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filterPrivacy="1" defaultThemeVersion="124226"/>
  <xr:revisionPtr revIDLastSave="0" documentId="13_ncr:1_{A2725823-EDD8-430A-AE8B-0F9E2D95438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ERSONEL LİSTESİ" sheetId="11" r:id="rId1"/>
    <sheet name="ÜCRET HESABI" sheetId="10" r:id="rId2"/>
    <sheet name="YILLIK MALİYET RAPORU" sheetId="6" r:id="rId3"/>
    <sheet name="ÖZET" sheetId="12" r:id="rId4"/>
    <sheet name="PARAMETRELER" sheetId="13" state="hidden" r:id="rId5"/>
  </sheet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12" l="1"/>
  <c r="A1" i="12"/>
  <c r="A1" i="11"/>
  <c r="IQ3" i="10"/>
  <c r="IU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3" i="10"/>
  <c r="Z302" i="10"/>
  <c r="Z301" i="10"/>
  <c r="Z300" i="10"/>
  <c r="Z299" i="10"/>
  <c r="Z298" i="10"/>
  <c r="Z297" i="10"/>
  <c r="Z296" i="10"/>
  <c r="Z295" i="10"/>
  <c r="Z294" i="10"/>
  <c r="Z293" i="10"/>
  <c r="Z292" i="10"/>
  <c r="Z291" i="10"/>
  <c r="Z290" i="10"/>
  <c r="Z289" i="10"/>
  <c r="Z288" i="10"/>
  <c r="Z287" i="10"/>
  <c r="Z286" i="10"/>
  <c r="Z285" i="10"/>
  <c r="Z284" i="10"/>
  <c r="Z283" i="10"/>
  <c r="Z282" i="10"/>
  <c r="Z281" i="10"/>
  <c r="Z280" i="10"/>
  <c r="Z279" i="10"/>
  <c r="Z278" i="10"/>
  <c r="Z277" i="10"/>
  <c r="Z276" i="10"/>
  <c r="Z275" i="10"/>
  <c r="Z274" i="10"/>
  <c r="Z273" i="10"/>
  <c r="Z272" i="10"/>
  <c r="Z271" i="10"/>
  <c r="Z270" i="10"/>
  <c r="Z269" i="10"/>
  <c r="Z268" i="10"/>
  <c r="Z267" i="10"/>
  <c r="Z266" i="10"/>
  <c r="Z265" i="10"/>
  <c r="Z264" i="10"/>
  <c r="Z263" i="10"/>
  <c r="Z262" i="10"/>
  <c r="Z261" i="10"/>
  <c r="Z260" i="10"/>
  <c r="Z259" i="10"/>
  <c r="Z258" i="10"/>
  <c r="Z257" i="10"/>
  <c r="Z256" i="10"/>
  <c r="Z255" i="10"/>
  <c r="Z254" i="10"/>
  <c r="Z253" i="10"/>
  <c r="Z252" i="10"/>
  <c r="Z251" i="10"/>
  <c r="Z250" i="10"/>
  <c r="Z249" i="10"/>
  <c r="Z248" i="10"/>
  <c r="Z247" i="10"/>
  <c r="Z246" i="10"/>
  <c r="Z245" i="10"/>
  <c r="Z244" i="10"/>
  <c r="Z243" i="10"/>
  <c r="Z242" i="10"/>
  <c r="Z241" i="10"/>
  <c r="Z240" i="10"/>
  <c r="Z239" i="10"/>
  <c r="Z238" i="10"/>
  <c r="Z237" i="10"/>
  <c r="Z236" i="10"/>
  <c r="Z235" i="10"/>
  <c r="Z234" i="10"/>
  <c r="Z233" i="10"/>
  <c r="Z232" i="10"/>
  <c r="Z231" i="10"/>
  <c r="Z230" i="10"/>
  <c r="Z229" i="10"/>
  <c r="Z228" i="10"/>
  <c r="Z227" i="10"/>
  <c r="Z226" i="10"/>
  <c r="Z225" i="10"/>
  <c r="Z224" i="10"/>
  <c r="Z223" i="10"/>
  <c r="Z222" i="10"/>
  <c r="Z221" i="10"/>
  <c r="Z220" i="10"/>
  <c r="Z219" i="10"/>
  <c r="Z218" i="10"/>
  <c r="Z217" i="10"/>
  <c r="Z216" i="10"/>
  <c r="Z215" i="10"/>
  <c r="Z214" i="10"/>
  <c r="Z213" i="10"/>
  <c r="Z212" i="10"/>
  <c r="Z211" i="10"/>
  <c r="Z210" i="10"/>
  <c r="Z209" i="10"/>
  <c r="Z208" i="10"/>
  <c r="Z207" i="10"/>
  <c r="Z206" i="10"/>
  <c r="Z205" i="10"/>
  <c r="Z204" i="10"/>
  <c r="Z203" i="10"/>
  <c r="Z202" i="10"/>
  <c r="Z201" i="10"/>
  <c r="Z200" i="10"/>
  <c r="Z199" i="10"/>
  <c r="Z198" i="10"/>
  <c r="Z197" i="10"/>
  <c r="Z196" i="10"/>
  <c r="Z195" i="10"/>
  <c r="Z194" i="10"/>
  <c r="Z193" i="10"/>
  <c r="Z192" i="10"/>
  <c r="Z191" i="10"/>
  <c r="Z190" i="10"/>
  <c r="Z189" i="10"/>
  <c r="Z188" i="10"/>
  <c r="Z187" i="10"/>
  <c r="Z186" i="10"/>
  <c r="Z185" i="10"/>
  <c r="Z184" i="10"/>
  <c r="Z183" i="10"/>
  <c r="Z182" i="10"/>
  <c r="Z181" i="10"/>
  <c r="Z180" i="10"/>
  <c r="Z179" i="10"/>
  <c r="Z178" i="10"/>
  <c r="Z177" i="10"/>
  <c r="Z176" i="10"/>
  <c r="Z175" i="10"/>
  <c r="Z174" i="10"/>
  <c r="Z173" i="10"/>
  <c r="Z172" i="10"/>
  <c r="Z171" i="10"/>
  <c r="Z170" i="10"/>
  <c r="Z169" i="10"/>
  <c r="Z168" i="10"/>
  <c r="Z167" i="10"/>
  <c r="Z166" i="10"/>
  <c r="Z165" i="10"/>
  <c r="Z164" i="10"/>
  <c r="Z163" i="10"/>
  <c r="Z162" i="10"/>
  <c r="Z161" i="10"/>
  <c r="Z160" i="10"/>
  <c r="Z159" i="10"/>
  <c r="Z158" i="10"/>
  <c r="Z157" i="10"/>
  <c r="Z156" i="10"/>
  <c r="Z155" i="10"/>
  <c r="Z154" i="10"/>
  <c r="Z153" i="10"/>
  <c r="Z152" i="10"/>
  <c r="Z151" i="10"/>
  <c r="Z150" i="10"/>
  <c r="Z149" i="10"/>
  <c r="Z148" i="10"/>
  <c r="Z147" i="10"/>
  <c r="Z146" i="10"/>
  <c r="Z145" i="10"/>
  <c r="Z144" i="10"/>
  <c r="Z143" i="10"/>
  <c r="Z142" i="10"/>
  <c r="Z141" i="10"/>
  <c r="Z140" i="10"/>
  <c r="Z139" i="10"/>
  <c r="Z138" i="10"/>
  <c r="Z137" i="10"/>
  <c r="Z136" i="10"/>
  <c r="Z135" i="10"/>
  <c r="Z134" i="10"/>
  <c r="Z133" i="10"/>
  <c r="Z132" i="10"/>
  <c r="Z131" i="10"/>
  <c r="Z130" i="10"/>
  <c r="Z129" i="10"/>
  <c r="Z128" i="10"/>
  <c r="Z127" i="10"/>
  <c r="Z126" i="10"/>
  <c r="Z125" i="10"/>
  <c r="Z124" i="10"/>
  <c r="Z123" i="10"/>
  <c r="Z122" i="10"/>
  <c r="Z121" i="10"/>
  <c r="Z120" i="10"/>
  <c r="Z119" i="10"/>
  <c r="Z118" i="10"/>
  <c r="Z117" i="10"/>
  <c r="Z116" i="10"/>
  <c r="Z115" i="10"/>
  <c r="Z114" i="10"/>
  <c r="Z113" i="10"/>
  <c r="Z112" i="10"/>
  <c r="Z111" i="10"/>
  <c r="Z110" i="10"/>
  <c r="Z109" i="10"/>
  <c r="Z108" i="10"/>
  <c r="Z107" i="10"/>
  <c r="Z106" i="10"/>
  <c r="Z105" i="10"/>
  <c r="Z104" i="10"/>
  <c r="Z103" i="10"/>
  <c r="Z102" i="10"/>
  <c r="Z101" i="10"/>
  <c r="Z100" i="10"/>
  <c r="Z99" i="10"/>
  <c r="Z98" i="10"/>
  <c r="Z97" i="10"/>
  <c r="Z96" i="10"/>
  <c r="Z95" i="10"/>
  <c r="Z94" i="10"/>
  <c r="Z93" i="10"/>
  <c r="Z92" i="10"/>
  <c r="Z91" i="10"/>
  <c r="Z90" i="10"/>
  <c r="Z89" i="10"/>
  <c r="Z88" i="10"/>
  <c r="Z87" i="10"/>
  <c r="Z86" i="10"/>
  <c r="Z85" i="10"/>
  <c r="Z84" i="10"/>
  <c r="Z83" i="10"/>
  <c r="Z82" i="10"/>
  <c r="Z81" i="10"/>
  <c r="Z80" i="10"/>
  <c r="Z79" i="10"/>
  <c r="Z78" i="10"/>
  <c r="Z77" i="10"/>
  <c r="Z76" i="10"/>
  <c r="Z75" i="10"/>
  <c r="Z74" i="10"/>
  <c r="Z73" i="10"/>
  <c r="Z72" i="10"/>
  <c r="Z71" i="10"/>
  <c r="Z70" i="10"/>
  <c r="Z69" i="10"/>
  <c r="Z68" i="10"/>
  <c r="Z67" i="10"/>
  <c r="Z66" i="10"/>
  <c r="Z65" i="10"/>
  <c r="Z64" i="10"/>
  <c r="Z63" i="10"/>
  <c r="Z62" i="10"/>
  <c r="Z61" i="10"/>
  <c r="Z60" i="10"/>
  <c r="Z59" i="10"/>
  <c r="Z58" i="10"/>
  <c r="Z57" i="10"/>
  <c r="Z56" i="10"/>
  <c r="Z55" i="10"/>
  <c r="Z54" i="10"/>
  <c r="Z53" i="10"/>
  <c r="Z52" i="10"/>
  <c r="Z51" i="10"/>
  <c r="Z50" i="10"/>
  <c r="Z49" i="10"/>
  <c r="Z48" i="10"/>
  <c r="Z47" i="10"/>
  <c r="Z46" i="10"/>
  <c r="Z45" i="10"/>
  <c r="Z44" i="10"/>
  <c r="Z43" i="10"/>
  <c r="Z42" i="10"/>
  <c r="Z41" i="10"/>
  <c r="Z40" i="10"/>
  <c r="Z39" i="10"/>
  <c r="Z38" i="10"/>
  <c r="Z37" i="10"/>
  <c r="Z36" i="10"/>
  <c r="Z35" i="10"/>
  <c r="Z34" i="10"/>
  <c r="Z33" i="10"/>
  <c r="Z32" i="10"/>
  <c r="Z31" i="10"/>
  <c r="Z30" i="10"/>
  <c r="Z29" i="10"/>
  <c r="Z28" i="10"/>
  <c r="Z27" i="10"/>
  <c r="Z26" i="10"/>
  <c r="Z25" i="10"/>
  <c r="Z24" i="10"/>
  <c r="Z23" i="10"/>
  <c r="Z22" i="10"/>
  <c r="Z21" i="10"/>
  <c r="Z20" i="10"/>
  <c r="Z19" i="10"/>
  <c r="Z18" i="10"/>
  <c r="Z17" i="10"/>
  <c r="Z16" i="10"/>
  <c r="Z15" i="10"/>
  <c r="Z14" i="10"/>
  <c r="Z13" i="10"/>
  <c r="Z12" i="10"/>
  <c r="Z11" i="10"/>
  <c r="Z10" i="10"/>
  <c r="Z9" i="10"/>
  <c r="Z8" i="10"/>
  <c r="Z7" i="10"/>
  <c r="Z6" i="10"/>
  <c r="Z5" i="10"/>
  <c r="Z4" i="10"/>
  <c r="Z3" i="10"/>
  <c r="AV302" i="10"/>
  <c r="AV301" i="10"/>
  <c r="AV300" i="10"/>
  <c r="AV299" i="10"/>
  <c r="AV298" i="10"/>
  <c r="AV297" i="10"/>
  <c r="AV296" i="10"/>
  <c r="AV295" i="10"/>
  <c r="AV294" i="10"/>
  <c r="AV293" i="10"/>
  <c r="AV292" i="10"/>
  <c r="AV291" i="10"/>
  <c r="AV290" i="10"/>
  <c r="AV289" i="10"/>
  <c r="AV288" i="10"/>
  <c r="AV287" i="10"/>
  <c r="AV286" i="10"/>
  <c r="AV285" i="10"/>
  <c r="AV284" i="10"/>
  <c r="AV283" i="10"/>
  <c r="AV282" i="10"/>
  <c r="AV281" i="10"/>
  <c r="AV280" i="10"/>
  <c r="AV279" i="10"/>
  <c r="AV278" i="10"/>
  <c r="AV277" i="10"/>
  <c r="AV276" i="10"/>
  <c r="AV275" i="10"/>
  <c r="AV274" i="10"/>
  <c r="AV273" i="10"/>
  <c r="AV272" i="10"/>
  <c r="AV271" i="10"/>
  <c r="AV270" i="10"/>
  <c r="AV269" i="10"/>
  <c r="AV268" i="10"/>
  <c r="AV267" i="10"/>
  <c r="AV266" i="10"/>
  <c r="AV265" i="10"/>
  <c r="AV264" i="10"/>
  <c r="AV263" i="10"/>
  <c r="AV262" i="10"/>
  <c r="AV261" i="10"/>
  <c r="AV260" i="10"/>
  <c r="AV259" i="10"/>
  <c r="AV258" i="10"/>
  <c r="AV257" i="10"/>
  <c r="AV256" i="10"/>
  <c r="AV255" i="10"/>
  <c r="AV254" i="10"/>
  <c r="AV253" i="10"/>
  <c r="AV252" i="10"/>
  <c r="AV251" i="10"/>
  <c r="AV250" i="10"/>
  <c r="AV249" i="10"/>
  <c r="AV248" i="10"/>
  <c r="AV247" i="10"/>
  <c r="AV246" i="10"/>
  <c r="AV245" i="10"/>
  <c r="AV244" i="10"/>
  <c r="AV243" i="10"/>
  <c r="AV242" i="10"/>
  <c r="AV241" i="10"/>
  <c r="AV240" i="10"/>
  <c r="AV239" i="10"/>
  <c r="AV238" i="10"/>
  <c r="AV237" i="10"/>
  <c r="AV236" i="10"/>
  <c r="AV235" i="10"/>
  <c r="AV234" i="10"/>
  <c r="AV233" i="10"/>
  <c r="AV232" i="10"/>
  <c r="AV231" i="10"/>
  <c r="AV230" i="10"/>
  <c r="AV229" i="10"/>
  <c r="AV228" i="10"/>
  <c r="AV227" i="10"/>
  <c r="AV226" i="10"/>
  <c r="AV225" i="10"/>
  <c r="AV224" i="10"/>
  <c r="AV223" i="10"/>
  <c r="AV222" i="10"/>
  <c r="AV221" i="10"/>
  <c r="AV220" i="10"/>
  <c r="AV219" i="10"/>
  <c r="AV218" i="10"/>
  <c r="AV217" i="10"/>
  <c r="AV216" i="10"/>
  <c r="AV215" i="10"/>
  <c r="AV214" i="10"/>
  <c r="AV213" i="10"/>
  <c r="AV212" i="10"/>
  <c r="AV211" i="10"/>
  <c r="AV210" i="10"/>
  <c r="AV209" i="10"/>
  <c r="AV208" i="10"/>
  <c r="AV207" i="10"/>
  <c r="AV206" i="10"/>
  <c r="AV205" i="10"/>
  <c r="AV204" i="10"/>
  <c r="AV203" i="10"/>
  <c r="AV202" i="10"/>
  <c r="AV201" i="10"/>
  <c r="AV200" i="10"/>
  <c r="AV199" i="10"/>
  <c r="AV198" i="10"/>
  <c r="AV197" i="10"/>
  <c r="AV196" i="10"/>
  <c r="AV195" i="10"/>
  <c r="AV194" i="10"/>
  <c r="AV193" i="10"/>
  <c r="AV192" i="10"/>
  <c r="AV191" i="10"/>
  <c r="AV190" i="10"/>
  <c r="AV189" i="10"/>
  <c r="AV188" i="10"/>
  <c r="AV187" i="10"/>
  <c r="AV186" i="10"/>
  <c r="AV185" i="10"/>
  <c r="AV184" i="10"/>
  <c r="AV183" i="10"/>
  <c r="AV182" i="10"/>
  <c r="AV181" i="10"/>
  <c r="AV180" i="10"/>
  <c r="AV179" i="10"/>
  <c r="AV178" i="10"/>
  <c r="AV177" i="10"/>
  <c r="AV176" i="10"/>
  <c r="AV175" i="10"/>
  <c r="AV174" i="10"/>
  <c r="AV173" i="10"/>
  <c r="AV172" i="10"/>
  <c r="AV171" i="10"/>
  <c r="AV170" i="10"/>
  <c r="AV169" i="10"/>
  <c r="AV168" i="10"/>
  <c r="AV167" i="10"/>
  <c r="AV166" i="10"/>
  <c r="AV165" i="10"/>
  <c r="AV164" i="10"/>
  <c r="AV163" i="10"/>
  <c r="AV162" i="10"/>
  <c r="AV161" i="10"/>
  <c r="AV160" i="10"/>
  <c r="AV159" i="10"/>
  <c r="AV158" i="10"/>
  <c r="AV157" i="10"/>
  <c r="AV156" i="10"/>
  <c r="AV155" i="10"/>
  <c r="AV154" i="10"/>
  <c r="AV153" i="10"/>
  <c r="AV152" i="10"/>
  <c r="AV151" i="10"/>
  <c r="AV150" i="10"/>
  <c r="AV149" i="10"/>
  <c r="AV148" i="10"/>
  <c r="AV147" i="10"/>
  <c r="AV146" i="10"/>
  <c r="AV145" i="10"/>
  <c r="AV144" i="10"/>
  <c r="AV143" i="10"/>
  <c r="AV142" i="10"/>
  <c r="AV141" i="10"/>
  <c r="AV140" i="10"/>
  <c r="AV139" i="10"/>
  <c r="AV138" i="10"/>
  <c r="AV137" i="10"/>
  <c r="AV136" i="10"/>
  <c r="AV135" i="10"/>
  <c r="AV134" i="10"/>
  <c r="AV133" i="10"/>
  <c r="AV132" i="10"/>
  <c r="AV131" i="10"/>
  <c r="AV130" i="10"/>
  <c r="AV129" i="10"/>
  <c r="AV128" i="10"/>
  <c r="AV127" i="10"/>
  <c r="AV126" i="10"/>
  <c r="AV125" i="10"/>
  <c r="AV124" i="10"/>
  <c r="AV123" i="10"/>
  <c r="AV122" i="10"/>
  <c r="AV121" i="10"/>
  <c r="AV120" i="10"/>
  <c r="AV119" i="10"/>
  <c r="AV118" i="10"/>
  <c r="AV117" i="10"/>
  <c r="AV116" i="10"/>
  <c r="AV115" i="10"/>
  <c r="AV114" i="10"/>
  <c r="AV113" i="10"/>
  <c r="AV112" i="10"/>
  <c r="AV111" i="10"/>
  <c r="AV110" i="10"/>
  <c r="AV109" i="10"/>
  <c r="AV108" i="10"/>
  <c r="AV107" i="10"/>
  <c r="AV106" i="10"/>
  <c r="AV105" i="10"/>
  <c r="AV104" i="10"/>
  <c r="AV103" i="10"/>
  <c r="AV102" i="10"/>
  <c r="AV101" i="10"/>
  <c r="AV100" i="10"/>
  <c r="AV99" i="10"/>
  <c r="AV98" i="10"/>
  <c r="AV97" i="10"/>
  <c r="AV96" i="10"/>
  <c r="AV95" i="10"/>
  <c r="AV94" i="10"/>
  <c r="AV93" i="10"/>
  <c r="AV92" i="10"/>
  <c r="AV91" i="10"/>
  <c r="AV90" i="10"/>
  <c r="AV89" i="10"/>
  <c r="AV88" i="10"/>
  <c r="AV87" i="10"/>
  <c r="AV86" i="10"/>
  <c r="AV85" i="10"/>
  <c r="AV84" i="10"/>
  <c r="AV83" i="10"/>
  <c r="AV82" i="10"/>
  <c r="AV81" i="10"/>
  <c r="AV80" i="10"/>
  <c r="AV79" i="10"/>
  <c r="AV78" i="10"/>
  <c r="AV77" i="10"/>
  <c r="AV76" i="10"/>
  <c r="AV75" i="10"/>
  <c r="AV74" i="10"/>
  <c r="AV73" i="10"/>
  <c r="AV72" i="10"/>
  <c r="AV71" i="10"/>
  <c r="AV70" i="10"/>
  <c r="AV69" i="10"/>
  <c r="AV68" i="10"/>
  <c r="AV67" i="10"/>
  <c r="AV66" i="10"/>
  <c r="AV65" i="10"/>
  <c r="AV64" i="10"/>
  <c r="AV63" i="10"/>
  <c r="AV62" i="10"/>
  <c r="AV61" i="10"/>
  <c r="AV60" i="10"/>
  <c r="AV59" i="10"/>
  <c r="AV58" i="10"/>
  <c r="AV57" i="10"/>
  <c r="AV56" i="10"/>
  <c r="AV55" i="10"/>
  <c r="AV54" i="10"/>
  <c r="AV53" i="10"/>
  <c r="AV52" i="10"/>
  <c r="AV51" i="10"/>
  <c r="AV50" i="10"/>
  <c r="AV49" i="10"/>
  <c r="AV48" i="10"/>
  <c r="AV47" i="10"/>
  <c r="AV46" i="10"/>
  <c r="AV45" i="10"/>
  <c r="AV44" i="10"/>
  <c r="AV43" i="10"/>
  <c r="AV42" i="10"/>
  <c r="AV41" i="10"/>
  <c r="AV40" i="10"/>
  <c r="AV39" i="10"/>
  <c r="AV38" i="10"/>
  <c r="AV37" i="10"/>
  <c r="AV36" i="10"/>
  <c r="AV35" i="10"/>
  <c r="AV34" i="10"/>
  <c r="AV33" i="10"/>
  <c r="AV32" i="10"/>
  <c r="AV31" i="10"/>
  <c r="AV30" i="10"/>
  <c r="AV29" i="10"/>
  <c r="AV28" i="10"/>
  <c r="AV27" i="10"/>
  <c r="AV26" i="10"/>
  <c r="AV25" i="10"/>
  <c r="AV24" i="10"/>
  <c r="AV23" i="10"/>
  <c r="AV22" i="10"/>
  <c r="AV21" i="10"/>
  <c r="AV20" i="10"/>
  <c r="AV19" i="10"/>
  <c r="AV18" i="10"/>
  <c r="AV17" i="10"/>
  <c r="AV16" i="10"/>
  <c r="AV15" i="10"/>
  <c r="AV14" i="10"/>
  <c r="AV13" i="10"/>
  <c r="AV12" i="10"/>
  <c r="AV11" i="10"/>
  <c r="AV10" i="10"/>
  <c r="AV9" i="10"/>
  <c r="AV8" i="10"/>
  <c r="AV7" i="10"/>
  <c r="AV6" i="10"/>
  <c r="AV5" i="10"/>
  <c r="AV4" i="10"/>
  <c r="AV3" i="10"/>
  <c r="BR302" i="10"/>
  <c r="BR301" i="10"/>
  <c r="BR300" i="10"/>
  <c r="BR299" i="10"/>
  <c r="BR298" i="10"/>
  <c r="BR297" i="10"/>
  <c r="BR296" i="10"/>
  <c r="BR295" i="10"/>
  <c r="BR294" i="10"/>
  <c r="BR293" i="10"/>
  <c r="BR292" i="10"/>
  <c r="BR291" i="10"/>
  <c r="BR290" i="10"/>
  <c r="BR289" i="10"/>
  <c r="BR288" i="10"/>
  <c r="BR287" i="10"/>
  <c r="BR286" i="10"/>
  <c r="BR285" i="10"/>
  <c r="BR284" i="10"/>
  <c r="BR283" i="10"/>
  <c r="BR282" i="10"/>
  <c r="BR281" i="10"/>
  <c r="BR280" i="10"/>
  <c r="BR279" i="10"/>
  <c r="BR278" i="10"/>
  <c r="BR277" i="10"/>
  <c r="BR276" i="10"/>
  <c r="BR275" i="10"/>
  <c r="BR274" i="10"/>
  <c r="BR273" i="10"/>
  <c r="BR272" i="10"/>
  <c r="BR271" i="10"/>
  <c r="BR270" i="10"/>
  <c r="BR269" i="10"/>
  <c r="BR268" i="10"/>
  <c r="BR267" i="10"/>
  <c r="BR266" i="10"/>
  <c r="BR265" i="10"/>
  <c r="BR264" i="10"/>
  <c r="BR263" i="10"/>
  <c r="BR262" i="10"/>
  <c r="BR261" i="10"/>
  <c r="BR260" i="10"/>
  <c r="BR259" i="10"/>
  <c r="BR258" i="10"/>
  <c r="BR257" i="10"/>
  <c r="BR256" i="10"/>
  <c r="BR255" i="10"/>
  <c r="BR254" i="10"/>
  <c r="BR253" i="10"/>
  <c r="BR252" i="10"/>
  <c r="BR251" i="10"/>
  <c r="BR250" i="10"/>
  <c r="BR249" i="10"/>
  <c r="BR248" i="10"/>
  <c r="BR247" i="10"/>
  <c r="BR246" i="10"/>
  <c r="BR245" i="10"/>
  <c r="BR244" i="10"/>
  <c r="BR243" i="10"/>
  <c r="BR242" i="10"/>
  <c r="BR241" i="10"/>
  <c r="BR240" i="10"/>
  <c r="BR239" i="10"/>
  <c r="BR238" i="10"/>
  <c r="BR237" i="10"/>
  <c r="BR236" i="10"/>
  <c r="BR235" i="10"/>
  <c r="BR234" i="10"/>
  <c r="BR233" i="10"/>
  <c r="BR232" i="10"/>
  <c r="BR231" i="10"/>
  <c r="BR230" i="10"/>
  <c r="BR229" i="10"/>
  <c r="BR228" i="10"/>
  <c r="BR227" i="10"/>
  <c r="BR226" i="10"/>
  <c r="BR225" i="10"/>
  <c r="BR224" i="10"/>
  <c r="BR223" i="10"/>
  <c r="BR222" i="10"/>
  <c r="BR221" i="10"/>
  <c r="BR220" i="10"/>
  <c r="BR219" i="10"/>
  <c r="BR218" i="10"/>
  <c r="BR217" i="10"/>
  <c r="BR216" i="10"/>
  <c r="BR215" i="10"/>
  <c r="BR214" i="10"/>
  <c r="BR213" i="10"/>
  <c r="BR212" i="10"/>
  <c r="BR211" i="10"/>
  <c r="BR210" i="10"/>
  <c r="BR209" i="10"/>
  <c r="BR208" i="10"/>
  <c r="BR207" i="10"/>
  <c r="BR206" i="10"/>
  <c r="BR205" i="10"/>
  <c r="BR204" i="10"/>
  <c r="BR203" i="10"/>
  <c r="BR202" i="10"/>
  <c r="BR201" i="10"/>
  <c r="BR200" i="10"/>
  <c r="BR199" i="10"/>
  <c r="BR198" i="10"/>
  <c r="BR197" i="10"/>
  <c r="BR196" i="10"/>
  <c r="BR195" i="10"/>
  <c r="BR194" i="10"/>
  <c r="BR193" i="10"/>
  <c r="BR192" i="10"/>
  <c r="BR191" i="10"/>
  <c r="BR190" i="10"/>
  <c r="BR189" i="10"/>
  <c r="BR188" i="10"/>
  <c r="BR187" i="10"/>
  <c r="BR186" i="10"/>
  <c r="BR185" i="10"/>
  <c r="BR184" i="10"/>
  <c r="BR183" i="10"/>
  <c r="BR182" i="10"/>
  <c r="BR181" i="10"/>
  <c r="BR180" i="10"/>
  <c r="BR179" i="10"/>
  <c r="BR178" i="10"/>
  <c r="BR177" i="10"/>
  <c r="BR176" i="10"/>
  <c r="BR175" i="10"/>
  <c r="BR174" i="10"/>
  <c r="BR173" i="10"/>
  <c r="BR172" i="10"/>
  <c r="BR171" i="10"/>
  <c r="BR170" i="10"/>
  <c r="BR169" i="10"/>
  <c r="BR168" i="10"/>
  <c r="BR167" i="10"/>
  <c r="BR166" i="10"/>
  <c r="BR165" i="10"/>
  <c r="BR164" i="10"/>
  <c r="BR163" i="10"/>
  <c r="BR162" i="10"/>
  <c r="BR161" i="10"/>
  <c r="BR160" i="10"/>
  <c r="BR159" i="10"/>
  <c r="BR158" i="10"/>
  <c r="BR157" i="10"/>
  <c r="BR156" i="10"/>
  <c r="BR155" i="10"/>
  <c r="BR154" i="10"/>
  <c r="BR153" i="10"/>
  <c r="BR152" i="10"/>
  <c r="BR151" i="10"/>
  <c r="BR150" i="10"/>
  <c r="BR149" i="10"/>
  <c r="BR148" i="10"/>
  <c r="BR147" i="10"/>
  <c r="BR146" i="10"/>
  <c r="BR145" i="10"/>
  <c r="BR144" i="10"/>
  <c r="BR143" i="10"/>
  <c r="BR142" i="10"/>
  <c r="BR141" i="10"/>
  <c r="BR140" i="10"/>
  <c r="BR139" i="10"/>
  <c r="BR138" i="10"/>
  <c r="BR137" i="10"/>
  <c r="BR136" i="10"/>
  <c r="BR135" i="10"/>
  <c r="BR134" i="10"/>
  <c r="BR133" i="10"/>
  <c r="BR132" i="10"/>
  <c r="BR131" i="10"/>
  <c r="BR130" i="10"/>
  <c r="BR129" i="10"/>
  <c r="BR128" i="10"/>
  <c r="BR127" i="10"/>
  <c r="BR126" i="10"/>
  <c r="BR125" i="10"/>
  <c r="BR124" i="10"/>
  <c r="BR123" i="10"/>
  <c r="BR122" i="10"/>
  <c r="BR121" i="10"/>
  <c r="BR120" i="10"/>
  <c r="BR119" i="10"/>
  <c r="BR118" i="10"/>
  <c r="BR117" i="10"/>
  <c r="BR116" i="10"/>
  <c r="BR115" i="10"/>
  <c r="BR114" i="10"/>
  <c r="BR113" i="10"/>
  <c r="BR112" i="10"/>
  <c r="BR111" i="10"/>
  <c r="BR110" i="10"/>
  <c r="BR109" i="10"/>
  <c r="BR108" i="10"/>
  <c r="BR107" i="10"/>
  <c r="BR106" i="10"/>
  <c r="BR105" i="10"/>
  <c r="BR104" i="10"/>
  <c r="BR103" i="10"/>
  <c r="BR102" i="10"/>
  <c r="BR101" i="10"/>
  <c r="BR100" i="10"/>
  <c r="BR99" i="10"/>
  <c r="BR98" i="10"/>
  <c r="BR97" i="10"/>
  <c r="BR96" i="10"/>
  <c r="BR95" i="10"/>
  <c r="BR94" i="10"/>
  <c r="BR93" i="10"/>
  <c r="BR92" i="10"/>
  <c r="BR91" i="10"/>
  <c r="BR90" i="10"/>
  <c r="BR89" i="10"/>
  <c r="BR88" i="10"/>
  <c r="BR87" i="10"/>
  <c r="BR86" i="10"/>
  <c r="BR85" i="10"/>
  <c r="BR84" i="10"/>
  <c r="BR83" i="10"/>
  <c r="BR82" i="10"/>
  <c r="BR81" i="10"/>
  <c r="BR80" i="10"/>
  <c r="BR79" i="10"/>
  <c r="BR78" i="10"/>
  <c r="BR77" i="10"/>
  <c r="BR76" i="10"/>
  <c r="BR75" i="10"/>
  <c r="BR74" i="10"/>
  <c r="BR73" i="10"/>
  <c r="BR72" i="10"/>
  <c r="BR71" i="10"/>
  <c r="BR70" i="10"/>
  <c r="BR69" i="10"/>
  <c r="BR68" i="10"/>
  <c r="BR67" i="10"/>
  <c r="BR66" i="10"/>
  <c r="BR65" i="10"/>
  <c r="BR64" i="10"/>
  <c r="BR63" i="10"/>
  <c r="BR62" i="10"/>
  <c r="BR61" i="10"/>
  <c r="BR60" i="10"/>
  <c r="BR59" i="10"/>
  <c r="BR58" i="10"/>
  <c r="BR57" i="10"/>
  <c r="BR56" i="10"/>
  <c r="BR55" i="10"/>
  <c r="BR54" i="10"/>
  <c r="BR53" i="10"/>
  <c r="BR52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R34" i="10"/>
  <c r="BR33" i="10"/>
  <c r="BR32" i="10"/>
  <c r="BR31" i="10"/>
  <c r="BR30" i="10"/>
  <c r="BR29" i="10"/>
  <c r="BR28" i="10"/>
  <c r="BR27" i="10"/>
  <c r="BR26" i="10"/>
  <c r="BR25" i="10"/>
  <c r="BR24" i="10"/>
  <c r="BR23" i="10"/>
  <c r="BR22" i="10"/>
  <c r="BR21" i="10"/>
  <c r="BR20" i="10"/>
  <c r="BR19" i="10"/>
  <c r="BR18" i="10"/>
  <c r="BR17" i="10"/>
  <c r="BR16" i="10"/>
  <c r="BR15" i="10"/>
  <c r="BR14" i="10"/>
  <c r="BR13" i="10"/>
  <c r="BR12" i="10"/>
  <c r="BR11" i="10"/>
  <c r="BR10" i="10"/>
  <c r="BR9" i="10"/>
  <c r="BR8" i="10"/>
  <c r="BR7" i="10"/>
  <c r="BR6" i="10"/>
  <c r="BR5" i="10"/>
  <c r="BR4" i="10"/>
  <c r="BR3" i="10"/>
  <c r="CN302" i="10"/>
  <c r="CN301" i="10"/>
  <c r="CN300" i="10"/>
  <c r="CN299" i="10"/>
  <c r="CN298" i="10"/>
  <c r="CN297" i="10"/>
  <c r="CN296" i="10"/>
  <c r="CN295" i="10"/>
  <c r="CN294" i="10"/>
  <c r="CN293" i="10"/>
  <c r="CN292" i="10"/>
  <c r="CN291" i="10"/>
  <c r="CN290" i="10"/>
  <c r="CN289" i="10"/>
  <c r="CN288" i="10"/>
  <c r="CN287" i="10"/>
  <c r="CN286" i="10"/>
  <c r="CN285" i="10"/>
  <c r="CN284" i="10"/>
  <c r="CN283" i="10"/>
  <c r="CN282" i="10"/>
  <c r="CN281" i="10"/>
  <c r="CN280" i="10"/>
  <c r="CN279" i="10"/>
  <c r="CN278" i="10"/>
  <c r="CN277" i="10"/>
  <c r="CN276" i="10"/>
  <c r="CN275" i="10"/>
  <c r="CN274" i="10"/>
  <c r="CN273" i="10"/>
  <c r="CN272" i="10"/>
  <c r="CN271" i="10"/>
  <c r="CN270" i="10"/>
  <c r="CN269" i="10"/>
  <c r="CN268" i="10"/>
  <c r="CN267" i="10"/>
  <c r="CN266" i="10"/>
  <c r="CN265" i="10"/>
  <c r="CN264" i="10"/>
  <c r="CN263" i="10"/>
  <c r="CN262" i="10"/>
  <c r="CN261" i="10"/>
  <c r="CN260" i="10"/>
  <c r="CN259" i="10"/>
  <c r="CN258" i="10"/>
  <c r="CN257" i="10"/>
  <c r="CN256" i="10"/>
  <c r="CN255" i="10"/>
  <c r="CN254" i="10"/>
  <c r="CN253" i="10"/>
  <c r="CN252" i="10"/>
  <c r="CN251" i="10"/>
  <c r="CN250" i="10"/>
  <c r="CN249" i="10"/>
  <c r="CN248" i="10"/>
  <c r="CN247" i="10"/>
  <c r="CN246" i="10"/>
  <c r="CN245" i="10"/>
  <c r="CN244" i="10"/>
  <c r="CN243" i="10"/>
  <c r="CN242" i="10"/>
  <c r="CN241" i="10"/>
  <c r="CN240" i="10"/>
  <c r="CN239" i="10"/>
  <c r="CN238" i="10"/>
  <c r="CN237" i="10"/>
  <c r="CN236" i="10"/>
  <c r="CN235" i="10"/>
  <c r="CN234" i="10"/>
  <c r="CN233" i="10"/>
  <c r="CN232" i="10"/>
  <c r="CN231" i="10"/>
  <c r="CN230" i="10"/>
  <c r="CN229" i="10"/>
  <c r="CN228" i="10"/>
  <c r="CN227" i="10"/>
  <c r="CN226" i="10"/>
  <c r="CN225" i="10"/>
  <c r="CN224" i="10"/>
  <c r="CN223" i="10"/>
  <c r="CN222" i="10"/>
  <c r="CN221" i="10"/>
  <c r="CN220" i="10"/>
  <c r="CN219" i="10"/>
  <c r="CN218" i="10"/>
  <c r="CN217" i="10"/>
  <c r="CN216" i="10"/>
  <c r="CN215" i="10"/>
  <c r="CN214" i="10"/>
  <c r="CN213" i="10"/>
  <c r="CN212" i="10"/>
  <c r="CN211" i="10"/>
  <c r="CN210" i="10"/>
  <c r="CN209" i="10"/>
  <c r="CN208" i="10"/>
  <c r="CN207" i="10"/>
  <c r="CN206" i="10"/>
  <c r="CN205" i="10"/>
  <c r="CN204" i="10"/>
  <c r="CN203" i="10"/>
  <c r="CN202" i="10"/>
  <c r="CN201" i="10"/>
  <c r="CN200" i="10"/>
  <c r="CN199" i="10"/>
  <c r="CN198" i="10"/>
  <c r="CN197" i="10"/>
  <c r="CN196" i="10"/>
  <c r="CN195" i="10"/>
  <c r="CN194" i="10"/>
  <c r="CN193" i="10"/>
  <c r="CN192" i="10"/>
  <c r="CN191" i="10"/>
  <c r="CN190" i="10"/>
  <c r="CN189" i="10"/>
  <c r="CN188" i="10"/>
  <c r="CN187" i="10"/>
  <c r="CN186" i="10"/>
  <c r="CN185" i="10"/>
  <c r="CN184" i="10"/>
  <c r="CN183" i="10"/>
  <c r="CN182" i="10"/>
  <c r="CN181" i="10"/>
  <c r="CN180" i="10"/>
  <c r="CN179" i="10"/>
  <c r="CN178" i="10"/>
  <c r="CN177" i="10"/>
  <c r="CN176" i="10"/>
  <c r="CN175" i="10"/>
  <c r="CN174" i="10"/>
  <c r="CN173" i="10"/>
  <c r="CN172" i="10"/>
  <c r="CN171" i="10"/>
  <c r="CN170" i="10"/>
  <c r="CN169" i="10"/>
  <c r="CN168" i="10"/>
  <c r="CN167" i="10"/>
  <c r="CN166" i="10"/>
  <c r="CN165" i="10"/>
  <c r="CN164" i="10"/>
  <c r="CN163" i="10"/>
  <c r="CN162" i="10"/>
  <c r="CN161" i="10"/>
  <c r="CN160" i="10"/>
  <c r="CN159" i="10"/>
  <c r="CN158" i="10"/>
  <c r="CN157" i="10"/>
  <c r="CN156" i="10"/>
  <c r="CN155" i="10"/>
  <c r="CN154" i="10"/>
  <c r="CN153" i="10"/>
  <c r="CN152" i="10"/>
  <c r="CN151" i="10"/>
  <c r="CN150" i="10"/>
  <c r="CN149" i="10"/>
  <c r="CN148" i="10"/>
  <c r="CN147" i="10"/>
  <c r="CN146" i="10"/>
  <c r="CN145" i="10"/>
  <c r="CN144" i="10"/>
  <c r="CN143" i="10"/>
  <c r="CN142" i="10"/>
  <c r="CN141" i="10"/>
  <c r="CN140" i="10"/>
  <c r="CN139" i="10"/>
  <c r="CN138" i="10"/>
  <c r="CN137" i="10"/>
  <c r="CN136" i="10"/>
  <c r="CN135" i="10"/>
  <c r="CN134" i="10"/>
  <c r="CN133" i="10"/>
  <c r="CN132" i="10"/>
  <c r="CN131" i="10"/>
  <c r="CN130" i="10"/>
  <c r="CN129" i="10"/>
  <c r="CN128" i="10"/>
  <c r="CN127" i="10"/>
  <c r="CN126" i="10"/>
  <c r="CN125" i="10"/>
  <c r="CN124" i="10"/>
  <c r="CN123" i="10"/>
  <c r="CN122" i="10"/>
  <c r="CN121" i="10"/>
  <c r="CN120" i="10"/>
  <c r="CN119" i="10"/>
  <c r="CN118" i="10"/>
  <c r="CN117" i="10"/>
  <c r="CN116" i="10"/>
  <c r="CN115" i="10"/>
  <c r="CN114" i="10"/>
  <c r="CN113" i="10"/>
  <c r="CN112" i="10"/>
  <c r="CN111" i="10"/>
  <c r="CN110" i="10"/>
  <c r="CN109" i="10"/>
  <c r="CN108" i="10"/>
  <c r="CN107" i="10"/>
  <c r="CN106" i="10"/>
  <c r="CN105" i="10"/>
  <c r="CN104" i="10"/>
  <c r="CN103" i="10"/>
  <c r="CN102" i="10"/>
  <c r="CN101" i="10"/>
  <c r="CN100" i="10"/>
  <c r="CN99" i="10"/>
  <c r="CN98" i="10"/>
  <c r="CN97" i="10"/>
  <c r="CN96" i="10"/>
  <c r="CN95" i="10"/>
  <c r="CN94" i="10"/>
  <c r="CN93" i="10"/>
  <c r="CN92" i="10"/>
  <c r="CN91" i="10"/>
  <c r="CN90" i="10"/>
  <c r="CN89" i="10"/>
  <c r="CN88" i="10"/>
  <c r="CN87" i="10"/>
  <c r="CN86" i="10"/>
  <c r="CN85" i="10"/>
  <c r="CN84" i="10"/>
  <c r="CN83" i="10"/>
  <c r="CN82" i="10"/>
  <c r="CN81" i="10"/>
  <c r="CN80" i="10"/>
  <c r="CN79" i="10"/>
  <c r="CN78" i="10"/>
  <c r="CN77" i="10"/>
  <c r="CN76" i="10"/>
  <c r="CN75" i="10"/>
  <c r="CN74" i="10"/>
  <c r="CN73" i="10"/>
  <c r="CN72" i="10"/>
  <c r="CN71" i="10"/>
  <c r="CN70" i="10"/>
  <c r="CN69" i="10"/>
  <c r="CN68" i="10"/>
  <c r="CN67" i="10"/>
  <c r="CN66" i="10"/>
  <c r="CN65" i="10"/>
  <c r="CN64" i="10"/>
  <c r="CN63" i="10"/>
  <c r="CN62" i="10"/>
  <c r="CN61" i="10"/>
  <c r="CN60" i="10"/>
  <c r="CN59" i="10"/>
  <c r="CN58" i="10"/>
  <c r="CN57" i="10"/>
  <c r="CN56" i="10"/>
  <c r="CN55" i="10"/>
  <c r="CN54" i="10"/>
  <c r="CN53" i="10"/>
  <c r="CN52" i="10"/>
  <c r="CN51" i="10"/>
  <c r="CN50" i="10"/>
  <c r="CN49" i="10"/>
  <c r="CN48" i="10"/>
  <c r="CN47" i="10"/>
  <c r="CN46" i="10"/>
  <c r="CN45" i="10"/>
  <c r="CN44" i="10"/>
  <c r="CN43" i="10"/>
  <c r="CN42" i="10"/>
  <c r="CN41" i="10"/>
  <c r="CN40" i="10"/>
  <c r="CN39" i="10"/>
  <c r="CN38" i="10"/>
  <c r="CN37" i="10"/>
  <c r="CN36" i="10"/>
  <c r="CN35" i="10"/>
  <c r="CN34" i="10"/>
  <c r="CN33" i="10"/>
  <c r="CN32" i="10"/>
  <c r="CN31" i="10"/>
  <c r="CN30" i="10"/>
  <c r="CN29" i="10"/>
  <c r="CN28" i="10"/>
  <c r="CN27" i="10"/>
  <c r="CN26" i="10"/>
  <c r="CN25" i="10"/>
  <c r="CN24" i="10"/>
  <c r="CN23" i="10"/>
  <c r="CN22" i="10"/>
  <c r="CN21" i="10"/>
  <c r="CN20" i="10"/>
  <c r="CN19" i="10"/>
  <c r="CN18" i="10"/>
  <c r="CN17" i="10"/>
  <c r="CN16" i="10"/>
  <c r="CN15" i="10"/>
  <c r="CN14" i="10"/>
  <c r="CN13" i="10"/>
  <c r="CN12" i="10"/>
  <c r="CN11" i="10"/>
  <c r="CN10" i="10"/>
  <c r="CN9" i="10"/>
  <c r="CN8" i="10"/>
  <c r="CN7" i="10"/>
  <c r="CN6" i="10"/>
  <c r="CN5" i="10"/>
  <c r="CN4" i="10"/>
  <c r="CN3" i="10"/>
  <c r="DJ302" i="10"/>
  <c r="DJ301" i="10"/>
  <c r="DJ300" i="10"/>
  <c r="DJ299" i="10"/>
  <c r="DJ298" i="10"/>
  <c r="DJ297" i="10"/>
  <c r="DJ296" i="10"/>
  <c r="DJ295" i="10"/>
  <c r="DJ294" i="10"/>
  <c r="DJ293" i="10"/>
  <c r="DJ292" i="10"/>
  <c r="DJ291" i="10"/>
  <c r="DJ290" i="10"/>
  <c r="DJ289" i="10"/>
  <c r="DJ288" i="10"/>
  <c r="DJ287" i="10"/>
  <c r="DJ286" i="10"/>
  <c r="DJ285" i="10"/>
  <c r="DJ284" i="10"/>
  <c r="DJ283" i="10"/>
  <c r="DJ282" i="10"/>
  <c r="DJ281" i="10"/>
  <c r="DJ280" i="10"/>
  <c r="DJ279" i="10"/>
  <c r="DJ278" i="10"/>
  <c r="DJ277" i="10"/>
  <c r="DJ276" i="10"/>
  <c r="DJ275" i="10"/>
  <c r="DJ274" i="10"/>
  <c r="DJ273" i="10"/>
  <c r="DJ272" i="10"/>
  <c r="DJ271" i="10"/>
  <c r="DJ270" i="10"/>
  <c r="DJ269" i="10"/>
  <c r="DJ268" i="10"/>
  <c r="DJ267" i="10"/>
  <c r="DJ266" i="10"/>
  <c r="DJ265" i="10"/>
  <c r="DJ264" i="10"/>
  <c r="DJ263" i="10"/>
  <c r="DJ262" i="10"/>
  <c r="DJ261" i="10"/>
  <c r="DJ260" i="10"/>
  <c r="DJ259" i="10"/>
  <c r="DJ258" i="10"/>
  <c r="DJ257" i="10"/>
  <c r="DJ256" i="10"/>
  <c r="DJ255" i="10"/>
  <c r="DJ254" i="10"/>
  <c r="DJ253" i="10"/>
  <c r="DJ252" i="10"/>
  <c r="DJ251" i="10"/>
  <c r="DJ250" i="10"/>
  <c r="DJ249" i="10"/>
  <c r="DJ248" i="10"/>
  <c r="DJ247" i="10"/>
  <c r="DJ246" i="10"/>
  <c r="DJ245" i="10"/>
  <c r="DJ244" i="10"/>
  <c r="DJ243" i="10"/>
  <c r="DJ242" i="10"/>
  <c r="DJ241" i="10"/>
  <c r="DJ240" i="10"/>
  <c r="DJ239" i="10"/>
  <c r="DJ238" i="10"/>
  <c r="DJ237" i="10"/>
  <c r="DJ236" i="10"/>
  <c r="DJ235" i="10"/>
  <c r="DJ234" i="10"/>
  <c r="DJ233" i="10"/>
  <c r="DJ232" i="10"/>
  <c r="DJ231" i="10"/>
  <c r="DJ230" i="10"/>
  <c r="DJ229" i="10"/>
  <c r="DJ228" i="10"/>
  <c r="DJ227" i="10"/>
  <c r="DJ226" i="10"/>
  <c r="DJ225" i="10"/>
  <c r="DJ224" i="10"/>
  <c r="DJ223" i="10"/>
  <c r="DJ222" i="10"/>
  <c r="DJ221" i="10"/>
  <c r="DJ220" i="10"/>
  <c r="DJ219" i="10"/>
  <c r="DJ218" i="10"/>
  <c r="DJ217" i="10"/>
  <c r="DJ216" i="10"/>
  <c r="DJ215" i="10"/>
  <c r="DJ214" i="10"/>
  <c r="DJ213" i="10"/>
  <c r="DJ212" i="10"/>
  <c r="DJ211" i="10"/>
  <c r="DJ210" i="10"/>
  <c r="DJ209" i="10"/>
  <c r="DJ208" i="10"/>
  <c r="DJ207" i="10"/>
  <c r="DJ206" i="10"/>
  <c r="DJ205" i="10"/>
  <c r="DJ204" i="10"/>
  <c r="DJ203" i="10"/>
  <c r="DJ202" i="10"/>
  <c r="DJ201" i="10"/>
  <c r="DJ200" i="10"/>
  <c r="DJ199" i="10"/>
  <c r="DJ198" i="10"/>
  <c r="DJ197" i="10"/>
  <c r="DJ196" i="10"/>
  <c r="DJ195" i="10"/>
  <c r="DJ194" i="10"/>
  <c r="DJ193" i="10"/>
  <c r="DJ192" i="10"/>
  <c r="DJ191" i="10"/>
  <c r="DJ190" i="10"/>
  <c r="DJ189" i="10"/>
  <c r="DJ188" i="10"/>
  <c r="DJ187" i="10"/>
  <c r="DJ186" i="10"/>
  <c r="DJ185" i="10"/>
  <c r="DJ184" i="10"/>
  <c r="DJ183" i="10"/>
  <c r="DJ182" i="10"/>
  <c r="DJ181" i="10"/>
  <c r="DJ180" i="10"/>
  <c r="DJ179" i="10"/>
  <c r="DJ178" i="10"/>
  <c r="DJ177" i="10"/>
  <c r="DJ176" i="10"/>
  <c r="DJ175" i="10"/>
  <c r="DJ174" i="10"/>
  <c r="DJ173" i="10"/>
  <c r="DJ172" i="10"/>
  <c r="DJ171" i="10"/>
  <c r="DJ170" i="10"/>
  <c r="DJ169" i="10"/>
  <c r="DJ168" i="10"/>
  <c r="DJ167" i="10"/>
  <c r="DJ166" i="10"/>
  <c r="DJ165" i="10"/>
  <c r="DJ164" i="10"/>
  <c r="DJ163" i="10"/>
  <c r="DJ162" i="10"/>
  <c r="DJ161" i="10"/>
  <c r="DJ160" i="10"/>
  <c r="DJ159" i="10"/>
  <c r="DJ158" i="10"/>
  <c r="DJ157" i="10"/>
  <c r="DJ156" i="10"/>
  <c r="DJ155" i="10"/>
  <c r="DJ154" i="10"/>
  <c r="DJ153" i="10"/>
  <c r="DJ152" i="10"/>
  <c r="DJ151" i="10"/>
  <c r="DJ150" i="10"/>
  <c r="DJ149" i="10"/>
  <c r="DJ148" i="10"/>
  <c r="DJ147" i="10"/>
  <c r="DJ146" i="10"/>
  <c r="DJ145" i="10"/>
  <c r="DJ144" i="10"/>
  <c r="DJ143" i="10"/>
  <c r="DJ142" i="10"/>
  <c r="DJ141" i="10"/>
  <c r="DJ140" i="10"/>
  <c r="DJ139" i="10"/>
  <c r="DJ138" i="10"/>
  <c r="DJ137" i="10"/>
  <c r="DJ136" i="10"/>
  <c r="DJ135" i="10"/>
  <c r="DJ134" i="10"/>
  <c r="DJ133" i="10"/>
  <c r="DJ132" i="10"/>
  <c r="DJ131" i="10"/>
  <c r="DJ130" i="10"/>
  <c r="DJ129" i="10"/>
  <c r="DJ128" i="10"/>
  <c r="DJ127" i="10"/>
  <c r="DJ126" i="10"/>
  <c r="DJ125" i="10"/>
  <c r="DJ124" i="10"/>
  <c r="DJ123" i="10"/>
  <c r="DJ122" i="10"/>
  <c r="DJ121" i="10"/>
  <c r="DJ120" i="10"/>
  <c r="DJ119" i="10"/>
  <c r="DJ118" i="10"/>
  <c r="DJ117" i="10"/>
  <c r="DJ116" i="10"/>
  <c r="DJ115" i="10"/>
  <c r="DJ114" i="10"/>
  <c r="DJ113" i="10"/>
  <c r="DJ112" i="10"/>
  <c r="DJ111" i="10"/>
  <c r="DJ110" i="10"/>
  <c r="DJ109" i="10"/>
  <c r="DJ108" i="10"/>
  <c r="DJ107" i="10"/>
  <c r="DJ106" i="10"/>
  <c r="DJ105" i="10"/>
  <c r="DJ104" i="10"/>
  <c r="DJ103" i="10"/>
  <c r="DJ102" i="10"/>
  <c r="DJ101" i="10"/>
  <c r="DJ100" i="10"/>
  <c r="DJ99" i="10"/>
  <c r="DJ98" i="10"/>
  <c r="DJ97" i="10"/>
  <c r="DJ96" i="10"/>
  <c r="DJ95" i="10"/>
  <c r="DJ94" i="10"/>
  <c r="DJ93" i="10"/>
  <c r="DJ92" i="10"/>
  <c r="DJ91" i="10"/>
  <c r="DJ90" i="10"/>
  <c r="DJ89" i="10"/>
  <c r="DJ88" i="10"/>
  <c r="DJ87" i="10"/>
  <c r="DJ86" i="10"/>
  <c r="DJ85" i="10"/>
  <c r="DJ84" i="10"/>
  <c r="DJ83" i="10"/>
  <c r="DJ82" i="10"/>
  <c r="DJ81" i="10"/>
  <c r="DJ80" i="10"/>
  <c r="DJ79" i="10"/>
  <c r="DJ78" i="10"/>
  <c r="DJ77" i="10"/>
  <c r="DJ76" i="10"/>
  <c r="DJ75" i="10"/>
  <c r="DJ74" i="10"/>
  <c r="DJ73" i="10"/>
  <c r="DJ72" i="10"/>
  <c r="DJ71" i="10"/>
  <c r="DJ70" i="10"/>
  <c r="DJ69" i="10"/>
  <c r="DJ68" i="10"/>
  <c r="DJ67" i="10"/>
  <c r="DJ66" i="10"/>
  <c r="DJ65" i="10"/>
  <c r="DJ64" i="10"/>
  <c r="DJ63" i="10"/>
  <c r="DJ62" i="10"/>
  <c r="DJ61" i="10"/>
  <c r="DJ60" i="10"/>
  <c r="DJ59" i="10"/>
  <c r="DJ58" i="10"/>
  <c r="DJ57" i="10"/>
  <c r="DJ56" i="10"/>
  <c r="DJ55" i="10"/>
  <c r="DJ54" i="10"/>
  <c r="DJ53" i="10"/>
  <c r="DJ52" i="10"/>
  <c r="DJ51" i="10"/>
  <c r="DJ50" i="10"/>
  <c r="DJ49" i="10"/>
  <c r="DJ48" i="10"/>
  <c r="DJ47" i="10"/>
  <c r="DJ46" i="10"/>
  <c r="DJ45" i="10"/>
  <c r="DJ44" i="10"/>
  <c r="DJ43" i="10"/>
  <c r="DJ42" i="10"/>
  <c r="DJ41" i="10"/>
  <c r="DJ40" i="10"/>
  <c r="DJ39" i="10"/>
  <c r="DJ38" i="10"/>
  <c r="DJ37" i="10"/>
  <c r="DJ36" i="10"/>
  <c r="DJ35" i="10"/>
  <c r="DJ34" i="10"/>
  <c r="DJ33" i="10"/>
  <c r="DJ32" i="10"/>
  <c r="DJ31" i="10"/>
  <c r="DJ30" i="10"/>
  <c r="DJ29" i="10"/>
  <c r="DJ28" i="10"/>
  <c r="DJ27" i="10"/>
  <c r="DJ26" i="10"/>
  <c r="DJ25" i="10"/>
  <c r="DJ24" i="10"/>
  <c r="DJ23" i="10"/>
  <c r="DJ22" i="10"/>
  <c r="DJ21" i="10"/>
  <c r="DJ20" i="10"/>
  <c r="DJ19" i="10"/>
  <c r="DJ18" i="10"/>
  <c r="DJ17" i="10"/>
  <c r="DJ16" i="10"/>
  <c r="DJ15" i="10"/>
  <c r="DJ14" i="10"/>
  <c r="DJ13" i="10"/>
  <c r="DJ12" i="10"/>
  <c r="DJ11" i="10"/>
  <c r="DJ10" i="10"/>
  <c r="DJ9" i="10"/>
  <c r="DJ8" i="10"/>
  <c r="DJ7" i="10"/>
  <c r="DJ6" i="10"/>
  <c r="DJ5" i="10"/>
  <c r="DJ4" i="10"/>
  <c r="DJ3" i="10"/>
  <c r="EF302" i="10"/>
  <c r="EF301" i="10"/>
  <c r="EF300" i="10"/>
  <c r="EF299" i="10"/>
  <c r="EF298" i="10"/>
  <c r="EF297" i="10"/>
  <c r="EF296" i="10"/>
  <c r="EF295" i="10"/>
  <c r="EF294" i="10"/>
  <c r="EF293" i="10"/>
  <c r="EF292" i="10"/>
  <c r="EF291" i="10"/>
  <c r="EF290" i="10"/>
  <c r="EF289" i="10"/>
  <c r="EF288" i="10"/>
  <c r="EF287" i="10"/>
  <c r="EF286" i="10"/>
  <c r="EF285" i="10"/>
  <c r="EF284" i="10"/>
  <c r="EF283" i="10"/>
  <c r="EF282" i="10"/>
  <c r="EF281" i="10"/>
  <c r="EF280" i="10"/>
  <c r="EF279" i="10"/>
  <c r="EF278" i="10"/>
  <c r="EF277" i="10"/>
  <c r="EF276" i="10"/>
  <c r="EF275" i="10"/>
  <c r="EF274" i="10"/>
  <c r="EF273" i="10"/>
  <c r="EF272" i="10"/>
  <c r="EF271" i="10"/>
  <c r="EF270" i="10"/>
  <c r="EF269" i="10"/>
  <c r="EF268" i="10"/>
  <c r="EF267" i="10"/>
  <c r="EF266" i="10"/>
  <c r="EF265" i="10"/>
  <c r="EF264" i="10"/>
  <c r="EF263" i="10"/>
  <c r="EF262" i="10"/>
  <c r="EF261" i="10"/>
  <c r="EF260" i="10"/>
  <c r="EF259" i="10"/>
  <c r="EF258" i="10"/>
  <c r="EF257" i="10"/>
  <c r="EF256" i="10"/>
  <c r="EF255" i="10"/>
  <c r="EF254" i="10"/>
  <c r="EF253" i="10"/>
  <c r="EF252" i="10"/>
  <c r="EF251" i="10"/>
  <c r="EF250" i="10"/>
  <c r="EF249" i="10"/>
  <c r="EF248" i="10"/>
  <c r="EF247" i="10"/>
  <c r="EF246" i="10"/>
  <c r="EF245" i="10"/>
  <c r="EF244" i="10"/>
  <c r="EF243" i="10"/>
  <c r="EF242" i="10"/>
  <c r="EF241" i="10"/>
  <c r="EF240" i="10"/>
  <c r="EF239" i="10"/>
  <c r="EF238" i="10"/>
  <c r="EF237" i="10"/>
  <c r="EF236" i="10"/>
  <c r="EF235" i="10"/>
  <c r="EF234" i="10"/>
  <c r="EF233" i="10"/>
  <c r="EF232" i="10"/>
  <c r="EF231" i="10"/>
  <c r="EF230" i="10"/>
  <c r="EF229" i="10"/>
  <c r="EF228" i="10"/>
  <c r="EF227" i="10"/>
  <c r="EF226" i="10"/>
  <c r="EF225" i="10"/>
  <c r="EF224" i="10"/>
  <c r="EF223" i="10"/>
  <c r="EF222" i="10"/>
  <c r="EF221" i="10"/>
  <c r="EF220" i="10"/>
  <c r="EF219" i="10"/>
  <c r="EF218" i="10"/>
  <c r="EF217" i="10"/>
  <c r="EF216" i="10"/>
  <c r="EF215" i="10"/>
  <c r="EF214" i="10"/>
  <c r="EF213" i="10"/>
  <c r="EF212" i="10"/>
  <c r="EF211" i="10"/>
  <c r="EF210" i="10"/>
  <c r="EF209" i="10"/>
  <c r="EF208" i="10"/>
  <c r="EF207" i="10"/>
  <c r="EF206" i="10"/>
  <c r="EF205" i="10"/>
  <c r="EF204" i="10"/>
  <c r="EF203" i="10"/>
  <c r="EF202" i="10"/>
  <c r="EF201" i="10"/>
  <c r="EF200" i="10"/>
  <c r="EF199" i="10"/>
  <c r="EF198" i="10"/>
  <c r="EF197" i="10"/>
  <c r="EF196" i="10"/>
  <c r="EF195" i="10"/>
  <c r="EF194" i="10"/>
  <c r="EF193" i="10"/>
  <c r="EF192" i="10"/>
  <c r="EF191" i="10"/>
  <c r="EF190" i="10"/>
  <c r="EF189" i="10"/>
  <c r="EF188" i="10"/>
  <c r="EF187" i="10"/>
  <c r="EF186" i="10"/>
  <c r="EF185" i="10"/>
  <c r="EF184" i="10"/>
  <c r="EF183" i="10"/>
  <c r="EF182" i="10"/>
  <c r="EF181" i="10"/>
  <c r="EF180" i="10"/>
  <c r="EF179" i="10"/>
  <c r="EF178" i="10"/>
  <c r="EF177" i="10"/>
  <c r="EF176" i="10"/>
  <c r="EF175" i="10"/>
  <c r="EF174" i="10"/>
  <c r="EF173" i="10"/>
  <c r="EF172" i="10"/>
  <c r="EF171" i="10"/>
  <c r="EF170" i="10"/>
  <c r="EF169" i="10"/>
  <c r="EF168" i="10"/>
  <c r="EF167" i="10"/>
  <c r="EF166" i="10"/>
  <c r="EF165" i="10"/>
  <c r="EF164" i="10"/>
  <c r="EF163" i="10"/>
  <c r="EF162" i="10"/>
  <c r="EF161" i="10"/>
  <c r="EF160" i="10"/>
  <c r="EF159" i="10"/>
  <c r="EF158" i="10"/>
  <c r="EF157" i="10"/>
  <c r="EF156" i="10"/>
  <c r="EF155" i="10"/>
  <c r="EF154" i="10"/>
  <c r="EF153" i="10"/>
  <c r="EF152" i="10"/>
  <c r="EF151" i="10"/>
  <c r="EF150" i="10"/>
  <c r="EF149" i="10"/>
  <c r="EF148" i="10"/>
  <c r="EF147" i="10"/>
  <c r="EF146" i="10"/>
  <c r="EF145" i="10"/>
  <c r="EF144" i="10"/>
  <c r="EF143" i="10"/>
  <c r="EF142" i="10"/>
  <c r="EF141" i="10"/>
  <c r="EF140" i="10"/>
  <c r="EF139" i="10"/>
  <c r="EF138" i="10"/>
  <c r="EF137" i="10"/>
  <c r="EF136" i="10"/>
  <c r="EF135" i="10"/>
  <c r="EF134" i="10"/>
  <c r="EF133" i="10"/>
  <c r="EF132" i="10"/>
  <c r="EF131" i="10"/>
  <c r="EF130" i="10"/>
  <c r="EF129" i="10"/>
  <c r="EF128" i="10"/>
  <c r="EF127" i="10"/>
  <c r="EF126" i="10"/>
  <c r="EF125" i="10"/>
  <c r="EF124" i="10"/>
  <c r="EF123" i="10"/>
  <c r="EF122" i="10"/>
  <c r="EF121" i="10"/>
  <c r="EF120" i="10"/>
  <c r="EF119" i="10"/>
  <c r="EF118" i="10"/>
  <c r="EF117" i="10"/>
  <c r="EF116" i="10"/>
  <c r="EF115" i="10"/>
  <c r="EF114" i="10"/>
  <c r="EF113" i="10"/>
  <c r="EF112" i="10"/>
  <c r="EF111" i="10"/>
  <c r="EF110" i="10"/>
  <c r="EF109" i="10"/>
  <c r="EF108" i="10"/>
  <c r="EF107" i="10"/>
  <c r="EF106" i="10"/>
  <c r="EF105" i="10"/>
  <c r="EF104" i="10"/>
  <c r="EF103" i="10"/>
  <c r="EF102" i="10"/>
  <c r="EF101" i="10"/>
  <c r="EF100" i="10"/>
  <c r="EF99" i="10"/>
  <c r="EF98" i="10"/>
  <c r="EF97" i="10"/>
  <c r="EF96" i="10"/>
  <c r="EF95" i="10"/>
  <c r="EF94" i="10"/>
  <c r="EF93" i="10"/>
  <c r="EF92" i="10"/>
  <c r="EF91" i="10"/>
  <c r="EF90" i="10"/>
  <c r="EF89" i="10"/>
  <c r="EF88" i="10"/>
  <c r="EF87" i="10"/>
  <c r="EF86" i="10"/>
  <c r="EF85" i="10"/>
  <c r="EF84" i="10"/>
  <c r="EF83" i="10"/>
  <c r="EF82" i="10"/>
  <c r="EF81" i="10"/>
  <c r="EF80" i="10"/>
  <c r="EF79" i="10"/>
  <c r="EF78" i="10"/>
  <c r="EF77" i="10"/>
  <c r="EF76" i="10"/>
  <c r="EF75" i="10"/>
  <c r="EF74" i="10"/>
  <c r="EF73" i="10"/>
  <c r="EF72" i="10"/>
  <c r="EF71" i="10"/>
  <c r="EF70" i="10"/>
  <c r="EF69" i="10"/>
  <c r="EF68" i="10"/>
  <c r="EF67" i="10"/>
  <c r="EF66" i="10"/>
  <c r="EF65" i="10"/>
  <c r="EF64" i="10"/>
  <c r="EF63" i="10"/>
  <c r="EF62" i="10"/>
  <c r="EF61" i="10"/>
  <c r="EF60" i="10"/>
  <c r="EF59" i="10"/>
  <c r="EF58" i="10"/>
  <c r="EF57" i="10"/>
  <c r="EF56" i="10"/>
  <c r="EF55" i="10"/>
  <c r="EF54" i="10"/>
  <c r="EF53" i="10"/>
  <c r="EF52" i="10"/>
  <c r="EF51" i="10"/>
  <c r="EF50" i="10"/>
  <c r="EF49" i="10"/>
  <c r="EF48" i="10"/>
  <c r="EF47" i="10"/>
  <c r="EF46" i="10"/>
  <c r="EF45" i="10"/>
  <c r="EF44" i="10"/>
  <c r="EF43" i="10"/>
  <c r="EF42" i="10"/>
  <c r="EF41" i="10"/>
  <c r="EF40" i="10"/>
  <c r="EF39" i="10"/>
  <c r="EF38" i="10"/>
  <c r="EF37" i="10"/>
  <c r="EF36" i="10"/>
  <c r="EF35" i="10"/>
  <c r="EF34" i="10"/>
  <c r="EF33" i="10"/>
  <c r="EF32" i="10"/>
  <c r="EF31" i="10"/>
  <c r="EF30" i="10"/>
  <c r="EF29" i="10"/>
  <c r="EF28" i="10"/>
  <c r="EF27" i="10"/>
  <c r="EF26" i="10"/>
  <c r="EF25" i="10"/>
  <c r="EF24" i="10"/>
  <c r="EF23" i="10"/>
  <c r="EF22" i="10"/>
  <c r="EF21" i="10"/>
  <c r="EF20" i="10"/>
  <c r="EF19" i="10"/>
  <c r="EF18" i="10"/>
  <c r="EF17" i="10"/>
  <c r="EF16" i="10"/>
  <c r="EF15" i="10"/>
  <c r="EF14" i="10"/>
  <c r="EF13" i="10"/>
  <c r="EF12" i="10"/>
  <c r="EF11" i="10"/>
  <c r="EF10" i="10"/>
  <c r="EF9" i="10"/>
  <c r="EF8" i="10"/>
  <c r="EF7" i="10"/>
  <c r="EF6" i="10"/>
  <c r="EF5" i="10"/>
  <c r="EF4" i="10"/>
  <c r="EF3" i="10"/>
  <c r="FB302" i="10"/>
  <c r="FB301" i="10"/>
  <c r="FB300" i="10"/>
  <c r="FB299" i="10"/>
  <c r="FB298" i="10"/>
  <c r="FB297" i="10"/>
  <c r="FB296" i="10"/>
  <c r="FB295" i="10"/>
  <c r="FB294" i="10"/>
  <c r="FB293" i="10"/>
  <c r="FB292" i="10"/>
  <c r="FB291" i="10"/>
  <c r="FB290" i="10"/>
  <c r="FB289" i="10"/>
  <c r="FB288" i="10"/>
  <c r="FB287" i="10"/>
  <c r="FB286" i="10"/>
  <c r="FB285" i="10"/>
  <c r="FB284" i="10"/>
  <c r="FB283" i="10"/>
  <c r="FB282" i="10"/>
  <c r="FB281" i="10"/>
  <c r="FB280" i="10"/>
  <c r="FB279" i="10"/>
  <c r="FB278" i="10"/>
  <c r="FB277" i="10"/>
  <c r="FB276" i="10"/>
  <c r="FB275" i="10"/>
  <c r="FB274" i="10"/>
  <c r="FB273" i="10"/>
  <c r="FB272" i="10"/>
  <c r="FB271" i="10"/>
  <c r="FB270" i="10"/>
  <c r="FB269" i="10"/>
  <c r="FB268" i="10"/>
  <c r="FB267" i="10"/>
  <c r="FB266" i="10"/>
  <c r="FB265" i="10"/>
  <c r="FB264" i="10"/>
  <c r="FB263" i="10"/>
  <c r="FB262" i="10"/>
  <c r="FB261" i="10"/>
  <c r="FB260" i="10"/>
  <c r="FB259" i="10"/>
  <c r="FB258" i="10"/>
  <c r="FB257" i="10"/>
  <c r="FB256" i="10"/>
  <c r="FB255" i="10"/>
  <c r="FB254" i="10"/>
  <c r="FB253" i="10"/>
  <c r="FB252" i="10"/>
  <c r="FB251" i="10"/>
  <c r="FB250" i="10"/>
  <c r="FB249" i="10"/>
  <c r="FB248" i="10"/>
  <c r="FB247" i="10"/>
  <c r="FB246" i="10"/>
  <c r="FB245" i="10"/>
  <c r="FB244" i="10"/>
  <c r="FB243" i="10"/>
  <c r="FB242" i="10"/>
  <c r="FB241" i="10"/>
  <c r="FB240" i="10"/>
  <c r="FB239" i="10"/>
  <c r="FB238" i="10"/>
  <c r="FB237" i="10"/>
  <c r="FB236" i="10"/>
  <c r="FB235" i="10"/>
  <c r="FB234" i="10"/>
  <c r="FB233" i="10"/>
  <c r="FB232" i="10"/>
  <c r="FB231" i="10"/>
  <c r="FB230" i="10"/>
  <c r="FB229" i="10"/>
  <c r="FB228" i="10"/>
  <c r="FB227" i="10"/>
  <c r="FB226" i="10"/>
  <c r="FB225" i="10"/>
  <c r="FB224" i="10"/>
  <c r="FB223" i="10"/>
  <c r="FB222" i="10"/>
  <c r="FB221" i="10"/>
  <c r="FB220" i="10"/>
  <c r="FB219" i="10"/>
  <c r="FB218" i="10"/>
  <c r="FB217" i="10"/>
  <c r="FB216" i="10"/>
  <c r="FB215" i="10"/>
  <c r="FB214" i="10"/>
  <c r="FB213" i="10"/>
  <c r="FB212" i="10"/>
  <c r="FB211" i="10"/>
  <c r="FB210" i="10"/>
  <c r="FB209" i="10"/>
  <c r="FB208" i="10"/>
  <c r="FB207" i="10"/>
  <c r="FB206" i="10"/>
  <c r="FB205" i="10"/>
  <c r="FB204" i="10"/>
  <c r="FB203" i="10"/>
  <c r="FB202" i="10"/>
  <c r="FB201" i="10"/>
  <c r="FB200" i="10"/>
  <c r="FB199" i="10"/>
  <c r="FB198" i="10"/>
  <c r="FB197" i="10"/>
  <c r="FB196" i="10"/>
  <c r="FB195" i="10"/>
  <c r="FB194" i="10"/>
  <c r="FB193" i="10"/>
  <c r="FB192" i="10"/>
  <c r="FB191" i="10"/>
  <c r="FB190" i="10"/>
  <c r="FB189" i="10"/>
  <c r="FB188" i="10"/>
  <c r="FB187" i="10"/>
  <c r="FB186" i="10"/>
  <c r="FB185" i="10"/>
  <c r="FB184" i="10"/>
  <c r="FB183" i="10"/>
  <c r="FB182" i="10"/>
  <c r="FB181" i="10"/>
  <c r="FB180" i="10"/>
  <c r="FB179" i="10"/>
  <c r="FB178" i="10"/>
  <c r="FB177" i="10"/>
  <c r="FB176" i="10"/>
  <c r="FB175" i="10"/>
  <c r="FB174" i="10"/>
  <c r="FB173" i="10"/>
  <c r="FB172" i="10"/>
  <c r="FB171" i="10"/>
  <c r="FB170" i="10"/>
  <c r="FB169" i="10"/>
  <c r="FB168" i="10"/>
  <c r="FB167" i="10"/>
  <c r="FB166" i="10"/>
  <c r="FB165" i="10"/>
  <c r="FB164" i="10"/>
  <c r="FB163" i="10"/>
  <c r="FB162" i="10"/>
  <c r="FB161" i="10"/>
  <c r="FB160" i="10"/>
  <c r="FB159" i="10"/>
  <c r="FB158" i="10"/>
  <c r="FB157" i="10"/>
  <c r="FB156" i="10"/>
  <c r="FB155" i="10"/>
  <c r="FB154" i="10"/>
  <c r="FB153" i="10"/>
  <c r="FB152" i="10"/>
  <c r="FB151" i="10"/>
  <c r="FB150" i="10"/>
  <c r="FB149" i="10"/>
  <c r="FB148" i="10"/>
  <c r="FB147" i="10"/>
  <c r="FB146" i="10"/>
  <c r="FB145" i="10"/>
  <c r="FB144" i="10"/>
  <c r="FB143" i="10"/>
  <c r="FB142" i="10"/>
  <c r="FB141" i="10"/>
  <c r="FB140" i="10"/>
  <c r="FB139" i="10"/>
  <c r="FB138" i="10"/>
  <c r="FB137" i="10"/>
  <c r="FB136" i="10"/>
  <c r="FB135" i="10"/>
  <c r="FB134" i="10"/>
  <c r="FB133" i="10"/>
  <c r="FB132" i="10"/>
  <c r="FB131" i="10"/>
  <c r="FB130" i="10"/>
  <c r="FB129" i="10"/>
  <c r="FB128" i="10"/>
  <c r="FB127" i="10"/>
  <c r="FB126" i="10"/>
  <c r="FB125" i="10"/>
  <c r="FB124" i="10"/>
  <c r="FB123" i="10"/>
  <c r="FB122" i="10"/>
  <c r="FB121" i="10"/>
  <c r="FB120" i="10"/>
  <c r="FB119" i="10"/>
  <c r="FB118" i="10"/>
  <c r="FB117" i="10"/>
  <c r="FB116" i="10"/>
  <c r="FB115" i="10"/>
  <c r="FB114" i="10"/>
  <c r="FB113" i="10"/>
  <c r="FB112" i="10"/>
  <c r="FB111" i="10"/>
  <c r="FB110" i="10"/>
  <c r="FB109" i="10"/>
  <c r="FB108" i="10"/>
  <c r="FB107" i="10"/>
  <c r="FB106" i="10"/>
  <c r="FB105" i="10"/>
  <c r="FB104" i="10"/>
  <c r="FB103" i="10"/>
  <c r="FB102" i="10"/>
  <c r="FB101" i="10"/>
  <c r="FB100" i="10"/>
  <c r="FB99" i="10"/>
  <c r="FB98" i="10"/>
  <c r="FB97" i="10"/>
  <c r="FB96" i="10"/>
  <c r="FB95" i="10"/>
  <c r="FB94" i="10"/>
  <c r="FB93" i="10"/>
  <c r="FB92" i="10"/>
  <c r="FB91" i="10"/>
  <c r="FB90" i="10"/>
  <c r="FB89" i="10"/>
  <c r="FB88" i="10"/>
  <c r="FB87" i="10"/>
  <c r="FB86" i="10"/>
  <c r="FB85" i="10"/>
  <c r="FB84" i="10"/>
  <c r="FB83" i="10"/>
  <c r="FB82" i="10"/>
  <c r="FB81" i="10"/>
  <c r="FB80" i="10"/>
  <c r="FB79" i="10"/>
  <c r="FB78" i="10"/>
  <c r="FB77" i="10"/>
  <c r="FB76" i="10"/>
  <c r="FB75" i="10"/>
  <c r="FB74" i="10"/>
  <c r="FB73" i="10"/>
  <c r="FB72" i="10"/>
  <c r="FB71" i="10"/>
  <c r="FB70" i="10"/>
  <c r="FB69" i="10"/>
  <c r="FB68" i="10"/>
  <c r="FB67" i="10"/>
  <c r="FB66" i="10"/>
  <c r="FB65" i="10"/>
  <c r="FB64" i="10"/>
  <c r="FB63" i="10"/>
  <c r="FB62" i="10"/>
  <c r="FB61" i="10"/>
  <c r="FB60" i="10"/>
  <c r="FB59" i="10"/>
  <c r="FB58" i="10"/>
  <c r="FB57" i="10"/>
  <c r="FB56" i="10"/>
  <c r="FB55" i="10"/>
  <c r="FB54" i="10"/>
  <c r="FB53" i="10"/>
  <c r="FB52" i="10"/>
  <c r="FB51" i="10"/>
  <c r="FB50" i="10"/>
  <c r="FB49" i="10"/>
  <c r="FB48" i="10"/>
  <c r="FB47" i="10"/>
  <c r="FB46" i="10"/>
  <c r="FB45" i="10"/>
  <c r="FB44" i="10"/>
  <c r="FB43" i="10"/>
  <c r="FB42" i="10"/>
  <c r="FB41" i="10"/>
  <c r="FB40" i="10"/>
  <c r="FB39" i="10"/>
  <c r="FB38" i="10"/>
  <c r="FB37" i="10"/>
  <c r="FB36" i="10"/>
  <c r="FB35" i="10"/>
  <c r="FB34" i="10"/>
  <c r="FB33" i="10"/>
  <c r="FB32" i="10"/>
  <c r="FB31" i="10"/>
  <c r="FB30" i="10"/>
  <c r="FB29" i="10"/>
  <c r="FB28" i="10"/>
  <c r="FB27" i="10"/>
  <c r="FB26" i="10"/>
  <c r="FB25" i="10"/>
  <c r="FB24" i="10"/>
  <c r="FB23" i="10"/>
  <c r="FB22" i="10"/>
  <c r="FB21" i="10"/>
  <c r="FB20" i="10"/>
  <c r="FB19" i="10"/>
  <c r="FB18" i="10"/>
  <c r="FB17" i="10"/>
  <c r="FB16" i="10"/>
  <c r="FB15" i="10"/>
  <c r="FB14" i="10"/>
  <c r="FB13" i="10"/>
  <c r="FB12" i="10"/>
  <c r="FB11" i="10"/>
  <c r="FB10" i="10"/>
  <c r="FB9" i="10"/>
  <c r="FB8" i="10"/>
  <c r="FB7" i="10"/>
  <c r="FB6" i="10"/>
  <c r="FB5" i="10"/>
  <c r="FB4" i="10"/>
  <c r="FB3" i="10"/>
  <c r="FX302" i="10"/>
  <c r="FX301" i="10"/>
  <c r="FX300" i="10"/>
  <c r="FX299" i="10"/>
  <c r="FX298" i="10"/>
  <c r="FX297" i="10"/>
  <c r="FX296" i="10"/>
  <c r="FX295" i="10"/>
  <c r="FX294" i="10"/>
  <c r="FX293" i="10"/>
  <c r="FX292" i="10"/>
  <c r="FX291" i="10"/>
  <c r="FX290" i="10"/>
  <c r="FX289" i="10"/>
  <c r="FX288" i="10"/>
  <c r="FX287" i="10"/>
  <c r="FX286" i="10"/>
  <c r="FX285" i="10"/>
  <c r="FX284" i="10"/>
  <c r="FX283" i="10"/>
  <c r="FX282" i="10"/>
  <c r="FX281" i="10"/>
  <c r="FX280" i="10"/>
  <c r="FX279" i="10"/>
  <c r="FX278" i="10"/>
  <c r="FX277" i="10"/>
  <c r="FX276" i="10"/>
  <c r="FX275" i="10"/>
  <c r="FX274" i="10"/>
  <c r="FX273" i="10"/>
  <c r="FX272" i="10"/>
  <c r="FX271" i="10"/>
  <c r="FX270" i="10"/>
  <c r="FX269" i="10"/>
  <c r="FX268" i="10"/>
  <c r="FX267" i="10"/>
  <c r="FX266" i="10"/>
  <c r="FX265" i="10"/>
  <c r="FX264" i="10"/>
  <c r="FX263" i="10"/>
  <c r="FX262" i="10"/>
  <c r="FX261" i="10"/>
  <c r="FX260" i="10"/>
  <c r="FX259" i="10"/>
  <c r="FX258" i="10"/>
  <c r="FX257" i="10"/>
  <c r="FX256" i="10"/>
  <c r="FX255" i="10"/>
  <c r="FX254" i="10"/>
  <c r="FX253" i="10"/>
  <c r="FX252" i="10"/>
  <c r="FX251" i="10"/>
  <c r="FX250" i="10"/>
  <c r="FX249" i="10"/>
  <c r="FX248" i="10"/>
  <c r="FX247" i="10"/>
  <c r="FX246" i="10"/>
  <c r="FX245" i="10"/>
  <c r="FX244" i="10"/>
  <c r="FX243" i="10"/>
  <c r="FX242" i="10"/>
  <c r="FX241" i="10"/>
  <c r="FX240" i="10"/>
  <c r="FX239" i="10"/>
  <c r="FX238" i="10"/>
  <c r="FX237" i="10"/>
  <c r="FX236" i="10"/>
  <c r="FX235" i="10"/>
  <c r="FX234" i="10"/>
  <c r="FX233" i="10"/>
  <c r="FX232" i="10"/>
  <c r="FX231" i="10"/>
  <c r="FX230" i="10"/>
  <c r="FX229" i="10"/>
  <c r="FX228" i="10"/>
  <c r="FX227" i="10"/>
  <c r="FX226" i="10"/>
  <c r="FX225" i="10"/>
  <c r="FX224" i="10"/>
  <c r="FX223" i="10"/>
  <c r="FX222" i="10"/>
  <c r="FX221" i="10"/>
  <c r="FX220" i="10"/>
  <c r="FX219" i="10"/>
  <c r="FX218" i="10"/>
  <c r="FX217" i="10"/>
  <c r="FX216" i="10"/>
  <c r="FX215" i="10"/>
  <c r="FX214" i="10"/>
  <c r="FX213" i="10"/>
  <c r="FX212" i="10"/>
  <c r="FX211" i="10"/>
  <c r="FX210" i="10"/>
  <c r="FX209" i="10"/>
  <c r="FX208" i="10"/>
  <c r="FX207" i="10"/>
  <c r="FX206" i="10"/>
  <c r="FX205" i="10"/>
  <c r="FX204" i="10"/>
  <c r="FX203" i="10"/>
  <c r="FX202" i="10"/>
  <c r="FX201" i="10"/>
  <c r="FX200" i="10"/>
  <c r="FX199" i="10"/>
  <c r="FX198" i="10"/>
  <c r="FX197" i="10"/>
  <c r="FX196" i="10"/>
  <c r="FX195" i="10"/>
  <c r="FX194" i="10"/>
  <c r="FX193" i="10"/>
  <c r="FX192" i="10"/>
  <c r="FX191" i="10"/>
  <c r="FX190" i="10"/>
  <c r="FX189" i="10"/>
  <c r="FX188" i="10"/>
  <c r="FX187" i="10"/>
  <c r="FX186" i="10"/>
  <c r="FX185" i="10"/>
  <c r="FX184" i="10"/>
  <c r="FX183" i="10"/>
  <c r="FX182" i="10"/>
  <c r="FX181" i="10"/>
  <c r="FX180" i="10"/>
  <c r="FX179" i="10"/>
  <c r="FX178" i="10"/>
  <c r="FX177" i="10"/>
  <c r="FX176" i="10"/>
  <c r="FX175" i="10"/>
  <c r="FX174" i="10"/>
  <c r="FX173" i="10"/>
  <c r="FX172" i="10"/>
  <c r="FX171" i="10"/>
  <c r="FX170" i="10"/>
  <c r="FX169" i="10"/>
  <c r="FX168" i="10"/>
  <c r="FX167" i="10"/>
  <c r="FX166" i="10"/>
  <c r="FX165" i="10"/>
  <c r="FX164" i="10"/>
  <c r="FX163" i="10"/>
  <c r="FX162" i="10"/>
  <c r="FX161" i="10"/>
  <c r="FX160" i="10"/>
  <c r="FX159" i="10"/>
  <c r="FX158" i="10"/>
  <c r="FX157" i="10"/>
  <c r="FX156" i="10"/>
  <c r="FX155" i="10"/>
  <c r="FX154" i="10"/>
  <c r="FX153" i="10"/>
  <c r="FX152" i="10"/>
  <c r="FX151" i="10"/>
  <c r="FX150" i="10"/>
  <c r="FX149" i="10"/>
  <c r="FX148" i="10"/>
  <c r="FX147" i="10"/>
  <c r="FX146" i="10"/>
  <c r="FX145" i="10"/>
  <c r="FX144" i="10"/>
  <c r="FX143" i="10"/>
  <c r="FX142" i="10"/>
  <c r="FX141" i="10"/>
  <c r="FX140" i="10"/>
  <c r="FX139" i="10"/>
  <c r="FX138" i="10"/>
  <c r="FX137" i="10"/>
  <c r="FX136" i="10"/>
  <c r="FX135" i="10"/>
  <c r="FX134" i="10"/>
  <c r="FX133" i="10"/>
  <c r="FX132" i="10"/>
  <c r="FX131" i="10"/>
  <c r="FX130" i="10"/>
  <c r="FX129" i="10"/>
  <c r="FX128" i="10"/>
  <c r="FX127" i="10"/>
  <c r="FX126" i="10"/>
  <c r="FX125" i="10"/>
  <c r="FX124" i="10"/>
  <c r="FX123" i="10"/>
  <c r="FX122" i="10"/>
  <c r="FX121" i="10"/>
  <c r="FX120" i="10"/>
  <c r="FX119" i="10"/>
  <c r="FX118" i="10"/>
  <c r="FX117" i="10"/>
  <c r="FX116" i="10"/>
  <c r="FX115" i="10"/>
  <c r="FX114" i="10"/>
  <c r="FX113" i="10"/>
  <c r="FX112" i="10"/>
  <c r="FX111" i="10"/>
  <c r="FX110" i="10"/>
  <c r="FX109" i="10"/>
  <c r="FX108" i="10"/>
  <c r="FX107" i="10"/>
  <c r="FX106" i="10"/>
  <c r="FX105" i="10"/>
  <c r="FX104" i="10"/>
  <c r="FX103" i="10"/>
  <c r="FX102" i="10"/>
  <c r="FX101" i="10"/>
  <c r="FX100" i="10"/>
  <c r="FX99" i="10"/>
  <c r="FX98" i="10"/>
  <c r="FX97" i="10"/>
  <c r="FX96" i="10"/>
  <c r="FX95" i="10"/>
  <c r="FX94" i="10"/>
  <c r="FX93" i="10"/>
  <c r="FX92" i="10"/>
  <c r="FX91" i="10"/>
  <c r="FX90" i="10"/>
  <c r="FX89" i="10"/>
  <c r="FX88" i="10"/>
  <c r="FX87" i="10"/>
  <c r="FX86" i="10"/>
  <c r="FX85" i="10"/>
  <c r="FX84" i="10"/>
  <c r="FX83" i="10"/>
  <c r="FX82" i="10"/>
  <c r="FX81" i="10"/>
  <c r="FX80" i="10"/>
  <c r="FX79" i="10"/>
  <c r="FX78" i="10"/>
  <c r="FX77" i="10"/>
  <c r="FX76" i="10"/>
  <c r="FX75" i="10"/>
  <c r="FX74" i="10"/>
  <c r="FX73" i="10"/>
  <c r="FX72" i="10"/>
  <c r="FX71" i="10"/>
  <c r="FX70" i="10"/>
  <c r="FX69" i="10"/>
  <c r="FX68" i="10"/>
  <c r="FX67" i="10"/>
  <c r="FX66" i="10"/>
  <c r="FX65" i="10"/>
  <c r="FX64" i="10"/>
  <c r="FX63" i="10"/>
  <c r="FX62" i="10"/>
  <c r="FX61" i="10"/>
  <c r="FX60" i="10"/>
  <c r="FX59" i="10"/>
  <c r="FX58" i="10"/>
  <c r="FX57" i="10"/>
  <c r="FX56" i="10"/>
  <c r="FX55" i="10"/>
  <c r="FX54" i="10"/>
  <c r="FX53" i="10"/>
  <c r="FX52" i="10"/>
  <c r="FX51" i="10"/>
  <c r="FX50" i="10"/>
  <c r="FX49" i="10"/>
  <c r="FX48" i="10"/>
  <c r="FX47" i="10"/>
  <c r="FX46" i="10"/>
  <c r="FX45" i="10"/>
  <c r="FX44" i="10"/>
  <c r="FX43" i="10"/>
  <c r="FX42" i="10"/>
  <c r="FX41" i="10"/>
  <c r="FX40" i="10"/>
  <c r="FX39" i="10"/>
  <c r="FX38" i="10"/>
  <c r="FX37" i="10"/>
  <c r="FX36" i="10"/>
  <c r="FX35" i="10"/>
  <c r="FX34" i="10"/>
  <c r="FX33" i="10"/>
  <c r="FX32" i="10"/>
  <c r="FX31" i="10"/>
  <c r="FX30" i="10"/>
  <c r="FX29" i="10"/>
  <c r="FX28" i="10"/>
  <c r="FX27" i="10"/>
  <c r="FX26" i="10"/>
  <c r="FX25" i="10"/>
  <c r="FX24" i="10"/>
  <c r="FX23" i="10"/>
  <c r="FX22" i="10"/>
  <c r="FX21" i="10"/>
  <c r="FX20" i="10"/>
  <c r="FX19" i="10"/>
  <c r="FX18" i="10"/>
  <c r="FX17" i="10"/>
  <c r="FX16" i="10"/>
  <c r="FX15" i="10"/>
  <c r="FX14" i="10"/>
  <c r="FX13" i="10"/>
  <c r="FX12" i="10"/>
  <c r="FX11" i="10"/>
  <c r="FX10" i="10"/>
  <c r="FX9" i="10"/>
  <c r="FX8" i="10"/>
  <c r="FX7" i="10"/>
  <c r="FX6" i="10"/>
  <c r="FX5" i="10"/>
  <c r="FX4" i="10"/>
  <c r="FX3" i="10"/>
  <c r="GT302" i="10"/>
  <c r="GT301" i="10"/>
  <c r="GT300" i="10"/>
  <c r="GT299" i="10"/>
  <c r="GT298" i="10"/>
  <c r="GT297" i="10"/>
  <c r="GT296" i="10"/>
  <c r="GT295" i="10"/>
  <c r="GT294" i="10"/>
  <c r="GT293" i="10"/>
  <c r="GT292" i="10"/>
  <c r="GT291" i="10"/>
  <c r="GT290" i="10"/>
  <c r="GT289" i="10"/>
  <c r="GT288" i="10"/>
  <c r="GT287" i="10"/>
  <c r="GT286" i="10"/>
  <c r="GT285" i="10"/>
  <c r="GT284" i="10"/>
  <c r="GT283" i="10"/>
  <c r="GT282" i="10"/>
  <c r="GT281" i="10"/>
  <c r="GT280" i="10"/>
  <c r="GT279" i="10"/>
  <c r="GT278" i="10"/>
  <c r="GT277" i="10"/>
  <c r="GT276" i="10"/>
  <c r="GT275" i="10"/>
  <c r="GT274" i="10"/>
  <c r="GT273" i="10"/>
  <c r="GT272" i="10"/>
  <c r="GT271" i="10"/>
  <c r="GT270" i="10"/>
  <c r="GT269" i="10"/>
  <c r="GT268" i="10"/>
  <c r="GT267" i="10"/>
  <c r="GT266" i="10"/>
  <c r="GT265" i="10"/>
  <c r="GT264" i="10"/>
  <c r="GT263" i="10"/>
  <c r="GT262" i="10"/>
  <c r="GT261" i="10"/>
  <c r="GT260" i="10"/>
  <c r="GT259" i="10"/>
  <c r="GT258" i="10"/>
  <c r="GT257" i="10"/>
  <c r="GT256" i="10"/>
  <c r="GT255" i="10"/>
  <c r="GT254" i="10"/>
  <c r="GT253" i="10"/>
  <c r="GT252" i="10"/>
  <c r="GT251" i="10"/>
  <c r="GT250" i="10"/>
  <c r="GT249" i="10"/>
  <c r="GT248" i="10"/>
  <c r="GT247" i="10"/>
  <c r="GT246" i="10"/>
  <c r="GT245" i="10"/>
  <c r="GT244" i="10"/>
  <c r="GT243" i="10"/>
  <c r="GT242" i="10"/>
  <c r="GT241" i="10"/>
  <c r="GT240" i="10"/>
  <c r="GT239" i="10"/>
  <c r="GT238" i="10"/>
  <c r="GT237" i="10"/>
  <c r="GT236" i="10"/>
  <c r="GT235" i="10"/>
  <c r="GT234" i="10"/>
  <c r="GT233" i="10"/>
  <c r="GT232" i="10"/>
  <c r="GT231" i="10"/>
  <c r="GT230" i="10"/>
  <c r="GT229" i="10"/>
  <c r="GT228" i="10"/>
  <c r="GT227" i="10"/>
  <c r="GT226" i="10"/>
  <c r="GT225" i="10"/>
  <c r="GT224" i="10"/>
  <c r="GT223" i="10"/>
  <c r="GT222" i="10"/>
  <c r="GT221" i="10"/>
  <c r="GT220" i="10"/>
  <c r="GT219" i="10"/>
  <c r="GT218" i="10"/>
  <c r="GT217" i="10"/>
  <c r="GT216" i="10"/>
  <c r="GT215" i="10"/>
  <c r="GT214" i="10"/>
  <c r="GT213" i="10"/>
  <c r="GT212" i="10"/>
  <c r="GT211" i="10"/>
  <c r="GT210" i="10"/>
  <c r="GT209" i="10"/>
  <c r="GT208" i="10"/>
  <c r="GT207" i="10"/>
  <c r="GT206" i="10"/>
  <c r="GT205" i="10"/>
  <c r="GT204" i="10"/>
  <c r="GT203" i="10"/>
  <c r="GT202" i="10"/>
  <c r="GT201" i="10"/>
  <c r="GT200" i="10"/>
  <c r="GT199" i="10"/>
  <c r="GT198" i="10"/>
  <c r="GT197" i="10"/>
  <c r="GT196" i="10"/>
  <c r="GT195" i="10"/>
  <c r="GT194" i="10"/>
  <c r="GT193" i="10"/>
  <c r="GT192" i="10"/>
  <c r="GT191" i="10"/>
  <c r="GT190" i="10"/>
  <c r="GT189" i="10"/>
  <c r="GT188" i="10"/>
  <c r="GT187" i="10"/>
  <c r="GT186" i="10"/>
  <c r="GT185" i="10"/>
  <c r="GT184" i="10"/>
  <c r="GT183" i="10"/>
  <c r="GT182" i="10"/>
  <c r="GT181" i="10"/>
  <c r="GT180" i="10"/>
  <c r="GT179" i="10"/>
  <c r="GT178" i="10"/>
  <c r="GT177" i="10"/>
  <c r="GT176" i="10"/>
  <c r="GT175" i="10"/>
  <c r="GT174" i="10"/>
  <c r="GT173" i="10"/>
  <c r="GT172" i="10"/>
  <c r="GT171" i="10"/>
  <c r="GT170" i="10"/>
  <c r="GT169" i="10"/>
  <c r="GT168" i="10"/>
  <c r="GT167" i="10"/>
  <c r="GT166" i="10"/>
  <c r="GT165" i="10"/>
  <c r="GT164" i="10"/>
  <c r="GT163" i="10"/>
  <c r="GT162" i="10"/>
  <c r="GT161" i="10"/>
  <c r="GT160" i="10"/>
  <c r="GT159" i="10"/>
  <c r="GT158" i="10"/>
  <c r="GT157" i="10"/>
  <c r="GT156" i="10"/>
  <c r="GT155" i="10"/>
  <c r="GT154" i="10"/>
  <c r="GT153" i="10"/>
  <c r="GT152" i="10"/>
  <c r="GT151" i="10"/>
  <c r="GT150" i="10"/>
  <c r="GT149" i="10"/>
  <c r="GT148" i="10"/>
  <c r="GT147" i="10"/>
  <c r="GT146" i="10"/>
  <c r="GT145" i="10"/>
  <c r="GT144" i="10"/>
  <c r="GT143" i="10"/>
  <c r="GT142" i="10"/>
  <c r="GT141" i="10"/>
  <c r="GT140" i="10"/>
  <c r="GT139" i="10"/>
  <c r="GT138" i="10"/>
  <c r="GT137" i="10"/>
  <c r="GT136" i="10"/>
  <c r="GT135" i="10"/>
  <c r="GT134" i="10"/>
  <c r="GT133" i="10"/>
  <c r="GT132" i="10"/>
  <c r="GT131" i="10"/>
  <c r="GT130" i="10"/>
  <c r="GT129" i="10"/>
  <c r="GT128" i="10"/>
  <c r="GT127" i="10"/>
  <c r="GT126" i="10"/>
  <c r="GT125" i="10"/>
  <c r="GT124" i="10"/>
  <c r="GT123" i="10"/>
  <c r="GT122" i="10"/>
  <c r="GT121" i="10"/>
  <c r="GT120" i="10"/>
  <c r="GT119" i="10"/>
  <c r="GT118" i="10"/>
  <c r="GT117" i="10"/>
  <c r="GT116" i="10"/>
  <c r="GT115" i="10"/>
  <c r="GT114" i="10"/>
  <c r="GT113" i="10"/>
  <c r="GT112" i="10"/>
  <c r="GT111" i="10"/>
  <c r="GT110" i="10"/>
  <c r="GT109" i="10"/>
  <c r="GT108" i="10"/>
  <c r="GT107" i="10"/>
  <c r="GT106" i="10"/>
  <c r="GT105" i="10"/>
  <c r="GT104" i="10"/>
  <c r="GT103" i="10"/>
  <c r="GT102" i="10"/>
  <c r="GT101" i="10"/>
  <c r="GT100" i="10"/>
  <c r="GT99" i="10"/>
  <c r="GT98" i="10"/>
  <c r="GT97" i="10"/>
  <c r="GT96" i="10"/>
  <c r="GT95" i="10"/>
  <c r="GT94" i="10"/>
  <c r="GT93" i="10"/>
  <c r="GT92" i="10"/>
  <c r="GT91" i="10"/>
  <c r="GT90" i="10"/>
  <c r="GT89" i="10"/>
  <c r="GT88" i="10"/>
  <c r="GT87" i="10"/>
  <c r="GT86" i="10"/>
  <c r="GT85" i="10"/>
  <c r="GT84" i="10"/>
  <c r="GT83" i="10"/>
  <c r="GT82" i="10"/>
  <c r="GT81" i="10"/>
  <c r="GT80" i="10"/>
  <c r="GT79" i="10"/>
  <c r="GT78" i="10"/>
  <c r="GT77" i="10"/>
  <c r="GT76" i="10"/>
  <c r="GT75" i="10"/>
  <c r="GT74" i="10"/>
  <c r="GT73" i="10"/>
  <c r="GT72" i="10"/>
  <c r="GT71" i="10"/>
  <c r="GT70" i="10"/>
  <c r="GT69" i="10"/>
  <c r="GT68" i="10"/>
  <c r="GT67" i="10"/>
  <c r="GT66" i="10"/>
  <c r="GT65" i="10"/>
  <c r="GT64" i="10"/>
  <c r="GT63" i="10"/>
  <c r="GT62" i="10"/>
  <c r="GT61" i="10"/>
  <c r="GT60" i="10"/>
  <c r="GT59" i="10"/>
  <c r="GT58" i="10"/>
  <c r="GT57" i="10"/>
  <c r="GT56" i="10"/>
  <c r="GT55" i="10"/>
  <c r="GT54" i="10"/>
  <c r="GT53" i="10"/>
  <c r="GT52" i="10"/>
  <c r="GT51" i="10"/>
  <c r="GT50" i="10"/>
  <c r="GT49" i="10"/>
  <c r="GT48" i="10"/>
  <c r="GT47" i="10"/>
  <c r="GT46" i="10"/>
  <c r="GT45" i="10"/>
  <c r="GT44" i="10"/>
  <c r="GT43" i="10"/>
  <c r="GT42" i="10"/>
  <c r="GT41" i="10"/>
  <c r="GT40" i="10"/>
  <c r="GT39" i="10"/>
  <c r="GT38" i="10"/>
  <c r="GT37" i="10"/>
  <c r="GT36" i="10"/>
  <c r="GT35" i="10"/>
  <c r="GT34" i="10"/>
  <c r="GT33" i="10"/>
  <c r="GT32" i="10"/>
  <c r="GT31" i="10"/>
  <c r="GT30" i="10"/>
  <c r="GT29" i="10"/>
  <c r="GT28" i="10"/>
  <c r="GT27" i="10"/>
  <c r="GT26" i="10"/>
  <c r="GT25" i="10"/>
  <c r="GT24" i="10"/>
  <c r="GT23" i="10"/>
  <c r="GT22" i="10"/>
  <c r="GT21" i="10"/>
  <c r="GT20" i="10"/>
  <c r="GT19" i="10"/>
  <c r="GT18" i="10"/>
  <c r="GT17" i="10"/>
  <c r="GT16" i="10"/>
  <c r="GT15" i="10"/>
  <c r="GT14" i="10"/>
  <c r="GT13" i="10"/>
  <c r="GT12" i="10"/>
  <c r="GT11" i="10"/>
  <c r="GT10" i="10"/>
  <c r="GT9" i="10"/>
  <c r="GT8" i="10"/>
  <c r="GT7" i="10"/>
  <c r="GT6" i="10"/>
  <c r="GT5" i="10"/>
  <c r="GT4" i="10"/>
  <c r="GT3" i="10"/>
  <c r="HP302" i="10"/>
  <c r="HP301" i="10"/>
  <c r="HP300" i="10"/>
  <c r="HP299" i="10"/>
  <c r="HP298" i="10"/>
  <c r="HP297" i="10"/>
  <c r="HP296" i="10"/>
  <c r="HP295" i="10"/>
  <c r="HP294" i="10"/>
  <c r="HP293" i="10"/>
  <c r="HP292" i="10"/>
  <c r="HP291" i="10"/>
  <c r="HP290" i="10"/>
  <c r="HP289" i="10"/>
  <c r="HP288" i="10"/>
  <c r="HP287" i="10"/>
  <c r="HP286" i="10"/>
  <c r="HP285" i="10"/>
  <c r="HP284" i="10"/>
  <c r="HP283" i="10"/>
  <c r="HP282" i="10"/>
  <c r="HP281" i="10"/>
  <c r="HP280" i="10"/>
  <c r="HP279" i="10"/>
  <c r="HP278" i="10"/>
  <c r="HP277" i="10"/>
  <c r="HP276" i="10"/>
  <c r="HP275" i="10"/>
  <c r="HP274" i="10"/>
  <c r="HP273" i="10"/>
  <c r="HP272" i="10"/>
  <c r="HP271" i="10"/>
  <c r="HP270" i="10"/>
  <c r="HP269" i="10"/>
  <c r="HP268" i="10"/>
  <c r="HP267" i="10"/>
  <c r="HP266" i="10"/>
  <c r="HP265" i="10"/>
  <c r="HP264" i="10"/>
  <c r="HP263" i="10"/>
  <c r="HP262" i="10"/>
  <c r="HP261" i="10"/>
  <c r="HP260" i="10"/>
  <c r="HP259" i="10"/>
  <c r="HP258" i="10"/>
  <c r="HP257" i="10"/>
  <c r="HP256" i="10"/>
  <c r="HP255" i="10"/>
  <c r="HP254" i="10"/>
  <c r="HP253" i="10"/>
  <c r="HP252" i="10"/>
  <c r="HP251" i="10"/>
  <c r="HP250" i="10"/>
  <c r="HP249" i="10"/>
  <c r="HP248" i="10"/>
  <c r="HP247" i="10"/>
  <c r="HP246" i="10"/>
  <c r="HP245" i="10"/>
  <c r="HP244" i="10"/>
  <c r="HP243" i="10"/>
  <c r="HP242" i="10"/>
  <c r="HP241" i="10"/>
  <c r="HP240" i="10"/>
  <c r="HP239" i="10"/>
  <c r="HP238" i="10"/>
  <c r="HP237" i="10"/>
  <c r="HP236" i="10"/>
  <c r="HP235" i="10"/>
  <c r="HP234" i="10"/>
  <c r="HP233" i="10"/>
  <c r="HP232" i="10"/>
  <c r="HP231" i="10"/>
  <c r="HP230" i="10"/>
  <c r="HP229" i="10"/>
  <c r="HP228" i="10"/>
  <c r="HP227" i="10"/>
  <c r="HP226" i="10"/>
  <c r="HP225" i="10"/>
  <c r="HP224" i="10"/>
  <c r="HP223" i="10"/>
  <c r="HP222" i="10"/>
  <c r="HP221" i="10"/>
  <c r="HP220" i="10"/>
  <c r="HP219" i="10"/>
  <c r="HP218" i="10"/>
  <c r="HP217" i="10"/>
  <c r="HP216" i="10"/>
  <c r="HP215" i="10"/>
  <c r="HP214" i="10"/>
  <c r="HP213" i="10"/>
  <c r="HP212" i="10"/>
  <c r="HP211" i="10"/>
  <c r="HP210" i="10"/>
  <c r="HP209" i="10"/>
  <c r="HP208" i="10"/>
  <c r="HP207" i="10"/>
  <c r="HP206" i="10"/>
  <c r="HP205" i="10"/>
  <c r="HP204" i="10"/>
  <c r="HP203" i="10"/>
  <c r="HP202" i="10"/>
  <c r="HP201" i="10"/>
  <c r="HP200" i="10"/>
  <c r="HP199" i="10"/>
  <c r="HP198" i="10"/>
  <c r="HP197" i="10"/>
  <c r="HP196" i="10"/>
  <c r="HP195" i="10"/>
  <c r="HP194" i="10"/>
  <c r="HP193" i="10"/>
  <c r="HP192" i="10"/>
  <c r="HP191" i="10"/>
  <c r="HP190" i="10"/>
  <c r="HP189" i="10"/>
  <c r="HP188" i="10"/>
  <c r="HP187" i="10"/>
  <c r="HP186" i="10"/>
  <c r="HP185" i="10"/>
  <c r="HP184" i="10"/>
  <c r="HP183" i="10"/>
  <c r="HP182" i="10"/>
  <c r="HP181" i="10"/>
  <c r="HP180" i="10"/>
  <c r="HP179" i="10"/>
  <c r="HP178" i="10"/>
  <c r="HP177" i="10"/>
  <c r="HP176" i="10"/>
  <c r="HP175" i="10"/>
  <c r="HP174" i="10"/>
  <c r="HP173" i="10"/>
  <c r="HP172" i="10"/>
  <c r="HP171" i="10"/>
  <c r="HP170" i="10"/>
  <c r="HP169" i="10"/>
  <c r="HP168" i="10"/>
  <c r="HP167" i="10"/>
  <c r="HP166" i="10"/>
  <c r="HP165" i="10"/>
  <c r="HP164" i="10"/>
  <c r="HP163" i="10"/>
  <c r="HP162" i="10"/>
  <c r="HP161" i="10"/>
  <c r="HP160" i="10"/>
  <c r="HP159" i="10"/>
  <c r="HP158" i="10"/>
  <c r="HP157" i="10"/>
  <c r="HP156" i="10"/>
  <c r="HP155" i="10"/>
  <c r="HP154" i="10"/>
  <c r="HP153" i="10"/>
  <c r="HP152" i="10"/>
  <c r="HP151" i="10"/>
  <c r="HP150" i="10"/>
  <c r="HP149" i="10"/>
  <c r="HP148" i="10"/>
  <c r="HP147" i="10"/>
  <c r="HP146" i="10"/>
  <c r="HP145" i="10"/>
  <c r="HP144" i="10"/>
  <c r="HP143" i="10"/>
  <c r="HP142" i="10"/>
  <c r="HP141" i="10"/>
  <c r="HP140" i="10"/>
  <c r="HP139" i="10"/>
  <c r="HP138" i="10"/>
  <c r="HP137" i="10"/>
  <c r="HP136" i="10"/>
  <c r="HP135" i="10"/>
  <c r="HP134" i="10"/>
  <c r="HP133" i="10"/>
  <c r="HP132" i="10"/>
  <c r="HP131" i="10"/>
  <c r="HP130" i="10"/>
  <c r="HP129" i="10"/>
  <c r="HP128" i="10"/>
  <c r="HP127" i="10"/>
  <c r="HP126" i="10"/>
  <c r="HP125" i="10"/>
  <c r="HP124" i="10"/>
  <c r="HP123" i="10"/>
  <c r="HP122" i="10"/>
  <c r="HP121" i="10"/>
  <c r="HP120" i="10"/>
  <c r="HP119" i="10"/>
  <c r="HP118" i="10"/>
  <c r="HP117" i="10"/>
  <c r="HP116" i="10"/>
  <c r="HP115" i="10"/>
  <c r="HP114" i="10"/>
  <c r="HP113" i="10"/>
  <c r="HP112" i="10"/>
  <c r="HP111" i="10"/>
  <c r="HP110" i="10"/>
  <c r="HP109" i="10"/>
  <c r="HP108" i="10"/>
  <c r="HP107" i="10"/>
  <c r="HP106" i="10"/>
  <c r="HP105" i="10"/>
  <c r="HP104" i="10"/>
  <c r="HP103" i="10"/>
  <c r="HP102" i="10"/>
  <c r="HP101" i="10"/>
  <c r="HP100" i="10"/>
  <c r="HP99" i="10"/>
  <c r="HP98" i="10"/>
  <c r="HP97" i="10"/>
  <c r="HP96" i="10"/>
  <c r="HP95" i="10"/>
  <c r="HP94" i="10"/>
  <c r="HP93" i="10"/>
  <c r="HP92" i="10"/>
  <c r="HP91" i="10"/>
  <c r="HP90" i="10"/>
  <c r="HP89" i="10"/>
  <c r="HP88" i="10"/>
  <c r="HP87" i="10"/>
  <c r="HP86" i="10"/>
  <c r="HP85" i="10"/>
  <c r="HP84" i="10"/>
  <c r="HP83" i="10"/>
  <c r="HP82" i="10"/>
  <c r="HP81" i="10"/>
  <c r="HP80" i="10"/>
  <c r="HP79" i="10"/>
  <c r="HP78" i="10"/>
  <c r="HP77" i="10"/>
  <c r="HP76" i="10"/>
  <c r="HP75" i="10"/>
  <c r="HP74" i="10"/>
  <c r="HP73" i="10"/>
  <c r="HP72" i="10"/>
  <c r="HP71" i="10"/>
  <c r="HP70" i="10"/>
  <c r="HP69" i="10"/>
  <c r="HP68" i="10"/>
  <c r="HP67" i="10"/>
  <c r="HP66" i="10"/>
  <c r="HP65" i="10"/>
  <c r="HP64" i="10"/>
  <c r="HP63" i="10"/>
  <c r="HP62" i="10"/>
  <c r="HP61" i="10"/>
  <c r="HP60" i="10"/>
  <c r="HP59" i="10"/>
  <c r="HP58" i="10"/>
  <c r="HP57" i="10"/>
  <c r="HP56" i="10"/>
  <c r="HP55" i="10"/>
  <c r="HP54" i="10"/>
  <c r="HP53" i="10"/>
  <c r="HP52" i="10"/>
  <c r="HP51" i="10"/>
  <c r="HP50" i="10"/>
  <c r="HP49" i="10"/>
  <c r="HP48" i="10"/>
  <c r="HP47" i="10"/>
  <c r="HP46" i="10"/>
  <c r="HP45" i="10"/>
  <c r="HP44" i="10"/>
  <c r="HP43" i="10"/>
  <c r="HP42" i="10"/>
  <c r="HP41" i="10"/>
  <c r="HP40" i="10"/>
  <c r="HP39" i="10"/>
  <c r="HP38" i="10"/>
  <c r="HP37" i="10"/>
  <c r="HP36" i="10"/>
  <c r="HP35" i="10"/>
  <c r="HP34" i="10"/>
  <c r="HP33" i="10"/>
  <c r="HP32" i="10"/>
  <c r="HP31" i="10"/>
  <c r="HP30" i="10"/>
  <c r="HP29" i="10"/>
  <c r="HP28" i="10"/>
  <c r="HP27" i="10"/>
  <c r="HP26" i="10"/>
  <c r="HP25" i="10"/>
  <c r="HP24" i="10"/>
  <c r="HP23" i="10"/>
  <c r="HP22" i="10"/>
  <c r="HP21" i="10"/>
  <c r="HP20" i="10"/>
  <c r="HP19" i="10"/>
  <c r="HP18" i="10"/>
  <c r="HP17" i="10"/>
  <c r="HP16" i="10"/>
  <c r="HP15" i="10"/>
  <c r="HP14" i="10"/>
  <c r="HP13" i="10"/>
  <c r="HP12" i="10"/>
  <c r="HP11" i="10"/>
  <c r="HP10" i="10"/>
  <c r="HP9" i="10"/>
  <c r="HP8" i="10"/>
  <c r="HP7" i="10"/>
  <c r="HP6" i="10"/>
  <c r="HP5" i="10"/>
  <c r="HP4" i="10"/>
  <c r="HP3" i="10"/>
  <c r="IL5" i="10"/>
  <c r="IL6" i="10"/>
  <c r="IL7" i="10"/>
  <c r="IL8" i="10"/>
  <c r="IL9" i="10"/>
  <c r="IL10" i="10"/>
  <c r="IL11" i="10"/>
  <c r="IL12" i="10"/>
  <c r="IL13" i="10"/>
  <c r="IL14" i="10"/>
  <c r="IL15" i="10"/>
  <c r="IL16" i="10"/>
  <c r="IL17" i="10"/>
  <c r="IL18" i="10"/>
  <c r="IL19" i="10"/>
  <c r="IL20" i="10"/>
  <c r="IL21" i="10"/>
  <c r="IL22" i="10"/>
  <c r="IL23" i="10"/>
  <c r="IL24" i="10"/>
  <c r="IL25" i="10"/>
  <c r="IL26" i="10"/>
  <c r="IL27" i="10"/>
  <c r="IL28" i="10"/>
  <c r="IL29" i="10"/>
  <c r="IL30" i="10"/>
  <c r="IL31" i="10"/>
  <c r="IL32" i="10"/>
  <c r="IL33" i="10"/>
  <c r="IL34" i="10"/>
  <c r="IL35" i="10"/>
  <c r="IL36" i="10"/>
  <c r="IL37" i="10"/>
  <c r="IL38" i="10"/>
  <c r="IL39" i="10"/>
  <c r="IL40" i="10"/>
  <c r="IL41" i="10"/>
  <c r="IL42" i="10"/>
  <c r="IL43" i="10"/>
  <c r="IL44" i="10"/>
  <c r="IL45" i="10"/>
  <c r="IL46" i="10"/>
  <c r="IL47" i="10"/>
  <c r="IL48" i="10"/>
  <c r="IL49" i="10"/>
  <c r="IL50" i="10"/>
  <c r="IL51" i="10"/>
  <c r="IL52" i="10"/>
  <c r="IL53" i="10"/>
  <c r="IL54" i="10"/>
  <c r="IL55" i="10"/>
  <c r="IL56" i="10"/>
  <c r="IL57" i="10"/>
  <c r="IL58" i="10"/>
  <c r="IL59" i="10"/>
  <c r="IL60" i="10"/>
  <c r="IL61" i="10"/>
  <c r="IL62" i="10"/>
  <c r="IL63" i="10"/>
  <c r="IL64" i="10"/>
  <c r="IL65" i="10"/>
  <c r="IL66" i="10"/>
  <c r="IL67" i="10"/>
  <c r="IL68" i="10"/>
  <c r="IL69" i="10"/>
  <c r="IL70" i="10"/>
  <c r="IL71" i="10"/>
  <c r="IL72" i="10"/>
  <c r="IL73" i="10"/>
  <c r="IL74" i="10"/>
  <c r="IL75" i="10"/>
  <c r="IL76" i="10"/>
  <c r="IL77" i="10"/>
  <c r="IL78" i="10"/>
  <c r="IL79" i="10"/>
  <c r="IL80" i="10"/>
  <c r="IL81" i="10"/>
  <c r="IL82" i="10"/>
  <c r="IL83" i="10"/>
  <c r="IL84" i="10"/>
  <c r="IL85" i="10"/>
  <c r="IL86" i="10"/>
  <c r="IL87" i="10"/>
  <c r="IL88" i="10"/>
  <c r="IL89" i="10"/>
  <c r="IL90" i="10"/>
  <c r="IL91" i="10"/>
  <c r="IL92" i="10"/>
  <c r="IL93" i="10"/>
  <c r="IL94" i="10"/>
  <c r="IL95" i="10"/>
  <c r="IL96" i="10"/>
  <c r="IL97" i="10"/>
  <c r="IL98" i="10"/>
  <c r="IL99" i="10"/>
  <c r="IL100" i="10"/>
  <c r="IL101" i="10"/>
  <c r="IL102" i="10"/>
  <c r="IL103" i="10"/>
  <c r="IL104" i="10"/>
  <c r="IL105" i="10"/>
  <c r="IL106" i="10"/>
  <c r="IL107" i="10"/>
  <c r="IL108" i="10"/>
  <c r="IL109" i="10"/>
  <c r="IL110" i="10"/>
  <c r="IL111" i="10"/>
  <c r="IL112" i="10"/>
  <c r="IL113" i="10"/>
  <c r="IL114" i="10"/>
  <c r="IL115" i="10"/>
  <c r="IL116" i="10"/>
  <c r="IL117" i="10"/>
  <c r="IL118" i="10"/>
  <c r="IL119" i="10"/>
  <c r="IL120" i="10"/>
  <c r="IL121" i="10"/>
  <c r="IL122" i="10"/>
  <c r="IL123" i="10"/>
  <c r="IL124" i="10"/>
  <c r="IL125" i="10"/>
  <c r="IL126" i="10"/>
  <c r="IL127" i="10"/>
  <c r="IL128" i="10"/>
  <c r="IL129" i="10"/>
  <c r="IL130" i="10"/>
  <c r="IL131" i="10"/>
  <c r="IL132" i="10"/>
  <c r="IL133" i="10"/>
  <c r="IL134" i="10"/>
  <c r="IL135" i="10"/>
  <c r="IL136" i="10"/>
  <c r="IL137" i="10"/>
  <c r="IL138" i="10"/>
  <c r="IL139" i="10"/>
  <c r="IL140" i="10"/>
  <c r="IL141" i="10"/>
  <c r="IL142" i="10"/>
  <c r="IL143" i="10"/>
  <c r="IL144" i="10"/>
  <c r="IL145" i="10"/>
  <c r="IL146" i="10"/>
  <c r="IL147" i="10"/>
  <c r="IL148" i="10"/>
  <c r="IL149" i="10"/>
  <c r="IL150" i="10"/>
  <c r="IL151" i="10"/>
  <c r="IL152" i="10"/>
  <c r="IL153" i="10"/>
  <c r="IL154" i="10"/>
  <c r="IL155" i="10"/>
  <c r="IL156" i="10"/>
  <c r="IL157" i="10"/>
  <c r="IL158" i="10"/>
  <c r="IL159" i="10"/>
  <c r="IL160" i="10"/>
  <c r="IL161" i="10"/>
  <c r="IL162" i="10"/>
  <c r="IL163" i="10"/>
  <c r="IL164" i="10"/>
  <c r="IL165" i="10"/>
  <c r="IL166" i="10"/>
  <c r="IL167" i="10"/>
  <c r="IL168" i="10"/>
  <c r="IL169" i="10"/>
  <c r="IL170" i="10"/>
  <c r="IL171" i="10"/>
  <c r="IL172" i="10"/>
  <c r="IL173" i="10"/>
  <c r="IL174" i="10"/>
  <c r="IL175" i="10"/>
  <c r="IL176" i="10"/>
  <c r="IL177" i="10"/>
  <c r="IL178" i="10"/>
  <c r="IL179" i="10"/>
  <c r="IL180" i="10"/>
  <c r="IL181" i="10"/>
  <c r="IL182" i="10"/>
  <c r="IL183" i="10"/>
  <c r="IL184" i="10"/>
  <c r="IL185" i="10"/>
  <c r="IL186" i="10"/>
  <c r="IL187" i="10"/>
  <c r="IL188" i="10"/>
  <c r="IL189" i="10"/>
  <c r="IL190" i="10"/>
  <c r="IL191" i="10"/>
  <c r="IL192" i="10"/>
  <c r="IL193" i="10"/>
  <c r="IL194" i="10"/>
  <c r="IL195" i="10"/>
  <c r="IL196" i="10"/>
  <c r="IL197" i="10"/>
  <c r="IL198" i="10"/>
  <c r="IL199" i="10"/>
  <c r="IL200" i="10"/>
  <c r="IL201" i="10"/>
  <c r="IL202" i="10"/>
  <c r="IL203" i="10"/>
  <c r="IL204" i="10"/>
  <c r="IL205" i="10"/>
  <c r="IL206" i="10"/>
  <c r="IL207" i="10"/>
  <c r="IL208" i="10"/>
  <c r="IL209" i="10"/>
  <c r="IL210" i="10"/>
  <c r="IL211" i="10"/>
  <c r="IL212" i="10"/>
  <c r="IL213" i="10"/>
  <c r="IL214" i="10"/>
  <c r="IL215" i="10"/>
  <c r="IL216" i="10"/>
  <c r="IL217" i="10"/>
  <c r="IL218" i="10"/>
  <c r="IL219" i="10"/>
  <c r="IL220" i="10"/>
  <c r="IL221" i="10"/>
  <c r="IL222" i="10"/>
  <c r="IL223" i="10"/>
  <c r="IL224" i="10"/>
  <c r="IL225" i="10"/>
  <c r="IL226" i="10"/>
  <c r="IL227" i="10"/>
  <c r="IL228" i="10"/>
  <c r="IL229" i="10"/>
  <c r="IL230" i="10"/>
  <c r="IL231" i="10"/>
  <c r="IL232" i="10"/>
  <c r="IL233" i="10"/>
  <c r="IL234" i="10"/>
  <c r="IL235" i="10"/>
  <c r="IL236" i="10"/>
  <c r="IL237" i="10"/>
  <c r="IL238" i="10"/>
  <c r="IL239" i="10"/>
  <c r="IL240" i="10"/>
  <c r="IL241" i="10"/>
  <c r="IL242" i="10"/>
  <c r="IL243" i="10"/>
  <c r="IL244" i="10"/>
  <c r="IL245" i="10"/>
  <c r="IL246" i="10"/>
  <c r="IL247" i="10"/>
  <c r="IL248" i="10"/>
  <c r="IL249" i="10"/>
  <c r="IL250" i="10"/>
  <c r="IL251" i="10"/>
  <c r="IL252" i="10"/>
  <c r="IL253" i="10"/>
  <c r="IL254" i="10"/>
  <c r="IL255" i="10"/>
  <c r="IL256" i="10"/>
  <c r="IL257" i="10"/>
  <c r="IL258" i="10"/>
  <c r="IL259" i="10"/>
  <c r="IL260" i="10"/>
  <c r="IL261" i="10"/>
  <c r="IL262" i="10"/>
  <c r="IL263" i="10"/>
  <c r="IL264" i="10"/>
  <c r="IL265" i="10"/>
  <c r="IL266" i="10"/>
  <c r="IL267" i="10"/>
  <c r="IL268" i="10"/>
  <c r="IL269" i="10"/>
  <c r="IL270" i="10"/>
  <c r="IL271" i="10"/>
  <c r="IL272" i="10"/>
  <c r="IL273" i="10"/>
  <c r="IL274" i="10"/>
  <c r="IL275" i="10"/>
  <c r="IL276" i="10"/>
  <c r="IL277" i="10"/>
  <c r="IL278" i="10"/>
  <c r="IL279" i="10"/>
  <c r="IL280" i="10"/>
  <c r="IL281" i="10"/>
  <c r="IL282" i="10"/>
  <c r="IL283" i="10"/>
  <c r="IL284" i="10"/>
  <c r="IL285" i="10"/>
  <c r="IL286" i="10"/>
  <c r="IL287" i="10"/>
  <c r="IL288" i="10"/>
  <c r="IL289" i="10"/>
  <c r="IL290" i="10"/>
  <c r="IL291" i="10"/>
  <c r="IL292" i="10"/>
  <c r="IL293" i="10"/>
  <c r="IL294" i="10"/>
  <c r="IL295" i="10"/>
  <c r="IL296" i="10"/>
  <c r="IL297" i="10"/>
  <c r="IL298" i="10"/>
  <c r="IL299" i="10"/>
  <c r="IL300" i="10"/>
  <c r="IL301" i="10"/>
  <c r="IL302" i="10"/>
  <c r="IL4" i="10"/>
  <c r="IL3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4" i="10"/>
  <c r="I3" i="10"/>
  <c r="AE5" i="10"/>
  <c r="AE6" i="10"/>
  <c r="AE7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4" i="10"/>
  <c r="AE3" i="10"/>
  <c r="BA5" i="10"/>
  <c r="BA6" i="10"/>
  <c r="BA7" i="10"/>
  <c r="BA8" i="10"/>
  <c r="BA9" i="10"/>
  <c r="BA10" i="10"/>
  <c r="BA11" i="10"/>
  <c r="BA12" i="10"/>
  <c r="BA13" i="10"/>
  <c r="BA14" i="10"/>
  <c r="BA15" i="10"/>
  <c r="BA16" i="10"/>
  <c r="BA17" i="10"/>
  <c r="BA18" i="10"/>
  <c r="BA19" i="10"/>
  <c r="BA20" i="10"/>
  <c r="BA21" i="10"/>
  <c r="BA22" i="10"/>
  <c r="BA23" i="10"/>
  <c r="BA24" i="10"/>
  <c r="BA25" i="10"/>
  <c r="BA26" i="10"/>
  <c r="BA27" i="10"/>
  <c r="BA28" i="10"/>
  <c r="BA29" i="10"/>
  <c r="BA30" i="10"/>
  <c r="BA31" i="10"/>
  <c r="BA32" i="10"/>
  <c r="BA33" i="10"/>
  <c r="BA34" i="10"/>
  <c r="BA35" i="10"/>
  <c r="BA36" i="10"/>
  <c r="BA37" i="10"/>
  <c r="BA38" i="10"/>
  <c r="BA39" i="10"/>
  <c r="BA40" i="10"/>
  <c r="BA41" i="10"/>
  <c r="BA42" i="10"/>
  <c r="BA43" i="10"/>
  <c r="BA44" i="10"/>
  <c r="BA45" i="10"/>
  <c r="BA46" i="10"/>
  <c r="BA47" i="10"/>
  <c r="BA48" i="10"/>
  <c r="BA49" i="10"/>
  <c r="BA50" i="10"/>
  <c r="BA51" i="10"/>
  <c r="BA52" i="10"/>
  <c r="BA53" i="10"/>
  <c r="BA54" i="10"/>
  <c r="BA55" i="10"/>
  <c r="BA56" i="10"/>
  <c r="BA57" i="10"/>
  <c r="BA58" i="10"/>
  <c r="BA59" i="10"/>
  <c r="BA60" i="10"/>
  <c r="BA61" i="10"/>
  <c r="BA62" i="10"/>
  <c r="BA63" i="10"/>
  <c r="BA64" i="10"/>
  <c r="BA65" i="10"/>
  <c r="BA66" i="10"/>
  <c r="BA67" i="10"/>
  <c r="BA68" i="10"/>
  <c r="BA69" i="10"/>
  <c r="BA70" i="10"/>
  <c r="BA71" i="10"/>
  <c r="BA72" i="10"/>
  <c r="BA73" i="10"/>
  <c r="BA74" i="10"/>
  <c r="BA75" i="10"/>
  <c r="BA76" i="10"/>
  <c r="BA77" i="10"/>
  <c r="BA78" i="10"/>
  <c r="BA79" i="10"/>
  <c r="BA80" i="10"/>
  <c r="BA81" i="10"/>
  <c r="BA82" i="10"/>
  <c r="BA83" i="10"/>
  <c r="BA84" i="10"/>
  <c r="BA85" i="10"/>
  <c r="BA86" i="10"/>
  <c r="BA87" i="10"/>
  <c r="BA88" i="10"/>
  <c r="BA89" i="10"/>
  <c r="BA90" i="10"/>
  <c r="BA91" i="10"/>
  <c r="BA92" i="10"/>
  <c r="BA93" i="10"/>
  <c r="BA94" i="10"/>
  <c r="BA95" i="10"/>
  <c r="BA96" i="10"/>
  <c r="BA97" i="10"/>
  <c r="BA98" i="10"/>
  <c r="BA99" i="10"/>
  <c r="BA100" i="10"/>
  <c r="BA101" i="10"/>
  <c r="BA102" i="10"/>
  <c r="BA103" i="10"/>
  <c r="BA104" i="10"/>
  <c r="BA105" i="10"/>
  <c r="BA106" i="10"/>
  <c r="BA107" i="10"/>
  <c r="BA108" i="10"/>
  <c r="BA109" i="10"/>
  <c r="BA110" i="10"/>
  <c r="BA111" i="10"/>
  <c r="BA112" i="10"/>
  <c r="BA113" i="10"/>
  <c r="BA114" i="10"/>
  <c r="BA115" i="10"/>
  <c r="BA116" i="10"/>
  <c r="BA117" i="10"/>
  <c r="BA118" i="10"/>
  <c r="BA119" i="10"/>
  <c r="BA120" i="10"/>
  <c r="BA121" i="10"/>
  <c r="BA122" i="10"/>
  <c r="BA123" i="10"/>
  <c r="BA124" i="10"/>
  <c r="BA125" i="10"/>
  <c r="BA126" i="10"/>
  <c r="BA127" i="10"/>
  <c r="BA128" i="10"/>
  <c r="BA129" i="10"/>
  <c r="BA130" i="10"/>
  <c r="BA131" i="10"/>
  <c r="BA132" i="10"/>
  <c r="BA133" i="10"/>
  <c r="BA134" i="10"/>
  <c r="BA135" i="10"/>
  <c r="BA136" i="10"/>
  <c r="BA137" i="10"/>
  <c r="BA138" i="10"/>
  <c r="BA139" i="10"/>
  <c r="BA140" i="10"/>
  <c r="BA141" i="10"/>
  <c r="BA142" i="10"/>
  <c r="BA143" i="10"/>
  <c r="BA144" i="10"/>
  <c r="BA145" i="10"/>
  <c r="BA146" i="10"/>
  <c r="BA147" i="10"/>
  <c r="BA148" i="10"/>
  <c r="BA149" i="10"/>
  <c r="BA150" i="10"/>
  <c r="BA151" i="10"/>
  <c r="BA152" i="10"/>
  <c r="BA153" i="10"/>
  <c r="BA154" i="10"/>
  <c r="BA155" i="10"/>
  <c r="BA156" i="10"/>
  <c r="BA157" i="10"/>
  <c r="BA158" i="10"/>
  <c r="BA159" i="10"/>
  <c r="BA160" i="10"/>
  <c r="BA161" i="10"/>
  <c r="BA162" i="10"/>
  <c r="BA163" i="10"/>
  <c r="BA164" i="10"/>
  <c r="BA165" i="10"/>
  <c r="BA166" i="10"/>
  <c r="BA167" i="10"/>
  <c r="BA168" i="10"/>
  <c r="BA169" i="10"/>
  <c r="BA170" i="10"/>
  <c r="BA171" i="10"/>
  <c r="BA172" i="10"/>
  <c r="BA173" i="10"/>
  <c r="BA174" i="10"/>
  <c r="BA175" i="10"/>
  <c r="BA176" i="10"/>
  <c r="BA177" i="10"/>
  <c r="BA178" i="10"/>
  <c r="BA179" i="10"/>
  <c r="BA180" i="10"/>
  <c r="BA181" i="10"/>
  <c r="BA182" i="10"/>
  <c r="BA183" i="10"/>
  <c r="BA184" i="10"/>
  <c r="BA185" i="10"/>
  <c r="BA186" i="10"/>
  <c r="BA187" i="10"/>
  <c r="BA188" i="10"/>
  <c r="BA189" i="10"/>
  <c r="BA190" i="10"/>
  <c r="BA191" i="10"/>
  <c r="BA192" i="10"/>
  <c r="BA193" i="10"/>
  <c r="BA194" i="10"/>
  <c r="BA195" i="10"/>
  <c r="BA196" i="10"/>
  <c r="BA197" i="10"/>
  <c r="BA198" i="10"/>
  <c r="BA199" i="10"/>
  <c r="BA200" i="10"/>
  <c r="BA201" i="10"/>
  <c r="BA202" i="10"/>
  <c r="BA203" i="10"/>
  <c r="BA204" i="10"/>
  <c r="BA205" i="10"/>
  <c r="BA206" i="10"/>
  <c r="BA207" i="10"/>
  <c r="BA208" i="10"/>
  <c r="BA209" i="10"/>
  <c r="BA210" i="10"/>
  <c r="BA211" i="10"/>
  <c r="BA212" i="10"/>
  <c r="BA213" i="10"/>
  <c r="BA214" i="10"/>
  <c r="BA215" i="10"/>
  <c r="BA216" i="10"/>
  <c r="BA217" i="10"/>
  <c r="BA218" i="10"/>
  <c r="BA219" i="10"/>
  <c r="BA220" i="10"/>
  <c r="BA221" i="10"/>
  <c r="BA222" i="10"/>
  <c r="BA223" i="10"/>
  <c r="BA224" i="10"/>
  <c r="BA225" i="10"/>
  <c r="BA226" i="10"/>
  <c r="BA227" i="10"/>
  <c r="BA228" i="10"/>
  <c r="BA229" i="10"/>
  <c r="BA230" i="10"/>
  <c r="BA231" i="10"/>
  <c r="BA232" i="10"/>
  <c r="BA233" i="10"/>
  <c r="BA234" i="10"/>
  <c r="BA235" i="10"/>
  <c r="BA236" i="10"/>
  <c r="BA237" i="10"/>
  <c r="BA238" i="10"/>
  <c r="BA239" i="10"/>
  <c r="BA240" i="10"/>
  <c r="BA241" i="10"/>
  <c r="BA242" i="10"/>
  <c r="BA243" i="10"/>
  <c r="BA244" i="10"/>
  <c r="BA245" i="10"/>
  <c r="BA246" i="10"/>
  <c r="BA247" i="10"/>
  <c r="BA248" i="10"/>
  <c r="BA249" i="10"/>
  <c r="BA250" i="10"/>
  <c r="BA251" i="10"/>
  <c r="BA252" i="10"/>
  <c r="BA253" i="10"/>
  <c r="BA254" i="10"/>
  <c r="BA255" i="10"/>
  <c r="BA256" i="10"/>
  <c r="BA257" i="10"/>
  <c r="BA258" i="10"/>
  <c r="BA259" i="10"/>
  <c r="BA260" i="10"/>
  <c r="BA261" i="10"/>
  <c r="BA262" i="10"/>
  <c r="BA263" i="10"/>
  <c r="BA264" i="10"/>
  <c r="BA265" i="10"/>
  <c r="BA266" i="10"/>
  <c r="BA267" i="10"/>
  <c r="BA268" i="10"/>
  <c r="BA269" i="10"/>
  <c r="BA270" i="10"/>
  <c r="BA271" i="10"/>
  <c r="BA272" i="10"/>
  <c r="BA273" i="10"/>
  <c r="BA274" i="10"/>
  <c r="BA275" i="10"/>
  <c r="BA276" i="10"/>
  <c r="BA277" i="10"/>
  <c r="BA278" i="10"/>
  <c r="BA279" i="10"/>
  <c r="BA280" i="10"/>
  <c r="BA281" i="10"/>
  <c r="BA282" i="10"/>
  <c r="BA283" i="10"/>
  <c r="BA284" i="10"/>
  <c r="BA285" i="10"/>
  <c r="BA286" i="10"/>
  <c r="BA287" i="10"/>
  <c r="BA288" i="10"/>
  <c r="BA289" i="10"/>
  <c r="BA290" i="10"/>
  <c r="BA291" i="10"/>
  <c r="BA292" i="10"/>
  <c r="BA293" i="10"/>
  <c r="BA294" i="10"/>
  <c r="BA295" i="10"/>
  <c r="BA296" i="10"/>
  <c r="BA297" i="10"/>
  <c r="BA298" i="10"/>
  <c r="BA299" i="10"/>
  <c r="BA300" i="10"/>
  <c r="BA301" i="10"/>
  <c r="BA302" i="10"/>
  <c r="BA4" i="10"/>
  <c r="BA3" i="10"/>
  <c r="BW5" i="10"/>
  <c r="BW6" i="10"/>
  <c r="BW7" i="10"/>
  <c r="BW8" i="10"/>
  <c r="BW9" i="10"/>
  <c r="BW10" i="10"/>
  <c r="BW11" i="10"/>
  <c r="BW12" i="10"/>
  <c r="BW13" i="10"/>
  <c r="BW14" i="10"/>
  <c r="BW15" i="10"/>
  <c r="BW16" i="10"/>
  <c r="BW17" i="10"/>
  <c r="BW18" i="10"/>
  <c r="BW19" i="10"/>
  <c r="BW20" i="10"/>
  <c r="BW21" i="10"/>
  <c r="BW22" i="10"/>
  <c r="BW23" i="10"/>
  <c r="BW24" i="10"/>
  <c r="BW25" i="10"/>
  <c r="BW26" i="10"/>
  <c r="BW27" i="10"/>
  <c r="BW28" i="10"/>
  <c r="BW29" i="10"/>
  <c r="BW30" i="10"/>
  <c r="BW31" i="10"/>
  <c r="BW32" i="10"/>
  <c r="BW33" i="10"/>
  <c r="BW34" i="10"/>
  <c r="BW35" i="10"/>
  <c r="BW36" i="10"/>
  <c r="BW37" i="10"/>
  <c r="BW38" i="10"/>
  <c r="BW39" i="10"/>
  <c r="BW40" i="10"/>
  <c r="BW41" i="10"/>
  <c r="BW42" i="10"/>
  <c r="BW43" i="10"/>
  <c r="BW44" i="10"/>
  <c r="BW45" i="10"/>
  <c r="BW46" i="10"/>
  <c r="BW47" i="10"/>
  <c r="BW48" i="10"/>
  <c r="BW49" i="10"/>
  <c r="BW50" i="10"/>
  <c r="BW51" i="10"/>
  <c r="BW52" i="10"/>
  <c r="BW53" i="10"/>
  <c r="BW54" i="10"/>
  <c r="BW55" i="10"/>
  <c r="BW56" i="10"/>
  <c r="BW57" i="10"/>
  <c r="BW58" i="10"/>
  <c r="BW59" i="10"/>
  <c r="BW60" i="10"/>
  <c r="BW61" i="10"/>
  <c r="BW62" i="10"/>
  <c r="BW63" i="10"/>
  <c r="BW64" i="10"/>
  <c r="BW65" i="10"/>
  <c r="BW66" i="10"/>
  <c r="BW67" i="10"/>
  <c r="BW68" i="10"/>
  <c r="BW69" i="10"/>
  <c r="BW70" i="10"/>
  <c r="BW71" i="10"/>
  <c r="BW72" i="10"/>
  <c r="BW73" i="10"/>
  <c r="BW74" i="10"/>
  <c r="BW75" i="10"/>
  <c r="BW76" i="10"/>
  <c r="BW77" i="10"/>
  <c r="BW78" i="10"/>
  <c r="BW79" i="10"/>
  <c r="BW80" i="10"/>
  <c r="BW81" i="10"/>
  <c r="BW82" i="10"/>
  <c r="BW83" i="10"/>
  <c r="BW84" i="10"/>
  <c r="BW85" i="10"/>
  <c r="BW86" i="10"/>
  <c r="BW87" i="10"/>
  <c r="BW88" i="10"/>
  <c r="BW89" i="10"/>
  <c r="BW90" i="10"/>
  <c r="BW91" i="10"/>
  <c r="BW92" i="10"/>
  <c r="BW93" i="10"/>
  <c r="BW94" i="10"/>
  <c r="BW95" i="10"/>
  <c r="BW96" i="10"/>
  <c r="BW97" i="10"/>
  <c r="BW98" i="10"/>
  <c r="BW99" i="10"/>
  <c r="BW100" i="10"/>
  <c r="BW101" i="10"/>
  <c r="BW102" i="10"/>
  <c r="BW103" i="10"/>
  <c r="BW104" i="10"/>
  <c r="BW105" i="10"/>
  <c r="BW106" i="10"/>
  <c r="BW107" i="10"/>
  <c r="BW108" i="10"/>
  <c r="BW109" i="10"/>
  <c r="BW110" i="10"/>
  <c r="BW111" i="10"/>
  <c r="BW112" i="10"/>
  <c r="BW113" i="10"/>
  <c r="BW114" i="10"/>
  <c r="BW115" i="10"/>
  <c r="BW116" i="10"/>
  <c r="BW117" i="10"/>
  <c r="BW118" i="10"/>
  <c r="BW119" i="10"/>
  <c r="BW120" i="10"/>
  <c r="BW121" i="10"/>
  <c r="BW122" i="10"/>
  <c r="BW123" i="10"/>
  <c r="BW124" i="10"/>
  <c r="BW125" i="10"/>
  <c r="BW126" i="10"/>
  <c r="BW127" i="10"/>
  <c r="BW128" i="10"/>
  <c r="BW129" i="10"/>
  <c r="BW130" i="10"/>
  <c r="BW131" i="10"/>
  <c r="BW132" i="10"/>
  <c r="BW133" i="10"/>
  <c r="BW134" i="10"/>
  <c r="BW135" i="10"/>
  <c r="BW136" i="10"/>
  <c r="BW137" i="10"/>
  <c r="BW138" i="10"/>
  <c r="BW139" i="10"/>
  <c r="BW140" i="10"/>
  <c r="BW141" i="10"/>
  <c r="BW142" i="10"/>
  <c r="BW143" i="10"/>
  <c r="BW144" i="10"/>
  <c r="BW145" i="10"/>
  <c r="BW146" i="10"/>
  <c r="BW147" i="10"/>
  <c r="BW148" i="10"/>
  <c r="BW149" i="10"/>
  <c r="BW150" i="10"/>
  <c r="BW151" i="10"/>
  <c r="BW152" i="10"/>
  <c r="BW153" i="10"/>
  <c r="BW154" i="10"/>
  <c r="BW155" i="10"/>
  <c r="BW156" i="10"/>
  <c r="BW157" i="10"/>
  <c r="BW158" i="10"/>
  <c r="BW159" i="10"/>
  <c r="BW160" i="10"/>
  <c r="BW161" i="10"/>
  <c r="BW162" i="10"/>
  <c r="BW163" i="10"/>
  <c r="BW164" i="10"/>
  <c r="BW165" i="10"/>
  <c r="BW166" i="10"/>
  <c r="BW167" i="10"/>
  <c r="BW168" i="10"/>
  <c r="BW169" i="10"/>
  <c r="BW170" i="10"/>
  <c r="BW171" i="10"/>
  <c r="BW172" i="10"/>
  <c r="BW173" i="10"/>
  <c r="BW174" i="10"/>
  <c r="BW175" i="10"/>
  <c r="BW176" i="10"/>
  <c r="BW177" i="10"/>
  <c r="BW178" i="10"/>
  <c r="BW179" i="10"/>
  <c r="BW180" i="10"/>
  <c r="BW181" i="10"/>
  <c r="BW182" i="10"/>
  <c r="BW183" i="10"/>
  <c r="BW184" i="10"/>
  <c r="BW185" i="10"/>
  <c r="BW186" i="10"/>
  <c r="BW187" i="10"/>
  <c r="BW188" i="10"/>
  <c r="BW189" i="10"/>
  <c r="BW190" i="10"/>
  <c r="BW191" i="10"/>
  <c r="BW192" i="10"/>
  <c r="BW193" i="10"/>
  <c r="BW194" i="10"/>
  <c r="BW195" i="10"/>
  <c r="BW196" i="10"/>
  <c r="BW197" i="10"/>
  <c r="BW198" i="10"/>
  <c r="BW199" i="10"/>
  <c r="BW200" i="10"/>
  <c r="BW201" i="10"/>
  <c r="BW202" i="10"/>
  <c r="BW203" i="10"/>
  <c r="BW204" i="10"/>
  <c r="BW205" i="10"/>
  <c r="BW206" i="10"/>
  <c r="BW207" i="10"/>
  <c r="BW208" i="10"/>
  <c r="BW209" i="10"/>
  <c r="BW210" i="10"/>
  <c r="BW211" i="10"/>
  <c r="BW212" i="10"/>
  <c r="BW213" i="10"/>
  <c r="BW214" i="10"/>
  <c r="BW215" i="10"/>
  <c r="BW216" i="10"/>
  <c r="BW217" i="10"/>
  <c r="BW218" i="10"/>
  <c r="BW219" i="10"/>
  <c r="BW220" i="10"/>
  <c r="BW221" i="10"/>
  <c r="BW222" i="10"/>
  <c r="BW223" i="10"/>
  <c r="BW224" i="10"/>
  <c r="BW225" i="10"/>
  <c r="BW226" i="10"/>
  <c r="BW227" i="10"/>
  <c r="BW228" i="10"/>
  <c r="BW229" i="10"/>
  <c r="BW230" i="10"/>
  <c r="BW231" i="10"/>
  <c r="BW232" i="10"/>
  <c r="BW233" i="10"/>
  <c r="BW234" i="10"/>
  <c r="BW235" i="10"/>
  <c r="BW236" i="10"/>
  <c r="BW237" i="10"/>
  <c r="BW238" i="10"/>
  <c r="BW239" i="10"/>
  <c r="BW240" i="10"/>
  <c r="BW241" i="10"/>
  <c r="BW242" i="10"/>
  <c r="BW243" i="10"/>
  <c r="BW244" i="10"/>
  <c r="BW245" i="10"/>
  <c r="BW246" i="10"/>
  <c r="BW247" i="10"/>
  <c r="BW248" i="10"/>
  <c r="BW249" i="10"/>
  <c r="BW250" i="10"/>
  <c r="BW251" i="10"/>
  <c r="BW252" i="10"/>
  <c r="BW253" i="10"/>
  <c r="BW254" i="10"/>
  <c r="BW255" i="10"/>
  <c r="BW256" i="10"/>
  <c r="BW257" i="10"/>
  <c r="BW258" i="10"/>
  <c r="BW259" i="10"/>
  <c r="BW260" i="10"/>
  <c r="BW261" i="10"/>
  <c r="BW262" i="10"/>
  <c r="BW263" i="10"/>
  <c r="BW264" i="10"/>
  <c r="BW265" i="10"/>
  <c r="BW266" i="10"/>
  <c r="BW267" i="10"/>
  <c r="BW268" i="10"/>
  <c r="BW269" i="10"/>
  <c r="BW270" i="10"/>
  <c r="BW271" i="10"/>
  <c r="BW272" i="10"/>
  <c r="BW273" i="10"/>
  <c r="BW274" i="10"/>
  <c r="BW275" i="10"/>
  <c r="BW276" i="10"/>
  <c r="BW277" i="10"/>
  <c r="BW278" i="10"/>
  <c r="BW279" i="10"/>
  <c r="BW280" i="10"/>
  <c r="BW281" i="10"/>
  <c r="BW282" i="10"/>
  <c r="BW283" i="10"/>
  <c r="BW284" i="10"/>
  <c r="BW285" i="10"/>
  <c r="BW286" i="10"/>
  <c r="BW287" i="10"/>
  <c r="BW288" i="10"/>
  <c r="BW289" i="10"/>
  <c r="BW290" i="10"/>
  <c r="BW291" i="10"/>
  <c r="BW292" i="10"/>
  <c r="BW293" i="10"/>
  <c r="BW294" i="10"/>
  <c r="BW295" i="10"/>
  <c r="BW296" i="10"/>
  <c r="BW297" i="10"/>
  <c r="BW298" i="10"/>
  <c r="BW299" i="10"/>
  <c r="BW300" i="10"/>
  <c r="BW301" i="10"/>
  <c r="BW302" i="10"/>
  <c r="BW4" i="10"/>
  <c r="BW3" i="10"/>
  <c r="CS5" i="10"/>
  <c r="CS6" i="10"/>
  <c r="CS7" i="10"/>
  <c r="CS8" i="10"/>
  <c r="CS9" i="10"/>
  <c r="CS10" i="10"/>
  <c r="CS11" i="10"/>
  <c r="CS12" i="10"/>
  <c r="CS13" i="10"/>
  <c r="CS14" i="10"/>
  <c r="CS15" i="10"/>
  <c r="CS16" i="10"/>
  <c r="CS17" i="10"/>
  <c r="CS18" i="10"/>
  <c r="CS19" i="10"/>
  <c r="CS20" i="10"/>
  <c r="CS21" i="10"/>
  <c r="CS22" i="10"/>
  <c r="CS23" i="10"/>
  <c r="CS24" i="10"/>
  <c r="CS25" i="10"/>
  <c r="CS26" i="10"/>
  <c r="CS27" i="10"/>
  <c r="CS28" i="10"/>
  <c r="CS29" i="10"/>
  <c r="CS30" i="10"/>
  <c r="CS31" i="10"/>
  <c r="CS32" i="10"/>
  <c r="CS33" i="10"/>
  <c r="CS34" i="10"/>
  <c r="CS35" i="10"/>
  <c r="CS36" i="10"/>
  <c r="CS37" i="10"/>
  <c r="CS38" i="10"/>
  <c r="CS39" i="10"/>
  <c r="CS40" i="10"/>
  <c r="CS41" i="10"/>
  <c r="CS42" i="10"/>
  <c r="CS43" i="10"/>
  <c r="CS44" i="10"/>
  <c r="CS45" i="10"/>
  <c r="CS46" i="10"/>
  <c r="CS47" i="10"/>
  <c r="CS48" i="10"/>
  <c r="CS49" i="10"/>
  <c r="CS50" i="10"/>
  <c r="CS51" i="10"/>
  <c r="CS52" i="10"/>
  <c r="CS53" i="10"/>
  <c r="CS54" i="10"/>
  <c r="CS55" i="10"/>
  <c r="CS56" i="10"/>
  <c r="CS57" i="10"/>
  <c r="CS58" i="10"/>
  <c r="CS59" i="10"/>
  <c r="CS60" i="10"/>
  <c r="CS61" i="10"/>
  <c r="CS62" i="10"/>
  <c r="CS63" i="10"/>
  <c r="CS64" i="10"/>
  <c r="CS65" i="10"/>
  <c r="CS66" i="10"/>
  <c r="CS67" i="10"/>
  <c r="CS68" i="10"/>
  <c r="CS69" i="10"/>
  <c r="CS70" i="10"/>
  <c r="CS71" i="10"/>
  <c r="CS72" i="10"/>
  <c r="CS73" i="10"/>
  <c r="CS74" i="10"/>
  <c r="CS75" i="10"/>
  <c r="CS76" i="10"/>
  <c r="CS77" i="10"/>
  <c r="CS78" i="10"/>
  <c r="CS79" i="10"/>
  <c r="CS80" i="10"/>
  <c r="CS81" i="10"/>
  <c r="CS82" i="10"/>
  <c r="CS83" i="10"/>
  <c r="CS84" i="10"/>
  <c r="CS85" i="10"/>
  <c r="CS86" i="10"/>
  <c r="CS87" i="10"/>
  <c r="CS88" i="10"/>
  <c r="CS89" i="10"/>
  <c r="CS90" i="10"/>
  <c r="CS91" i="10"/>
  <c r="CS92" i="10"/>
  <c r="CS93" i="10"/>
  <c r="CS94" i="10"/>
  <c r="CS95" i="10"/>
  <c r="CS96" i="10"/>
  <c r="CS97" i="10"/>
  <c r="CS98" i="10"/>
  <c r="CS99" i="10"/>
  <c r="CS100" i="10"/>
  <c r="CS101" i="10"/>
  <c r="CS102" i="10"/>
  <c r="CS103" i="10"/>
  <c r="CS104" i="10"/>
  <c r="CS105" i="10"/>
  <c r="CS106" i="10"/>
  <c r="CS107" i="10"/>
  <c r="CS108" i="10"/>
  <c r="CS109" i="10"/>
  <c r="CS110" i="10"/>
  <c r="CS111" i="10"/>
  <c r="CS112" i="10"/>
  <c r="CS113" i="10"/>
  <c r="CS114" i="10"/>
  <c r="CS115" i="10"/>
  <c r="CS116" i="10"/>
  <c r="CS117" i="10"/>
  <c r="CS118" i="10"/>
  <c r="CS119" i="10"/>
  <c r="CS120" i="10"/>
  <c r="CS121" i="10"/>
  <c r="CS122" i="10"/>
  <c r="CS123" i="10"/>
  <c r="CS124" i="10"/>
  <c r="CS125" i="10"/>
  <c r="CS126" i="10"/>
  <c r="CS127" i="10"/>
  <c r="CS128" i="10"/>
  <c r="CS129" i="10"/>
  <c r="CS130" i="10"/>
  <c r="CS131" i="10"/>
  <c r="CS132" i="10"/>
  <c r="CS133" i="10"/>
  <c r="CS134" i="10"/>
  <c r="CS135" i="10"/>
  <c r="CS136" i="10"/>
  <c r="CS137" i="10"/>
  <c r="CS138" i="10"/>
  <c r="CS139" i="10"/>
  <c r="CS140" i="10"/>
  <c r="CS141" i="10"/>
  <c r="CS142" i="10"/>
  <c r="CS143" i="10"/>
  <c r="CS144" i="10"/>
  <c r="CS145" i="10"/>
  <c r="CS146" i="10"/>
  <c r="CS147" i="10"/>
  <c r="CS148" i="10"/>
  <c r="CS149" i="10"/>
  <c r="CS150" i="10"/>
  <c r="CS151" i="10"/>
  <c r="CS152" i="10"/>
  <c r="CS153" i="10"/>
  <c r="CS154" i="10"/>
  <c r="CS155" i="10"/>
  <c r="CS156" i="10"/>
  <c r="CS157" i="10"/>
  <c r="CS158" i="10"/>
  <c r="CS159" i="10"/>
  <c r="CS160" i="10"/>
  <c r="CS161" i="10"/>
  <c r="CS162" i="10"/>
  <c r="CS163" i="10"/>
  <c r="CS164" i="10"/>
  <c r="CS165" i="10"/>
  <c r="CS166" i="10"/>
  <c r="CS167" i="10"/>
  <c r="CS168" i="10"/>
  <c r="CS169" i="10"/>
  <c r="CS170" i="10"/>
  <c r="CS171" i="10"/>
  <c r="CS172" i="10"/>
  <c r="CS173" i="10"/>
  <c r="CS174" i="10"/>
  <c r="CS175" i="10"/>
  <c r="CS176" i="10"/>
  <c r="CS177" i="10"/>
  <c r="CS178" i="10"/>
  <c r="CS179" i="10"/>
  <c r="CS180" i="10"/>
  <c r="CS181" i="10"/>
  <c r="CS182" i="10"/>
  <c r="CS183" i="10"/>
  <c r="CS184" i="10"/>
  <c r="CS185" i="10"/>
  <c r="CS186" i="10"/>
  <c r="CS187" i="10"/>
  <c r="CS188" i="10"/>
  <c r="CS189" i="10"/>
  <c r="CS190" i="10"/>
  <c r="CS191" i="10"/>
  <c r="CS192" i="10"/>
  <c r="CS193" i="10"/>
  <c r="CS194" i="10"/>
  <c r="CS195" i="10"/>
  <c r="CS196" i="10"/>
  <c r="CS197" i="10"/>
  <c r="CS198" i="10"/>
  <c r="CS199" i="10"/>
  <c r="CS200" i="10"/>
  <c r="CS201" i="10"/>
  <c r="CS202" i="10"/>
  <c r="CS203" i="10"/>
  <c r="CS204" i="10"/>
  <c r="CS205" i="10"/>
  <c r="CS206" i="10"/>
  <c r="CS207" i="10"/>
  <c r="CS208" i="10"/>
  <c r="CS209" i="10"/>
  <c r="CS210" i="10"/>
  <c r="CS211" i="10"/>
  <c r="CS212" i="10"/>
  <c r="CS213" i="10"/>
  <c r="CS214" i="10"/>
  <c r="CS215" i="10"/>
  <c r="CS216" i="10"/>
  <c r="CS217" i="10"/>
  <c r="CS218" i="10"/>
  <c r="CS219" i="10"/>
  <c r="CS220" i="10"/>
  <c r="CS221" i="10"/>
  <c r="CS222" i="10"/>
  <c r="CS223" i="10"/>
  <c r="CS224" i="10"/>
  <c r="CS225" i="10"/>
  <c r="CS226" i="10"/>
  <c r="CS227" i="10"/>
  <c r="CS228" i="10"/>
  <c r="CS229" i="10"/>
  <c r="CS230" i="10"/>
  <c r="CS231" i="10"/>
  <c r="CS232" i="10"/>
  <c r="CS233" i="10"/>
  <c r="CS234" i="10"/>
  <c r="CS235" i="10"/>
  <c r="CS236" i="10"/>
  <c r="CS237" i="10"/>
  <c r="CS238" i="10"/>
  <c r="CS239" i="10"/>
  <c r="CS240" i="10"/>
  <c r="CS241" i="10"/>
  <c r="CS242" i="10"/>
  <c r="CS243" i="10"/>
  <c r="CS244" i="10"/>
  <c r="CS245" i="10"/>
  <c r="CS246" i="10"/>
  <c r="CS247" i="10"/>
  <c r="CS248" i="10"/>
  <c r="CS249" i="10"/>
  <c r="CS250" i="10"/>
  <c r="CS251" i="10"/>
  <c r="CS252" i="10"/>
  <c r="CS253" i="10"/>
  <c r="CS254" i="10"/>
  <c r="CS255" i="10"/>
  <c r="CS256" i="10"/>
  <c r="CS257" i="10"/>
  <c r="CS258" i="10"/>
  <c r="CS259" i="10"/>
  <c r="CS260" i="10"/>
  <c r="CS261" i="10"/>
  <c r="CS262" i="10"/>
  <c r="CS263" i="10"/>
  <c r="CS264" i="10"/>
  <c r="CS265" i="10"/>
  <c r="CS266" i="10"/>
  <c r="CS267" i="10"/>
  <c r="CS268" i="10"/>
  <c r="CS269" i="10"/>
  <c r="CS270" i="10"/>
  <c r="CS271" i="10"/>
  <c r="CS272" i="10"/>
  <c r="CS273" i="10"/>
  <c r="CS274" i="10"/>
  <c r="CS275" i="10"/>
  <c r="CS276" i="10"/>
  <c r="CS277" i="10"/>
  <c r="CS278" i="10"/>
  <c r="CS279" i="10"/>
  <c r="CS280" i="10"/>
  <c r="CS281" i="10"/>
  <c r="CS282" i="10"/>
  <c r="CS283" i="10"/>
  <c r="CS284" i="10"/>
  <c r="CS285" i="10"/>
  <c r="CS286" i="10"/>
  <c r="CS287" i="10"/>
  <c r="CS288" i="10"/>
  <c r="CS289" i="10"/>
  <c r="CS290" i="10"/>
  <c r="CS291" i="10"/>
  <c r="CS292" i="10"/>
  <c r="CS293" i="10"/>
  <c r="CS294" i="10"/>
  <c r="CS295" i="10"/>
  <c r="CS296" i="10"/>
  <c r="CS297" i="10"/>
  <c r="CS298" i="10"/>
  <c r="CS299" i="10"/>
  <c r="CS300" i="10"/>
  <c r="CS301" i="10"/>
  <c r="CS302" i="10"/>
  <c r="CS4" i="10"/>
  <c r="CS3" i="10"/>
  <c r="DO5" i="10"/>
  <c r="DO6" i="10"/>
  <c r="DO7" i="10"/>
  <c r="DO8" i="10"/>
  <c r="DO9" i="10"/>
  <c r="DO10" i="10"/>
  <c r="DO11" i="10"/>
  <c r="DO12" i="10"/>
  <c r="DO13" i="10"/>
  <c r="DO14" i="10"/>
  <c r="DO15" i="10"/>
  <c r="DO16" i="10"/>
  <c r="DO17" i="10"/>
  <c r="DO18" i="10"/>
  <c r="DO19" i="10"/>
  <c r="DO20" i="10"/>
  <c r="DO21" i="10"/>
  <c r="DO22" i="10"/>
  <c r="DO23" i="10"/>
  <c r="DO24" i="10"/>
  <c r="DO25" i="10"/>
  <c r="DO26" i="10"/>
  <c r="DO27" i="10"/>
  <c r="DO28" i="10"/>
  <c r="DO29" i="10"/>
  <c r="DO30" i="10"/>
  <c r="DO31" i="10"/>
  <c r="DO32" i="10"/>
  <c r="DO33" i="10"/>
  <c r="DO34" i="10"/>
  <c r="DO35" i="10"/>
  <c r="DO36" i="10"/>
  <c r="DO37" i="10"/>
  <c r="DO38" i="10"/>
  <c r="DO39" i="10"/>
  <c r="DO40" i="10"/>
  <c r="DO41" i="10"/>
  <c r="DO42" i="10"/>
  <c r="DO43" i="10"/>
  <c r="DO44" i="10"/>
  <c r="DO45" i="10"/>
  <c r="DO46" i="10"/>
  <c r="DO47" i="10"/>
  <c r="DO48" i="10"/>
  <c r="DO49" i="10"/>
  <c r="DO50" i="10"/>
  <c r="DO51" i="10"/>
  <c r="DO52" i="10"/>
  <c r="DO53" i="10"/>
  <c r="DO54" i="10"/>
  <c r="DO55" i="10"/>
  <c r="DO56" i="10"/>
  <c r="DO57" i="10"/>
  <c r="DO58" i="10"/>
  <c r="DO59" i="10"/>
  <c r="DO60" i="10"/>
  <c r="DO61" i="10"/>
  <c r="DO62" i="10"/>
  <c r="DO63" i="10"/>
  <c r="DO64" i="10"/>
  <c r="DO65" i="10"/>
  <c r="DO66" i="10"/>
  <c r="DO67" i="10"/>
  <c r="DO68" i="10"/>
  <c r="DO69" i="10"/>
  <c r="DO70" i="10"/>
  <c r="DO71" i="10"/>
  <c r="DO72" i="10"/>
  <c r="DO73" i="10"/>
  <c r="DO74" i="10"/>
  <c r="DO75" i="10"/>
  <c r="DO76" i="10"/>
  <c r="DO77" i="10"/>
  <c r="DO78" i="10"/>
  <c r="DO79" i="10"/>
  <c r="DO80" i="10"/>
  <c r="DO81" i="10"/>
  <c r="DO82" i="10"/>
  <c r="DO83" i="10"/>
  <c r="DO84" i="10"/>
  <c r="DO85" i="10"/>
  <c r="DO86" i="10"/>
  <c r="DO87" i="10"/>
  <c r="DO88" i="10"/>
  <c r="DO89" i="10"/>
  <c r="DO90" i="10"/>
  <c r="DO91" i="10"/>
  <c r="DO92" i="10"/>
  <c r="DO93" i="10"/>
  <c r="DO94" i="10"/>
  <c r="DO95" i="10"/>
  <c r="DO96" i="10"/>
  <c r="DO97" i="10"/>
  <c r="DO98" i="10"/>
  <c r="DO99" i="10"/>
  <c r="DO100" i="10"/>
  <c r="DO101" i="10"/>
  <c r="DO102" i="10"/>
  <c r="DO103" i="10"/>
  <c r="DO104" i="10"/>
  <c r="DO105" i="10"/>
  <c r="DO106" i="10"/>
  <c r="DO107" i="10"/>
  <c r="DO108" i="10"/>
  <c r="DO109" i="10"/>
  <c r="DO110" i="10"/>
  <c r="DO111" i="10"/>
  <c r="DO112" i="10"/>
  <c r="DO113" i="10"/>
  <c r="DO114" i="10"/>
  <c r="DO115" i="10"/>
  <c r="DO116" i="10"/>
  <c r="DO117" i="10"/>
  <c r="DO118" i="10"/>
  <c r="DO119" i="10"/>
  <c r="DO120" i="10"/>
  <c r="DO121" i="10"/>
  <c r="DO122" i="10"/>
  <c r="DO123" i="10"/>
  <c r="DO124" i="10"/>
  <c r="DO125" i="10"/>
  <c r="DO126" i="10"/>
  <c r="DO127" i="10"/>
  <c r="DO128" i="10"/>
  <c r="DO129" i="10"/>
  <c r="DO130" i="10"/>
  <c r="DO131" i="10"/>
  <c r="DO132" i="10"/>
  <c r="DO133" i="10"/>
  <c r="DO134" i="10"/>
  <c r="DO135" i="10"/>
  <c r="DO136" i="10"/>
  <c r="DO137" i="10"/>
  <c r="DO138" i="10"/>
  <c r="DO139" i="10"/>
  <c r="DO140" i="10"/>
  <c r="DO141" i="10"/>
  <c r="DO142" i="10"/>
  <c r="DO143" i="10"/>
  <c r="DO144" i="10"/>
  <c r="DO145" i="10"/>
  <c r="DO146" i="10"/>
  <c r="DO147" i="10"/>
  <c r="DO148" i="10"/>
  <c r="DO149" i="10"/>
  <c r="DO150" i="10"/>
  <c r="DO151" i="10"/>
  <c r="DO152" i="10"/>
  <c r="DO153" i="10"/>
  <c r="DO154" i="10"/>
  <c r="DO155" i="10"/>
  <c r="DO156" i="10"/>
  <c r="DO157" i="10"/>
  <c r="DO158" i="10"/>
  <c r="DO159" i="10"/>
  <c r="DO160" i="10"/>
  <c r="DO161" i="10"/>
  <c r="DO162" i="10"/>
  <c r="DO163" i="10"/>
  <c r="DO164" i="10"/>
  <c r="DO165" i="10"/>
  <c r="DO166" i="10"/>
  <c r="DO167" i="10"/>
  <c r="DO168" i="10"/>
  <c r="DO169" i="10"/>
  <c r="DO170" i="10"/>
  <c r="DO171" i="10"/>
  <c r="DO172" i="10"/>
  <c r="DO173" i="10"/>
  <c r="DO174" i="10"/>
  <c r="DO175" i="10"/>
  <c r="DO176" i="10"/>
  <c r="DO177" i="10"/>
  <c r="DO178" i="10"/>
  <c r="DO179" i="10"/>
  <c r="DO180" i="10"/>
  <c r="DO181" i="10"/>
  <c r="DO182" i="10"/>
  <c r="DO183" i="10"/>
  <c r="DO184" i="10"/>
  <c r="DO185" i="10"/>
  <c r="DO186" i="10"/>
  <c r="DO187" i="10"/>
  <c r="DO188" i="10"/>
  <c r="DO189" i="10"/>
  <c r="DO190" i="10"/>
  <c r="DO191" i="10"/>
  <c r="DO192" i="10"/>
  <c r="DO193" i="10"/>
  <c r="DO194" i="10"/>
  <c r="DO195" i="10"/>
  <c r="DO196" i="10"/>
  <c r="DO197" i="10"/>
  <c r="DO198" i="10"/>
  <c r="DO199" i="10"/>
  <c r="DO200" i="10"/>
  <c r="DO201" i="10"/>
  <c r="DO202" i="10"/>
  <c r="DO203" i="10"/>
  <c r="DO204" i="10"/>
  <c r="DO205" i="10"/>
  <c r="DO206" i="10"/>
  <c r="DO207" i="10"/>
  <c r="DO208" i="10"/>
  <c r="DO209" i="10"/>
  <c r="DO210" i="10"/>
  <c r="DO211" i="10"/>
  <c r="DO212" i="10"/>
  <c r="DO213" i="10"/>
  <c r="DO214" i="10"/>
  <c r="DO215" i="10"/>
  <c r="DO216" i="10"/>
  <c r="DO217" i="10"/>
  <c r="DO218" i="10"/>
  <c r="DO219" i="10"/>
  <c r="DO220" i="10"/>
  <c r="DO221" i="10"/>
  <c r="DO222" i="10"/>
  <c r="DO223" i="10"/>
  <c r="DO224" i="10"/>
  <c r="DO225" i="10"/>
  <c r="DO226" i="10"/>
  <c r="DO227" i="10"/>
  <c r="DO228" i="10"/>
  <c r="DO229" i="10"/>
  <c r="DO230" i="10"/>
  <c r="DO231" i="10"/>
  <c r="DO232" i="10"/>
  <c r="DO233" i="10"/>
  <c r="DO234" i="10"/>
  <c r="DO235" i="10"/>
  <c r="DO236" i="10"/>
  <c r="DO237" i="10"/>
  <c r="DO238" i="10"/>
  <c r="DO239" i="10"/>
  <c r="DO240" i="10"/>
  <c r="DO241" i="10"/>
  <c r="DO242" i="10"/>
  <c r="DO243" i="10"/>
  <c r="DO244" i="10"/>
  <c r="DO245" i="10"/>
  <c r="DO246" i="10"/>
  <c r="DO247" i="10"/>
  <c r="DO248" i="10"/>
  <c r="DO249" i="10"/>
  <c r="DO250" i="10"/>
  <c r="DO251" i="10"/>
  <c r="DO252" i="10"/>
  <c r="DO253" i="10"/>
  <c r="DO254" i="10"/>
  <c r="DO255" i="10"/>
  <c r="DO256" i="10"/>
  <c r="DO257" i="10"/>
  <c r="DO258" i="10"/>
  <c r="DO259" i="10"/>
  <c r="DO260" i="10"/>
  <c r="DO261" i="10"/>
  <c r="DO262" i="10"/>
  <c r="DO263" i="10"/>
  <c r="DO264" i="10"/>
  <c r="DO265" i="10"/>
  <c r="DO266" i="10"/>
  <c r="DO267" i="10"/>
  <c r="DO268" i="10"/>
  <c r="DO269" i="10"/>
  <c r="DO270" i="10"/>
  <c r="DO271" i="10"/>
  <c r="DO272" i="10"/>
  <c r="DO273" i="10"/>
  <c r="DO274" i="10"/>
  <c r="DO275" i="10"/>
  <c r="DO276" i="10"/>
  <c r="DO277" i="10"/>
  <c r="DO278" i="10"/>
  <c r="DO279" i="10"/>
  <c r="DO280" i="10"/>
  <c r="DO281" i="10"/>
  <c r="DO282" i="10"/>
  <c r="DO283" i="10"/>
  <c r="DO284" i="10"/>
  <c r="DO285" i="10"/>
  <c r="DO286" i="10"/>
  <c r="DO287" i="10"/>
  <c r="DO288" i="10"/>
  <c r="DO289" i="10"/>
  <c r="DO290" i="10"/>
  <c r="DO291" i="10"/>
  <c r="DO292" i="10"/>
  <c r="DO293" i="10"/>
  <c r="DO294" i="10"/>
  <c r="DO295" i="10"/>
  <c r="DO296" i="10"/>
  <c r="DO297" i="10"/>
  <c r="DO298" i="10"/>
  <c r="DO299" i="10"/>
  <c r="DO300" i="10"/>
  <c r="DO301" i="10"/>
  <c r="DO302" i="10"/>
  <c r="DO4" i="10"/>
  <c r="DO3" i="10"/>
  <c r="EK5" i="10"/>
  <c r="EK6" i="10"/>
  <c r="EK7" i="10"/>
  <c r="EK8" i="10"/>
  <c r="EK9" i="10"/>
  <c r="EK10" i="10"/>
  <c r="EK11" i="10"/>
  <c r="EK12" i="10"/>
  <c r="EK13" i="10"/>
  <c r="EK14" i="10"/>
  <c r="EK15" i="10"/>
  <c r="EK16" i="10"/>
  <c r="EK17" i="10"/>
  <c r="EK18" i="10"/>
  <c r="EK19" i="10"/>
  <c r="EK20" i="10"/>
  <c r="EK21" i="10"/>
  <c r="EK22" i="10"/>
  <c r="EK23" i="10"/>
  <c r="EK24" i="10"/>
  <c r="EK25" i="10"/>
  <c r="EK26" i="10"/>
  <c r="EK27" i="10"/>
  <c r="EK28" i="10"/>
  <c r="EK29" i="10"/>
  <c r="EK30" i="10"/>
  <c r="EK31" i="10"/>
  <c r="EK32" i="10"/>
  <c r="EK33" i="10"/>
  <c r="EK34" i="10"/>
  <c r="EK35" i="10"/>
  <c r="EK36" i="10"/>
  <c r="EK37" i="10"/>
  <c r="EK38" i="10"/>
  <c r="EK39" i="10"/>
  <c r="EK40" i="10"/>
  <c r="EK41" i="10"/>
  <c r="EK42" i="10"/>
  <c r="EK43" i="10"/>
  <c r="EK44" i="10"/>
  <c r="EK45" i="10"/>
  <c r="EK46" i="10"/>
  <c r="EK47" i="10"/>
  <c r="EK48" i="10"/>
  <c r="EK49" i="10"/>
  <c r="EK50" i="10"/>
  <c r="EK51" i="10"/>
  <c r="EK52" i="10"/>
  <c r="EK53" i="10"/>
  <c r="EK54" i="10"/>
  <c r="EK55" i="10"/>
  <c r="EK56" i="10"/>
  <c r="EK57" i="10"/>
  <c r="EK58" i="10"/>
  <c r="EK59" i="10"/>
  <c r="EK60" i="10"/>
  <c r="EK61" i="10"/>
  <c r="EK62" i="10"/>
  <c r="EK63" i="10"/>
  <c r="EK64" i="10"/>
  <c r="EK65" i="10"/>
  <c r="EK66" i="10"/>
  <c r="EK67" i="10"/>
  <c r="EK68" i="10"/>
  <c r="EK69" i="10"/>
  <c r="EK70" i="10"/>
  <c r="EK71" i="10"/>
  <c r="EK72" i="10"/>
  <c r="EK73" i="10"/>
  <c r="EK74" i="10"/>
  <c r="EK75" i="10"/>
  <c r="EK76" i="10"/>
  <c r="EK77" i="10"/>
  <c r="EK78" i="10"/>
  <c r="EK79" i="10"/>
  <c r="EK80" i="10"/>
  <c r="EK81" i="10"/>
  <c r="EK82" i="10"/>
  <c r="EK83" i="10"/>
  <c r="EK84" i="10"/>
  <c r="EK85" i="10"/>
  <c r="EK86" i="10"/>
  <c r="EK87" i="10"/>
  <c r="EK88" i="10"/>
  <c r="EK89" i="10"/>
  <c r="EK90" i="10"/>
  <c r="EK91" i="10"/>
  <c r="EK92" i="10"/>
  <c r="EK93" i="10"/>
  <c r="EK94" i="10"/>
  <c r="EK95" i="10"/>
  <c r="EK96" i="10"/>
  <c r="EK97" i="10"/>
  <c r="EK98" i="10"/>
  <c r="EK99" i="10"/>
  <c r="EK100" i="10"/>
  <c r="EK101" i="10"/>
  <c r="EK102" i="10"/>
  <c r="EK103" i="10"/>
  <c r="EK104" i="10"/>
  <c r="EK105" i="10"/>
  <c r="EK106" i="10"/>
  <c r="EK107" i="10"/>
  <c r="EK108" i="10"/>
  <c r="EK109" i="10"/>
  <c r="EK110" i="10"/>
  <c r="EK111" i="10"/>
  <c r="EK112" i="10"/>
  <c r="EK113" i="10"/>
  <c r="EK114" i="10"/>
  <c r="EK115" i="10"/>
  <c r="EK116" i="10"/>
  <c r="EK117" i="10"/>
  <c r="EK118" i="10"/>
  <c r="EK119" i="10"/>
  <c r="EK120" i="10"/>
  <c r="EK121" i="10"/>
  <c r="EK122" i="10"/>
  <c r="EK123" i="10"/>
  <c r="EK124" i="10"/>
  <c r="EK125" i="10"/>
  <c r="EK126" i="10"/>
  <c r="EK127" i="10"/>
  <c r="EK128" i="10"/>
  <c r="EK129" i="10"/>
  <c r="EK130" i="10"/>
  <c r="EK131" i="10"/>
  <c r="EK132" i="10"/>
  <c r="EK133" i="10"/>
  <c r="EK134" i="10"/>
  <c r="EK135" i="10"/>
  <c r="EK136" i="10"/>
  <c r="EK137" i="10"/>
  <c r="EK138" i="10"/>
  <c r="EK139" i="10"/>
  <c r="EK140" i="10"/>
  <c r="EK141" i="10"/>
  <c r="EK142" i="10"/>
  <c r="EK143" i="10"/>
  <c r="EK144" i="10"/>
  <c r="EK145" i="10"/>
  <c r="EK146" i="10"/>
  <c r="EK147" i="10"/>
  <c r="EK148" i="10"/>
  <c r="EK149" i="10"/>
  <c r="EK150" i="10"/>
  <c r="EK151" i="10"/>
  <c r="EK152" i="10"/>
  <c r="EK153" i="10"/>
  <c r="EK154" i="10"/>
  <c r="EK155" i="10"/>
  <c r="EK156" i="10"/>
  <c r="EK157" i="10"/>
  <c r="EK158" i="10"/>
  <c r="EK159" i="10"/>
  <c r="EK160" i="10"/>
  <c r="EK161" i="10"/>
  <c r="EK162" i="10"/>
  <c r="EK163" i="10"/>
  <c r="EK164" i="10"/>
  <c r="EK165" i="10"/>
  <c r="EK166" i="10"/>
  <c r="EK167" i="10"/>
  <c r="EK168" i="10"/>
  <c r="EK169" i="10"/>
  <c r="EK170" i="10"/>
  <c r="EK171" i="10"/>
  <c r="EK172" i="10"/>
  <c r="EK173" i="10"/>
  <c r="EK174" i="10"/>
  <c r="EK175" i="10"/>
  <c r="EK176" i="10"/>
  <c r="EK177" i="10"/>
  <c r="EK178" i="10"/>
  <c r="EK179" i="10"/>
  <c r="EK180" i="10"/>
  <c r="EK181" i="10"/>
  <c r="EK182" i="10"/>
  <c r="EK183" i="10"/>
  <c r="EK184" i="10"/>
  <c r="EK185" i="10"/>
  <c r="EK186" i="10"/>
  <c r="EK187" i="10"/>
  <c r="EK188" i="10"/>
  <c r="EK189" i="10"/>
  <c r="EK190" i="10"/>
  <c r="EK191" i="10"/>
  <c r="EK192" i="10"/>
  <c r="EK193" i="10"/>
  <c r="EK194" i="10"/>
  <c r="EK195" i="10"/>
  <c r="EK196" i="10"/>
  <c r="EK197" i="10"/>
  <c r="EK198" i="10"/>
  <c r="EK199" i="10"/>
  <c r="EK200" i="10"/>
  <c r="EK201" i="10"/>
  <c r="EK202" i="10"/>
  <c r="EK203" i="10"/>
  <c r="EK204" i="10"/>
  <c r="EK205" i="10"/>
  <c r="EK206" i="10"/>
  <c r="EK207" i="10"/>
  <c r="EK208" i="10"/>
  <c r="EK209" i="10"/>
  <c r="EK210" i="10"/>
  <c r="EK211" i="10"/>
  <c r="EK212" i="10"/>
  <c r="EK213" i="10"/>
  <c r="EK214" i="10"/>
  <c r="EK215" i="10"/>
  <c r="EK216" i="10"/>
  <c r="EK217" i="10"/>
  <c r="EK218" i="10"/>
  <c r="EK219" i="10"/>
  <c r="EK220" i="10"/>
  <c r="EK221" i="10"/>
  <c r="EK222" i="10"/>
  <c r="EK223" i="10"/>
  <c r="EK224" i="10"/>
  <c r="EK225" i="10"/>
  <c r="EK226" i="10"/>
  <c r="EK227" i="10"/>
  <c r="EK228" i="10"/>
  <c r="EK229" i="10"/>
  <c r="EK230" i="10"/>
  <c r="EK231" i="10"/>
  <c r="EK232" i="10"/>
  <c r="EK233" i="10"/>
  <c r="EK234" i="10"/>
  <c r="EK235" i="10"/>
  <c r="EK236" i="10"/>
  <c r="EK237" i="10"/>
  <c r="EK238" i="10"/>
  <c r="EK239" i="10"/>
  <c r="EK240" i="10"/>
  <c r="EK241" i="10"/>
  <c r="EK242" i="10"/>
  <c r="EK243" i="10"/>
  <c r="EK244" i="10"/>
  <c r="EK245" i="10"/>
  <c r="EK246" i="10"/>
  <c r="EK247" i="10"/>
  <c r="EK248" i="10"/>
  <c r="EK249" i="10"/>
  <c r="EK250" i="10"/>
  <c r="EK251" i="10"/>
  <c r="EK252" i="10"/>
  <c r="EK253" i="10"/>
  <c r="EK254" i="10"/>
  <c r="EK255" i="10"/>
  <c r="EK256" i="10"/>
  <c r="EK257" i="10"/>
  <c r="EK258" i="10"/>
  <c r="EK259" i="10"/>
  <c r="EK260" i="10"/>
  <c r="EK261" i="10"/>
  <c r="EK262" i="10"/>
  <c r="EK263" i="10"/>
  <c r="EK264" i="10"/>
  <c r="EK265" i="10"/>
  <c r="EK266" i="10"/>
  <c r="EK267" i="10"/>
  <c r="EK268" i="10"/>
  <c r="EK269" i="10"/>
  <c r="EK270" i="10"/>
  <c r="EK271" i="10"/>
  <c r="EK272" i="10"/>
  <c r="EK273" i="10"/>
  <c r="EK274" i="10"/>
  <c r="EK275" i="10"/>
  <c r="EK276" i="10"/>
  <c r="EK277" i="10"/>
  <c r="EK278" i="10"/>
  <c r="EK279" i="10"/>
  <c r="EK280" i="10"/>
  <c r="EK281" i="10"/>
  <c r="EK282" i="10"/>
  <c r="EK283" i="10"/>
  <c r="EK284" i="10"/>
  <c r="EK285" i="10"/>
  <c r="EK286" i="10"/>
  <c r="EK287" i="10"/>
  <c r="EK288" i="10"/>
  <c r="EK289" i="10"/>
  <c r="EK290" i="10"/>
  <c r="EK291" i="10"/>
  <c r="EK292" i="10"/>
  <c r="EK293" i="10"/>
  <c r="EK294" i="10"/>
  <c r="EK295" i="10"/>
  <c r="EK296" i="10"/>
  <c r="EK297" i="10"/>
  <c r="EK298" i="10"/>
  <c r="EK299" i="10"/>
  <c r="EK300" i="10"/>
  <c r="EK301" i="10"/>
  <c r="EK302" i="10"/>
  <c r="EK4" i="10"/>
  <c r="EK3" i="10"/>
  <c r="FG5" i="10"/>
  <c r="FG6" i="10"/>
  <c r="FG7" i="10"/>
  <c r="FG8" i="10"/>
  <c r="FG9" i="10"/>
  <c r="FG10" i="10"/>
  <c r="FG11" i="10"/>
  <c r="FG12" i="10"/>
  <c r="FG13" i="10"/>
  <c r="FG14" i="10"/>
  <c r="FG15" i="10"/>
  <c r="FG16" i="10"/>
  <c r="FG17" i="10"/>
  <c r="FG18" i="10"/>
  <c r="FG19" i="10"/>
  <c r="FG20" i="10"/>
  <c r="FG21" i="10"/>
  <c r="FG22" i="10"/>
  <c r="FG23" i="10"/>
  <c r="FG24" i="10"/>
  <c r="FG25" i="10"/>
  <c r="FG26" i="10"/>
  <c r="FG27" i="10"/>
  <c r="FG28" i="10"/>
  <c r="FG29" i="10"/>
  <c r="FG30" i="10"/>
  <c r="FG31" i="10"/>
  <c r="FG32" i="10"/>
  <c r="FG33" i="10"/>
  <c r="FG34" i="10"/>
  <c r="FG35" i="10"/>
  <c r="FG36" i="10"/>
  <c r="FG37" i="10"/>
  <c r="FG38" i="10"/>
  <c r="FG39" i="10"/>
  <c r="FG40" i="10"/>
  <c r="FG41" i="10"/>
  <c r="FG42" i="10"/>
  <c r="FG43" i="10"/>
  <c r="FG44" i="10"/>
  <c r="FG45" i="10"/>
  <c r="FG46" i="10"/>
  <c r="FG47" i="10"/>
  <c r="FG48" i="10"/>
  <c r="FG49" i="10"/>
  <c r="FG50" i="10"/>
  <c r="FG51" i="10"/>
  <c r="FG52" i="10"/>
  <c r="FG53" i="10"/>
  <c r="FG54" i="10"/>
  <c r="FG55" i="10"/>
  <c r="FG56" i="10"/>
  <c r="FG57" i="10"/>
  <c r="FG58" i="10"/>
  <c r="FG59" i="10"/>
  <c r="FG60" i="10"/>
  <c r="FG61" i="10"/>
  <c r="FG62" i="10"/>
  <c r="FG63" i="10"/>
  <c r="FG64" i="10"/>
  <c r="FG65" i="10"/>
  <c r="FG66" i="10"/>
  <c r="FG67" i="10"/>
  <c r="FG68" i="10"/>
  <c r="FG69" i="10"/>
  <c r="FG70" i="10"/>
  <c r="FG71" i="10"/>
  <c r="FG72" i="10"/>
  <c r="FG73" i="10"/>
  <c r="FG74" i="10"/>
  <c r="FG75" i="10"/>
  <c r="FG76" i="10"/>
  <c r="FG77" i="10"/>
  <c r="FG78" i="10"/>
  <c r="FG79" i="10"/>
  <c r="FG80" i="10"/>
  <c r="FG81" i="10"/>
  <c r="FG82" i="10"/>
  <c r="FG83" i="10"/>
  <c r="FG84" i="10"/>
  <c r="FG85" i="10"/>
  <c r="FG86" i="10"/>
  <c r="FG87" i="10"/>
  <c r="FG88" i="10"/>
  <c r="FG89" i="10"/>
  <c r="FG90" i="10"/>
  <c r="FG91" i="10"/>
  <c r="FG92" i="10"/>
  <c r="FG93" i="10"/>
  <c r="FG94" i="10"/>
  <c r="FG95" i="10"/>
  <c r="FG96" i="10"/>
  <c r="FG97" i="10"/>
  <c r="FG98" i="10"/>
  <c r="FG99" i="10"/>
  <c r="FG100" i="10"/>
  <c r="FG101" i="10"/>
  <c r="FG102" i="10"/>
  <c r="FG103" i="10"/>
  <c r="FG104" i="10"/>
  <c r="FG105" i="10"/>
  <c r="FG106" i="10"/>
  <c r="FG107" i="10"/>
  <c r="FG108" i="10"/>
  <c r="FG109" i="10"/>
  <c r="FG110" i="10"/>
  <c r="FG111" i="10"/>
  <c r="FG112" i="10"/>
  <c r="FG113" i="10"/>
  <c r="FG114" i="10"/>
  <c r="FG115" i="10"/>
  <c r="FG116" i="10"/>
  <c r="FG117" i="10"/>
  <c r="FG118" i="10"/>
  <c r="FG119" i="10"/>
  <c r="FG120" i="10"/>
  <c r="FG121" i="10"/>
  <c r="FG122" i="10"/>
  <c r="FG123" i="10"/>
  <c r="FG124" i="10"/>
  <c r="FG125" i="10"/>
  <c r="FG126" i="10"/>
  <c r="FG127" i="10"/>
  <c r="FG128" i="10"/>
  <c r="FG129" i="10"/>
  <c r="FG130" i="10"/>
  <c r="FG131" i="10"/>
  <c r="FG132" i="10"/>
  <c r="FG133" i="10"/>
  <c r="FG134" i="10"/>
  <c r="FG135" i="10"/>
  <c r="FG136" i="10"/>
  <c r="FG137" i="10"/>
  <c r="FG138" i="10"/>
  <c r="FG139" i="10"/>
  <c r="FG140" i="10"/>
  <c r="FG141" i="10"/>
  <c r="FG142" i="10"/>
  <c r="FG143" i="10"/>
  <c r="FG144" i="10"/>
  <c r="FG145" i="10"/>
  <c r="FG146" i="10"/>
  <c r="FG147" i="10"/>
  <c r="FG148" i="10"/>
  <c r="FG149" i="10"/>
  <c r="FG150" i="10"/>
  <c r="FG151" i="10"/>
  <c r="FG152" i="10"/>
  <c r="FG153" i="10"/>
  <c r="FG154" i="10"/>
  <c r="FG155" i="10"/>
  <c r="FG156" i="10"/>
  <c r="FG157" i="10"/>
  <c r="FG158" i="10"/>
  <c r="FG159" i="10"/>
  <c r="FG160" i="10"/>
  <c r="FG161" i="10"/>
  <c r="FG162" i="10"/>
  <c r="FG163" i="10"/>
  <c r="FG164" i="10"/>
  <c r="FG165" i="10"/>
  <c r="FG166" i="10"/>
  <c r="FG167" i="10"/>
  <c r="FG168" i="10"/>
  <c r="FG169" i="10"/>
  <c r="FG170" i="10"/>
  <c r="FG171" i="10"/>
  <c r="FG172" i="10"/>
  <c r="FG173" i="10"/>
  <c r="FG174" i="10"/>
  <c r="FG175" i="10"/>
  <c r="FG176" i="10"/>
  <c r="FG177" i="10"/>
  <c r="FG178" i="10"/>
  <c r="FG179" i="10"/>
  <c r="FG180" i="10"/>
  <c r="FG181" i="10"/>
  <c r="FG182" i="10"/>
  <c r="FG183" i="10"/>
  <c r="FG184" i="10"/>
  <c r="FG185" i="10"/>
  <c r="FG186" i="10"/>
  <c r="FG187" i="10"/>
  <c r="FG188" i="10"/>
  <c r="FG189" i="10"/>
  <c r="FG190" i="10"/>
  <c r="FG191" i="10"/>
  <c r="FG192" i="10"/>
  <c r="FG193" i="10"/>
  <c r="FG194" i="10"/>
  <c r="FG195" i="10"/>
  <c r="FG196" i="10"/>
  <c r="FG197" i="10"/>
  <c r="FG198" i="10"/>
  <c r="FG199" i="10"/>
  <c r="FG200" i="10"/>
  <c r="FG201" i="10"/>
  <c r="FG202" i="10"/>
  <c r="FG203" i="10"/>
  <c r="FG204" i="10"/>
  <c r="FG205" i="10"/>
  <c r="FG206" i="10"/>
  <c r="FG207" i="10"/>
  <c r="FG208" i="10"/>
  <c r="FG209" i="10"/>
  <c r="FG210" i="10"/>
  <c r="FG211" i="10"/>
  <c r="FG212" i="10"/>
  <c r="FG213" i="10"/>
  <c r="FG214" i="10"/>
  <c r="FG215" i="10"/>
  <c r="FG216" i="10"/>
  <c r="FG217" i="10"/>
  <c r="FG218" i="10"/>
  <c r="FG219" i="10"/>
  <c r="FG220" i="10"/>
  <c r="FG221" i="10"/>
  <c r="FG222" i="10"/>
  <c r="FG223" i="10"/>
  <c r="FG224" i="10"/>
  <c r="FG225" i="10"/>
  <c r="FG226" i="10"/>
  <c r="FG227" i="10"/>
  <c r="FG228" i="10"/>
  <c r="FG229" i="10"/>
  <c r="FG230" i="10"/>
  <c r="FG231" i="10"/>
  <c r="FG232" i="10"/>
  <c r="FG233" i="10"/>
  <c r="FG234" i="10"/>
  <c r="FG235" i="10"/>
  <c r="FG236" i="10"/>
  <c r="FG237" i="10"/>
  <c r="FG238" i="10"/>
  <c r="FG239" i="10"/>
  <c r="FG240" i="10"/>
  <c r="FG241" i="10"/>
  <c r="FG242" i="10"/>
  <c r="FG243" i="10"/>
  <c r="FG244" i="10"/>
  <c r="FG245" i="10"/>
  <c r="FG246" i="10"/>
  <c r="FG247" i="10"/>
  <c r="FG248" i="10"/>
  <c r="FG249" i="10"/>
  <c r="FG250" i="10"/>
  <c r="FG251" i="10"/>
  <c r="FG252" i="10"/>
  <c r="FG253" i="10"/>
  <c r="FG254" i="10"/>
  <c r="FG255" i="10"/>
  <c r="FG256" i="10"/>
  <c r="FG257" i="10"/>
  <c r="FG258" i="10"/>
  <c r="FG259" i="10"/>
  <c r="FG260" i="10"/>
  <c r="FG261" i="10"/>
  <c r="FG262" i="10"/>
  <c r="FG263" i="10"/>
  <c r="FG264" i="10"/>
  <c r="FG265" i="10"/>
  <c r="FG266" i="10"/>
  <c r="FG267" i="10"/>
  <c r="FG268" i="10"/>
  <c r="FG269" i="10"/>
  <c r="FG270" i="10"/>
  <c r="FG271" i="10"/>
  <c r="FG272" i="10"/>
  <c r="FG273" i="10"/>
  <c r="FG274" i="10"/>
  <c r="FG275" i="10"/>
  <c r="FG276" i="10"/>
  <c r="FG277" i="10"/>
  <c r="FG278" i="10"/>
  <c r="FG279" i="10"/>
  <c r="FG280" i="10"/>
  <c r="FG281" i="10"/>
  <c r="FG282" i="10"/>
  <c r="FG283" i="10"/>
  <c r="FG284" i="10"/>
  <c r="FG285" i="10"/>
  <c r="FG286" i="10"/>
  <c r="FG287" i="10"/>
  <c r="FG288" i="10"/>
  <c r="FG289" i="10"/>
  <c r="FG290" i="10"/>
  <c r="FG291" i="10"/>
  <c r="FG292" i="10"/>
  <c r="FG293" i="10"/>
  <c r="FG294" i="10"/>
  <c r="FG295" i="10"/>
  <c r="FG296" i="10"/>
  <c r="FG297" i="10"/>
  <c r="FG298" i="10"/>
  <c r="FG299" i="10"/>
  <c r="FG300" i="10"/>
  <c r="FG301" i="10"/>
  <c r="FG302" i="10"/>
  <c r="FG4" i="10"/>
  <c r="FG3" i="10"/>
  <c r="GC5" i="10"/>
  <c r="GC6" i="10"/>
  <c r="GC7" i="10"/>
  <c r="GC8" i="10"/>
  <c r="GC9" i="10"/>
  <c r="GC10" i="10"/>
  <c r="GC11" i="10"/>
  <c r="GC12" i="10"/>
  <c r="GC13" i="10"/>
  <c r="GC14" i="10"/>
  <c r="GC15" i="10"/>
  <c r="GC16" i="10"/>
  <c r="GC17" i="10"/>
  <c r="GC18" i="10"/>
  <c r="GC19" i="10"/>
  <c r="GC20" i="10"/>
  <c r="GC21" i="10"/>
  <c r="GC22" i="10"/>
  <c r="GC23" i="10"/>
  <c r="GC24" i="10"/>
  <c r="GC25" i="10"/>
  <c r="GC26" i="10"/>
  <c r="GC27" i="10"/>
  <c r="GC28" i="10"/>
  <c r="GC29" i="10"/>
  <c r="GC30" i="10"/>
  <c r="GC31" i="10"/>
  <c r="GC32" i="10"/>
  <c r="GC33" i="10"/>
  <c r="GC34" i="10"/>
  <c r="GC35" i="10"/>
  <c r="GC36" i="10"/>
  <c r="GC37" i="10"/>
  <c r="GC38" i="10"/>
  <c r="GC39" i="10"/>
  <c r="GC40" i="10"/>
  <c r="GC41" i="10"/>
  <c r="GC42" i="10"/>
  <c r="GC43" i="10"/>
  <c r="GC44" i="10"/>
  <c r="GC45" i="10"/>
  <c r="GC46" i="10"/>
  <c r="GC47" i="10"/>
  <c r="GC48" i="10"/>
  <c r="GC49" i="10"/>
  <c r="GC50" i="10"/>
  <c r="GC51" i="10"/>
  <c r="GC52" i="10"/>
  <c r="GC53" i="10"/>
  <c r="GC54" i="10"/>
  <c r="GC55" i="10"/>
  <c r="GC56" i="10"/>
  <c r="GC57" i="10"/>
  <c r="GC58" i="10"/>
  <c r="GC59" i="10"/>
  <c r="GC60" i="10"/>
  <c r="GC61" i="10"/>
  <c r="GC62" i="10"/>
  <c r="GC63" i="10"/>
  <c r="GC64" i="10"/>
  <c r="GC65" i="10"/>
  <c r="GC66" i="10"/>
  <c r="GC67" i="10"/>
  <c r="GC68" i="10"/>
  <c r="GC69" i="10"/>
  <c r="GC70" i="10"/>
  <c r="GC71" i="10"/>
  <c r="GC72" i="10"/>
  <c r="GC73" i="10"/>
  <c r="GC74" i="10"/>
  <c r="GC75" i="10"/>
  <c r="GC76" i="10"/>
  <c r="GC77" i="10"/>
  <c r="GC78" i="10"/>
  <c r="GC79" i="10"/>
  <c r="GC80" i="10"/>
  <c r="GC81" i="10"/>
  <c r="GC82" i="10"/>
  <c r="GC83" i="10"/>
  <c r="GC84" i="10"/>
  <c r="GC85" i="10"/>
  <c r="GC86" i="10"/>
  <c r="GC87" i="10"/>
  <c r="GC88" i="10"/>
  <c r="GC89" i="10"/>
  <c r="GC90" i="10"/>
  <c r="GC91" i="10"/>
  <c r="GC92" i="10"/>
  <c r="GC93" i="10"/>
  <c r="GC94" i="10"/>
  <c r="GC95" i="10"/>
  <c r="GC96" i="10"/>
  <c r="GC97" i="10"/>
  <c r="GC98" i="10"/>
  <c r="GC99" i="10"/>
  <c r="GC100" i="10"/>
  <c r="GC101" i="10"/>
  <c r="GC102" i="10"/>
  <c r="GC103" i="10"/>
  <c r="GC104" i="10"/>
  <c r="GC105" i="10"/>
  <c r="GC106" i="10"/>
  <c r="GC107" i="10"/>
  <c r="GC108" i="10"/>
  <c r="GC109" i="10"/>
  <c r="GC110" i="10"/>
  <c r="GC111" i="10"/>
  <c r="GC112" i="10"/>
  <c r="GC113" i="10"/>
  <c r="GC114" i="10"/>
  <c r="GC115" i="10"/>
  <c r="GC116" i="10"/>
  <c r="GC117" i="10"/>
  <c r="GC118" i="10"/>
  <c r="GC119" i="10"/>
  <c r="GC120" i="10"/>
  <c r="GC121" i="10"/>
  <c r="GC122" i="10"/>
  <c r="GC123" i="10"/>
  <c r="GC124" i="10"/>
  <c r="GC125" i="10"/>
  <c r="GC126" i="10"/>
  <c r="GC127" i="10"/>
  <c r="GC128" i="10"/>
  <c r="GC129" i="10"/>
  <c r="GC130" i="10"/>
  <c r="GC131" i="10"/>
  <c r="GC132" i="10"/>
  <c r="GC133" i="10"/>
  <c r="GC134" i="10"/>
  <c r="GC135" i="10"/>
  <c r="GC136" i="10"/>
  <c r="GC137" i="10"/>
  <c r="GC138" i="10"/>
  <c r="GC139" i="10"/>
  <c r="GC140" i="10"/>
  <c r="GC141" i="10"/>
  <c r="GC142" i="10"/>
  <c r="GC143" i="10"/>
  <c r="GC144" i="10"/>
  <c r="GC145" i="10"/>
  <c r="GC146" i="10"/>
  <c r="GC147" i="10"/>
  <c r="GC148" i="10"/>
  <c r="GC149" i="10"/>
  <c r="GC150" i="10"/>
  <c r="GC151" i="10"/>
  <c r="GC152" i="10"/>
  <c r="GC153" i="10"/>
  <c r="GC154" i="10"/>
  <c r="GC155" i="10"/>
  <c r="GC156" i="10"/>
  <c r="GC157" i="10"/>
  <c r="GC158" i="10"/>
  <c r="GC159" i="10"/>
  <c r="GC160" i="10"/>
  <c r="GC161" i="10"/>
  <c r="GC162" i="10"/>
  <c r="GC163" i="10"/>
  <c r="GC164" i="10"/>
  <c r="GC165" i="10"/>
  <c r="GC166" i="10"/>
  <c r="GC167" i="10"/>
  <c r="GC168" i="10"/>
  <c r="GC169" i="10"/>
  <c r="GC170" i="10"/>
  <c r="GC171" i="10"/>
  <c r="GC172" i="10"/>
  <c r="GC173" i="10"/>
  <c r="GC174" i="10"/>
  <c r="GC175" i="10"/>
  <c r="GC176" i="10"/>
  <c r="GC177" i="10"/>
  <c r="GC178" i="10"/>
  <c r="GC179" i="10"/>
  <c r="GC180" i="10"/>
  <c r="GC181" i="10"/>
  <c r="GC182" i="10"/>
  <c r="GC183" i="10"/>
  <c r="GC184" i="10"/>
  <c r="GC185" i="10"/>
  <c r="GC186" i="10"/>
  <c r="GC187" i="10"/>
  <c r="GC188" i="10"/>
  <c r="GC189" i="10"/>
  <c r="GC190" i="10"/>
  <c r="GC191" i="10"/>
  <c r="GC192" i="10"/>
  <c r="GC193" i="10"/>
  <c r="GC194" i="10"/>
  <c r="GC195" i="10"/>
  <c r="GC196" i="10"/>
  <c r="GC197" i="10"/>
  <c r="GC198" i="10"/>
  <c r="GC199" i="10"/>
  <c r="GC200" i="10"/>
  <c r="GC201" i="10"/>
  <c r="GC202" i="10"/>
  <c r="GC203" i="10"/>
  <c r="GC204" i="10"/>
  <c r="GC205" i="10"/>
  <c r="GC206" i="10"/>
  <c r="GC207" i="10"/>
  <c r="GC208" i="10"/>
  <c r="GC209" i="10"/>
  <c r="GC210" i="10"/>
  <c r="GC211" i="10"/>
  <c r="GC212" i="10"/>
  <c r="GC213" i="10"/>
  <c r="GC214" i="10"/>
  <c r="GC215" i="10"/>
  <c r="GC216" i="10"/>
  <c r="GC217" i="10"/>
  <c r="GC218" i="10"/>
  <c r="GC219" i="10"/>
  <c r="GC220" i="10"/>
  <c r="GC221" i="10"/>
  <c r="GC222" i="10"/>
  <c r="GC223" i="10"/>
  <c r="GC224" i="10"/>
  <c r="GC225" i="10"/>
  <c r="GC226" i="10"/>
  <c r="GC227" i="10"/>
  <c r="GC228" i="10"/>
  <c r="GC229" i="10"/>
  <c r="GC230" i="10"/>
  <c r="GC231" i="10"/>
  <c r="GC232" i="10"/>
  <c r="GC233" i="10"/>
  <c r="GC234" i="10"/>
  <c r="GC235" i="10"/>
  <c r="GC236" i="10"/>
  <c r="GC237" i="10"/>
  <c r="GC238" i="10"/>
  <c r="GC239" i="10"/>
  <c r="GC240" i="10"/>
  <c r="GC241" i="10"/>
  <c r="GC242" i="10"/>
  <c r="GC243" i="10"/>
  <c r="GC244" i="10"/>
  <c r="GC245" i="10"/>
  <c r="GC246" i="10"/>
  <c r="GC247" i="10"/>
  <c r="GC248" i="10"/>
  <c r="GC249" i="10"/>
  <c r="GC250" i="10"/>
  <c r="GC251" i="10"/>
  <c r="GC252" i="10"/>
  <c r="GC253" i="10"/>
  <c r="GC254" i="10"/>
  <c r="GC255" i="10"/>
  <c r="GC256" i="10"/>
  <c r="GC257" i="10"/>
  <c r="GC258" i="10"/>
  <c r="GC259" i="10"/>
  <c r="GC260" i="10"/>
  <c r="GC261" i="10"/>
  <c r="GC262" i="10"/>
  <c r="GC263" i="10"/>
  <c r="GC264" i="10"/>
  <c r="GC265" i="10"/>
  <c r="GC266" i="10"/>
  <c r="GC267" i="10"/>
  <c r="GC268" i="10"/>
  <c r="GC269" i="10"/>
  <c r="GC270" i="10"/>
  <c r="GC271" i="10"/>
  <c r="GC272" i="10"/>
  <c r="GC273" i="10"/>
  <c r="GC274" i="10"/>
  <c r="GC275" i="10"/>
  <c r="GC276" i="10"/>
  <c r="GC277" i="10"/>
  <c r="GC278" i="10"/>
  <c r="GC279" i="10"/>
  <c r="GC280" i="10"/>
  <c r="GC281" i="10"/>
  <c r="GC282" i="10"/>
  <c r="GC283" i="10"/>
  <c r="GC284" i="10"/>
  <c r="GC285" i="10"/>
  <c r="GC286" i="10"/>
  <c r="GC287" i="10"/>
  <c r="GC288" i="10"/>
  <c r="GC289" i="10"/>
  <c r="GC290" i="10"/>
  <c r="GC291" i="10"/>
  <c r="GC292" i="10"/>
  <c r="GC293" i="10"/>
  <c r="GC294" i="10"/>
  <c r="GC295" i="10"/>
  <c r="GC296" i="10"/>
  <c r="GC297" i="10"/>
  <c r="GC298" i="10"/>
  <c r="GC299" i="10"/>
  <c r="GC300" i="10"/>
  <c r="GC301" i="10"/>
  <c r="GC302" i="10"/>
  <c r="GC4" i="10"/>
  <c r="GC3" i="10"/>
  <c r="GY5" i="10"/>
  <c r="GY6" i="10"/>
  <c r="GY7" i="10"/>
  <c r="GY8" i="10"/>
  <c r="GY9" i="10"/>
  <c r="GY10" i="10"/>
  <c r="GY11" i="10"/>
  <c r="GY12" i="10"/>
  <c r="GY13" i="10"/>
  <c r="GY14" i="10"/>
  <c r="GY15" i="10"/>
  <c r="GY16" i="10"/>
  <c r="GY17" i="10"/>
  <c r="GY18" i="10"/>
  <c r="GY19" i="10"/>
  <c r="GY20" i="10"/>
  <c r="GY21" i="10"/>
  <c r="GY22" i="10"/>
  <c r="GY23" i="10"/>
  <c r="GY24" i="10"/>
  <c r="GY25" i="10"/>
  <c r="GY26" i="10"/>
  <c r="GY27" i="10"/>
  <c r="GY28" i="10"/>
  <c r="GY29" i="10"/>
  <c r="GY30" i="10"/>
  <c r="GY31" i="10"/>
  <c r="GY32" i="10"/>
  <c r="GY33" i="10"/>
  <c r="GY34" i="10"/>
  <c r="GY35" i="10"/>
  <c r="GY36" i="10"/>
  <c r="GY37" i="10"/>
  <c r="GY38" i="10"/>
  <c r="GY39" i="10"/>
  <c r="GY40" i="10"/>
  <c r="GY41" i="10"/>
  <c r="GY42" i="10"/>
  <c r="GY43" i="10"/>
  <c r="GY44" i="10"/>
  <c r="GY45" i="10"/>
  <c r="GY46" i="10"/>
  <c r="GY47" i="10"/>
  <c r="GY48" i="10"/>
  <c r="GY49" i="10"/>
  <c r="GY50" i="10"/>
  <c r="GY51" i="10"/>
  <c r="GY52" i="10"/>
  <c r="GY53" i="10"/>
  <c r="GY54" i="10"/>
  <c r="GY55" i="10"/>
  <c r="GY56" i="10"/>
  <c r="GY57" i="10"/>
  <c r="GY58" i="10"/>
  <c r="GY59" i="10"/>
  <c r="GY60" i="10"/>
  <c r="GY61" i="10"/>
  <c r="GY62" i="10"/>
  <c r="GY63" i="10"/>
  <c r="GY64" i="10"/>
  <c r="GY65" i="10"/>
  <c r="GY66" i="10"/>
  <c r="GY67" i="10"/>
  <c r="GY68" i="10"/>
  <c r="GY69" i="10"/>
  <c r="GY70" i="10"/>
  <c r="GY71" i="10"/>
  <c r="GY72" i="10"/>
  <c r="GY73" i="10"/>
  <c r="GY74" i="10"/>
  <c r="GY75" i="10"/>
  <c r="GY76" i="10"/>
  <c r="GY77" i="10"/>
  <c r="GY78" i="10"/>
  <c r="GY79" i="10"/>
  <c r="GY80" i="10"/>
  <c r="GY81" i="10"/>
  <c r="GY82" i="10"/>
  <c r="GY83" i="10"/>
  <c r="GY84" i="10"/>
  <c r="GY85" i="10"/>
  <c r="GY86" i="10"/>
  <c r="GY87" i="10"/>
  <c r="GY88" i="10"/>
  <c r="GY89" i="10"/>
  <c r="GY90" i="10"/>
  <c r="GY91" i="10"/>
  <c r="GY92" i="10"/>
  <c r="GY93" i="10"/>
  <c r="GY94" i="10"/>
  <c r="GY95" i="10"/>
  <c r="GY96" i="10"/>
  <c r="GY97" i="10"/>
  <c r="GY98" i="10"/>
  <c r="GY99" i="10"/>
  <c r="GY100" i="10"/>
  <c r="GY101" i="10"/>
  <c r="GY102" i="10"/>
  <c r="GY103" i="10"/>
  <c r="GY104" i="10"/>
  <c r="GY105" i="10"/>
  <c r="GY106" i="10"/>
  <c r="GY107" i="10"/>
  <c r="GY108" i="10"/>
  <c r="GY109" i="10"/>
  <c r="GY110" i="10"/>
  <c r="GY111" i="10"/>
  <c r="GY112" i="10"/>
  <c r="GY113" i="10"/>
  <c r="GY114" i="10"/>
  <c r="GY115" i="10"/>
  <c r="GY116" i="10"/>
  <c r="GY117" i="10"/>
  <c r="GY118" i="10"/>
  <c r="GY119" i="10"/>
  <c r="GY120" i="10"/>
  <c r="GY121" i="10"/>
  <c r="GY122" i="10"/>
  <c r="GY123" i="10"/>
  <c r="GY124" i="10"/>
  <c r="GY125" i="10"/>
  <c r="GY126" i="10"/>
  <c r="GY127" i="10"/>
  <c r="GY128" i="10"/>
  <c r="GY129" i="10"/>
  <c r="GY130" i="10"/>
  <c r="GY131" i="10"/>
  <c r="GY132" i="10"/>
  <c r="GY133" i="10"/>
  <c r="GY134" i="10"/>
  <c r="GY135" i="10"/>
  <c r="GY136" i="10"/>
  <c r="GY137" i="10"/>
  <c r="GY138" i="10"/>
  <c r="GY139" i="10"/>
  <c r="GY140" i="10"/>
  <c r="GY141" i="10"/>
  <c r="GY142" i="10"/>
  <c r="GY143" i="10"/>
  <c r="GY144" i="10"/>
  <c r="GY145" i="10"/>
  <c r="GY146" i="10"/>
  <c r="GY147" i="10"/>
  <c r="GY148" i="10"/>
  <c r="GY149" i="10"/>
  <c r="GY150" i="10"/>
  <c r="GY151" i="10"/>
  <c r="GY152" i="10"/>
  <c r="GY153" i="10"/>
  <c r="GY154" i="10"/>
  <c r="GY155" i="10"/>
  <c r="GY156" i="10"/>
  <c r="GY157" i="10"/>
  <c r="GY158" i="10"/>
  <c r="GY159" i="10"/>
  <c r="GY160" i="10"/>
  <c r="GY161" i="10"/>
  <c r="GY162" i="10"/>
  <c r="GY163" i="10"/>
  <c r="GY164" i="10"/>
  <c r="GY165" i="10"/>
  <c r="GY166" i="10"/>
  <c r="GY167" i="10"/>
  <c r="GY168" i="10"/>
  <c r="GY169" i="10"/>
  <c r="GY170" i="10"/>
  <c r="GY171" i="10"/>
  <c r="GY172" i="10"/>
  <c r="GY173" i="10"/>
  <c r="GY174" i="10"/>
  <c r="GY175" i="10"/>
  <c r="GY176" i="10"/>
  <c r="GY177" i="10"/>
  <c r="GY178" i="10"/>
  <c r="GY179" i="10"/>
  <c r="GY180" i="10"/>
  <c r="GY181" i="10"/>
  <c r="GY182" i="10"/>
  <c r="GY183" i="10"/>
  <c r="GY184" i="10"/>
  <c r="GY185" i="10"/>
  <c r="GY186" i="10"/>
  <c r="GY187" i="10"/>
  <c r="GY188" i="10"/>
  <c r="GY189" i="10"/>
  <c r="GY190" i="10"/>
  <c r="GY191" i="10"/>
  <c r="GY192" i="10"/>
  <c r="GY193" i="10"/>
  <c r="GY194" i="10"/>
  <c r="GY195" i="10"/>
  <c r="GY196" i="10"/>
  <c r="GY197" i="10"/>
  <c r="GY198" i="10"/>
  <c r="GY199" i="10"/>
  <c r="GY200" i="10"/>
  <c r="GY201" i="10"/>
  <c r="GY202" i="10"/>
  <c r="GY203" i="10"/>
  <c r="GY204" i="10"/>
  <c r="GY205" i="10"/>
  <c r="GY206" i="10"/>
  <c r="GY207" i="10"/>
  <c r="GY208" i="10"/>
  <c r="GY209" i="10"/>
  <c r="GY210" i="10"/>
  <c r="GY211" i="10"/>
  <c r="GY212" i="10"/>
  <c r="GY213" i="10"/>
  <c r="GY214" i="10"/>
  <c r="GY215" i="10"/>
  <c r="GY216" i="10"/>
  <c r="GY217" i="10"/>
  <c r="GY218" i="10"/>
  <c r="GY219" i="10"/>
  <c r="GY220" i="10"/>
  <c r="GY221" i="10"/>
  <c r="GY222" i="10"/>
  <c r="GY223" i="10"/>
  <c r="GY224" i="10"/>
  <c r="GY225" i="10"/>
  <c r="GY226" i="10"/>
  <c r="GY227" i="10"/>
  <c r="GY228" i="10"/>
  <c r="GY229" i="10"/>
  <c r="GY230" i="10"/>
  <c r="GY231" i="10"/>
  <c r="GY232" i="10"/>
  <c r="GY233" i="10"/>
  <c r="GY234" i="10"/>
  <c r="GY235" i="10"/>
  <c r="GY236" i="10"/>
  <c r="GY237" i="10"/>
  <c r="GY238" i="10"/>
  <c r="GY239" i="10"/>
  <c r="GY240" i="10"/>
  <c r="GY241" i="10"/>
  <c r="GY242" i="10"/>
  <c r="GY243" i="10"/>
  <c r="GY244" i="10"/>
  <c r="GY245" i="10"/>
  <c r="GY246" i="10"/>
  <c r="GY247" i="10"/>
  <c r="GY248" i="10"/>
  <c r="GY249" i="10"/>
  <c r="GY250" i="10"/>
  <c r="GY251" i="10"/>
  <c r="GY252" i="10"/>
  <c r="GY253" i="10"/>
  <c r="GY254" i="10"/>
  <c r="GY255" i="10"/>
  <c r="GY256" i="10"/>
  <c r="GY257" i="10"/>
  <c r="GY258" i="10"/>
  <c r="GY259" i="10"/>
  <c r="GY260" i="10"/>
  <c r="GY261" i="10"/>
  <c r="GY262" i="10"/>
  <c r="GY263" i="10"/>
  <c r="GY264" i="10"/>
  <c r="GY265" i="10"/>
  <c r="GY266" i="10"/>
  <c r="GY267" i="10"/>
  <c r="GY268" i="10"/>
  <c r="GY269" i="10"/>
  <c r="GY270" i="10"/>
  <c r="GY271" i="10"/>
  <c r="GY272" i="10"/>
  <c r="GY273" i="10"/>
  <c r="GY274" i="10"/>
  <c r="GY275" i="10"/>
  <c r="GY276" i="10"/>
  <c r="GY277" i="10"/>
  <c r="GY278" i="10"/>
  <c r="GY279" i="10"/>
  <c r="GY280" i="10"/>
  <c r="GY281" i="10"/>
  <c r="GY282" i="10"/>
  <c r="GY283" i="10"/>
  <c r="GY284" i="10"/>
  <c r="GY285" i="10"/>
  <c r="GY286" i="10"/>
  <c r="GY287" i="10"/>
  <c r="GY288" i="10"/>
  <c r="GY289" i="10"/>
  <c r="GY290" i="10"/>
  <c r="GY291" i="10"/>
  <c r="GY292" i="10"/>
  <c r="GY293" i="10"/>
  <c r="GY294" i="10"/>
  <c r="GY295" i="10"/>
  <c r="GY296" i="10"/>
  <c r="GY297" i="10"/>
  <c r="GY298" i="10"/>
  <c r="GY299" i="10"/>
  <c r="GY300" i="10"/>
  <c r="GY301" i="10"/>
  <c r="GY302" i="10"/>
  <c r="GY4" i="10"/>
  <c r="GY3" i="10"/>
  <c r="HU5" i="10"/>
  <c r="HU6" i="10"/>
  <c r="HU7" i="10"/>
  <c r="HU8" i="10"/>
  <c r="HU9" i="10"/>
  <c r="HU10" i="10"/>
  <c r="HU11" i="10"/>
  <c r="HU12" i="10"/>
  <c r="HU13" i="10"/>
  <c r="HU14" i="10"/>
  <c r="HU15" i="10"/>
  <c r="HU16" i="10"/>
  <c r="HU17" i="10"/>
  <c r="HU18" i="10"/>
  <c r="HU19" i="10"/>
  <c r="HU20" i="10"/>
  <c r="HU21" i="10"/>
  <c r="HU22" i="10"/>
  <c r="HU23" i="10"/>
  <c r="HU24" i="10"/>
  <c r="HU25" i="10"/>
  <c r="HU26" i="10"/>
  <c r="HU27" i="10"/>
  <c r="HU28" i="10"/>
  <c r="HU29" i="10"/>
  <c r="HU30" i="10"/>
  <c r="HU31" i="10"/>
  <c r="HU32" i="10"/>
  <c r="HU33" i="10"/>
  <c r="HU34" i="10"/>
  <c r="HU35" i="10"/>
  <c r="HU36" i="10"/>
  <c r="HU37" i="10"/>
  <c r="HU38" i="10"/>
  <c r="HU39" i="10"/>
  <c r="HU40" i="10"/>
  <c r="HU41" i="10"/>
  <c r="HU42" i="10"/>
  <c r="HU43" i="10"/>
  <c r="HU44" i="10"/>
  <c r="HU45" i="10"/>
  <c r="HU46" i="10"/>
  <c r="HU47" i="10"/>
  <c r="HU48" i="10"/>
  <c r="HU49" i="10"/>
  <c r="HU50" i="10"/>
  <c r="HU51" i="10"/>
  <c r="HU52" i="10"/>
  <c r="HU53" i="10"/>
  <c r="HU54" i="10"/>
  <c r="HU55" i="10"/>
  <c r="HU56" i="10"/>
  <c r="HU57" i="10"/>
  <c r="HU58" i="10"/>
  <c r="HU59" i="10"/>
  <c r="HU60" i="10"/>
  <c r="HU61" i="10"/>
  <c r="HU62" i="10"/>
  <c r="HU63" i="10"/>
  <c r="HU64" i="10"/>
  <c r="HU65" i="10"/>
  <c r="HU66" i="10"/>
  <c r="HU67" i="10"/>
  <c r="HU68" i="10"/>
  <c r="HU69" i="10"/>
  <c r="HU70" i="10"/>
  <c r="HU71" i="10"/>
  <c r="HU72" i="10"/>
  <c r="HU73" i="10"/>
  <c r="HU74" i="10"/>
  <c r="HU75" i="10"/>
  <c r="HU76" i="10"/>
  <c r="HU77" i="10"/>
  <c r="HU78" i="10"/>
  <c r="HU79" i="10"/>
  <c r="HU80" i="10"/>
  <c r="HU81" i="10"/>
  <c r="HU82" i="10"/>
  <c r="HU83" i="10"/>
  <c r="HU84" i="10"/>
  <c r="HU85" i="10"/>
  <c r="HU86" i="10"/>
  <c r="HU87" i="10"/>
  <c r="HU88" i="10"/>
  <c r="HU89" i="10"/>
  <c r="HU90" i="10"/>
  <c r="HU91" i="10"/>
  <c r="HU92" i="10"/>
  <c r="HU93" i="10"/>
  <c r="HU94" i="10"/>
  <c r="HU95" i="10"/>
  <c r="HU96" i="10"/>
  <c r="HU97" i="10"/>
  <c r="HU98" i="10"/>
  <c r="HU99" i="10"/>
  <c r="HU100" i="10"/>
  <c r="HU101" i="10"/>
  <c r="HU102" i="10"/>
  <c r="HU103" i="10"/>
  <c r="HU104" i="10"/>
  <c r="HU105" i="10"/>
  <c r="HU106" i="10"/>
  <c r="HU107" i="10"/>
  <c r="HU108" i="10"/>
  <c r="HU109" i="10"/>
  <c r="HU110" i="10"/>
  <c r="HU111" i="10"/>
  <c r="HU112" i="10"/>
  <c r="HU113" i="10"/>
  <c r="HU114" i="10"/>
  <c r="HU115" i="10"/>
  <c r="HU116" i="10"/>
  <c r="HU117" i="10"/>
  <c r="HU118" i="10"/>
  <c r="HU119" i="10"/>
  <c r="HU120" i="10"/>
  <c r="HU121" i="10"/>
  <c r="HU122" i="10"/>
  <c r="HU123" i="10"/>
  <c r="HU124" i="10"/>
  <c r="HU125" i="10"/>
  <c r="HU126" i="10"/>
  <c r="HU127" i="10"/>
  <c r="HU128" i="10"/>
  <c r="HU129" i="10"/>
  <c r="HU130" i="10"/>
  <c r="HU131" i="10"/>
  <c r="HU132" i="10"/>
  <c r="HU133" i="10"/>
  <c r="HU134" i="10"/>
  <c r="HU135" i="10"/>
  <c r="HU136" i="10"/>
  <c r="HU137" i="10"/>
  <c r="HU138" i="10"/>
  <c r="HU139" i="10"/>
  <c r="HU140" i="10"/>
  <c r="HU141" i="10"/>
  <c r="HU142" i="10"/>
  <c r="HU143" i="10"/>
  <c r="HU144" i="10"/>
  <c r="HU145" i="10"/>
  <c r="HU146" i="10"/>
  <c r="HU147" i="10"/>
  <c r="HU148" i="10"/>
  <c r="HU149" i="10"/>
  <c r="HU150" i="10"/>
  <c r="HU151" i="10"/>
  <c r="HU152" i="10"/>
  <c r="HU153" i="10"/>
  <c r="HU154" i="10"/>
  <c r="HU155" i="10"/>
  <c r="HU156" i="10"/>
  <c r="HU157" i="10"/>
  <c r="HU158" i="10"/>
  <c r="HU159" i="10"/>
  <c r="HU160" i="10"/>
  <c r="HU161" i="10"/>
  <c r="HU162" i="10"/>
  <c r="HU163" i="10"/>
  <c r="HU164" i="10"/>
  <c r="HU165" i="10"/>
  <c r="HU166" i="10"/>
  <c r="HU167" i="10"/>
  <c r="HU168" i="10"/>
  <c r="HU169" i="10"/>
  <c r="HU170" i="10"/>
  <c r="HU171" i="10"/>
  <c r="HU172" i="10"/>
  <c r="HU173" i="10"/>
  <c r="HU174" i="10"/>
  <c r="HU175" i="10"/>
  <c r="HU176" i="10"/>
  <c r="HU177" i="10"/>
  <c r="HU178" i="10"/>
  <c r="HU179" i="10"/>
  <c r="HU180" i="10"/>
  <c r="HU181" i="10"/>
  <c r="HU182" i="10"/>
  <c r="HU183" i="10"/>
  <c r="HU184" i="10"/>
  <c r="HU185" i="10"/>
  <c r="HU186" i="10"/>
  <c r="HU187" i="10"/>
  <c r="HU188" i="10"/>
  <c r="HU189" i="10"/>
  <c r="HU190" i="10"/>
  <c r="HU191" i="10"/>
  <c r="HU192" i="10"/>
  <c r="HU193" i="10"/>
  <c r="HU194" i="10"/>
  <c r="HU195" i="10"/>
  <c r="HU196" i="10"/>
  <c r="HU197" i="10"/>
  <c r="HU198" i="10"/>
  <c r="HU199" i="10"/>
  <c r="HU200" i="10"/>
  <c r="HU201" i="10"/>
  <c r="HU202" i="10"/>
  <c r="HU203" i="10"/>
  <c r="HU204" i="10"/>
  <c r="HU205" i="10"/>
  <c r="HU206" i="10"/>
  <c r="HU207" i="10"/>
  <c r="HU208" i="10"/>
  <c r="HU209" i="10"/>
  <c r="HU210" i="10"/>
  <c r="HU211" i="10"/>
  <c r="HU212" i="10"/>
  <c r="HU213" i="10"/>
  <c r="HU214" i="10"/>
  <c r="HU215" i="10"/>
  <c r="HU216" i="10"/>
  <c r="HU217" i="10"/>
  <c r="HU218" i="10"/>
  <c r="HU219" i="10"/>
  <c r="HU220" i="10"/>
  <c r="HU221" i="10"/>
  <c r="HU222" i="10"/>
  <c r="HU223" i="10"/>
  <c r="HU224" i="10"/>
  <c r="HU225" i="10"/>
  <c r="HU226" i="10"/>
  <c r="HU227" i="10"/>
  <c r="HU228" i="10"/>
  <c r="HU229" i="10"/>
  <c r="HU230" i="10"/>
  <c r="HU231" i="10"/>
  <c r="HU232" i="10"/>
  <c r="HU233" i="10"/>
  <c r="HU234" i="10"/>
  <c r="HU235" i="10"/>
  <c r="HU236" i="10"/>
  <c r="HU237" i="10"/>
  <c r="HU238" i="10"/>
  <c r="HU239" i="10"/>
  <c r="HU240" i="10"/>
  <c r="HU241" i="10"/>
  <c r="HU242" i="10"/>
  <c r="HU243" i="10"/>
  <c r="HU244" i="10"/>
  <c r="HU245" i="10"/>
  <c r="HU246" i="10"/>
  <c r="HU247" i="10"/>
  <c r="HU248" i="10"/>
  <c r="HU249" i="10"/>
  <c r="HU250" i="10"/>
  <c r="HU251" i="10"/>
  <c r="HU252" i="10"/>
  <c r="HU253" i="10"/>
  <c r="HU254" i="10"/>
  <c r="HU255" i="10"/>
  <c r="HU256" i="10"/>
  <c r="HU257" i="10"/>
  <c r="HU258" i="10"/>
  <c r="HU259" i="10"/>
  <c r="HU260" i="10"/>
  <c r="HU261" i="10"/>
  <c r="HU262" i="10"/>
  <c r="HU263" i="10"/>
  <c r="HU264" i="10"/>
  <c r="HU265" i="10"/>
  <c r="HU266" i="10"/>
  <c r="HU267" i="10"/>
  <c r="HU268" i="10"/>
  <c r="HU269" i="10"/>
  <c r="HU270" i="10"/>
  <c r="HU271" i="10"/>
  <c r="HU272" i="10"/>
  <c r="HU273" i="10"/>
  <c r="HU274" i="10"/>
  <c r="HU275" i="10"/>
  <c r="HU276" i="10"/>
  <c r="HU277" i="10"/>
  <c r="HU278" i="10"/>
  <c r="HU279" i="10"/>
  <c r="HU280" i="10"/>
  <c r="HU281" i="10"/>
  <c r="HU282" i="10"/>
  <c r="HU283" i="10"/>
  <c r="HU284" i="10"/>
  <c r="HU285" i="10"/>
  <c r="HU286" i="10"/>
  <c r="HU287" i="10"/>
  <c r="HU288" i="10"/>
  <c r="HU289" i="10"/>
  <c r="HU290" i="10"/>
  <c r="HU291" i="10"/>
  <c r="HU292" i="10"/>
  <c r="HU293" i="10"/>
  <c r="HU294" i="10"/>
  <c r="HU295" i="10"/>
  <c r="HU296" i="10"/>
  <c r="HU297" i="10"/>
  <c r="HU298" i="10"/>
  <c r="HU299" i="10"/>
  <c r="HU300" i="10"/>
  <c r="HU301" i="10"/>
  <c r="HU302" i="10"/>
  <c r="HU4" i="10"/>
  <c r="HU3" i="10"/>
  <c r="IQ5" i="10"/>
  <c r="IQ6" i="10"/>
  <c r="IQ7" i="10"/>
  <c r="IQ8" i="10"/>
  <c r="IQ9" i="10"/>
  <c r="IQ10" i="10"/>
  <c r="IQ11" i="10"/>
  <c r="IQ12" i="10"/>
  <c r="IQ13" i="10"/>
  <c r="IQ14" i="10"/>
  <c r="IQ15" i="10"/>
  <c r="IQ16" i="10"/>
  <c r="IQ17" i="10"/>
  <c r="IQ18" i="10"/>
  <c r="IQ19" i="10"/>
  <c r="IQ20" i="10"/>
  <c r="IQ21" i="10"/>
  <c r="IQ22" i="10"/>
  <c r="IQ23" i="10"/>
  <c r="IQ24" i="10"/>
  <c r="IQ25" i="10"/>
  <c r="IQ26" i="10"/>
  <c r="IQ27" i="10"/>
  <c r="IQ28" i="10"/>
  <c r="IQ29" i="10"/>
  <c r="IQ30" i="10"/>
  <c r="IQ31" i="10"/>
  <c r="IQ32" i="10"/>
  <c r="IQ33" i="10"/>
  <c r="IQ34" i="10"/>
  <c r="IQ35" i="10"/>
  <c r="IQ36" i="10"/>
  <c r="IQ37" i="10"/>
  <c r="IQ38" i="10"/>
  <c r="IQ39" i="10"/>
  <c r="IQ40" i="10"/>
  <c r="IQ41" i="10"/>
  <c r="IQ42" i="10"/>
  <c r="IQ43" i="10"/>
  <c r="IQ44" i="10"/>
  <c r="IQ45" i="10"/>
  <c r="IQ46" i="10"/>
  <c r="IQ47" i="10"/>
  <c r="IQ48" i="10"/>
  <c r="IQ49" i="10"/>
  <c r="IQ50" i="10"/>
  <c r="IQ51" i="10"/>
  <c r="IQ52" i="10"/>
  <c r="IQ53" i="10"/>
  <c r="IQ54" i="10"/>
  <c r="IQ55" i="10"/>
  <c r="IQ56" i="10"/>
  <c r="IQ57" i="10"/>
  <c r="IQ58" i="10"/>
  <c r="IQ59" i="10"/>
  <c r="IQ60" i="10"/>
  <c r="IQ61" i="10"/>
  <c r="IQ62" i="10"/>
  <c r="IQ63" i="10"/>
  <c r="IQ64" i="10"/>
  <c r="IQ65" i="10"/>
  <c r="IQ66" i="10"/>
  <c r="IQ67" i="10"/>
  <c r="IQ68" i="10"/>
  <c r="IQ69" i="10"/>
  <c r="IQ70" i="10"/>
  <c r="IQ71" i="10"/>
  <c r="IQ72" i="10"/>
  <c r="IQ73" i="10"/>
  <c r="IQ74" i="10"/>
  <c r="IQ75" i="10"/>
  <c r="IQ76" i="10"/>
  <c r="IQ77" i="10"/>
  <c r="IQ78" i="10"/>
  <c r="IQ79" i="10"/>
  <c r="IQ80" i="10"/>
  <c r="IQ81" i="10"/>
  <c r="IQ82" i="10"/>
  <c r="IQ83" i="10"/>
  <c r="IQ84" i="10"/>
  <c r="IQ85" i="10"/>
  <c r="IQ86" i="10"/>
  <c r="IQ87" i="10"/>
  <c r="IQ88" i="10"/>
  <c r="IQ89" i="10"/>
  <c r="IQ90" i="10"/>
  <c r="IQ91" i="10"/>
  <c r="IQ92" i="10"/>
  <c r="IQ93" i="10"/>
  <c r="IQ94" i="10"/>
  <c r="IQ95" i="10"/>
  <c r="IQ96" i="10"/>
  <c r="IQ97" i="10"/>
  <c r="IQ98" i="10"/>
  <c r="IQ99" i="10"/>
  <c r="IQ100" i="10"/>
  <c r="IQ101" i="10"/>
  <c r="IQ102" i="10"/>
  <c r="IQ103" i="10"/>
  <c r="IQ104" i="10"/>
  <c r="IQ105" i="10"/>
  <c r="IQ106" i="10"/>
  <c r="IQ107" i="10"/>
  <c r="IQ108" i="10"/>
  <c r="IQ109" i="10"/>
  <c r="IQ110" i="10"/>
  <c r="IQ111" i="10"/>
  <c r="IQ112" i="10"/>
  <c r="IQ113" i="10"/>
  <c r="IQ114" i="10"/>
  <c r="IQ115" i="10"/>
  <c r="IQ116" i="10"/>
  <c r="IQ117" i="10"/>
  <c r="IQ118" i="10"/>
  <c r="IQ119" i="10"/>
  <c r="IQ120" i="10"/>
  <c r="IQ121" i="10"/>
  <c r="IQ122" i="10"/>
  <c r="IQ123" i="10"/>
  <c r="IQ124" i="10"/>
  <c r="IQ125" i="10"/>
  <c r="IQ126" i="10"/>
  <c r="IQ127" i="10"/>
  <c r="IQ128" i="10"/>
  <c r="IQ129" i="10"/>
  <c r="IQ130" i="10"/>
  <c r="IQ131" i="10"/>
  <c r="IQ132" i="10"/>
  <c r="IQ133" i="10"/>
  <c r="IQ134" i="10"/>
  <c r="IQ135" i="10"/>
  <c r="IQ136" i="10"/>
  <c r="IQ137" i="10"/>
  <c r="IQ138" i="10"/>
  <c r="IQ139" i="10"/>
  <c r="IQ140" i="10"/>
  <c r="IQ141" i="10"/>
  <c r="IQ142" i="10"/>
  <c r="IQ143" i="10"/>
  <c r="IQ144" i="10"/>
  <c r="IQ145" i="10"/>
  <c r="IQ146" i="10"/>
  <c r="IQ147" i="10"/>
  <c r="IQ148" i="10"/>
  <c r="IQ149" i="10"/>
  <c r="IQ150" i="10"/>
  <c r="IQ151" i="10"/>
  <c r="IQ152" i="10"/>
  <c r="IQ153" i="10"/>
  <c r="IQ154" i="10"/>
  <c r="IQ155" i="10"/>
  <c r="IQ156" i="10"/>
  <c r="IQ157" i="10"/>
  <c r="IQ158" i="10"/>
  <c r="IQ159" i="10"/>
  <c r="IQ160" i="10"/>
  <c r="IQ161" i="10"/>
  <c r="IQ162" i="10"/>
  <c r="IQ163" i="10"/>
  <c r="IQ164" i="10"/>
  <c r="IQ165" i="10"/>
  <c r="IQ166" i="10"/>
  <c r="IQ167" i="10"/>
  <c r="IQ168" i="10"/>
  <c r="IQ169" i="10"/>
  <c r="IQ170" i="10"/>
  <c r="IQ171" i="10"/>
  <c r="IQ172" i="10"/>
  <c r="IQ173" i="10"/>
  <c r="IQ174" i="10"/>
  <c r="IQ175" i="10"/>
  <c r="IQ176" i="10"/>
  <c r="IQ177" i="10"/>
  <c r="IQ178" i="10"/>
  <c r="IQ179" i="10"/>
  <c r="IQ180" i="10"/>
  <c r="IQ181" i="10"/>
  <c r="IQ182" i="10"/>
  <c r="IQ183" i="10"/>
  <c r="IQ184" i="10"/>
  <c r="IQ185" i="10"/>
  <c r="IQ186" i="10"/>
  <c r="IQ187" i="10"/>
  <c r="IQ188" i="10"/>
  <c r="IQ189" i="10"/>
  <c r="IQ190" i="10"/>
  <c r="IQ191" i="10"/>
  <c r="IQ192" i="10"/>
  <c r="IQ193" i="10"/>
  <c r="IQ194" i="10"/>
  <c r="IQ195" i="10"/>
  <c r="IQ196" i="10"/>
  <c r="IQ197" i="10"/>
  <c r="IQ198" i="10"/>
  <c r="IQ199" i="10"/>
  <c r="IQ200" i="10"/>
  <c r="IQ201" i="10"/>
  <c r="IQ202" i="10"/>
  <c r="IQ203" i="10"/>
  <c r="IQ204" i="10"/>
  <c r="IQ205" i="10"/>
  <c r="IQ206" i="10"/>
  <c r="IQ207" i="10"/>
  <c r="IQ208" i="10"/>
  <c r="IQ209" i="10"/>
  <c r="IQ210" i="10"/>
  <c r="IQ211" i="10"/>
  <c r="IQ212" i="10"/>
  <c r="IQ213" i="10"/>
  <c r="IQ214" i="10"/>
  <c r="IQ215" i="10"/>
  <c r="IQ216" i="10"/>
  <c r="IQ217" i="10"/>
  <c r="IQ218" i="10"/>
  <c r="IQ219" i="10"/>
  <c r="IQ220" i="10"/>
  <c r="IQ221" i="10"/>
  <c r="IQ222" i="10"/>
  <c r="IQ223" i="10"/>
  <c r="IQ224" i="10"/>
  <c r="IQ225" i="10"/>
  <c r="IQ226" i="10"/>
  <c r="IQ227" i="10"/>
  <c r="IQ228" i="10"/>
  <c r="IQ229" i="10"/>
  <c r="IQ230" i="10"/>
  <c r="IQ231" i="10"/>
  <c r="IQ232" i="10"/>
  <c r="IQ233" i="10"/>
  <c r="IQ234" i="10"/>
  <c r="IQ235" i="10"/>
  <c r="IQ236" i="10"/>
  <c r="IQ237" i="10"/>
  <c r="IQ238" i="10"/>
  <c r="IQ239" i="10"/>
  <c r="IQ240" i="10"/>
  <c r="IQ241" i="10"/>
  <c r="IQ242" i="10"/>
  <c r="IQ243" i="10"/>
  <c r="IQ244" i="10"/>
  <c r="IQ245" i="10"/>
  <c r="IQ246" i="10"/>
  <c r="IQ247" i="10"/>
  <c r="IQ248" i="10"/>
  <c r="IQ249" i="10"/>
  <c r="IQ250" i="10"/>
  <c r="IQ251" i="10"/>
  <c r="IQ252" i="10"/>
  <c r="IQ253" i="10"/>
  <c r="IQ254" i="10"/>
  <c r="IQ255" i="10"/>
  <c r="IQ256" i="10"/>
  <c r="IQ257" i="10"/>
  <c r="IQ258" i="10"/>
  <c r="IQ259" i="10"/>
  <c r="IQ260" i="10"/>
  <c r="IQ261" i="10"/>
  <c r="IQ262" i="10"/>
  <c r="IQ263" i="10"/>
  <c r="IQ264" i="10"/>
  <c r="IQ265" i="10"/>
  <c r="IQ266" i="10"/>
  <c r="IQ267" i="10"/>
  <c r="IQ268" i="10"/>
  <c r="IQ269" i="10"/>
  <c r="IQ270" i="10"/>
  <c r="IQ271" i="10"/>
  <c r="IQ272" i="10"/>
  <c r="IQ273" i="10"/>
  <c r="IQ274" i="10"/>
  <c r="IQ275" i="10"/>
  <c r="IQ276" i="10"/>
  <c r="IQ277" i="10"/>
  <c r="IQ278" i="10"/>
  <c r="IQ279" i="10"/>
  <c r="IQ280" i="10"/>
  <c r="IQ281" i="10"/>
  <c r="IQ282" i="10"/>
  <c r="IQ283" i="10"/>
  <c r="IQ284" i="10"/>
  <c r="IQ285" i="10"/>
  <c r="IQ286" i="10"/>
  <c r="IQ287" i="10"/>
  <c r="IQ288" i="10"/>
  <c r="IQ289" i="10"/>
  <c r="IQ290" i="10"/>
  <c r="IQ291" i="10"/>
  <c r="IQ292" i="10"/>
  <c r="IQ293" i="10"/>
  <c r="IQ294" i="10"/>
  <c r="IQ295" i="10"/>
  <c r="IQ296" i="10"/>
  <c r="IQ297" i="10"/>
  <c r="IQ298" i="10"/>
  <c r="IQ299" i="10"/>
  <c r="IQ300" i="10"/>
  <c r="IQ301" i="10"/>
  <c r="IQ302" i="10"/>
  <c r="IQ4" i="10"/>
  <c r="M302" i="10"/>
  <c r="M301" i="10"/>
  <c r="M300" i="10"/>
  <c r="M299" i="10"/>
  <c r="M298" i="10"/>
  <c r="M297" i="10"/>
  <c r="M296" i="10"/>
  <c r="M295" i="10"/>
  <c r="M294" i="10"/>
  <c r="M293" i="10"/>
  <c r="M292" i="10"/>
  <c r="M291" i="10"/>
  <c r="M290" i="10"/>
  <c r="M289" i="10"/>
  <c r="M288" i="10"/>
  <c r="M287" i="10"/>
  <c r="M286" i="10"/>
  <c r="M285" i="10"/>
  <c r="M284" i="10"/>
  <c r="M283" i="10"/>
  <c r="M282" i="10"/>
  <c r="M281" i="10"/>
  <c r="M280" i="10"/>
  <c r="M279" i="10"/>
  <c r="M278" i="10"/>
  <c r="M277" i="10"/>
  <c r="M276" i="10"/>
  <c r="M275" i="10"/>
  <c r="M274" i="10"/>
  <c r="M273" i="10"/>
  <c r="M272" i="10"/>
  <c r="M271" i="10"/>
  <c r="M270" i="10"/>
  <c r="M269" i="10"/>
  <c r="M268" i="10"/>
  <c r="M267" i="10"/>
  <c r="M266" i="10"/>
  <c r="M265" i="10"/>
  <c r="M264" i="10"/>
  <c r="M263" i="10"/>
  <c r="M262" i="10"/>
  <c r="M261" i="10"/>
  <c r="M260" i="10"/>
  <c r="M259" i="10"/>
  <c r="M258" i="10"/>
  <c r="M257" i="10"/>
  <c r="M256" i="10"/>
  <c r="M255" i="10"/>
  <c r="M254" i="10"/>
  <c r="M253" i="10"/>
  <c r="M252" i="10"/>
  <c r="M251" i="10"/>
  <c r="M250" i="10"/>
  <c r="M249" i="10"/>
  <c r="M248" i="10"/>
  <c r="M247" i="10"/>
  <c r="M246" i="10"/>
  <c r="M245" i="10"/>
  <c r="M244" i="10"/>
  <c r="M243" i="10"/>
  <c r="M242" i="10"/>
  <c r="M241" i="10"/>
  <c r="M240" i="10"/>
  <c r="M239" i="10"/>
  <c r="M238" i="10"/>
  <c r="M237" i="10"/>
  <c r="M236" i="10"/>
  <c r="M235" i="10"/>
  <c r="M234" i="10"/>
  <c r="M233" i="10"/>
  <c r="M232" i="10"/>
  <c r="M231" i="10"/>
  <c r="M230" i="10"/>
  <c r="M229" i="10"/>
  <c r="M228" i="10"/>
  <c r="M227" i="10"/>
  <c r="M226" i="10"/>
  <c r="M225" i="10"/>
  <c r="M224" i="10"/>
  <c r="M223" i="10"/>
  <c r="M222" i="10"/>
  <c r="M221" i="10"/>
  <c r="M220" i="10"/>
  <c r="M219" i="10"/>
  <c r="M218" i="10"/>
  <c r="M217" i="10"/>
  <c r="M216" i="10"/>
  <c r="M215" i="10"/>
  <c r="M214" i="10"/>
  <c r="M213" i="10"/>
  <c r="M212" i="10"/>
  <c r="M211" i="10"/>
  <c r="M210" i="10"/>
  <c r="M209" i="10"/>
  <c r="M208" i="10"/>
  <c r="M207" i="10"/>
  <c r="M206" i="10"/>
  <c r="M205" i="10"/>
  <c r="M204" i="10"/>
  <c r="M203" i="10"/>
  <c r="M202" i="10"/>
  <c r="M201" i="10"/>
  <c r="M200" i="10"/>
  <c r="M199" i="10"/>
  <c r="M198" i="10"/>
  <c r="M197" i="10"/>
  <c r="M196" i="10"/>
  <c r="M195" i="10"/>
  <c r="M194" i="10"/>
  <c r="M193" i="10"/>
  <c r="M192" i="10"/>
  <c r="M191" i="10"/>
  <c r="M190" i="10"/>
  <c r="M189" i="10"/>
  <c r="M188" i="10"/>
  <c r="M187" i="10"/>
  <c r="M186" i="10"/>
  <c r="M185" i="10"/>
  <c r="M184" i="10"/>
  <c r="M183" i="10"/>
  <c r="M182" i="10"/>
  <c r="M181" i="10"/>
  <c r="M180" i="10"/>
  <c r="M179" i="10"/>
  <c r="M178" i="10"/>
  <c r="M177" i="10"/>
  <c r="M176" i="10"/>
  <c r="M175" i="10"/>
  <c r="M174" i="10"/>
  <c r="M173" i="10"/>
  <c r="M172" i="10"/>
  <c r="M171" i="10"/>
  <c r="M170" i="10"/>
  <c r="M169" i="10"/>
  <c r="M168" i="10"/>
  <c r="M167" i="10"/>
  <c r="M166" i="10"/>
  <c r="M165" i="10"/>
  <c r="M164" i="10"/>
  <c r="M163" i="10"/>
  <c r="M162" i="10"/>
  <c r="M161" i="10"/>
  <c r="M160" i="10"/>
  <c r="M159" i="10"/>
  <c r="M158" i="10"/>
  <c r="M157" i="10"/>
  <c r="M156" i="10"/>
  <c r="M155" i="10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M8" i="10"/>
  <c r="M7" i="10"/>
  <c r="M6" i="10"/>
  <c r="M5" i="10"/>
  <c r="M4" i="10"/>
  <c r="M3" i="10"/>
  <c r="AI302" i="10"/>
  <c r="AI301" i="10"/>
  <c r="AI300" i="10"/>
  <c r="AI299" i="10"/>
  <c r="AI298" i="10"/>
  <c r="AI297" i="10"/>
  <c r="AI296" i="10"/>
  <c r="AI295" i="10"/>
  <c r="AI294" i="10"/>
  <c r="AI293" i="10"/>
  <c r="AI292" i="10"/>
  <c r="AI291" i="10"/>
  <c r="AI290" i="10"/>
  <c r="AI289" i="10"/>
  <c r="AI288" i="10"/>
  <c r="AI287" i="10"/>
  <c r="AI286" i="10"/>
  <c r="AI285" i="10"/>
  <c r="AI284" i="10"/>
  <c r="AI283" i="10"/>
  <c r="AI282" i="10"/>
  <c r="AI281" i="10"/>
  <c r="AI280" i="10"/>
  <c r="AI279" i="10"/>
  <c r="AI278" i="10"/>
  <c r="AI277" i="10"/>
  <c r="AI276" i="10"/>
  <c r="AI275" i="10"/>
  <c r="AI274" i="10"/>
  <c r="AI273" i="10"/>
  <c r="AI272" i="10"/>
  <c r="AI271" i="10"/>
  <c r="AI270" i="10"/>
  <c r="AI269" i="10"/>
  <c r="AI268" i="10"/>
  <c r="AI267" i="10"/>
  <c r="AI266" i="10"/>
  <c r="AI265" i="10"/>
  <c r="AI264" i="10"/>
  <c r="AI263" i="10"/>
  <c r="AI262" i="10"/>
  <c r="AI261" i="10"/>
  <c r="AI260" i="10"/>
  <c r="AI259" i="10"/>
  <c r="AI258" i="10"/>
  <c r="AI257" i="10"/>
  <c r="AI256" i="10"/>
  <c r="AI255" i="10"/>
  <c r="AI254" i="10"/>
  <c r="AI253" i="10"/>
  <c r="AI252" i="10"/>
  <c r="AI251" i="10"/>
  <c r="AI250" i="10"/>
  <c r="AI249" i="10"/>
  <c r="AI248" i="10"/>
  <c r="AI247" i="10"/>
  <c r="AI246" i="10"/>
  <c r="AI245" i="10"/>
  <c r="AI244" i="10"/>
  <c r="AI243" i="10"/>
  <c r="AI242" i="10"/>
  <c r="AI241" i="10"/>
  <c r="AI240" i="10"/>
  <c r="AI239" i="10"/>
  <c r="AI238" i="10"/>
  <c r="AI237" i="10"/>
  <c r="AI236" i="10"/>
  <c r="AI235" i="10"/>
  <c r="AI234" i="10"/>
  <c r="AI233" i="10"/>
  <c r="AI232" i="10"/>
  <c r="AI231" i="10"/>
  <c r="AI230" i="10"/>
  <c r="AI229" i="10"/>
  <c r="AI228" i="10"/>
  <c r="AI227" i="10"/>
  <c r="AI226" i="10"/>
  <c r="AI225" i="10"/>
  <c r="AI224" i="10"/>
  <c r="AI223" i="10"/>
  <c r="AI222" i="10"/>
  <c r="AI221" i="10"/>
  <c r="AI220" i="10"/>
  <c r="AI219" i="10"/>
  <c r="AI218" i="10"/>
  <c r="AI217" i="10"/>
  <c r="AI216" i="10"/>
  <c r="AI215" i="10"/>
  <c r="AI214" i="10"/>
  <c r="AI213" i="10"/>
  <c r="AI212" i="10"/>
  <c r="AI211" i="10"/>
  <c r="AI210" i="10"/>
  <c r="AI209" i="10"/>
  <c r="AI208" i="10"/>
  <c r="AI207" i="10"/>
  <c r="AI206" i="10"/>
  <c r="AI205" i="10"/>
  <c r="AI204" i="10"/>
  <c r="AI203" i="10"/>
  <c r="AI202" i="10"/>
  <c r="AI201" i="10"/>
  <c r="AI200" i="10"/>
  <c r="AI199" i="10"/>
  <c r="AI198" i="10"/>
  <c r="AI197" i="10"/>
  <c r="AI196" i="10"/>
  <c r="AI195" i="10"/>
  <c r="AI194" i="10"/>
  <c r="AI193" i="10"/>
  <c r="AI192" i="10"/>
  <c r="AI191" i="10"/>
  <c r="AI190" i="10"/>
  <c r="AI189" i="10"/>
  <c r="AI188" i="10"/>
  <c r="AI187" i="10"/>
  <c r="AI186" i="10"/>
  <c r="AI185" i="10"/>
  <c r="AI184" i="10"/>
  <c r="AI183" i="10"/>
  <c r="AI182" i="10"/>
  <c r="AI181" i="10"/>
  <c r="AI180" i="10"/>
  <c r="AI179" i="10"/>
  <c r="AI178" i="10"/>
  <c r="AI177" i="10"/>
  <c r="AI176" i="10"/>
  <c r="AI175" i="10"/>
  <c r="AI174" i="10"/>
  <c r="AI173" i="10"/>
  <c r="AI172" i="10"/>
  <c r="AI171" i="10"/>
  <c r="AI170" i="10"/>
  <c r="AI169" i="10"/>
  <c r="AI168" i="10"/>
  <c r="AI167" i="10"/>
  <c r="AI166" i="10"/>
  <c r="AI165" i="10"/>
  <c r="AI164" i="10"/>
  <c r="AI163" i="10"/>
  <c r="AI162" i="10"/>
  <c r="AI161" i="10"/>
  <c r="AI160" i="10"/>
  <c r="AI159" i="10"/>
  <c r="AI158" i="10"/>
  <c r="AI157" i="10"/>
  <c r="AI156" i="10"/>
  <c r="AI155" i="10"/>
  <c r="AI154" i="10"/>
  <c r="AI153" i="10"/>
  <c r="AI152" i="10"/>
  <c r="AI151" i="10"/>
  <c r="AI150" i="10"/>
  <c r="AI149" i="10"/>
  <c r="AI148" i="10"/>
  <c r="AI147" i="10"/>
  <c r="AI146" i="10"/>
  <c r="AI145" i="10"/>
  <c r="AI144" i="10"/>
  <c r="AI143" i="10"/>
  <c r="AI142" i="10"/>
  <c r="AI141" i="10"/>
  <c r="AI140" i="10"/>
  <c r="AI139" i="10"/>
  <c r="AI138" i="10"/>
  <c r="AI137" i="10"/>
  <c r="AI136" i="10"/>
  <c r="AI135" i="10"/>
  <c r="AI134" i="10"/>
  <c r="AI133" i="10"/>
  <c r="AI132" i="10"/>
  <c r="AI131" i="10"/>
  <c r="AI130" i="10"/>
  <c r="AI129" i="10"/>
  <c r="AI128" i="10"/>
  <c r="AI127" i="10"/>
  <c r="AI126" i="10"/>
  <c r="AI125" i="10"/>
  <c r="AI124" i="10"/>
  <c r="AI123" i="10"/>
  <c r="AI122" i="10"/>
  <c r="AI121" i="10"/>
  <c r="AI120" i="10"/>
  <c r="AI119" i="10"/>
  <c r="AI118" i="10"/>
  <c r="AI117" i="10"/>
  <c r="AI116" i="10"/>
  <c r="AI115" i="10"/>
  <c r="AI114" i="10"/>
  <c r="AI113" i="10"/>
  <c r="AI112" i="10"/>
  <c r="AI111" i="10"/>
  <c r="AI110" i="10"/>
  <c r="AI109" i="10"/>
  <c r="AI108" i="10"/>
  <c r="AI107" i="10"/>
  <c r="AI106" i="10"/>
  <c r="AI105" i="10"/>
  <c r="AI104" i="10"/>
  <c r="AI103" i="10"/>
  <c r="AI102" i="10"/>
  <c r="AI101" i="10"/>
  <c r="AI100" i="10"/>
  <c r="AI99" i="10"/>
  <c r="AI98" i="10"/>
  <c r="AI97" i="10"/>
  <c r="AI96" i="10"/>
  <c r="AI95" i="10"/>
  <c r="AI94" i="10"/>
  <c r="AI93" i="10"/>
  <c r="AI92" i="10"/>
  <c r="AI91" i="10"/>
  <c r="AI90" i="10"/>
  <c r="AI89" i="10"/>
  <c r="AI88" i="10"/>
  <c r="AI87" i="10"/>
  <c r="AI86" i="10"/>
  <c r="AI85" i="10"/>
  <c r="AI84" i="10"/>
  <c r="AI83" i="10"/>
  <c r="AI82" i="10"/>
  <c r="AI81" i="10"/>
  <c r="AI80" i="10"/>
  <c r="AI79" i="10"/>
  <c r="AI78" i="10"/>
  <c r="AI77" i="10"/>
  <c r="AI76" i="10"/>
  <c r="AI75" i="10"/>
  <c r="AI74" i="10"/>
  <c r="AI73" i="10"/>
  <c r="AI72" i="10"/>
  <c r="AI71" i="10"/>
  <c r="AI70" i="10"/>
  <c r="AI69" i="10"/>
  <c r="AI68" i="10"/>
  <c r="AI67" i="10"/>
  <c r="AI66" i="10"/>
  <c r="AI65" i="10"/>
  <c r="AI64" i="10"/>
  <c r="AI63" i="10"/>
  <c r="AI62" i="10"/>
  <c r="AI61" i="10"/>
  <c r="AI60" i="10"/>
  <c r="AI59" i="10"/>
  <c r="AI58" i="10"/>
  <c r="AI57" i="10"/>
  <c r="AI56" i="10"/>
  <c r="AI55" i="10"/>
  <c r="AI54" i="10"/>
  <c r="AI53" i="10"/>
  <c r="AI52" i="10"/>
  <c r="AI51" i="10"/>
  <c r="AI50" i="10"/>
  <c r="AI49" i="10"/>
  <c r="AI48" i="10"/>
  <c r="AI47" i="10"/>
  <c r="AI46" i="10"/>
  <c r="AI45" i="10"/>
  <c r="AI44" i="10"/>
  <c r="AI43" i="10"/>
  <c r="AI42" i="10"/>
  <c r="AI41" i="10"/>
  <c r="AI40" i="10"/>
  <c r="AI39" i="10"/>
  <c r="AI38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5" i="10"/>
  <c r="AI24" i="10"/>
  <c r="AI23" i="10"/>
  <c r="AI22" i="10"/>
  <c r="AI21" i="10"/>
  <c r="AI20" i="10"/>
  <c r="AI19" i="10"/>
  <c r="AI18" i="10"/>
  <c r="AI17" i="10"/>
  <c r="AI16" i="10"/>
  <c r="AI15" i="10"/>
  <c r="AI14" i="10"/>
  <c r="AI13" i="10"/>
  <c r="AI12" i="10"/>
  <c r="AI11" i="10"/>
  <c r="AI10" i="10"/>
  <c r="AI9" i="10"/>
  <c r="AI8" i="10"/>
  <c r="AI7" i="10"/>
  <c r="AI6" i="10"/>
  <c r="AI5" i="10"/>
  <c r="AI4" i="10"/>
  <c r="AI3" i="10"/>
  <c r="BE302" i="10"/>
  <c r="BE301" i="10"/>
  <c r="BE300" i="10"/>
  <c r="BE299" i="10"/>
  <c r="BE298" i="10"/>
  <c r="BE297" i="10"/>
  <c r="BE296" i="10"/>
  <c r="BE295" i="10"/>
  <c r="BE294" i="10"/>
  <c r="BE293" i="10"/>
  <c r="BE292" i="10"/>
  <c r="BE291" i="10"/>
  <c r="BE290" i="10"/>
  <c r="BE289" i="10"/>
  <c r="BE288" i="10"/>
  <c r="BE287" i="10"/>
  <c r="BE286" i="10"/>
  <c r="BE285" i="10"/>
  <c r="BE284" i="10"/>
  <c r="BE283" i="10"/>
  <c r="BE282" i="10"/>
  <c r="BE281" i="10"/>
  <c r="BE280" i="10"/>
  <c r="BE279" i="10"/>
  <c r="BE278" i="10"/>
  <c r="BE277" i="10"/>
  <c r="BE276" i="10"/>
  <c r="BE275" i="10"/>
  <c r="BE274" i="10"/>
  <c r="BE273" i="10"/>
  <c r="BE272" i="10"/>
  <c r="BE271" i="10"/>
  <c r="BE270" i="10"/>
  <c r="BE269" i="10"/>
  <c r="BE268" i="10"/>
  <c r="BE267" i="10"/>
  <c r="BE266" i="10"/>
  <c r="BE265" i="10"/>
  <c r="BE264" i="10"/>
  <c r="BE263" i="10"/>
  <c r="BE262" i="10"/>
  <c r="BE261" i="10"/>
  <c r="BE260" i="10"/>
  <c r="BE259" i="10"/>
  <c r="BE258" i="10"/>
  <c r="BE257" i="10"/>
  <c r="BE256" i="10"/>
  <c r="BE255" i="10"/>
  <c r="BE254" i="10"/>
  <c r="BE253" i="10"/>
  <c r="BE252" i="10"/>
  <c r="BE251" i="10"/>
  <c r="BE250" i="10"/>
  <c r="BE249" i="10"/>
  <c r="BE248" i="10"/>
  <c r="BE247" i="10"/>
  <c r="BE246" i="10"/>
  <c r="BE245" i="10"/>
  <c r="BE244" i="10"/>
  <c r="BE243" i="10"/>
  <c r="BE242" i="10"/>
  <c r="BE241" i="10"/>
  <c r="BE240" i="10"/>
  <c r="BE239" i="10"/>
  <c r="BE238" i="10"/>
  <c r="BE237" i="10"/>
  <c r="BE236" i="10"/>
  <c r="BE235" i="10"/>
  <c r="BE234" i="10"/>
  <c r="BE233" i="10"/>
  <c r="BE232" i="10"/>
  <c r="BE231" i="10"/>
  <c r="BE230" i="10"/>
  <c r="BE229" i="10"/>
  <c r="BE228" i="10"/>
  <c r="BE227" i="10"/>
  <c r="BE226" i="10"/>
  <c r="BE225" i="10"/>
  <c r="BE224" i="10"/>
  <c r="BE223" i="10"/>
  <c r="BE222" i="10"/>
  <c r="BE221" i="10"/>
  <c r="BE220" i="10"/>
  <c r="BE219" i="10"/>
  <c r="BE218" i="10"/>
  <c r="BE217" i="10"/>
  <c r="BE216" i="10"/>
  <c r="BE215" i="10"/>
  <c r="BE214" i="10"/>
  <c r="BE213" i="10"/>
  <c r="BE212" i="10"/>
  <c r="BE211" i="10"/>
  <c r="BE210" i="10"/>
  <c r="BE209" i="10"/>
  <c r="BE208" i="10"/>
  <c r="BE207" i="10"/>
  <c r="BE206" i="10"/>
  <c r="BE205" i="10"/>
  <c r="BE204" i="10"/>
  <c r="BE203" i="10"/>
  <c r="BE202" i="10"/>
  <c r="BE201" i="10"/>
  <c r="BE200" i="10"/>
  <c r="BE199" i="10"/>
  <c r="BE198" i="10"/>
  <c r="BE197" i="10"/>
  <c r="BE196" i="10"/>
  <c r="BE195" i="10"/>
  <c r="BE194" i="10"/>
  <c r="BE193" i="10"/>
  <c r="BE192" i="10"/>
  <c r="BE191" i="10"/>
  <c r="BE190" i="10"/>
  <c r="BE189" i="10"/>
  <c r="BE188" i="10"/>
  <c r="BE187" i="10"/>
  <c r="BE186" i="10"/>
  <c r="BE185" i="10"/>
  <c r="BE184" i="10"/>
  <c r="BE183" i="10"/>
  <c r="BE182" i="10"/>
  <c r="BE181" i="10"/>
  <c r="BE180" i="10"/>
  <c r="BE179" i="10"/>
  <c r="BE178" i="10"/>
  <c r="BE177" i="10"/>
  <c r="BE176" i="10"/>
  <c r="BE175" i="10"/>
  <c r="BE174" i="10"/>
  <c r="BE173" i="10"/>
  <c r="BE172" i="10"/>
  <c r="BE171" i="10"/>
  <c r="BE170" i="10"/>
  <c r="BE169" i="10"/>
  <c r="BE168" i="10"/>
  <c r="BE167" i="10"/>
  <c r="BE166" i="10"/>
  <c r="BE165" i="10"/>
  <c r="BE164" i="10"/>
  <c r="BE163" i="10"/>
  <c r="BE162" i="10"/>
  <c r="BE161" i="10"/>
  <c r="BE160" i="10"/>
  <c r="BE159" i="10"/>
  <c r="BE158" i="10"/>
  <c r="BE157" i="10"/>
  <c r="BE156" i="10"/>
  <c r="BE155" i="10"/>
  <c r="BE154" i="10"/>
  <c r="BE153" i="10"/>
  <c r="BE152" i="10"/>
  <c r="BE151" i="10"/>
  <c r="BE150" i="10"/>
  <c r="BE149" i="10"/>
  <c r="BE148" i="10"/>
  <c r="BE147" i="10"/>
  <c r="BE146" i="10"/>
  <c r="BE145" i="10"/>
  <c r="BE144" i="10"/>
  <c r="BE143" i="10"/>
  <c r="BE142" i="10"/>
  <c r="BE141" i="10"/>
  <c r="BE140" i="10"/>
  <c r="BE139" i="10"/>
  <c r="BE138" i="10"/>
  <c r="BE137" i="10"/>
  <c r="BE136" i="10"/>
  <c r="BE135" i="10"/>
  <c r="BE134" i="10"/>
  <c r="BE133" i="10"/>
  <c r="BE132" i="10"/>
  <c r="BE131" i="10"/>
  <c r="BE130" i="10"/>
  <c r="BE129" i="10"/>
  <c r="BE128" i="10"/>
  <c r="BE127" i="10"/>
  <c r="BE126" i="10"/>
  <c r="BE125" i="10"/>
  <c r="BE124" i="10"/>
  <c r="BE123" i="10"/>
  <c r="BE122" i="10"/>
  <c r="BE121" i="10"/>
  <c r="BE120" i="10"/>
  <c r="BE119" i="10"/>
  <c r="BE118" i="10"/>
  <c r="BE117" i="10"/>
  <c r="BE116" i="10"/>
  <c r="BE115" i="10"/>
  <c r="BE114" i="10"/>
  <c r="BE113" i="10"/>
  <c r="BE112" i="10"/>
  <c r="BE111" i="10"/>
  <c r="BE110" i="10"/>
  <c r="BE109" i="10"/>
  <c r="BE108" i="10"/>
  <c r="BE107" i="10"/>
  <c r="BE106" i="10"/>
  <c r="BE105" i="10"/>
  <c r="BE104" i="10"/>
  <c r="BE103" i="10"/>
  <c r="BE102" i="10"/>
  <c r="BE101" i="10"/>
  <c r="BE100" i="10"/>
  <c r="BE99" i="10"/>
  <c r="BE98" i="10"/>
  <c r="BE97" i="10"/>
  <c r="BE96" i="10"/>
  <c r="BE95" i="10"/>
  <c r="BE94" i="10"/>
  <c r="BE93" i="10"/>
  <c r="BE92" i="10"/>
  <c r="BE91" i="10"/>
  <c r="BE90" i="10"/>
  <c r="BE89" i="10"/>
  <c r="BE88" i="10"/>
  <c r="BE87" i="10"/>
  <c r="BE86" i="10"/>
  <c r="BE85" i="10"/>
  <c r="BE84" i="10"/>
  <c r="BE83" i="10"/>
  <c r="BE82" i="10"/>
  <c r="BE81" i="10"/>
  <c r="BE80" i="10"/>
  <c r="BE79" i="10"/>
  <c r="BE78" i="10"/>
  <c r="BE77" i="10"/>
  <c r="BE76" i="10"/>
  <c r="BE75" i="10"/>
  <c r="BE74" i="10"/>
  <c r="BE73" i="10"/>
  <c r="BE72" i="10"/>
  <c r="BE71" i="10"/>
  <c r="BE70" i="10"/>
  <c r="BE69" i="10"/>
  <c r="BE68" i="10"/>
  <c r="BE67" i="10"/>
  <c r="BE66" i="10"/>
  <c r="BE65" i="10"/>
  <c r="BE64" i="10"/>
  <c r="BE63" i="10"/>
  <c r="BE62" i="10"/>
  <c r="BE61" i="10"/>
  <c r="BE60" i="10"/>
  <c r="BE59" i="10"/>
  <c r="BE58" i="10"/>
  <c r="BE57" i="10"/>
  <c r="BE56" i="10"/>
  <c r="BE55" i="10"/>
  <c r="BE54" i="10"/>
  <c r="BE53" i="10"/>
  <c r="BE52" i="10"/>
  <c r="BE51" i="10"/>
  <c r="BE50" i="10"/>
  <c r="BE49" i="10"/>
  <c r="BE48" i="10"/>
  <c r="BE47" i="10"/>
  <c r="BE46" i="10"/>
  <c r="BE45" i="10"/>
  <c r="BE44" i="10"/>
  <c r="BE43" i="10"/>
  <c r="BE42" i="10"/>
  <c r="BE41" i="10"/>
  <c r="BE40" i="10"/>
  <c r="BE39" i="10"/>
  <c r="BE38" i="10"/>
  <c r="BE37" i="10"/>
  <c r="BE36" i="10"/>
  <c r="BE35" i="10"/>
  <c r="BE34" i="10"/>
  <c r="BE33" i="10"/>
  <c r="BE32" i="10"/>
  <c r="BE31" i="10"/>
  <c r="BE30" i="10"/>
  <c r="BE29" i="10"/>
  <c r="BE28" i="10"/>
  <c r="BE27" i="10"/>
  <c r="BE26" i="10"/>
  <c r="BE25" i="10"/>
  <c r="BE24" i="10"/>
  <c r="BE23" i="10"/>
  <c r="BE22" i="10"/>
  <c r="BE21" i="10"/>
  <c r="BE20" i="10"/>
  <c r="BE19" i="10"/>
  <c r="BE18" i="10"/>
  <c r="BE17" i="10"/>
  <c r="BE16" i="10"/>
  <c r="BE15" i="10"/>
  <c r="BE14" i="10"/>
  <c r="BE13" i="10"/>
  <c r="BE12" i="10"/>
  <c r="BE11" i="10"/>
  <c r="BE10" i="10"/>
  <c r="BE9" i="10"/>
  <c r="BE8" i="10"/>
  <c r="BE7" i="10"/>
  <c r="BE6" i="10"/>
  <c r="BE5" i="10"/>
  <c r="BE4" i="10"/>
  <c r="BE3" i="10"/>
  <c r="CA302" i="10"/>
  <c r="CA301" i="10"/>
  <c r="CA300" i="10"/>
  <c r="CA299" i="10"/>
  <c r="CA298" i="10"/>
  <c r="CA297" i="10"/>
  <c r="CA296" i="10"/>
  <c r="CA295" i="10"/>
  <c r="CA294" i="10"/>
  <c r="CA293" i="10"/>
  <c r="CA292" i="10"/>
  <c r="CA291" i="10"/>
  <c r="CA290" i="10"/>
  <c r="CA289" i="10"/>
  <c r="CA288" i="10"/>
  <c r="CA287" i="10"/>
  <c r="CA286" i="10"/>
  <c r="CA285" i="10"/>
  <c r="CA284" i="10"/>
  <c r="CA283" i="10"/>
  <c r="CA282" i="10"/>
  <c r="CA281" i="10"/>
  <c r="CA280" i="10"/>
  <c r="CA279" i="10"/>
  <c r="CA278" i="10"/>
  <c r="CA277" i="10"/>
  <c r="CA276" i="10"/>
  <c r="CA275" i="10"/>
  <c r="CA274" i="10"/>
  <c r="CA273" i="10"/>
  <c r="CA272" i="10"/>
  <c r="CA271" i="10"/>
  <c r="CA270" i="10"/>
  <c r="CA269" i="10"/>
  <c r="CA268" i="10"/>
  <c r="CA267" i="10"/>
  <c r="CA266" i="10"/>
  <c r="CA265" i="10"/>
  <c r="CA264" i="10"/>
  <c r="CA263" i="10"/>
  <c r="CA262" i="10"/>
  <c r="CA261" i="10"/>
  <c r="CA260" i="10"/>
  <c r="CA259" i="10"/>
  <c r="CA258" i="10"/>
  <c r="CA257" i="10"/>
  <c r="CA256" i="10"/>
  <c r="CA255" i="10"/>
  <c r="CA254" i="10"/>
  <c r="CA253" i="10"/>
  <c r="CA252" i="10"/>
  <c r="CA251" i="10"/>
  <c r="CA250" i="10"/>
  <c r="CA249" i="10"/>
  <c r="CA248" i="10"/>
  <c r="CA247" i="10"/>
  <c r="CA246" i="10"/>
  <c r="CA245" i="10"/>
  <c r="CA244" i="10"/>
  <c r="CA243" i="10"/>
  <c r="CA242" i="10"/>
  <c r="CA241" i="10"/>
  <c r="CA240" i="10"/>
  <c r="CA239" i="10"/>
  <c r="CA238" i="10"/>
  <c r="CA237" i="10"/>
  <c r="CA236" i="10"/>
  <c r="CA235" i="10"/>
  <c r="CA234" i="10"/>
  <c r="CA233" i="10"/>
  <c r="CA232" i="10"/>
  <c r="CA231" i="10"/>
  <c r="CA230" i="10"/>
  <c r="CA229" i="10"/>
  <c r="CA228" i="10"/>
  <c r="CA227" i="10"/>
  <c r="CA226" i="10"/>
  <c r="CA225" i="10"/>
  <c r="CA224" i="10"/>
  <c r="CA223" i="10"/>
  <c r="CA222" i="10"/>
  <c r="CA221" i="10"/>
  <c r="CA220" i="10"/>
  <c r="CA219" i="10"/>
  <c r="CA218" i="10"/>
  <c r="CA217" i="10"/>
  <c r="CA216" i="10"/>
  <c r="CA215" i="10"/>
  <c r="CA214" i="10"/>
  <c r="CA213" i="10"/>
  <c r="CA212" i="10"/>
  <c r="CA211" i="10"/>
  <c r="CA210" i="10"/>
  <c r="CA209" i="10"/>
  <c r="CA208" i="10"/>
  <c r="CA207" i="10"/>
  <c r="CA206" i="10"/>
  <c r="CA205" i="10"/>
  <c r="CA204" i="10"/>
  <c r="CA203" i="10"/>
  <c r="CA202" i="10"/>
  <c r="CA201" i="10"/>
  <c r="CA200" i="10"/>
  <c r="CA199" i="10"/>
  <c r="CA198" i="10"/>
  <c r="CA197" i="10"/>
  <c r="CA196" i="10"/>
  <c r="CA195" i="10"/>
  <c r="CA194" i="10"/>
  <c r="CA193" i="10"/>
  <c r="CA192" i="10"/>
  <c r="CA191" i="10"/>
  <c r="CA190" i="10"/>
  <c r="CA189" i="10"/>
  <c r="CA188" i="10"/>
  <c r="CA187" i="10"/>
  <c r="CA186" i="10"/>
  <c r="CA185" i="10"/>
  <c r="CA184" i="10"/>
  <c r="CA183" i="10"/>
  <c r="CA182" i="10"/>
  <c r="CA181" i="10"/>
  <c r="CA180" i="10"/>
  <c r="CA179" i="10"/>
  <c r="CA178" i="10"/>
  <c r="CA177" i="10"/>
  <c r="CA176" i="10"/>
  <c r="CA175" i="10"/>
  <c r="CA174" i="10"/>
  <c r="CA173" i="10"/>
  <c r="CA172" i="10"/>
  <c r="CA171" i="10"/>
  <c r="CA170" i="10"/>
  <c r="CA169" i="10"/>
  <c r="CA168" i="10"/>
  <c r="CA167" i="10"/>
  <c r="CA166" i="10"/>
  <c r="CA165" i="10"/>
  <c r="CA164" i="10"/>
  <c r="CA163" i="10"/>
  <c r="CA162" i="10"/>
  <c r="CA161" i="10"/>
  <c r="CA160" i="10"/>
  <c r="CA159" i="10"/>
  <c r="CA158" i="10"/>
  <c r="CA157" i="10"/>
  <c r="CA156" i="10"/>
  <c r="CA155" i="10"/>
  <c r="CA154" i="10"/>
  <c r="CA153" i="10"/>
  <c r="CA152" i="10"/>
  <c r="CA151" i="10"/>
  <c r="CA150" i="10"/>
  <c r="CA149" i="10"/>
  <c r="CA148" i="10"/>
  <c r="CA147" i="10"/>
  <c r="CA146" i="10"/>
  <c r="CA145" i="10"/>
  <c r="CA144" i="10"/>
  <c r="CA143" i="10"/>
  <c r="CA142" i="10"/>
  <c r="CA141" i="10"/>
  <c r="CA140" i="10"/>
  <c r="CA139" i="10"/>
  <c r="CA138" i="10"/>
  <c r="CA137" i="10"/>
  <c r="CA136" i="10"/>
  <c r="CA135" i="10"/>
  <c r="CA134" i="10"/>
  <c r="CA133" i="10"/>
  <c r="CA132" i="10"/>
  <c r="CA131" i="10"/>
  <c r="CA130" i="10"/>
  <c r="CA129" i="10"/>
  <c r="CA128" i="10"/>
  <c r="CA127" i="10"/>
  <c r="CA126" i="10"/>
  <c r="CA125" i="10"/>
  <c r="CA124" i="10"/>
  <c r="CA123" i="10"/>
  <c r="CA122" i="10"/>
  <c r="CA121" i="10"/>
  <c r="CA120" i="10"/>
  <c r="CA119" i="10"/>
  <c r="CA118" i="10"/>
  <c r="CA117" i="10"/>
  <c r="CA116" i="10"/>
  <c r="CA115" i="10"/>
  <c r="CA114" i="10"/>
  <c r="CA113" i="10"/>
  <c r="CA112" i="10"/>
  <c r="CA111" i="10"/>
  <c r="CA110" i="10"/>
  <c r="CA109" i="10"/>
  <c r="CA108" i="10"/>
  <c r="CA107" i="10"/>
  <c r="CA106" i="10"/>
  <c r="CA105" i="10"/>
  <c r="CA104" i="10"/>
  <c r="CA103" i="10"/>
  <c r="CA102" i="10"/>
  <c r="CA101" i="10"/>
  <c r="CA100" i="10"/>
  <c r="CA99" i="10"/>
  <c r="CA98" i="10"/>
  <c r="CA97" i="10"/>
  <c r="CA96" i="10"/>
  <c r="CA95" i="10"/>
  <c r="CA94" i="10"/>
  <c r="CA93" i="10"/>
  <c r="CA92" i="10"/>
  <c r="CA91" i="10"/>
  <c r="CA90" i="10"/>
  <c r="CA89" i="10"/>
  <c r="CA88" i="10"/>
  <c r="CA87" i="10"/>
  <c r="CA86" i="10"/>
  <c r="CA85" i="10"/>
  <c r="CA84" i="10"/>
  <c r="CA83" i="10"/>
  <c r="CA82" i="10"/>
  <c r="CA81" i="10"/>
  <c r="CA80" i="10"/>
  <c r="CA79" i="10"/>
  <c r="CA78" i="10"/>
  <c r="CA77" i="10"/>
  <c r="CA76" i="10"/>
  <c r="CA75" i="10"/>
  <c r="CA74" i="10"/>
  <c r="CA73" i="10"/>
  <c r="CA72" i="10"/>
  <c r="CA71" i="10"/>
  <c r="CA70" i="10"/>
  <c r="CA69" i="10"/>
  <c r="CA68" i="10"/>
  <c r="CA67" i="10"/>
  <c r="CA66" i="10"/>
  <c r="CA65" i="10"/>
  <c r="CA64" i="10"/>
  <c r="CA63" i="10"/>
  <c r="CA62" i="10"/>
  <c r="CA61" i="10"/>
  <c r="CA60" i="10"/>
  <c r="CA59" i="10"/>
  <c r="CA58" i="10"/>
  <c r="CA57" i="10"/>
  <c r="CA56" i="10"/>
  <c r="CA55" i="10"/>
  <c r="CA54" i="10"/>
  <c r="CA53" i="10"/>
  <c r="CA52" i="10"/>
  <c r="CA51" i="10"/>
  <c r="CA50" i="10"/>
  <c r="CA49" i="10"/>
  <c r="CA48" i="10"/>
  <c r="CA47" i="10"/>
  <c r="CA46" i="10"/>
  <c r="CA45" i="10"/>
  <c r="CA44" i="10"/>
  <c r="CA43" i="10"/>
  <c r="CA42" i="10"/>
  <c r="CA41" i="10"/>
  <c r="CA40" i="10"/>
  <c r="CA39" i="10"/>
  <c r="CA38" i="10"/>
  <c r="CA37" i="10"/>
  <c r="CA36" i="10"/>
  <c r="CA35" i="10"/>
  <c r="CA34" i="10"/>
  <c r="CA33" i="10"/>
  <c r="CA32" i="10"/>
  <c r="CA31" i="10"/>
  <c r="CA30" i="10"/>
  <c r="CA29" i="10"/>
  <c r="CA28" i="10"/>
  <c r="CA27" i="10"/>
  <c r="CA26" i="10"/>
  <c r="CA25" i="10"/>
  <c r="CA24" i="10"/>
  <c r="CA23" i="10"/>
  <c r="CA22" i="10"/>
  <c r="CA21" i="10"/>
  <c r="CA20" i="10"/>
  <c r="CA19" i="10"/>
  <c r="CA18" i="10"/>
  <c r="CA17" i="10"/>
  <c r="CA16" i="10"/>
  <c r="CA15" i="10"/>
  <c r="CA14" i="10"/>
  <c r="CA13" i="10"/>
  <c r="CA12" i="10"/>
  <c r="CA11" i="10"/>
  <c r="CA10" i="10"/>
  <c r="CA9" i="10"/>
  <c r="CA8" i="10"/>
  <c r="CA7" i="10"/>
  <c r="CA6" i="10"/>
  <c r="CA5" i="10"/>
  <c r="CA4" i="10"/>
  <c r="CA3" i="10"/>
  <c r="CW302" i="10"/>
  <c r="CW301" i="10"/>
  <c r="CW300" i="10"/>
  <c r="CW299" i="10"/>
  <c r="CW298" i="10"/>
  <c r="CW297" i="10"/>
  <c r="CW296" i="10"/>
  <c r="CW295" i="10"/>
  <c r="CW294" i="10"/>
  <c r="CW293" i="10"/>
  <c r="CW292" i="10"/>
  <c r="CW291" i="10"/>
  <c r="CW290" i="10"/>
  <c r="CW289" i="10"/>
  <c r="CW288" i="10"/>
  <c r="CW287" i="10"/>
  <c r="CW286" i="10"/>
  <c r="CW285" i="10"/>
  <c r="CW284" i="10"/>
  <c r="CW283" i="10"/>
  <c r="CW282" i="10"/>
  <c r="CW281" i="10"/>
  <c r="CW280" i="10"/>
  <c r="CW279" i="10"/>
  <c r="CW278" i="10"/>
  <c r="CW277" i="10"/>
  <c r="CW276" i="10"/>
  <c r="CW275" i="10"/>
  <c r="CW274" i="10"/>
  <c r="CW273" i="10"/>
  <c r="CW272" i="10"/>
  <c r="CW271" i="10"/>
  <c r="CW270" i="10"/>
  <c r="CW269" i="10"/>
  <c r="CW268" i="10"/>
  <c r="CW267" i="10"/>
  <c r="CW266" i="10"/>
  <c r="CW265" i="10"/>
  <c r="CW264" i="10"/>
  <c r="CW263" i="10"/>
  <c r="CW262" i="10"/>
  <c r="CW261" i="10"/>
  <c r="CW260" i="10"/>
  <c r="CW259" i="10"/>
  <c r="CW258" i="10"/>
  <c r="CW257" i="10"/>
  <c r="CW256" i="10"/>
  <c r="CW255" i="10"/>
  <c r="CW254" i="10"/>
  <c r="CW253" i="10"/>
  <c r="CW252" i="10"/>
  <c r="CW251" i="10"/>
  <c r="CW250" i="10"/>
  <c r="CW249" i="10"/>
  <c r="CW248" i="10"/>
  <c r="CW247" i="10"/>
  <c r="CW246" i="10"/>
  <c r="CW245" i="10"/>
  <c r="CW244" i="10"/>
  <c r="CW243" i="10"/>
  <c r="CW242" i="10"/>
  <c r="CW241" i="10"/>
  <c r="CW240" i="10"/>
  <c r="CW239" i="10"/>
  <c r="CW238" i="10"/>
  <c r="CW237" i="10"/>
  <c r="CW236" i="10"/>
  <c r="CW235" i="10"/>
  <c r="CW234" i="10"/>
  <c r="CW233" i="10"/>
  <c r="CW232" i="10"/>
  <c r="CW231" i="10"/>
  <c r="CW230" i="10"/>
  <c r="CW229" i="10"/>
  <c r="CW228" i="10"/>
  <c r="CW227" i="10"/>
  <c r="CW226" i="10"/>
  <c r="CW225" i="10"/>
  <c r="CW224" i="10"/>
  <c r="CW223" i="10"/>
  <c r="CW222" i="10"/>
  <c r="CW221" i="10"/>
  <c r="CW220" i="10"/>
  <c r="CW219" i="10"/>
  <c r="CW218" i="10"/>
  <c r="CW217" i="10"/>
  <c r="CW216" i="10"/>
  <c r="CW215" i="10"/>
  <c r="CW214" i="10"/>
  <c r="CW213" i="10"/>
  <c r="CW212" i="10"/>
  <c r="CW211" i="10"/>
  <c r="CW210" i="10"/>
  <c r="CW209" i="10"/>
  <c r="CW208" i="10"/>
  <c r="CW207" i="10"/>
  <c r="CW206" i="10"/>
  <c r="CW205" i="10"/>
  <c r="CW204" i="10"/>
  <c r="CW203" i="10"/>
  <c r="CW202" i="10"/>
  <c r="CW201" i="10"/>
  <c r="CW200" i="10"/>
  <c r="CW199" i="10"/>
  <c r="CW198" i="10"/>
  <c r="CW197" i="10"/>
  <c r="CW196" i="10"/>
  <c r="CW195" i="10"/>
  <c r="CW194" i="10"/>
  <c r="CW193" i="10"/>
  <c r="CW192" i="10"/>
  <c r="CW191" i="10"/>
  <c r="CW190" i="10"/>
  <c r="CW189" i="10"/>
  <c r="CW188" i="10"/>
  <c r="CW187" i="10"/>
  <c r="CW186" i="10"/>
  <c r="CW185" i="10"/>
  <c r="CW184" i="10"/>
  <c r="CW183" i="10"/>
  <c r="CW182" i="10"/>
  <c r="CW181" i="10"/>
  <c r="CW180" i="10"/>
  <c r="CW179" i="10"/>
  <c r="CW178" i="10"/>
  <c r="CW177" i="10"/>
  <c r="CW176" i="10"/>
  <c r="CW175" i="10"/>
  <c r="CW174" i="10"/>
  <c r="CW173" i="10"/>
  <c r="CW172" i="10"/>
  <c r="CW171" i="10"/>
  <c r="CW170" i="10"/>
  <c r="CW169" i="10"/>
  <c r="CW168" i="10"/>
  <c r="CW167" i="10"/>
  <c r="CW166" i="10"/>
  <c r="CW165" i="10"/>
  <c r="CW164" i="10"/>
  <c r="CW163" i="10"/>
  <c r="CW162" i="10"/>
  <c r="CW161" i="10"/>
  <c r="CW160" i="10"/>
  <c r="CW159" i="10"/>
  <c r="CW158" i="10"/>
  <c r="CW157" i="10"/>
  <c r="CW156" i="10"/>
  <c r="CW155" i="10"/>
  <c r="CW154" i="10"/>
  <c r="CW153" i="10"/>
  <c r="CW152" i="10"/>
  <c r="CW151" i="10"/>
  <c r="CW150" i="10"/>
  <c r="CW149" i="10"/>
  <c r="CW148" i="10"/>
  <c r="CW147" i="10"/>
  <c r="CW146" i="10"/>
  <c r="CW145" i="10"/>
  <c r="CW144" i="10"/>
  <c r="CW143" i="10"/>
  <c r="CW142" i="10"/>
  <c r="CW141" i="10"/>
  <c r="CW140" i="10"/>
  <c r="CW139" i="10"/>
  <c r="CW138" i="10"/>
  <c r="CW137" i="10"/>
  <c r="CW136" i="10"/>
  <c r="CW135" i="10"/>
  <c r="CW134" i="10"/>
  <c r="CW133" i="10"/>
  <c r="CW132" i="10"/>
  <c r="CW131" i="10"/>
  <c r="CW130" i="10"/>
  <c r="CW129" i="10"/>
  <c r="CW128" i="10"/>
  <c r="CW127" i="10"/>
  <c r="CW126" i="10"/>
  <c r="CW125" i="10"/>
  <c r="CW124" i="10"/>
  <c r="CW123" i="10"/>
  <c r="CW122" i="10"/>
  <c r="CW121" i="10"/>
  <c r="CW120" i="10"/>
  <c r="CW119" i="10"/>
  <c r="CW118" i="10"/>
  <c r="CW117" i="10"/>
  <c r="CW116" i="10"/>
  <c r="CW115" i="10"/>
  <c r="CW114" i="10"/>
  <c r="CW113" i="10"/>
  <c r="CW112" i="10"/>
  <c r="CW111" i="10"/>
  <c r="CW110" i="10"/>
  <c r="CW109" i="10"/>
  <c r="CW108" i="10"/>
  <c r="CW107" i="10"/>
  <c r="CW106" i="10"/>
  <c r="CW105" i="10"/>
  <c r="CW104" i="10"/>
  <c r="CW103" i="10"/>
  <c r="CW102" i="10"/>
  <c r="CW101" i="10"/>
  <c r="CW100" i="10"/>
  <c r="CW99" i="10"/>
  <c r="CW98" i="10"/>
  <c r="CW97" i="10"/>
  <c r="CW96" i="10"/>
  <c r="CW95" i="10"/>
  <c r="CW94" i="10"/>
  <c r="CW93" i="10"/>
  <c r="CW92" i="10"/>
  <c r="CW91" i="10"/>
  <c r="CW90" i="10"/>
  <c r="CW89" i="10"/>
  <c r="CW88" i="10"/>
  <c r="CW87" i="10"/>
  <c r="CW86" i="10"/>
  <c r="CW85" i="10"/>
  <c r="CW84" i="10"/>
  <c r="CW83" i="10"/>
  <c r="CW82" i="10"/>
  <c r="CW81" i="10"/>
  <c r="CW80" i="10"/>
  <c r="CW79" i="10"/>
  <c r="CW78" i="10"/>
  <c r="CW77" i="10"/>
  <c r="CW76" i="10"/>
  <c r="CW75" i="10"/>
  <c r="CW74" i="10"/>
  <c r="CW73" i="10"/>
  <c r="CW72" i="10"/>
  <c r="CW71" i="10"/>
  <c r="CW70" i="10"/>
  <c r="CW69" i="10"/>
  <c r="CW68" i="10"/>
  <c r="CW67" i="10"/>
  <c r="CW66" i="10"/>
  <c r="CW65" i="10"/>
  <c r="CW64" i="10"/>
  <c r="CW63" i="10"/>
  <c r="CW62" i="10"/>
  <c r="CW61" i="10"/>
  <c r="CW60" i="10"/>
  <c r="CW59" i="10"/>
  <c r="CW58" i="10"/>
  <c r="CW57" i="10"/>
  <c r="CW56" i="10"/>
  <c r="CW55" i="10"/>
  <c r="CW54" i="10"/>
  <c r="CW53" i="10"/>
  <c r="CW52" i="10"/>
  <c r="CW51" i="10"/>
  <c r="CW50" i="10"/>
  <c r="CW49" i="10"/>
  <c r="CW48" i="10"/>
  <c r="CW47" i="10"/>
  <c r="CW46" i="10"/>
  <c r="CW45" i="10"/>
  <c r="CW44" i="10"/>
  <c r="CW43" i="10"/>
  <c r="CW42" i="10"/>
  <c r="CW41" i="10"/>
  <c r="CW40" i="10"/>
  <c r="CW39" i="10"/>
  <c r="CW38" i="10"/>
  <c r="CW37" i="10"/>
  <c r="CW36" i="10"/>
  <c r="CW35" i="10"/>
  <c r="CW34" i="10"/>
  <c r="CW33" i="10"/>
  <c r="CW32" i="10"/>
  <c r="CW31" i="10"/>
  <c r="CW30" i="10"/>
  <c r="CW29" i="10"/>
  <c r="CW28" i="10"/>
  <c r="CW27" i="10"/>
  <c r="CW26" i="10"/>
  <c r="CW25" i="10"/>
  <c r="CW24" i="10"/>
  <c r="CW23" i="10"/>
  <c r="CW22" i="10"/>
  <c r="CW21" i="10"/>
  <c r="CW20" i="10"/>
  <c r="CW19" i="10"/>
  <c r="CW18" i="10"/>
  <c r="CW17" i="10"/>
  <c r="CW16" i="10"/>
  <c r="CW15" i="10"/>
  <c r="CW14" i="10"/>
  <c r="CW13" i="10"/>
  <c r="CW12" i="10"/>
  <c r="CW11" i="10"/>
  <c r="CW10" i="10"/>
  <c r="CW9" i="10"/>
  <c r="CW8" i="10"/>
  <c r="CW7" i="10"/>
  <c r="CW6" i="10"/>
  <c r="CW5" i="10"/>
  <c r="CW4" i="10"/>
  <c r="CW3" i="10"/>
  <c r="DS302" i="10"/>
  <c r="DS301" i="10"/>
  <c r="DS300" i="10"/>
  <c r="DS299" i="10"/>
  <c r="DS298" i="10"/>
  <c r="DS297" i="10"/>
  <c r="DS296" i="10"/>
  <c r="DS295" i="10"/>
  <c r="DS294" i="10"/>
  <c r="DS293" i="10"/>
  <c r="DS292" i="10"/>
  <c r="DS291" i="10"/>
  <c r="DS290" i="10"/>
  <c r="DS289" i="10"/>
  <c r="DS288" i="10"/>
  <c r="DS287" i="10"/>
  <c r="DS286" i="10"/>
  <c r="DS285" i="10"/>
  <c r="DS284" i="10"/>
  <c r="DS283" i="10"/>
  <c r="DS282" i="10"/>
  <c r="DS281" i="10"/>
  <c r="DS280" i="10"/>
  <c r="DS279" i="10"/>
  <c r="DS278" i="10"/>
  <c r="DS277" i="10"/>
  <c r="DS276" i="10"/>
  <c r="DS275" i="10"/>
  <c r="DS274" i="10"/>
  <c r="DS273" i="10"/>
  <c r="DS272" i="10"/>
  <c r="DS271" i="10"/>
  <c r="DS270" i="10"/>
  <c r="DS269" i="10"/>
  <c r="DS268" i="10"/>
  <c r="DS267" i="10"/>
  <c r="DS266" i="10"/>
  <c r="DS265" i="10"/>
  <c r="DS264" i="10"/>
  <c r="DS263" i="10"/>
  <c r="DS262" i="10"/>
  <c r="DS261" i="10"/>
  <c r="DS260" i="10"/>
  <c r="DS259" i="10"/>
  <c r="DS258" i="10"/>
  <c r="DS257" i="10"/>
  <c r="DS256" i="10"/>
  <c r="DS255" i="10"/>
  <c r="DS254" i="10"/>
  <c r="DS253" i="10"/>
  <c r="DS252" i="10"/>
  <c r="DS251" i="10"/>
  <c r="DS250" i="10"/>
  <c r="DS249" i="10"/>
  <c r="DS248" i="10"/>
  <c r="DS247" i="10"/>
  <c r="DS246" i="10"/>
  <c r="DS245" i="10"/>
  <c r="DS244" i="10"/>
  <c r="DS243" i="10"/>
  <c r="DS242" i="10"/>
  <c r="DS241" i="10"/>
  <c r="DS240" i="10"/>
  <c r="DS239" i="10"/>
  <c r="DS238" i="10"/>
  <c r="DS237" i="10"/>
  <c r="DS236" i="10"/>
  <c r="DS235" i="10"/>
  <c r="DS234" i="10"/>
  <c r="DS233" i="10"/>
  <c r="DS232" i="10"/>
  <c r="DS231" i="10"/>
  <c r="DS230" i="10"/>
  <c r="DS229" i="10"/>
  <c r="DS228" i="10"/>
  <c r="DS227" i="10"/>
  <c r="DS226" i="10"/>
  <c r="DS225" i="10"/>
  <c r="DS224" i="10"/>
  <c r="DS223" i="10"/>
  <c r="DS222" i="10"/>
  <c r="DS221" i="10"/>
  <c r="DS220" i="10"/>
  <c r="DS219" i="10"/>
  <c r="DS218" i="10"/>
  <c r="DS217" i="10"/>
  <c r="DS216" i="10"/>
  <c r="DS215" i="10"/>
  <c r="DS214" i="10"/>
  <c r="DS213" i="10"/>
  <c r="DS212" i="10"/>
  <c r="DS211" i="10"/>
  <c r="DS210" i="10"/>
  <c r="DS209" i="10"/>
  <c r="DS208" i="10"/>
  <c r="DS207" i="10"/>
  <c r="DS206" i="10"/>
  <c r="DS205" i="10"/>
  <c r="DS204" i="10"/>
  <c r="DS203" i="10"/>
  <c r="DS202" i="10"/>
  <c r="DS201" i="10"/>
  <c r="DS200" i="10"/>
  <c r="DS199" i="10"/>
  <c r="DS198" i="10"/>
  <c r="DS197" i="10"/>
  <c r="DS196" i="10"/>
  <c r="DS195" i="10"/>
  <c r="DS194" i="10"/>
  <c r="DS193" i="10"/>
  <c r="DS192" i="10"/>
  <c r="DS191" i="10"/>
  <c r="DS190" i="10"/>
  <c r="DS189" i="10"/>
  <c r="DS188" i="10"/>
  <c r="DS187" i="10"/>
  <c r="DS186" i="10"/>
  <c r="DS185" i="10"/>
  <c r="DS184" i="10"/>
  <c r="DS183" i="10"/>
  <c r="DS182" i="10"/>
  <c r="DS181" i="10"/>
  <c r="DS180" i="10"/>
  <c r="DS179" i="10"/>
  <c r="DS178" i="10"/>
  <c r="DS177" i="10"/>
  <c r="DS176" i="10"/>
  <c r="DS175" i="10"/>
  <c r="DS174" i="10"/>
  <c r="DS173" i="10"/>
  <c r="DS172" i="10"/>
  <c r="DS171" i="10"/>
  <c r="DS170" i="10"/>
  <c r="DS169" i="10"/>
  <c r="DS168" i="10"/>
  <c r="DS167" i="10"/>
  <c r="DS166" i="10"/>
  <c r="DS165" i="10"/>
  <c r="DS164" i="10"/>
  <c r="DS163" i="10"/>
  <c r="DS162" i="10"/>
  <c r="DS161" i="10"/>
  <c r="DS160" i="10"/>
  <c r="DS159" i="10"/>
  <c r="DS158" i="10"/>
  <c r="DS157" i="10"/>
  <c r="DS156" i="10"/>
  <c r="DS155" i="10"/>
  <c r="DS154" i="10"/>
  <c r="DS153" i="10"/>
  <c r="DS152" i="10"/>
  <c r="DS151" i="10"/>
  <c r="DS150" i="10"/>
  <c r="DS149" i="10"/>
  <c r="DS148" i="10"/>
  <c r="DS147" i="10"/>
  <c r="DS146" i="10"/>
  <c r="DS145" i="10"/>
  <c r="DS144" i="10"/>
  <c r="DS143" i="10"/>
  <c r="DS142" i="10"/>
  <c r="DS141" i="10"/>
  <c r="DS140" i="10"/>
  <c r="DS139" i="10"/>
  <c r="DS138" i="10"/>
  <c r="DS137" i="10"/>
  <c r="DS136" i="10"/>
  <c r="DS135" i="10"/>
  <c r="DS134" i="10"/>
  <c r="DS133" i="10"/>
  <c r="DS132" i="10"/>
  <c r="DS131" i="10"/>
  <c r="DS130" i="10"/>
  <c r="DS129" i="10"/>
  <c r="DS128" i="10"/>
  <c r="DS127" i="10"/>
  <c r="DS126" i="10"/>
  <c r="DS125" i="10"/>
  <c r="DS124" i="10"/>
  <c r="DS123" i="10"/>
  <c r="DS122" i="10"/>
  <c r="DS121" i="10"/>
  <c r="DS120" i="10"/>
  <c r="DS119" i="10"/>
  <c r="DS118" i="10"/>
  <c r="DS117" i="10"/>
  <c r="DS116" i="10"/>
  <c r="DS115" i="10"/>
  <c r="DS114" i="10"/>
  <c r="DS113" i="10"/>
  <c r="DS112" i="10"/>
  <c r="DS111" i="10"/>
  <c r="DS110" i="10"/>
  <c r="DS109" i="10"/>
  <c r="DS108" i="10"/>
  <c r="DS107" i="10"/>
  <c r="DS106" i="10"/>
  <c r="DS105" i="10"/>
  <c r="DS104" i="10"/>
  <c r="DS103" i="10"/>
  <c r="DS102" i="10"/>
  <c r="DS101" i="10"/>
  <c r="DS100" i="10"/>
  <c r="DS99" i="10"/>
  <c r="DS98" i="10"/>
  <c r="DS97" i="10"/>
  <c r="DS96" i="10"/>
  <c r="DS95" i="10"/>
  <c r="DS94" i="10"/>
  <c r="DS93" i="10"/>
  <c r="DS92" i="10"/>
  <c r="DS91" i="10"/>
  <c r="DS90" i="10"/>
  <c r="DS89" i="10"/>
  <c r="DS88" i="10"/>
  <c r="DS87" i="10"/>
  <c r="DS86" i="10"/>
  <c r="DS85" i="10"/>
  <c r="DS84" i="10"/>
  <c r="DS83" i="10"/>
  <c r="DS82" i="10"/>
  <c r="DS81" i="10"/>
  <c r="DS80" i="10"/>
  <c r="DS79" i="10"/>
  <c r="DS78" i="10"/>
  <c r="DS77" i="10"/>
  <c r="DS76" i="10"/>
  <c r="DS75" i="10"/>
  <c r="DS74" i="10"/>
  <c r="DS73" i="10"/>
  <c r="DS72" i="10"/>
  <c r="DS71" i="10"/>
  <c r="DS70" i="10"/>
  <c r="DS69" i="10"/>
  <c r="DS68" i="10"/>
  <c r="DS67" i="10"/>
  <c r="DS66" i="10"/>
  <c r="DS65" i="10"/>
  <c r="DS64" i="10"/>
  <c r="DS63" i="10"/>
  <c r="DS62" i="10"/>
  <c r="DS61" i="10"/>
  <c r="DS60" i="10"/>
  <c r="DS59" i="10"/>
  <c r="DS58" i="10"/>
  <c r="DS57" i="10"/>
  <c r="DS56" i="10"/>
  <c r="DS55" i="10"/>
  <c r="DS54" i="10"/>
  <c r="DS53" i="10"/>
  <c r="DS52" i="10"/>
  <c r="DS51" i="10"/>
  <c r="DS50" i="10"/>
  <c r="DS49" i="10"/>
  <c r="DS48" i="10"/>
  <c r="DS47" i="10"/>
  <c r="DS46" i="10"/>
  <c r="DS45" i="10"/>
  <c r="DS44" i="10"/>
  <c r="DS43" i="10"/>
  <c r="DS42" i="10"/>
  <c r="DS41" i="10"/>
  <c r="DS40" i="10"/>
  <c r="DS39" i="10"/>
  <c r="DS38" i="10"/>
  <c r="DS37" i="10"/>
  <c r="DS36" i="10"/>
  <c r="DS35" i="10"/>
  <c r="DS34" i="10"/>
  <c r="DS33" i="10"/>
  <c r="DS32" i="10"/>
  <c r="DS31" i="10"/>
  <c r="DS30" i="10"/>
  <c r="DS29" i="10"/>
  <c r="DS28" i="10"/>
  <c r="DS27" i="10"/>
  <c r="DS26" i="10"/>
  <c r="DS25" i="10"/>
  <c r="DS24" i="10"/>
  <c r="DS23" i="10"/>
  <c r="DS22" i="10"/>
  <c r="DS21" i="10"/>
  <c r="DS20" i="10"/>
  <c r="DS19" i="10"/>
  <c r="DS18" i="10"/>
  <c r="DS17" i="10"/>
  <c r="DS16" i="10"/>
  <c r="DS15" i="10"/>
  <c r="DS14" i="10"/>
  <c r="DS13" i="10"/>
  <c r="DS12" i="10"/>
  <c r="DS11" i="10"/>
  <c r="DS10" i="10"/>
  <c r="DS9" i="10"/>
  <c r="DS8" i="10"/>
  <c r="DS7" i="10"/>
  <c r="DS6" i="10"/>
  <c r="DS5" i="10"/>
  <c r="DS4" i="10"/>
  <c r="DS3" i="10"/>
  <c r="EO302" i="10"/>
  <c r="EO301" i="10"/>
  <c r="EO300" i="10"/>
  <c r="EO299" i="10"/>
  <c r="EO298" i="10"/>
  <c r="EO297" i="10"/>
  <c r="EO296" i="10"/>
  <c r="EO295" i="10"/>
  <c r="EO294" i="10"/>
  <c r="EO293" i="10"/>
  <c r="EO292" i="10"/>
  <c r="EO291" i="10"/>
  <c r="EO290" i="10"/>
  <c r="EO289" i="10"/>
  <c r="EO288" i="10"/>
  <c r="EO287" i="10"/>
  <c r="EO286" i="10"/>
  <c r="EO285" i="10"/>
  <c r="EO284" i="10"/>
  <c r="EO283" i="10"/>
  <c r="EO282" i="10"/>
  <c r="EO281" i="10"/>
  <c r="EO280" i="10"/>
  <c r="EO279" i="10"/>
  <c r="EO278" i="10"/>
  <c r="EO277" i="10"/>
  <c r="EO276" i="10"/>
  <c r="EO275" i="10"/>
  <c r="EO274" i="10"/>
  <c r="EO273" i="10"/>
  <c r="EO272" i="10"/>
  <c r="EO271" i="10"/>
  <c r="EO270" i="10"/>
  <c r="EO269" i="10"/>
  <c r="EO268" i="10"/>
  <c r="EO267" i="10"/>
  <c r="EO266" i="10"/>
  <c r="EO265" i="10"/>
  <c r="EO264" i="10"/>
  <c r="EO263" i="10"/>
  <c r="EO262" i="10"/>
  <c r="EO261" i="10"/>
  <c r="EO260" i="10"/>
  <c r="EO259" i="10"/>
  <c r="EO258" i="10"/>
  <c r="EO257" i="10"/>
  <c r="EO256" i="10"/>
  <c r="EO255" i="10"/>
  <c r="EO254" i="10"/>
  <c r="EO253" i="10"/>
  <c r="EO252" i="10"/>
  <c r="EO251" i="10"/>
  <c r="EO250" i="10"/>
  <c r="EO249" i="10"/>
  <c r="EO248" i="10"/>
  <c r="EO247" i="10"/>
  <c r="EO246" i="10"/>
  <c r="EO245" i="10"/>
  <c r="EO244" i="10"/>
  <c r="EO243" i="10"/>
  <c r="EO242" i="10"/>
  <c r="EO241" i="10"/>
  <c r="EO240" i="10"/>
  <c r="EO239" i="10"/>
  <c r="EO238" i="10"/>
  <c r="EO237" i="10"/>
  <c r="EO236" i="10"/>
  <c r="EO235" i="10"/>
  <c r="EO234" i="10"/>
  <c r="EO233" i="10"/>
  <c r="EO232" i="10"/>
  <c r="EO231" i="10"/>
  <c r="EO230" i="10"/>
  <c r="EO229" i="10"/>
  <c r="EO228" i="10"/>
  <c r="EO227" i="10"/>
  <c r="EO226" i="10"/>
  <c r="EO225" i="10"/>
  <c r="EO224" i="10"/>
  <c r="EO223" i="10"/>
  <c r="EO222" i="10"/>
  <c r="EO221" i="10"/>
  <c r="EO220" i="10"/>
  <c r="EO219" i="10"/>
  <c r="EO218" i="10"/>
  <c r="EO217" i="10"/>
  <c r="EO216" i="10"/>
  <c r="EO215" i="10"/>
  <c r="EO214" i="10"/>
  <c r="EO213" i="10"/>
  <c r="EO212" i="10"/>
  <c r="EO211" i="10"/>
  <c r="EO210" i="10"/>
  <c r="EO209" i="10"/>
  <c r="EO208" i="10"/>
  <c r="EO207" i="10"/>
  <c r="EO206" i="10"/>
  <c r="EO205" i="10"/>
  <c r="EO204" i="10"/>
  <c r="EO203" i="10"/>
  <c r="EO202" i="10"/>
  <c r="EO201" i="10"/>
  <c r="EO200" i="10"/>
  <c r="EO199" i="10"/>
  <c r="EO198" i="10"/>
  <c r="EO197" i="10"/>
  <c r="EO196" i="10"/>
  <c r="EO195" i="10"/>
  <c r="EO194" i="10"/>
  <c r="EO193" i="10"/>
  <c r="EO192" i="10"/>
  <c r="EO191" i="10"/>
  <c r="EO190" i="10"/>
  <c r="EO189" i="10"/>
  <c r="EO188" i="10"/>
  <c r="EO187" i="10"/>
  <c r="EO186" i="10"/>
  <c r="EO185" i="10"/>
  <c r="EO184" i="10"/>
  <c r="EO183" i="10"/>
  <c r="EO182" i="10"/>
  <c r="EO181" i="10"/>
  <c r="EO180" i="10"/>
  <c r="EO179" i="10"/>
  <c r="EO178" i="10"/>
  <c r="EO177" i="10"/>
  <c r="EO176" i="10"/>
  <c r="EO175" i="10"/>
  <c r="EO174" i="10"/>
  <c r="EO173" i="10"/>
  <c r="EO172" i="10"/>
  <c r="EO171" i="10"/>
  <c r="EO170" i="10"/>
  <c r="EO169" i="10"/>
  <c r="EO168" i="10"/>
  <c r="EO167" i="10"/>
  <c r="EO166" i="10"/>
  <c r="EO165" i="10"/>
  <c r="EO164" i="10"/>
  <c r="EO163" i="10"/>
  <c r="EO162" i="10"/>
  <c r="EO161" i="10"/>
  <c r="EO160" i="10"/>
  <c r="EO159" i="10"/>
  <c r="EO158" i="10"/>
  <c r="EO157" i="10"/>
  <c r="EO156" i="10"/>
  <c r="EO155" i="10"/>
  <c r="EO154" i="10"/>
  <c r="EO153" i="10"/>
  <c r="EO152" i="10"/>
  <c r="EO151" i="10"/>
  <c r="EO150" i="10"/>
  <c r="EO149" i="10"/>
  <c r="EO148" i="10"/>
  <c r="EO147" i="10"/>
  <c r="EO146" i="10"/>
  <c r="EO145" i="10"/>
  <c r="EO144" i="10"/>
  <c r="EO143" i="10"/>
  <c r="EO142" i="10"/>
  <c r="EO141" i="10"/>
  <c r="EO140" i="10"/>
  <c r="EO139" i="10"/>
  <c r="EO138" i="10"/>
  <c r="EO137" i="10"/>
  <c r="EO136" i="10"/>
  <c r="EO135" i="10"/>
  <c r="EO134" i="10"/>
  <c r="EO133" i="10"/>
  <c r="EO132" i="10"/>
  <c r="EO131" i="10"/>
  <c r="EO130" i="10"/>
  <c r="EO129" i="10"/>
  <c r="EO128" i="10"/>
  <c r="EO127" i="10"/>
  <c r="EO126" i="10"/>
  <c r="EO125" i="10"/>
  <c r="EO124" i="10"/>
  <c r="EO123" i="10"/>
  <c r="EO122" i="10"/>
  <c r="EO121" i="10"/>
  <c r="EO120" i="10"/>
  <c r="EO119" i="10"/>
  <c r="EO118" i="10"/>
  <c r="EO117" i="10"/>
  <c r="EO116" i="10"/>
  <c r="EO115" i="10"/>
  <c r="EO114" i="10"/>
  <c r="EO113" i="10"/>
  <c r="EO112" i="10"/>
  <c r="EO111" i="10"/>
  <c r="EO110" i="10"/>
  <c r="EO109" i="10"/>
  <c r="EO108" i="10"/>
  <c r="EO107" i="10"/>
  <c r="EO106" i="10"/>
  <c r="EO105" i="10"/>
  <c r="EO104" i="10"/>
  <c r="EO103" i="10"/>
  <c r="EO102" i="10"/>
  <c r="EO101" i="10"/>
  <c r="EO100" i="10"/>
  <c r="EO99" i="10"/>
  <c r="EO98" i="10"/>
  <c r="EO97" i="10"/>
  <c r="EO96" i="10"/>
  <c r="EO95" i="10"/>
  <c r="EO94" i="10"/>
  <c r="EO93" i="10"/>
  <c r="EO92" i="10"/>
  <c r="EO91" i="10"/>
  <c r="EO90" i="10"/>
  <c r="EO89" i="10"/>
  <c r="EO88" i="10"/>
  <c r="EO87" i="10"/>
  <c r="EO86" i="10"/>
  <c r="EO85" i="10"/>
  <c r="EO84" i="10"/>
  <c r="EO83" i="10"/>
  <c r="EO82" i="10"/>
  <c r="EO81" i="10"/>
  <c r="EO80" i="10"/>
  <c r="EO79" i="10"/>
  <c r="EO78" i="10"/>
  <c r="EO77" i="10"/>
  <c r="EO76" i="10"/>
  <c r="EO75" i="10"/>
  <c r="EO74" i="10"/>
  <c r="EO73" i="10"/>
  <c r="EO72" i="10"/>
  <c r="EO71" i="10"/>
  <c r="EO70" i="10"/>
  <c r="EO69" i="10"/>
  <c r="EO68" i="10"/>
  <c r="EO67" i="10"/>
  <c r="EO66" i="10"/>
  <c r="EO65" i="10"/>
  <c r="EO64" i="10"/>
  <c r="EO63" i="10"/>
  <c r="EO62" i="10"/>
  <c r="EO61" i="10"/>
  <c r="EO60" i="10"/>
  <c r="EO59" i="10"/>
  <c r="EO58" i="10"/>
  <c r="EO57" i="10"/>
  <c r="EO56" i="10"/>
  <c r="EO55" i="10"/>
  <c r="EO54" i="10"/>
  <c r="EO53" i="10"/>
  <c r="EO52" i="10"/>
  <c r="EO51" i="10"/>
  <c r="EO50" i="10"/>
  <c r="EO49" i="10"/>
  <c r="EO48" i="10"/>
  <c r="EO47" i="10"/>
  <c r="EO46" i="10"/>
  <c r="EO45" i="10"/>
  <c r="EO44" i="10"/>
  <c r="EO43" i="10"/>
  <c r="EO42" i="10"/>
  <c r="EO41" i="10"/>
  <c r="EO40" i="10"/>
  <c r="EO39" i="10"/>
  <c r="EO38" i="10"/>
  <c r="EO37" i="10"/>
  <c r="EO36" i="10"/>
  <c r="EO35" i="10"/>
  <c r="EO34" i="10"/>
  <c r="EO33" i="10"/>
  <c r="EO32" i="10"/>
  <c r="EO31" i="10"/>
  <c r="EO30" i="10"/>
  <c r="EO29" i="10"/>
  <c r="EO28" i="10"/>
  <c r="EO27" i="10"/>
  <c r="EO26" i="10"/>
  <c r="EO25" i="10"/>
  <c r="EO24" i="10"/>
  <c r="EO23" i="10"/>
  <c r="EO22" i="10"/>
  <c r="EO21" i="10"/>
  <c r="EO20" i="10"/>
  <c r="EO19" i="10"/>
  <c r="EO18" i="10"/>
  <c r="EO17" i="10"/>
  <c r="EO16" i="10"/>
  <c r="EO15" i="10"/>
  <c r="EO14" i="10"/>
  <c r="EO13" i="10"/>
  <c r="EO12" i="10"/>
  <c r="EO11" i="10"/>
  <c r="EO10" i="10"/>
  <c r="EO9" i="10"/>
  <c r="EO8" i="10"/>
  <c r="EO7" i="10"/>
  <c r="EO6" i="10"/>
  <c r="EO5" i="10"/>
  <c r="EO4" i="10"/>
  <c r="EO3" i="10"/>
  <c r="FK302" i="10"/>
  <c r="FK301" i="10"/>
  <c r="FK300" i="10"/>
  <c r="FK299" i="10"/>
  <c r="FK298" i="10"/>
  <c r="FK297" i="10"/>
  <c r="FK296" i="10"/>
  <c r="FK295" i="10"/>
  <c r="FK294" i="10"/>
  <c r="FK293" i="10"/>
  <c r="FK292" i="10"/>
  <c r="FK291" i="10"/>
  <c r="FK290" i="10"/>
  <c r="FK289" i="10"/>
  <c r="FK288" i="10"/>
  <c r="FK287" i="10"/>
  <c r="FK286" i="10"/>
  <c r="FK285" i="10"/>
  <c r="FK284" i="10"/>
  <c r="FK283" i="10"/>
  <c r="FK282" i="10"/>
  <c r="FK281" i="10"/>
  <c r="FK280" i="10"/>
  <c r="FK279" i="10"/>
  <c r="FK278" i="10"/>
  <c r="FK277" i="10"/>
  <c r="FK276" i="10"/>
  <c r="FK275" i="10"/>
  <c r="FK274" i="10"/>
  <c r="FK273" i="10"/>
  <c r="FK272" i="10"/>
  <c r="FK271" i="10"/>
  <c r="FK270" i="10"/>
  <c r="FK269" i="10"/>
  <c r="FK268" i="10"/>
  <c r="FK267" i="10"/>
  <c r="FK266" i="10"/>
  <c r="FK265" i="10"/>
  <c r="FK264" i="10"/>
  <c r="FK263" i="10"/>
  <c r="FK262" i="10"/>
  <c r="FK261" i="10"/>
  <c r="FK260" i="10"/>
  <c r="FK259" i="10"/>
  <c r="FK258" i="10"/>
  <c r="FK257" i="10"/>
  <c r="FK256" i="10"/>
  <c r="FK255" i="10"/>
  <c r="FK254" i="10"/>
  <c r="FK253" i="10"/>
  <c r="FK252" i="10"/>
  <c r="FK251" i="10"/>
  <c r="FK250" i="10"/>
  <c r="FK249" i="10"/>
  <c r="FK248" i="10"/>
  <c r="FK247" i="10"/>
  <c r="FK246" i="10"/>
  <c r="FK245" i="10"/>
  <c r="FK244" i="10"/>
  <c r="FK243" i="10"/>
  <c r="FK242" i="10"/>
  <c r="FK241" i="10"/>
  <c r="FK240" i="10"/>
  <c r="FK239" i="10"/>
  <c r="FK238" i="10"/>
  <c r="FK237" i="10"/>
  <c r="FK236" i="10"/>
  <c r="FK235" i="10"/>
  <c r="FK234" i="10"/>
  <c r="FK233" i="10"/>
  <c r="FK232" i="10"/>
  <c r="FK231" i="10"/>
  <c r="FK230" i="10"/>
  <c r="FK229" i="10"/>
  <c r="FK228" i="10"/>
  <c r="FK227" i="10"/>
  <c r="FK226" i="10"/>
  <c r="FK225" i="10"/>
  <c r="FK224" i="10"/>
  <c r="FK223" i="10"/>
  <c r="FK222" i="10"/>
  <c r="FK221" i="10"/>
  <c r="FK220" i="10"/>
  <c r="FK219" i="10"/>
  <c r="FK218" i="10"/>
  <c r="FK217" i="10"/>
  <c r="FK216" i="10"/>
  <c r="FK215" i="10"/>
  <c r="FK214" i="10"/>
  <c r="FK213" i="10"/>
  <c r="FK212" i="10"/>
  <c r="FK211" i="10"/>
  <c r="FK210" i="10"/>
  <c r="FK209" i="10"/>
  <c r="FK208" i="10"/>
  <c r="FK207" i="10"/>
  <c r="FK206" i="10"/>
  <c r="FK205" i="10"/>
  <c r="FK204" i="10"/>
  <c r="FK203" i="10"/>
  <c r="FK202" i="10"/>
  <c r="FK201" i="10"/>
  <c r="FK200" i="10"/>
  <c r="FK199" i="10"/>
  <c r="FK198" i="10"/>
  <c r="FK197" i="10"/>
  <c r="FK196" i="10"/>
  <c r="FK195" i="10"/>
  <c r="FK194" i="10"/>
  <c r="FK193" i="10"/>
  <c r="FK192" i="10"/>
  <c r="FK191" i="10"/>
  <c r="FK190" i="10"/>
  <c r="FK189" i="10"/>
  <c r="FK188" i="10"/>
  <c r="FK187" i="10"/>
  <c r="FK186" i="10"/>
  <c r="FK185" i="10"/>
  <c r="FK184" i="10"/>
  <c r="FK183" i="10"/>
  <c r="FK182" i="10"/>
  <c r="FK181" i="10"/>
  <c r="FK180" i="10"/>
  <c r="FK179" i="10"/>
  <c r="FK178" i="10"/>
  <c r="FK177" i="10"/>
  <c r="FK176" i="10"/>
  <c r="FK175" i="10"/>
  <c r="FK174" i="10"/>
  <c r="FK173" i="10"/>
  <c r="FK172" i="10"/>
  <c r="FK171" i="10"/>
  <c r="FK170" i="10"/>
  <c r="FK169" i="10"/>
  <c r="FK168" i="10"/>
  <c r="FK167" i="10"/>
  <c r="FK166" i="10"/>
  <c r="FK165" i="10"/>
  <c r="FK164" i="10"/>
  <c r="FK163" i="10"/>
  <c r="FK162" i="10"/>
  <c r="FK161" i="10"/>
  <c r="FK160" i="10"/>
  <c r="FK159" i="10"/>
  <c r="FK158" i="10"/>
  <c r="FK157" i="10"/>
  <c r="FK156" i="10"/>
  <c r="FK155" i="10"/>
  <c r="FK154" i="10"/>
  <c r="FK153" i="10"/>
  <c r="FK152" i="10"/>
  <c r="FK151" i="10"/>
  <c r="FK150" i="10"/>
  <c r="FK149" i="10"/>
  <c r="FK148" i="10"/>
  <c r="FK147" i="10"/>
  <c r="FK146" i="10"/>
  <c r="FK145" i="10"/>
  <c r="FK144" i="10"/>
  <c r="FK143" i="10"/>
  <c r="FK142" i="10"/>
  <c r="FK141" i="10"/>
  <c r="FK140" i="10"/>
  <c r="FK139" i="10"/>
  <c r="FK138" i="10"/>
  <c r="FK137" i="10"/>
  <c r="FK136" i="10"/>
  <c r="FK135" i="10"/>
  <c r="FK134" i="10"/>
  <c r="FK133" i="10"/>
  <c r="FK132" i="10"/>
  <c r="FK131" i="10"/>
  <c r="FK130" i="10"/>
  <c r="FK129" i="10"/>
  <c r="FK128" i="10"/>
  <c r="FK127" i="10"/>
  <c r="FK126" i="10"/>
  <c r="FK125" i="10"/>
  <c r="FK124" i="10"/>
  <c r="FK123" i="10"/>
  <c r="FK122" i="10"/>
  <c r="FK121" i="10"/>
  <c r="FK120" i="10"/>
  <c r="FK119" i="10"/>
  <c r="FK118" i="10"/>
  <c r="FK117" i="10"/>
  <c r="FK116" i="10"/>
  <c r="FK115" i="10"/>
  <c r="FK114" i="10"/>
  <c r="FK113" i="10"/>
  <c r="FK112" i="10"/>
  <c r="FK111" i="10"/>
  <c r="FK110" i="10"/>
  <c r="FK109" i="10"/>
  <c r="FK108" i="10"/>
  <c r="FK107" i="10"/>
  <c r="FK106" i="10"/>
  <c r="FK105" i="10"/>
  <c r="FK104" i="10"/>
  <c r="FK103" i="10"/>
  <c r="FK102" i="10"/>
  <c r="FK101" i="10"/>
  <c r="FK100" i="10"/>
  <c r="FK99" i="10"/>
  <c r="FK98" i="10"/>
  <c r="FK97" i="10"/>
  <c r="FK96" i="10"/>
  <c r="FK95" i="10"/>
  <c r="FK94" i="10"/>
  <c r="FK93" i="10"/>
  <c r="FK92" i="10"/>
  <c r="FK91" i="10"/>
  <c r="FK90" i="10"/>
  <c r="FK89" i="10"/>
  <c r="FK88" i="10"/>
  <c r="FK87" i="10"/>
  <c r="FK86" i="10"/>
  <c r="FK85" i="10"/>
  <c r="FK84" i="10"/>
  <c r="FK83" i="10"/>
  <c r="FK82" i="10"/>
  <c r="FK81" i="10"/>
  <c r="FK80" i="10"/>
  <c r="FK79" i="10"/>
  <c r="FK78" i="10"/>
  <c r="FK77" i="10"/>
  <c r="FK76" i="10"/>
  <c r="FK75" i="10"/>
  <c r="FK74" i="10"/>
  <c r="FK73" i="10"/>
  <c r="FK72" i="10"/>
  <c r="FK71" i="10"/>
  <c r="FK70" i="10"/>
  <c r="FK69" i="10"/>
  <c r="FK68" i="10"/>
  <c r="FK67" i="10"/>
  <c r="FK66" i="10"/>
  <c r="FK65" i="10"/>
  <c r="FK64" i="10"/>
  <c r="FK63" i="10"/>
  <c r="FK62" i="10"/>
  <c r="FK61" i="10"/>
  <c r="FK60" i="10"/>
  <c r="FK59" i="10"/>
  <c r="FK58" i="10"/>
  <c r="FK57" i="10"/>
  <c r="FK56" i="10"/>
  <c r="FK55" i="10"/>
  <c r="FK54" i="10"/>
  <c r="FK53" i="10"/>
  <c r="FK52" i="10"/>
  <c r="FK51" i="10"/>
  <c r="FK50" i="10"/>
  <c r="FK49" i="10"/>
  <c r="FK48" i="10"/>
  <c r="FK47" i="10"/>
  <c r="FK46" i="10"/>
  <c r="FK45" i="10"/>
  <c r="FK44" i="10"/>
  <c r="FK43" i="10"/>
  <c r="FK42" i="10"/>
  <c r="FK41" i="10"/>
  <c r="FK40" i="10"/>
  <c r="FK39" i="10"/>
  <c r="FK38" i="10"/>
  <c r="FK37" i="10"/>
  <c r="FK36" i="10"/>
  <c r="FK35" i="10"/>
  <c r="FK34" i="10"/>
  <c r="FK33" i="10"/>
  <c r="FK32" i="10"/>
  <c r="FK31" i="10"/>
  <c r="FK30" i="10"/>
  <c r="FK29" i="10"/>
  <c r="FK28" i="10"/>
  <c r="FK27" i="10"/>
  <c r="FK26" i="10"/>
  <c r="FK25" i="10"/>
  <c r="FK24" i="10"/>
  <c r="FK23" i="10"/>
  <c r="FK22" i="10"/>
  <c r="FK21" i="10"/>
  <c r="FK20" i="10"/>
  <c r="FK19" i="10"/>
  <c r="FK18" i="10"/>
  <c r="FK17" i="10"/>
  <c r="FK16" i="10"/>
  <c r="FK15" i="10"/>
  <c r="FK14" i="10"/>
  <c r="FK13" i="10"/>
  <c r="FK12" i="10"/>
  <c r="FK11" i="10"/>
  <c r="FK10" i="10"/>
  <c r="FK9" i="10"/>
  <c r="FK8" i="10"/>
  <c r="FK7" i="10"/>
  <c r="FK6" i="10"/>
  <c r="FK5" i="10"/>
  <c r="FK4" i="10"/>
  <c r="FK3" i="10"/>
  <c r="GG302" i="10"/>
  <c r="GG301" i="10"/>
  <c r="GG300" i="10"/>
  <c r="GG299" i="10"/>
  <c r="GG298" i="10"/>
  <c r="GG297" i="10"/>
  <c r="GG296" i="10"/>
  <c r="GG295" i="10"/>
  <c r="GG294" i="10"/>
  <c r="GG293" i="10"/>
  <c r="GG292" i="10"/>
  <c r="GG291" i="10"/>
  <c r="GG290" i="10"/>
  <c r="GG289" i="10"/>
  <c r="GG288" i="10"/>
  <c r="GG287" i="10"/>
  <c r="GG286" i="10"/>
  <c r="GG285" i="10"/>
  <c r="GG284" i="10"/>
  <c r="GG283" i="10"/>
  <c r="GG282" i="10"/>
  <c r="GG281" i="10"/>
  <c r="GG280" i="10"/>
  <c r="GG279" i="10"/>
  <c r="GG278" i="10"/>
  <c r="GG277" i="10"/>
  <c r="GG276" i="10"/>
  <c r="GG275" i="10"/>
  <c r="GG274" i="10"/>
  <c r="GG273" i="10"/>
  <c r="GG272" i="10"/>
  <c r="GG271" i="10"/>
  <c r="GG270" i="10"/>
  <c r="GG269" i="10"/>
  <c r="GG268" i="10"/>
  <c r="GG267" i="10"/>
  <c r="GG266" i="10"/>
  <c r="GG265" i="10"/>
  <c r="GG264" i="10"/>
  <c r="GG263" i="10"/>
  <c r="GG262" i="10"/>
  <c r="GG261" i="10"/>
  <c r="GG260" i="10"/>
  <c r="GG259" i="10"/>
  <c r="GG258" i="10"/>
  <c r="GG257" i="10"/>
  <c r="GG256" i="10"/>
  <c r="GG255" i="10"/>
  <c r="GG254" i="10"/>
  <c r="GG253" i="10"/>
  <c r="GG252" i="10"/>
  <c r="GG251" i="10"/>
  <c r="GG250" i="10"/>
  <c r="GG249" i="10"/>
  <c r="GG248" i="10"/>
  <c r="GG247" i="10"/>
  <c r="GG246" i="10"/>
  <c r="GG245" i="10"/>
  <c r="GG244" i="10"/>
  <c r="GG243" i="10"/>
  <c r="GG242" i="10"/>
  <c r="GG241" i="10"/>
  <c r="GG240" i="10"/>
  <c r="GG239" i="10"/>
  <c r="GG238" i="10"/>
  <c r="GG237" i="10"/>
  <c r="GG236" i="10"/>
  <c r="GG235" i="10"/>
  <c r="GG234" i="10"/>
  <c r="GG233" i="10"/>
  <c r="GG232" i="10"/>
  <c r="GG231" i="10"/>
  <c r="GG230" i="10"/>
  <c r="GG229" i="10"/>
  <c r="GG228" i="10"/>
  <c r="GG227" i="10"/>
  <c r="GG226" i="10"/>
  <c r="GG225" i="10"/>
  <c r="GG224" i="10"/>
  <c r="GG223" i="10"/>
  <c r="GG222" i="10"/>
  <c r="GG221" i="10"/>
  <c r="GG220" i="10"/>
  <c r="GG219" i="10"/>
  <c r="GG218" i="10"/>
  <c r="GG217" i="10"/>
  <c r="GG216" i="10"/>
  <c r="GG215" i="10"/>
  <c r="GG214" i="10"/>
  <c r="GG213" i="10"/>
  <c r="GG212" i="10"/>
  <c r="GG211" i="10"/>
  <c r="GG210" i="10"/>
  <c r="GG209" i="10"/>
  <c r="GG208" i="10"/>
  <c r="GG207" i="10"/>
  <c r="GG206" i="10"/>
  <c r="GG205" i="10"/>
  <c r="GG204" i="10"/>
  <c r="GG203" i="10"/>
  <c r="GG202" i="10"/>
  <c r="GG201" i="10"/>
  <c r="GG200" i="10"/>
  <c r="GG199" i="10"/>
  <c r="GG198" i="10"/>
  <c r="GG197" i="10"/>
  <c r="GG196" i="10"/>
  <c r="GG195" i="10"/>
  <c r="GG194" i="10"/>
  <c r="GG193" i="10"/>
  <c r="GG192" i="10"/>
  <c r="GG191" i="10"/>
  <c r="GG190" i="10"/>
  <c r="GG189" i="10"/>
  <c r="GG188" i="10"/>
  <c r="GG187" i="10"/>
  <c r="GG186" i="10"/>
  <c r="GG185" i="10"/>
  <c r="GG184" i="10"/>
  <c r="GG183" i="10"/>
  <c r="GG182" i="10"/>
  <c r="GG181" i="10"/>
  <c r="GG180" i="10"/>
  <c r="GG179" i="10"/>
  <c r="GG178" i="10"/>
  <c r="GG177" i="10"/>
  <c r="GG176" i="10"/>
  <c r="GG175" i="10"/>
  <c r="GG174" i="10"/>
  <c r="GG173" i="10"/>
  <c r="GG172" i="10"/>
  <c r="GG171" i="10"/>
  <c r="GG170" i="10"/>
  <c r="GG169" i="10"/>
  <c r="GG168" i="10"/>
  <c r="GG167" i="10"/>
  <c r="GG166" i="10"/>
  <c r="GG165" i="10"/>
  <c r="GG164" i="10"/>
  <c r="GG163" i="10"/>
  <c r="GG162" i="10"/>
  <c r="GG161" i="10"/>
  <c r="GG160" i="10"/>
  <c r="GG159" i="10"/>
  <c r="GG158" i="10"/>
  <c r="GG157" i="10"/>
  <c r="GG156" i="10"/>
  <c r="GG155" i="10"/>
  <c r="GG154" i="10"/>
  <c r="GG153" i="10"/>
  <c r="GG152" i="10"/>
  <c r="GG151" i="10"/>
  <c r="GG150" i="10"/>
  <c r="GG149" i="10"/>
  <c r="GG148" i="10"/>
  <c r="GG147" i="10"/>
  <c r="GG146" i="10"/>
  <c r="GG145" i="10"/>
  <c r="GG144" i="10"/>
  <c r="GG143" i="10"/>
  <c r="GG142" i="10"/>
  <c r="GG141" i="10"/>
  <c r="GG140" i="10"/>
  <c r="GG139" i="10"/>
  <c r="GG138" i="10"/>
  <c r="GG137" i="10"/>
  <c r="GG136" i="10"/>
  <c r="GG135" i="10"/>
  <c r="GG134" i="10"/>
  <c r="GG133" i="10"/>
  <c r="GG132" i="10"/>
  <c r="GG131" i="10"/>
  <c r="GG130" i="10"/>
  <c r="GG129" i="10"/>
  <c r="GG128" i="10"/>
  <c r="GG127" i="10"/>
  <c r="GG126" i="10"/>
  <c r="GG125" i="10"/>
  <c r="GG124" i="10"/>
  <c r="GG123" i="10"/>
  <c r="GG122" i="10"/>
  <c r="GG121" i="10"/>
  <c r="GG120" i="10"/>
  <c r="GG119" i="10"/>
  <c r="GG118" i="10"/>
  <c r="GG117" i="10"/>
  <c r="GG116" i="10"/>
  <c r="GG115" i="10"/>
  <c r="GG114" i="10"/>
  <c r="GG113" i="10"/>
  <c r="GG112" i="10"/>
  <c r="GG111" i="10"/>
  <c r="GG110" i="10"/>
  <c r="GG109" i="10"/>
  <c r="GG108" i="10"/>
  <c r="GG107" i="10"/>
  <c r="GG106" i="10"/>
  <c r="GG105" i="10"/>
  <c r="GG104" i="10"/>
  <c r="GG103" i="10"/>
  <c r="GG102" i="10"/>
  <c r="GG101" i="10"/>
  <c r="GG100" i="10"/>
  <c r="GG99" i="10"/>
  <c r="GG98" i="10"/>
  <c r="GG97" i="10"/>
  <c r="GG96" i="10"/>
  <c r="GG95" i="10"/>
  <c r="GG94" i="10"/>
  <c r="GG93" i="10"/>
  <c r="GG92" i="10"/>
  <c r="GG91" i="10"/>
  <c r="GG90" i="10"/>
  <c r="GG89" i="10"/>
  <c r="GG88" i="10"/>
  <c r="GG87" i="10"/>
  <c r="GG86" i="10"/>
  <c r="GG85" i="10"/>
  <c r="GG84" i="10"/>
  <c r="GG83" i="10"/>
  <c r="GG82" i="10"/>
  <c r="GG81" i="10"/>
  <c r="GG80" i="10"/>
  <c r="GG79" i="10"/>
  <c r="GG78" i="10"/>
  <c r="GG77" i="10"/>
  <c r="GG76" i="10"/>
  <c r="GG75" i="10"/>
  <c r="GG74" i="10"/>
  <c r="GG73" i="10"/>
  <c r="GG72" i="10"/>
  <c r="GG71" i="10"/>
  <c r="GG70" i="10"/>
  <c r="GG69" i="10"/>
  <c r="GG68" i="10"/>
  <c r="GG67" i="10"/>
  <c r="GG66" i="10"/>
  <c r="GG65" i="10"/>
  <c r="GG64" i="10"/>
  <c r="GG63" i="10"/>
  <c r="GG62" i="10"/>
  <c r="GG61" i="10"/>
  <c r="GG60" i="10"/>
  <c r="GG59" i="10"/>
  <c r="GG58" i="10"/>
  <c r="GG57" i="10"/>
  <c r="GG56" i="10"/>
  <c r="GG55" i="10"/>
  <c r="GG54" i="10"/>
  <c r="GG53" i="10"/>
  <c r="GG52" i="10"/>
  <c r="GG51" i="10"/>
  <c r="GG50" i="10"/>
  <c r="GG49" i="10"/>
  <c r="GG48" i="10"/>
  <c r="GG47" i="10"/>
  <c r="GG46" i="10"/>
  <c r="GG45" i="10"/>
  <c r="GG44" i="10"/>
  <c r="GG43" i="10"/>
  <c r="GG42" i="10"/>
  <c r="GG41" i="10"/>
  <c r="GG40" i="10"/>
  <c r="GG39" i="10"/>
  <c r="GG38" i="10"/>
  <c r="GG37" i="10"/>
  <c r="GG36" i="10"/>
  <c r="GG35" i="10"/>
  <c r="GG34" i="10"/>
  <c r="GG33" i="10"/>
  <c r="GG32" i="10"/>
  <c r="GG31" i="10"/>
  <c r="GG30" i="10"/>
  <c r="GG29" i="10"/>
  <c r="GG28" i="10"/>
  <c r="GG27" i="10"/>
  <c r="GG26" i="10"/>
  <c r="GG25" i="10"/>
  <c r="GG24" i="10"/>
  <c r="GG23" i="10"/>
  <c r="GG22" i="10"/>
  <c r="GG21" i="10"/>
  <c r="GG20" i="10"/>
  <c r="GG19" i="10"/>
  <c r="GG18" i="10"/>
  <c r="GG17" i="10"/>
  <c r="GG16" i="10"/>
  <c r="GG15" i="10"/>
  <c r="GG14" i="10"/>
  <c r="GG13" i="10"/>
  <c r="GG12" i="10"/>
  <c r="GG11" i="10"/>
  <c r="GG10" i="10"/>
  <c r="GG9" i="10"/>
  <c r="GG8" i="10"/>
  <c r="GG7" i="10"/>
  <c r="GG6" i="10"/>
  <c r="GG5" i="10"/>
  <c r="GG4" i="10"/>
  <c r="GG3" i="10"/>
  <c r="HC302" i="10"/>
  <c r="HC301" i="10"/>
  <c r="HC300" i="10"/>
  <c r="HC299" i="10"/>
  <c r="HC298" i="10"/>
  <c r="HC297" i="10"/>
  <c r="HC296" i="10"/>
  <c r="HC295" i="10"/>
  <c r="HC294" i="10"/>
  <c r="HC293" i="10"/>
  <c r="HC292" i="10"/>
  <c r="HC291" i="10"/>
  <c r="HC290" i="10"/>
  <c r="HC289" i="10"/>
  <c r="HC288" i="10"/>
  <c r="HC287" i="10"/>
  <c r="HC286" i="10"/>
  <c r="HC285" i="10"/>
  <c r="HC284" i="10"/>
  <c r="HC283" i="10"/>
  <c r="HC282" i="10"/>
  <c r="HC281" i="10"/>
  <c r="HC280" i="10"/>
  <c r="HC279" i="10"/>
  <c r="HC278" i="10"/>
  <c r="HC277" i="10"/>
  <c r="HC276" i="10"/>
  <c r="HC275" i="10"/>
  <c r="HC274" i="10"/>
  <c r="HC273" i="10"/>
  <c r="HC272" i="10"/>
  <c r="HC271" i="10"/>
  <c r="HC270" i="10"/>
  <c r="HC269" i="10"/>
  <c r="HC268" i="10"/>
  <c r="HC267" i="10"/>
  <c r="HC266" i="10"/>
  <c r="HC265" i="10"/>
  <c r="HC264" i="10"/>
  <c r="HC263" i="10"/>
  <c r="HC262" i="10"/>
  <c r="HC261" i="10"/>
  <c r="HC260" i="10"/>
  <c r="HC259" i="10"/>
  <c r="HC258" i="10"/>
  <c r="HC257" i="10"/>
  <c r="HC256" i="10"/>
  <c r="HC255" i="10"/>
  <c r="HC254" i="10"/>
  <c r="HC253" i="10"/>
  <c r="HC252" i="10"/>
  <c r="HC251" i="10"/>
  <c r="HC250" i="10"/>
  <c r="HC249" i="10"/>
  <c r="HC248" i="10"/>
  <c r="HC247" i="10"/>
  <c r="HC246" i="10"/>
  <c r="HC245" i="10"/>
  <c r="HC244" i="10"/>
  <c r="HC243" i="10"/>
  <c r="HC242" i="10"/>
  <c r="HC241" i="10"/>
  <c r="HC240" i="10"/>
  <c r="HC239" i="10"/>
  <c r="HC238" i="10"/>
  <c r="HC237" i="10"/>
  <c r="HC236" i="10"/>
  <c r="HC235" i="10"/>
  <c r="HC234" i="10"/>
  <c r="HC233" i="10"/>
  <c r="HC232" i="10"/>
  <c r="HC231" i="10"/>
  <c r="HC230" i="10"/>
  <c r="HC229" i="10"/>
  <c r="HC228" i="10"/>
  <c r="HC227" i="10"/>
  <c r="HC226" i="10"/>
  <c r="HC225" i="10"/>
  <c r="HC224" i="10"/>
  <c r="HC223" i="10"/>
  <c r="HC222" i="10"/>
  <c r="HC221" i="10"/>
  <c r="HC220" i="10"/>
  <c r="HC219" i="10"/>
  <c r="HC218" i="10"/>
  <c r="HC217" i="10"/>
  <c r="HC216" i="10"/>
  <c r="HC215" i="10"/>
  <c r="HC214" i="10"/>
  <c r="HC213" i="10"/>
  <c r="HC212" i="10"/>
  <c r="HC211" i="10"/>
  <c r="HC210" i="10"/>
  <c r="HC209" i="10"/>
  <c r="HC208" i="10"/>
  <c r="HC207" i="10"/>
  <c r="HC206" i="10"/>
  <c r="HC205" i="10"/>
  <c r="HC204" i="10"/>
  <c r="HC203" i="10"/>
  <c r="HC202" i="10"/>
  <c r="HC201" i="10"/>
  <c r="HC200" i="10"/>
  <c r="HC199" i="10"/>
  <c r="HC198" i="10"/>
  <c r="HC197" i="10"/>
  <c r="HC196" i="10"/>
  <c r="HC195" i="10"/>
  <c r="HC194" i="10"/>
  <c r="HC193" i="10"/>
  <c r="HC192" i="10"/>
  <c r="HC191" i="10"/>
  <c r="HC190" i="10"/>
  <c r="HC189" i="10"/>
  <c r="HC188" i="10"/>
  <c r="HC187" i="10"/>
  <c r="HC186" i="10"/>
  <c r="HC185" i="10"/>
  <c r="HC184" i="10"/>
  <c r="HC183" i="10"/>
  <c r="HC182" i="10"/>
  <c r="HC181" i="10"/>
  <c r="HC180" i="10"/>
  <c r="HC179" i="10"/>
  <c r="HC178" i="10"/>
  <c r="HC177" i="10"/>
  <c r="HC176" i="10"/>
  <c r="HC175" i="10"/>
  <c r="HC174" i="10"/>
  <c r="HC173" i="10"/>
  <c r="HC172" i="10"/>
  <c r="HC171" i="10"/>
  <c r="HC170" i="10"/>
  <c r="HC169" i="10"/>
  <c r="HC168" i="10"/>
  <c r="HC167" i="10"/>
  <c r="HC166" i="10"/>
  <c r="HC165" i="10"/>
  <c r="HC164" i="10"/>
  <c r="HC163" i="10"/>
  <c r="HC162" i="10"/>
  <c r="HC161" i="10"/>
  <c r="HC160" i="10"/>
  <c r="HC159" i="10"/>
  <c r="HC158" i="10"/>
  <c r="HC157" i="10"/>
  <c r="HC156" i="10"/>
  <c r="HC155" i="10"/>
  <c r="HC154" i="10"/>
  <c r="HC153" i="10"/>
  <c r="HC152" i="10"/>
  <c r="HC151" i="10"/>
  <c r="HC150" i="10"/>
  <c r="HC149" i="10"/>
  <c r="HC148" i="10"/>
  <c r="HC147" i="10"/>
  <c r="HC146" i="10"/>
  <c r="HC145" i="10"/>
  <c r="HC144" i="10"/>
  <c r="HC143" i="10"/>
  <c r="HC142" i="10"/>
  <c r="HC141" i="10"/>
  <c r="HC140" i="10"/>
  <c r="HC139" i="10"/>
  <c r="HC138" i="10"/>
  <c r="HC137" i="10"/>
  <c r="HC136" i="10"/>
  <c r="HC135" i="10"/>
  <c r="HC134" i="10"/>
  <c r="HC133" i="10"/>
  <c r="HC132" i="10"/>
  <c r="HC131" i="10"/>
  <c r="HC130" i="10"/>
  <c r="HC129" i="10"/>
  <c r="HC128" i="10"/>
  <c r="HC127" i="10"/>
  <c r="HC126" i="10"/>
  <c r="HC125" i="10"/>
  <c r="HC124" i="10"/>
  <c r="HC123" i="10"/>
  <c r="HC122" i="10"/>
  <c r="HC121" i="10"/>
  <c r="HC120" i="10"/>
  <c r="HC119" i="10"/>
  <c r="HC118" i="10"/>
  <c r="HC117" i="10"/>
  <c r="HC116" i="10"/>
  <c r="HC115" i="10"/>
  <c r="HC114" i="10"/>
  <c r="HC113" i="10"/>
  <c r="HC112" i="10"/>
  <c r="HC111" i="10"/>
  <c r="HC110" i="10"/>
  <c r="HC109" i="10"/>
  <c r="HC108" i="10"/>
  <c r="HC107" i="10"/>
  <c r="HC106" i="10"/>
  <c r="HC105" i="10"/>
  <c r="HC104" i="10"/>
  <c r="HC103" i="10"/>
  <c r="HC102" i="10"/>
  <c r="HC101" i="10"/>
  <c r="HC100" i="10"/>
  <c r="HC99" i="10"/>
  <c r="HC98" i="10"/>
  <c r="HC97" i="10"/>
  <c r="HC96" i="10"/>
  <c r="HC95" i="10"/>
  <c r="HC94" i="10"/>
  <c r="HC93" i="10"/>
  <c r="HC92" i="10"/>
  <c r="HC91" i="10"/>
  <c r="HC90" i="10"/>
  <c r="HC89" i="10"/>
  <c r="HC88" i="10"/>
  <c r="HC87" i="10"/>
  <c r="HC86" i="10"/>
  <c r="HC85" i="10"/>
  <c r="HC84" i="10"/>
  <c r="HC83" i="10"/>
  <c r="HC82" i="10"/>
  <c r="HC81" i="10"/>
  <c r="HC80" i="10"/>
  <c r="HC79" i="10"/>
  <c r="HC78" i="10"/>
  <c r="HC77" i="10"/>
  <c r="HC76" i="10"/>
  <c r="HC75" i="10"/>
  <c r="HC74" i="10"/>
  <c r="HC73" i="10"/>
  <c r="HC72" i="10"/>
  <c r="HC71" i="10"/>
  <c r="HC70" i="10"/>
  <c r="HC69" i="10"/>
  <c r="HC68" i="10"/>
  <c r="HC67" i="10"/>
  <c r="HC66" i="10"/>
  <c r="HC65" i="10"/>
  <c r="HC64" i="10"/>
  <c r="HC63" i="10"/>
  <c r="HC62" i="10"/>
  <c r="HC61" i="10"/>
  <c r="HC60" i="10"/>
  <c r="HC59" i="10"/>
  <c r="HC58" i="10"/>
  <c r="HC57" i="10"/>
  <c r="HC56" i="10"/>
  <c r="HC55" i="10"/>
  <c r="HC54" i="10"/>
  <c r="HC53" i="10"/>
  <c r="HC52" i="10"/>
  <c r="HC51" i="10"/>
  <c r="HC50" i="10"/>
  <c r="HC49" i="10"/>
  <c r="HC48" i="10"/>
  <c r="HC47" i="10"/>
  <c r="HC46" i="10"/>
  <c r="HC45" i="10"/>
  <c r="HC44" i="10"/>
  <c r="HC43" i="10"/>
  <c r="HC42" i="10"/>
  <c r="HC41" i="10"/>
  <c r="HC40" i="10"/>
  <c r="HC39" i="10"/>
  <c r="HC38" i="10"/>
  <c r="HC37" i="10"/>
  <c r="HC36" i="10"/>
  <c r="HC35" i="10"/>
  <c r="HC34" i="10"/>
  <c r="HC33" i="10"/>
  <c r="HC32" i="10"/>
  <c r="HC31" i="10"/>
  <c r="HC30" i="10"/>
  <c r="HC29" i="10"/>
  <c r="HC28" i="10"/>
  <c r="HC27" i="10"/>
  <c r="HC26" i="10"/>
  <c r="HC25" i="10"/>
  <c r="HC24" i="10"/>
  <c r="HC23" i="10"/>
  <c r="HC22" i="10"/>
  <c r="HC21" i="10"/>
  <c r="HC20" i="10"/>
  <c r="HC19" i="10"/>
  <c r="HC18" i="10"/>
  <c r="HC17" i="10"/>
  <c r="HC16" i="10"/>
  <c r="HC15" i="10"/>
  <c r="HC14" i="10"/>
  <c r="HC13" i="10"/>
  <c r="HC12" i="10"/>
  <c r="HC11" i="10"/>
  <c r="HC10" i="10"/>
  <c r="HC9" i="10"/>
  <c r="HC8" i="10"/>
  <c r="HC7" i="10"/>
  <c r="HC6" i="10"/>
  <c r="HC5" i="10"/>
  <c r="HC4" i="10"/>
  <c r="HC3" i="10"/>
  <c r="HY302" i="10"/>
  <c r="HY301" i="10"/>
  <c r="HY300" i="10"/>
  <c r="HY299" i="10"/>
  <c r="HY298" i="10"/>
  <c r="HY297" i="10"/>
  <c r="HY296" i="10"/>
  <c r="HY295" i="10"/>
  <c r="HY294" i="10"/>
  <c r="HY293" i="10"/>
  <c r="HY292" i="10"/>
  <c r="HY291" i="10"/>
  <c r="HY290" i="10"/>
  <c r="HY289" i="10"/>
  <c r="HY288" i="10"/>
  <c r="HY287" i="10"/>
  <c r="HY286" i="10"/>
  <c r="HY285" i="10"/>
  <c r="HY284" i="10"/>
  <c r="HY283" i="10"/>
  <c r="HY282" i="10"/>
  <c r="HY281" i="10"/>
  <c r="HY280" i="10"/>
  <c r="HY279" i="10"/>
  <c r="HY278" i="10"/>
  <c r="HY277" i="10"/>
  <c r="HY276" i="10"/>
  <c r="HY275" i="10"/>
  <c r="HY274" i="10"/>
  <c r="HY273" i="10"/>
  <c r="HY272" i="10"/>
  <c r="HY271" i="10"/>
  <c r="HY270" i="10"/>
  <c r="HY269" i="10"/>
  <c r="HY268" i="10"/>
  <c r="HY267" i="10"/>
  <c r="HY266" i="10"/>
  <c r="HY265" i="10"/>
  <c r="HY264" i="10"/>
  <c r="HY263" i="10"/>
  <c r="HY262" i="10"/>
  <c r="HY261" i="10"/>
  <c r="HY260" i="10"/>
  <c r="HY259" i="10"/>
  <c r="HY258" i="10"/>
  <c r="HY257" i="10"/>
  <c r="HY256" i="10"/>
  <c r="HY255" i="10"/>
  <c r="HY254" i="10"/>
  <c r="HY253" i="10"/>
  <c r="HY252" i="10"/>
  <c r="HY251" i="10"/>
  <c r="HY250" i="10"/>
  <c r="HY249" i="10"/>
  <c r="HY248" i="10"/>
  <c r="HY247" i="10"/>
  <c r="HY246" i="10"/>
  <c r="HY245" i="10"/>
  <c r="HY244" i="10"/>
  <c r="HY243" i="10"/>
  <c r="HY242" i="10"/>
  <c r="HY241" i="10"/>
  <c r="HY240" i="10"/>
  <c r="HY239" i="10"/>
  <c r="HY238" i="10"/>
  <c r="HY237" i="10"/>
  <c r="HY236" i="10"/>
  <c r="HY235" i="10"/>
  <c r="HY234" i="10"/>
  <c r="HY233" i="10"/>
  <c r="HY232" i="10"/>
  <c r="HY231" i="10"/>
  <c r="HY230" i="10"/>
  <c r="HY229" i="10"/>
  <c r="HY228" i="10"/>
  <c r="HY227" i="10"/>
  <c r="HY226" i="10"/>
  <c r="HY225" i="10"/>
  <c r="HY224" i="10"/>
  <c r="HY223" i="10"/>
  <c r="HY222" i="10"/>
  <c r="HY221" i="10"/>
  <c r="HY220" i="10"/>
  <c r="HY219" i="10"/>
  <c r="HY218" i="10"/>
  <c r="HY217" i="10"/>
  <c r="HY216" i="10"/>
  <c r="HY215" i="10"/>
  <c r="HY214" i="10"/>
  <c r="HY213" i="10"/>
  <c r="HY212" i="10"/>
  <c r="HY211" i="10"/>
  <c r="HY210" i="10"/>
  <c r="HY209" i="10"/>
  <c r="HY208" i="10"/>
  <c r="HY207" i="10"/>
  <c r="HY206" i="10"/>
  <c r="HY205" i="10"/>
  <c r="HY204" i="10"/>
  <c r="HY203" i="10"/>
  <c r="HY202" i="10"/>
  <c r="HY201" i="10"/>
  <c r="HY200" i="10"/>
  <c r="HY199" i="10"/>
  <c r="HY198" i="10"/>
  <c r="HY197" i="10"/>
  <c r="HY196" i="10"/>
  <c r="HY195" i="10"/>
  <c r="HY194" i="10"/>
  <c r="HY193" i="10"/>
  <c r="HY192" i="10"/>
  <c r="HY191" i="10"/>
  <c r="HY190" i="10"/>
  <c r="HY189" i="10"/>
  <c r="HY188" i="10"/>
  <c r="HY187" i="10"/>
  <c r="HY186" i="10"/>
  <c r="HY185" i="10"/>
  <c r="HY184" i="10"/>
  <c r="HY183" i="10"/>
  <c r="HY182" i="10"/>
  <c r="HY181" i="10"/>
  <c r="HY180" i="10"/>
  <c r="HY179" i="10"/>
  <c r="HY178" i="10"/>
  <c r="HY177" i="10"/>
  <c r="HY176" i="10"/>
  <c r="HY175" i="10"/>
  <c r="HY174" i="10"/>
  <c r="HY173" i="10"/>
  <c r="HY172" i="10"/>
  <c r="HY171" i="10"/>
  <c r="HY170" i="10"/>
  <c r="HY169" i="10"/>
  <c r="HY168" i="10"/>
  <c r="HY167" i="10"/>
  <c r="HY166" i="10"/>
  <c r="HY165" i="10"/>
  <c r="HY164" i="10"/>
  <c r="HY163" i="10"/>
  <c r="HY162" i="10"/>
  <c r="HY161" i="10"/>
  <c r="HY160" i="10"/>
  <c r="HY159" i="10"/>
  <c r="HY158" i="10"/>
  <c r="HY157" i="10"/>
  <c r="HY156" i="10"/>
  <c r="HY155" i="10"/>
  <c r="HY154" i="10"/>
  <c r="HY153" i="10"/>
  <c r="HY152" i="10"/>
  <c r="HY151" i="10"/>
  <c r="HY150" i="10"/>
  <c r="HY149" i="10"/>
  <c r="HY148" i="10"/>
  <c r="HY147" i="10"/>
  <c r="HY146" i="10"/>
  <c r="HY145" i="10"/>
  <c r="HY144" i="10"/>
  <c r="HY143" i="10"/>
  <c r="HY142" i="10"/>
  <c r="HY141" i="10"/>
  <c r="HY140" i="10"/>
  <c r="HY139" i="10"/>
  <c r="HY138" i="10"/>
  <c r="HY137" i="10"/>
  <c r="HY136" i="10"/>
  <c r="HY135" i="10"/>
  <c r="HY134" i="10"/>
  <c r="HY133" i="10"/>
  <c r="HY132" i="10"/>
  <c r="HY131" i="10"/>
  <c r="HY130" i="10"/>
  <c r="HY129" i="10"/>
  <c r="HY128" i="10"/>
  <c r="HY127" i="10"/>
  <c r="HY126" i="10"/>
  <c r="HY125" i="10"/>
  <c r="HY124" i="10"/>
  <c r="HY123" i="10"/>
  <c r="HY122" i="10"/>
  <c r="HY121" i="10"/>
  <c r="HY120" i="10"/>
  <c r="HY119" i="10"/>
  <c r="HY118" i="10"/>
  <c r="HY117" i="10"/>
  <c r="HY116" i="10"/>
  <c r="HY115" i="10"/>
  <c r="HY114" i="10"/>
  <c r="HY113" i="10"/>
  <c r="HY112" i="10"/>
  <c r="HY111" i="10"/>
  <c r="HY110" i="10"/>
  <c r="HY109" i="10"/>
  <c r="HY108" i="10"/>
  <c r="HY107" i="10"/>
  <c r="HY106" i="10"/>
  <c r="HY105" i="10"/>
  <c r="HY104" i="10"/>
  <c r="HY103" i="10"/>
  <c r="HY102" i="10"/>
  <c r="HY101" i="10"/>
  <c r="HY100" i="10"/>
  <c r="HY99" i="10"/>
  <c r="HY98" i="10"/>
  <c r="HY97" i="10"/>
  <c r="HY96" i="10"/>
  <c r="HY95" i="10"/>
  <c r="HY94" i="10"/>
  <c r="HY93" i="10"/>
  <c r="HY92" i="10"/>
  <c r="HY91" i="10"/>
  <c r="HY90" i="10"/>
  <c r="HY89" i="10"/>
  <c r="HY88" i="10"/>
  <c r="HY87" i="10"/>
  <c r="HY86" i="10"/>
  <c r="HY85" i="10"/>
  <c r="HY84" i="10"/>
  <c r="HY83" i="10"/>
  <c r="HY82" i="10"/>
  <c r="HY81" i="10"/>
  <c r="HY80" i="10"/>
  <c r="HY79" i="10"/>
  <c r="HY78" i="10"/>
  <c r="HY77" i="10"/>
  <c r="HY76" i="10"/>
  <c r="HY75" i="10"/>
  <c r="HY74" i="10"/>
  <c r="HY73" i="10"/>
  <c r="HY72" i="10"/>
  <c r="HY71" i="10"/>
  <c r="HY70" i="10"/>
  <c r="HY69" i="10"/>
  <c r="HY68" i="10"/>
  <c r="HY67" i="10"/>
  <c r="HY66" i="10"/>
  <c r="HY65" i="10"/>
  <c r="HY64" i="10"/>
  <c r="HY63" i="10"/>
  <c r="HY62" i="10"/>
  <c r="HY61" i="10"/>
  <c r="HY60" i="10"/>
  <c r="HY59" i="10"/>
  <c r="HY58" i="10"/>
  <c r="HY57" i="10"/>
  <c r="HY56" i="10"/>
  <c r="HY55" i="10"/>
  <c r="HY54" i="10"/>
  <c r="HY53" i="10"/>
  <c r="HY52" i="10"/>
  <c r="HY51" i="10"/>
  <c r="HY50" i="10"/>
  <c r="HY49" i="10"/>
  <c r="HY48" i="10"/>
  <c r="HY47" i="10"/>
  <c r="HY46" i="10"/>
  <c r="HY45" i="10"/>
  <c r="HY44" i="10"/>
  <c r="HY43" i="10"/>
  <c r="HY42" i="10"/>
  <c r="HY41" i="10"/>
  <c r="HY40" i="10"/>
  <c r="HY39" i="10"/>
  <c r="HY38" i="10"/>
  <c r="HY37" i="10"/>
  <c r="HY36" i="10"/>
  <c r="HY35" i="10"/>
  <c r="HY34" i="10"/>
  <c r="HY33" i="10"/>
  <c r="HY32" i="10"/>
  <c r="HY31" i="10"/>
  <c r="HY30" i="10"/>
  <c r="HY29" i="10"/>
  <c r="HY28" i="10"/>
  <c r="HY27" i="10"/>
  <c r="HY26" i="10"/>
  <c r="HY25" i="10"/>
  <c r="HY24" i="10"/>
  <c r="HY23" i="10"/>
  <c r="HY22" i="10"/>
  <c r="HY21" i="10"/>
  <c r="HY20" i="10"/>
  <c r="HY19" i="10"/>
  <c r="HY18" i="10"/>
  <c r="HY17" i="10"/>
  <c r="HY16" i="10"/>
  <c r="HY15" i="10"/>
  <c r="HY14" i="10"/>
  <c r="HY13" i="10"/>
  <c r="HY12" i="10"/>
  <c r="HY11" i="10"/>
  <c r="HY10" i="10"/>
  <c r="HY9" i="10"/>
  <c r="HY8" i="10"/>
  <c r="HY7" i="10"/>
  <c r="HY6" i="10"/>
  <c r="HY5" i="10"/>
  <c r="HY4" i="10"/>
  <c r="HY3" i="10"/>
  <c r="IU5" i="10"/>
  <c r="IU6" i="10"/>
  <c r="IU7" i="10"/>
  <c r="IU8" i="10"/>
  <c r="IU9" i="10"/>
  <c r="IU10" i="10"/>
  <c r="IU11" i="10"/>
  <c r="IU12" i="10"/>
  <c r="IU13" i="10"/>
  <c r="IU14" i="10"/>
  <c r="IU15" i="10"/>
  <c r="IU16" i="10"/>
  <c r="IU17" i="10"/>
  <c r="IU18" i="10"/>
  <c r="IU19" i="10"/>
  <c r="IU20" i="10"/>
  <c r="IU21" i="10"/>
  <c r="IU22" i="10"/>
  <c r="IU23" i="10"/>
  <c r="IU24" i="10"/>
  <c r="IU25" i="10"/>
  <c r="IU26" i="10"/>
  <c r="IU27" i="10"/>
  <c r="IU28" i="10"/>
  <c r="IU29" i="10"/>
  <c r="IU30" i="10"/>
  <c r="IU31" i="10"/>
  <c r="IU32" i="10"/>
  <c r="IU33" i="10"/>
  <c r="IU34" i="10"/>
  <c r="IU35" i="10"/>
  <c r="IU36" i="10"/>
  <c r="IU37" i="10"/>
  <c r="IU38" i="10"/>
  <c r="IU39" i="10"/>
  <c r="IU40" i="10"/>
  <c r="IU41" i="10"/>
  <c r="IU42" i="10"/>
  <c r="IU43" i="10"/>
  <c r="IU44" i="10"/>
  <c r="IU45" i="10"/>
  <c r="IU46" i="10"/>
  <c r="IU47" i="10"/>
  <c r="IU48" i="10"/>
  <c r="IU49" i="10"/>
  <c r="IU50" i="10"/>
  <c r="IU51" i="10"/>
  <c r="IU52" i="10"/>
  <c r="IU53" i="10"/>
  <c r="IU54" i="10"/>
  <c r="IU55" i="10"/>
  <c r="IU56" i="10"/>
  <c r="IU57" i="10"/>
  <c r="IU58" i="10"/>
  <c r="IU59" i="10"/>
  <c r="IU60" i="10"/>
  <c r="IU61" i="10"/>
  <c r="IU62" i="10"/>
  <c r="IU63" i="10"/>
  <c r="IU64" i="10"/>
  <c r="IU65" i="10"/>
  <c r="IU66" i="10"/>
  <c r="IU67" i="10"/>
  <c r="IU68" i="10"/>
  <c r="IU69" i="10"/>
  <c r="IU70" i="10"/>
  <c r="IU71" i="10"/>
  <c r="IU72" i="10"/>
  <c r="IU73" i="10"/>
  <c r="IU74" i="10"/>
  <c r="IU75" i="10"/>
  <c r="IU76" i="10"/>
  <c r="IU77" i="10"/>
  <c r="IU78" i="10"/>
  <c r="IU79" i="10"/>
  <c r="IU80" i="10"/>
  <c r="IU81" i="10"/>
  <c r="IU82" i="10"/>
  <c r="IU83" i="10"/>
  <c r="IU84" i="10"/>
  <c r="IU85" i="10"/>
  <c r="IU86" i="10"/>
  <c r="IU87" i="10"/>
  <c r="IU88" i="10"/>
  <c r="IU89" i="10"/>
  <c r="IU90" i="10"/>
  <c r="IU91" i="10"/>
  <c r="IU92" i="10"/>
  <c r="IU93" i="10"/>
  <c r="IU94" i="10"/>
  <c r="IU95" i="10"/>
  <c r="IU96" i="10"/>
  <c r="IU97" i="10"/>
  <c r="IU98" i="10"/>
  <c r="IU99" i="10"/>
  <c r="IU100" i="10"/>
  <c r="IU101" i="10"/>
  <c r="IU102" i="10"/>
  <c r="IU103" i="10"/>
  <c r="IU104" i="10"/>
  <c r="IU105" i="10"/>
  <c r="IU106" i="10"/>
  <c r="IU107" i="10"/>
  <c r="IU108" i="10"/>
  <c r="IU109" i="10"/>
  <c r="IU110" i="10"/>
  <c r="IU111" i="10"/>
  <c r="IU112" i="10"/>
  <c r="IU113" i="10"/>
  <c r="IU114" i="10"/>
  <c r="IU115" i="10"/>
  <c r="IU116" i="10"/>
  <c r="IU117" i="10"/>
  <c r="IU118" i="10"/>
  <c r="IU119" i="10"/>
  <c r="IU120" i="10"/>
  <c r="IU121" i="10"/>
  <c r="IU122" i="10"/>
  <c r="IU123" i="10"/>
  <c r="IU124" i="10"/>
  <c r="IU125" i="10"/>
  <c r="IU126" i="10"/>
  <c r="IU127" i="10"/>
  <c r="IU128" i="10"/>
  <c r="IU129" i="10"/>
  <c r="IU130" i="10"/>
  <c r="IU131" i="10"/>
  <c r="IU132" i="10"/>
  <c r="IU133" i="10"/>
  <c r="IU134" i="10"/>
  <c r="IU135" i="10"/>
  <c r="IU136" i="10"/>
  <c r="IU137" i="10"/>
  <c r="IU138" i="10"/>
  <c r="IU139" i="10"/>
  <c r="IU140" i="10"/>
  <c r="IU141" i="10"/>
  <c r="IU142" i="10"/>
  <c r="IU143" i="10"/>
  <c r="IU144" i="10"/>
  <c r="IU145" i="10"/>
  <c r="IU146" i="10"/>
  <c r="IU147" i="10"/>
  <c r="IU148" i="10"/>
  <c r="IU149" i="10"/>
  <c r="IU150" i="10"/>
  <c r="IU151" i="10"/>
  <c r="IU152" i="10"/>
  <c r="IU153" i="10"/>
  <c r="IU154" i="10"/>
  <c r="IU155" i="10"/>
  <c r="IU156" i="10"/>
  <c r="IU157" i="10"/>
  <c r="IU158" i="10"/>
  <c r="IU159" i="10"/>
  <c r="IU160" i="10"/>
  <c r="IU161" i="10"/>
  <c r="IU162" i="10"/>
  <c r="IU163" i="10"/>
  <c r="IU164" i="10"/>
  <c r="IU165" i="10"/>
  <c r="IU166" i="10"/>
  <c r="IU167" i="10"/>
  <c r="IU168" i="10"/>
  <c r="IU169" i="10"/>
  <c r="IU170" i="10"/>
  <c r="IU171" i="10"/>
  <c r="IU172" i="10"/>
  <c r="IU173" i="10"/>
  <c r="IU174" i="10"/>
  <c r="IU175" i="10"/>
  <c r="IU176" i="10"/>
  <c r="IU177" i="10"/>
  <c r="IU178" i="10"/>
  <c r="IU179" i="10"/>
  <c r="IU180" i="10"/>
  <c r="IU181" i="10"/>
  <c r="IU182" i="10"/>
  <c r="IU183" i="10"/>
  <c r="IU184" i="10"/>
  <c r="IU185" i="10"/>
  <c r="IU186" i="10"/>
  <c r="IU187" i="10"/>
  <c r="IU188" i="10"/>
  <c r="IU189" i="10"/>
  <c r="IU190" i="10"/>
  <c r="IU191" i="10"/>
  <c r="IU192" i="10"/>
  <c r="IU193" i="10"/>
  <c r="IU194" i="10"/>
  <c r="IU195" i="10"/>
  <c r="IU196" i="10"/>
  <c r="IU197" i="10"/>
  <c r="IU198" i="10"/>
  <c r="IU199" i="10"/>
  <c r="IU200" i="10"/>
  <c r="IU201" i="10"/>
  <c r="IU202" i="10"/>
  <c r="IU203" i="10"/>
  <c r="IU204" i="10"/>
  <c r="IU205" i="10"/>
  <c r="IU206" i="10"/>
  <c r="IU207" i="10"/>
  <c r="IU208" i="10"/>
  <c r="IU209" i="10"/>
  <c r="IU210" i="10"/>
  <c r="IU211" i="10"/>
  <c r="IU212" i="10"/>
  <c r="IU213" i="10"/>
  <c r="IU214" i="10"/>
  <c r="IU215" i="10"/>
  <c r="IU216" i="10"/>
  <c r="IU217" i="10"/>
  <c r="IU218" i="10"/>
  <c r="IU219" i="10"/>
  <c r="IU220" i="10"/>
  <c r="IU221" i="10"/>
  <c r="IU222" i="10"/>
  <c r="IU223" i="10"/>
  <c r="IU224" i="10"/>
  <c r="IU225" i="10"/>
  <c r="IU226" i="10"/>
  <c r="IU227" i="10"/>
  <c r="IU228" i="10"/>
  <c r="IU229" i="10"/>
  <c r="IU230" i="10"/>
  <c r="IU231" i="10"/>
  <c r="IU232" i="10"/>
  <c r="IU233" i="10"/>
  <c r="IU234" i="10"/>
  <c r="IU235" i="10"/>
  <c r="IU236" i="10"/>
  <c r="IU237" i="10"/>
  <c r="IU238" i="10"/>
  <c r="IU239" i="10"/>
  <c r="IU240" i="10"/>
  <c r="IU241" i="10"/>
  <c r="IU242" i="10"/>
  <c r="IU243" i="10"/>
  <c r="IU244" i="10"/>
  <c r="IU245" i="10"/>
  <c r="IU246" i="10"/>
  <c r="IU247" i="10"/>
  <c r="IU248" i="10"/>
  <c r="IU249" i="10"/>
  <c r="IU250" i="10"/>
  <c r="IU251" i="10"/>
  <c r="IU252" i="10"/>
  <c r="IU253" i="10"/>
  <c r="IU254" i="10"/>
  <c r="IU255" i="10"/>
  <c r="IU256" i="10"/>
  <c r="IU257" i="10"/>
  <c r="IU258" i="10"/>
  <c r="IU259" i="10"/>
  <c r="IU260" i="10"/>
  <c r="IU261" i="10"/>
  <c r="IU262" i="10"/>
  <c r="IU263" i="10"/>
  <c r="IU264" i="10"/>
  <c r="IU265" i="10"/>
  <c r="IU266" i="10"/>
  <c r="IU267" i="10"/>
  <c r="IU268" i="10"/>
  <c r="IU269" i="10"/>
  <c r="IU270" i="10"/>
  <c r="IU271" i="10"/>
  <c r="IU272" i="10"/>
  <c r="IU273" i="10"/>
  <c r="IU274" i="10"/>
  <c r="IU275" i="10"/>
  <c r="IU276" i="10"/>
  <c r="IU277" i="10"/>
  <c r="IU278" i="10"/>
  <c r="IU279" i="10"/>
  <c r="IU280" i="10"/>
  <c r="IU281" i="10"/>
  <c r="IU282" i="10"/>
  <c r="IU283" i="10"/>
  <c r="IU284" i="10"/>
  <c r="IU285" i="10"/>
  <c r="IU286" i="10"/>
  <c r="IU287" i="10"/>
  <c r="IU288" i="10"/>
  <c r="IU289" i="10"/>
  <c r="IU290" i="10"/>
  <c r="IU291" i="10"/>
  <c r="IU292" i="10"/>
  <c r="IU293" i="10"/>
  <c r="IU294" i="10"/>
  <c r="IU295" i="10"/>
  <c r="IU296" i="10"/>
  <c r="IU297" i="10"/>
  <c r="IU298" i="10"/>
  <c r="IU299" i="10"/>
  <c r="IU300" i="10"/>
  <c r="IU301" i="10"/>
  <c r="IU302" i="10"/>
  <c r="IU4" i="10"/>
  <c r="B121" i="6" l="1"/>
  <c r="B121" i="10" s="1"/>
  <c r="X121" i="10" s="1"/>
  <c r="C121" i="6"/>
  <c r="B122" i="6"/>
  <c r="C122" i="6"/>
  <c r="B123" i="6"/>
  <c r="B123" i="10" s="1"/>
  <c r="C123" i="6"/>
  <c r="B124" i="6"/>
  <c r="B124" i="10" s="1"/>
  <c r="C124" i="6"/>
  <c r="B125" i="6"/>
  <c r="B125" i="10" s="1"/>
  <c r="C125" i="6"/>
  <c r="B126" i="6"/>
  <c r="B126" i="10" s="1"/>
  <c r="C126" i="6"/>
  <c r="B127" i="6"/>
  <c r="B127" i="10" s="1"/>
  <c r="C127" i="6"/>
  <c r="B128" i="6"/>
  <c r="B128" i="10" s="1"/>
  <c r="X128" i="10" s="1"/>
  <c r="AT128" i="10" s="1"/>
  <c r="C128" i="6"/>
  <c r="B129" i="6"/>
  <c r="B129" i="10" s="1"/>
  <c r="C129" i="6"/>
  <c r="B130" i="6"/>
  <c r="B130" i="10" s="1"/>
  <c r="C130" i="6"/>
  <c r="B131" i="6"/>
  <c r="B131" i="10" s="1"/>
  <c r="C131" i="6"/>
  <c r="B132" i="6"/>
  <c r="B132" i="10" s="1"/>
  <c r="X132" i="10" s="1"/>
  <c r="C132" i="6"/>
  <c r="B133" i="6"/>
  <c r="B133" i="10" s="1"/>
  <c r="C133" i="6"/>
  <c r="B134" i="6"/>
  <c r="B134" i="10" s="1"/>
  <c r="C134" i="6"/>
  <c r="B135" i="6"/>
  <c r="B135" i="10" s="1"/>
  <c r="C135" i="6"/>
  <c r="B136" i="6"/>
  <c r="B136" i="10" s="1"/>
  <c r="X136" i="10" s="1"/>
  <c r="AT136" i="10" s="1"/>
  <c r="C136" i="6"/>
  <c r="B137" i="6"/>
  <c r="B137" i="10" s="1"/>
  <c r="C137" i="6"/>
  <c r="B138" i="6"/>
  <c r="C138" i="6"/>
  <c r="B139" i="6"/>
  <c r="B139" i="10" s="1"/>
  <c r="C139" i="6"/>
  <c r="B140" i="6"/>
  <c r="C140" i="6"/>
  <c r="B141" i="6"/>
  <c r="B141" i="10" s="1"/>
  <c r="X141" i="10" s="1"/>
  <c r="AT141" i="10" s="1"/>
  <c r="C141" i="6"/>
  <c r="B142" i="6"/>
  <c r="B142" i="10" s="1"/>
  <c r="C142" i="6"/>
  <c r="B143" i="6"/>
  <c r="B143" i="10" s="1"/>
  <c r="X143" i="10" s="1"/>
  <c r="AT143" i="10" s="1"/>
  <c r="C143" i="6"/>
  <c r="B144" i="6"/>
  <c r="B144" i="10" s="1"/>
  <c r="C144" i="6"/>
  <c r="B145" i="6"/>
  <c r="B145" i="10" s="1"/>
  <c r="C145" i="6"/>
  <c r="B146" i="6"/>
  <c r="B146" i="10" s="1"/>
  <c r="X146" i="10" s="1"/>
  <c r="C146" i="6"/>
  <c r="B147" i="6"/>
  <c r="B147" i="10" s="1"/>
  <c r="X147" i="10" s="1"/>
  <c r="AT147" i="10" s="1"/>
  <c r="C147" i="6"/>
  <c r="B148" i="6"/>
  <c r="B148" i="10" s="1"/>
  <c r="X148" i="10" s="1"/>
  <c r="C148" i="6"/>
  <c r="B149" i="6"/>
  <c r="C149" i="6"/>
  <c r="B150" i="6"/>
  <c r="B150" i="10" s="1"/>
  <c r="C150" i="6"/>
  <c r="B151" i="6"/>
  <c r="B151" i="10" s="1"/>
  <c r="C151" i="6"/>
  <c r="B152" i="6"/>
  <c r="B152" i="10" s="1"/>
  <c r="X152" i="10" s="1"/>
  <c r="AT152" i="10" s="1"/>
  <c r="C152" i="6"/>
  <c r="B153" i="6"/>
  <c r="B153" i="10" s="1"/>
  <c r="C153" i="6"/>
  <c r="B154" i="6"/>
  <c r="C154" i="6"/>
  <c r="B155" i="6"/>
  <c r="B155" i="10" s="1"/>
  <c r="C155" i="6"/>
  <c r="B156" i="6"/>
  <c r="C156" i="6"/>
  <c r="B157" i="6"/>
  <c r="B157" i="10" s="1"/>
  <c r="C157" i="6"/>
  <c r="B158" i="6"/>
  <c r="B158" i="10" s="1"/>
  <c r="C158" i="6"/>
  <c r="B159" i="6"/>
  <c r="C159" i="6"/>
  <c r="B160" i="6"/>
  <c r="C160" i="6"/>
  <c r="B161" i="6"/>
  <c r="C161" i="6"/>
  <c r="B162" i="6"/>
  <c r="C162" i="6"/>
  <c r="B163" i="6"/>
  <c r="C163" i="6"/>
  <c r="B164" i="6"/>
  <c r="C164" i="6"/>
  <c r="B165" i="6"/>
  <c r="C165" i="6"/>
  <c r="B166" i="6"/>
  <c r="B166" i="10" s="1"/>
  <c r="C166" i="6"/>
  <c r="B167" i="6"/>
  <c r="B167" i="10" s="1"/>
  <c r="C167" i="6"/>
  <c r="B168" i="6"/>
  <c r="B168" i="10" s="1"/>
  <c r="C168" i="6"/>
  <c r="B169" i="6"/>
  <c r="C169" i="6"/>
  <c r="B170" i="6"/>
  <c r="B170" i="10" s="1"/>
  <c r="X170" i="10" s="1"/>
  <c r="AT170" i="10" s="1"/>
  <c r="BP170" i="10" s="1"/>
  <c r="C170" i="6"/>
  <c r="B171" i="6"/>
  <c r="B171" i="10" s="1"/>
  <c r="C171" i="6"/>
  <c r="B172" i="6"/>
  <c r="B172" i="10" s="1"/>
  <c r="X172" i="10" s="1"/>
  <c r="AT172" i="10" s="1"/>
  <c r="C172" i="6"/>
  <c r="B173" i="6"/>
  <c r="C173" i="6"/>
  <c r="B174" i="6"/>
  <c r="B174" i="10" s="1"/>
  <c r="C174" i="6"/>
  <c r="B175" i="6"/>
  <c r="C175" i="6"/>
  <c r="B176" i="6"/>
  <c r="C176" i="6"/>
  <c r="B177" i="6"/>
  <c r="C177" i="6"/>
  <c r="B178" i="6"/>
  <c r="C178" i="6"/>
  <c r="B179" i="6"/>
  <c r="C179" i="6"/>
  <c r="B180" i="6"/>
  <c r="B180" i="10" s="1"/>
  <c r="X180" i="10" s="1"/>
  <c r="AT180" i="10" s="1"/>
  <c r="C180" i="6"/>
  <c r="B181" i="6"/>
  <c r="C181" i="6"/>
  <c r="B182" i="6"/>
  <c r="B182" i="10" s="1"/>
  <c r="X182" i="10" s="1"/>
  <c r="AT182" i="10" s="1"/>
  <c r="BP182" i="10" s="1"/>
  <c r="C182" i="6"/>
  <c r="B183" i="6"/>
  <c r="C183" i="6"/>
  <c r="B184" i="6"/>
  <c r="C184" i="6"/>
  <c r="B185" i="6"/>
  <c r="B185" i="10" s="1"/>
  <c r="X185" i="10" s="1"/>
  <c r="AT185" i="10" s="1"/>
  <c r="C185" i="6"/>
  <c r="B186" i="6"/>
  <c r="C186" i="6"/>
  <c r="B187" i="6"/>
  <c r="C187" i="6"/>
  <c r="B188" i="6"/>
  <c r="C188" i="6"/>
  <c r="B189" i="6"/>
  <c r="C189" i="6"/>
  <c r="B190" i="6"/>
  <c r="B190" i="10" s="1"/>
  <c r="C190" i="6"/>
  <c r="B191" i="6"/>
  <c r="C191" i="6"/>
  <c r="B192" i="6"/>
  <c r="C192" i="6"/>
  <c r="B193" i="6"/>
  <c r="C193" i="6"/>
  <c r="B194" i="6"/>
  <c r="C194" i="6"/>
  <c r="B195" i="6"/>
  <c r="C195" i="6"/>
  <c r="B196" i="6"/>
  <c r="C196" i="6"/>
  <c r="B197" i="6"/>
  <c r="C197" i="6"/>
  <c r="B198" i="6"/>
  <c r="B198" i="10" s="1"/>
  <c r="X198" i="10" s="1"/>
  <c r="AT198" i="10" s="1"/>
  <c r="C198" i="6"/>
  <c r="B199" i="6"/>
  <c r="C199" i="6"/>
  <c r="B200" i="6"/>
  <c r="C200" i="6"/>
  <c r="B201" i="6"/>
  <c r="C201" i="6"/>
  <c r="B202" i="6"/>
  <c r="C202" i="6"/>
  <c r="B203" i="6"/>
  <c r="C203" i="6"/>
  <c r="B204" i="6"/>
  <c r="C204" i="6"/>
  <c r="B205" i="6"/>
  <c r="C205" i="6"/>
  <c r="B206" i="6"/>
  <c r="B206" i="10" s="1"/>
  <c r="X206" i="10" s="1"/>
  <c r="AT206" i="10" s="1"/>
  <c r="C206" i="6"/>
  <c r="B207" i="6"/>
  <c r="C207" i="6"/>
  <c r="B208" i="6"/>
  <c r="C208" i="6"/>
  <c r="B209" i="6"/>
  <c r="C209" i="6"/>
  <c r="B210" i="6"/>
  <c r="C210" i="6"/>
  <c r="B211" i="6"/>
  <c r="C211" i="6"/>
  <c r="B212" i="6"/>
  <c r="C212" i="6"/>
  <c r="B213" i="6"/>
  <c r="C213" i="6"/>
  <c r="B214" i="6"/>
  <c r="B214" i="10" s="1"/>
  <c r="C214" i="6"/>
  <c r="B215" i="6"/>
  <c r="C215" i="6"/>
  <c r="B216" i="6"/>
  <c r="C216" i="6"/>
  <c r="B217" i="6"/>
  <c r="C217" i="6"/>
  <c r="B218" i="6"/>
  <c r="C218" i="6"/>
  <c r="B219" i="6"/>
  <c r="C219" i="6"/>
  <c r="B220" i="6"/>
  <c r="C220" i="6"/>
  <c r="B221" i="6"/>
  <c r="C221" i="6"/>
  <c r="B222" i="6"/>
  <c r="B222" i="10" s="1"/>
  <c r="C222" i="6"/>
  <c r="B223" i="6"/>
  <c r="C223" i="6"/>
  <c r="B224" i="6"/>
  <c r="C224" i="6"/>
  <c r="B225" i="6"/>
  <c r="C225" i="6"/>
  <c r="B226" i="6"/>
  <c r="C226" i="6"/>
  <c r="B227" i="6"/>
  <c r="C227" i="6"/>
  <c r="B228" i="6"/>
  <c r="C228" i="6"/>
  <c r="B229" i="6"/>
  <c r="C229" i="6"/>
  <c r="B230" i="6"/>
  <c r="B230" i="10" s="1"/>
  <c r="C230" i="6"/>
  <c r="B231" i="6"/>
  <c r="C231" i="6"/>
  <c r="B232" i="6"/>
  <c r="C232" i="6"/>
  <c r="B233" i="6"/>
  <c r="C233" i="6"/>
  <c r="B234" i="6"/>
  <c r="C234" i="6"/>
  <c r="B235" i="6"/>
  <c r="C235" i="6"/>
  <c r="B236" i="6"/>
  <c r="C236" i="6"/>
  <c r="B237" i="6"/>
  <c r="C237" i="6"/>
  <c r="B238" i="6"/>
  <c r="B238" i="10" s="1"/>
  <c r="C238" i="6"/>
  <c r="B239" i="6"/>
  <c r="C239" i="6"/>
  <c r="B240" i="6"/>
  <c r="C240" i="6"/>
  <c r="B241" i="6"/>
  <c r="C241" i="6"/>
  <c r="B242" i="6"/>
  <c r="C242" i="6"/>
  <c r="B243" i="6"/>
  <c r="C243" i="6"/>
  <c r="B244" i="6"/>
  <c r="C244" i="6"/>
  <c r="B245" i="6"/>
  <c r="C245" i="6"/>
  <c r="B246" i="6"/>
  <c r="B246" i="10" s="1"/>
  <c r="C246" i="6"/>
  <c r="B247" i="6"/>
  <c r="C247" i="6"/>
  <c r="B248" i="6"/>
  <c r="C248" i="6"/>
  <c r="B249" i="6"/>
  <c r="C249" i="6"/>
  <c r="B250" i="6"/>
  <c r="C250" i="6"/>
  <c r="B251" i="6"/>
  <c r="C251" i="6"/>
  <c r="B252" i="6"/>
  <c r="C252" i="6"/>
  <c r="B253" i="6"/>
  <c r="C253" i="6"/>
  <c r="B254" i="6"/>
  <c r="B254" i="10" s="1"/>
  <c r="X254" i="10" s="1"/>
  <c r="AT254" i="10" s="1"/>
  <c r="BP254" i="10" s="1"/>
  <c r="CL254" i="10" s="1"/>
  <c r="DH254" i="10" s="1"/>
  <c r="ED254" i="10" s="1"/>
  <c r="EZ254" i="10" s="1"/>
  <c r="FV254" i="10" s="1"/>
  <c r="C254" i="6"/>
  <c r="B255" i="6"/>
  <c r="C255" i="6"/>
  <c r="B256" i="6"/>
  <c r="C256" i="6"/>
  <c r="B257" i="6"/>
  <c r="C257" i="6"/>
  <c r="B258" i="6"/>
  <c r="C258" i="6"/>
  <c r="B259" i="6"/>
  <c r="C259" i="6"/>
  <c r="B260" i="6"/>
  <c r="C260" i="6"/>
  <c r="B261" i="6"/>
  <c r="C261" i="6"/>
  <c r="B262" i="6"/>
  <c r="B262" i="10" s="1"/>
  <c r="C262" i="6"/>
  <c r="B263" i="6"/>
  <c r="C263" i="6"/>
  <c r="B264" i="6"/>
  <c r="C264" i="6"/>
  <c r="B265" i="6"/>
  <c r="C265" i="6"/>
  <c r="B266" i="6"/>
  <c r="C266" i="6"/>
  <c r="B267" i="6"/>
  <c r="C267" i="6"/>
  <c r="B268" i="6"/>
  <c r="C268" i="6"/>
  <c r="B269" i="6"/>
  <c r="C269" i="6"/>
  <c r="B270" i="6"/>
  <c r="B270" i="10" s="1"/>
  <c r="C270" i="6"/>
  <c r="B271" i="6"/>
  <c r="C271" i="6"/>
  <c r="B272" i="6"/>
  <c r="C272" i="6"/>
  <c r="B273" i="6"/>
  <c r="C273" i="6"/>
  <c r="B274" i="6"/>
  <c r="C274" i="6"/>
  <c r="B275" i="6"/>
  <c r="C275" i="6"/>
  <c r="B276" i="6"/>
  <c r="C276" i="6"/>
  <c r="B277" i="6"/>
  <c r="C277" i="6"/>
  <c r="B278" i="6"/>
  <c r="B278" i="10" s="1"/>
  <c r="X278" i="10" s="1"/>
  <c r="AT278" i="10" s="1"/>
  <c r="BP278" i="10" s="1"/>
  <c r="CL278" i="10" s="1"/>
  <c r="C278" i="6"/>
  <c r="B279" i="6"/>
  <c r="C279" i="6"/>
  <c r="B280" i="6"/>
  <c r="C280" i="6"/>
  <c r="B281" i="6"/>
  <c r="C281" i="6"/>
  <c r="B282" i="6"/>
  <c r="C282" i="6"/>
  <c r="B283" i="6"/>
  <c r="C283" i="6"/>
  <c r="B284" i="6"/>
  <c r="C284" i="6"/>
  <c r="B285" i="6"/>
  <c r="C285" i="6"/>
  <c r="B286" i="6"/>
  <c r="B286" i="10" s="1"/>
  <c r="C286" i="6"/>
  <c r="B287" i="6"/>
  <c r="C287" i="6"/>
  <c r="B288" i="6"/>
  <c r="C288" i="6"/>
  <c r="B289" i="6"/>
  <c r="C289" i="6"/>
  <c r="B290" i="6"/>
  <c r="C290" i="6"/>
  <c r="B291" i="6"/>
  <c r="C291" i="6"/>
  <c r="B292" i="6"/>
  <c r="C292" i="6"/>
  <c r="B293" i="6"/>
  <c r="C293" i="6"/>
  <c r="B294" i="6"/>
  <c r="B294" i="10" s="1"/>
  <c r="C294" i="6"/>
  <c r="B295" i="6"/>
  <c r="C295" i="6"/>
  <c r="B296" i="6"/>
  <c r="C296" i="6"/>
  <c r="B297" i="6"/>
  <c r="C297" i="6"/>
  <c r="B298" i="6"/>
  <c r="C298" i="6"/>
  <c r="B299" i="6"/>
  <c r="C299" i="6"/>
  <c r="B300" i="6"/>
  <c r="C300" i="6"/>
  <c r="B301" i="6"/>
  <c r="C301" i="6"/>
  <c r="B302" i="6"/>
  <c r="B302" i="10" s="1"/>
  <c r="C302" i="6"/>
  <c r="C3" i="6"/>
  <c r="B4" i="6"/>
  <c r="B5" i="12" s="1"/>
  <c r="C4" i="6"/>
  <c r="B5" i="6"/>
  <c r="B6" i="12" s="1"/>
  <c r="C5" i="6"/>
  <c r="B6" i="6"/>
  <c r="B7" i="12" s="1"/>
  <c r="C6" i="6"/>
  <c r="B7" i="6"/>
  <c r="B8" i="12" s="1"/>
  <c r="C7" i="6"/>
  <c r="B8" i="6"/>
  <c r="B9" i="12" s="1"/>
  <c r="C8" i="6"/>
  <c r="B9" i="6"/>
  <c r="B10" i="12" s="1"/>
  <c r="C9" i="6"/>
  <c r="B10" i="6"/>
  <c r="B11" i="12" s="1"/>
  <c r="C10" i="6"/>
  <c r="B11" i="6"/>
  <c r="B12" i="12" s="1"/>
  <c r="C11" i="6"/>
  <c r="B12" i="6"/>
  <c r="B13" i="12" s="1"/>
  <c r="C12" i="6"/>
  <c r="B13" i="6"/>
  <c r="B14" i="12" s="1"/>
  <c r="C13" i="6"/>
  <c r="B14" i="6"/>
  <c r="B15" i="12" s="1"/>
  <c r="C14" i="6"/>
  <c r="B15" i="6"/>
  <c r="B16" i="12" s="1"/>
  <c r="C15" i="6"/>
  <c r="B16" i="6"/>
  <c r="B17" i="12" s="1"/>
  <c r="C16" i="6"/>
  <c r="B17" i="6"/>
  <c r="B18" i="12" s="1"/>
  <c r="C17" i="6"/>
  <c r="B18" i="6"/>
  <c r="B19" i="12" s="1"/>
  <c r="C18" i="6"/>
  <c r="B19" i="6"/>
  <c r="B20" i="12" s="1"/>
  <c r="C19" i="6"/>
  <c r="B20" i="6"/>
  <c r="B21" i="12" s="1"/>
  <c r="C20" i="6"/>
  <c r="B21" i="6"/>
  <c r="B22" i="12" s="1"/>
  <c r="C21" i="6"/>
  <c r="B22" i="6"/>
  <c r="B23" i="12" s="1"/>
  <c r="C22" i="6"/>
  <c r="B23" i="6"/>
  <c r="B24" i="12" s="1"/>
  <c r="C23" i="6"/>
  <c r="B24" i="6"/>
  <c r="B25" i="12" s="1"/>
  <c r="C24" i="6"/>
  <c r="B25" i="6"/>
  <c r="B26" i="12" s="1"/>
  <c r="C25" i="6"/>
  <c r="B26" i="6"/>
  <c r="B27" i="12" s="1"/>
  <c r="C26" i="6"/>
  <c r="B27" i="6"/>
  <c r="B28" i="12" s="1"/>
  <c r="C27" i="6"/>
  <c r="B28" i="6"/>
  <c r="B29" i="12" s="1"/>
  <c r="C28" i="6"/>
  <c r="B29" i="6"/>
  <c r="B30" i="12" s="1"/>
  <c r="C29" i="6"/>
  <c r="B30" i="6"/>
  <c r="B31" i="12" s="1"/>
  <c r="C30" i="6"/>
  <c r="B31" i="6"/>
  <c r="B32" i="12" s="1"/>
  <c r="C31" i="6"/>
  <c r="B32" i="6"/>
  <c r="B33" i="12" s="1"/>
  <c r="C32" i="6"/>
  <c r="B33" i="6"/>
  <c r="B34" i="12" s="1"/>
  <c r="C33" i="6"/>
  <c r="B34" i="6"/>
  <c r="B35" i="12" s="1"/>
  <c r="C34" i="6"/>
  <c r="B35" i="6"/>
  <c r="B36" i="12" s="1"/>
  <c r="C35" i="6"/>
  <c r="B36" i="6"/>
  <c r="B37" i="12" s="1"/>
  <c r="C36" i="6"/>
  <c r="B37" i="6"/>
  <c r="B38" i="12" s="1"/>
  <c r="C37" i="6"/>
  <c r="B38" i="6"/>
  <c r="B39" i="12" s="1"/>
  <c r="C38" i="6"/>
  <c r="B39" i="6"/>
  <c r="B40" i="12" s="1"/>
  <c r="C39" i="6"/>
  <c r="B40" i="6"/>
  <c r="B41" i="12" s="1"/>
  <c r="C40" i="6"/>
  <c r="B41" i="6"/>
  <c r="B42" i="12" s="1"/>
  <c r="C41" i="6"/>
  <c r="B42" i="6"/>
  <c r="B43" i="12" s="1"/>
  <c r="C42" i="6"/>
  <c r="B43" i="6"/>
  <c r="B44" i="12" s="1"/>
  <c r="C43" i="6"/>
  <c r="B44" i="6"/>
  <c r="B45" i="12" s="1"/>
  <c r="C44" i="6"/>
  <c r="B45" i="6"/>
  <c r="B46" i="12" s="1"/>
  <c r="C45" i="6"/>
  <c r="B46" i="6"/>
  <c r="B47" i="12" s="1"/>
  <c r="C46" i="6"/>
  <c r="B47" i="6"/>
  <c r="B48" i="12" s="1"/>
  <c r="C47" i="6"/>
  <c r="B48" i="6"/>
  <c r="B49" i="12" s="1"/>
  <c r="C48" i="6"/>
  <c r="B49" i="6"/>
  <c r="B50" i="12" s="1"/>
  <c r="C49" i="6"/>
  <c r="B50" i="6"/>
  <c r="B51" i="12" s="1"/>
  <c r="C50" i="6"/>
  <c r="B51" i="6"/>
  <c r="B52" i="12" s="1"/>
  <c r="C51" i="6"/>
  <c r="B52" i="6"/>
  <c r="B53" i="12" s="1"/>
  <c r="C52" i="6"/>
  <c r="B53" i="6"/>
  <c r="B54" i="12" s="1"/>
  <c r="C53" i="6"/>
  <c r="B54" i="6"/>
  <c r="B55" i="12" s="1"/>
  <c r="C54" i="6"/>
  <c r="B55" i="6"/>
  <c r="B56" i="12" s="1"/>
  <c r="C55" i="6"/>
  <c r="B56" i="6"/>
  <c r="B57" i="12" s="1"/>
  <c r="C56" i="6"/>
  <c r="B57" i="6"/>
  <c r="B58" i="12" s="1"/>
  <c r="C57" i="6"/>
  <c r="B58" i="6"/>
  <c r="B59" i="12" s="1"/>
  <c r="C58" i="6"/>
  <c r="B59" i="6"/>
  <c r="B60" i="12" s="1"/>
  <c r="C59" i="6"/>
  <c r="B60" i="6"/>
  <c r="B61" i="12" s="1"/>
  <c r="C60" i="6"/>
  <c r="B61" i="6"/>
  <c r="B62" i="12" s="1"/>
  <c r="C61" i="6"/>
  <c r="B62" i="6"/>
  <c r="B63" i="12" s="1"/>
  <c r="C62" i="6"/>
  <c r="B63" i="6"/>
  <c r="B64" i="12" s="1"/>
  <c r="C63" i="6"/>
  <c r="B64" i="6"/>
  <c r="B65" i="12" s="1"/>
  <c r="C64" i="6"/>
  <c r="B65" i="6"/>
  <c r="B66" i="12" s="1"/>
  <c r="C65" i="6"/>
  <c r="B66" i="6"/>
  <c r="B67" i="12" s="1"/>
  <c r="C66" i="6"/>
  <c r="B67" i="6"/>
  <c r="B68" i="12" s="1"/>
  <c r="C67" i="6"/>
  <c r="B68" i="6"/>
  <c r="B69" i="12" s="1"/>
  <c r="C68" i="6"/>
  <c r="B69" i="6"/>
  <c r="B70" i="12" s="1"/>
  <c r="C69" i="6"/>
  <c r="B70" i="6"/>
  <c r="B71" i="12" s="1"/>
  <c r="C70" i="6"/>
  <c r="B71" i="6"/>
  <c r="B72" i="12" s="1"/>
  <c r="C71" i="6"/>
  <c r="B72" i="6"/>
  <c r="B73" i="12" s="1"/>
  <c r="C72" i="6"/>
  <c r="B73" i="6"/>
  <c r="B74" i="12" s="1"/>
  <c r="C73" i="6"/>
  <c r="B74" i="6"/>
  <c r="B75" i="12" s="1"/>
  <c r="C74" i="6"/>
  <c r="B75" i="6"/>
  <c r="B76" i="12" s="1"/>
  <c r="C75" i="6"/>
  <c r="B76" i="6"/>
  <c r="B77" i="12" s="1"/>
  <c r="C76" i="6"/>
  <c r="B77" i="6"/>
  <c r="B78" i="12" s="1"/>
  <c r="C77" i="6"/>
  <c r="B78" i="6"/>
  <c r="B79" i="12" s="1"/>
  <c r="C78" i="6"/>
  <c r="B79" i="6"/>
  <c r="B80" i="12" s="1"/>
  <c r="C79" i="6"/>
  <c r="B80" i="6"/>
  <c r="B81" i="12" s="1"/>
  <c r="C80" i="6"/>
  <c r="B81" i="6"/>
  <c r="B82" i="12" s="1"/>
  <c r="C81" i="6"/>
  <c r="B82" i="6"/>
  <c r="B83" i="12" s="1"/>
  <c r="C82" i="6"/>
  <c r="B83" i="6"/>
  <c r="B84" i="12" s="1"/>
  <c r="C83" i="6"/>
  <c r="B84" i="6"/>
  <c r="B85" i="12" s="1"/>
  <c r="C84" i="6"/>
  <c r="B85" i="6"/>
  <c r="B86" i="12" s="1"/>
  <c r="C85" i="6"/>
  <c r="B86" i="6"/>
  <c r="B87" i="12" s="1"/>
  <c r="C86" i="6"/>
  <c r="B87" i="6"/>
  <c r="B88" i="12" s="1"/>
  <c r="C87" i="6"/>
  <c r="B88" i="6"/>
  <c r="B89" i="12" s="1"/>
  <c r="C88" i="6"/>
  <c r="B89" i="6"/>
  <c r="B90" i="12" s="1"/>
  <c r="C89" i="6"/>
  <c r="B90" i="6"/>
  <c r="B91" i="12" s="1"/>
  <c r="C90" i="6"/>
  <c r="B91" i="6"/>
  <c r="B92" i="12" s="1"/>
  <c r="C91" i="6"/>
  <c r="B92" i="6"/>
  <c r="B93" i="12" s="1"/>
  <c r="C92" i="6"/>
  <c r="B93" i="6"/>
  <c r="B94" i="12" s="1"/>
  <c r="C93" i="6"/>
  <c r="B94" i="6"/>
  <c r="B95" i="12" s="1"/>
  <c r="C94" i="6"/>
  <c r="B95" i="6"/>
  <c r="B96" i="12" s="1"/>
  <c r="C95" i="6"/>
  <c r="B96" i="6"/>
  <c r="B97" i="12" s="1"/>
  <c r="C96" i="6"/>
  <c r="B97" i="6"/>
  <c r="B98" i="12" s="1"/>
  <c r="C97" i="6"/>
  <c r="B98" i="6"/>
  <c r="B99" i="12" s="1"/>
  <c r="C98" i="6"/>
  <c r="B99" i="6"/>
  <c r="B100" i="12" s="1"/>
  <c r="C99" i="6"/>
  <c r="B100" i="6"/>
  <c r="B101" i="12" s="1"/>
  <c r="C100" i="6"/>
  <c r="B101" i="6"/>
  <c r="B102" i="12" s="1"/>
  <c r="C101" i="6"/>
  <c r="B102" i="6"/>
  <c r="B103" i="12" s="1"/>
  <c r="C102" i="6"/>
  <c r="B103" i="6"/>
  <c r="B104" i="12" s="1"/>
  <c r="C103" i="6"/>
  <c r="B104" i="6"/>
  <c r="B105" i="12" s="1"/>
  <c r="C104" i="6"/>
  <c r="B105" i="6"/>
  <c r="C105" i="6"/>
  <c r="B106" i="6"/>
  <c r="B107" i="12" s="1"/>
  <c r="C106" i="6"/>
  <c r="B107" i="6"/>
  <c r="B108" i="12" s="1"/>
  <c r="C107" i="6"/>
  <c r="B108" i="6"/>
  <c r="B109" i="12" s="1"/>
  <c r="C108" i="6"/>
  <c r="B109" i="6"/>
  <c r="C109" i="6"/>
  <c r="B110" i="6"/>
  <c r="B111" i="12" s="1"/>
  <c r="C110" i="6"/>
  <c r="B111" i="6"/>
  <c r="B112" i="12" s="1"/>
  <c r="C111" i="6"/>
  <c r="B112" i="6"/>
  <c r="B113" i="12" s="1"/>
  <c r="C112" i="6"/>
  <c r="B113" i="6"/>
  <c r="C113" i="6"/>
  <c r="B114" i="6"/>
  <c r="B115" i="12" s="1"/>
  <c r="C114" i="6"/>
  <c r="B115" i="6"/>
  <c r="B116" i="12" s="1"/>
  <c r="C115" i="6"/>
  <c r="B116" i="6"/>
  <c r="B117" i="12" s="1"/>
  <c r="C116" i="6"/>
  <c r="B117" i="6"/>
  <c r="C117" i="6"/>
  <c r="B118" i="6"/>
  <c r="B119" i="12" s="1"/>
  <c r="C118" i="6"/>
  <c r="B119" i="6"/>
  <c r="B120" i="12" s="1"/>
  <c r="C119" i="6"/>
  <c r="B120" i="6"/>
  <c r="B121" i="12" s="1"/>
  <c r="C120" i="6"/>
  <c r="B3" i="6"/>
  <c r="B4" i="12" s="1"/>
  <c r="I16" i="6"/>
  <c r="AW118" i="6" l="1"/>
  <c r="AO118" i="6"/>
  <c r="AS118" i="6"/>
  <c r="AK118" i="6"/>
  <c r="AC118" i="6"/>
  <c r="AG118" i="6"/>
  <c r="C110" i="10"/>
  <c r="O110" i="10" s="1"/>
  <c r="AW110" i="6"/>
  <c r="AO110" i="6"/>
  <c r="AS110" i="6"/>
  <c r="AK110" i="6"/>
  <c r="AC110" i="6"/>
  <c r="AG110" i="6"/>
  <c r="I98" i="6"/>
  <c r="AS98" i="6"/>
  <c r="AK98" i="6"/>
  <c r="AW98" i="6"/>
  <c r="AO98" i="6"/>
  <c r="AG98" i="6"/>
  <c r="AC98" i="6"/>
  <c r="AW86" i="6"/>
  <c r="AO86" i="6"/>
  <c r="AS86" i="6"/>
  <c r="AK86" i="6"/>
  <c r="AC86" i="6"/>
  <c r="AG86" i="6"/>
  <c r="AS74" i="6"/>
  <c r="AK74" i="6"/>
  <c r="AW74" i="6"/>
  <c r="AO74" i="6"/>
  <c r="AG74" i="6"/>
  <c r="AC74" i="6"/>
  <c r="M62" i="6"/>
  <c r="AW62" i="6"/>
  <c r="AO62" i="6"/>
  <c r="AS62" i="6"/>
  <c r="AK62" i="6"/>
  <c r="AC62" i="6"/>
  <c r="AG62" i="6"/>
  <c r="E54" i="6"/>
  <c r="AW54" i="6"/>
  <c r="AO54" i="6"/>
  <c r="AS54" i="6"/>
  <c r="AK54" i="6"/>
  <c r="AC54" i="6"/>
  <c r="AG54" i="6"/>
  <c r="AW38" i="6"/>
  <c r="AO38" i="6"/>
  <c r="AS38" i="6"/>
  <c r="AK38" i="6"/>
  <c r="AC38" i="6"/>
  <c r="AG38" i="6"/>
  <c r="I34" i="6"/>
  <c r="AS34" i="6"/>
  <c r="AK34" i="6"/>
  <c r="AW34" i="6"/>
  <c r="AO34" i="6"/>
  <c r="AG34" i="6"/>
  <c r="AC34" i="6"/>
  <c r="M26" i="6"/>
  <c r="AS26" i="6"/>
  <c r="AK26" i="6"/>
  <c r="AW26" i="6"/>
  <c r="AO26" i="6"/>
  <c r="AG26" i="6"/>
  <c r="AC26" i="6"/>
  <c r="AW22" i="6"/>
  <c r="AO22" i="6"/>
  <c r="AS22" i="6"/>
  <c r="AK22" i="6"/>
  <c r="AC22" i="6"/>
  <c r="AG22" i="6"/>
  <c r="AS18" i="6"/>
  <c r="AK18" i="6"/>
  <c r="AW18" i="6"/>
  <c r="AO18" i="6"/>
  <c r="AG18" i="6"/>
  <c r="AC18" i="6"/>
  <c r="I14" i="6"/>
  <c r="AW14" i="6"/>
  <c r="AO14" i="6"/>
  <c r="AS14" i="6"/>
  <c r="AK14" i="6"/>
  <c r="AC14" i="6"/>
  <c r="AG14" i="6"/>
  <c r="AS10" i="6"/>
  <c r="AK10" i="6"/>
  <c r="AW10" i="6"/>
  <c r="AO10" i="6"/>
  <c r="AG10" i="6"/>
  <c r="AC10" i="6"/>
  <c r="C301" i="12"/>
  <c r="AW300" i="6"/>
  <c r="AO300" i="6"/>
  <c r="AG300" i="6"/>
  <c r="AS300" i="6"/>
  <c r="AK300" i="6"/>
  <c r="AC300" i="6"/>
  <c r="AS296" i="6"/>
  <c r="AK296" i="6"/>
  <c r="AW296" i="6"/>
  <c r="AO296" i="6"/>
  <c r="AG296" i="6"/>
  <c r="AC296" i="6"/>
  <c r="C293" i="12"/>
  <c r="AW292" i="6"/>
  <c r="AO292" i="6"/>
  <c r="AG292" i="6"/>
  <c r="AS292" i="6"/>
  <c r="AK292" i="6"/>
  <c r="AC292" i="6"/>
  <c r="AS288" i="6"/>
  <c r="AK288" i="6"/>
  <c r="AW288" i="6"/>
  <c r="AO288" i="6"/>
  <c r="AG288" i="6"/>
  <c r="AC288" i="6"/>
  <c r="C285" i="12"/>
  <c r="AW284" i="6"/>
  <c r="AO284" i="6"/>
  <c r="AG284" i="6"/>
  <c r="AS284" i="6"/>
  <c r="AK284" i="6"/>
  <c r="AC284" i="6"/>
  <c r="AS280" i="6"/>
  <c r="AK280" i="6"/>
  <c r="AW280" i="6"/>
  <c r="AO280" i="6"/>
  <c r="AG280" i="6"/>
  <c r="AC280" i="6"/>
  <c r="AW276" i="6"/>
  <c r="AO276" i="6"/>
  <c r="AG276" i="6"/>
  <c r="AS276" i="6"/>
  <c r="AK276" i="6"/>
  <c r="AC276" i="6"/>
  <c r="AS272" i="6"/>
  <c r="AK272" i="6"/>
  <c r="AW272" i="6"/>
  <c r="AO272" i="6"/>
  <c r="AG272" i="6"/>
  <c r="AC272" i="6"/>
  <c r="AW268" i="6"/>
  <c r="AO268" i="6"/>
  <c r="AG268" i="6"/>
  <c r="AS268" i="6"/>
  <c r="AK268" i="6"/>
  <c r="AC268" i="6"/>
  <c r="AS264" i="6"/>
  <c r="AK264" i="6"/>
  <c r="AW264" i="6"/>
  <c r="AO264" i="6"/>
  <c r="AG264" i="6"/>
  <c r="AC264" i="6"/>
  <c r="AW260" i="6"/>
  <c r="AO260" i="6"/>
  <c r="AG260" i="6"/>
  <c r="AS260" i="6"/>
  <c r="AK260" i="6"/>
  <c r="AC260" i="6"/>
  <c r="Y256" i="6"/>
  <c r="AS256" i="6"/>
  <c r="AK256" i="6"/>
  <c r="AW256" i="6"/>
  <c r="AO256" i="6"/>
  <c r="AG256" i="6"/>
  <c r="AC256" i="6"/>
  <c r="AW252" i="6"/>
  <c r="AO252" i="6"/>
  <c r="AG252" i="6"/>
  <c r="AS252" i="6"/>
  <c r="AK252" i="6"/>
  <c r="AC252" i="6"/>
  <c r="AS248" i="6"/>
  <c r="AK248" i="6"/>
  <c r="AW248" i="6"/>
  <c r="AO248" i="6"/>
  <c r="AG248" i="6"/>
  <c r="AC248" i="6"/>
  <c r="AW244" i="6"/>
  <c r="AO244" i="6"/>
  <c r="AG244" i="6"/>
  <c r="AS244" i="6"/>
  <c r="AK244" i="6"/>
  <c r="AC244" i="6"/>
  <c r="Y240" i="6"/>
  <c r="AS240" i="6"/>
  <c r="AK240" i="6"/>
  <c r="AW240" i="6"/>
  <c r="AO240" i="6"/>
  <c r="AG240" i="6"/>
  <c r="AC240" i="6"/>
  <c r="AW236" i="6"/>
  <c r="AO236" i="6"/>
  <c r="AG236" i="6"/>
  <c r="AS236" i="6"/>
  <c r="AK236" i="6"/>
  <c r="AC236" i="6"/>
  <c r="Q232" i="6"/>
  <c r="AS232" i="6"/>
  <c r="AK232" i="6"/>
  <c r="AW232" i="6"/>
  <c r="AO232" i="6"/>
  <c r="AG232" i="6"/>
  <c r="AC232" i="6"/>
  <c r="AW228" i="6"/>
  <c r="AO228" i="6"/>
  <c r="AG228" i="6"/>
  <c r="AS228" i="6"/>
  <c r="AK228" i="6"/>
  <c r="AC228" i="6"/>
  <c r="AS224" i="6"/>
  <c r="AK224" i="6"/>
  <c r="AW224" i="6"/>
  <c r="AO224" i="6"/>
  <c r="AG224" i="6"/>
  <c r="AC224" i="6"/>
  <c r="AW220" i="6"/>
  <c r="AO220" i="6"/>
  <c r="AG220" i="6"/>
  <c r="AS220" i="6"/>
  <c r="AK220" i="6"/>
  <c r="AC220" i="6"/>
  <c r="AS216" i="6"/>
  <c r="AK216" i="6"/>
  <c r="AW216" i="6"/>
  <c r="AO216" i="6"/>
  <c r="AG216" i="6"/>
  <c r="AC216" i="6"/>
  <c r="M212" i="6"/>
  <c r="AW212" i="6"/>
  <c r="AO212" i="6"/>
  <c r="AG212" i="6"/>
  <c r="AS212" i="6"/>
  <c r="AK212" i="6"/>
  <c r="AC212" i="6"/>
  <c r="AS208" i="6"/>
  <c r="AK208" i="6"/>
  <c r="AW208" i="6"/>
  <c r="AO208" i="6"/>
  <c r="AG208" i="6"/>
  <c r="AC208" i="6"/>
  <c r="C205" i="12"/>
  <c r="AW204" i="6"/>
  <c r="AO204" i="6"/>
  <c r="AG204" i="6"/>
  <c r="AS204" i="6"/>
  <c r="AK204" i="6"/>
  <c r="AC204" i="6"/>
  <c r="Y200" i="6"/>
  <c r="AS200" i="6"/>
  <c r="AK200" i="6"/>
  <c r="AW200" i="6"/>
  <c r="AO200" i="6"/>
  <c r="AG200" i="6"/>
  <c r="AC200" i="6"/>
  <c r="AW196" i="6"/>
  <c r="AO196" i="6"/>
  <c r="AG196" i="6"/>
  <c r="AS196" i="6"/>
  <c r="AK196" i="6"/>
  <c r="AC196" i="6"/>
  <c r="AS192" i="6"/>
  <c r="AK192" i="6"/>
  <c r="AW192" i="6"/>
  <c r="AO192" i="6"/>
  <c r="AG192" i="6"/>
  <c r="AC192" i="6"/>
  <c r="AW188" i="6"/>
  <c r="AO188" i="6"/>
  <c r="AG188" i="6"/>
  <c r="AS188" i="6"/>
  <c r="AK188" i="6"/>
  <c r="AC188" i="6"/>
  <c r="AS184" i="6"/>
  <c r="AK184" i="6"/>
  <c r="AW184" i="6"/>
  <c r="AO184" i="6"/>
  <c r="AG184" i="6"/>
  <c r="AC184" i="6"/>
  <c r="AW180" i="6"/>
  <c r="AO180" i="6"/>
  <c r="AG180" i="6"/>
  <c r="AS180" i="6"/>
  <c r="AK180" i="6"/>
  <c r="AC180" i="6"/>
  <c r="U176" i="6"/>
  <c r="AS176" i="6"/>
  <c r="AK176" i="6"/>
  <c r="AW176" i="6"/>
  <c r="AO176" i="6"/>
  <c r="AG176" i="6"/>
  <c r="AC176" i="6"/>
  <c r="AW172" i="6"/>
  <c r="AO172" i="6"/>
  <c r="AG172" i="6"/>
  <c r="AS172" i="6"/>
  <c r="AK172" i="6"/>
  <c r="AC172" i="6"/>
  <c r="AS168" i="6"/>
  <c r="AK168" i="6"/>
  <c r="AW168" i="6"/>
  <c r="AO168" i="6"/>
  <c r="AG168" i="6"/>
  <c r="AC168" i="6"/>
  <c r="I164" i="6"/>
  <c r="AW164" i="6"/>
  <c r="AO164" i="6"/>
  <c r="AG164" i="6"/>
  <c r="AS164" i="6"/>
  <c r="AK164" i="6"/>
  <c r="AC164" i="6"/>
  <c r="E160" i="6"/>
  <c r="AS160" i="6"/>
  <c r="AK160" i="6"/>
  <c r="AW160" i="6"/>
  <c r="AO160" i="6"/>
  <c r="AG160" i="6"/>
  <c r="AC160" i="6"/>
  <c r="E156" i="6"/>
  <c r="AW156" i="6"/>
  <c r="AO156" i="6"/>
  <c r="AG156" i="6"/>
  <c r="AS156" i="6"/>
  <c r="AK156" i="6"/>
  <c r="AC156" i="6"/>
  <c r="AS152" i="6"/>
  <c r="AK152" i="6"/>
  <c r="AW152" i="6"/>
  <c r="AO152" i="6"/>
  <c r="AG152" i="6"/>
  <c r="AC152" i="6"/>
  <c r="U148" i="6"/>
  <c r="AW148" i="6"/>
  <c r="AO148" i="6"/>
  <c r="AS148" i="6"/>
  <c r="AK148" i="6"/>
  <c r="AG148" i="6"/>
  <c r="AC148" i="6"/>
  <c r="AS144" i="6"/>
  <c r="AK144" i="6"/>
  <c r="AW144" i="6"/>
  <c r="AO144" i="6"/>
  <c r="AG144" i="6"/>
  <c r="AC144" i="6"/>
  <c r="C140" i="10"/>
  <c r="O140" i="10" s="1"/>
  <c r="AW140" i="6"/>
  <c r="AO140" i="6"/>
  <c r="AS140" i="6"/>
  <c r="AK140" i="6"/>
  <c r="AG140" i="6"/>
  <c r="AC140" i="6"/>
  <c r="E136" i="6"/>
  <c r="AS136" i="6"/>
  <c r="AK136" i="6"/>
  <c r="AW136" i="6"/>
  <c r="AO136" i="6"/>
  <c r="AG136" i="6"/>
  <c r="AC136" i="6"/>
  <c r="E132" i="6"/>
  <c r="AW132" i="6"/>
  <c r="AO132" i="6"/>
  <c r="AS132" i="6"/>
  <c r="AK132" i="6"/>
  <c r="AG132" i="6"/>
  <c r="AC132" i="6"/>
  <c r="E128" i="6"/>
  <c r="AS128" i="6"/>
  <c r="AK128" i="6"/>
  <c r="AW128" i="6"/>
  <c r="AO128" i="6"/>
  <c r="AG128" i="6"/>
  <c r="AC128" i="6"/>
  <c r="U124" i="6"/>
  <c r="AW124" i="6"/>
  <c r="AO124" i="6"/>
  <c r="AS124" i="6"/>
  <c r="AK124" i="6"/>
  <c r="AG124" i="6"/>
  <c r="AC124" i="6"/>
  <c r="C114" i="10"/>
  <c r="O114" i="10" s="1"/>
  <c r="AS114" i="6"/>
  <c r="AK114" i="6"/>
  <c r="AW114" i="6"/>
  <c r="AO114" i="6"/>
  <c r="AG114" i="6"/>
  <c r="AC114" i="6"/>
  <c r="I106" i="6"/>
  <c r="AS106" i="6"/>
  <c r="AK106" i="6"/>
  <c r="AW106" i="6"/>
  <c r="AO106" i="6"/>
  <c r="AG106" i="6"/>
  <c r="AC106" i="6"/>
  <c r="AW94" i="6"/>
  <c r="AO94" i="6"/>
  <c r="AS94" i="6"/>
  <c r="AK94" i="6"/>
  <c r="AC94" i="6"/>
  <c r="AG94" i="6"/>
  <c r="E90" i="6"/>
  <c r="AS90" i="6"/>
  <c r="AK90" i="6"/>
  <c r="AW90" i="6"/>
  <c r="AO90" i="6"/>
  <c r="AG90" i="6"/>
  <c r="AC90" i="6"/>
  <c r="AS82" i="6"/>
  <c r="AK82" i="6"/>
  <c r="AW82" i="6"/>
  <c r="AO82" i="6"/>
  <c r="AG82" i="6"/>
  <c r="AC82" i="6"/>
  <c r="I78" i="6"/>
  <c r="AW78" i="6"/>
  <c r="AO78" i="6"/>
  <c r="AS78" i="6"/>
  <c r="AK78" i="6"/>
  <c r="AC78" i="6"/>
  <c r="AG78" i="6"/>
  <c r="AS66" i="6"/>
  <c r="AK66" i="6"/>
  <c r="AW66" i="6"/>
  <c r="AO66" i="6"/>
  <c r="AG66" i="6"/>
  <c r="AC66" i="6"/>
  <c r="I58" i="6"/>
  <c r="AS58" i="6"/>
  <c r="AK58" i="6"/>
  <c r="AW58" i="6"/>
  <c r="AO58" i="6"/>
  <c r="AG58" i="6"/>
  <c r="AC58" i="6"/>
  <c r="E46" i="6"/>
  <c r="AW46" i="6"/>
  <c r="AO46" i="6"/>
  <c r="AS46" i="6"/>
  <c r="AK46" i="6"/>
  <c r="AC46" i="6"/>
  <c r="AG46" i="6"/>
  <c r="AW30" i="6"/>
  <c r="AO30" i="6"/>
  <c r="AS30" i="6"/>
  <c r="AK30" i="6"/>
  <c r="AC30" i="6"/>
  <c r="AG30" i="6"/>
  <c r="U6" i="6"/>
  <c r="AW6" i="6"/>
  <c r="AO6" i="6"/>
  <c r="AS6" i="6"/>
  <c r="AK6" i="6"/>
  <c r="AC6" i="6"/>
  <c r="AG6" i="6"/>
  <c r="U120" i="6"/>
  <c r="AS120" i="6"/>
  <c r="AK120" i="6"/>
  <c r="AW120" i="6"/>
  <c r="AO120" i="6"/>
  <c r="AG120" i="6"/>
  <c r="AC120" i="6"/>
  <c r="Y116" i="6"/>
  <c r="AW116" i="6"/>
  <c r="AO116" i="6"/>
  <c r="AS116" i="6"/>
  <c r="AK116" i="6"/>
  <c r="AG116" i="6"/>
  <c r="AC116" i="6"/>
  <c r="M112" i="6"/>
  <c r="AS112" i="6"/>
  <c r="AK112" i="6"/>
  <c r="AW112" i="6"/>
  <c r="AO112" i="6"/>
  <c r="AG112" i="6"/>
  <c r="AC112" i="6"/>
  <c r="C108" i="10"/>
  <c r="O108" i="10" s="1"/>
  <c r="AW108" i="6"/>
  <c r="AO108" i="6"/>
  <c r="AS108" i="6"/>
  <c r="AK108" i="6"/>
  <c r="AG108" i="6"/>
  <c r="AC108" i="6"/>
  <c r="C104" i="10"/>
  <c r="O104" i="10" s="1"/>
  <c r="AS104" i="6"/>
  <c r="AK104" i="6"/>
  <c r="AW104" i="6"/>
  <c r="AO104" i="6"/>
  <c r="AG104" i="6"/>
  <c r="AC104" i="6"/>
  <c r="U100" i="6"/>
  <c r="AW100" i="6"/>
  <c r="AO100" i="6"/>
  <c r="AS100" i="6"/>
  <c r="AK100" i="6"/>
  <c r="AG100" i="6"/>
  <c r="AC100" i="6"/>
  <c r="M96" i="6"/>
  <c r="AS96" i="6"/>
  <c r="AK96" i="6"/>
  <c r="AW96" i="6"/>
  <c r="AO96" i="6"/>
  <c r="AG96" i="6"/>
  <c r="AC96" i="6"/>
  <c r="Q92" i="6"/>
  <c r="AW92" i="6"/>
  <c r="AO92" i="6"/>
  <c r="AS92" i="6"/>
  <c r="AK92" i="6"/>
  <c r="AG92" i="6"/>
  <c r="AC92" i="6"/>
  <c r="Q88" i="6"/>
  <c r="AS88" i="6"/>
  <c r="AK88" i="6"/>
  <c r="AW88" i="6"/>
  <c r="AO88" i="6"/>
  <c r="AG88" i="6"/>
  <c r="AC88" i="6"/>
  <c r="AW84" i="6"/>
  <c r="AO84" i="6"/>
  <c r="AS84" i="6"/>
  <c r="AK84" i="6"/>
  <c r="AG84" i="6"/>
  <c r="AC84" i="6"/>
  <c r="U80" i="6"/>
  <c r="AS80" i="6"/>
  <c r="AK80" i="6"/>
  <c r="AW80" i="6"/>
  <c r="AO80" i="6"/>
  <c r="AG80" i="6"/>
  <c r="AC80" i="6"/>
  <c r="AW76" i="6"/>
  <c r="AO76" i="6"/>
  <c r="AS76" i="6"/>
  <c r="AK76" i="6"/>
  <c r="AG76" i="6"/>
  <c r="AC76" i="6"/>
  <c r="I72" i="6"/>
  <c r="AS72" i="6"/>
  <c r="AK72" i="6"/>
  <c r="AW72" i="6"/>
  <c r="AO72" i="6"/>
  <c r="AG72" i="6"/>
  <c r="AC72" i="6"/>
  <c r="AW68" i="6"/>
  <c r="AO68" i="6"/>
  <c r="AS68" i="6"/>
  <c r="AK68" i="6"/>
  <c r="AG68" i="6"/>
  <c r="AC68" i="6"/>
  <c r="Q64" i="6"/>
  <c r="AS64" i="6"/>
  <c r="AK64" i="6"/>
  <c r="AW64" i="6"/>
  <c r="AO64" i="6"/>
  <c r="AG64" i="6"/>
  <c r="AC64" i="6"/>
  <c r="Q60" i="6"/>
  <c r="AW60" i="6"/>
  <c r="AO60" i="6"/>
  <c r="AS60" i="6"/>
  <c r="AK60" i="6"/>
  <c r="AG60" i="6"/>
  <c r="AC60" i="6"/>
  <c r="U56" i="6"/>
  <c r="AS56" i="6"/>
  <c r="AK56" i="6"/>
  <c r="AW56" i="6"/>
  <c r="AO56" i="6"/>
  <c r="AG56" i="6"/>
  <c r="AC56" i="6"/>
  <c r="Y52" i="6"/>
  <c r="AW52" i="6"/>
  <c r="AO52" i="6"/>
  <c r="AS52" i="6"/>
  <c r="AK52" i="6"/>
  <c r="AG52" i="6"/>
  <c r="AC52" i="6"/>
  <c r="AS48" i="6"/>
  <c r="AK48" i="6"/>
  <c r="AW48" i="6"/>
  <c r="AO48" i="6"/>
  <c r="AG48" i="6"/>
  <c r="AC48" i="6"/>
  <c r="AW44" i="6"/>
  <c r="AO44" i="6"/>
  <c r="AS44" i="6"/>
  <c r="AK44" i="6"/>
  <c r="AG44" i="6"/>
  <c r="AC44" i="6"/>
  <c r="I40" i="6"/>
  <c r="AS40" i="6"/>
  <c r="AK40" i="6"/>
  <c r="AW40" i="6"/>
  <c r="AO40" i="6"/>
  <c r="AG40" i="6"/>
  <c r="AC40" i="6"/>
  <c r="U36" i="6"/>
  <c r="AW36" i="6"/>
  <c r="AO36" i="6"/>
  <c r="AS36" i="6"/>
  <c r="AK36" i="6"/>
  <c r="AG36" i="6"/>
  <c r="AC36" i="6"/>
  <c r="M32" i="6"/>
  <c r="AS32" i="6"/>
  <c r="AK32" i="6"/>
  <c r="AW32" i="6"/>
  <c r="AO32" i="6"/>
  <c r="AG32" i="6"/>
  <c r="AC32" i="6"/>
  <c r="M28" i="6"/>
  <c r="AW28" i="6"/>
  <c r="AO28" i="6"/>
  <c r="AS28" i="6"/>
  <c r="AK28" i="6"/>
  <c r="AG28" i="6"/>
  <c r="AC28" i="6"/>
  <c r="I24" i="6"/>
  <c r="AS24" i="6"/>
  <c r="AK24" i="6"/>
  <c r="AW24" i="6"/>
  <c r="AO24" i="6"/>
  <c r="AG24" i="6"/>
  <c r="AC24" i="6"/>
  <c r="E20" i="6"/>
  <c r="AW20" i="6"/>
  <c r="AO20" i="6"/>
  <c r="AS20" i="6"/>
  <c r="AK20" i="6"/>
  <c r="AG20" i="6"/>
  <c r="AC20" i="6"/>
  <c r="U16" i="6"/>
  <c r="AS16" i="6"/>
  <c r="AK16" i="6"/>
  <c r="AW16" i="6"/>
  <c r="AO16" i="6"/>
  <c r="AG16" i="6"/>
  <c r="AC16" i="6"/>
  <c r="AW12" i="6"/>
  <c r="AO12" i="6"/>
  <c r="AS12" i="6"/>
  <c r="AK12" i="6"/>
  <c r="AG12" i="6"/>
  <c r="AC12" i="6"/>
  <c r="AS8" i="6"/>
  <c r="AK8" i="6"/>
  <c r="AW8" i="6"/>
  <c r="AO8" i="6"/>
  <c r="AG8" i="6"/>
  <c r="AC8" i="6"/>
  <c r="AW4" i="6"/>
  <c r="AO4" i="6"/>
  <c r="AS4" i="6"/>
  <c r="AK4" i="6"/>
  <c r="AC4" i="6"/>
  <c r="AG4" i="6"/>
  <c r="Q299" i="6"/>
  <c r="AW299" i="6"/>
  <c r="AO299" i="6"/>
  <c r="AG299" i="6"/>
  <c r="AS299" i="6"/>
  <c r="AK299" i="6"/>
  <c r="AC299" i="6"/>
  <c r="AS295" i="6"/>
  <c r="AK295" i="6"/>
  <c r="AW295" i="6"/>
  <c r="AO295" i="6"/>
  <c r="AG295" i="6"/>
  <c r="AC295" i="6"/>
  <c r="C291" i="10"/>
  <c r="O291" i="10" s="1"/>
  <c r="AW291" i="6"/>
  <c r="AO291" i="6"/>
  <c r="AG291" i="6"/>
  <c r="AS291" i="6"/>
  <c r="AK291" i="6"/>
  <c r="AC291" i="6"/>
  <c r="Y287" i="6"/>
  <c r="AS287" i="6"/>
  <c r="AK287" i="6"/>
  <c r="AW287" i="6"/>
  <c r="AO287" i="6"/>
  <c r="AG287" i="6"/>
  <c r="AC287" i="6"/>
  <c r="I283" i="6"/>
  <c r="AW283" i="6"/>
  <c r="AO283" i="6"/>
  <c r="AG283" i="6"/>
  <c r="AS283" i="6"/>
  <c r="AK283" i="6"/>
  <c r="AC283" i="6"/>
  <c r="AS279" i="6"/>
  <c r="AK279" i="6"/>
  <c r="AW279" i="6"/>
  <c r="AO279" i="6"/>
  <c r="AG279" i="6"/>
  <c r="AC279" i="6"/>
  <c r="E275" i="6"/>
  <c r="AW275" i="6"/>
  <c r="AO275" i="6"/>
  <c r="AG275" i="6"/>
  <c r="AS275" i="6"/>
  <c r="AK275" i="6"/>
  <c r="AC275" i="6"/>
  <c r="AS271" i="6"/>
  <c r="AK271" i="6"/>
  <c r="AW271" i="6"/>
  <c r="AO271" i="6"/>
  <c r="AG271" i="6"/>
  <c r="AC271" i="6"/>
  <c r="M267" i="6"/>
  <c r="AW267" i="6"/>
  <c r="AO267" i="6"/>
  <c r="AG267" i="6"/>
  <c r="AS267" i="6"/>
  <c r="AK267" i="6"/>
  <c r="AC267" i="6"/>
  <c r="AS263" i="6"/>
  <c r="AK263" i="6"/>
  <c r="AW263" i="6"/>
  <c r="AO263" i="6"/>
  <c r="AG263" i="6"/>
  <c r="AC263" i="6"/>
  <c r="C260" i="12"/>
  <c r="AW259" i="6"/>
  <c r="AO259" i="6"/>
  <c r="AG259" i="6"/>
  <c r="AS259" i="6"/>
  <c r="AK259" i="6"/>
  <c r="AC259" i="6"/>
  <c r="AS255" i="6"/>
  <c r="AK255" i="6"/>
  <c r="AW255" i="6"/>
  <c r="AO255" i="6"/>
  <c r="AG255" i="6"/>
  <c r="AC255" i="6"/>
  <c r="E251" i="6"/>
  <c r="AW251" i="6"/>
  <c r="AO251" i="6"/>
  <c r="AG251" i="6"/>
  <c r="AS251" i="6"/>
  <c r="AK251" i="6"/>
  <c r="AC251" i="6"/>
  <c r="Y247" i="6"/>
  <c r="AS247" i="6"/>
  <c r="AK247" i="6"/>
  <c r="AW247" i="6"/>
  <c r="AO247" i="6"/>
  <c r="AG247" i="6"/>
  <c r="AC247" i="6"/>
  <c r="C243" i="10"/>
  <c r="O243" i="10" s="1"/>
  <c r="AW243" i="6"/>
  <c r="AO243" i="6"/>
  <c r="AG243" i="6"/>
  <c r="AS243" i="6"/>
  <c r="AK243" i="6"/>
  <c r="AC243" i="6"/>
  <c r="AS239" i="6"/>
  <c r="AK239" i="6"/>
  <c r="AW239" i="6"/>
  <c r="AO239" i="6"/>
  <c r="AG239" i="6"/>
  <c r="AC239" i="6"/>
  <c r="C235" i="10"/>
  <c r="O235" i="10" s="1"/>
  <c r="AW235" i="6"/>
  <c r="AO235" i="6"/>
  <c r="AG235" i="6"/>
  <c r="AS235" i="6"/>
  <c r="AK235" i="6"/>
  <c r="AC235" i="6"/>
  <c r="AS231" i="6"/>
  <c r="AK231" i="6"/>
  <c r="AW231" i="6"/>
  <c r="AO231" i="6"/>
  <c r="AG231" i="6"/>
  <c r="AC231" i="6"/>
  <c r="I227" i="6"/>
  <c r="AW227" i="6"/>
  <c r="AO227" i="6"/>
  <c r="AG227" i="6"/>
  <c r="AS227" i="6"/>
  <c r="AK227" i="6"/>
  <c r="AC227" i="6"/>
  <c r="AS223" i="6"/>
  <c r="AK223" i="6"/>
  <c r="AW223" i="6"/>
  <c r="AO223" i="6"/>
  <c r="AG223" i="6"/>
  <c r="AC223" i="6"/>
  <c r="C219" i="10"/>
  <c r="O219" i="10" s="1"/>
  <c r="AW219" i="6"/>
  <c r="AO219" i="6"/>
  <c r="AG219" i="6"/>
  <c r="AS219" i="6"/>
  <c r="AK219" i="6"/>
  <c r="AC219" i="6"/>
  <c r="AS215" i="6"/>
  <c r="AK215" i="6"/>
  <c r="AW215" i="6"/>
  <c r="AO215" i="6"/>
  <c r="AG215" i="6"/>
  <c r="AC215" i="6"/>
  <c r="Q211" i="6"/>
  <c r="AW211" i="6"/>
  <c r="AO211" i="6"/>
  <c r="AG211" i="6"/>
  <c r="AS211" i="6"/>
  <c r="AK211" i="6"/>
  <c r="AC211" i="6"/>
  <c r="AS207" i="6"/>
  <c r="AK207" i="6"/>
  <c r="AW207" i="6"/>
  <c r="AO207" i="6"/>
  <c r="AG207" i="6"/>
  <c r="AC207" i="6"/>
  <c r="C203" i="10"/>
  <c r="O203" i="10" s="1"/>
  <c r="AW203" i="6"/>
  <c r="AO203" i="6"/>
  <c r="AG203" i="6"/>
  <c r="AS203" i="6"/>
  <c r="AK203" i="6"/>
  <c r="AC203" i="6"/>
  <c r="Q199" i="6"/>
  <c r="AS199" i="6"/>
  <c r="AK199" i="6"/>
  <c r="AW199" i="6"/>
  <c r="AO199" i="6"/>
  <c r="AG199" i="6"/>
  <c r="AC199" i="6"/>
  <c r="C195" i="10"/>
  <c r="O195" i="10" s="1"/>
  <c r="AW195" i="6"/>
  <c r="AO195" i="6"/>
  <c r="AG195" i="6"/>
  <c r="AS195" i="6"/>
  <c r="AK195" i="6"/>
  <c r="AC195" i="6"/>
  <c r="AS191" i="6"/>
  <c r="AK191" i="6"/>
  <c r="AW191" i="6"/>
  <c r="AO191" i="6"/>
  <c r="AG191" i="6"/>
  <c r="AC191" i="6"/>
  <c r="C187" i="10"/>
  <c r="O187" i="10" s="1"/>
  <c r="AW187" i="6"/>
  <c r="AO187" i="6"/>
  <c r="AG187" i="6"/>
  <c r="AS187" i="6"/>
  <c r="AK187" i="6"/>
  <c r="AC187" i="6"/>
  <c r="AS183" i="6"/>
  <c r="AK183" i="6"/>
  <c r="AW183" i="6"/>
  <c r="AO183" i="6"/>
  <c r="AG183" i="6"/>
  <c r="AC183" i="6"/>
  <c r="C179" i="10"/>
  <c r="O179" i="10" s="1"/>
  <c r="AW179" i="6"/>
  <c r="AO179" i="6"/>
  <c r="AG179" i="6"/>
  <c r="AS179" i="6"/>
  <c r="AK179" i="6"/>
  <c r="AC179" i="6"/>
  <c r="AS175" i="6"/>
  <c r="AK175" i="6"/>
  <c r="AW175" i="6"/>
  <c r="AO175" i="6"/>
  <c r="AG175" i="6"/>
  <c r="AC175" i="6"/>
  <c r="C172" i="12"/>
  <c r="AW171" i="6"/>
  <c r="AO171" i="6"/>
  <c r="AG171" i="6"/>
  <c r="AS171" i="6"/>
  <c r="AK171" i="6"/>
  <c r="AC171" i="6"/>
  <c r="C168" i="12"/>
  <c r="AS167" i="6"/>
  <c r="AK167" i="6"/>
  <c r="AW167" i="6"/>
  <c r="AO167" i="6"/>
  <c r="AG167" i="6"/>
  <c r="AC167" i="6"/>
  <c r="I163" i="6"/>
  <c r="AW163" i="6"/>
  <c r="AO163" i="6"/>
  <c r="AG163" i="6"/>
  <c r="AS163" i="6"/>
  <c r="AK163" i="6"/>
  <c r="AC163" i="6"/>
  <c r="C159" i="10"/>
  <c r="O159" i="10" s="1"/>
  <c r="AS159" i="6"/>
  <c r="AK159" i="6"/>
  <c r="AW159" i="6"/>
  <c r="AO159" i="6"/>
  <c r="AG159" i="6"/>
  <c r="AC159" i="6"/>
  <c r="C155" i="10"/>
  <c r="O155" i="10" s="1"/>
  <c r="AW155" i="6"/>
  <c r="AO155" i="6"/>
  <c r="AG155" i="6"/>
  <c r="AS155" i="6"/>
  <c r="AK155" i="6"/>
  <c r="AC155" i="6"/>
  <c r="AS151" i="6"/>
  <c r="AK151" i="6"/>
  <c r="AW151" i="6"/>
  <c r="AO151" i="6"/>
  <c r="AG151" i="6"/>
  <c r="AC151" i="6"/>
  <c r="C147" i="10"/>
  <c r="O147" i="10" s="1"/>
  <c r="AW147" i="6"/>
  <c r="AO147" i="6"/>
  <c r="AG147" i="6"/>
  <c r="AS147" i="6"/>
  <c r="AK147" i="6"/>
  <c r="AC147" i="6"/>
  <c r="C143" i="10"/>
  <c r="O143" i="10" s="1"/>
  <c r="AS143" i="6"/>
  <c r="AK143" i="6"/>
  <c r="AW143" i="6"/>
  <c r="AO143" i="6"/>
  <c r="AG143" i="6"/>
  <c r="AC143" i="6"/>
  <c r="C139" i="10"/>
  <c r="O139" i="10" s="1"/>
  <c r="AW139" i="6"/>
  <c r="AO139" i="6"/>
  <c r="AS139" i="6"/>
  <c r="AK139" i="6"/>
  <c r="AC139" i="6"/>
  <c r="AG139" i="6"/>
  <c r="AS135" i="6"/>
  <c r="AK135" i="6"/>
  <c r="AW135" i="6"/>
  <c r="AO135" i="6"/>
  <c r="AC135" i="6"/>
  <c r="AG135" i="6"/>
  <c r="M131" i="6"/>
  <c r="AW131" i="6"/>
  <c r="AO131" i="6"/>
  <c r="AS131" i="6"/>
  <c r="AK131" i="6"/>
  <c r="AC131" i="6"/>
  <c r="AG131" i="6"/>
  <c r="AS127" i="6"/>
  <c r="AK127" i="6"/>
  <c r="AW127" i="6"/>
  <c r="AO127" i="6"/>
  <c r="AC127" i="6"/>
  <c r="AG127" i="6"/>
  <c r="Q123" i="6"/>
  <c r="AW123" i="6"/>
  <c r="AO123" i="6"/>
  <c r="AS123" i="6"/>
  <c r="AK123" i="6"/>
  <c r="AC123" i="6"/>
  <c r="AG123" i="6"/>
  <c r="AS42" i="6"/>
  <c r="AK42" i="6"/>
  <c r="AW42" i="6"/>
  <c r="AO42" i="6"/>
  <c r="AG42" i="6"/>
  <c r="AC42" i="6"/>
  <c r="C120" i="12"/>
  <c r="AS119" i="6"/>
  <c r="AK119" i="6"/>
  <c r="AW119" i="6"/>
  <c r="AO119" i="6"/>
  <c r="AC119" i="6"/>
  <c r="AG119" i="6"/>
  <c r="C116" i="12"/>
  <c r="AW115" i="6"/>
  <c r="AO115" i="6"/>
  <c r="AS115" i="6"/>
  <c r="AK115" i="6"/>
  <c r="AC115" i="6"/>
  <c r="AG115" i="6"/>
  <c r="C111" i="10"/>
  <c r="O111" i="10" s="1"/>
  <c r="AS111" i="6"/>
  <c r="AK111" i="6"/>
  <c r="AW111" i="6"/>
  <c r="AO111" i="6"/>
  <c r="AC111" i="6"/>
  <c r="AG111" i="6"/>
  <c r="C108" i="12"/>
  <c r="AW107" i="6"/>
  <c r="AO107" i="6"/>
  <c r="AS107" i="6"/>
  <c r="AK107" i="6"/>
  <c r="AC107" i="6"/>
  <c r="AG107" i="6"/>
  <c r="Y103" i="6"/>
  <c r="AS103" i="6"/>
  <c r="AK103" i="6"/>
  <c r="AW103" i="6"/>
  <c r="AO103" i="6"/>
  <c r="AC103" i="6"/>
  <c r="AG103" i="6"/>
  <c r="AW99" i="6"/>
  <c r="AO99" i="6"/>
  <c r="AS99" i="6"/>
  <c r="AK99" i="6"/>
  <c r="AC99" i="6"/>
  <c r="AG99" i="6"/>
  <c r="C96" i="12"/>
  <c r="AS95" i="6"/>
  <c r="AK95" i="6"/>
  <c r="AW95" i="6"/>
  <c r="AO95" i="6"/>
  <c r="AC95" i="6"/>
  <c r="AG95" i="6"/>
  <c r="AW91" i="6"/>
  <c r="AO91" i="6"/>
  <c r="AS91" i="6"/>
  <c r="AK91" i="6"/>
  <c r="AC91" i="6"/>
  <c r="AG91" i="6"/>
  <c r="C88" i="12"/>
  <c r="AS87" i="6"/>
  <c r="AK87" i="6"/>
  <c r="AW87" i="6"/>
  <c r="AO87" i="6"/>
  <c r="AC87" i="6"/>
  <c r="AG87" i="6"/>
  <c r="AW83" i="6"/>
  <c r="AO83" i="6"/>
  <c r="AS83" i="6"/>
  <c r="AK83" i="6"/>
  <c r="AC83" i="6"/>
  <c r="AG83" i="6"/>
  <c r="C80" i="12"/>
  <c r="AS79" i="6"/>
  <c r="AK79" i="6"/>
  <c r="AW79" i="6"/>
  <c r="AO79" i="6"/>
  <c r="AC79" i="6"/>
  <c r="AG79" i="6"/>
  <c r="C76" i="12"/>
  <c r="AW75" i="6"/>
  <c r="AO75" i="6"/>
  <c r="AS75" i="6"/>
  <c r="AK75" i="6"/>
  <c r="AC75" i="6"/>
  <c r="AG75" i="6"/>
  <c r="C72" i="12"/>
  <c r="AS71" i="6"/>
  <c r="AK71" i="6"/>
  <c r="AW71" i="6"/>
  <c r="AO71" i="6"/>
  <c r="AC71" i="6"/>
  <c r="AG71" i="6"/>
  <c r="AW67" i="6"/>
  <c r="AO67" i="6"/>
  <c r="AS67" i="6"/>
  <c r="AK67" i="6"/>
  <c r="AC67" i="6"/>
  <c r="AG67" i="6"/>
  <c r="C64" i="12"/>
  <c r="AS63" i="6"/>
  <c r="AK63" i="6"/>
  <c r="AW63" i="6"/>
  <c r="AO63" i="6"/>
  <c r="AC63" i="6"/>
  <c r="AG63" i="6"/>
  <c r="AW59" i="6"/>
  <c r="AO59" i="6"/>
  <c r="AS59" i="6"/>
  <c r="AK59" i="6"/>
  <c r="AC59" i="6"/>
  <c r="AG59" i="6"/>
  <c r="C56" i="12"/>
  <c r="AS55" i="6"/>
  <c r="AK55" i="6"/>
  <c r="AW55" i="6"/>
  <c r="AO55" i="6"/>
  <c r="AC55" i="6"/>
  <c r="AG55" i="6"/>
  <c r="C52" i="12"/>
  <c r="AW51" i="6"/>
  <c r="AO51" i="6"/>
  <c r="AS51" i="6"/>
  <c r="AK51" i="6"/>
  <c r="AC51" i="6"/>
  <c r="AG51" i="6"/>
  <c r="AS47" i="6"/>
  <c r="AK47" i="6"/>
  <c r="AW47" i="6"/>
  <c r="AO47" i="6"/>
  <c r="AC47" i="6"/>
  <c r="AG47" i="6"/>
  <c r="C44" i="12"/>
  <c r="AW43" i="6"/>
  <c r="AO43" i="6"/>
  <c r="AS43" i="6"/>
  <c r="AK43" i="6"/>
  <c r="AC43" i="6"/>
  <c r="AG43" i="6"/>
  <c r="AS39" i="6"/>
  <c r="AK39" i="6"/>
  <c r="AW39" i="6"/>
  <c r="AO39" i="6"/>
  <c r="AC39" i="6"/>
  <c r="AG39" i="6"/>
  <c r="C36" i="12"/>
  <c r="AW35" i="6"/>
  <c r="AO35" i="6"/>
  <c r="AS35" i="6"/>
  <c r="AK35" i="6"/>
  <c r="AC35" i="6"/>
  <c r="AG35" i="6"/>
  <c r="C32" i="12"/>
  <c r="AS31" i="6"/>
  <c r="AK31" i="6"/>
  <c r="AW31" i="6"/>
  <c r="AO31" i="6"/>
  <c r="AC31" i="6"/>
  <c r="AG31" i="6"/>
  <c r="AW27" i="6"/>
  <c r="AO27" i="6"/>
  <c r="AS27" i="6"/>
  <c r="AK27" i="6"/>
  <c r="AC27" i="6"/>
  <c r="AG27" i="6"/>
  <c r="AS23" i="6"/>
  <c r="AK23" i="6"/>
  <c r="AW23" i="6"/>
  <c r="AO23" i="6"/>
  <c r="AC23" i="6"/>
  <c r="AG23" i="6"/>
  <c r="AW19" i="6"/>
  <c r="AO19" i="6"/>
  <c r="AS19" i="6"/>
  <c r="AK19" i="6"/>
  <c r="AC19" i="6"/>
  <c r="AG19" i="6"/>
  <c r="C16" i="12"/>
  <c r="AS15" i="6"/>
  <c r="AK15" i="6"/>
  <c r="AW15" i="6"/>
  <c r="AO15" i="6"/>
  <c r="AC15" i="6"/>
  <c r="AG15" i="6"/>
  <c r="AW11" i="6"/>
  <c r="AO11" i="6"/>
  <c r="AS11" i="6"/>
  <c r="AK11" i="6"/>
  <c r="AC11" i="6"/>
  <c r="AG11" i="6"/>
  <c r="AS7" i="6"/>
  <c r="AK7" i="6"/>
  <c r="AW7" i="6"/>
  <c r="AO7" i="6"/>
  <c r="AC7" i="6"/>
  <c r="AG7" i="6"/>
  <c r="AW3" i="6"/>
  <c r="AO3" i="6"/>
  <c r="AS3" i="6"/>
  <c r="AK3" i="6"/>
  <c r="AC3" i="6"/>
  <c r="AG3" i="6"/>
  <c r="AW302" i="6"/>
  <c r="AO302" i="6"/>
  <c r="AG302" i="6"/>
  <c r="AS302" i="6"/>
  <c r="AK302" i="6"/>
  <c r="AC302" i="6"/>
  <c r="AS298" i="6"/>
  <c r="AK298" i="6"/>
  <c r="AW298" i="6"/>
  <c r="AO298" i="6"/>
  <c r="AG298" i="6"/>
  <c r="AC298" i="6"/>
  <c r="AW294" i="6"/>
  <c r="AO294" i="6"/>
  <c r="AG294" i="6"/>
  <c r="AS294" i="6"/>
  <c r="AK294" i="6"/>
  <c r="AC294" i="6"/>
  <c r="AS290" i="6"/>
  <c r="AK290" i="6"/>
  <c r="AW290" i="6"/>
  <c r="AO290" i="6"/>
  <c r="AG290" i="6"/>
  <c r="AC290" i="6"/>
  <c r="U286" i="6"/>
  <c r="AW286" i="6"/>
  <c r="AO286" i="6"/>
  <c r="AG286" i="6"/>
  <c r="AS286" i="6"/>
  <c r="AK286" i="6"/>
  <c r="AC286" i="6"/>
  <c r="AS282" i="6"/>
  <c r="AK282" i="6"/>
  <c r="AW282" i="6"/>
  <c r="AO282" i="6"/>
  <c r="AG282" i="6"/>
  <c r="AC282" i="6"/>
  <c r="U278" i="6"/>
  <c r="AW278" i="6"/>
  <c r="AO278" i="6"/>
  <c r="AG278" i="6"/>
  <c r="AS278" i="6"/>
  <c r="AK278" i="6"/>
  <c r="AC278" i="6"/>
  <c r="U274" i="6"/>
  <c r="AS274" i="6"/>
  <c r="AK274" i="6"/>
  <c r="AW274" i="6"/>
  <c r="AO274" i="6"/>
  <c r="AG274" i="6"/>
  <c r="AC274" i="6"/>
  <c r="I270" i="6"/>
  <c r="AW270" i="6"/>
  <c r="AO270" i="6"/>
  <c r="AG270" i="6"/>
  <c r="AS270" i="6"/>
  <c r="AK270" i="6"/>
  <c r="AC270" i="6"/>
  <c r="E266" i="6"/>
  <c r="AS266" i="6"/>
  <c r="AK266" i="6"/>
  <c r="AW266" i="6"/>
  <c r="AO266" i="6"/>
  <c r="AG266" i="6"/>
  <c r="AC266" i="6"/>
  <c r="C263" i="12"/>
  <c r="AW262" i="6"/>
  <c r="AO262" i="6"/>
  <c r="AG262" i="6"/>
  <c r="AS262" i="6"/>
  <c r="AK262" i="6"/>
  <c r="AC262" i="6"/>
  <c r="AS258" i="6"/>
  <c r="AK258" i="6"/>
  <c r="AW258" i="6"/>
  <c r="AO258" i="6"/>
  <c r="AG258" i="6"/>
  <c r="AC258" i="6"/>
  <c r="AW254" i="6"/>
  <c r="AO254" i="6"/>
  <c r="AG254" i="6"/>
  <c r="AS254" i="6"/>
  <c r="AK254" i="6"/>
  <c r="AC254" i="6"/>
  <c r="E250" i="6"/>
  <c r="AS250" i="6"/>
  <c r="AK250" i="6"/>
  <c r="AW250" i="6"/>
  <c r="AO250" i="6"/>
  <c r="AG250" i="6"/>
  <c r="AC250" i="6"/>
  <c r="AW246" i="6"/>
  <c r="AO246" i="6"/>
  <c r="AG246" i="6"/>
  <c r="AS246" i="6"/>
  <c r="AK246" i="6"/>
  <c r="AC246" i="6"/>
  <c r="I242" i="6"/>
  <c r="AS242" i="6"/>
  <c r="AK242" i="6"/>
  <c r="AW242" i="6"/>
  <c r="AO242" i="6"/>
  <c r="AG242" i="6"/>
  <c r="AC242" i="6"/>
  <c r="AW238" i="6"/>
  <c r="AO238" i="6"/>
  <c r="AG238" i="6"/>
  <c r="AS238" i="6"/>
  <c r="AK238" i="6"/>
  <c r="AC238" i="6"/>
  <c r="Q234" i="6"/>
  <c r="AS234" i="6"/>
  <c r="AK234" i="6"/>
  <c r="AW234" i="6"/>
  <c r="AO234" i="6"/>
  <c r="AG234" i="6"/>
  <c r="AC234" i="6"/>
  <c r="AW230" i="6"/>
  <c r="AO230" i="6"/>
  <c r="AG230" i="6"/>
  <c r="AS230" i="6"/>
  <c r="AK230" i="6"/>
  <c r="AC230" i="6"/>
  <c r="C227" i="12"/>
  <c r="AS226" i="6"/>
  <c r="AK226" i="6"/>
  <c r="AW226" i="6"/>
  <c r="AO226" i="6"/>
  <c r="AG226" i="6"/>
  <c r="AC226" i="6"/>
  <c r="AW222" i="6"/>
  <c r="AO222" i="6"/>
  <c r="AG222" i="6"/>
  <c r="AS222" i="6"/>
  <c r="AK222" i="6"/>
  <c r="AC222" i="6"/>
  <c r="AS218" i="6"/>
  <c r="AK218" i="6"/>
  <c r="AW218" i="6"/>
  <c r="AO218" i="6"/>
  <c r="AG218" i="6"/>
  <c r="AC218" i="6"/>
  <c r="AW214" i="6"/>
  <c r="AO214" i="6"/>
  <c r="AG214" i="6"/>
  <c r="AS214" i="6"/>
  <c r="AK214" i="6"/>
  <c r="AC214" i="6"/>
  <c r="AS210" i="6"/>
  <c r="AK210" i="6"/>
  <c r="AW210" i="6"/>
  <c r="AO210" i="6"/>
  <c r="AG210" i="6"/>
  <c r="AC210" i="6"/>
  <c r="AW206" i="6"/>
  <c r="AO206" i="6"/>
  <c r="AG206" i="6"/>
  <c r="AS206" i="6"/>
  <c r="AK206" i="6"/>
  <c r="AC206" i="6"/>
  <c r="Q202" i="6"/>
  <c r="AS202" i="6"/>
  <c r="AK202" i="6"/>
  <c r="AW202" i="6"/>
  <c r="AO202" i="6"/>
  <c r="AG202" i="6"/>
  <c r="AC202" i="6"/>
  <c r="AW198" i="6"/>
  <c r="AO198" i="6"/>
  <c r="AG198" i="6"/>
  <c r="AS198" i="6"/>
  <c r="AK198" i="6"/>
  <c r="AC198" i="6"/>
  <c r="C195" i="12"/>
  <c r="AS194" i="6"/>
  <c r="AK194" i="6"/>
  <c r="AW194" i="6"/>
  <c r="AO194" i="6"/>
  <c r="AG194" i="6"/>
  <c r="AC194" i="6"/>
  <c r="AW190" i="6"/>
  <c r="AO190" i="6"/>
  <c r="AG190" i="6"/>
  <c r="AS190" i="6"/>
  <c r="AK190" i="6"/>
  <c r="AC190" i="6"/>
  <c r="AS186" i="6"/>
  <c r="AK186" i="6"/>
  <c r="AW186" i="6"/>
  <c r="AO186" i="6"/>
  <c r="AG186" i="6"/>
  <c r="AC186" i="6"/>
  <c r="Y182" i="6"/>
  <c r="AW182" i="6"/>
  <c r="AO182" i="6"/>
  <c r="AG182" i="6"/>
  <c r="AS182" i="6"/>
  <c r="AK182" i="6"/>
  <c r="AC182" i="6"/>
  <c r="E178" i="6"/>
  <c r="AS178" i="6"/>
  <c r="AK178" i="6"/>
  <c r="AW178" i="6"/>
  <c r="AO178" i="6"/>
  <c r="AG178" i="6"/>
  <c r="AC178" i="6"/>
  <c r="Q174" i="6"/>
  <c r="AW174" i="6"/>
  <c r="AO174" i="6"/>
  <c r="AG174" i="6"/>
  <c r="AS174" i="6"/>
  <c r="AK174" i="6"/>
  <c r="AC174" i="6"/>
  <c r="C170" i="10"/>
  <c r="O170" i="10" s="1"/>
  <c r="AS170" i="6"/>
  <c r="AK170" i="6"/>
  <c r="AW170" i="6"/>
  <c r="AO170" i="6"/>
  <c r="AG170" i="6"/>
  <c r="AC170" i="6"/>
  <c r="AW166" i="6"/>
  <c r="AO166" i="6"/>
  <c r="AG166" i="6"/>
  <c r="AS166" i="6"/>
  <c r="AK166" i="6"/>
  <c r="AC166" i="6"/>
  <c r="AS162" i="6"/>
  <c r="AK162" i="6"/>
  <c r="AW162" i="6"/>
  <c r="AO162" i="6"/>
  <c r="AG162" i="6"/>
  <c r="AC162" i="6"/>
  <c r="C158" i="10"/>
  <c r="O158" i="10" s="1"/>
  <c r="AW158" i="6"/>
  <c r="AO158" i="6"/>
  <c r="AG158" i="6"/>
  <c r="AS158" i="6"/>
  <c r="AK158" i="6"/>
  <c r="AC158" i="6"/>
  <c r="M154" i="6"/>
  <c r="AS154" i="6"/>
  <c r="AK154" i="6"/>
  <c r="AW154" i="6"/>
  <c r="AO154" i="6"/>
  <c r="AG154" i="6"/>
  <c r="AC154" i="6"/>
  <c r="C150" i="10"/>
  <c r="O150" i="10" s="1"/>
  <c r="AW150" i="6"/>
  <c r="AO150" i="6"/>
  <c r="AG150" i="6"/>
  <c r="AS150" i="6"/>
  <c r="AK150" i="6"/>
  <c r="AC150" i="6"/>
  <c r="E146" i="6"/>
  <c r="AS146" i="6"/>
  <c r="AK146" i="6"/>
  <c r="AW146" i="6"/>
  <c r="AO146" i="6"/>
  <c r="AG146" i="6"/>
  <c r="AC146" i="6"/>
  <c r="C143" i="12"/>
  <c r="AW142" i="6"/>
  <c r="AO142" i="6"/>
  <c r="AS142" i="6"/>
  <c r="AK142" i="6"/>
  <c r="AC142" i="6"/>
  <c r="AG142" i="6"/>
  <c r="E138" i="6"/>
  <c r="AS138" i="6"/>
  <c r="AK138" i="6"/>
  <c r="AW138" i="6"/>
  <c r="AO138" i="6"/>
  <c r="AG138" i="6"/>
  <c r="AC138" i="6"/>
  <c r="C135" i="12"/>
  <c r="AW134" i="6"/>
  <c r="AO134" i="6"/>
  <c r="AS134" i="6"/>
  <c r="AK134" i="6"/>
  <c r="AC134" i="6"/>
  <c r="AG134" i="6"/>
  <c r="C131" i="12"/>
  <c r="AS130" i="6"/>
  <c r="AK130" i="6"/>
  <c r="AW130" i="6"/>
  <c r="AO130" i="6"/>
  <c r="AG130" i="6"/>
  <c r="AC130" i="6"/>
  <c r="Y126" i="6"/>
  <c r="AW126" i="6"/>
  <c r="AO126" i="6"/>
  <c r="AS126" i="6"/>
  <c r="AK126" i="6"/>
  <c r="AC126" i="6"/>
  <c r="AG126" i="6"/>
  <c r="I122" i="6"/>
  <c r="AS122" i="6"/>
  <c r="AK122" i="6"/>
  <c r="AW122" i="6"/>
  <c r="AO122" i="6"/>
  <c r="AG122" i="6"/>
  <c r="AC122" i="6"/>
  <c r="M70" i="6"/>
  <c r="AW70" i="6"/>
  <c r="AO70" i="6"/>
  <c r="AS70" i="6"/>
  <c r="AK70" i="6"/>
  <c r="AC70" i="6"/>
  <c r="AG70" i="6"/>
  <c r="AW301" i="6"/>
  <c r="AO301" i="6"/>
  <c r="AG301" i="6"/>
  <c r="AS301" i="6"/>
  <c r="AK301" i="6"/>
  <c r="AC301" i="6"/>
  <c r="AS297" i="6"/>
  <c r="AK297" i="6"/>
  <c r="AW297" i="6"/>
  <c r="AO297" i="6"/>
  <c r="AG297" i="6"/>
  <c r="AC297" i="6"/>
  <c r="AW293" i="6"/>
  <c r="AO293" i="6"/>
  <c r="AG293" i="6"/>
  <c r="AS293" i="6"/>
  <c r="AK293" i="6"/>
  <c r="AC293" i="6"/>
  <c r="AS289" i="6"/>
  <c r="AK289" i="6"/>
  <c r="AW289" i="6"/>
  <c r="AO289" i="6"/>
  <c r="AG289" i="6"/>
  <c r="AC289" i="6"/>
  <c r="AW285" i="6"/>
  <c r="AO285" i="6"/>
  <c r="AG285" i="6"/>
  <c r="AS285" i="6"/>
  <c r="AK285" i="6"/>
  <c r="AC285" i="6"/>
  <c r="AS281" i="6"/>
  <c r="AK281" i="6"/>
  <c r="AW281" i="6"/>
  <c r="AO281" i="6"/>
  <c r="AG281" i="6"/>
  <c r="AC281" i="6"/>
  <c r="AW277" i="6"/>
  <c r="AO277" i="6"/>
  <c r="AG277" i="6"/>
  <c r="AS277" i="6"/>
  <c r="AK277" i="6"/>
  <c r="AC277" i="6"/>
  <c r="AS273" i="6"/>
  <c r="AK273" i="6"/>
  <c r="AW273" i="6"/>
  <c r="AO273" i="6"/>
  <c r="AG273" i="6"/>
  <c r="AC273" i="6"/>
  <c r="AW269" i="6"/>
  <c r="AO269" i="6"/>
  <c r="AG269" i="6"/>
  <c r="AS269" i="6"/>
  <c r="AK269" i="6"/>
  <c r="AC269" i="6"/>
  <c r="AS265" i="6"/>
  <c r="AK265" i="6"/>
  <c r="AW265" i="6"/>
  <c r="AO265" i="6"/>
  <c r="AG265" i="6"/>
  <c r="AC265" i="6"/>
  <c r="AW261" i="6"/>
  <c r="AO261" i="6"/>
  <c r="AG261" i="6"/>
  <c r="AS261" i="6"/>
  <c r="AK261" i="6"/>
  <c r="AC261" i="6"/>
  <c r="Y257" i="6"/>
  <c r="AS257" i="6"/>
  <c r="AK257" i="6"/>
  <c r="AW257" i="6"/>
  <c r="AO257" i="6"/>
  <c r="AG257" i="6"/>
  <c r="AC257" i="6"/>
  <c r="AW253" i="6"/>
  <c r="AO253" i="6"/>
  <c r="AG253" i="6"/>
  <c r="AS253" i="6"/>
  <c r="AK253" i="6"/>
  <c r="AC253" i="6"/>
  <c r="Q249" i="6"/>
  <c r="AS249" i="6"/>
  <c r="AK249" i="6"/>
  <c r="AW249" i="6"/>
  <c r="AO249" i="6"/>
  <c r="AG249" i="6"/>
  <c r="AC249" i="6"/>
  <c r="AW245" i="6"/>
  <c r="AO245" i="6"/>
  <c r="AG245" i="6"/>
  <c r="AS245" i="6"/>
  <c r="AK245" i="6"/>
  <c r="AC245" i="6"/>
  <c r="Q241" i="6"/>
  <c r="AS241" i="6"/>
  <c r="AK241" i="6"/>
  <c r="AW241" i="6"/>
  <c r="AO241" i="6"/>
  <c r="AG241" i="6"/>
  <c r="AC241" i="6"/>
  <c r="AW237" i="6"/>
  <c r="AO237" i="6"/>
  <c r="AG237" i="6"/>
  <c r="AS237" i="6"/>
  <c r="AK237" i="6"/>
  <c r="AC237" i="6"/>
  <c r="U233" i="6"/>
  <c r="AS233" i="6"/>
  <c r="AK233" i="6"/>
  <c r="AW233" i="6"/>
  <c r="AO233" i="6"/>
  <c r="AG233" i="6"/>
  <c r="AC233" i="6"/>
  <c r="AW229" i="6"/>
  <c r="AO229" i="6"/>
  <c r="AG229" i="6"/>
  <c r="AS229" i="6"/>
  <c r="AK229" i="6"/>
  <c r="AC229" i="6"/>
  <c r="AS225" i="6"/>
  <c r="AK225" i="6"/>
  <c r="AW225" i="6"/>
  <c r="AO225" i="6"/>
  <c r="AG225" i="6"/>
  <c r="AC225" i="6"/>
  <c r="AW221" i="6"/>
  <c r="AO221" i="6"/>
  <c r="AG221" i="6"/>
  <c r="AS221" i="6"/>
  <c r="AK221" i="6"/>
  <c r="AC221" i="6"/>
  <c r="U217" i="6"/>
  <c r="AS217" i="6"/>
  <c r="AK217" i="6"/>
  <c r="AW217" i="6"/>
  <c r="AO217" i="6"/>
  <c r="AG217" i="6"/>
  <c r="AC217" i="6"/>
  <c r="M213" i="6"/>
  <c r="AW213" i="6"/>
  <c r="AO213" i="6"/>
  <c r="AG213" i="6"/>
  <c r="AS213" i="6"/>
  <c r="AK213" i="6"/>
  <c r="AC213" i="6"/>
  <c r="AS209" i="6"/>
  <c r="AK209" i="6"/>
  <c r="AW209" i="6"/>
  <c r="AO209" i="6"/>
  <c r="AG209" i="6"/>
  <c r="AC209" i="6"/>
  <c r="U205" i="6"/>
  <c r="AW205" i="6"/>
  <c r="AO205" i="6"/>
  <c r="AG205" i="6"/>
  <c r="AS205" i="6"/>
  <c r="AK205" i="6"/>
  <c r="AC205" i="6"/>
  <c r="AS201" i="6"/>
  <c r="AK201" i="6"/>
  <c r="AW201" i="6"/>
  <c r="AO201" i="6"/>
  <c r="AG201" i="6"/>
  <c r="AC201" i="6"/>
  <c r="Q197" i="6"/>
  <c r="AW197" i="6"/>
  <c r="AO197" i="6"/>
  <c r="AG197" i="6"/>
  <c r="AS197" i="6"/>
  <c r="AK197" i="6"/>
  <c r="AC197" i="6"/>
  <c r="AS193" i="6"/>
  <c r="AK193" i="6"/>
  <c r="AW193" i="6"/>
  <c r="AO193" i="6"/>
  <c r="AG193" i="6"/>
  <c r="AC193" i="6"/>
  <c r="C190" i="12"/>
  <c r="AW189" i="6"/>
  <c r="AO189" i="6"/>
  <c r="AG189" i="6"/>
  <c r="AS189" i="6"/>
  <c r="AK189" i="6"/>
  <c r="AC189" i="6"/>
  <c r="AS185" i="6"/>
  <c r="AK185" i="6"/>
  <c r="AW185" i="6"/>
  <c r="AO185" i="6"/>
  <c r="AG185" i="6"/>
  <c r="AC185" i="6"/>
  <c r="AW181" i="6"/>
  <c r="AO181" i="6"/>
  <c r="AG181" i="6"/>
  <c r="AS181" i="6"/>
  <c r="AK181" i="6"/>
  <c r="AC181" i="6"/>
  <c r="AS177" i="6"/>
  <c r="AK177" i="6"/>
  <c r="AW177" i="6"/>
  <c r="AO177" i="6"/>
  <c r="AG177" i="6"/>
  <c r="AC177" i="6"/>
  <c r="AW173" i="6"/>
  <c r="AO173" i="6"/>
  <c r="AG173" i="6"/>
  <c r="AS173" i="6"/>
  <c r="AK173" i="6"/>
  <c r="AC173" i="6"/>
  <c r="U169" i="6"/>
  <c r="AS169" i="6"/>
  <c r="AK169" i="6"/>
  <c r="AW169" i="6"/>
  <c r="AO169" i="6"/>
  <c r="AG169" i="6"/>
  <c r="AC169" i="6"/>
  <c r="E165" i="6"/>
  <c r="AW165" i="6"/>
  <c r="AO165" i="6"/>
  <c r="AG165" i="6"/>
  <c r="AS165" i="6"/>
  <c r="AK165" i="6"/>
  <c r="AC165" i="6"/>
  <c r="E161" i="6"/>
  <c r="AS161" i="6"/>
  <c r="AK161" i="6"/>
  <c r="AW161" i="6"/>
  <c r="AO161" i="6"/>
  <c r="AG161" i="6"/>
  <c r="AC161" i="6"/>
  <c r="E157" i="6"/>
  <c r="AW157" i="6"/>
  <c r="AO157" i="6"/>
  <c r="AG157" i="6"/>
  <c r="AS157" i="6"/>
  <c r="AK157" i="6"/>
  <c r="AC157" i="6"/>
  <c r="I153" i="6"/>
  <c r="AS153" i="6"/>
  <c r="AK153" i="6"/>
  <c r="AW153" i="6"/>
  <c r="AO153" i="6"/>
  <c r="AG153" i="6"/>
  <c r="AC153" i="6"/>
  <c r="I149" i="6"/>
  <c r="AW149" i="6"/>
  <c r="AO149" i="6"/>
  <c r="AG149" i="6"/>
  <c r="AS149" i="6"/>
  <c r="AK149" i="6"/>
  <c r="AC149" i="6"/>
  <c r="I145" i="6"/>
  <c r="AS145" i="6"/>
  <c r="AK145" i="6"/>
  <c r="AW145" i="6"/>
  <c r="AO145" i="6"/>
  <c r="AG145" i="6"/>
  <c r="AC145" i="6"/>
  <c r="C141" i="10"/>
  <c r="O141" i="10" s="1"/>
  <c r="AW141" i="6"/>
  <c r="AO141" i="6"/>
  <c r="AS141" i="6"/>
  <c r="AK141" i="6"/>
  <c r="AC141" i="6"/>
  <c r="AG141" i="6"/>
  <c r="I137" i="6"/>
  <c r="AS137" i="6"/>
  <c r="AK137" i="6"/>
  <c r="AW137" i="6"/>
  <c r="AO137" i="6"/>
  <c r="AG137" i="6"/>
  <c r="AC137" i="6"/>
  <c r="E133" i="6"/>
  <c r="AW133" i="6"/>
  <c r="AO133" i="6"/>
  <c r="AS133" i="6"/>
  <c r="AK133" i="6"/>
  <c r="AC133" i="6"/>
  <c r="AG133" i="6"/>
  <c r="C130" i="12"/>
  <c r="AS129" i="6"/>
  <c r="AK129" i="6"/>
  <c r="AW129" i="6"/>
  <c r="AO129" i="6"/>
  <c r="AG129" i="6"/>
  <c r="AC129" i="6"/>
  <c r="Q125" i="6"/>
  <c r="AW125" i="6"/>
  <c r="AO125" i="6"/>
  <c r="AS125" i="6"/>
  <c r="AK125" i="6"/>
  <c r="AC125" i="6"/>
  <c r="AG125" i="6"/>
  <c r="I121" i="6"/>
  <c r="AS121" i="6"/>
  <c r="AK121" i="6"/>
  <c r="AW121" i="6"/>
  <c r="AO121" i="6"/>
  <c r="AG121" i="6"/>
  <c r="AC121" i="6"/>
  <c r="AW102" i="6"/>
  <c r="AO102" i="6"/>
  <c r="AS102" i="6"/>
  <c r="AK102" i="6"/>
  <c r="AC102" i="6"/>
  <c r="AG102" i="6"/>
  <c r="AS50" i="6"/>
  <c r="AK50" i="6"/>
  <c r="AW50" i="6"/>
  <c r="AO50" i="6"/>
  <c r="AG50" i="6"/>
  <c r="AC50" i="6"/>
  <c r="Q96" i="6"/>
  <c r="AW117" i="6"/>
  <c r="AO117" i="6"/>
  <c r="AS117" i="6"/>
  <c r="AK117" i="6"/>
  <c r="AC117" i="6"/>
  <c r="AG117" i="6"/>
  <c r="C113" i="10"/>
  <c r="O113" i="10" s="1"/>
  <c r="AS113" i="6"/>
  <c r="AK113" i="6"/>
  <c r="AW113" i="6"/>
  <c r="AO113" i="6"/>
  <c r="AG113" i="6"/>
  <c r="AC113" i="6"/>
  <c r="AW109" i="6"/>
  <c r="AO109" i="6"/>
  <c r="AS109" i="6"/>
  <c r="AK109" i="6"/>
  <c r="AC109" i="6"/>
  <c r="AG109" i="6"/>
  <c r="C105" i="10"/>
  <c r="O105" i="10" s="1"/>
  <c r="AS105" i="6"/>
  <c r="AK105" i="6"/>
  <c r="AW105" i="6"/>
  <c r="AO105" i="6"/>
  <c r="AG105" i="6"/>
  <c r="AC105" i="6"/>
  <c r="C102" i="12"/>
  <c r="AW101" i="6"/>
  <c r="AO101" i="6"/>
  <c r="AS101" i="6"/>
  <c r="AK101" i="6"/>
  <c r="AC101" i="6"/>
  <c r="AG101" i="6"/>
  <c r="C98" i="12"/>
  <c r="AS97" i="6"/>
  <c r="AK97" i="6"/>
  <c r="AW97" i="6"/>
  <c r="AO97" i="6"/>
  <c r="AG97" i="6"/>
  <c r="AC97" i="6"/>
  <c r="C94" i="12"/>
  <c r="AW93" i="6"/>
  <c r="AO93" i="6"/>
  <c r="AS93" i="6"/>
  <c r="AK93" i="6"/>
  <c r="AC93" i="6"/>
  <c r="AG93" i="6"/>
  <c r="E89" i="6"/>
  <c r="AS89" i="6"/>
  <c r="AK89" i="6"/>
  <c r="AW89" i="6"/>
  <c r="AO89" i="6"/>
  <c r="AG89" i="6"/>
  <c r="AC89" i="6"/>
  <c r="AW85" i="6"/>
  <c r="AO85" i="6"/>
  <c r="AS85" i="6"/>
  <c r="AK85" i="6"/>
  <c r="AC85" i="6"/>
  <c r="AG85" i="6"/>
  <c r="C82" i="12"/>
  <c r="AS81" i="6"/>
  <c r="AK81" i="6"/>
  <c r="AW81" i="6"/>
  <c r="AO81" i="6"/>
  <c r="AG81" i="6"/>
  <c r="AC81" i="6"/>
  <c r="C78" i="12"/>
  <c r="AW77" i="6"/>
  <c r="AO77" i="6"/>
  <c r="AS77" i="6"/>
  <c r="AK77" i="6"/>
  <c r="AC77" i="6"/>
  <c r="AG77" i="6"/>
  <c r="C74" i="12"/>
  <c r="AS73" i="6"/>
  <c r="AK73" i="6"/>
  <c r="AW73" i="6"/>
  <c r="AO73" i="6"/>
  <c r="AG73" i="6"/>
  <c r="AC73" i="6"/>
  <c r="AW69" i="6"/>
  <c r="AO69" i="6"/>
  <c r="AS69" i="6"/>
  <c r="AK69" i="6"/>
  <c r="AC69" i="6"/>
  <c r="AG69" i="6"/>
  <c r="AS65" i="6"/>
  <c r="AK65" i="6"/>
  <c r="AW65" i="6"/>
  <c r="AO65" i="6"/>
  <c r="AG65" i="6"/>
  <c r="AC65" i="6"/>
  <c r="AW61" i="6"/>
  <c r="AO61" i="6"/>
  <c r="AS61" i="6"/>
  <c r="AK61" i="6"/>
  <c r="AC61" i="6"/>
  <c r="AG61" i="6"/>
  <c r="M57" i="6"/>
  <c r="AS57" i="6"/>
  <c r="AK57" i="6"/>
  <c r="AW57" i="6"/>
  <c r="AO57" i="6"/>
  <c r="AG57" i="6"/>
  <c r="AC57" i="6"/>
  <c r="C54" i="12"/>
  <c r="AW53" i="6"/>
  <c r="AO53" i="6"/>
  <c r="AS53" i="6"/>
  <c r="AK53" i="6"/>
  <c r="AC53" i="6"/>
  <c r="AG53" i="6"/>
  <c r="Q49" i="6"/>
  <c r="AS49" i="6"/>
  <c r="AK49" i="6"/>
  <c r="AW49" i="6"/>
  <c r="AO49" i="6"/>
  <c r="AG49" i="6"/>
  <c r="AC49" i="6"/>
  <c r="C46" i="12"/>
  <c r="AW45" i="6"/>
  <c r="AO45" i="6"/>
  <c r="AS45" i="6"/>
  <c r="AK45" i="6"/>
  <c r="AC45" i="6"/>
  <c r="AG45" i="6"/>
  <c r="AS41" i="6"/>
  <c r="AK41" i="6"/>
  <c r="AW41" i="6"/>
  <c r="AO41" i="6"/>
  <c r="AG41" i="6"/>
  <c r="AC41" i="6"/>
  <c r="C38" i="12"/>
  <c r="AW37" i="6"/>
  <c r="AO37" i="6"/>
  <c r="AS37" i="6"/>
  <c r="AK37" i="6"/>
  <c r="AC37" i="6"/>
  <c r="AG37" i="6"/>
  <c r="C34" i="12"/>
  <c r="AS33" i="6"/>
  <c r="AK33" i="6"/>
  <c r="AW33" i="6"/>
  <c r="AO33" i="6"/>
  <c r="AG33" i="6"/>
  <c r="AC33" i="6"/>
  <c r="C30" i="12"/>
  <c r="AW29" i="6"/>
  <c r="AO29" i="6"/>
  <c r="AS29" i="6"/>
  <c r="AK29" i="6"/>
  <c r="AC29" i="6"/>
  <c r="AG29" i="6"/>
  <c r="AS25" i="6"/>
  <c r="AK25" i="6"/>
  <c r="AW25" i="6"/>
  <c r="AO25" i="6"/>
  <c r="AG25" i="6"/>
  <c r="AC25" i="6"/>
  <c r="AW21" i="6"/>
  <c r="AO21" i="6"/>
  <c r="AS21" i="6"/>
  <c r="AK21" i="6"/>
  <c r="AC21" i="6"/>
  <c r="AG21" i="6"/>
  <c r="AS17" i="6"/>
  <c r="AK17" i="6"/>
  <c r="AW17" i="6"/>
  <c r="AO17" i="6"/>
  <c r="AG17" i="6"/>
  <c r="AC17" i="6"/>
  <c r="AW13" i="6"/>
  <c r="AO13" i="6"/>
  <c r="AS13" i="6"/>
  <c r="AK13" i="6"/>
  <c r="AC13" i="6"/>
  <c r="AG13" i="6"/>
  <c r="C10" i="12"/>
  <c r="AS9" i="6"/>
  <c r="AK9" i="6"/>
  <c r="AW9" i="6"/>
  <c r="AO9" i="6"/>
  <c r="AG9" i="6"/>
  <c r="AC9" i="6"/>
  <c r="C6" i="12"/>
  <c r="AW5" i="6"/>
  <c r="AO5" i="6"/>
  <c r="AS5" i="6"/>
  <c r="AK5" i="6"/>
  <c r="AC5" i="6"/>
  <c r="AG5" i="6"/>
  <c r="Y205" i="6"/>
  <c r="I140" i="6"/>
  <c r="EE140" i="10"/>
  <c r="EQ140" i="10" s="1"/>
  <c r="EE108" i="10"/>
  <c r="EQ108" i="10" s="1"/>
  <c r="FA159" i="10"/>
  <c r="FM159" i="10" s="1"/>
  <c r="FA143" i="10"/>
  <c r="FM143" i="10" s="1"/>
  <c r="FA111" i="10"/>
  <c r="FM111" i="10" s="1"/>
  <c r="EE235" i="10"/>
  <c r="EQ235" i="10" s="1"/>
  <c r="EE219" i="10"/>
  <c r="EQ219" i="10" s="1"/>
  <c r="EE203" i="10"/>
  <c r="EQ203" i="10" s="1"/>
  <c r="EE195" i="10"/>
  <c r="EQ195" i="10" s="1"/>
  <c r="EE187" i="10"/>
  <c r="EQ187" i="10" s="1"/>
  <c r="EE179" i="10"/>
  <c r="EQ179" i="10" s="1"/>
  <c r="EE155" i="10"/>
  <c r="EQ155" i="10" s="1"/>
  <c r="EE147" i="10"/>
  <c r="EQ147" i="10" s="1"/>
  <c r="EE139" i="10"/>
  <c r="EQ139" i="10" s="1"/>
  <c r="FA158" i="10"/>
  <c r="FM158" i="10" s="1"/>
  <c r="FA150" i="10"/>
  <c r="FM150" i="10" s="1"/>
  <c r="EE170" i="10"/>
  <c r="EQ170" i="10" s="1"/>
  <c r="FA141" i="10"/>
  <c r="FM141" i="10" s="1"/>
  <c r="EE104" i="10"/>
  <c r="EQ104" i="10" s="1"/>
  <c r="FA195" i="10"/>
  <c r="FM195" i="10" s="1"/>
  <c r="FA187" i="10"/>
  <c r="FM187" i="10" s="1"/>
  <c r="FA147" i="10"/>
  <c r="FM147" i="10" s="1"/>
  <c r="FA139" i="10"/>
  <c r="FM139" i="10" s="1"/>
  <c r="F110" i="10"/>
  <c r="FA110" i="10"/>
  <c r="FM110" i="10" s="1"/>
  <c r="EE143" i="10"/>
  <c r="EQ143" i="10" s="1"/>
  <c r="EE111" i="10"/>
  <c r="EQ111" i="10" s="1"/>
  <c r="FA105" i="10"/>
  <c r="FM105" i="10" s="1"/>
  <c r="EE158" i="10"/>
  <c r="EQ158" i="10" s="1"/>
  <c r="EE150" i="10"/>
  <c r="EQ150" i="10" s="1"/>
  <c r="EE110" i="10"/>
  <c r="EQ110" i="10" s="1"/>
  <c r="Q213" i="6"/>
  <c r="U160" i="6"/>
  <c r="E299" i="6"/>
  <c r="I160" i="6"/>
  <c r="E283" i="6"/>
  <c r="Y278" i="6"/>
  <c r="U139" i="6"/>
  <c r="E155" i="6"/>
  <c r="B127" i="12"/>
  <c r="I266" i="6"/>
  <c r="Y160" i="6"/>
  <c r="Q128" i="6"/>
  <c r="M270" i="6"/>
  <c r="M233" i="6"/>
  <c r="M205" i="6"/>
  <c r="Y161" i="6"/>
  <c r="Q160" i="6"/>
  <c r="E140" i="6"/>
  <c r="I130" i="6"/>
  <c r="C156" i="12"/>
  <c r="I247" i="6"/>
  <c r="Y242" i="6"/>
  <c r="U161" i="6"/>
  <c r="C148" i="12"/>
  <c r="Y249" i="6"/>
  <c r="M242" i="6"/>
  <c r="Q240" i="6"/>
  <c r="I197" i="6"/>
  <c r="I161" i="6"/>
  <c r="Y199" i="6"/>
  <c r="Q165" i="6"/>
  <c r="C124" i="12"/>
  <c r="M249" i="6"/>
  <c r="C300" i="12"/>
  <c r="B151" i="12"/>
  <c r="Y133" i="6"/>
  <c r="B279" i="12"/>
  <c r="Y250" i="6"/>
  <c r="Y178" i="6"/>
  <c r="M157" i="6"/>
  <c r="M133" i="6"/>
  <c r="I131" i="6"/>
  <c r="C236" i="12"/>
  <c r="B143" i="12"/>
  <c r="Y299" i="6"/>
  <c r="E227" i="6"/>
  <c r="M178" i="6"/>
  <c r="M176" i="6"/>
  <c r="Y174" i="6"/>
  <c r="I133" i="6"/>
  <c r="E131" i="6"/>
  <c r="B215" i="12"/>
  <c r="C140" i="12"/>
  <c r="M299" i="6"/>
  <c r="U259" i="6"/>
  <c r="Y243" i="6"/>
  <c r="I178" i="6"/>
  <c r="I176" i="6"/>
  <c r="B135" i="12"/>
  <c r="M164" i="6"/>
  <c r="I154" i="6"/>
  <c r="U141" i="6"/>
  <c r="B167" i="12"/>
  <c r="C132" i="12"/>
  <c r="Y197" i="6"/>
  <c r="Y128" i="6"/>
  <c r="C164" i="12"/>
  <c r="B298" i="10"/>
  <c r="B299" i="12"/>
  <c r="I295" i="6"/>
  <c r="C296" i="12"/>
  <c r="B284" i="10"/>
  <c r="B285" i="12"/>
  <c r="C282" i="10"/>
  <c r="O282" i="10" s="1"/>
  <c r="C283" i="12"/>
  <c r="B275" i="10"/>
  <c r="B276" i="12"/>
  <c r="C255" i="10"/>
  <c r="O255" i="10" s="1"/>
  <c r="C256" i="12"/>
  <c r="B249" i="10"/>
  <c r="B250" i="12"/>
  <c r="B247" i="10"/>
  <c r="B248" i="12"/>
  <c r="E244" i="6"/>
  <c r="C245" i="12"/>
  <c r="B241" i="10"/>
  <c r="B242" i="12"/>
  <c r="B239" i="10"/>
  <c r="B240" i="12"/>
  <c r="M236" i="6"/>
  <c r="C237" i="12"/>
  <c r="B233" i="10"/>
  <c r="X233" i="10" s="1"/>
  <c r="B234" i="12"/>
  <c r="B228" i="10"/>
  <c r="B229" i="12"/>
  <c r="B226" i="10"/>
  <c r="X226" i="10" s="1"/>
  <c r="AT226" i="10" s="1"/>
  <c r="BP226" i="10" s="1"/>
  <c r="B227" i="12"/>
  <c r="C223" i="10"/>
  <c r="O223" i="10" s="1"/>
  <c r="C224" i="12"/>
  <c r="E218" i="6"/>
  <c r="C219" i="12"/>
  <c r="B216" i="10"/>
  <c r="B217" i="12"/>
  <c r="B212" i="10"/>
  <c r="X212" i="10" s="1"/>
  <c r="AT212" i="10" s="1"/>
  <c r="B213" i="12"/>
  <c r="I209" i="6"/>
  <c r="C210" i="12"/>
  <c r="B205" i="10"/>
  <c r="B206" i="12"/>
  <c r="B197" i="10"/>
  <c r="B198" i="12"/>
  <c r="B189" i="10"/>
  <c r="B190" i="12"/>
  <c r="C186" i="10"/>
  <c r="O186" i="10" s="1"/>
  <c r="C187" i="12"/>
  <c r="E181" i="6"/>
  <c r="C182" i="12"/>
  <c r="B177" i="10"/>
  <c r="B178" i="12"/>
  <c r="U175" i="6"/>
  <c r="C176" i="12"/>
  <c r="C173" i="10"/>
  <c r="O173" i="10" s="1"/>
  <c r="C174" i="12"/>
  <c r="E168" i="6"/>
  <c r="C169" i="12"/>
  <c r="I299" i="6"/>
  <c r="B295" i="10"/>
  <c r="X295" i="10" s="1"/>
  <c r="B296" i="12"/>
  <c r="B291" i="10"/>
  <c r="B292" i="12"/>
  <c r="C288" i="10"/>
  <c r="O288" i="10" s="1"/>
  <c r="C289" i="12"/>
  <c r="Q286" i="6"/>
  <c r="C287" i="12"/>
  <c r="M283" i="6"/>
  <c r="B282" i="10"/>
  <c r="X282" i="10" s="1"/>
  <c r="AT282" i="10" s="1"/>
  <c r="B283" i="12"/>
  <c r="C279" i="10"/>
  <c r="O279" i="10" s="1"/>
  <c r="C280" i="12"/>
  <c r="M277" i="6"/>
  <c r="C278" i="12"/>
  <c r="E272" i="6"/>
  <c r="C273" i="12"/>
  <c r="I268" i="6"/>
  <c r="C269" i="12"/>
  <c r="E264" i="6"/>
  <c r="C265" i="12"/>
  <c r="C257" i="10"/>
  <c r="O257" i="10" s="1"/>
  <c r="C258" i="12"/>
  <c r="B255" i="10"/>
  <c r="X255" i="10" s="1"/>
  <c r="AT255" i="10" s="1"/>
  <c r="B256" i="12"/>
  <c r="C252" i="10"/>
  <c r="O252" i="10" s="1"/>
  <c r="C253" i="12"/>
  <c r="I250" i="6"/>
  <c r="C251" i="12"/>
  <c r="B244" i="10"/>
  <c r="B245" i="12"/>
  <c r="B236" i="10"/>
  <c r="B237" i="12"/>
  <c r="C230" i="10"/>
  <c r="O230" i="10" s="1"/>
  <c r="C231" i="12"/>
  <c r="U227" i="6"/>
  <c r="B223" i="10"/>
  <c r="X223" i="10" s="1"/>
  <c r="AT223" i="10" s="1"/>
  <c r="BP223" i="10" s="1"/>
  <c r="B224" i="12"/>
  <c r="C220" i="10"/>
  <c r="O220" i="10" s="1"/>
  <c r="C221" i="12"/>
  <c r="B218" i="10"/>
  <c r="X218" i="10" s="1"/>
  <c r="AT218" i="10" s="1"/>
  <c r="BP218" i="10" s="1"/>
  <c r="B219" i="12"/>
  <c r="B209" i="10"/>
  <c r="B210" i="12"/>
  <c r="C206" i="10"/>
  <c r="O206" i="10" s="1"/>
  <c r="C207" i="12"/>
  <c r="E204" i="6"/>
  <c r="E200" i="6"/>
  <c r="C201" i="12"/>
  <c r="E198" i="6"/>
  <c r="C199" i="12"/>
  <c r="B194" i="10"/>
  <c r="B195" i="12"/>
  <c r="I191" i="6"/>
  <c r="C192" i="12"/>
  <c r="B186" i="10"/>
  <c r="B187" i="12"/>
  <c r="E183" i="6"/>
  <c r="C184" i="12"/>
  <c r="B181" i="10"/>
  <c r="B182" i="12"/>
  <c r="B175" i="10"/>
  <c r="X175" i="10" s="1"/>
  <c r="AT175" i="10" s="1"/>
  <c r="B176" i="12"/>
  <c r="B173" i="10"/>
  <c r="B174" i="12"/>
  <c r="C276" i="12"/>
  <c r="B255" i="12"/>
  <c r="C212" i="12"/>
  <c r="B191" i="12"/>
  <c r="E301" i="6"/>
  <c r="C302" i="12"/>
  <c r="E297" i="6"/>
  <c r="C298" i="12"/>
  <c r="B292" i="10"/>
  <c r="B293" i="12"/>
  <c r="B288" i="10"/>
  <c r="B289" i="12"/>
  <c r="B279" i="10"/>
  <c r="X279" i="10" s="1"/>
  <c r="B280" i="12"/>
  <c r="B277" i="10"/>
  <c r="X277" i="10" s="1"/>
  <c r="B278" i="12"/>
  <c r="B272" i="10"/>
  <c r="X272" i="10" s="1"/>
  <c r="B273" i="12"/>
  <c r="B268" i="10"/>
  <c r="B269" i="12"/>
  <c r="B264" i="10"/>
  <c r="X264" i="10" s="1"/>
  <c r="AT264" i="10" s="1"/>
  <c r="B265" i="12"/>
  <c r="C261" i="10"/>
  <c r="O261" i="10" s="1"/>
  <c r="C262" i="12"/>
  <c r="B257" i="10"/>
  <c r="B258" i="12"/>
  <c r="B252" i="10"/>
  <c r="X252" i="10" s="1"/>
  <c r="AT252" i="10" s="1"/>
  <c r="BP252" i="10" s="1"/>
  <c r="CL252" i="10" s="1"/>
  <c r="B253" i="12"/>
  <c r="B250" i="10"/>
  <c r="B251" i="12"/>
  <c r="Y248" i="6"/>
  <c r="C249" i="12"/>
  <c r="C246" i="10"/>
  <c r="O246" i="10" s="1"/>
  <c r="C247" i="12"/>
  <c r="C238" i="10"/>
  <c r="O238" i="10" s="1"/>
  <c r="C239" i="12"/>
  <c r="U235" i="6"/>
  <c r="E234" i="6"/>
  <c r="C235" i="12"/>
  <c r="C225" i="10"/>
  <c r="O225" i="10" s="1"/>
  <c r="C226" i="12"/>
  <c r="B220" i="10"/>
  <c r="X220" i="10" s="1"/>
  <c r="B221" i="12"/>
  <c r="C215" i="10"/>
  <c r="O215" i="10" s="1"/>
  <c r="C216" i="12"/>
  <c r="C202" i="10"/>
  <c r="O202" i="10" s="1"/>
  <c r="C203" i="12"/>
  <c r="B200" i="10"/>
  <c r="B201" i="12"/>
  <c r="Q196" i="6"/>
  <c r="C197" i="12"/>
  <c r="B191" i="10"/>
  <c r="B192" i="12"/>
  <c r="E188" i="6"/>
  <c r="C189" i="12"/>
  <c r="B183" i="10"/>
  <c r="X183" i="10" s="1"/>
  <c r="AT183" i="10" s="1"/>
  <c r="BP183" i="10" s="1"/>
  <c r="CL183" i="10" s="1"/>
  <c r="B184" i="12"/>
  <c r="B163" i="10"/>
  <c r="B164" i="12"/>
  <c r="B160" i="10"/>
  <c r="X160" i="10" s="1"/>
  <c r="B161" i="12"/>
  <c r="B295" i="12"/>
  <c r="C252" i="12"/>
  <c r="B231" i="12"/>
  <c r="C188" i="12"/>
  <c r="B301" i="10"/>
  <c r="B302" i="12"/>
  <c r="B297" i="10"/>
  <c r="B298" i="12"/>
  <c r="I294" i="6"/>
  <c r="C295" i="12"/>
  <c r="U291" i="6"/>
  <c r="Q290" i="6"/>
  <c r="C291" i="12"/>
  <c r="Q281" i="6"/>
  <c r="C282" i="12"/>
  <c r="Q274" i="6"/>
  <c r="C275" i="12"/>
  <c r="E270" i="6"/>
  <c r="C271" i="12"/>
  <c r="C266" i="10"/>
  <c r="O266" i="10" s="1"/>
  <c r="C267" i="12"/>
  <c r="B261" i="10"/>
  <c r="B262" i="12"/>
  <c r="B259" i="10"/>
  <c r="B260" i="12"/>
  <c r="C254" i="10"/>
  <c r="O254" i="10" s="1"/>
  <c r="C255" i="12"/>
  <c r="B248" i="10"/>
  <c r="B249" i="12"/>
  <c r="E242" i="6"/>
  <c r="C243" i="12"/>
  <c r="I235" i="6"/>
  <c r="B234" i="10"/>
  <c r="X234" i="10" s="1"/>
  <c r="B235" i="12"/>
  <c r="E232" i="6"/>
  <c r="C233" i="12"/>
  <c r="B225" i="10"/>
  <c r="T225" i="10" s="1"/>
  <c r="B226" i="12"/>
  <c r="C222" i="10"/>
  <c r="O222" i="10" s="1"/>
  <c r="C223" i="12"/>
  <c r="B215" i="10"/>
  <c r="X215" i="10" s="1"/>
  <c r="AT215" i="10" s="1"/>
  <c r="BP215" i="10" s="1"/>
  <c r="B216" i="12"/>
  <c r="C213" i="10"/>
  <c r="O213" i="10" s="1"/>
  <c r="C214" i="12"/>
  <c r="B211" i="10"/>
  <c r="X211" i="10" s="1"/>
  <c r="AT211" i="10" s="1"/>
  <c r="B212" i="12"/>
  <c r="C208" i="10"/>
  <c r="O208" i="10" s="1"/>
  <c r="C209" i="12"/>
  <c r="B202" i="10"/>
  <c r="X202" i="10" s="1"/>
  <c r="AT202" i="10" s="1"/>
  <c r="B203" i="12"/>
  <c r="B196" i="10"/>
  <c r="X196" i="10" s="1"/>
  <c r="AT196" i="10" s="1"/>
  <c r="B197" i="12"/>
  <c r="C193" i="10"/>
  <c r="O193" i="10" s="1"/>
  <c r="C194" i="12"/>
  <c r="B188" i="10"/>
  <c r="X188" i="10" s="1"/>
  <c r="AT188" i="10" s="1"/>
  <c r="BP188" i="10" s="1"/>
  <c r="CL188" i="10" s="1"/>
  <c r="DH188" i="10" s="1"/>
  <c r="B189" i="12"/>
  <c r="E185" i="6"/>
  <c r="C186" i="12"/>
  <c r="E180" i="6"/>
  <c r="C181" i="12"/>
  <c r="M172" i="6"/>
  <c r="C173" i="12"/>
  <c r="B165" i="10"/>
  <c r="X165" i="10" s="1"/>
  <c r="AT165" i="10" s="1"/>
  <c r="B166" i="12"/>
  <c r="B161" i="10"/>
  <c r="B162" i="12"/>
  <c r="B138" i="10"/>
  <c r="X138" i="10" s="1"/>
  <c r="B139" i="12"/>
  <c r="C135" i="10"/>
  <c r="O135" i="10" s="1"/>
  <c r="C136" i="12"/>
  <c r="C127" i="10"/>
  <c r="O127" i="10" s="1"/>
  <c r="C128" i="12"/>
  <c r="B122" i="10"/>
  <c r="B123" i="12"/>
  <c r="C292" i="12"/>
  <c r="B271" i="12"/>
  <c r="C228" i="12"/>
  <c r="B207" i="12"/>
  <c r="Q291" i="6"/>
  <c r="B290" i="10"/>
  <c r="B291" i="12"/>
  <c r="Y285" i="6"/>
  <c r="C286" i="12"/>
  <c r="B281" i="10"/>
  <c r="B282" i="12"/>
  <c r="I276" i="6"/>
  <c r="C277" i="12"/>
  <c r="B274" i="10"/>
  <c r="X274" i="10" s="1"/>
  <c r="AT274" i="10" s="1"/>
  <c r="B275" i="12"/>
  <c r="E271" i="6"/>
  <c r="C272" i="12"/>
  <c r="B266" i="10"/>
  <c r="X266" i="10" s="1"/>
  <c r="B267" i="12"/>
  <c r="E263" i="6"/>
  <c r="C264" i="12"/>
  <c r="B242" i="10"/>
  <c r="B243" i="12"/>
  <c r="E240" i="6"/>
  <c r="C241" i="12"/>
  <c r="E235" i="6"/>
  <c r="B232" i="10"/>
  <c r="B233" i="12"/>
  <c r="Q229" i="6"/>
  <c r="C230" i="12"/>
  <c r="I217" i="6"/>
  <c r="C218" i="12"/>
  <c r="B213" i="10"/>
  <c r="X213" i="10" s="1"/>
  <c r="AT213" i="10" s="1"/>
  <c r="B214" i="12"/>
  <c r="B208" i="10"/>
  <c r="X208" i="10" s="1"/>
  <c r="AT208" i="10" s="1"/>
  <c r="BP208" i="10" s="1"/>
  <c r="CL208" i="10" s="1"/>
  <c r="B209" i="12"/>
  <c r="B204" i="10"/>
  <c r="B205" i="12"/>
  <c r="B193" i="10"/>
  <c r="X193" i="10" s="1"/>
  <c r="B194" i="12"/>
  <c r="E190" i="6"/>
  <c r="C191" i="12"/>
  <c r="U162" i="6"/>
  <c r="C163" i="12"/>
  <c r="C152" i="10"/>
  <c r="O152" i="10" s="1"/>
  <c r="I152" i="6"/>
  <c r="C153" i="12"/>
  <c r="E144" i="6"/>
  <c r="Q144" i="6"/>
  <c r="C145" i="12"/>
  <c r="B140" i="10"/>
  <c r="T140" i="10" s="1"/>
  <c r="B141" i="12"/>
  <c r="C268" i="12"/>
  <c r="B247" i="12"/>
  <c r="C204" i="12"/>
  <c r="B183" i="12"/>
  <c r="B299" i="10"/>
  <c r="X299" i="10" s="1"/>
  <c r="AT299" i="10" s="1"/>
  <c r="B300" i="12"/>
  <c r="Q296" i="6"/>
  <c r="C297" i="12"/>
  <c r="M291" i="6"/>
  <c r="E287" i="6"/>
  <c r="C288" i="12"/>
  <c r="B285" i="10"/>
  <c r="B286" i="12"/>
  <c r="B283" i="10"/>
  <c r="B284" i="12"/>
  <c r="B276" i="10"/>
  <c r="B277" i="12"/>
  <c r="B271" i="10"/>
  <c r="X271" i="10" s="1"/>
  <c r="AT271" i="10" s="1"/>
  <c r="B272" i="12"/>
  <c r="B267" i="10"/>
  <c r="B268" i="12"/>
  <c r="B263" i="10"/>
  <c r="X263" i="10" s="1"/>
  <c r="AT263" i="10" s="1"/>
  <c r="BP263" i="10" s="1"/>
  <c r="B264" i="12"/>
  <c r="E260" i="6"/>
  <c r="C261" i="12"/>
  <c r="C258" i="10"/>
  <c r="O258" i="10" s="1"/>
  <c r="C259" i="12"/>
  <c r="E256" i="6"/>
  <c r="C257" i="12"/>
  <c r="B251" i="10"/>
  <c r="B252" i="12"/>
  <c r="E245" i="6"/>
  <c r="C246" i="12"/>
  <c r="B243" i="10"/>
  <c r="B244" i="12"/>
  <c r="B240" i="10"/>
  <c r="B241" i="12"/>
  <c r="E237" i="6"/>
  <c r="C238" i="12"/>
  <c r="B229" i="10"/>
  <c r="X229" i="10" s="1"/>
  <c r="B230" i="12"/>
  <c r="B227" i="10"/>
  <c r="B228" i="12"/>
  <c r="C224" i="10"/>
  <c r="O224" i="10" s="1"/>
  <c r="C225" i="12"/>
  <c r="B219" i="10"/>
  <c r="X219" i="10" s="1"/>
  <c r="B220" i="12"/>
  <c r="B217" i="10"/>
  <c r="X217" i="10" s="1"/>
  <c r="B218" i="12"/>
  <c r="E214" i="6"/>
  <c r="C215" i="12"/>
  <c r="E210" i="6"/>
  <c r="C211" i="12"/>
  <c r="E201" i="6"/>
  <c r="C202" i="12"/>
  <c r="I182" i="6"/>
  <c r="C183" i="12"/>
  <c r="B178" i="10"/>
  <c r="X178" i="10" s="1"/>
  <c r="AT178" i="10" s="1"/>
  <c r="B179" i="12"/>
  <c r="Y176" i="6"/>
  <c r="C177" i="12"/>
  <c r="C174" i="10"/>
  <c r="O174" i="10" s="1"/>
  <c r="C175" i="12"/>
  <c r="E169" i="6"/>
  <c r="C170" i="12"/>
  <c r="B162" i="10"/>
  <c r="T162" i="10" s="1"/>
  <c r="B163" i="12"/>
  <c r="B159" i="10"/>
  <c r="X159" i="10" s="1"/>
  <c r="B160" i="12"/>
  <c r="B287" i="12"/>
  <c r="C244" i="12"/>
  <c r="B223" i="12"/>
  <c r="C180" i="12"/>
  <c r="B159" i="12"/>
  <c r="B300" i="10"/>
  <c r="X300" i="10" s="1"/>
  <c r="B301" i="12"/>
  <c r="B296" i="10"/>
  <c r="B297" i="12"/>
  <c r="E293" i="6"/>
  <c r="C294" i="12"/>
  <c r="E291" i="6"/>
  <c r="E289" i="6"/>
  <c r="C290" i="12"/>
  <c r="B287" i="10"/>
  <c r="B288" i="12"/>
  <c r="Q282" i="6"/>
  <c r="C280" i="10"/>
  <c r="O280" i="10" s="1"/>
  <c r="C281" i="12"/>
  <c r="E278" i="6"/>
  <c r="C279" i="12"/>
  <c r="C273" i="10"/>
  <c r="O273" i="10" s="1"/>
  <c r="C274" i="12"/>
  <c r="Y270" i="6"/>
  <c r="Q269" i="6"/>
  <c r="C270" i="12"/>
  <c r="Y266" i="6"/>
  <c r="C265" i="10"/>
  <c r="O265" i="10" s="1"/>
  <c r="C266" i="12"/>
  <c r="B260" i="10"/>
  <c r="B261" i="12"/>
  <c r="B258" i="10"/>
  <c r="X258" i="10" s="1"/>
  <c r="AT258" i="10" s="1"/>
  <c r="B259" i="12"/>
  <c r="B256" i="10"/>
  <c r="B257" i="12"/>
  <c r="C253" i="10"/>
  <c r="O253" i="10" s="1"/>
  <c r="C254" i="12"/>
  <c r="B245" i="10"/>
  <c r="X245" i="10" s="1"/>
  <c r="B246" i="12"/>
  <c r="B237" i="10"/>
  <c r="X237" i="10" s="1"/>
  <c r="AT237" i="10" s="1"/>
  <c r="BP237" i="10" s="1"/>
  <c r="B238" i="12"/>
  <c r="I231" i="6"/>
  <c r="C232" i="12"/>
  <c r="B224" i="10"/>
  <c r="X224" i="10" s="1"/>
  <c r="B225" i="12"/>
  <c r="C221" i="10"/>
  <c r="O221" i="10" s="1"/>
  <c r="C222" i="12"/>
  <c r="Q218" i="6"/>
  <c r="B210" i="10"/>
  <c r="X210" i="10" s="1"/>
  <c r="AT210" i="10" s="1"/>
  <c r="BP210" i="10" s="1"/>
  <c r="CL210" i="10" s="1"/>
  <c r="B211" i="12"/>
  <c r="C207" i="10"/>
  <c r="O207" i="10" s="1"/>
  <c r="C208" i="12"/>
  <c r="B201" i="10"/>
  <c r="B202" i="12"/>
  <c r="C199" i="10"/>
  <c r="O199" i="10" s="1"/>
  <c r="C200" i="12"/>
  <c r="B195" i="10"/>
  <c r="T195" i="10" s="1"/>
  <c r="B196" i="12"/>
  <c r="C192" i="10"/>
  <c r="O192" i="10" s="1"/>
  <c r="C193" i="12"/>
  <c r="B187" i="10"/>
  <c r="X187" i="10" s="1"/>
  <c r="B188" i="12"/>
  <c r="Q184" i="6"/>
  <c r="C185" i="12"/>
  <c r="B176" i="10"/>
  <c r="X176" i="10" s="1"/>
  <c r="AT176" i="10" s="1"/>
  <c r="BP176" i="10" s="1"/>
  <c r="B177" i="12"/>
  <c r="B169" i="10"/>
  <c r="B170" i="12"/>
  <c r="C166" i="10"/>
  <c r="O166" i="10" s="1"/>
  <c r="C167" i="12"/>
  <c r="B149" i="10"/>
  <c r="X149" i="10" s="1"/>
  <c r="B150" i="12"/>
  <c r="C284" i="12"/>
  <c r="B263" i="12"/>
  <c r="C220" i="12"/>
  <c r="B199" i="12"/>
  <c r="E302" i="6"/>
  <c r="M302" i="6"/>
  <c r="U302" i="6"/>
  <c r="Y302" i="6"/>
  <c r="I302" i="6"/>
  <c r="Q302" i="6"/>
  <c r="C303" i="12"/>
  <c r="I298" i="6"/>
  <c r="C299" i="12"/>
  <c r="B293" i="10"/>
  <c r="X293" i="10" s="1"/>
  <c r="AT293" i="10" s="1"/>
  <c r="BP293" i="10" s="1"/>
  <c r="B294" i="12"/>
  <c r="B289" i="10"/>
  <c r="B290" i="12"/>
  <c r="B280" i="10"/>
  <c r="B281" i="12"/>
  <c r="B273" i="10"/>
  <c r="X273" i="10" s="1"/>
  <c r="B274" i="12"/>
  <c r="U270" i="6"/>
  <c r="B269" i="10"/>
  <c r="B270" i="12"/>
  <c r="M266" i="6"/>
  <c r="B265" i="10"/>
  <c r="B266" i="12"/>
  <c r="Y259" i="6"/>
  <c r="B253" i="10"/>
  <c r="B254" i="12"/>
  <c r="E249" i="6"/>
  <c r="C250" i="12"/>
  <c r="C247" i="10"/>
  <c r="O247" i="10" s="1"/>
  <c r="C248" i="12"/>
  <c r="U242" i="6"/>
  <c r="C241" i="10"/>
  <c r="O241" i="10" s="1"/>
  <c r="C242" i="12"/>
  <c r="E239" i="6"/>
  <c r="C240" i="12"/>
  <c r="B235" i="10"/>
  <c r="X235" i="10" s="1"/>
  <c r="B236" i="12"/>
  <c r="C233" i="10"/>
  <c r="O233" i="10" s="1"/>
  <c r="C234" i="12"/>
  <c r="B231" i="10"/>
  <c r="X231" i="10" s="1"/>
  <c r="AT231" i="10" s="1"/>
  <c r="BP231" i="10" s="1"/>
  <c r="B232" i="12"/>
  <c r="M228" i="6"/>
  <c r="C229" i="12"/>
  <c r="B221" i="10"/>
  <c r="X221" i="10" s="1"/>
  <c r="AT221" i="10" s="1"/>
  <c r="BP221" i="10" s="1"/>
  <c r="B222" i="12"/>
  <c r="C216" i="10"/>
  <c r="O216" i="10" s="1"/>
  <c r="C217" i="12"/>
  <c r="Y213" i="6"/>
  <c r="U212" i="6"/>
  <c r="C213" i="12"/>
  <c r="B207" i="10"/>
  <c r="X207" i="10" s="1"/>
  <c r="B208" i="12"/>
  <c r="C205" i="10"/>
  <c r="O205" i="10" s="1"/>
  <c r="C206" i="12"/>
  <c r="B203" i="10"/>
  <c r="B204" i="12"/>
  <c r="B199" i="10"/>
  <c r="B200" i="12"/>
  <c r="E197" i="6"/>
  <c r="C198" i="12"/>
  <c r="B192" i="10"/>
  <c r="X192" i="10" s="1"/>
  <c r="AT192" i="10" s="1"/>
  <c r="BP192" i="10" s="1"/>
  <c r="B193" i="12"/>
  <c r="B184" i="10"/>
  <c r="X184" i="10" s="1"/>
  <c r="AT184" i="10" s="1"/>
  <c r="BP184" i="10" s="1"/>
  <c r="CL184" i="10" s="1"/>
  <c r="DH184" i="10" s="1"/>
  <c r="B185" i="12"/>
  <c r="B179" i="10"/>
  <c r="B180" i="12"/>
  <c r="E177" i="6"/>
  <c r="C178" i="12"/>
  <c r="B164" i="10"/>
  <c r="X164" i="10" s="1"/>
  <c r="B165" i="12"/>
  <c r="B156" i="10"/>
  <c r="X156" i="10" s="1"/>
  <c r="B157" i="12"/>
  <c r="B154" i="10"/>
  <c r="X154" i="10" s="1"/>
  <c r="AT154" i="10" s="1"/>
  <c r="BP154" i="10" s="1"/>
  <c r="CL154" i="10" s="1"/>
  <c r="B155" i="12"/>
  <c r="C151" i="10"/>
  <c r="O151" i="10" s="1"/>
  <c r="C152" i="12"/>
  <c r="B303" i="12"/>
  <c r="B239" i="12"/>
  <c r="C196" i="12"/>
  <c r="B175" i="12"/>
  <c r="FJ141" i="10"/>
  <c r="FL141" i="10" s="1"/>
  <c r="B172" i="12"/>
  <c r="C161" i="12"/>
  <c r="B156" i="12"/>
  <c r="B148" i="12"/>
  <c r="B140" i="12"/>
  <c r="C137" i="12"/>
  <c r="B132" i="12"/>
  <c r="C129" i="12"/>
  <c r="B124" i="12"/>
  <c r="M139" i="6"/>
  <c r="B169" i="12"/>
  <c r="C166" i="12"/>
  <c r="C158" i="12"/>
  <c r="B153" i="12"/>
  <c r="C150" i="12"/>
  <c r="B145" i="12"/>
  <c r="C142" i="12"/>
  <c r="B137" i="12"/>
  <c r="C134" i="12"/>
  <c r="B129" i="12"/>
  <c r="C126" i="12"/>
  <c r="EG150" i="10"/>
  <c r="FD139" i="10"/>
  <c r="C179" i="12"/>
  <c r="C171" i="12"/>
  <c r="B158" i="12"/>
  <c r="C155" i="12"/>
  <c r="C147" i="12"/>
  <c r="B142" i="12"/>
  <c r="C139" i="12"/>
  <c r="B134" i="12"/>
  <c r="B126" i="12"/>
  <c r="C123" i="12"/>
  <c r="Q161" i="6"/>
  <c r="M160" i="6"/>
  <c r="EH158" i="10"/>
  <c r="Y154" i="6"/>
  <c r="Q147" i="6"/>
  <c r="C126" i="10"/>
  <c r="O126" i="10" s="1"/>
  <c r="B171" i="12"/>
  <c r="C160" i="12"/>
  <c r="B147" i="12"/>
  <c r="C144" i="12"/>
  <c r="B131" i="12"/>
  <c r="FD147" i="10"/>
  <c r="B168" i="12"/>
  <c r="C165" i="12"/>
  <c r="C157" i="12"/>
  <c r="B152" i="12"/>
  <c r="C149" i="12"/>
  <c r="B144" i="12"/>
  <c r="C141" i="12"/>
  <c r="B136" i="12"/>
  <c r="C133" i="12"/>
  <c r="B128" i="12"/>
  <c r="C125" i="12"/>
  <c r="EN140" i="10"/>
  <c r="EP140" i="10" s="1"/>
  <c r="B181" i="12"/>
  <c r="B173" i="12"/>
  <c r="C162" i="12"/>
  <c r="C154" i="12"/>
  <c r="B149" i="12"/>
  <c r="C146" i="12"/>
  <c r="C138" i="12"/>
  <c r="B133" i="12"/>
  <c r="B125" i="12"/>
  <c r="C122" i="12"/>
  <c r="Q164" i="6"/>
  <c r="Q157" i="6"/>
  <c r="U155" i="6"/>
  <c r="B186" i="12"/>
  <c r="C159" i="12"/>
  <c r="B154" i="12"/>
  <c r="C151" i="12"/>
  <c r="B146" i="12"/>
  <c r="B138" i="12"/>
  <c r="B130" i="12"/>
  <c r="C127" i="12"/>
  <c r="B122" i="12"/>
  <c r="FJ139" i="10"/>
  <c r="FL139" i="10" s="1"/>
  <c r="FC150" i="10"/>
  <c r="E277" i="6"/>
  <c r="Y258" i="6"/>
  <c r="Q250" i="6"/>
  <c r="E229" i="6"/>
  <c r="I186" i="6"/>
  <c r="Q178" i="6"/>
  <c r="I173" i="6"/>
  <c r="U164" i="6"/>
  <c r="Q148" i="6"/>
  <c r="Q133" i="6"/>
  <c r="Q132" i="6"/>
  <c r="C234" i="10"/>
  <c r="O234" i="10" s="1"/>
  <c r="U258" i="6"/>
  <c r="M250" i="6"/>
  <c r="I249" i="6"/>
  <c r="I232" i="6"/>
  <c r="M230" i="6"/>
  <c r="C212" i="10"/>
  <c r="O212" i="10" s="1"/>
  <c r="I282" i="6"/>
  <c r="M211" i="6"/>
  <c r="E209" i="6"/>
  <c r="Q181" i="6"/>
  <c r="I165" i="6"/>
  <c r="E164" i="6"/>
  <c r="Y162" i="6"/>
  <c r="E154" i="6"/>
  <c r="I146" i="6"/>
  <c r="I144" i="6"/>
  <c r="Y140" i="6"/>
  <c r="E139" i="6"/>
  <c r="U125" i="6"/>
  <c r="C301" i="10"/>
  <c r="O301" i="10" s="1"/>
  <c r="C116" i="10"/>
  <c r="O116" i="10" s="1"/>
  <c r="Q283" i="6"/>
  <c r="E282" i="6"/>
  <c r="Q256" i="6"/>
  <c r="U228" i="6"/>
  <c r="E221" i="6"/>
  <c r="I211" i="6"/>
  <c r="Y192" i="6"/>
  <c r="Y147" i="6"/>
  <c r="C287" i="10"/>
  <c r="O287" i="10" s="1"/>
  <c r="Y231" i="6"/>
  <c r="Y229" i="6"/>
  <c r="U202" i="6"/>
  <c r="M192" i="6"/>
  <c r="U147" i="6"/>
  <c r="Y141" i="6"/>
  <c r="C165" i="10"/>
  <c r="O165" i="10" s="1"/>
  <c r="Y277" i="6"/>
  <c r="U269" i="6"/>
  <c r="Y267" i="6"/>
  <c r="M257" i="6"/>
  <c r="U229" i="6"/>
  <c r="Y132" i="6"/>
  <c r="C154" i="10"/>
  <c r="O154" i="10" s="1"/>
  <c r="U277" i="6"/>
  <c r="I257" i="6"/>
  <c r="Y235" i="6"/>
  <c r="Y232" i="6"/>
  <c r="I229" i="6"/>
  <c r="I218" i="6"/>
  <c r="E212" i="6"/>
  <c r="U184" i="6"/>
  <c r="Q182" i="6"/>
  <c r="I180" i="6"/>
  <c r="U178" i="6"/>
  <c r="Q173" i="6"/>
  <c r="Y164" i="6"/>
  <c r="U163" i="6"/>
  <c r="I147" i="6"/>
  <c r="E141" i="6"/>
  <c r="U133" i="6"/>
  <c r="U132" i="6"/>
  <c r="C250" i="10"/>
  <c r="O250" i="10" s="1"/>
  <c r="F280" i="10"/>
  <c r="Q280" i="10"/>
  <c r="E140" i="10"/>
  <c r="F140" i="10"/>
  <c r="Q140" i="10"/>
  <c r="I291" i="6"/>
  <c r="Y289" i="6"/>
  <c r="U287" i="6"/>
  <c r="I277" i="6"/>
  <c r="Y275" i="6"/>
  <c r="Q258" i="6"/>
  <c r="U257" i="6"/>
  <c r="I256" i="6"/>
  <c r="Q247" i="6"/>
  <c r="U243" i="6"/>
  <c r="Y239" i="6"/>
  <c r="Q235" i="6"/>
  <c r="M234" i="6"/>
  <c r="E233" i="6"/>
  <c r="E211" i="6"/>
  <c r="U209" i="6"/>
  <c r="U200" i="6"/>
  <c r="U192" i="6"/>
  <c r="E186" i="6"/>
  <c r="I181" i="6"/>
  <c r="C297" i="10"/>
  <c r="O297" i="10" s="1"/>
  <c r="C244" i="10"/>
  <c r="O244" i="10" s="1"/>
  <c r="C200" i="10"/>
  <c r="O200" i="10" s="1"/>
  <c r="C175" i="10"/>
  <c r="O175" i="10" s="1"/>
  <c r="C164" i="10"/>
  <c r="O164" i="10" s="1"/>
  <c r="Q150" i="10"/>
  <c r="B115" i="10"/>
  <c r="X115" i="10" s="1"/>
  <c r="B104" i="10"/>
  <c r="X104" i="10" s="1"/>
  <c r="AT104" i="10" s="1"/>
  <c r="BP104" i="10" s="1"/>
  <c r="CL104" i="10" s="1"/>
  <c r="Q287" i="6"/>
  <c r="U275" i="6"/>
  <c r="Y263" i="6"/>
  <c r="M258" i="6"/>
  <c r="Q243" i="6"/>
  <c r="M209" i="6"/>
  <c r="Q205" i="6"/>
  <c r="Q200" i="6"/>
  <c r="Q192" i="6"/>
  <c r="Y170" i="6"/>
  <c r="Y169" i="6"/>
  <c r="Y155" i="6"/>
  <c r="Y149" i="6"/>
  <c r="Y123" i="6"/>
  <c r="C275" i="10"/>
  <c r="O275" i="10" s="1"/>
  <c r="C249" i="10"/>
  <c r="O249" i="10" s="1"/>
  <c r="C242" i="10"/>
  <c r="O242" i="10" s="1"/>
  <c r="C211" i="10"/>
  <c r="O211" i="10" s="1"/>
  <c r="C198" i="10"/>
  <c r="O198" i="10" s="1"/>
  <c r="C163" i="10"/>
  <c r="O163" i="10" s="1"/>
  <c r="C145" i="10"/>
  <c r="O145" i="10" s="1"/>
  <c r="C137" i="10"/>
  <c r="O137" i="10" s="1"/>
  <c r="B114" i="10"/>
  <c r="X114" i="10" s="1"/>
  <c r="AT114" i="10" s="1"/>
  <c r="B103" i="10"/>
  <c r="X103" i="10" s="1"/>
  <c r="AT103" i="10" s="1"/>
  <c r="M287" i="6"/>
  <c r="Y279" i="6"/>
  <c r="M275" i="6"/>
  <c r="Y271" i="6"/>
  <c r="Q263" i="6"/>
  <c r="I258" i="6"/>
  <c r="M243" i="6"/>
  <c r="M200" i="6"/>
  <c r="U170" i="6"/>
  <c r="U149" i="6"/>
  <c r="U126" i="6"/>
  <c r="U123" i="6"/>
  <c r="L291" i="10"/>
  <c r="N291" i="10" s="1"/>
  <c r="C231" i="10"/>
  <c r="O231" i="10" s="1"/>
  <c r="B112" i="10"/>
  <c r="X112" i="10" s="1"/>
  <c r="AT112" i="10" s="1"/>
  <c r="I287" i="6"/>
  <c r="Y283" i="6"/>
  <c r="Y282" i="6"/>
  <c r="U279" i="6"/>
  <c r="I275" i="6"/>
  <c r="I271" i="6"/>
  <c r="U266" i="6"/>
  <c r="I263" i="6"/>
  <c r="E258" i="6"/>
  <c r="E243" i="6"/>
  <c r="Y211" i="6"/>
  <c r="E205" i="6"/>
  <c r="M201" i="6"/>
  <c r="I200" i="6"/>
  <c r="U195" i="6"/>
  <c r="I192" i="6"/>
  <c r="Y188" i="6"/>
  <c r="Y186" i="6"/>
  <c r="M182" i="6"/>
  <c r="Q170" i="6"/>
  <c r="Q169" i="6"/>
  <c r="Y156" i="6"/>
  <c r="Q155" i="6"/>
  <c r="U154" i="6"/>
  <c r="Y153" i="6"/>
  <c r="Q149" i="6"/>
  <c r="Q141" i="6"/>
  <c r="U140" i="6"/>
  <c r="Y139" i="6"/>
  <c r="Y138" i="6"/>
  <c r="Y136" i="6"/>
  <c r="M126" i="6"/>
  <c r="M123" i="6"/>
  <c r="C272" i="10"/>
  <c r="O272" i="10" s="1"/>
  <c r="C229" i="10"/>
  <c r="O229" i="10" s="1"/>
  <c r="Y301" i="6"/>
  <c r="U299" i="6"/>
  <c r="Y293" i="6"/>
  <c r="Y291" i="6"/>
  <c r="U283" i="6"/>
  <c r="U282" i="6"/>
  <c r="Q279" i="6"/>
  <c r="Q266" i="6"/>
  <c r="U250" i="6"/>
  <c r="U249" i="6"/>
  <c r="I240" i="6"/>
  <c r="Y233" i="6"/>
  <c r="M229" i="6"/>
  <c r="Y218" i="6"/>
  <c r="M214" i="6"/>
  <c r="U211" i="6"/>
  <c r="Y210" i="6"/>
  <c r="M195" i="6"/>
  <c r="E192" i="6"/>
  <c r="Q188" i="6"/>
  <c r="U186" i="6"/>
  <c r="Y183" i="6"/>
  <c r="Y180" i="6"/>
  <c r="I170" i="6"/>
  <c r="M169" i="6"/>
  <c r="Y157" i="6"/>
  <c r="U156" i="6"/>
  <c r="M155" i="6"/>
  <c r="Q154" i="6"/>
  <c r="M149" i="6"/>
  <c r="M141" i="6"/>
  <c r="Q140" i="6"/>
  <c r="I138" i="6"/>
  <c r="Q136" i="6"/>
  <c r="I126" i="6"/>
  <c r="I123" i="6"/>
  <c r="C289" i="10"/>
  <c r="O289" i="10" s="1"/>
  <c r="C260" i="10"/>
  <c r="O260" i="10" s="1"/>
  <c r="C237" i="10"/>
  <c r="O237" i="10" s="1"/>
  <c r="C188" i="10"/>
  <c r="O188" i="10" s="1"/>
  <c r="C180" i="10"/>
  <c r="O180" i="10" s="1"/>
  <c r="C149" i="10"/>
  <c r="O149" i="10" s="1"/>
  <c r="C119" i="10"/>
  <c r="O119" i="10" s="1"/>
  <c r="B111" i="10"/>
  <c r="T111" i="10" s="1"/>
  <c r="Q293" i="6"/>
  <c r="M279" i="6"/>
  <c r="U260" i="6"/>
  <c r="U198" i="6"/>
  <c r="E195" i="6"/>
  <c r="Q186" i="6"/>
  <c r="Q183" i="6"/>
  <c r="Q180" i="6"/>
  <c r="E170" i="6"/>
  <c r="U157" i="6"/>
  <c r="I156" i="6"/>
  <c r="I155" i="6"/>
  <c r="E149" i="6"/>
  <c r="Y146" i="6"/>
  <c r="Y144" i="6"/>
  <c r="I141" i="6"/>
  <c r="M140" i="6"/>
  <c r="Q139" i="6"/>
  <c r="I136" i="6"/>
  <c r="Y131" i="6"/>
  <c r="E123" i="6"/>
  <c r="C270" i="10"/>
  <c r="O270" i="10" s="1"/>
  <c r="C228" i="10"/>
  <c r="O228" i="10" s="1"/>
  <c r="C157" i="10"/>
  <c r="O157" i="10" s="1"/>
  <c r="C128" i="10"/>
  <c r="O128" i="10" s="1"/>
  <c r="B119" i="10"/>
  <c r="B108" i="10"/>
  <c r="X108" i="10" s="1"/>
  <c r="AT108" i="10" s="1"/>
  <c r="BP108" i="10" s="1"/>
  <c r="T243" i="10"/>
  <c r="Y234" i="6"/>
  <c r="Q233" i="6"/>
  <c r="M186" i="6"/>
  <c r="C227" i="10"/>
  <c r="O227" i="10" s="1"/>
  <c r="C214" i="10"/>
  <c r="O214" i="10" s="1"/>
  <c r="C201" i="10"/>
  <c r="O201" i="10" s="1"/>
  <c r="B106" i="10"/>
  <c r="X106" i="10" s="1"/>
  <c r="AT106" i="10" s="1"/>
  <c r="X200" i="10"/>
  <c r="AT200" i="10" s="1"/>
  <c r="BP200" i="10" s="1"/>
  <c r="CL200" i="10" s="1"/>
  <c r="E219" i="10"/>
  <c r="R219" i="10"/>
  <c r="L219" i="10"/>
  <c r="N219" i="10" s="1"/>
  <c r="E113" i="10"/>
  <c r="F113" i="10"/>
  <c r="L113" i="10"/>
  <c r="N113" i="10" s="1"/>
  <c r="Q113" i="10"/>
  <c r="R113" i="10"/>
  <c r="X239" i="10"/>
  <c r="AT239" i="10" s="1"/>
  <c r="BP239" i="10" s="1"/>
  <c r="CL239" i="10" s="1"/>
  <c r="E159" i="10"/>
  <c r="F159" i="10"/>
  <c r="L159" i="10"/>
  <c r="N159" i="10" s="1"/>
  <c r="Y159" i="10"/>
  <c r="AK159" i="10" s="1"/>
  <c r="X260" i="10"/>
  <c r="AT260" i="10" s="1"/>
  <c r="BP260" i="10" s="1"/>
  <c r="CL260" i="10" s="1"/>
  <c r="F273" i="10"/>
  <c r="F238" i="10"/>
  <c r="E238" i="10"/>
  <c r="Q238" i="10"/>
  <c r="Y238" i="10"/>
  <c r="AK238" i="10" s="1"/>
  <c r="F206" i="10"/>
  <c r="X133" i="10"/>
  <c r="M38" i="6"/>
  <c r="E38" i="6"/>
  <c r="T151" i="10"/>
  <c r="R291" i="10"/>
  <c r="E291" i="10"/>
  <c r="Y291" i="10"/>
  <c r="AK291" i="10" s="1"/>
  <c r="I285" i="6"/>
  <c r="M285" i="6"/>
  <c r="Q285" i="6"/>
  <c r="U285" i="6"/>
  <c r="E285" i="6"/>
  <c r="Q265" i="10"/>
  <c r="L261" i="10"/>
  <c r="N261" i="10" s="1"/>
  <c r="Y247" i="10"/>
  <c r="AK247" i="10" s="1"/>
  <c r="T241" i="10"/>
  <c r="E184" i="6"/>
  <c r="I184" i="6"/>
  <c r="M184" i="6"/>
  <c r="C184" i="10"/>
  <c r="O184" i="10" s="1"/>
  <c r="Y184" i="6"/>
  <c r="I171" i="6"/>
  <c r="C171" i="10"/>
  <c r="O171" i="10" s="1"/>
  <c r="M171" i="6"/>
  <c r="U171" i="6"/>
  <c r="E171" i="6"/>
  <c r="F170" i="10"/>
  <c r="Q170" i="10"/>
  <c r="X169" i="10"/>
  <c r="AT169" i="10" s="1"/>
  <c r="E158" i="10"/>
  <c r="L158" i="10"/>
  <c r="N158" i="10" s="1"/>
  <c r="X157" i="10"/>
  <c r="AT157" i="10" s="1"/>
  <c r="F155" i="10"/>
  <c r="L155" i="10"/>
  <c r="N155" i="10" s="1"/>
  <c r="Y155" i="10"/>
  <c r="AK155" i="10" s="1"/>
  <c r="E155" i="10"/>
  <c r="Q155" i="10"/>
  <c r="E134" i="6"/>
  <c r="C134" i="10"/>
  <c r="O134" i="10" s="1"/>
  <c r="I124" i="6"/>
  <c r="M124" i="6"/>
  <c r="Q124" i="6"/>
  <c r="C124" i="10"/>
  <c r="O124" i="10" s="1"/>
  <c r="E124" i="6"/>
  <c r="T255" i="10"/>
  <c r="E247" i="10"/>
  <c r="X243" i="10"/>
  <c r="AT243" i="10" s="1"/>
  <c r="BP243" i="10" s="1"/>
  <c r="R170" i="10"/>
  <c r="Q137" i="10"/>
  <c r="E137" i="10"/>
  <c r="X251" i="10"/>
  <c r="AT251" i="10" s="1"/>
  <c r="BP251" i="10" s="1"/>
  <c r="F203" i="10"/>
  <c r="E203" i="10"/>
  <c r="Q203" i="10"/>
  <c r="X283" i="10"/>
  <c r="AT283" i="10" s="1"/>
  <c r="BP283" i="10" s="1"/>
  <c r="CL283" i="10" s="1"/>
  <c r="X262" i="10"/>
  <c r="AT262" i="10" s="1"/>
  <c r="BP262" i="10" s="1"/>
  <c r="CL262" i="10" s="1"/>
  <c r="DH262" i="10" s="1"/>
  <c r="I252" i="6"/>
  <c r="E252" i="6"/>
  <c r="M252" i="6"/>
  <c r="U252" i="6"/>
  <c r="U206" i="6"/>
  <c r="E206" i="6"/>
  <c r="E189" i="6"/>
  <c r="I189" i="6"/>
  <c r="Q189" i="6"/>
  <c r="Y189" i="6"/>
  <c r="E254" i="10"/>
  <c r="Q254" i="10"/>
  <c r="R254" i="10"/>
  <c r="E222" i="10"/>
  <c r="L203" i="10"/>
  <c r="N203" i="10" s="1"/>
  <c r="AT121" i="10"/>
  <c r="BP121" i="10" s="1"/>
  <c r="CL121" i="10" s="1"/>
  <c r="C110" i="12"/>
  <c r="C109" i="10"/>
  <c r="O109" i="10" s="1"/>
  <c r="E191" i="6"/>
  <c r="Q191" i="6"/>
  <c r="Y191" i="6"/>
  <c r="I167" i="6"/>
  <c r="Q167" i="6"/>
  <c r="Y167" i="6"/>
  <c r="C167" i="10"/>
  <c r="O167" i="10" s="1"/>
  <c r="X129" i="10"/>
  <c r="B110" i="12"/>
  <c r="B109" i="10"/>
  <c r="Y281" i="6"/>
  <c r="C281" i="10"/>
  <c r="O281" i="10" s="1"/>
  <c r="I281" i="6"/>
  <c r="AT272" i="10"/>
  <c r="BP272" i="10" s="1"/>
  <c r="Q267" i="6"/>
  <c r="T261" i="10"/>
  <c r="T254" i="10"/>
  <c r="Y251" i="6"/>
  <c r="X186" i="10"/>
  <c r="AT186" i="10" s="1"/>
  <c r="T186" i="10"/>
  <c r="X181" i="10"/>
  <c r="AT181" i="10" s="1"/>
  <c r="BP181" i="10" s="1"/>
  <c r="CL181" i="10" s="1"/>
  <c r="R179" i="10"/>
  <c r="Y179" i="10"/>
  <c r="AK179" i="10" s="1"/>
  <c r="E179" i="10"/>
  <c r="X171" i="10"/>
  <c r="AT171" i="10" s="1"/>
  <c r="Y168" i="6"/>
  <c r="C162" i="10"/>
  <c r="O162" i="10" s="1"/>
  <c r="I162" i="6"/>
  <c r="M162" i="6"/>
  <c r="Q162" i="6"/>
  <c r="E162" i="6"/>
  <c r="X155" i="10"/>
  <c r="T155" i="10"/>
  <c r="R150" i="10"/>
  <c r="S150" i="10" s="1"/>
  <c r="Y150" i="10"/>
  <c r="AK150" i="10" s="1"/>
  <c r="E150" i="10"/>
  <c r="F150" i="10"/>
  <c r="X134" i="10"/>
  <c r="AT134" i="10" s="1"/>
  <c r="BP134" i="10" s="1"/>
  <c r="X124" i="10"/>
  <c r="AT124" i="10" s="1"/>
  <c r="C290" i="10"/>
  <c r="O290" i="10" s="1"/>
  <c r="X286" i="10"/>
  <c r="AT286" i="10" s="1"/>
  <c r="BP286" i="10" s="1"/>
  <c r="X246" i="10"/>
  <c r="AT246" i="10" s="1"/>
  <c r="BP246" i="10" s="1"/>
  <c r="T219" i="10"/>
  <c r="R200" i="10"/>
  <c r="F200" i="10"/>
  <c r="C168" i="10"/>
  <c r="O168" i="10" s="1"/>
  <c r="E118" i="6"/>
  <c r="C118" i="10"/>
  <c r="O118" i="10" s="1"/>
  <c r="E106" i="6"/>
  <c r="C106" i="10"/>
  <c r="O106" i="10" s="1"/>
  <c r="I262" i="6"/>
  <c r="U262" i="6"/>
  <c r="C262" i="10"/>
  <c r="O262" i="10" s="1"/>
  <c r="E262" i="6"/>
  <c r="T238" i="10"/>
  <c r="X238" i="10"/>
  <c r="AT238" i="10" s="1"/>
  <c r="E226" i="6"/>
  <c r="Q226" i="6"/>
  <c r="Y226" i="6"/>
  <c r="C226" i="10"/>
  <c r="O226" i="10" s="1"/>
  <c r="F199" i="10"/>
  <c r="L199" i="10"/>
  <c r="N199" i="10" s="1"/>
  <c r="R199" i="10"/>
  <c r="L151" i="10"/>
  <c r="N151" i="10" s="1"/>
  <c r="L241" i="10"/>
  <c r="N241" i="10" s="1"/>
  <c r="Q241" i="10"/>
  <c r="X123" i="10"/>
  <c r="X240" i="10"/>
  <c r="AT240" i="10" s="1"/>
  <c r="E129" i="6"/>
  <c r="I129" i="6"/>
  <c r="Q129" i="6"/>
  <c r="C129" i="10"/>
  <c r="O129" i="10" s="1"/>
  <c r="Y129" i="6"/>
  <c r="U70" i="6"/>
  <c r="I292" i="6"/>
  <c r="C292" i="10"/>
  <c r="O292" i="10" s="1"/>
  <c r="I221" i="6"/>
  <c r="M221" i="6"/>
  <c r="Q221" i="6"/>
  <c r="U221" i="6"/>
  <c r="X276" i="10"/>
  <c r="E108" i="10"/>
  <c r="F108" i="10"/>
  <c r="Q108" i="10"/>
  <c r="E298" i="6"/>
  <c r="Q298" i="6"/>
  <c r="Y298" i="6"/>
  <c r="C298" i="10"/>
  <c r="O298" i="10" s="1"/>
  <c r="E286" i="6"/>
  <c r="C286" i="10"/>
  <c r="O286" i="10" s="1"/>
  <c r="I286" i="6"/>
  <c r="M286" i="6"/>
  <c r="Y286" i="6"/>
  <c r="E274" i="6"/>
  <c r="I274" i="6"/>
  <c r="M274" i="6"/>
  <c r="Y274" i="6"/>
  <c r="I259" i="6"/>
  <c r="C259" i="10"/>
  <c r="O259" i="10" s="1"/>
  <c r="M259" i="6"/>
  <c r="Q259" i="6"/>
  <c r="E259" i="6"/>
  <c r="F257" i="10"/>
  <c r="E248" i="6"/>
  <c r="C248" i="10"/>
  <c r="O248" i="10" s="1"/>
  <c r="I248" i="6"/>
  <c r="Q248" i="6"/>
  <c r="I244" i="6"/>
  <c r="M244" i="6"/>
  <c r="U244" i="6"/>
  <c r="X227" i="10"/>
  <c r="AT227" i="10" s="1"/>
  <c r="M204" i="6"/>
  <c r="U204" i="6"/>
  <c r="C204" i="10"/>
  <c r="O204" i="10" s="1"/>
  <c r="E202" i="6"/>
  <c r="I202" i="6"/>
  <c r="M202" i="6"/>
  <c r="Y202" i="6"/>
  <c r="E152" i="6"/>
  <c r="Q152" i="6"/>
  <c r="Y152" i="6"/>
  <c r="I148" i="6"/>
  <c r="C148" i="10"/>
  <c r="O148" i="10" s="1"/>
  <c r="M148" i="6"/>
  <c r="E148" i="6"/>
  <c r="Y148" i="6"/>
  <c r="L147" i="10"/>
  <c r="N147" i="10" s="1"/>
  <c r="Y147" i="10"/>
  <c r="AK147" i="10" s="1"/>
  <c r="E147" i="10"/>
  <c r="F147" i="10"/>
  <c r="Q147" i="10"/>
  <c r="E130" i="6"/>
  <c r="Q130" i="6"/>
  <c r="Y130" i="6"/>
  <c r="C130" i="10"/>
  <c r="O130" i="10" s="1"/>
  <c r="E125" i="6"/>
  <c r="C125" i="10"/>
  <c r="O125" i="10" s="1"/>
  <c r="I125" i="6"/>
  <c r="M125" i="6"/>
  <c r="Y125" i="6"/>
  <c r="T279" i="10"/>
  <c r="L272" i="10"/>
  <c r="N272" i="10" s="1"/>
  <c r="T235" i="10"/>
  <c r="Q216" i="10"/>
  <c r="C191" i="10"/>
  <c r="O191" i="10" s="1"/>
  <c r="C189" i="10"/>
  <c r="O189" i="10" s="1"/>
  <c r="L186" i="10"/>
  <c r="N186" i="10" s="1"/>
  <c r="Q179" i="10"/>
  <c r="R155" i="10"/>
  <c r="R151" i="10"/>
  <c r="T147" i="10"/>
  <c r="Y139" i="10"/>
  <c r="AK139" i="10" s="1"/>
  <c r="X280" i="10"/>
  <c r="X216" i="10"/>
  <c r="T216" i="10"/>
  <c r="R252" i="10"/>
  <c r="L252" i="10"/>
  <c r="N252" i="10" s="1"/>
  <c r="Q252" i="10"/>
  <c r="E252" i="10"/>
  <c r="I194" i="6"/>
  <c r="M194" i="6"/>
  <c r="Q194" i="6"/>
  <c r="U194" i="6"/>
  <c r="C194" i="10"/>
  <c r="O194" i="10" s="1"/>
  <c r="E142" i="6"/>
  <c r="C142" i="10"/>
  <c r="O142" i="10" s="1"/>
  <c r="E127" i="10"/>
  <c r="C118" i="12"/>
  <c r="C117" i="10"/>
  <c r="O117" i="10" s="1"/>
  <c r="X302" i="10"/>
  <c r="AT302" i="10" s="1"/>
  <c r="E241" i="6"/>
  <c r="I241" i="6"/>
  <c r="M241" i="6"/>
  <c r="Y241" i="6"/>
  <c r="R223" i="10"/>
  <c r="F223" i="10"/>
  <c r="Q223" i="10"/>
  <c r="R141" i="10"/>
  <c r="Q141" i="10"/>
  <c r="X290" i="10"/>
  <c r="AT290" i="10" s="1"/>
  <c r="BP290" i="10" s="1"/>
  <c r="CL290" i="10" s="1"/>
  <c r="E234" i="10"/>
  <c r="Q234" i="10"/>
  <c r="B118" i="12"/>
  <c r="B117" i="10"/>
  <c r="B106" i="12"/>
  <c r="B105" i="10"/>
  <c r="T105" i="10" s="1"/>
  <c r="E296" i="6"/>
  <c r="Y296" i="6"/>
  <c r="C296" i="10"/>
  <c r="O296" i="10" s="1"/>
  <c r="L111" i="10"/>
  <c r="N111" i="10" s="1"/>
  <c r="F111" i="10"/>
  <c r="Y111" i="10"/>
  <c r="AK111" i="10" s="1"/>
  <c r="Q111" i="10"/>
  <c r="X301" i="10"/>
  <c r="AT301" i="10" s="1"/>
  <c r="BP301" i="10" s="1"/>
  <c r="I284" i="6"/>
  <c r="C284" i="10"/>
  <c r="O284" i="10" s="1"/>
  <c r="Y279" i="10"/>
  <c r="AK279" i="10" s="1"/>
  <c r="E279" i="10"/>
  <c r="I269" i="6"/>
  <c r="M269" i="6"/>
  <c r="E269" i="6"/>
  <c r="Y269" i="6"/>
  <c r="M262" i="6"/>
  <c r="I255" i="6"/>
  <c r="F246" i="10"/>
  <c r="Y246" i="10"/>
  <c r="AK246" i="10" s="1"/>
  <c r="Q246" i="10"/>
  <c r="I236" i="6"/>
  <c r="U236" i="6"/>
  <c r="C236" i="10"/>
  <c r="O236" i="10" s="1"/>
  <c r="E236" i="6"/>
  <c r="Y235" i="10"/>
  <c r="AK235" i="10" s="1"/>
  <c r="E235" i="10"/>
  <c r="G235" i="10" s="1"/>
  <c r="F235" i="10"/>
  <c r="R235" i="10"/>
  <c r="I226" i="6"/>
  <c r="T222" i="10"/>
  <c r="X209" i="10"/>
  <c r="AT209" i="10" s="1"/>
  <c r="E196" i="6"/>
  <c r="Y196" i="6"/>
  <c r="C196" i="10"/>
  <c r="O196" i="10" s="1"/>
  <c r="I196" i="6"/>
  <c r="Y194" i="6"/>
  <c r="T192" i="10"/>
  <c r="Q192" i="10"/>
  <c r="R192" i="10"/>
  <c r="I190" i="6"/>
  <c r="C190" i="10"/>
  <c r="O190" i="10" s="1"/>
  <c r="M190" i="6"/>
  <c r="U190" i="6"/>
  <c r="Y174" i="10"/>
  <c r="AK174" i="10" s="1"/>
  <c r="E174" i="10"/>
  <c r="R174" i="10"/>
  <c r="X166" i="10"/>
  <c r="AT166" i="10" s="1"/>
  <c r="Q159" i="6"/>
  <c r="X145" i="10"/>
  <c r="AT145" i="10" s="1"/>
  <c r="BP145" i="10" s="1"/>
  <c r="X130" i="10"/>
  <c r="AT130" i="10" s="1"/>
  <c r="BP130" i="10" s="1"/>
  <c r="X125" i="10"/>
  <c r="AT125" i="10" s="1"/>
  <c r="L279" i="10"/>
  <c r="N279" i="10" s="1"/>
  <c r="Q275" i="10"/>
  <c r="T252" i="10"/>
  <c r="X248" i="10"/>
  <c r="E246" i="10"/>
  <c r="E225" i="10"/>
  <c r="R225" i="10"/>
  <c r="F225" i="10"/>
  <c r="Y201" i="10"/>
  <c r="AK201" i="10" s="1"/>
  <c r="Y199" i="10"/>
  <c r="AK199" i="10" s="1"/>
  <c r="L195" i="10"/>
  <c r="N195" i="10" s="1"/>
  <c r="X189" i="10"/>
  <c r="L179" i="10"/>
  <c r="N179" i="10" s="1"/>
  <c r="E135" i="10"/>
  <c r="I102" i="6"/>
  <c r="C102" i="10"/>
  <c r="O102" i="10" s="1"/>
  <c r="I300" i="6"/>
  <c r="C300" i="10"/>
  <c r="O300" i="10" s="1"/>
  <c r="T270" i="10"/>
  <c r="X270" i="10"/>
  <c r="AT270" i="10" s="1"/>
  <c r="BP270" i="10" s="1"/>
  <c r="CL270" i="10" s="1"/>
  <c r="DH270" i="10" s="1"/>
  <c r="Y255" i="10"/>
  <c r="AK255" i="10" s="1"/>
  <c r="E255" i="10"/>
  <c r="R255" i="10"/>
  <c r="X249" i="10"/>
  <c r="AT249" i="10" s="1"/>
  <c r="X168" i="10"/>
  <c r="X194" i="10"/>
  <c r="AT194" i="10" s="1"/>
  <c r="X127" i="10"/>
  <c r="AT127" i="10" s="1"/>
  <c r="T127" i="10"/>
  <c r="I219" i="6"/>
  <c r="U219" i="6"/>
  <c r="E219" i="6"/>
  <c r="T159" i="10"/>
  <c r="X256" i="10"/>
  <c r="AT256" i="10" s="1"/>
  <c r="L145" i="10"/>
  <c r="N145" i="10" s="1"/>
  <c r="T205" i="10"/>
  <c r="X205" i="10"/>
  <c r="AT205" i="10" s="1"/>
  <c r="BP205" i="10" s="1"/>
  <c r="X284" i="10"/>
  <c r="AT284" i="10" s="1"/>
  <c r="BP284" i="10" s="1"/>
  <c r="X268" i="10"/>
  <c r="AT268" i="10" s="1"/>
  <c r="BP268" i="10" s="1"/>
  <c r="CL268" i="10" s="1"/>
  <c r="B114" i="12"/>
  <c r="B113" i="10"/>
  <c r="T113" i="10" s="1"/>
  <c r="C295" i="10"/>
  <c r="O295" i="10" s="1"/>
  <c r="M295" i="6"/>
  <c r="Q295" i="6"/>
  <c r="U295" i="6"/>
  <c r="Y295" i="6"/>
  <c r="E295" i="6"/>
  <c r="E290" i="6"/>
  <c r="Y290" i="6"/>
  <c r="I290" i="6"/>
  <c r="T288" i="10"/>
  <c r="X288" i="10"/>
  <c r="AT288" i="10" s="1"/>
  <c r="BP288" i="10" s="1"/>
  <c r="I267" i="6"/>
  <c r="E267" i="6"/>
  <c r="C267" i="10"/>
  <c r="O267" i="10" s="1"/>
  <c r="U267" i="6"/>
  <c r="I251" i="6"/>
  <c r="C251" i="10"/>
  <c r="O251" i="10" s="1"/>
  <c r="M251" i="6"/>
  <c r="Q251" i="6"/>
  <c r="U251" i="6"/>
  <c r="U241" i="6"/>
  <c r="F224" i="10"/>
  <c r="L224" i="10"/>
  <c r="N224" i="10" s="1"/>
  <c r="Q224" i="10"/>
  <c r="Y224" i="10"/>
  <c r="AK224" i="10" s="1"/>
  <c r="Y221" i="6"/>
  <c r="M219" i="6"/>
  <c r="F216" i="10"/>
  <c r="E216" i="10"/>
  <c r="M206" i="6"/>
  <c r="U201" i="6"/>
  <c r="E194" i="6"/>
  <c r="I172" i="6"/>
  <c r="C172" i="10"/>
  <c r="O172" i="10" s="1"/>
  <c r="U172" i="6"/>
  <c r="E172" i="6"/>
  <c r="I168" i="6"/>
  <c r="M168" i="6"/>
  <c r="Q168" i="6"/>
  <c r="U168" i="6"/>
  <c r="X163" i="10"/>
  <c r="AT163" i="10" s="1"/>
  <c r="BP163" i="10" s="1"/>
  <c r="CL163" i="10" s="1"/>
  <c r="F139" i="10"/>
  <c r="L139" i="10"/>
  <c r="N139" i="10" s="1"/>
  <c r="Q139" i="10"/>
  <c r="R139" i="10"/>
  <c r="Y124" i="6"/>
  <c r="E122" i="6"/>
  <c r="Q122" i="6"/>
  <c r="Y122" i="6"/>
  <c r="C122" i="10"/>
  <c r="O122" i="10" s="1"/>
  <c r="X297" i="10"/>
  <c r="AT297" i="10" s="1"/>
  <c r="BP297" i="10" s="1"/>
  <c r="Q291" i="10"/>
  <c r="C285" i="10"/>
  <c r="O285" i="10" s="1"/>
  <c r="F279" i="10"/>
  <c r="C274" i="10"/>
  <c r="O274" i="10" s="1"/>
  <c r="C269" i="10"/>
  <c r="O269" i="10" s="1"/>
  <c r="Y254" i="10"/>
  <c r="AK254" i="10" s="1"/>
  <c r="F252" i="10"/>
  <c r="X241" i="10"/>
  <c r="AT241" i="10" s="1"/>
  <c r="BP241" i="10" s="1"/>
  <c r="CL241" i="10" s="1"/>
  <c r="DH241" i="10" s="1"/>
  <c r="L235" i="10"/>
  <c r="N235" i="10" s="1"/>
  <c r="E211" i="10"/>
  <c r="Y211" i="10"/>
  <c r="AK211" i="10" s="1"/>
  <c r="Y203" i="10"/>
  <c r="AK203" i="10" s="1"/>
  <c r="Q199" i="10"/>
  <c r="R186" i="10"/>
  <c r="Q186" i="10"/>
  <c r="Y186" i="10"/>
  <c r="AK186" i="10" s="1"/>
  <c r="F186" i="10"/>
  <c r="F179" i="10"/>
  <c r="T167" i="10"/>
  <c r="X167" i="10"/>
  <c r="AT167" i="10" s="1"/>
  <c r="X139" i="10"/>
  <c r="AP139" i="10" s="1"/>
  <c r="T139" i="10"/>
  <c r="R111" i="10"/>
  <c r="M282" i="6"/>
  <c r="Q275" i="6"/>
  <c r="Q271" i="6"/>
  <c r="Q270" i="6"/>
  <c r="Q257" i="6"/>
  <c r="I243" i="6"/>
  <c r="Q242" i="6"/>
  <c r="M235" i="6"/>
  <c r="U234" i="6"/>
  <c r="U230" i="6"/>
  <c r="M227" i="6"/>
  <c r="U214" i="6"/>
  <c r="U213" i="6"/>
  <c r="I205" i="6"/>
  <c r="U182" i="6"/>
  <c r="Y181" i="6"/>
  <c r="Q176" i="6"/>
  <c r="Y173" i="6"/>
  <c r="M170" i="6"/>
  <c r="M161" i="6"/>
  <c r="M147" i="6"/>
  <c r="Q146" i="6"/>
  <c r="I139" i="6"/>
  <c r="Q138" i="6"/>
  <c r="Q126" i="6"/>
  <c r="C278" i="10"/>
  <c r="O278" i="10" s="1"/>
  <c r="C276" i="10"/>
  <c r="O276" i="10" s="1"/>
  <c r="C268" i="10"/>
  <c r="O268" i="10" s="1"/>
  <c r="C264" i="10"/>
  <c r="O264" i="10" s="1"/>
  <c r="C263" i="10"/>
  <c r="O263" i="10" s="1"/>
  <c r="C256" i="10"/>
  <c r="O256" i="10" s="1"/>
  <c r="C239" i="10"/>
  <c r="O239" i="10" s="1"/>
  <c r="C218" i="10"/>
  <c r="O218" i="10" s="1"/>
  <c r="C177" i="10"/>
  <c r="O177" i="10" s="1"/>
  <c r="C161" i="10"/>
  <c r="O161" i="10" s="1"/>
  <c r="C146" i="10"/>
  <c r="O146" i="10" s="1"/>
  <c r="L140" i="10"/>
  <c r="N140" i="10" s="1"/>
  <c r="C133" i="10"/>
  <c r="O133" i="10" s="1"/>
  <c r="C131" i="10"/>
  <c r="O131" i="10" s="1"/>
  <c r="C123" i="10"/>
  <c r="O123" i="10" s="1"/>
  <c r="B102" i="10"/>
  <c r="Q301" i="6"/>
  <c r="I279" i="6"/>
  <c r="Q278" i="6"/>
  <c r="M260" i="6"/>
  <c r="E257" i="6"/>
  <c r="Q239" i="6"/>
  <c r="I234" i="6"/>
  <c r="Q231" i="6"/>
  <c r="E228" i="6"/>
  <c r="M217" i="6"/>
  <c r="I213" i="6"/>
  <c r="Q210" i="6"/>
  <c r="U203" i="6"/>
  <c r="M198" i="6"/>
  <c r="I188" i="6"/>
  <c r="I183" i="6"/>
  <c r="E176" i="6"/>
  <c r="I169" i="6"/>
  <c r="M163" i="6"/>
  <c r="I157" i="6"/>
  <c r="Q156" i="6"/>
  <c r="E147" i="6"/>
  <c r="E126" i="6"/>
  <c r="C294" i="10"/>
  <c r="O294" i="10" s="1"/>
  <c r="C240" i="10"/>
  <c r="O240" i="10" s="1"/>
  <c r="C209" i="10"/>
  <c r="O209" i="10" s="1"/>
  <c r="C178" i="10"/>
  <c r="O178" i="10" s="1"/>
  <c r="C169" i="10"/>
  <c r="O169" i="10" s="1"/>
  <c r="C160" i="10"/>
  <c r="O160" i="10" s="1"/>
  <c r="B116" i="10"/>
  <c r="C107" i="10"/>
  <c r="O107" i="10" s="1"/>
  <c r="I301" i="6"/>
  <c r="U294" i="6"/>
  <c r="I293" i="6"/>
  <c r="E279" i="6"/>
  <c r="M278" i="6"/>
  <c r="I239" i="6"/>
  <c r="E230" i="6"/>
  <c r="E217" i="6"/>
  <c r="E213" i="6"/>
  <c r="I210" i="6"/>
  <c r="M203" i="6"/>
  <c r="I199" i="6"/>
  <c r="E182" i="6"/>
  <c r="I174" i="6"/>
  <c r="Y165" i="6"/>
  <c r="E163" i="6"/>
  <c r="M156" i="6"/>
  <c r="M132" i="6"/>
  <c r="U131" i="6"/>
  <c r="C302" i="10"/>
  <c r="O302" i="10" s="1"/>
  <c r="C299" i="10"/>
  <c r="O299" i="10" s="1"/>
  <c r="C197" i="10"/>
  <c r="O197" i="10" s="1"/>
  <c r="C181" i="10"/>
  <c r="O181" i="10" s="1"/>
  <c r="C176" i="10"/>
  <c r="O176" i="10" s="1"/>
  <c r="C153" i="10"/>
  <c r="O153" i="10" s="1"/>
  <c r="C144" i="10"/>
  <c r="O144" i="10" s="1"/>
  <c r="C138" i="10"/>
  <c r="O138" i="10" s="1"/>
  <c r="C132" i="10"/>
  <c r="O132" i="10" s="1"/>
  <c r="B110" i="10"/>
  <c r="X110" i="10" s="1"/>
  <c r="AT110" i="10" s="1"/>
  <c r="B107" i="10"/>
  <c r="M294" i="6"/>
  <c r="Q289" i="6"/>
  <c r="I278" i="6"/>
  <c r="Q277" i="6"/>
  <c r="I233" i="6"/>
  <c r="I132" i="6"/>
  <c r="Q131" i="6"/>
  <c r="C283" i="10"/>
  <c r="O283" i="10" s="1"/>
  <c r="C277" i="10"/>
  <c r="O277" i="10" s="1"/>
  <c r="C271" i="10"/>
  <c r="O271" i="10" s="1"/>
  <c r="C232" i="10"/>
  <c r="O232" i="10" s="1"/>
  <c r="C210" i="10"/>
  <c r="O210" i="10" s="1"/>
  <c r="C185" i="10"/>
  <c r="O185" i="10" s="1"/>
  <c r="C183" i="10"/>
  <c r="O183" i="10" s="1"/>
  <c r="C156" i="10"/>
  <c r="O156" i="10" s="1"/>
  <c r="C121" i="10"/>
  <c r="O121" i="10" s="1"/>
  <c r="C120" i="10"/>
  <c r="O120" i="10" s="1"/>
  <c r="E294" i="6"/>
  <c r="I289" i="6"/>
  <c r="I128" i="6"/>
  <c r="C293" i="10"/>
  <c r="O293" i="10" s="1"/>
  <c r="C245" i="10"/>
  <c r="O245" i="10" s="1"/>
  <c r="C217" i="10"/>
  <c r="O217" i="10" s="1"/>
  <c r="C182" i="10"/>
  <c r="O182" i="10" s="1"/>
  <c r="R140" i="10"/>
  <c r="S140" i="10" s="1"/>
  <c r="C136" i="10"/>
  <c r="O136" i="10" s="1"/>
  <c r="B120" i="10"/>
  <c r="B118" i="10"/>
  <c r="C115" i="10"/>
  <c r="O115" i="10" s="1"/>
  <c r="C112" i="10"/>
  <c r="O112" i="10" s="1"/>
  <c r="C103" i="10"/>
  <c r="O103" i="10" s="1"/>
  <c r="F301" i="10"/>
  <c r="AT295" i="10"/>
  <c r="T294" i="10"/>
  <c r="X294" i="10"/>
  <c r="BP299" i="10"/>
  <c r="DH278" i="10"/>
  <c r="X296" i="10"/>
  <c r="R290" i="10"/>
  <c r="L288" i="10"/>
  <c r="N288" i="10" s="1"/>
  <c r="E288" i="10"/>
  <c r="Y288" i="10"/>
  <c r="AK288" i="10" s="1"/>
  <c r="F288" i="10"/>
  <c r="Q288" i="10"/>
  <c r="R288" i="10"/>
  <c r="AT280" i="10"/>
  <c r="AA238" i="10"/>
  <c r="AB238" i="10"/>
  <c r="AU238" i="10"/>
  <c r="BG238" i="10" s="1"/>
  <c r="AM238" i="10"/>
  <c r="AN238" i="10"/>
  <c r="AP238" i="10"/>
  <c r="AH238" i="10"/>
  <c r="AJ238" i="10" s="1"/>
  <c r="BP282" i="10"/>
  <c r="X281" i="10"/>
  <c r="T281" i="10"/>
  <c r="AM291" i="10"/>
  <c r="BP271" i="10"/>
  <c r="X289" i="10"/>
  <c r="Q282" i="10"/>
  <c r="Y299" i="10"/>
  <c r="AK299" i="10" s="1"/>
  <c r="X298" i="10"/>
  <c r="T282" i="10"/>
  <c r="AT279" i="10"/>
  <c r="AT266" i="10"/>
  <c r="R287" i="10"/>
  <c r="R279" i="10"/>
  <c r="R274" i="10"/>
  <c r="F274" i="10"/>
  <c r="X265" i="10"/>
  <c r="T265" i="10"/>
  <c r="AT234" i="10"/>
  <c r="Q287" i="10"/>
  <c r="AU279" i="10"/>
  <c r="BG279" i="10" s="1"/>
  <c r="Q279" i="10"/>
  <c r="X275" i="10"/>
  <c r="Q274" i="10"/>
  <c r="L273" i="10"/>
  <c r="N273" i="10" s="1"/>
  <c r="E266" i="10"/>
  <c r="Y266" i="10"/>
  <c r="AK266" i="10" s="1"/>
  <c r="F266" i="10"/>
  <c r="Q266" i="10"/>
  <c r="R266" i="10"/>
  <c r="T266" i="10"/>
  <c r="L266" i="10"/>
  <c r="N266" i="10" s="1"/>
  <c r="X285" i="10"/>
  <c r="L274" i="10"/>
  <c r="N274" i="10" s="1"/>
  <c r="DH252" i="10"/>
  <c r="BP258" i="10"/>
  <c r="X257" i="10"/>
  <c r="AT245" i="10"/>
  <c r="Y281" i="10"/>
  <c r="AK281" i="10" s="1"/>
  <c r="Y274" i="10"/>
  <c r="AK274" i="10" s="1"/>
  <c r="E273" i="10"/>
  <c r="Y273" i="10"/>
  <c r="AK273" i="10" s="1"/>
  <c r="R273" i="10"/>
  <c r="E258" i="10"/>
  <c r="Y258" i="10"/>
  <c r="AK258" i="10" s="1"/>
  <c r="F258" i="10"/>
  <c r="Q258" i="10"/>
  <c r="R258" i="10"/>
  <c r="T258" i="10"/>
  <c r="L258" i="10"/>
  <c r="N258" i="10" s="1"/>
  <c r="Q270" i="10"/>
  <c r="X267" i="10"/>
  <c r="X259" i="10"/>
  <c r="BP255" i="10"/>
  <c r="BP238" i="10"/>
  <c r="E237" i="10"/>
  <c r="F237" i="10"/>
  <c r="R237" i="10"/>
  <c r="L237" i="10"/>
  <c r="N237" i="10" s="1"/>
  <c r="F270" i="10"/>
  <c r="Q233" i="10"/>
  <c r="Q272" i="10"/>
  <c r="Y270" i="10"/>
  <c r="AK270" i="10" s="1"/>
  <c r="E270" i="10"/>
  <c r="X269" i="10"/>
  <c r="R265" i="10"/>
  <c r="X261" i="10"/>
  <c r="F254" i="10"/>
  <c r="L254" i="10"/>
  <c r="N254" i="10" s="1"/>
  <c r="X253" i="10"/>
  <c r="AT229" i="10"/>
  <c r="X236" i="10"/>
  <c r="L270" i="10"/>
  <c r="N270" i="10" s="1"/>
  <c r="X244" i="10"/>
  <c r="T244" i="10"/>
  <c r="AT235" i="10"/>
  <c r="Y265" i="10"/>
  <c r="AK265" i="10" s="1"/>
  <c r="GR254" i="10"/>
  <c r="Q250" i="10"/>
  <c r="L246" i="10"/>
  <c r="N246" i="10" s="1"/>
  <c r="R243" i="10"/>
  <c r="F241" i="10"/>
  <c r="L238" i="10"/>
  <c r="N238" i="10" s="1"/>
  <c r="Y229" i="10"/>
  <c r="AK229" i="10" s="1"/>
  <c r="Q229" i="10"/>
  <c r="L229" i="10"/>
  <c r="N229" i="10" s="1"/>
  <c r="CL215" i="10"/>
  <c r="L255" i="10"/>
  <c r="N255" i="10" s="1"/>
  <c r="F250" i="10"/>
  <c r="Q243" i="10"/>
  <c r="F242" i="10"/>
  <c r="Y241" i="10"/>
  <c r="AK241" i="10" s="1"/>
  <c r="E241" i="10"/>
  <c r="Q235" i="10"/>
  <c r="S235" i="10" s="1"/>
  <c r="AT233" i="10"/>
  <c r="R221" i="10"/>
  <c r="BP213" i="10"/>
  <c r="BP206" i="10"/>
  <c r="Y250" i="10"/>
  <c r="AK250" i="10" s="1"/>
  <c r="F243" i="10"/>
  <c r="F234" i="10"/>
  <c r="R234" i="10"/>
  <c r="R246" i="10"/>
  <c r="Y243" i="10"/>
  <c r="AK243" i="10" s="1"/>
  <c r="E243" i="10"/>
  <c r="X242" i="10"/>
  <c r="R238" i="10"/>
  <c r="CL231" i="10"/>
  <c r="E213" i="10"/>
  <c r="Y213" i="10"/>
  <c r="AK213" i="10" s="1"/>
  <c r="F213" i="10"/>
  <c r="Q213" i="10"/>
  <c r="R213" i="10"/>
  <c r="T213" i="10"/>
  <c r="L213" i="10"/>
  <c r="N213" i="10" s="1"/>
  <c r="AM235" i="10"/>
  <c r="AT219" i="10"/>
  <c r="Q255" i="10"/>
  <c r="Y234" i="10"/>
  <c r="AK234" i="10" s="1"/>
  <c r="L234" i="10"/>
  <c r="N234" i="10" s="1"/>
  <c r="X228" i="10"/>
  <c r="CL223" i="10"/>
  <c r="AT217" i="10"/>
  <c r="E231" i="10"/>
  <c r="X230" i="10"/>
  <c r="Q225" i="10"/>
  <c r="Y223" i="10"/>
  <c r="AK223" i="10" s="1"/>
  <c r="E223" i="10"/>
  <c r="X222" i="10"/>
  <c r="R218" i="10"/>
  <c r="Y215" i="10"/>
  <c r="AK215" i="10" s="1"/>
  <c r="E215" i="10"/>
  <c r="X214" i="10"/>
  <c r="L212" i="10"/>
  <c r="N212" i="10" s="1"/>
  <c r="DH210" i="10"/>
  <c r="X203" i="10"/>
  <c r="T203" i="10"/>
  <c r="X232" i="10"/>
  <c r="Y225" i="10"/>
  <c r="AK225" i="10" s="1"/>
  <c r="L223" i="10"/>
  <c r="N223" i="10" s="1"/>
  <c r="R220" i="10"/>
  <c r="Q219" i="10"/>
  <c r="L215" i="10"/>
  <c r="N215" i="10" s="1"/>
  <c r="Q228" i="10"/>
  <c r="X225" i="10"/>
  <c r="T223" i="10"/>
  <c r="Q220" i="10"/>
  <c r="F219" i="10"/>
  <c r="T215" i="10"/>
  <c r="BP185" i="10"/>
  <c r="F220" i="10"/>
  <c r="Y219" i="10"/>
  <c r="AK219" i="10" s="1"/>
  <c r="R212" i="10"/>
  <c r="Y228" i="10"/>
  <c r="AK228" i="10" s="1"/>
  <c r="Y220" i="10"/>
  <c r="AK220" i="10" s="1"/>
  <c r="R215" i="10"/>
  <c r="E212" i="10"/>
  <c r="Y212" i="10"/>
  <c r="AK212" i="10" s="1"/>
  <c r="Q215" i="10"/>
  <c r="E205" i="10"/>
  <c r="Y205" i="10"/>
  <c r="AK205" i="10" s="1"/>
  <c r="F205" i="10"/>
  <c r="Q205" i="10"/>
  <c r="R205" i="10"/>
  <c r="L205" i="10"/>
  <c r="N205" i="10" s="1"/>
  <c r="X204" i="10"/>
  <c r="E198" i="10"/>
  <c r="Y198" i="10"/>
  <c r="AK198" i="10" s="1"/>
  <c r="F198" i="10"/>
  <c r="Q198" i="10"/>
  <c r="R198" i="10"/>
  <c r="T198" i="10"/>
  <c r="L198" i="10"/>
  <c r="N198" i="10" s="1"/>
  <c r="Y208" i="10"/>
  <c r="AK208" i="10" s="1"/>
  <c r="E208" i="10"/>
  <c r="L206" i="10"/>
  <c r="N206" i="10" s="1"/>
  <c r="T206" i="10"/>
  <c r="L208" i="10"/>
  <c r="N208" i="10" s="1"/>
  <c r="E187" i="10"/>
  <c r="Y187" i="10"/>
  <c r="AK187" i="10" s="1"/>
  <c r="F187" i="10"/>
  <c r="L187" i="10"/>
  <c r="N187" i="10" s="1"/>
  <c r="Q187" i="10"/>
  <c r="R206" i="10"/>
  <c r="AB203" i="10"/>
  <c r="Q206" i="10"/>
  <c r="BP202" i="10"/>
  <c r="X197" i="10"/>
  <c r="BP198" i="10"/>
  <c r="BP196" i="10"/>
  <c r="CL192" i="10"/>
  <c r="X190" i="10"/>
  <c r="R203" i="10"/>
  <c r="S203" i="10" s="1"/>
  <c r="Q202" i="10"/>
  <c r="Y200" i="10"/>
  <c r="AK200" i="10" s="1"/>
  <c r="E200" i="10"/>
  <c r="X199" i="10"/>
  <c r="R195" i="10"/>
  <c r="Y192" i="10"/>
  <c r="AK192" i="10" s="1"/>
  <c r="E192" i="10"/>
  <c r="X191" i="10"/>
  <c r="Q189" i="10"/>
  <c r="T187" i="10"/>
  <c r="F202" i="10"/>
  <c r="Q195" i="10"/>
  <c r="Y202" i="10"/>
  <c r="AK202" i="10" s="1"/>
  <c r="E202" i="10"/>
  <c r="X201" i="10"/>
  <c r="L200" i="10"/>
  <c r="N200" i="10" s="1"/>
  <c r="F195" i="10"/>
  <c r="L192" i="10"/>
  <c r="N192" i="10" s="1"/>
  <c r="AT187" i="10"/>
  <c r="Y195" i="10"/>
  <c r="AK195" i="10" s="1"/>
  <c r="CL182" i="10"/>
  <c r="BP178" i="10"/>
  <c r="AA174" i="10"/>
  <c r="BP175" i="10"/>
  <c r="Q175" i="10"/>
  <c r="L175" i="10"/>
  <c r="N175" i="10" s="1"/>
  <c r="T174" i="10"/>
  <c r="X174" i="10"/>
  <c r="X177" i="10"/>
  <c r="BP180" i="10"/>
  <c r="CL176" i="10"/>
  <c r="X173" i="10"/>
  <c r="CL170" i="10"/>
  <c r="T179" i="10"/>
  <c r="X179" i="10"/>
  <c r="T175" i="10"/>
  <c r="E165" i="10"/>
  <c r="Y165" i="10"/>
  <c r="AK165" i="10" s="1"/>
  <c r="Q165" i="10"/>
  <c r="R165" i="10"/>
  <c r="L165" i="10"/>
  <c r="N165" i="10" s="1"/>
  <c r="BP167" i="10"/>
  <c r="L174" i="10"/>
  <c r="N174" i="10" s="1"/>
  <c r="R168" i="10"/>
  <c r="L168" i="10"/>
  <c r="N168" i="10" s="1"/>
  <c r="E168" i="10"/>
  <c r="F168" i="10"/>
  <c r="BP172" i="10"/>
  <c r="E173" i="10"/>
  <c r="T170" i="10"/>
  <c r="L170" i="10"/>
  <c r="N170" i="10" s="1"/>
  <c r="E170" i="10"/>
  <c r="Y170" i="10"/>
  <c r="AK170" i="10" s="1"/>
  <c r="F166" i="10"/>
  <c r="R166" i="10"/>
  <c r="L166" i="10"/>
  <c r="N166" i="10" s="1"/>
  <c r="Q166" i="10"/>
  <c r="E166" i="10"/>
  <c r="F174" i="10"/>
  <c r="Q174" i="10"/>
  <c r="T158" i="10"/>
  <c r="X158" i="10"/>
  <c r="AT160" i="10"/>
  <c r="Y162" i="10"/>
  <c r="AK162" i="10" s="1"/>
  <c r="Q159" i="10"/>
  <c r="R159" i="10"/>
  <c r="L157" i="10"/>
  <c r="N157" i="10" s="1"/>
  <c r="X150" i="10"/>
  <c r="T150" i="10"/>
  <c r="Y163" i="10"/>
  <c r="AK163" i="10" s="1"/>
  <c r="X162" i="10"/>
  <c r="T161" i="10"/>
  <c r="X161" i="10"/>
  <c r="BP157" i="10"/>
  <c r="Y158" i="10"/>
  <c r="AK158" i="10" s="1"/>
  <c r="AT156" i="10"/>
  <c r="AT155" i="10"/>
  <c r="BP152" i="10"/>
  <c r="AB159" i="10"/>
  <c r="F158" i="10"/>
  <c r="Q158" i="10"/>
  <c r="E152" i="10"/>
  <c r="Y152" i="10"/>
  <c r="AK152" i="10" s="1"/>
  <c r="F152" i="10"/>
  <c r="Q152" i="10"/>
  <c r="R152" i="10"/>
  <c r="T152" i="10"/>
  <c r="L152" i="10"/>
  <c r="N152" i="10" s="1"/>
  <c r="Y154" i="10"/>
  <c r="AK154" i="10" s="1"/>
  <c r="E154" i="10"/>
  <c r="X153" i="10"/>
  <c r="X151" i="10"/>
  <c r="L154" i="10"/>
  <c r="N154" i="10" s="1"/>
  <c r="E151" i="10"/>
  <c r="Y151" i="10"/>
  <c r="AK151" i="10" s="1"/>
  <c r="Q151" i="10"/>
  <c r="Q154" i="10"/>
  <c r="BP143" i="10"/>
  <c r="X144" i="10"/>
  <c r="BP141" i="10"/>
  <c r="E149" i="10"/>
  <c r="BP147" i="10"/>
  <c r="L143" i="10"/>
  <c r="N143" i="10" s="1"/>
  <c r="E143" i="10"/>
  <c r="Y143" i="10"/>
  <c r="AK143" i="10" s="1"/>
  <c r="Q143" i="10"/>
  <c r="R143" i="10"/>
  <c r="T143" i="10"/>
  <c r="AT148" i="10"/>
  <c r="AT146" i="10"/>
  <c r="BP136" i="10"/>
  <c r="Q142" i="10"/>
  <c r="F141" i="10"/>
  <c r="Y140" i="10"/>
  <c r="AK140" i="10" s="1"/>
  <c r="AT138" i="10"/>
  <c r="Y141" i="10"/>
  <c r="AK141" i="10" s="1"/>
  <c r="E141" i="10"/>
  <c r="X135" i="10"/>
  <c r="BP128" i="10"/>
  <c r="X142" i="10"/>
  <c r="L141" i="10"/>
  <c r="N141" i="10" s="1"/>
  <c r="T141" i="10"/>
  <c r="AT132" i="10"/>
  <c r="T137" i="10"/>
  <c r="X137" i="10"/>
  <c r="R134" i="10"/>
  <c r="E132" i="10"/>
  <c r="X131" i="10"/>
  <c r="L127" i="10"/>
  <c r="N127" i="10" s="1"/>
  <c r="X126" i="10"/>
  <c r="Y127" i="10"/>
  <c r="AK127" i="10" s="1"/>
  <c r="AT123" i="10"/>
  <c r="F127" i="10"/>
  <c r="R127" i="10"/>
  <c r="Q127" i="10"/>
  <c r="L119" i="10"/>
  <c r="N119" i="10" s="1"/>
  <c r="X122" i="10"/>
  <c r="L114" i="10"/>
  <c r="N114" i="10" s="1"/>
  <c r="E114" i="10"/>
  <c r="Y114" i="10"/>
  <c r="AK114" i="10" s="1"/>
  <c r="F114" i="10"/>
  <c r="Q114" i="10"/>
  <c r="R114" i="10"/>
  <c r="F119" i="10"/>
  <c r="R119" i="10"/>
  <c r="Q119" i="10"/>
  <c r="E119" i="10"/>
  <c r="Y119" i="10"/>
  <c r="AK119" i="10" s="1"/>
  <c r="L110" i="10"/>
  <c r="N110" i="10" s="1"/>
  <c r="E110" i="10"/>
  <c r="Y110" i="10"/>
  <c r="AK110" i="10" s="1"/>
  <c r="R110" i="10"/>
  <c r="Q110" i="10"/>
  <c r="Y113" i="10"/>
  <c r="AK113" i="10" s="1"/>
  <c r="AA111" i="10"/>
  <c r="T110" i="10"/>
  <c r="R104" i="10"/>
  <c r="L104" i="10"/>
  <c r="N104" i="10" s="1"/>
  <c r="E104" i="10"/>
  <c r="F104" i="10"/>
  <c r="Y104" i="10"/>
  <c r="AK104" i="10" s="1"/>
  <c r="Q104" i="10"/>
  <c r="R108" i="10"/>
  <c r="L108" i="10"/>
  <c r="N108" i="10" s="1"/>
  <c r="L105" i="10"/>
  <c r="N105" i="10" s="1"/>
  <c r="R105" i="10"/>
  <c r="Q105" i="10"/>
  <c r="Y105" i="10"/>
  <c r="AK105" i="10" s="1"/>
  <c r="Y108" i="10"/>
  <c r="AK108" i="10" s="1"/>
  <c r="Q102" i="10"/>
  <c r="U301" i="6"/>
  <c r="M301" i="6"/>
  <c r="Y297" i="6"/>
  <c r="Q297" i="6"/>
  <c r="I297" i="6"/>
  <c r="U293" i="6"/>
  <c r="M293" i="6"/>
  <c r="E273" i="6"/>
  <c r="M273" i="6"/>
  <c r="U273" i="6"/>
  <c r="I273" i="6"/>
  <c r="Q273" i="6"/>
  <c r="Y273" i="6"/>
  <c r="E261" i="6"/>
  <c r="M261" i="6"/>
  <c r="U261" i="6"/>
  <c r="Y261" i="6"/>
  <c r="Q261" i="6"/>
  <c r="I261" i="6"/>
  <c r="U300" i="6"/>
  <c r="M300" i="6"/>
  <c r="E300" i="6"/>
  <c r="I296" i="6"/>
  <c r="U292" i="6"/>
  <c r="M292" i="6"/>
  <c r="E292" i="6"/>
  <c r="E288" i="6"/>
  <c r="M288" i="6"/>
  <c r="U288" i="6"/>
  <c r="I288" i="6"/>
  <c r="Q288" i="6"/>
  <c r="Y288" i="6"/>
  <c r="E281" i="6"/>
  <c r="M281" i="6"/>
  <c r="U281" i="6"/>
  <c r="E280" i="6"/>
  <c r="M280" i="6"/>
  <c r="U280" i="6"/>
  <c r="I280" i="6"/>
  <c r="Q280" i="6"/>
  <c r="Y280" i="6"/>
  <c r="U298" i="6"/>
  <c r="M298" i="6"/>
  <c r="Y294" i="6"/>
  <c r="Q294" i="6"/>
  <c r="U290" i="6"/>
  <c r="M290" i="6"/>
  <c r="U289" i="6"/>
  <c r="M289" i="6"/>
  <c r="E224" i="6"/>
  <c r="M224" i="6"/>
  <c r="U224" i="6"/>
  <c r="Y224" i="6"/>
  <c r="Q224" i="6"/>
  <c r="I224" i="6"/>
  <c r="U297" i="6"/>
  <c r="M297" i="6"/>
  <c r="E246" i="6"/>
  <c r="M246" i="6"/>
  <c r="U246" i="6"/>
  <c r="Y246" i="6"/>
  <c r="Q246" i="6"/>
  <c r="I246" i="6"/>
  <c r="Y300" i="6"/>
  <c r="Q300" i="6"/>
  <c r="U296" i="6"/>
  <c r="M296" i="6"/>
  <c r="Y292" i="6"/>
  <c r="Q292" i="6"/>
  <c r="E265" i="6"/>
  <c r="M265" i="6"/>
  <c r="U265" i="6"/>
  <c r="I265" i="6"/>
  <c r="Q265" i="6"/>
  <c r="Y265" i="6"/>
  <c r="E254" i="6"/>
  <c r="M254" i="6"/>
  <c r="U254" i="6"/>
  <c r="E253" i="6"/>
  <c r="M253" i="6"/>
  <c r="U253" i="6"/>
  <c r="I253" i="6"/>
  <c r="Q253" i="6"/>
  <c r="Y253" i="6"/>
  <c r="E225" i="6"/>
  <c r="M225" i="6"/>
  <c r="U225" i="6"/>
  <c r="I225" i="6"/>
  <c r="Q225" i="6"/>
  <c r="Y225" i="6"/>
  <c r="U284" i="6"/>
  <c r="M284" i="6"/>
  <c r="E284" i="6"/>
  <c r="U276" i="6"/>
  <c r="M276" i="6"/>
  <c r="E276" i="6"/>
  <c r="Y272" i="6"/>
  <c r="Q272" i="6"/>
  <c r="I272" i="6"/>
  <c r="U268" i="6"/>
  <c r="M268" i="6"/>
  <c r="E268" i="6"/>
  <c r="Y264" i="6"/>
  <c r="Q264" i="6"/>
  <c r="I264" i="6"/>
  <c r="E247" i="6"/>
  <c r="M247" i="6"/>
  <c r="U247" i="6"/>
  <c r="E255" i="6"/>
  <c r="M255" i="6"/>
  <c r="U255" i="6"/>
  <c r="I254" i="6"/>
  <c r="Y262" i="6"/>
  <c r="Q262" i="6"/>
  <c r="Q254" i="6"/>
  <c r="E238" i="6"/>
  <c r="M238" i="6"/>
  <c r="U238" i="6"/>
  <c r="I238" i="6"/>
  <c r="Q238" i="6"/>
  <c r="Y238" i="6"/>
  <c r="I220" i="6"/>
  <c r="Q220" i="6"/>
  <c r="Y220" i="6"/>
  <c r="U220" i="6"/>
  <c r="M220" i="6"/>
  <c r="E220" i="6"/>
  <c r="Y254" i="6"/>
  <c r="Y284" i="6"/>
  <c r="Q284" i="6"/>
  <c r="Y276" i="6"/>
  <c r="Q276" i="6"/>
  <c r="U272" i="6"/>
  <c r="M272" i="6"/>
  <c r="Y268" i="6"/>
  <c r="Q268" i="6"/>
  <c r="U264" i="6"/>
  <c r="M264" i="6"/>
  <c r="Q255" i="6"/>
  <c r="U271" i="6"/>
  <c r="M271" i="6"/>
  <c r="U263" i="6"/>
  <c r="M263" i="6"/>
  <c r="I260" i="6"/>
  <c r="Q260" i="6"/>
  <c r="Y260" i="6"/>
  <c r="Y255" i="6"/>
  <c r="E223" i="6"/>
  <c r="M223" i="6"/>
  <c r="U223" i="6"/>
  <c r="Y223" i="6"/>
  <c r="Q223" i="6"/>
  <c r="I223" i="6"/>
  <c r="I222" i="6"/>
  <c r="Q222" i="6"/>
  <c r="Y222" i="6"/>
  <c r="U222" i="6"/>
  <c r="M222" i="6"/>
  <c r="E222" i="6"/>
  <c r="Y245" i="6"/>
  <c r="Q245" i="6"/>
  <c r="I245" i="6"/>
  <c r="Y237" i="6"/>
  <c r="Q237" i="6"/>
  <c r="I237" i="6"/>
  <c r="E216" i="6"/>
  <c r="M216" i="6"/>
  <c r="U216" i="6"/>
  <c r="E215" i="6"/>
  <c r="M215" i="6"/>
  <c r="U215" i="6"/>
  <c r="I214" i="6"/>
  <c r="Q214" i="6"/>
  <c r="Y214" i="6"/>
  <c r="I212" i="6"/>
  <c r="Q212" i="6"/>
  <c r="Y212" i="6"/>
  <c r="E208" i="6"/>
  <c r="M208" i="6"/>
  <c r="U208" i="6"/>
  <c r="E207" i="6"/>
  <c r="M207" i="6"/>
  <c r="U207" i="6"/>
  <c r="I206" i="6"/>
  <c r="Q206" i="6"/>
  <c r="Y206" i="6"/>
  <c r="I204" i="6"/>
  <c r="Q204" i="6"/>
  <c r="Y204" i="6"/>
  <c r="I203" i="6"/>
  <c r="Q203" i="6"/>
  <c r="Y203" i="6"/>
  <c r="E203" i="6"/>
  <c r="E187" i="6"/>
  <c r="M187" i="6"/>
  <c r="U187" i="6"/>
  <c r="I187" i="6"/>
  <c r="Q187" i="6"/>
  <c r="Y187" i="6"/>
  <c r="U256" i="6"/>
  <c r="M256" i="6"/>
  <c r="Y252" i="6"/>
  <c r="Q252" i="6"/>
  <c r="U248" i="6"/>
  <c r="M248" i="6"/>
  <c r="Y244" i="6"/>
  <c r="Q244" i="6"/>
  <c r="U240" i="6"/>
  <c r="M240" i="6"/>
  <c r="Y236" i="6"/>
  <c r="Q236" i="6"/>
  <c r="U232" i="6"/>
  <c r="M232" i="6"/>
  <c r="E231" i="6"/>
  <c r="M231" i="6"/>
  <c r="U231" i="6"/>
  <c r="Y217" i="6"/>
  <c r="Q217" i="6"/>
  <c r="Y209" i="6"/>
  <c r="Q209" i="6"/>
  <c r="U239" i="6"/>
  <c r="M239" i="6"/>
  <c r="I230" i="6"/>
  <c r="Q230" i="6"/>
  <c r="Y230" i="6"/>
  <c r="I216" i="6"/>
  <c r="I215" i="6"/>
  <c r="I208" i="6"/>
  <c r="I207" i="6"/>
  <c r="I198" i="6"/>
  <c r="Q198" i="6"/>
  <c r="Y198" i="6"/>
  <c r="E193" i="6"/>
  <c r="M193" i="6"/>
  <c r="U193" i="6"/>
  <c r="I193" i="6"/>
  <c r="Q193" i="6"/>
  <c r="Y193" i="6"/>
  <c r="Q216" i="6"/>
  <c r="Q215" i="6"/>
  <c r="Q208" i="6"/>
  <c r="Q207" i="6"/>
  <c r="U245" i="6"/>
  <c r="M245" i="6"/>
  <c r="U237" i="6"/>
  <c r="M237" i="6"/>
  <c r="I228" i="6"/>
  <c r="Q228" i="6"/>
  <c r="Y228" i="6"/>
  <c r="Y216" i="6"/>
  <c r="Y215" i="6"/>
  <c r="Y208" i="6"/>
  <c r="Y207" i="6"/>
  <c r="U226" i="6"/>
  <c r="M226" i="6"/>
  <c r="U218" i="6"/>
  <c r="M218" i="6"/>
  <c r="U210" i="6"/>
  <c r="M210" i="6"/>
  <c r="I201" i="6"/>
  <c r="Q201" i="6"/>
  <c r="Y201" i="6"/>
  <c r="I195" i="6"/>
  <c r="Q195" i="6"/>
  <c r="Y195" i="6"/>
  <c r="E199" i="6"/>
  <c r="M199" i="6"/>
  <c r="U199" i="6"/>
  <c r="E179" i="6"/>
  <c r="M179" i="6"/>
  <c r="U179" i="6"/>
  <c r="I179" i="6"/>
  <c r="Q179" i="6"/>
  <c r="Y179" i="6"/>
  <c r="Y227" i="6"/>
  <c r="Q227" i="6"/>
  <c r="Y219" i="6"/>
  <c r="Q219" i="6"/>
  <c r="E151" i="6"/>
  <c r="M151" i="6"/>
  <c r="U151" i="6"/>
  <c r="Y151" i="6"/>
  <c r="Q151" i="6"/>
  <c r="I151" i="6"/>
  <c r="E150" i="6"/>
  <c r="M150" i="6"/>
  <c r="U150" i="6"/>
  <c r="I150" i="6"/>
  <c r="Q150" i="6"/>
  <c r="Y150" i="6"/>
  <c r="U191" i="6"/>
  <c r="M191" i="6"/>
  <c r="U183" i="6"/>
  <c r="M183" i="6"/>
  <c r="Y159" i="6"/>
  <c r="E135" i="6"/>
  <c r="M135" i="6"/>
  <c r="U135" i="6"/>
  <c r="I135" i="6"/>
  <c r="Q135" i="6"/>
  <c r="Y135" i="6"/>
  <c r="E175" i="6"/>
  <c r="M175" i="6"/>
  <c r="E143" i="6"/>
  <c r="M143" i="6"/>
  <c r="U143" i="6"/>
  <c r="I143" i="6"/>
  <c r="Q143" i="6"/>
  <c r="Y143" i="6"/>
  <c r="U197" i="6"/>
  <c r="M197" i="6"/>
  <c r="U189" i="6"/>
  <c r="M189" i="6"/>
  <c r="Y185" i="6"/>
  <c r="Q185" i="6"/>
  <c r="I185" i="6"/>
  <c r="U181" i="6"/>
  <c r="M181" i="6"/>
  <c r="Y177" i="6"/>
  <c r="Q177" i="6"/>
  <c r="I177" i="6"/>
  <c r="E174" i="6"/>
  <c r="M174" i="6"/>
  <c r="U174" i="6"/>
  <c r="E173" i="6"/>
  <c r="M173" i="6"/>
  <c r="U173" i="6"/>
  <c r="E166" i="6"/>
  <c r="M166" i="6"/>
  <c r="U166" i="6"/>
  <c r="I166" i="6"/>
  <c r="Q166" i="6"/>
  <c r="Y166" i="6"/>
  <c r="U196" i="6"/>
  <c r="M196" i="6"/>
  <c r="U188" i="6"/>
  <c r="M188" i="6"/>
  <c r="U180" i="6"/>
  <c r="M180" i="6"/>
  <c r="I175" i="6"/>
  <c r="E167" i="6"/>
  <c r="M167" i="6"/>
  <c r="U167" i="6"/>
  <c r="E127" i="6"/>
  <c r="M127" i="6"/>
  <c r="U127" i="6"/>
  <c r="I127" i="6"/>
  <c r="Q127" i="6"/>
  <c r="Y127" i="6"/>
  <c r="Y175" i="6"/>
  <c r="Q175" i="6"/>
  <c r="E159" i="6"/>
  <c r="M159" i="6"/>
  <c r="U159" i="6"/>
  <c r="Y190" i="6"/>
  <c r="Q190" i="6"/>
  <c r="E158" i="6"/>
  <c r="M158" i="6"/>
  <c r="U158" i="6"/>
  <c r="I158" i="6"/>
  <c r="Q158" i="6"/>
  <c r="Y158" i="6"/>
  <c r="U185" i="6"/>
  <c r="M185" i="6"/>
  <c r="U177" i="6"/>
  <c r="M177" i="6"/>
  <c r="I159" i="6"/>
  <c r="U146" i="6"/>
  <c r="M146" i="6"/>
  <c r="Y142" i="6"/>
  <c r="Q142" i="6"/>
  <c r="I142" i="6"/>
  <c r="U138" i="6"/>
  <c r="M138" i="6"/>
  <c r="Y134" i="6"/>
  <c r="Q134" i="6"/>
  <c r="I134" i="6"/>
  <c r="U130" i="6"/>
  <c r="M130" i="6"/>
  <c r="U122" i="6"/>
  <c r="M122" i="6"/>
  <c r="U153" i="6"/>
  <c r="M153" i="6"/>
  <c r="E153" i="6"/>
  <c r="U145" i="6"/>
  <c r="M145" i="6"/>
  <c r="E145" i="6"/>
  <c r="U137" i="6"/>
  <c r="M137" i="6"/>
  <c r="E137" i="6"/>
  <c r="U129" i="6"/>
  <c r="M129" i="6"/>
  <c r="U121" i="6"/>
  <c r="M121" i="6"/>
  <c r="E121" i="6"/>
  <c r="Y172" i="6"/>
  <c r="Q172" i="6"/>
  <c r="U152" i="6"/>
  <c r="M152" i="6"/>
  <c r="U144" i="6"/>
  <c r="M144" i="6"/>
  <c r="U136" i="6"/>
  <c r="M136" i="6"/>
  <c r="U128" i="6"/>
  <c r="M128" i="6"/>
  <c r="Y171" i="6"/>
  <c r="Q171" i="6"/>
  <c r="Y163" i="6"/>
  <c r="Q163" i="6"/>
  <c r="U142" i="6"/>
  <c r="M142" i="6"/>
  <c r="U134" i="6"/>
  <c r="M134" i="6"/>
  <c r="U165" i="6"/>
  <c r="M165" i="6"/>
  <c r="Q153" i="6"/>
  <c r="Y145" i="6"/>
  <c r="Q145" i="6"/>
  <c r="Y137" i="6"/>
  <c r="Q137" i="6"/>
  <c r="Y121" i="6"/>
  <c r="Q121" i="6"/>
  <c r="E26" i="6"/>
  <c r="U86" i="6"/>
  <c r="M46" i="6"/>
  <c r="U118" i="6"/>
  <c r="M42" i="6"/>
  <c r="I26" i="6"/>
  <c r="M54" i="6"/>
  <c r="E114" i="6"/>
  <c r="I38" i="6"/>
  <c r="Q6" i="6"/>
  <c r="E110" i="6"/>
  <c r="I42" i="6"/>
  <c r="Q54" i="6"/>
  <c r="E102" i="6"/>
  <c r="I90" i="6"/>
  <c r="Q70" i="6"/>
  <c r="M74" i="6"/>
  <c r="E78" i="6"/>
  <c r="E14" i="6"/>
  <c r="I54" i="6"/>
  <c r="M10" i="6"/>
  <c r="M78" i="6"/>
  <c r="U18" i="6"/>
  <c r="I46" i="6"/>
  <c r="E70" i="6"/>
  <c r="I62" i="6"/>
  <c r="M14" i="6"/>
  <c r="M86" i="6"/>
  <c r="U22" i="6"/>
  <c r="E82" i="6"/>
  <c r="I110" i="6"/>
  <c r="E6" i="6"/>
  <c r="E58" i="6"/>
  <c r="I66" i="6"/>
  <c r="M22" i="6"/>
  <c r="M106" i="6"/>
  <c r="U38" i="6"/>
  <c r="E18" i="6"/>
  <c r="E50" i="6"/>
  <c r="I18" i="6"/>
  <c r="I82" i="6"/>
  <c r="M34" i="6"/>
  <c r="M110" i="6"/>
  <c r="U66" i="6"/>
  <c r="Q40" i="6"/>
  <c r="I112" i="6"/>
  <c r="Q48" i="6"/>
  <c r="Y12" i="6"/>
  <c r="I80" i="6"/>
  <c r="I60" i="6"/>
  <c r="I48" i="6"/>
  <c r="I28" i="6"/>
  <c r="I92" i="6"/>
  <c r="Q68" i="6"/>
  <c r="U44" i="6"/>
  <c r="I32" i="6"/>
  <c r="I96" i="6"/>
  <c r="U60" i="6"/>
  <c r="U108" i="6"/>
  <c r="I64" i="6"/>
  <c r="Q72" i="6"/>
  <c r="I12" i="6"/>
  <c r="I44" i="6"/>
  <c r="I76" i="6"/>
  <c r="I108" i="6"/>
  <c r="Q16" i="6"/>
  <c r="Q104" i="6"/>
  <c r="E74" i="6"/>
  <c r="E42" i="6"/>
  <c r="E10" i="6"/>
  <c r="I22" i="6"/>
  <c r="I86" i="6"/>
  <c r="M18" i="6"/>
  <c r="M50" i="6"/>
  <c r="M82" i="6"/>
  <c r="M118" i="6"/>
  <c r="U34" i="6"/>
  <c r="U82" i="6"/>
  <c r="E34" i="6"/>
  <c r="I70" i="6"/>
  <c r="M58" i="6"/>
  <c r="E98" i="6"/>
  <c r="E66" i="6"/>
  <c r="I6" i="6"/>
  <c r="M90" i="6"/>
  <c r="U98" i="6"/>
  <c r="E94" i="6"/>
  <c r="E62" i="6"/>
  <c r="E30" i="6"/>
  <c r="I10" i="6"/>
  <c r="I30" i="6"/>
  <c r="I50" i="6"/>
  <c r="I74" i="6"/>
  <c r="I94" i="6"/>
  <c r="I114" i="6"/>
  <c r="M30" i="6"/>
  <c r="M94" i="6"/>
  <c r="Q22" i="6"/>
  <c r="U50" i="6"/>
  <c r="U102" i="6"/>
  <c r="U54" i="6"/>
  <c r="I118" i="6"/>
  <c r="M66" i="6"/>
  <c r="M98" i="6"/>
  <c r="Q38" i="6"/>
  <c r="E86" i="6"/>
  <c r="E22" i="6"/>
  <c r="M6" i="6"/>
  <c r="M102" i="6"/>
  <c r="U114" i="6"/>
  <c r="M116" i="6"/>
  <c r="M120" i="6"/>
  <c r="Y76" i="6"/>
  <c r="Y84" i="6"/>
  <c r="E108" i="6"/>
  <c r="E92" i="6"/>
  <c r="E76" i="6"/>
  <c r="E60" i="6"/>
  <c r="E44" i="6"/>
  <c r="E28" i="6"/>
  <c r="E12" i="6"/>
  <c r="M20" i="6"/>
  <c r="M36" i="6"/>
  <c r="M52" i="6"/>
  <c r="M68" i="6"/>
  <c r="M84" i="6"/>
  <c r="M100" i="6"/>
  <c r="Q20" i="6"/>
  <c r="Q44" i="6"/>
  <c r="Q100" i="6"/>
  <c r="U20" i="6"/>
  <c r="U40" i="6"/>
  <c r="U64" i="6"/>
  <c r="U84" i="6"/>
  <c r="U104" i="6"/>
  <c r="Y80" i="6"/>
  <c r="E120" i="6"/>
  <c r="E104" i="6"/>
  <c r="E88" i="6"/>
  <c r="E72" i="6"/>
  <c r="E56" i="6"/>
  <c r="E40" i="6"/>
  <c r="E24" i="6"/>
  <c r="E8" i="6"/>
  <c r="M8" i="6"/>
  <c r="M24" i="6"/>
  <c r="M40" i="6"/>
  <c r="M56" i="6"/>
  <c r="M72" i="6"/>
  <c r="M88" i="6"/>
  <c r="M104" i="6"/>
  <c r="Q24" i="6"/>
  <c r="Q52" i="6"/>
  <c r="Q76" i="6"/>
  <c r="Q108" i="6"/>
  <c r="U24" i="6"/>
  <c r="U48" i="6"/>
  <c r="U68" i="6"/>
  <c r="U88" i="6"/>
  <c r="U112" i="6"/>
  <c r="Y16" i="6"/>
  <c r="Y108" i="6"/>
  <c r="I20" i="6"/>
  <c r="I36" i="6"/>
  <c r="I52" i="6"/>
  <c r="I68" i="6"/>
  <c r="I84" i="6"/>
  <c r="I100" i="6"/>
  <c r="I116" i="6"/>
  <c r="Q28" i="6"/>
  <c r="Q80" i="6"/>
  <c r="Q112" i="6"/>
  <c r="U28" i="6"/>
  <c r="U92" i="6"/>
  <c r="Y20" i="6"/>
  <c r="Y112" i="6"/>
  <c r="E116" i="6"/>
  <c r="E100" i="6"/>
  <c r="E84" i="6"/>
  <c r="E68" i="6"/>
  <c r="E52" i="6"/>
  <c r="E36" i="6"/>
  <c r="M12" i="6"/>
  <c r="M44" i="6"/>
  <c r="M60" i="6"/>
  <c r="M76" i="6"/>
  <c r="M92" i="6"/>
  <c r="M108" i="6"/>
  <c r="Q32" i="6"/>
  <c r="Q56" i="6"/>
  <c r="Q84" i="6"/>
  <c r="Q116" i="6"/>
  <c r="U8" i="6"/>
  <c r="U32" i="6"/>
  <c r="U52" i="6"/>
  <c r="U72" i="6"/>
  <c r="U96" i="6"/>
  <c r="U116" i="6"/>
  <c r="Y44" i="6"/>
  <c r="I8" i="6"/>
  <c r="I56" i="6"/>
  <c r="I88" i="6"/>
  <c r="I104" i="6"/>
  <c r="I120" i="6"/>
  <c r="Q8" i="6"/>
  <c r="Q36" i="6"/>
  <c r="Q120" i="6"/>
  <c r="U12" i="6"/>
  <c r="U76" i="6"/>
  <c r="Y48" i="6"/>
  <c r="E112" i="6"/>
  <c r="E96" i="6"/>
  <c r="E80" i="6"/>
  <c r="E64" i="6"/>
  <c r="E48" i="6"/>
  <c r="E32" i="6"/>
  <c r="E16" i="6"/>
  <c r="M16" i="6"/>
  <c r="M48" i="6"/>
  <c r="M64" i="6"/>
  <c r="M80" i="6"/>
  <c r="Q12" i="6"/>
  <c r="Y120" i="6"/>
  <c r="C113" i="12"/>
  <c r="C109" i="12"/>
  <c r="C105" i="12"/>
  <c r="Y104" i="6"/>
  <c r="C101" i="12"/>
  <c r="Y100" i="6"/>
  <c r="Y96" i="6"/>
  <c r="C93" i="12"/>
  <c r="Y92" i="6"/>
  <c r="Y88" i="6"/>
  <c r="C85" i="12"/>
  <c r="Y72" i="6"/>
  <c r="Y68" i="6"/>
  <c r="Y64" i="6"/>
  <c r="Y60" i="6"/>
  <c r="Y56" i="6"/>
  <c r="C45" i="12"/>
  <c r="Y40" i="6"/>
  <c r="C37" i="12"/>
  <c r="Y36" i="6"/>
  <c r="Y32" i="6"/>
  <c r="C29" i="12"/>
  <c r="Y28" i="6"/>
  <c r="Y24" i="6"/>
  <c r="C21" i="12"/>
  <c r="C17" i="12"/>
  <c r="C13" i="12"/>
  <c r="C9" i="12"/>
  <c r="Y8" i="6"/>
  <c r="C5" i="12"/>
  <c r="E4" i="6"/>
  <c r="C119" i="12"/>
  <c r="Y118" i="6"/>
  <c r="Q118" i="6"/>
  <c r="C115" i="12"/>
  <c r="M114" i="6"/>
  <c r="Y114" i="6"/>
  <c r="Q114" i="6"/>
  <c r="U110" i="6"/>
  <c r="Y110" i="6"/>
  <c r="Q110" i="6"/>
  <c r="Q106" i="6"/>
  <c r="U106" i="6"/>
  <c r="Y106" i="6"/>
  <c r="Y102" i="6"/>
  <c r="Q102" i="6"/>
  <c r="Y98" i="6"/>
  <c r="Q98" i="6"/>
  <c r="C95" i="12"/>
  <c r="U94" i="6"/>
  <c r="Y94" i="6"/>
  <c r="Q94" i="6"/>
  <c r="Q90" i="6"/>
  <c r="U90" i="6"/>
  <c r="Y90" i="6"/>
  <c r="C87" i="12"/>
  <c r="Y86" i="6"/>
  <c r="Q86" i="6"/>
  <c r="Y82" i="6"/>
  <c r="Q82" i="6"/>
  <c r="C79" i="12"/>
  <c r="U78" i="6"/>
  <c r="Y78" i="6"/>
  <c r="Q78" i="6"/>
  <c r="C75" i="12"/>
  <c r="Q74" i="6"/>
  <c r="U74" i="6"/>
  <c r="Y74" i="6"/>
  <c r="C71" i="12"/>
  <c r="Y70" i="6"/>
  <c r="C67" i="12"/>
  <c r="Y66" i="6"/>
  <c r="Q66" i="6"/>
  <c r="C63" i="12"/>
  <c r="U62" i="6"/>
  <c r="Y62" i="6"/>
  <c r="Q62" i="6"/>
  <c r="C59" i="12"/>
  <c r="Q58" i="6"/>
  <c r="U58" i="6"/>
  <c r="Y58" i="6"/>
  <c r="C55" i="12"/>
  <c r="Y54" i="6"/>
  <c r="C51" i="12"/>
  <c r="Y50" i="6"/>
  <c r="Q50" i="6"/>
  <c r="U46" i="6"/>
  <c r="Y46" i="6"/>
  <c r="Q46" i="6"/>
  <c r="C43" i="12"/>
  <c r="Q42" i="6"/>
  <c r="U42" i="6"/>
  <c r="Y42" i="6"/>
  <c r="Y38" i="6"/>
  <c r="C35" i="12"/>
  <c r="Y34" i="6"/>
  <c r="Q34" i="6"/>
  <c r="U30" i="6"/>
  <c r="Y30" i="6"/>
  <c r="Q30" i="6"/>
  <c r="C27" i="12"/>
  <c r="Q26" i="6"/>
  <c r="U26" i="6"/>
  <c r="Y26" i="6"/>
  <c r="Y22" i="6"/>
  <c r="C19" i="12"/>
  <c r="Y18" i="6"/>
  <c r="Q18" i="6"/>
  <c r="C15" i="12"/>
  <c r="U14" i="6"/>
  <c r="Y14" i="6"/>
  <c r="Q14" i="6"/>
  <c r="C11" i="12"/>
  <c r="Q10" i="6"/>
  <c r="U10" i="6"/>
  <c r="Y10" i="6"/>
  <c r="C7" i="12"/>
  <c r="Y6" i="6"/>
  <c r="Q101" i="6"/>
  <c r="U101" i="6"/>
  <c r="E25" i="6"/>
  <c r="M73" i="6"/>
  <c r="U3" i="6"/>
  <c r="E77" i="6"/>
  <c r="M9" i="6"/>
  <c r="Q37" i="6"/>
  <c r="U37" i="6"/>
  <c r="I71" i="6"/>
  <c r="U5" i="6"/>
  <c r="U117" i="6"/>
  <c r="Y115" i="6"/>
  <c r="I3" i="6"/>
  <c r="M3" i="6"/>
  <c r="U53" i="6"/>
  <c r="Y3" i="6"/>
  <c r="Y51" i="6"/>
  <c r="C114" i="12"/>
  <c r="C112" i="12"/>
  <c r="M105" i="6"/>
  <c r="C106" i="12"/>
  <c r="C104" i="12"/>
  <c r="C100" i="12"/>
  <c r="C92" i="12"/>
  <c r="M89" i="6"/>
  <c r="C90" i="12"/>
  <c r="U85" i="6"/>
  <c r="C86" i="12"/>
  <c r="C84" i="12"/>
  <c r="U69" i="6"/>
  <c r="C70" i="12"/>
  <c r="C68" i="12"/>
  <c r="E65" i="6"/>
  <c r="C66" i="12"/>
  <c r="Q61" i="6"/>
  <c r="C62" i="12"/>
  <c r="I59" i="6"/>
  <c r="C60" i="12"/>
  <c r="C58" i="12"/>
  <c r="C50" i="12"/>
  <c r="I47" i="6"/>
  <c r="C48" i="12"/>
  <c r="M41" i="6"/>
  <c r="C42" i="12"/>
  <c r="Y39" i="6"/>
  <c r="C40" i="12"/>
  <c r="Y27" i="6"/>
  <c r="C28" i="12"/>
  <c r="M25" i="6"/>
  <c r="C26" i="12"/>
  <c r="C24" i="12"/>
  <c r="U21" i="6"/>
  <c r="C22" i="12"/>
  <c r="C20" i="12"/>
  <c r="C18" i="12"/>
  <c r="E13" i="6"/>
  <c r="C14" i="12"/>
  <c r="C12" i="12"/>
  <c r="Y7" i="6"/>
  <c r="C8" i="12"/>
  <c r="C4" i="12"/>
  <c r="C121" i="12"/>
  <c r="C117" i="12"/>
  <c r="C111" i="12"/>
  <c r="C107" i="12"/>
  <c r="C103" i="12"/>
  <c r="C99" i="12"/>
  <c r="C97" i="12"/>
  <c r="C91" i="12"/>
  <c r="C89" i="12"/>
  <c r="C83" i="12"/>
  <c r="C81" i="12"/>
  <c r="C77" i="12"/>
  <c r="C73" i="12"/>
  <c r="C69" i="12"/>
  <c r="C65" i="12"/>
  <c r="C61" i="12"/>
  <c r="C57" i="12"/>
  <c r="C53" i="12"/>
  <c r="C49" i="12"/>
  <c r="C47" i="12"/>
  <c r="C41" i="12"/>
  <c r="C39" i="12"/>
  <c r="C33" i="12"/>
  <c r="C31" i="12"/>
  <c r="C25" i="12"/>
  <c r="C23" i="12"/>
  <c r="I7" i="6"/>
  <c r="I111" i="6"/>
  <c r="Y91" i="6"/>
  <c r="Q113" i="6"/>
  <c r="E3" i="6"/>
  <c r="Q3" i="6"/>
  <c r="Q119" i="6"/>
  <c r="E119" i="6"/>
  <c r="U119" i="6"/>
  <c r="M119" i="6"/>
  <c r="Y117" i="6"/>
  <c r="I117" i="6"/>
  <c r="E117" i="6"/>
  <c r="Q115" i="6"/>
  <c r="E115" i="6"/>
  <c r="U115" i="6"/>
  <c r="M115" i="6"/>
  <c r="I115" i="6"/>
  <c r="Y113" i="6"/>
  <c r="I113" i="6"/>
  <c r="Y109" i="6"/>
  <c r="I109" i="6"/>
  <c r="Q107" i="6"/>
  <c r="E107" i="6"/>
  <c r="U107" i="6"/>
  <c r="M107" i="6"/>
  <c r="Y105" i="6"/>
  <c r="I105" i="6"/>
  <c r="Q105" i="6"/>
  <c r="Q103" i="6"/>
  <c r="E103" i="6"/>
  <c r="U103" i="6"/>
  <c r="M103" i="6"/>
  <c r="Y101" i="6"/>
  <c r="I101" i="6"/>
  <c r="E101" i="6"/>
  <c r="Q99" i="6"/>
  <c r="E99" i="6"/>
  <c r="U99" i="6"/>
  <c r="M99" i="6"/>
  <c r="I99" i="6"/>
  <c r="Y97" i="6"/>
  <c r="I97" i="6"/>
  <c r="Q95" i="6"/>
  <c r="E95" i="6"/>
  <c r="Y95" i="6"/>
  <c r="U95" i="6"/>
  <c r="M95" i="6"/>
  <c r="Y93" i="6"/>
  <c r="I93" i="6"/>
  <c r="Y89" i="6"/>
  <c r="I89" i="6"/>
  <c r="Q89" i="6"/>
  <c r="Q87" i="6"/>
  <c r="E87" i="6"/>
  <c r="U87" i="6"/>
  <c r="M87" i="6"/>
  <c r="Y85" i="6"/>
  <c r="I85" i="6"/>
  <c r="E85" i="6"/>
  <c r="Q83" i="6"/>
  <c r="E83" i="6"/>
  <c r="U83" i="6"/>
  <c r="M83" i="6"/>
  <c r="I83" i="6"/>
  <c r="Y81" i="6"/>
  <c r="I81" i="6"/>
  <c r="Q79" i="6"/>
  <c r="E79" i="6"/>
  <c r="Y79" i="6"/>
  <c r="U79" i="6"/>
  <c r="M79" i="6"/>
  <c r="Y77" i="6"/>
  <c r="I77" i="6"/>
  <c r="Q75" i="6"/>
  <c r="E75" i="6"/>
  <c r="U75" i="6"/>
  <c r="M75" i="6"/>
  <c r="Y73" i="6"/>
  <c r="I73" i="6"/>
  <c r="Q73" i="6"/>
  <c r="Q71" i="6"/>
  <c r="E71" i="6"/>
  <c r="U71" i="6"/>
  <c r="M71" i="6"/>
  <c r="Y69" i="6"/>
  <c r="I69" i="6"/>
  <c r="E69" i="6"/>
  <c r="Q67" i="6"/>
  <c r="E67" i="6"/>
  <c r="U67" i="6"/>
  <c r="M67" i="6"/>
  <c r="I67" i="6"/>
  <c r="Y65" i="6"/>
  <c r="I65" i="6"/>
  <c r="Q63" i="6"/>
  <c r="E63" i="6"/>
  <c r="Y63" i="6"/>
  <c r="U63" i="6"/>
  <c r="M63" i="6"/>
  <c r="Y61" i="6"/>
  <c r="I61" i="6"/>
  <c r="Q59" i="6"/>
  <c r="E59" i="6"/>
  <c r="U59" i="6"/>
  <c r="M59" i="6"/>
  <c r="Y57" i="6"/>
  <c r="I57" i="6"/>
  <c r="Q57" i="6"/>
  <c r="Q55" i="6"/>
  <c r="E55" i="6"/>
  <c r="U55" i="6"/>
  <c r="M55" i="6"/>
  <c r="Y53" i="6"/>
  <c r="I53" i="6"/>
  <c r="E53" i="6"/>
  <c r="Q51" i="6"/>
  <c r="E51" i="6"/>
  <c r="U51" i="6"/>
  <c r="M51" i="6"/>
  <c r="I51" i="6"/>
  <c r="Y49" i="6"/>
  <c r="I49" i="6"/>
  <c r="Q47" i="6"/>
  <c r="E47" i="6"/>
  <c r="Y47" i="6"/>
  <c r="U47" i="6"/>
  <c r="M47" i="6"/>
  <c r="Y45" i="6"/>
  <c r="I45" i="6"/>
  <c r="Q43" i="6"/>
  <c r="E43" i="6"/>
  <c r="U43" i="6"/>
  <c r="M43" i="6"/>
  <c r="Y41" i="6"/>
  <c r="I41" i="6"/>
  <c r="Q41" i="6"/>
  <c r="Q39" i="6"/>
  <c r="E39" i="6"/>
  <c r="U39" i="6"/>
  <c r="M39" i="6"/>
  <c r="Y37" i="6"/>
  <c r="I37" i="6"/>
  <c r="E37" i="6"/>
  <c r="Q35" i="6"/>
  <c r="E35" i="6"/>
  <c r="U35" i="6"/>
  <c r="M35" i="6"/>
  <c r="I35" i="6"/>
  <c r="Y33" i="6"/>
  <c r="I33" i="6"/>
  <c r="Q31" i="6"/>
  <c r="E31" i="6"/>
  <c r="Y31" i="6"/>
  <c r="U31" i="6"/>
  <c r="M31" i="6"/>
  <c r="Y29" i="6"/>
  <c r="I29" i="6"/>
  <c r="Q27" i="6"/>
  <c r="E27" i="6"/>
  <c r="U27" i="6"/>
  <c r="M27" i="6"/>
  <c r="Y25" i="6"/>
  <c r="I25" i="6"/>
  <c r="Q25" i="6"/>
  <c r="Q23" i="6"/>
  <c r="E23" i="6"/>
  <c r="U23" i="6"/>
  <c r="M23" i="6"/>
  <c r="Y21" i="6"/>
  <c r="I21" i="6"/>
  <c r="E21" i="6"/>
  <c r="Q19" i="6"/>
  <c r="E19" i="6"/>
  <c r="U19" i="6"/>
  <c r="M19" i="6"/>
  <c r="I19" i="6"/>
  <c r="Y17" i="6"/>
  <c r="I17" i="6"/>
  <c r="Q15" i="6"/>
  <c r="E15" i="6"/>
  <c r="Y15" i="6"/>
  <c r="U15" i="6"/>
  <c r="M15" i="6"/>
  <c r="Y13" i="6"/>
  <c r="I13" i="6"/>
  <c r="Q11" i="6"/>
  <c r="E11" i="6"/>
  <c r="U11" i="6"/>
  <c r="M11" i="6"/>
  <c r="Y9" i="6"/>
  <c r="I9" i="6"/>
  <c r="Q9" i="6"/>
  <c r="Y5" i="6"/>
  <c r="I5" i="6"/>
  <c r="E5" i="6"/>
  <c r="E105" i="6"/>
  <c r="E81" i="6"/>
  <c r="E29" i="6"/>
  <c r="E17" i="6"/>
  <c r="I43" i="6"/>
  <c r="I55" i="6"/>
  <c r="I95" i="6"/>
  <c r="I107" i="6"/>
  <c r="I119" i="6"/>
  <c r="M5" i="6"/>
  <c r="M21" i="6"/>
  <c r="M53" i="6"/>
  <c r="M69" i="6"/>
  <c r="M101" i="6"/>
  <c r="M117" i="6"/>
  <c r="Q21" i="6"/>
  <c r="Q45" i="6"/>
  <c r="Q97" i="6"/>
  <c r="Q109" i="6"/>
  <c r="U17" i="6"/>
  <c r="U33" i="6"/>
  <c r="U49" i="6"/>
  <c r="U65" i="6"/>
  <c r="U81" i="6"/>
  <c r="U97" i="6"/>
  <c r="U113" i="6"/>
  <c r="Y11" i="6"/>
  <c r="Y23" i="6"/>
  <c r="Y35" i="6"/>
  <c r="Y75" i="6"/>
  <c r="Y87" i="6"/>
  <c r="Y99" i="6"/>
  <c r="E109" i="6"/>
  <c r="E97" i="6"/>
  <c r="E57" i="6"/>
  <c r="E45" i="6"/>
  <c r="E33" i="6"/>
  <c r="I15" i="6"/>
  <c r="I27" i="6"/>
  <c r="I39" i="6"/>
  <c r="I79" i="6"/>
  <c r="I91" i="6"/>
  <c r="I103" i="6"/>
  <c r="M17" i="6"/>
  <c r="M33" i="6"/>
  <c r="M49" i="6"/>
  <c r="M65" i="6"/>
  <c r="M81" i="6"/>
  <c r="M97" i="6"/>
  <c r="M113" i="6"/>
  <c r="Q5" i="6"/>
  <c r="Q17" i="6"/>
  <c r="Q29" i="6"/>
  <c r="Q69" i="6"/>
  <c r="Q81" i="6"/>
  <c r="Q93" i="6"/>
  <c r="U13" i="6"/>
  <c r="U29" i="6"/>
  <c r="U45" i="6"/>
  <c r="U61" i="6"/>
  <c r="U77" i="6"/>
  <c r="U93" i="6"/>
  <c r="U109" i="6"/>
  <c r="Y19" i="6"/>
  <c r="Y59" i="6"/>
  <c r="Y71" i="6"/>
  <c r="Y83" i="6"/>
  <c r="Q111" i="6"/>
  <c r="E111" i="6"/>
  <c r="Y111" i="6"/>
  <c r="U111" i="6"/>
  <c r="M111" i="6"/>
  <c r="Q91" i="6"/>
  <c r="E91" i="6"/>
  <c r="U91" i="6"/>
  <c r="M91" i="6"/>
  <c r="Q7" i="6"/>
  <c r="E7" i="6"/>
  <c r="U7" i="6"/>
  <c r="M7" i="6"/>
  <c r="E93" i="6"/>
  <c r="E41" i="6"/>
  <c r="I31" i="6"/>
  <c r="M37" i="6"/>
  <c r="M85" i="6"/>
  <c r="Q33" i="6"/>
  <c r="Q85" i="6"/>
  <c r="E113" i="6"/>
  <c r="E73" i="6"/>
  <c r="E61" i="6"/>
  <c r="E49" i="6"/>
  <c r="E9" i="6"/>
  <c r="I11" i="6"/>
  <c r="I23" i="6"/>
  <c r="I63" i="6"/>
  <c r="I75" i="6"/>
  <c r="I87" i="6"/>
  <c r="M13" i="6"/>
  <c r="M29" i="6"/>
  <c r="M45" i="6"/>
  <c r="M61" i="6"/>
  <c r="M77" i="6"/>
  <c r="M93" i="6"/>
  <c r="M109" i="6"/>
  <c r="Q13" i="6"/>
  <c r="Q53" i="6"/>
  <c r="Q65" i="6"/>
  <c r="Q77" i="6"/>
  <c r="Q117" i="6"/>
  <c r="U9" i="6"/>
  <c r="U25" i="6"/>
  <c r="U41" i="6"/>
  <c r="U57" i="6"/>
  <c r="U73" i="6"/>
  <c r="U89" i="6"/>
  <c r="U105" i="6"/>
  <c r="Y43" i="6"/>
  <c r="Y55" i="6"/>
  <c r="Y67" i="6"/>
  <c r="Y107" i="6"/>
  <c r="Y119" i="6"/>
  <c r="I4" i="6"/>
  <c r="M4" i="6"/>
  <c r="Q4" i="6"/>
  <c r="U4" i="6"/>
  <c r="Y4" i="6"/>
  <c r="H235" i="10" l="1" a="1"/>
  <c r="H235" i="10" s="1"/>
  <c r="FA243" i="10"/>
  <c r="FM243" i="10" s="1"/>
  <c r="AM111" i="10"/>
  <c r="T148" i="10"/>
  <c r="T229" i="10"/>
  <c r="R263" i="10"/>
  <c r="L211" i="10"/>
  <c r="N211" i="10" s="1"/>
  <c r="FA291" i="10"/>
  <c r="FM291" i="10" s="1"/>
  <c r="AU111" i="10"/>
  <c r="BG111" i="10" s="1"/>
  <c r="T185" i="10"/>
  <c r="AU203" i="10"/>
  <c r="BG203" i="10" s="1"/>
  <c r="R229" i="10"/>
  <c r="Q237" i="10"/>
  <c r="S237" i="10" s="1"/>
  <c r="F237" i="6" s="1"/>
  <c r="F281" i="10"/>
  <c r="F211" i="10"/>
  <c r="Y272" i="10"/>
  <c r="AK272" i="10" s="1"/>
  <c r="EE243" i="10"/>
  <c r="EQ243" i="10" s="1"/>
  <c r="L202" i="10"/>
  <c r="N202" i="10" s="1"/>
  <c r="E105" i="10"/>
  <c r="T291" i="10"/>
  <c r="EE105" i="10"/>
  <c r="EQ105" i="10" s="1"/>
  <c r="EE291" i="10"/>
  <c r="EQ291" i="10" s="1"/>
  <c r="AA203" i="10"/>
  <c r="F229" i="10"/>
  <c r="Y237" i="10"/>
  <c r="AK237" i="10" s="1"/>
  <c r="R211" i="10"/>
  <c r="F272" i="10"/>
  <c r="E220" i="10"/>
  <c r="F244" i="10"/>
  <c r="G203" i="10"/>
  <c r="J203" i="10" s="1"/>
  <c r="AG203" i="10" s="1"/>
  <c r="T272" i="10"/>
  <c r="E272" i="10"/>
  <c r="E244" i="10"/>
  <c r="EE114" i="10"/>
  <c r="EQ114" i="10" s="1"/>
  <c r="F188" i="10"/>
  <c r="AN203" i="10"/>
  <c r="E229" i="10"/>
  <c r="R281" i="10"/>
  <c r="T166" i="10"/>
  <c r="Q273" i="10"/>
  <c r="S273" i="10" s="1"/>
  <c r="FD150" i="10"/>
  <c r="S291" i="10"/>
  <c r="FW108" i="10"/>
  <c r="GI108" i="10" s="1"/>
  <c r="FW163" i="10"/>
  <c r="GI163" i="10" s="1"/>
  <c r="FW165" i="10"/>
  <c r="GI165" i="10" s="1"/>
  <c r="L189" i="10"/>
  <c r="N189" i="10" s="1"/>
  <c r="T197" i="10"/>
  <c r="FW198" i="10"/>
  <c r="GI198" i="10" s="1"/>
  <c r="FW219" i="10"/>
  <c r="GI219" i="10" s="1"/>
  <c r="FW243" i="10"/>
  <c r="GI243" i="10" s="1"/>
  <c r="FW229" i="10"/>
  <c r="GI229" i="10" s="1"/>
  <c r="FW265" i="10"/>
  <c r="GI265" i="10" s="1"/>
  <c r="FW266" i="10"/>
  <c r="GI266" i="10" s="1"/>
  <c r="F285" i="10"/>
  <c r="FW211" i="10"/>
  <c r="GI211" i="10" s="1"/>
  <c r="AB254" i="10"/>
  <c r="FW111" i="10"/>
  <c r="GI111" i="10" s="1"/>
  <c r="FW139" i="10"/>
  <c r="GI139" i="10" s="1"/>
  <c r="R244" i="10"/>
  <c r="E265" i="10"/>
  <c r="Q208" i="10"/>
  <c r="L265" i="10"/>
  <c r="N265" i="10" s="1"/>
  <c r="FA113" i="10"/>
  <c r="FM113" i="10" s="1"/>
  <c r="EE159" i="10"/>
  <c r="EQ159" i="10" s="1"/>
  <c r="FW105" i="10"/>
  <c r="GI105" i="10" s="1"/>
  <c r="FW104" i="10"/>
  <c r="GI104" i="10" s="1"/>
  <c r="GS111" i="10"/>
  <c r="HE111" i="10" s="1"/>
  <c r="FW119" i="10"/>
  <c r="GI119" i="10" s="1"/>
  <c r="FW141" i="10"/>
  <c r="GI141" i="10" s="1"/>
  <c r="FW170" i="10"/>
  <c r="GI170" i="10" s="1"/>
  <c r="FW223" i="10"/>
  <c r="GI223" i="10" s="1"/>
  <c r="FW234" i="10"/>
  <c r="GI234" i="10" s="1"/>
  <c r="FW274" i="10"/>
  <c r="GI274" i="10" s="1"/>
  <c r="L144" i="10"/>
  <c r="N144" i="10" s="1"/>
  <c r="G225" i="10"/>
  <c r="FW155" i="10"/>
  <c r="GI155" i="10" s="1"/>
  <c r="F208" i="10"/>
  <c r="R224" i="10"/>
  <c r="S224" i="10" s="1"/>
  <c r="E111" i="10"/>
  <c r="G111" i="10" s="1"/>
  <c r="FA155" i="10"/>
  <c r="FM155" i="10" s="1"/>
  <c r="FW127" i="10"/>
  <c r="GI127" i="10" s="1"/>
  <c r="T190" i="10"/>
  <c r="FW208" i="10"/>
  <c r="GI208" i="10" s="1"/>
  <c r="FW212" i="10"/>
  <c r="GI212" i="10" s="1"/>
  <c r="FW213" i="10"/>
  <c r="GI213" i="10" s="1"/>
  <c r="FW281" i="10"/>
  <c r="GI281" i="10" s="1"/>
  <c r="Y294" i="10"/>
  <c r="AK294" i="10" s="1"/>
  <c r="R241" i="10"/>
  <c r="S241" i="10" s="1"/>
  <c r="Q167" i="10"/>
  <c r="R208" i="10"/>
  <c r="E227" i="10"/>
  <c r="E157" i="10"/>
  <c r="T289" i="10"/>
  <c r="L221" i="10"/>
  <c r="N221" i="10" s="1"/>
  <c r="L220" i="10"/>
  <c r="N220" i="10" s="1"/>
  <c r="R158" i="10"/>
  <c r="S158" i="10" s="1"/>
  <c r="FA179" i="10"/>
  <c r="FM179" i="10" s="1"/>
  <c r="FA203" i="10"/>
  <c r="FM203" i="10" s="1"/>
  <c r="FW113" i="10"/>
  <c r="GI113" i="10" s="1"/>
  <c r="FW140" i="10"/>
  <c r="GI140" i="10" s="1"/>
  <c r="FW158" i="10"/>
  <c r="GI158" i="10" s="1"/>
  <c r="FW195" i="10"/>
  <c r="GI195" i="10" s="1"/>
  <c r="FW202" i="10"/>
  <c r="GI202" i="10" s="1"/>
  <c r="FW192" i="10"/>
  <c r="GI192" i="10" s="1"/>
  <c r="F298" i="10"/>
  <c r="FW288" i="10"/>
  <c r="GI288" i="10" s="1"/>
  <c r="R136" i="10"/>
  <c r="FW186" i="10"/>
  <c r="GI186" i="10" s="1"/>
  <c r="FW150" i="10"/>
  <c r="GI150" i="10" s="1"/>
  <c r="Y137" i="10"/>
  <c r="AK137" i="10" s="1"/>
  <c r="L250" i="10"/>
  <c r="N250" i="10" s="1"/>
  <c r="F105" i="10"/>
  <c r="L243" i="10"/>
  <c r="N243" i="10" s="1"/>
  <c r="F291" i="10"/>
  <c r="FA114" i="10"/>
  <c r="FM114" i="10" s="1"/>
  <c r="FW258" i="10"/>
  <c r="GI258" i="10" s="1"/>
  <c r="GS238" i="10"/>
  <c r="HE238" i="10" s="1"/>
  <c r="FW255" i="10"/>
  <c r="GI255" i="10" s="1"/>
  <c r="E126" i="10"/>
  <c r="Y206" i="10"/>
  <c r="AK206" i="10" s="1"/>
  <c r="L150" i="10"/>
  <c r="N150" i="10" s="1"/>
  <c r="R147" i="10"/>
  <c r="S147" i="10" s="1"/>
  <c r="E195" i="10"/>
  <c r="FA219" i="10"/>
  <c r="FM219" i="10" s="1"/>
  <c r="FW143" i="10"/>
  <c r="GI143" i="10" s="1"/>
  <c r="FW154" i="10"/>
  <c r="GI154" i="10" s="1"/>
  <c r="GS203" i="10"/>
  <c r="HE203" i="10" s="1"/>
  <c r="FW220" i="10"/>
  <c r="GI220" i="10" s="1"/>
  <c r="FW225" i="10"/>
  <c r="GI225" i="10" s="1"/>
  <c r="FW215" i="10"/>
  <c r="GI215" i="10" s="1"/>
  <c r="FW250" i="10"/>
  <c r="GI250" i="10" s="1"/>
  <c r="FW241" i="10"/>
  <c r="GI241" i="10" s="1"/>
  <c r="AN159" i="10"/>
  <c r="Y173" i="10"/>
  <c r="AK173" i="10" s="1"/>
  <c r="EE141" i="10"/>
  <c r="EQ141" i="10" s="1"/>
  <c r="FA170" i="10"/>
  <c r="FM170" i="10" s="1"/>
  <c r="F143" i="10"/>
  <c r="G143" i="10" s="1"/>
  <c r="FA108" i="10"/>
  <c r="FM108" i="10" s="1"/>
  <c r="FW110" i="10"/>
  <c r="GI110" i="10" s="1"/>
  <c r="FW162" i="10"/>
  <c r="GI162" i="10" s="1"/>
  <c r="FW228" i="10"/>
  <c r="GI228" i="10" s="1"/>
  <c r="GS279" i="10"/>
  <c r="HE279" i="10" s="1"/>
  <c r="FW299" i="10"/>
  <c r="GI299" i="10" s="1"/>
  <c r="FW238" i="10"/>
  <c r="GI238" i="10" s="1"/>
  <c r="F154" i="10"/>
  <c r="F233" i="10"/>
  <c r="F135" i="10"/>
  <c r="G135" i="10" s="1"/>
  <c r="E139" i="10"/>
  <c r="G139" i="10" s="1"/>
  <c r="FA235" i="10"/>
  <c r="FM235" i="10" s="1"/>
  <c r="FA104" i="10"/>
  <c r="FM104" i="10" s="1"/>
  <c r="FA140" i="10"/>
  <c r="FM140" i="10" s="1"/>
  <c r="FW151" i="10"/>
  <c r="GI151" i="10" s="1"/>
  <c r="FW200" i="10"/>
  <c r="GI200" i="10" s="1"/>
  <c r="FW205" i="10"/>
  <c r="GI205" i="10" s="1"/>
  <c r="FW270" i="10"/>
  <c r="GI270" i="10" s="1"/>
  <c r="FW237" i="10"/>
  <c r="GI237" i="10" s="1"/>
  <c r="FW273" i="10"/>
  <c r="GI273" i="10" s="1"/>
  <c r="Y285" i="10"/>
  <c r="AK285" i="10" s="1"/>
  <c r="Q298" i="10"/>
  <c r="FW203" i="10"/>
  <c r="GI203" i="10" s="1"/>
  <c r="E164" i="10"/>
  <c r="G291" i="10"/>
  <c r="Q230" i="10"/>
  <c r="EE113" i="10"/>
  <c r="EQ113" i="10" s="1"/>
  <c r="R187" i="10"/>
  <c r="S187" i="10" s="1"/>
  <c r="T287" i="10"/>
  <c r="T250" i="10"/>
  <c r="T292" i="10"/>
  <c r="T257" i="10"/>
  <c r="FW137" i="10"/>
  <c r="GI137" i="10" s="1"/>
  <c r="AB137" i="10"/>
  <c r="T135" i="10"/>
  <c r="Y167" i="10"/>
  <c r="AK167" i="10" s="1"/>
  <c r="Q221" i="10"/>
  <c r="S221" i="10" s="1"/>
  <c r="Y233" i="10"/>
  <c r="AK233" i="10" s="1"/>
  <c r="T126" i="10"/>
  <c r="E257" i="10"/>
  <c r="T230" i="10"/>
  <c r="Y230" i="10"/>
  <c r="AK230" i="10" s="1"/>
  <c r="R157" i="10"/>
  <c r="Q227" i="10"/>
  <c r="F221" i="10"/>
  <c r="E233" i="10"/>
  <c r="X287" i="10"/>
  <c r="F230" i="10"/>
  <c r="R230" i="10"/>
  <c r="S230" i="10" s="1"/>
  <c r="R126" i="10"/>
  <c r="Q135" i="10"/>
  <c r="T136" i="10"/>
  <c r="X140" i="10"/>
  <c r="F157" i="10"/>
  <c r="T173" i="10"/>
  <c r="F227" i="10"/>
  <c r="G227" i="10" s="1"/>
  <c r="Y221" i="10"/>
  <c r="AK221" i="10" s="1"/>
  <c r="T233" i="10"/>
  <c r="Q289" i="10"/>
  <c r="T227" i="10"/>
  <c r="Q126" i="10"/>
  <c r="Q157" i="10"/>
  <c r="Y157" i="10"/>
  <c r="AK157" i="10" s="1"/>
  <c r="Y227" i="10"/>
  <c r="AK227" i="10" s="1"/>
  <c r="E221" i="10"/>
  <c r="L126" i="10"/>
  <c r="N126" i="10" s="1"/>
  <c r="L230" i="10"/>
  <c r="N230" i="10" s="1"/>
  <c r="Y126" i="10"/>
  <c r="AK126" i="10" s="1"/>
  <c r="R135" i="10"/>
  <c r="R173" i="10"/>
  <c r="L173" i="10"/>
  <c r="N173" i="10" s="1"/>
  <c r="T220" i="10"/>
  <c r="X250" i="10"/>
  <c r="R233" i="10"/>
  <c r="R227" i="10"/>
  <c r="F126" i="10"/>
  <c r="G126" i="10" s="1"/>
  <c r="Y135" i="10"/>
  <c r="AK135" i="10" s="1"/>
  <c r="F173" i="10"/>
  <c r="R257" i="10"/>
  <c r="L233" i="10"/>
  <c r="N233" i="10" s="1"/>
  <c r="X292" i="10"/>
  <c r="L227" i="10"/>
  <c r="N227" i="10" s="1"/>
  <c r="L135" i="10"/>
  <c r="N135" i="10" s="1"/>
  <c r="L257" i="10"/>
  <c r="N257" i="10" s="1"/>
  <c r="G110" i="10"/>
  <c r="J110" i="10" s="1"/>
  <c r="AG110" i="10" s="1"/>
  <c r="S225" i="10"/>
  <c r="U225" i="10" s="1"/>
  <c r="G225" i="6" s="1"/>
  <c r="Y257" i="10"/>
  <c r="AK257" i="10" s="1"/>
  <c r="T247" i="10"/>
  <c r="AH206" i="10"/>
  <c r="AJ206" i="10" s="1"/>
  <c r="FW206" i="10"/>
  <c r="GI206" i="10" s="1"/>
  <c r="AA206" i="10"/>
  <c r="AU206" i="10"/>
  <c r="BG206" i="10" s="1"/>
  <c r="AM206" i="10"/>
  <c r="Y136" i="10"/>
  <c r="AK136" i="10" s="1"/>
  <c r="FA136" i="10"/>
  <c r="FM136" i="10" s="1"/>
  <c r="EE136" i="10"/>
  <c r="EQ136" i="10" s="1"/>
  <c r="FA232" i="10"/>
  <c r="FM232" i="10" s="1"/>
  <c r="EE232" i="10"/>
  <c r="EQ232" i="10" s="1"/>
  <c r="T153" i="10"/>
  <c r="FA153" i="10"/>
  <c r="FM153" i="10" s="1"/>
  <c r="EE153" i="10"/>
  <c r="EQ153" i="10" s="1"/>
  <c r="Q294" i="10"/>
  <c r="EE294" i="10"/>
  <c r="EQ294" i="10" s="1"/>
  <c r="FA294" i="10"/>
  <c r="FM294" i="10" s="1"/>
  <c r="T131" i="10"/>
  <c r="FA131" i="10"/>
  <c r="FM131" i="10" s="1"/>
  <c r="EE131" i="10"/>
  <c r="EQ131" i="10" s="1"/>
  <c r="FA256" i="10"/>
  <c r="FM256" i="10" s="1"/>
  <c r="EE256" i="10"/>
  <c r="EQ256" i="10" s="1"/>
  <c r="Y172" i="10"/>
  <c r="AK172" i="10" s="1"/>
  <c r="FA172" i="10"/>
  <c r="FM172" i="10" s="1"/>
  <c r="EE172" i="10"/>
  <c r="EQ172" i="10" s="1"/>
  <c r="AA224" i="10"/>
  <c r="FW224" i="10"/>
  <c r="GI224" i="10" s="1"/>
  <c r="Q196" i="10"/>
  <c r="FA196" i="10"/>
  <c r="FM196" i="10" s="1"/>
  <c r="EE196" i="10"/>
  <c r="EQ196" i="10" s="1"/>
  <c r="FW272" i="10"/>
  <c r="GI272" i="10" s="1"/>
  <c r="L134" i="10"/>
  <c r="N134" i="10" s="1"/>
  <c r="EE134" i="10"/>
  <c r="EQ134" i="10" s="1"/>
  <c r="FA134" i="10"/>
  <c r="FM134" i="10" s="1"/>
  <c r="FW159" i="10"/>
  <c r="GI159" i="10" s="1"/>
  <c r="Q188" i="10"/>
  <c r="FA188" i="10"/>
  <c r="FM188" i="10" s="1"/>
  <c r="EE188" i="10"/>
  <c r="EQ188" i="10" s="1"/>
  <c r="EE229" i="10"/>
  <c r="EQ229" i="10" s="1"/>
  <c r="FA229" i="10"/>
  <c r="FM229" i="10" s="1"/>
  <c r="EE198" i="10"/>
  <c r="EQ198" i="10" s="1"/>
  <c r="FA198" i="10"/>
  <c r="FM198" i="10" s="1"/>
  <c r="Q200" i="10"/>
  <c r="FA200" i="10"/>
  <c r="FM200" i="10" s="1"/>
  <c r="EE200" i="10"/>
  <c r="EQ200" i="10" s="1"/>
  <c r="R154" i="10"/>
  <c r="S154" i="10" s="1"/>
  <c r="FA154" i="10"/>
  <c r="FM154" i="10" s="1"/>
  <c r="EE154" i="10"/>
  <c r="EQ154" i="10" s="1"/>
  <c r="F165" i="10"/>
  <c r="EE165" i="10"/>
  <c r="EQ165" i="10" s="1"/>
  <c r="FA165" i="10"/>
  <c r="FM165" i="10" s="1"/>
  <c r="Y287" i="10"/>
  <c r="AK287" i="10" s="1"/>
  <c r="EE287" i="10"/>
  <c r="EQ287" i="10" s="1"/>
  <c r="FA287" i="10"/>
  <c r="FM287" i="10" s="1"/>
  <c r="FA212" i="10"/>
  <c r="FM212" i="10" s="1"/>
  <c r="EE212" i="10"/>
  <c r="EQ212" i="10" s="1"/>
  <c r="Y193" i="10"/>
  <c r="AK193" i="10" s="1"/>
  <c r="FA193" i="10"/>
  <c r="FM193" i="10" s="1"/>
  <c r="EE193" i="10"/>
  <c r="EQ193" i="10" s="1"/>
  <c r="Q222" i="10"/>
  <c r="EE222" i="10"/>
  <c r="EQ222" i="10" s="1"/>
  <c r="FA222" i="10"/>
  <c r="FM222" i="10" s="1"/>
  <c r="L225" i="10"/>
  <c r="N225" i="10" s="1"/>
  <c r="FA225" i="10"/>
  <c r="FM225" i="10" s="1"/>
  <c r="EE225" i="10"/>
  <c r="EQ225" i="10" s="1"/>
  <c r="FA288" i="10"/>
  <c r="FM288" i="10" s="1"/>
  <c r="EE288" i="10"/>
  <c r="EQ288" i="10" s="1"/>
  <c r="Q173" i="10"/>
  <c r="EE173" i="10"/>
  <c r="EQ173" i="10" s="1"/>
  <c r="FA173" i="10"/>
  <c r="FM173" i="10" s="1"/>
  <c r="AP114" i="10"/>
  <c r="FW114" i="10"/>
  <c r="GI114" i="10" s="1"/>
  <c r="F271" i="10"/>
  <c r="EE271" i="10"/>
  <c r="EQ271" i="10" s="1"/>
  <c r="FA271" i="10"/>
  <c r="FM271" i="10" s="1"/>
  <c r="Q176" i="10"/>
  <c r="FA176" i="10"/>
  <c r="FM176" i="10" s="1"/>
  <c r="EE176" i="10"/>
  <c r="EQ176" i="10" s="1"/>
  <c r="FA107" i="10"/>
  <c r="FM107" i="10" s="1"/>
  <c r="EE107" i="10"/>
  <c r="EQ107" i="10" s="1"/>
  <c r="T133" i="10"/>
  <c r="EE133" i="10"/>
  <c r="EQ133" i="10" s="1"/>
  <c r="FA133" i="10"/>
  <c r="FM133" i="10" s="1"/>
  <c r="L263" i="10"/>
  <c r="N263" i="10" s="1"/>
  <c r="EE263" i="10"/>
  <c r="EQ263" i="10" s="1"/>
  <c r="FA263" i="10"/>
  <c r="FM263" i="10" s="1"/>
  <c r="T122" i="10"/>
  <c r="FA122" i="10"/>
  <c r="FM122" i="10" s="1"/>
  <c r="EE122" i="10"/>
  <c r="EQ122" i="10" s="1"/>
  <c r="T300" i="10"/>
  <c r="FA300" i="10"/>
  <c r="FM300" i="10" s="1"/>
  <c r="EE300" i="10"/>
  <c r="EQ300" i="10" s="1"/>
  <c r="EE190" i="10"/>
  <c r="EQ190" i="10" s="1"/>
  <c r="FA190" i="10"/>
  <c r="FM190" i="10" s="1"/>
  <c r="T296" i="10"/>
  <c r="FA296" i="10"/>
  <c r="FM296" i="10" s="1"/>
  <c r="EE296" i="10"/>
  <c r="EQ296" i="10" s="1"/>
  <c r="Q125" i="10"/>
  <c r="EE125" i="10"/>
  <c r="EQ125" i="10" s="1"/>
  <c r="FA125" i="10"/>
  <c r="FM125" i="10" s="1"/>
  <c r="T130" i="10"/>
  <c r="FA130" i="10"/>
  <c r="FM130" i="10" s="1"/>
  <c r="EE130" i="10"/>
  <c r="EQ130" i="10" s="1"/>
  <c r="AP147" i="10"/>
  <c r="FW147" i="10"/>
  <c r="GI147" i="10" s="1"/>
  <c r="R286" i="10"/>
  <c r="EE286" i="10"/>
  <c r="EQ286" i="10" s="1"/>
  <c r="FA286" i="10"/>
  <c r="FM286" i="10" s="1"/>
  <c r="Y298" i="10"/>
  <c r="AK298" i="10" s="1"/>
  <c r="FA298" i="10"/>
  <c r="FM298" i="10" s="1"/>
  <c r="EE298" i="10"/>
  <c r="EQ298" i="10" s="1"/>
  <c r="EE167" i="10"/>
  <c r="EQ167" i="10" s="1"/>
  <c r="FA167" i="10"/>
  <c r="FM167" i="10" s="1"/>
  <c r="R201" i="10"/>
  <c r="FA201" i="10"/>
  <c r="FM201" i="10" s="1"/>
  <c r="EE201" i="10"/>
  <c r="EQ201" i="10" s="1"/>
  <c r="EE237" i="10"/>
  <c r="EQ237" i="10" s="1"/>
  <c r="FA237" i="10"/>
  <c r="FM237" i="10" s="1"/>
  <c r="R272" i="10"/>
  <c r="S272" i="10" s="1"/>
  <c r="FA272" i="10"/>
  <c r="FM272" i="10" s="1"/>
  <c r="EE272" i="10"/>
  <c r="EQ272" i="10" s="1"/>
  <c r="Q211" i="10"/>
  <c r="FA211" i="10"/>
  <c r="FM211" i="10" s="1"/>
  <c r="EE211" i="10"/>
  <c r="EQ211" i="10" s="1"/>
  <c r="L244" i="10"/>
  <c r="N244" i="10" s="1"/>
  <c r="FA244" i="10"/>
  <c r="FM244" i="10" s="1"/>
  <c r="EE244" i="10"/>
  <c r="EQ244" i="10" s="1"/>
  <c r="L116" i="10"/>
  <c r="N116" i="10" s="1"/>
  <c r="FA116" i="10"/>
  <c r="FM116" i="10" s="1"/>
  <c r="EE116" i="10"/>
  <c r="EQ116" i="10" s="1"/>
  <c r="FY141" i="10"/>
  <c r="FZ163" i="10"/>
  <c r="F151" i="10"/>
  <c r="EE151" i="10"/>
  <c r="EQ151" i="10" s="1"/>
  <c r="FA151" i="10"/>
  <c r="FM151" i="10" s="1"/>
  <c r="F247" i="10"/>
  <c r="G247" i="10" s="1"/>
  <c r="EE247" i="10"/>
  <c r="EQ247" i="10" s="1"/>
  <c r="FA247" i="10"/>
  <c r="FM247" i="10" s="1"/>
  <c r="Y166" i="10"/>
  <c r="AK166" i="10" s="1"/>
  <c r="EE166" i="10"/>
  <c r="EQ166" i="10" s="1"/>
  <c r="FA166" i="10"/>
  <c r="FM166" i="10" s="1"/>
  <c r="FA273" i="10"/>
  <c r="FM273" i="10" s="1"/>
  <c r="EE273" i="10"/>
  <c r="EQ273" i="10" s="1"/>
  <c r="FA258" i="10"/>
  <c r="FM258" i="10" s="1"/>
  <c r="EE258" i="10"/>
  <c r="EQ258" i="10" s="1"/>
  <c r="EE127" i="10"/>
  <c r="EQ127" i="10" s="1"/>
  <c r="FA127" i="10"/>
  <c r="FM127" i="10" s="1"/>
  <c r="FA266" i="10"/>
  <c r="FM266" i="10" s="1"/>
  <c r="EE266" i="10"/>
  <c r="EQ266" i="10" s="1"/>
  <c r="EE246" i="10"/>
  <c r="EQ246" i="10" s="1"/>
  <c r="FA246" i="10"/>
  <c r="FM246" i="10" s="1"/>
  <c r="Y252" i="10"/>
  <c r="AK252" i="10" s="1"/>
  <c r="FA252" i="10"/>
  <c r="FM252" i="10" s="1"/>
  <c r="EE252" i="10"/>
  <c r="EQ252" i="10" s="1"/>
  <c r="EE279" i="10"/>
  <c r="EQ279" i="10" s="1"/>
  <c r="FA279" i="10"/>
  <c r="FM279" i="10" s="1"/>
  <c r="E186" i="10"/>
  <c r="G186" i="10" s="1"/>
  <c r="FA186" i="10"/>
  <c r="FM186" i="10" s="1"/>
  <c r="EE186" i="10"/>
  <c r="EQ186" i="10" s="1"/>
  <c r="AP152" i="10"/>
  <c r="FW152" i="10"/>
  <c r="GI152" i="10" s="1"/>
  <c r="EE182" i="10"/>
  <c r="EQ182" i="10" s="1"/>
  <c r="FA182" i="10"/>
  <c r="FM182" i="10" s="1"/>
  <c r="Q120" i="10"/>
  <c r="FA120" i="10"/>
  <c r="FM120" i="10" s="1"/>
  <c r="EE120" i="10"/>
  <c r="EQ120" i="10" s="1"/>
  <c r="T277" i="10"/>
  <c r="EE277" i="10"/>
  <c r="EQ277" i="10" s="1"/>
  <c r="FA277" i="10"/>
  <c r="FM277" i="10" s="1"/>
  <c r="EE181" i="10"/>
  <c r="EQ181" i="10" s="1"/>
  <c r="FA181" i="10"/>
  <c r="FM181" i="10" s="1"/>
  <c r="T264" i="10"/>
  <c r="FA264" i="10"/>
  <c r="FM264" i="10" s="1"/>
  <c r="EE264" i="10"/>
  <c r="EQ264" i="10" s="1"/>
  <c r="AM254" i="10"/>
  <c r="FW254" i="10"/>
  <c r="GI254" i="10" s="1"/>
  <c r="AN199" i="10"/>
  <c r="FW199" i="10"/>
  <c r="GI199" i="10" s="1"/>
  <c r="T259" i="10"/>
  <c r="FA259" i="10"/>
  <c r="FM259" i="10" s="1"/>
  <c r="EE259" i="10"/>
  <c r="EQ259" i="10" s="1"/>
  <c r="T168" i="10"/>
  <c r="FA168" i="10"/>
  <c r="FM168" i="10" s="1"/>
  <c r="EE168" i="10"/>
  <c r="EQ168" i="10" s="1"/>
  <c r="T290" i="10"/>
  <c r="FA290" i="10"/>
  <c r="FM290" i="10" s="1"/>
  <c r="EE290" i="10"/>
  <c r="EQ290" i="10" s="1"/>
  <c r="EE109" i="10"/>
  <c r="EQ109" i="10" s="1"/>
  <c r="FA109" i="10"/>
  <c r="FM109" i="10" s="1"/>
  <c r="EE214" i="10"/>
  <c r="EQ214" i="10" s="1"/>
  <c r="FA214" i="10"/>
  <c r="FM214" i="10" s="1"/>
  <c r="E128" i="10"/>
  <c r="FA128" i="10"/>
  <c r="FM128" i="10" s="1"/>
  <c r="EE128" i="10"/>
  <c r="EQ128" i="10" s="1"/>
  <c r="F260" i="10"/>
  <c r="FA260" i="10"/>
  <c r="FM260" i="10" s="1"/>
  <c r="EE260" i="10"/>
  <c r="EQ260" i="10" s="1"/>
  <c r="L242" i="10"/>
  <c r="N242" i="10" s="1"/>
  <c r="FA242" i="10"/>
  <c r="FM242" i="10" s="1"/>
  <c r="EE242" i="10"/>
  <c r="EQ242" i="10" s="1"/>
  <c r="L301" i="10"/>
  <c r="N301" i="10" s="1"/>
  <c r="EE301" i="10"/>
  <c r="EQ301" i="10" s="1"/>
  <c r="FA301" i="10"/>
  <c r="FM301" i="10" s="1"/>
  <c r="FZ140" i="10"/>
  <c r="FY163" i="10"/>
  <c r="GF140" i="10"/>
  <c r="GH140" i="10" s="1"/>
  <c r="EE126" i="10"/>
  <c r="EQ126" i="10" s="1"/>
  <c r="FA126" i="10"/>
  <c r="FM126" i="10" s="1"/>
  <c r="E199" i="10"/>
  <c r="EE199" i="10"/>
  <c r="EQ199" i="10" s="1"/>
  <c r="FA199" i="10"/>
  <c r="FM199" i="10" s="1"/>
  <c r="EE213" i="10"/>
  <c r="EQ213" i="10" s="1"/>
  <c r="FA213" i="10"/>
  <c r="FM213" i="10" s="1"/>
  <c r="EE254" i="10"/>
  <c r="EQ254" i="10" s="1"/>
  <c r="FA254" i="10"/>
  <c r="FM254" i="10" s="1"/>
  <c r="G165" i="10"/>
  <c r="J165" i="10" s="1"/>
  <c r="AG165" i="10" s="1"/>
  <c r="Q103" i="10"/>
  <c r="FA103" i="10"/>
  <c r="FM103" i="10" s="1"/>
  <c r="EE103" i="10"/>
  <c r="EQ103" i="10" s="1"/>
  <c r="Y217" i="10"/>
  <c r="AK217" i="10" s="1"/>
  <c r="FA217" i="10"/>
  <c r="FM217" i="10" s="1"/>
  <c r="EE217" i="10"/>
  <c r="EQ217" i="10" s="1"/>
  <c r="F121" i="10"/>
  <c r="FA121" i="10"/>
  <c r="FM121" i="10" s="1"/>
  <c r="EE121" i="10"/>
  <c r="EQ121" i="10" s="1"/>
  <c r="FA283" i="10"/>
  <c r="FM283" i="10" s="1"/>
  <c r="EE283" i="10"/>
  <c r="EQ283" i="10" s="1"/>
  <c r="Y197" i="10"/>
  <c r="AK197" i="10" s="1"/>
  <c r="EE197" i="10"/>
  <c r="EQ197" i="10" s="1"/>
  <c r="FA197" i="10"/>
  <c r="FM197" i="10" s="1"/>
  <c r="R160" i="10"/>
  <c r="FA160" i="10"/>
  <c r="FM160" i="10" s="1"/>
  <c r="EE160" i="10"/>
  <c r="EQ160" i="10" s="1"/>
  <c r="R146" i="10"/>
  <c r="FA146" i="10"/>
  <c r="FM146" i="10" s="1"/>
  <c r="EE146" i="10"/>
  <c r="EQ146" i="10" s="1"/>
  <c r="E268" i="10"/>
  <c r="FA268" i="10"/>
  <c r="FM268" i="10" s="1"/>
  <c r="EE268" i="10"/>
  <c r="EQ268" i="10" s="1"/>
  <c r="EE269" i="10"/>
  <c r="EQ269" i="10" s="1"/>
  <c r="FA269" i="10"/>
  <c r="FM269" i="10" s="1"/>
  <c r="FA102" i="10"/>
  <c r="FM102" i="10" s="1"/>
  <c r="EE102" i="10"/>
  <c r="EQ102" i="10" s="1"/>
  <c r="AA201" i="10"/>
  <c r="FW201" i="10"/>
  <c r="GI201" i="10" s="1"/>
  <c r="AH246" i="10"/>
  <c r="AJ246" i="10" s="1"/>
  <c r="FW246" i="10"/>
  <c r="GI246" i="10" s="1"/>
  <c r="F117" i="10"/>
  <c r="EE117" i="10"/>
  <c r="EQ117" i="10" s="1"/>
  <c r="FA117" i="10"/>
  <c r="FM117" i="10" s="1"/>
  <c r="T194" i="10"/>
  <c r="FA194" i="10"/>
  <c r="FM194" i="10" s="1"/>
  <c r="EE194" i="10"/>
  <c r="EQ194" i="10" s="1"/>
  <c r="T189" i="10"/>
  <c r="EE189" i="10"/>
  <c r="EQ189" i="10" s="1"/>
  <c r="FA189" i="10"/>
  <c r="FM189" i="10" s="1"/>
  <c r="Y204" i="10"/>
  <c r="AK204" i="10" s="1"/>
  <c r="FA204" i="10"/>
  <c r="FM204" i="10" s="1"/>
  <c r="EE204" i="10"/>
  <c r="EQ204" i="10" s="1"/>
  <c r="T248" i="10"/>
  <c r="FA248" i="10"/>
  <c r="FM248" i="10" s="1"/>
  <c r="EE248" i="10"/>
  <c r="EQ248" i="10" s="1"/>
  <c r="AN135" i="10"/>
  <c r="FW135" i="10"/>
  <c r="GI135" i="10" s="1"/>
  <c r="AH230" i="10"/>
  <c r="AJ230" i="10" s="1"/>
  <c r="FW230" i="10"/>
  <c r="GI230" i="10" s="1"/>
  <c r="FA227" i="10"/>
  <c r="FM227" i="10" s="1"/>
  <c r="EE227" i="10"/>
  <c r="EQ227" i="10" s="1"/>
  <c r="T157" i="10"/>
  <c r="EE157" i="10"/>
  <c r="EQ157" i="10" s="1"/>
  <c r="FA157" i="10"/>
  <c r="FM157" i="10" s="1"/>
  <c r="F289" i="10"/>
  <c r="FA289" i="10"/>
  <c r="FM289" i="10" s="1"/>
  <c r="EE289" i="10"/>
  <c r="EQ289" i="10" s="1"/>
  <c r="FA249" i="10"/>
  <c r="FM249" i="10" s="1"/>
  <c r="EE249" i="10"/>
  <c r="EQ249" i="10" s="1"/>
  <c r="T297" i="10"/>
  <c r="FA297" i="10"/>
  <c r="FM297" i="10" s="1"/>
  <c r="EE297" i="10"/>
  <c r="EQ297" i="10" s="1"/>
  <c r="F265" i="10"/>
  <c r="G265" i="10" s="1"/>
  <c r="FA265" i="10"/>
  <c r="FM265" i="10" s="1"/>
  <c r="EE265" i="10"/>
  <c r="EQ265" i="10" s="1"/>
  <c r="EE174" i="10"/>
  <c r="EQ174" i="10" s="1"/>
  <c r="FA174" i="10"/>
  <c r="FM174" i="10" s="1"/>
  <c r="F215" i="10"/>
  <c r="G215" i="10" s="1"/>
  <c r="EE215" i="10"/>
  <c r="EQ215" i="10" s="1"/>
  <c r="FA215" i="10"/>
  <c r="FM215" i="10" s="1"/>
  <c r="AP167" i="10"/>
  <c r="FW167" i="10"/>
  <c r="GI167" i="10" s="1"/>
  <c r="L112" i="10"/>
  <c r="N112" i="10" s="1"/>
  <c r="FA112" i="10"/>
  <c r="FM112" i="10" s="1"/>
  <c r="EE112" i="10"/>
  <c r="EQ112" i="10" s="1"/>
  <c r="L245" i="10"/>
  <c r="N245" i="10" s="1"/>
  <c r="EE245" i="10"/>
  <c r="EQ245" i="10" s="1"/>
  <c r="FA245" i="10"/>
  <c r="FM245" i="10" s="1"/>
  <c r="Y156" i="10"/>
  <c r="AK156" i="10" s="1"/>
  <c r="FA156" i="10"/>
  <c r="FM156" i="10" s="1"/>
  <c r="EE156" i="10"/>
  <c r="EQ156" i="10" s="1"/>
  <c r="L299" i="10"/>
  <c r="N299" i="10" s="1"/>
  <c r="FA299" i="10"/>
  <c r="FM299" i="10" s="1"/>
  <c r="EE299" i="10"/>
  <c r="EQ299" i="10" s="1"/>
  <c r="T169" i="10"/>
  <c r="FA169" i="10"/>
  <c r="FM169" i="10" s="1"/>
  <c r="EE169" i="10"/>
  <c r="EQ169" i="10" s="1"/>
  <c r="FA161" i="10"/>
  <c r="FM161" i="10" s="1"/>
  <c r="EE161" i="10"/>
  <c r="EQ161" i="10" s="1"/>
  <c r="FA276" i="10"/>
  <c r="FM276" i="10" s="1"/>
  <c r="EE276" i="10"/>
  <c r="EQ276" i="10" s="1"/>
  <c r="FA274" i="10"/>
  <c r="FM274" i="10" s="1"/>
  <c r="EE274" i="10"/>
  <c r="EQ274" i="10" s="1"/>
  <c r="AB279" i="10"/>
  <c r="FW279" i="10"/>
  <c r="GI279" i="10" s="1"/>
  <c r="EE191" i="10"/>
  <c r="EQ191" i="10" s="1"/>
  <c r="FA191" i="10"/>
  <c r="FM191" i="10" s="1"/>
  <c r="FA129" i="10"/>
  <c r="FM129" i="10" s="1"/>
  <c r="EE129" i="10"/>
  <c r="EQ129" i="10" s="1"/>
  <c r="S200" i="10"/>
  <c r="F200" i="6" s="1"/>
  <c r="FA162" i="10"/>
  <c r="FM162" i="10" s="1"/>
  <c r="EE162" i="10"/>
  <c r="EQ162" i="10" s="1"/>
  <c r="F124" i="10"/>
  <c r="FA124" i="10"/>
  <c r="FM124" i="10" s="1"/>
  <c r="EE124" i="10"/>
  <c r="EQ124" i="10" s="1"/>
  <c r="T171" i="10"/>
  <c r="FA171" i="10"/>
  <c r="FM171" i="10" s="1"/>
  <c r="EE171" i="10"/>
  <c r="EQ171" i="10" s="1"/>
  <c r="E206" i="10"/>
  <c r="G206" i="10" s="1"/>
  <c r="Y275" i="10"/>
  <c r="AK275" i="10" s="1"/>
  <c r="FA275" i="10"/>
  <c r="FM275" i="10" s="1"/>
  <c r="EE275" i="10"/>
  <c r="EQ275" i="10" s="1"/>
  <c r="GF165" i="10"/>
  <c r="GH165" i="10" s="1"/>
  <c r="EE205" i="10"/>
  <c r="EQ205" i="10" s="1"/>
  <c r="FA205" i="10"/>
  <c r="FM205" i="10" s="1"/>
  <c r="L216" i="10"/>
  <c r="N216" i="10" s="1"/>
  <c r="FA216" i="10"/>
  <c r="FM216" i="10" s="1"/>
  <c r="EE216" i="10"/>
  <c r="EQ216" i="10" s="1"/>
  <c r="E224" i="10"/>
  <c r="G224" i="10" s="1"/>
  <c r="FA224" i="10"/>
  <c r="FM224" i="10" s="1"/>
  <c r="EE224" i="10"/>
  <c r="EQ224" i="10" s="1"/>
  <c r="AP157" i="10"/>
  <c r="FW157" i="10"/>
  <c r="GI157" i="10" s="1"/>
  <c r="Q115" i="10"/>
  <c r="FA115" i="10"/>
  <c r="FM115" i="10" s="1"/>
  <c r="EE115" i="10"/>
  <c r="EQ115" i="10" s="1"/>
  <c r="R293" i="10"/>
  <c r="EE293" i="10"/>
  <c r="EQ293" i="10" s="1"/>
  <c r="FA293" i="10"/>
  <c r="FM293" i="10" s="1"/>
  <c r="EE183" i="10"/>
  <c r="EQ183" i="10" s="1"/>
  <c r="FA183" i="10"/>
  <c r="FM183" i="10" s="1"/>
  <c r="Y132" i="10"/>
  <c r="AK132" i="10" s="1"/>
  <c r="FA132" i="10"/>
  <c r="FM132" i="10" s="1"/>
  <c r="EE132" i="10"/>
  <c r="EQ132" i="10" s="1"/>
  <c r="T302" i="10"/>
  <c r="EE302" i="10"/>
  <c r="EQ302" i="10" s="1"/>
  <c r="FA302" i="10"/>
  <c r="FM302" i="10" s="1"/>
  <c r="R178" i="10"/>
  <c r="FA178" i="10"/>
  <c r="FM178" i="10" s="1"/>
  <c r="EE178" i="10"/>
  <c r="EQ178" i="10" s="1"/>
  <c r="T177" i="10"/>
  <c r="FA177" i="10"/>
  <c r="FM177" i="10" s="1"/>
  <c r="EE177" i="10"/>
  <c r="EQ177" i="10" s="1"/>
  <c r="R278" i="10"/>
  <c r="EE278" i="10"/>
  <c r="EQ278" i="10" s="1"/>
  <c r="FA278" i="10"/>
  <c r="FM278" i="10" s="1"/>
  <c r="E295" i="10"/>
  <c r="EE295" i="10"/>
  <c r="EQ295" i="10" s="1"/>
  <c r="FA295" i="10"/>
  <c r="FM295" i="10" s="1"/>
  <c r="FW235" i="10"/>
  <c r="GI235" i="10" s="1"/>
  <c r="FA284" i="10"/>
  <c r="FM284" i="10" s="1"/>
  <c r="EE284" i="10"/>
  <c r="EQ284" i="10" s="1"/>
  <c r="T142" i="10"/>
  <c r="EE142" i="10"/>
  <c r="EQ142" i="10" s="1"/>
  <c r="FA142" i="10"/>
  <c r="FM142" i="10" s="1"/>
  <c r="FA106" i="10"/>
  <c r="FM106" i="10" s="1"/>
  <c r="EE106" i="10"/>
  <c r="EQ106" i="10" s="1"/>
  <c r="FA281" i="10"/>
  <c r="FM281" i="10" s="1"/>
  <c r="EE281" i="10"/>
  <c r="EQ281" i="10" s="1"/>
  <c r="Y184" i="10"/>
  <c r="AK184" i="10" s="1"/>
  <c r="FA184" i="10"/>
  <c r="FM184" i="10" s="1"/>
  <c r="EE184" i="10"/>
  <c r="EQ184" i="10" s="1"/>
  <c r="FW247" i="10"/>
  <c r="GI247" i="10" s="1"/>
  <c r="AN291" i="10"/>
  <c r="FW291" i="10"/>
  <c r="GI291" i="10" s="1"/>
  <c r="FA228" i="10"/>
  <c r="FM228" i="10" s="1"/>
  <c r="EE228" i="10"/>
  <c r="EQ228" i="10" s="1"/>
  <c r="EE119" i="10"/>
  <c r="EQ119" i="10" s="1"/>
  <c r="FA119" i="10"/>
  <c r="FM119" i="10" s="1"/>
  <c r="F231" i="10"/>
  <c r="EE231" i="10"/>
  <c r="EQ231" i="10" s="1"/>
  <c r="FA231" i="10"/>
  <c r="FM231" i="10" s="1"/>
  <c r="F137" i="10"/>
  <c r="G137" i="10" s="1"/>
  <c r="FA137" i="10"/>
  <c r="FM137" i="10" s="1"/>
  <c r="EE137" i="10"/>
  <c r="EQ137" i="10" s="1"/>
  <c r="R250" i="10"/>
  <c r="S250" i="10" s="1"/>
  <c r="FA250" i="10"/>
  <c r="FM250" i="10" s="1"/>
  <c r="EE250" i="10"/>
  <c r="EQ250" i="10" s="1"/>
  <c r="FZ165" i="10"/>
  <c r="FA241" i="10"/>
  <c r="FM241" i="10" s="1"/>
  <c r="EE241" i="10"/>
  <c r="EQ241" i="10" s="1"/>
  <c r="F192" i="10"/>
  <c r="FA192" i="10"/>
  <c r="FM192" i="10" s="1"/>
  <c r="EE192" i="10"/>
  <c r="EQ192" i="10" s="1"/>
  <c r="EE135" i="10"/>
  <c r="EQ135" i="10" s="1"/>
  <c r="FA135" i="10"/>
  <c r="FM135" i="10" s="1"/>
  <c r="E261" i="10"/>
  <c r="EE261" i="10"/>
  <c r="EQ261" i="10" s="1"/>
  <c r="FA261" i="10"/>
  <c r="FM261" i="10" s="1"/>
  <c r="E230" i="10"/>
  <c r="EE230" i="10"/>
  <c r="EQ230" i="10" s="1"/>
  <c r="FA230" i="10"/>
  <c r="FM230" i="10" s="1"/>
  <c r="Q257" i="10"/>
  <c r="FA257" i="10"/>
  <c r="FM257" i="10" s="1"/>
  <c r="EE257" i="10"/>
  <c r="EQ257" i="10" s="1"/>
  <c r="F255" i="10"/>
  <c r="G255" i="10" s="1"/>
  <c r="EE255" i="10"/>
  <c r="EQ255" i="10" s="1"/>
  <c r="FA255" i="10"/>
  <c r="FM255" i="10" s="1"/>
  <c r="E185" i="10"/>
  <c r="FA185" i="10"/>
  <c r="FM185" i="10" s="1"/>
  <c r="EE185" i="10"/>
  <c r="EQ185" i="10" s="1"/>
  <c r="FA138" i="10"/>
  <c r="FM138" i="10" s="1"/>
  <c r="EE138" i="10"/>
  <c r="EQ138" i="10" s="1"/>
  <c r="T209" i="10"/>
  <c r="FA209" i="10"/>
  <c r="FM209" i="10" s="1"/>
  <c r="EE209" i="10"/>
  <c r="EQ209" i="10" s="1"/>
  <c r="F218" i="10"/>
  <c r="FA218" i="10"/>
  <c r="FM218" i="10" s="1"/>
  <c r="EE218" i="10"/>
  <c r="EQ218" i="10" s="1"/>
  <c r="S211" i="10"/>
  <c r="EE285" i="10"/>
  <c r="EQ285" i="10" s="1"/>
  <c r="FA285" i="10"/>
  <c r="FM285" i="10" s="1"/>
  <c r="FA267" i="10"/>
  <c r="FM267" i="10" s="1"/>
  <c r="EE267" i="10"/>
  <c r="EQ267" i="10" s="1"/>
  <c r="AB174" i="10"/>
  <c r="AC174" i="10" s="1"/>
  <c r="FW174" i="10"/>
  <c r="GI174" i="10" s="1"/>
  <c r="FA148" i="10"/>
  <c r="FM148" i="10" s="1"/>
  <c r="EE148" i="10"/>
  <c r="EQ148" i="10" s="1"/>
  <c r="Y292" i="10"/>
  <c r="AK292" i="10" s="1"/>
  <c r="FA292" i="10"/>
  <c r="FM292" i="10" s="1"/>
  <c r="EE292" i="10"/>
  <c r="EQ292" i="10" s="1"/>
  <c r="R262" i="10"/>
  <c r="EE262" i="10"/>
  <c r="EQ262" i="10" s="1"/>
  <c r="FA262" i="10"/>
  <c r="FM262" i="10" s="1"/>
  <c r="R270" i="10"/>
  <c r="S270" i="10" s="1"/>
  <c r="EE270" i="10"/>
  <c r="EQ270" i="10" s="1"/>
  <c r="FA270" i="10"/>
  <c r="FM270" i="10" s="1"/>
  <c r="EE149" i="10"/>
  <c r="EQ149" i="10" s="1"/>
  <c r="FA149" i="10"/>
  <c r="FM149" i="10" s="1"/>
  <c r="E145" i="10"/>
  <c r="FA145" i="10"/>
  <c r="FM145" i="10" s="1"/>
  <c r="EE145" i="10"/>
  <c r="EQ145" i="10" s="1"/>
  <c r="L164" i="10"/>
  <c r="N164" i="10" s="1"/>
  <c r="FA164" i="10"/>
  <c r="FM164" i="10" s="1"/>
  <c r="EE164" i="10"/>
  <c r="EQ164" i="10" s="1"/>
  <c r="FA234" i="10"/>
  <c r="FM234" i="10" s="1"/>
  <c r="EE234" i="10"/>
  <c r="EQ234" i="10" s="1"/>
  <c r="FA233" i="10"/>
  <c r="FM233" i="10" s="1"/>
  <c r="EE233" i="10"/>
  <c r="EQ233" i="10" s="1"/>
  <c r="EE221" i="10"/>
  <c r="EQ221" i="10" s="1"/>
  <c r="FA221" i="10"/>
  <c r="FM221" i="10" s="1"/>
  <c r="E280" i="10"/>
  <c r="FA280" i="10"/>
  <c r="FM280" i="10" s="1"/>
  <c r="EE280" i="10"/>
  <c r="EQ280" i="10" s="1"/>
  <c r="FA208" i="10"/>
  <c r="FM208" i="10" s="1"/>
  <c r="EE208" i="10"/>
  <c r="EQ208" i="10" s="1"/>
  <c r="R202" i="10"/>
  <c r="S202" i="10" s="1"/>
  <c r="FA202" i="10"/>
  <c r="FM202" i="10" s="1"/>
  <c r="EE202" i="10"/>
  <c r="EQ202" i="10" s="1"/>
  <c r="EE238" i="10"/>
  <c r="EQ238" i="10" s="1"/>
  <c r="FA238" i="10"/>
  <c r="FM238" i="10" s="1"/>
  <c r="EE223" i="10"/>
  <c r="EQ223" i="10" s="1"/>
  <c r="FA223" i="10"/>
  <c r="FM223" i="10" s="1"/>
  <c r="AP187" i="10"/>
  <c r="FW187" i="10"/>
  <c r="GI187" i="10" s="1"/>
  <c r="AP233" i="10"/>
  <c r="FW233" i="10"/>
  <c r="GI233" i="10" s="1"/>
  <c r="FA210" i="10"/>
  <c r="FM210" i="10" s="1"/>
  <c r="EE210" i="10"/>
  <c r="EQ210" i="10" s="1"/>
  <c r="T144" i="10"/>
  <c r="FA144" i="10"/>
  <c r="FM144" i="10" s="1"/>
  <c r="EE144" i="10"/>
  <c r="EQ144" i="10" s="1"/>
  <c r="T240" i="10"/>
  <c r="FA240" i="10"/>
  <c r="FM240" i="10" s="1"/>
  <c r="EE240" i="10"/>
  <c r="EQ240" i="10" s="1"/>
  <c r="F123" i="10"/>
  <c r="FA123" i="10"/>
  <c r="FM123" i="10" s="1"/>
  <c r="EE123" i="10"/>
  <c r="EQ123" i="10" s="1"/>
  <c r="T239" i="10"/>
  <c r="EE239" i="10"/>
  <c r="EQ239" i="10" s="1"/>
  <c r="FA239" i="10"/>
  <c r="FM239" i="10" s="1"/>
  <c r="T251" i="10"/>
  <c r="FA251" i="10"/>
  <c r="FM251" i="10" s="1"/>
  <c r="EE251" i="10"/>
  <c r="EQ251" i="10" s="1"/>
  <c r="FA236" i="10"/>
  <c r="FM236" i="10" s="1"/>
  <c r="EE236" i="10"/>
  <c r="EQ236" i="10" s="1"/>
  <c r="Y226" i="10"/>
  <c r="AK226" i="10" s="1"/>
  <c r="FA226" i="10"/>
  <c r="FM226" i="10" s="1"/>
  <c r="EE226" i="10"/>
  <c r="EQ226" i="10" s="1"/>
  <c r="F118" i="10"/>
  <c r="EE118" i="10"/>
  <c r="EQ118" i="10" s="1"/>
  <c r="FA118" i="10"/>
  <c r="FM118" i="10" s="1"/>
  <c r="AM179" i="10"/>
  <c r="FW179" i="10"/>
  <c r="GI179" i="10" s="1"/>
  <c r="FA180" i="10"/>
  <c r="FM180" i="10" s="1"/>
  <c r="EE180" i="10"/>
  <c r="EQ180" i="10" s="1"/>
  <c r="FA163" i="10"/>
  <c r="FM163" i="10" s="1"/>
  <c r="EE163" i="10"/>
  <c r="EQ163" i="10" s="1"/>
  <c r="F175" i="10"/>
  <c r="EE175" i="10"/>
  <c r="EQ175" i="10" s="1"/>
  <c r="FA175" i="10"/>
  <c r="FM175" i="10" s="1"/>
  <c r="F207" i="10"/>
  <c r="EE207" i="10"/>
  <c r="EQ207" i="10" s="1"/>
  <c r="FA207" i="10"/>
  <c r="FM207" i="10" s="1"/>
  <c r="F253" i="10"/>
  <c r="EE253" i="10"/>
  <c r="EQ253" i="10" s="1"/>
  <c r="FA253" i="10"/>
  <c r="FM253" i="10" s="1"/>
  <c r="FA152" i="10"/>
  <c r="FM152" i="10" s="1"/>
  <c r="EE152" i="10"/>
  <c r="EQ152" i="10" s="1"/>
  <c r="EE206" i="10"/>
  <c r="EQ206" i="10" s="1"/>
  <c r="FA206" i="10"/>
  <c r="FM206" i="10" s="1"/>
  <c r="FA220" i="10"/>
  <c r="FM220" i="10" s="1"/>
  <c r="EE220" i="10"/>
  <c r="EQ220" i="10" s="1"/>
  <c r="R282" i="10"/>
  <c r="S282" i="10" s="1"/>
  <c r="FA282" i="10"/>
  <c r="FM282" i="10" s="1"/>
  <c r="EE282" i="10"/>
  <c r="EQ282" i="10" s="1"/>
  <c r="X195" i="10"/>
  <c r="R253" i="10"/>
  <c r="F282" i="10"/>
  <c r="T273" i="10"/>
  <c r="Y196" i="10"/>
  <c r="AK196" i="10" s="1"/>
  <c r="T221" i="10"/>
  <c r="Y253" i="10"/>
  <c r="AK253" i="10" s="1"/>
  <c r="Y282" i="10"/>
  <c r="AK282" i="10" s="1"/>
  <c r="E193" i="10"/>
  <c r="Q207" i="10"/>
  <c r="T234" i="10"/>
  <c r="L193" i="10"/>
  <c r="N193" i="10" s="1"/>
  <c r="S151" i="10"/>
  <c r="U151" i="10" s="1"/>
  <c r="G151" i="6" s="1"/>
  <c r="T183" i="10"/>
  <c r="R193" i="10"/>
  <c r="E207" i="10"/>
  <c r="X247" i="10"/>
  <c r="AT247" i="10" s="1"/>
  <c r="BP247" i="10" s="1"/>
  <c r="CL247" i="10" s="1"/>
  <c r="X291" i="10"/>
  <c r="AT291" i="10" s="1"/>
  <c r="E118" i="10"/>
  <c r="AN224" i="10"/>
  <c r="E253" i="10"/>
  <c r="Q264" i="10"/>
  <c r="E282" i="10"/>
  <c r="Q193" i="10"/>
  <c r="T301" i="10"/>
  <c r="Y207" i="10"/>
  <c r="AK207" i="10" s="1"/>
  <c r="Y222" i="10"/>
  <c r="AK222" i="10" s="1"/>
  <c r="T253" i="10"/>
  <c r="EH182" i="10"/>
  <c r="X111" i="10"/>
  <c r="AT111" i="10" s="1"/>
  <c r="BP111" i="10" s="1"/>
  <c r="CL111" i="10" s="1"/>
  <c r="DH111" i="10" s="1"/>
  <c r="ED111" i="10" s="1"/>
  <c r="R207" i="10"/>
  <c r="T237" i="10"/>
  <c r="AP212" i="10"/>
  <c r="L282" i="10"/>
  <c r="N282" i="10" s="1"/>
  <c r="R222" i="10"/>
  <c r="F193" i="10"/>
  <c r="G193" i="10" s="1"/>
  <c r="L222" i="10"/>
  <c r="N222" i="10" s="1"/>
  <c r="T212" i="10"/>
  <c r="Y277" i="10"/>
  <c r="AK277" i="10" s="1"/>
  <c r="F277" i="10"/>
  <c r="Q301" i="10"/>
  <c r="L207" i="10"/>
  <c r="N207" i="10" s="1"/>
  <c r="T208" i="10"/>
  <c r="F222" i="10"/>
  <c r="G222" i="10" s="1"/>
  <c r="T193" i="10"/>
  <c r="BA124" i="6"/>
  <c r="D125" i="12" s="1"/>
  <c r="L160" i="10"/>
  <c r="N160" i="10" s="1"/>
  <c r="S223" i="10"/>
  <c r="S179" i="10"/>
  <c r="U179" i="10" s="1"/>
  <c r="G179" i="6" s="1"/>
  <c r="T149" i="10"/>
  <c r="T160" i="10"/>
  <c r="F197" i="10"/>
  <c r="S243" i="10"/>
  <c r="F243" i="6" s="1"/>
  <c r="F299" i="10"/>
  <c r="R197" i="10"/>
  <c r="Q121" i="10"/>
  <c r="R299" i="10"/>
  <c r="S299" i="10" s="1"/>
  <c r="F299" i="6" s="1"/>
  <c r="GF152" i="10"/>
  <c r="GH152" i="10" s="1"/>
  <c r="BA302" i="6"/>
  <c r="D303" i="12" s="1"/>
  <c r="G280" i="10"/>
  <c r="R103" i="10"/>
  <c r="S103" i="10" s="1"/>
  <c r="Q197" i="10"/>
  <c r="E299" i="10"/>
  <c r="Q299" i="10"/>
  <c r="EG140" i="10"/>
  <c r="AP224" i="10"/>
  <c r="AT224" i="10"/>
  <c r="AU275" i="10"/>
  <c r="BG275" i="10" s="1"/>
  <c r="AH275" i="10"/>
  <c r="AJ275" i="10" s="1"/>
  <c r="AM275" i="10"/>
  <c r="AB275" i="10"/>
  <c r="AA275" i="10"/>
  <c r="Y116" i="10"/>
  <c r="AK116" i="10" s="1"/>
  <c r="L123" i="10"/>
  <c r="N123" i="10" s="1"/>
  <c r="F144" i="10"/>
  <c r="T180" i="10"/>
  <c r="L185" i="10"/>
  <c r="N185" i="10" s="1"/>
  <c r="R231" i="10"/>
  <c r="Y249" i="10"/>
  <c r="AK249" i="10" s="1"/>
  <c r="Y251" i="10"/>
  <c r="AK251" i="10" s="1"/>
  <c r="AA246" i="10"/>
  <c r="L290" i="10"/>
  <c r="N290" i="10" s="1"/>
  <c r="R301" i="10"/>
  <c r="S301" i="10" s="1"/>
  <c r="U301" i="10" s="1"/>
  <c r="G301" i="6" s="1"/>
  <c r="T188" i="10"/>
  <c r="E188" i="10"/>
  <c r="G188" i="10" s="1"/>
  <c r="R275" i="10"/>
  <c r="T207" i="10"/>
  <c r="FC174" i="10"/>
  <c r="FJ147" i="10"/>
  <c r="FL147" i="10" s="1"/>
  <c r="R185" i="10"/>
  <c r="R117" i="10"/>
  <c r="T154" i="10"/>
  <c r="Y183" i="10"/>
  <c r="AK183" i="10" s="1"/>
  <c r="Q185" i="10"/>
  <c r="AM199" i="10"/>
  <c r="AN246" i="10"/>
  <c r="T275" i="10"/>
  <c r="R280" i="10"/>
  <c r="S280" i="10" s="1"/>
  <c r="F296" i="10"/>
  <c r="Y301" i="10"/>
  <c r="AK301" i="10" s="1"/>
  <c r="BA169" i="6"/>
  <c r="D170" i="12" s="1"/>
  <c r="L253" i="10"/>
  <c r="N253" i="10" s="1"/>
  <c r="E116" i="10"/>
  <c r="F209" i="10"/>
  <c r="Y290" i="10"/>
  <c r="AK290" i="10" s="1"/>
  <c r="AP108" i="10"/>
  <c r="F185" i="10"/>
  <c r="S206" i="10"/>
  <c r="Y231" i="10"/>
  <c r="AK231" i="10" s="1"/>
  <c r="Q247" i="10"/>
  <c r="AM246" i="10"/>
  <c r="R295" i="10"/>
  <c r="E297" i="10"/>
  <c r="E290" i="10"/>
  <c r="S199" i="10"/>
  <c r="U199" i="10" s="1"/>
  <c r="G199" i="6" s="1"/>
  <c r="E242" i="10"/>
  <c r="G242" i="10" s="1"/>
  <c r="AN287" i="10"/>
  <c r="Y261" i="10"/>
  <c r="AK261" i="10" s="1"/>
  <c r="R247" i="10"/>
  <c r="FC147" i="10"/>
  <c r="FE147" i="10" s="1"/>
  <c r="FC123" i="10"/>
  <c r="EH174" i="10"/>
  <c r="T199" i="10"/>
  <c r="M303" i="6"/>
  <c r="Q132" i="10"/>
  <c r="Y185" i="10"/>
  <c r="AK185" i="10" s="1"/>
  <c r="R188" i="10"/>
  <c r="T231" i="10"/>
  <c r="AU247" i="10"/>
  <c r="BG247" i="10" s="1"/>
  <c r="AU246" i="10"/>
  <c r="BG246" i="10" s="1"/>
  <c r="Q295" i="10"/>
  <c r="F297" i="10"/>
  <c r="L295" i="10"/>
  <c r="N295" i="10" s="1"/>
  <c r="E301" i="10"/>
  <c r="Q212" i="10"/>
  <c r="S212" i="10" s="1"/>
  <c r="L188" i="10"/>
  <c r="N188" i="10" s="1"/>
  <c r="L137" i="10"/>
  <c r="N137" i="10" s="1"/>
  <c r="R261" i="10"/>
  <c r="Q253" i="10"/>
  <c r="FD123" i="10"/>
  <c r="T246" i="10"/>
  <c r="T104" i="10"/>
  <c r="Q303" i="6"/>
  <c r="R116" i="10"/>
  <c r="AP166" i="10"/>
  <c r="F194" i="10"/>
  <c r="Y218" i="10"/>
  <c r="AK218" i="10" s="1"/>
  <c r="L231" i="10"/>
  <c r="N231" i="10" s="1"/>
  <c r="Y297" i="10"/>
  <c r="AK297" i="10" s="1"/>
  <c r="F212" i="10"/>
  <c r="Y216" i="10"/>
  <c r="AK216" i="10" s="1"/>
  <c r="Y188" i="10"/>
  <c r="AK188" i="10" s="1"/>
  <c r="F275" i="10"/>
  <c r="T280" i="10"/>
  <c r="L280" i="10"/>
  <c r="N280" i="10" s="1"/>
  <c r="Q261" i="10"/>
  <c r="T224" i="10"/>
  <c r="T202" i="10"/>
  <c r="FD174" i="10"/>
  <c r="FC139" i="10"/>
  <c r="FE139" i="10" s="1"/>
  <c r="EG148" i="10"/>
  <c r="AP246" i="10"/>
  <c r="E303" i="6"/>
  <c r="U303" i="6"/>
  <c r="Q116" i="10"/>
  <c r="T114" i="10"/>
  <c r="R144" i="10"/>
  <c r="Q231" i="10"/>
  <c r="S246" i="10"/>
  <c r="L247" i="10"/>
  <c r="N247" i="10" s="1"/>
  <c r="R251" i="10"/>
  <c r="AB246" i="10"/>
  <c r="Y280" i="10"/>
  <c r="AK280" i="10" s="1"/>
  <c r="T295" i="10"/>
  <c r="R216" i="10"/>
  <c r="S216" i="10" s="1"/>
  <c r="F261" i="10"/>
  <c r="Q201" i="10"/>
  <c r="FZ141" i="10"/>
  <c r="FZ254" i="10"/>
  <c r="R137" i="10"/>
  <c r="S137" i="10" s="1"/>
  <c r="FJ150" i="10"/>
  <c r="FL150" i="10" s="1"/>
  <c r="FC134" i="10"/>
  <c r="EN121" i="10"/>
  <c r="EP121" i="10" s="1"/>
  <c r="EH129" i="10"/>
  <c r="E176" i="10"/>
  <c r="S279" i="10"/>
  <c r="U279" i="10" s="1"/>
  <c r="G279" i="6" s="1"/>
  <c r="BA233" i="6"/>
  <c r="D234" i="12" s="1"/>
  <c r="AN174" i="10"/>
  <c r="BA132" i="6"/>
  <c r="D133" i="12" s="1"/>
  <c r="AH174" i="10"/>
  <c r="AJ174" i="10" s="1"/>
  <c r="AM174" i="10"/>
  <c r="S192" i="10"/>
  <c r="U192" i="10" s="1"/>
  <c r="G192" i="6" s="1"/>
  <c r="T211" i="10"/>
  <c r="L287" i="10"/>
  <c r="N287" i="10" s="1"/>
  <c r="FZ152" i="10"/>
  <c r="FJ138" i="10"/>
  <c r="FL138" i="10" s="1"/>
  <c r="BA289" i="6"/>
  <c r="D290" i="12" s="1"/>
  <c r="AU174" i="10"/>
  <c r="BG174" i="10" s="1"/>
  <c r="FD138" i="10"/>
  <c r="F263" i="10"/>
  <c r="G108" i="10"/>
  <c r="FJ134" i="10"/>
  <c r="FL134" i="10" s="1"/>
  <c r="S119" i="10"/>
  <c r="S195" i="10"/>
  <c r="F195" i="6" s="1"/>
  <c r="AU254" i="10"/>
  <c r="BG254" i="10" s="1"/>
  <c r="F294" i="10"/>
  <c r="F287" i="10"/>
  <c r="FD152" i="10"/>
  <c r="FD141" i="10"/>
  <c r="EG121" i="10"/>
  <c r="EG156" i="10"/>
  <c r="E136" i="10"/>
  <c r="Q263" i="10"/>
  <c r="AP254" i="10"/>
  <c r="E287" i="10"/>
  <c r="T165" i="10"/>
  <c r="FC152" i="10"/>
  <c r="EN150" i="10"/>
  <c r="EP150" i="10" s="1"/>
  <c r="EH140" i="10"/>
  <c r="BA182" i="6"/>
  <c r="D183" i="12" s="1"/>
  <c r="AN254" i="10"/>
  <c r="G230" i="10"/>
  <c r="EG129" i="10"/>
  <c r="L136" i="10"/>
  <c r="N136" i="10" s="1"/>
  <c r="S165" i="10"/>
  <c r="AA254" i="10"/>
  <c r="AC254" i="10" s="1"/>
  <c r="G199" i="10"/>
  <c r="FC158" i="10"/>
  <c r="FD128" i="10"/>
  <c r="EH148" i="10"/>
  <c r="EH150" i="10"/>
  <c r="EI150" i="10" s="1"/>
  <c r="FJ158" i="10"/>
  <c r="FL158" i="10" s="1"/>
  <c r="AH254" i="10"/>
  <c r="AJ254" i="10" s="1"/>
  <c r="S207" i="10"/>
  <c r="U207" i="10" s="1"/>
  <c r="G207" i="6" s="1"/>
  <c r="R163" i="10"/>
  <c r="FD158" i="10"/>
  <c r="FC141" i="10"/>
  <c r="AK303" i="6"/>
  <c r="T245" i="10"/>
  <c r="E278" i="10"/>
  <c r="BA156" i="6"/>
  <c r="D157" i="12" s="1"/>
  <c r="BA161" i="6"/>
  <c r="D162" i="12" s="1"/>
  <c r="BA242" i="6"/>
  <c r="D243" i="12" s="1"/>
  <c r="BA287" i="6"/>
  <c r="D288" i="12" s="1"/>
  <c r="BA259" i="6"/>
  <c r="D260" i="12" s="1"/>
  <c r="G113" i="10"/>
  <c r="FD134" i="10"/>
  <c r="L293" i="10"/>
  <c r="N293" i="10" s="1"/>
  <c r="AS303" i="6"/>
  <c r="T201" i="10"/>
  <c r="L201" i="10"/>
  <c r="N201" i="10" s="1"/>
  <c r="G152" i="10"/>
  <c r="T293" i="10"/>
  <c r="G147" i="10"/>
  <c r="R297" i="10"/>
  <c r="F201" i="10"/>
  <c r="FJ142" i="10"/>
  <c r="FL142" i="10" s="1"/>
  <c r="G173" i="10"/>
  <c r="S166" i="10"/>
  <c r="F293" i="10"/>
  <c r="BA155" i="6"/>
  <c r="D156" i="12" s="1"/>
  <c r="Q297" i="10"/>
  <c r="R245" i="10"/>
  <c r="L297" i="10"/>
  <c r="N297" i="10" s="1"/>
  <c r="G140" i="10"/>
  <c r="FC142" i="10"/>
  <c r="F116" i="10"/>
  <c r="FD142" i="10"/>
  <c r="AC303" i="6"/>
  <c r="G257" i="10"/>
  <c r="T109" i="10"/>
  <c r="AO291" i="10"/>
  <c r="J291" i="6" s="1"/>
  <c r="FD129" i="10"/>
  <c r="FC129" i="10"/>
  <c r="EN125" i="10"/>
  <c r="EP125" i="10" s="1"/>
  <c r="EH125" i="10"/>
  <c r="EN132" i="10"/>
  <c r="EP132" i="10" s="1"/>
  <c r="EH132" i="10"/>
  <c r="EG132" i="10"/>
  <c r="FZ139" i="10"/>
  <c r="FY139" i="10"/>
  <c r="GF139" i="10"/>
  <c r="GH139" i="10" s="1"/>
  <c r="EN141" i="10"/>
  <c r="EP141" i="10" s="1"/>
  <c r="EG141" i="10"/>
  <c r="EH141" i="10"/>
  <c r="AW303" i="6"/>
  <c r="FZ174" i="10"/>
  <c r="FY174" i="10"/>
  <c r="GF174" i="10"/>
  <c r="GH174" i="10" s="1"/>
  <c r="FY127" i="10"/>
  <c r="FZ127" i="10"/>
  <c r="GF127" i="10"/>
  <c r="GH127" i="10" s="1"/>
  <c r="FD137" i="10"/>
  <c r="FC137" i="10"/>
  <c r="AO303" i="6"/>
  <c r="EG278" i="10"/>
  <c r="EH278" i="10"/>
  <c r="EN278" i="10"/>
  <c r="EP278" i="10" s="1"/>
  <c r="EN182" i="10"/>
  <c r="EP182" i="10" s="1"/>
  <c r="EG182" i="10"/>
  <c r="EH163" i="10"/>
  <c r="EN163" i="10"/>
  <c r="EP163" i="10" s="1"/>
  <c r="EG163" i="10"/>
  <c r="FC140" i="10"/>
  <c r="EG152" i="10"/>
  <c r="EH152" i="10"/>
  <c r="EG123" i="10"/>
  <c r="EH123" i="10"/>
  <c r="EN123" i="10"/>
  <c r="EP123" i="10" s="1"/>
  <c r="EH165" i="10"/>
  <c r="EN165" i="10"/>
  <c r="EP165" i="10" s="1"/>
  <c r="EN147" i="10"/>
  <c r="EP147" i="10" s="1"/>
  <c r="EH147" i="10"/>
  <c r="EG147" i="10"/>
  <c r="EG158" i="10"/>
  <c r="EI158" i="10" s="1"/>
  <c r="EN158" i="10"/>
  <c r="EP158" i="10" s="1"/>
  <c r="FC145" i="10"/>
  <c r="FD121" i="10"/>
  <c r="FC121" i="10"/>
  <c r="AG303" i="6"/>
  <c r="FD278" i="10"/>
  <c r="FC278" i="10"/>
  <c r="EG174" i="10"/>
  <c r="EN174" i="10"/>
  <c r="EP174" i="10" s="1"/>
  <c r="FZ270" i="10"/>
  <c r="FY270" i="10"/>
  <c r="FD294" i="10"/>
  <c r="FC294" i="10"/>
  <c r="FJ294" i="10"/>
  <c r="FL294" i="10" s="1"/>
  <c r="EG138" i="10"/>
  <c r="EH138" i="10"/>
  <c r="EN138" i="10"/>
  <c r="EP138" i="10" s="1"/>
  <c r="FZ147" i="10"/>
  <c r="FY147" i="10"/>
  <c r="GF147" i="10"/>
  <c r="GH147" i="10" s="1"/>
  <c r="EN156" i="10"/>
  <c r="EP156" i="10" s="1"/>
  <c r="EH145" i="10"/>
  <c r="EN145" i="10"/>
  <c r="EP145" i="10" s="1"/>
  <c r="FD262" i="10"/>
  <c r="FC262" i="10"/>
  <c r="FD127" i="10"/>
  <c r="FC127" i="10"/>
  <c r="FJ127" i="10"/>
  <c r="FL127" i="10" s="1"/>
  <c r="EN254" i="10"/>
  <c r="EP254" i="10" s="1"/>
  <c r="EG270" i="10"/>
  <c r="EH270" i="10"/>
  <c r="EN270" i="10"/>
  <c r="EP270" i="10" s="1"/>
  <c r="FJ122" i="10"/>
  <c r="FL122" i="10" s="1"/>
  <c r="FC122" i="10"/>
  <c r="EN142" i="10"/>
  <c r="EP142" i="10" s="1"/>
  <c r="EH142" i="10"/>
  <c r="EG142" i="10"/>
  <c r="EG136" i="10"/>
  <c r="EH136" i="10"/>
  <c r="EN136" i="10"/>
  <c r="EP136" i="10" s="1"/>
  <c r="EN139" i="10"/>
  <c r="EP139" i="10" s="1"/>
  <c r="EG139" i="10"/>
  <c r="EH139" i="10"/>
  <c r="FY150" i="10"/>
  <c r="FZ150" i="10"/>
  <c r="GF150" i="10"/>
  <c r="GH150" i="10" s="1"/>
  <c r="I303" i="6"/>
  <c r="FC254" i="10"/>
  <c r="FD254" i="10"/>
  <c r="EH286" i="10"/>
  <c r="EN286" i="10"/>
  <c r="EP286" i="10" s="1"/>
  <c r="EG286" i="10"/>
  <c r="EN122" i="10"/>
  <c r="EP122" i="10" s="1"/>
  <c r="EG122" i="10"/>
  <c r="EH122" i="10"/>
  <c r="FY158" i="10"/>
  <c r="FZ158" i="10"/>
  <c r="GF158" i="10"/>
  <c r="GH158" i="10" s="1"/>
  <c r="EG134" i="10"/>
  <c r="EN134" i="10"/>
  <c r="EP134" i="10" s="1"/>
  <c r="EH134" i="10"/>
  <c r="FC148" i="10"/>
  <c r="FD148" i="10"/>
  <c r="Y303" i="6"/>
  <c r="EG127" i="10"/>
  <c r="EH127" i="10"/>
  <c r="EN127" i="10"/>
  <c r="EP127" i="10" s="1"/>
  <c r="FD270" i="10"/>
  <c r="FC270" i="10"/>
  <c r="FD286" i="10"/>
  <c r="FC286" i="10"/>
  <c r="FJ286" i="10"/>
  <c r="FL286" i="10" s="1"/>
  <c r="FJ125" i="10"/>
  <c r="FL125" i="10" s="1"/>
  <c r="FD125" i="10"/>
  <c r="FC125" i="10"/>
  <c r="EH126" i="10"/>
  <c r="EG126" i="10"/>
  <c r="EN126" i="10"/>
  <c r="EP126" i="10" s="1"/>
  <c r="FE150" i="10"/>
  <c r="F150" i="6"/>
  <c r="U150" i="10"/>
  <c r="G150" i="6" s="1"/>
  <c r="T106" i="10"/>
  <c r="AU135" i="10"/>
  <c r="BG135" i="10" s="1"/>
  <c r="L260" i="10"/>
  <c r="N260" i="10" s="1"/>
  <c r="L106" i="10"/>
  <c r="N106" i="10" s="1"/>
  <c r="AP127" i="10"/>
  <c r="L132" i="10"/>
  <c r="N132" i="10" s="1"/>
  <c r="G141" i="10"/>
  <c r="Y149" i="10"/>
  <c r="AK149" i="10" s="1"/>
  <c r="G154" i="10"/>
  <c r="AU159" i="10"/>
  <c r="BG159" i="10" s="1"/>
  <c r="F163" i="10"/>
  <c r="AP165" i="10"/>
  <c r="L176" i="10"/>
  <c r="N176" i="10" s="1"/>
  <c r="E175" i="10"/>
  <c r="G175" i="10" s="1"/>
  <c r="J175" i="10" s="1"/>
  <c r="AG175" i="10" s="1"/>
  <c r="R196" i="10"/>
  <c r="G219" i="10"/>
  <c r="Q217" i="10"/>
  <c r="AA230" i="10"/>
  <c r="Q242" i="10"/>
  <c r="Q260" i="10"/>
  <c r="Q251" i="10"/>
  <c r="AP291" i="10"/>
  <c r="L302" i="10"/>
  <c r="N302" i="10" s="1"/>
  <c r="Y295" i="10"/>
  <c r="AK295" i="10" s="1"/>
  <c r="E289" i="10"/>
  <c r="Q163" i="10"/>
  <c r="S163" i="10" s="1"/>
  <c r="U163" i="10" s="1"/>
  <c r="G163" i="6" s="1"/>
  <c r="R164" i="10"/>
  <c r="T260" i="10"/>
  <c r="E106" i="10"/>
  <c r="R123" i="10"/>
  <c r="Q145" i="10"/>
  <c r="Y164" i="10"/>
  <c r="AK164" i="10" s="1"/>
  <c r="X105" i="10"/>
  <c r="E134" i="10"/>
  <c r="T132" i="10"/>
  <c r="Q164" i="10"/>
  <c r="Y176" i="10"/>
  <c r="AK176" i="10" s="1"/>
  <c r="Q184" i="10"/>
  <c r="T182" i="10"/>
  <c r="R175" i="10"/>
  <c r="S175" i="10" s="1"/>
  <c r="G198" i="10"/>
  <c r="AB206" i="10"/>
  <c r="R226" i="10"/>
  <c r="T228" i="10"/>
  <c r="Y242" i="10"/>
  <c r="AK242" i="10" s="1"/>
  <c r="F251" i="10"/>
  <c r="R289" i="10"/>
  <c r="S289" i="10" s="1"/>
  <c r="AP279" i="10"/>
  <c r="R302" i="10"/>
  <c r="F295" i="10"/>
  <c r="G295" i="10" s="1"/>
  <c r="Y289" i="10"/>
  <c r="AK289" i="10" s="1"/>
  <c r="F226" i="10"/>
  <c r="F164" i="10"/>
  <c r="G164" i="10" s="1"/>
  <c r="S104" i="10"/>
  <c r="Y134" i="10"/>
  <c r="AK134" i="10" s="1"/>
  <c r="Q134" i="10"/>
  <c r="S134" i="10" s="1"/>
  <c r="AM135" i="10"/>
  <c r="Q156" i="10"/>
  <c r="G174" i="10"/>
  <c r="Y182" i="10"/>
  <c r="AK182" i="10" s="1"/>
  <c r="R176" i="10"/>
  <c r="L178" i="10"/>
  <c r="N178" i="10" s="1"/>
  <c r="F178" i="10"/>
  <c r="F196" i="10"/>
  <c r="Y194" i="10"/>
  <c r="AK194" i="10" s="1"/>
  <c r="AA193" i="10"/>
  <c r="T204" i="10"/>
  <c r="F228" i="10"/>
  <c r="AN230" i="10"/>
  <c r="Q239" i="10"/>
  <c r="AN247" i="10"/>
  <c r="L239" i="10"/>
  <c r="N239" i="10" s="1"/>
  <c r="L286" i="10"/>
  <c r="N286" i="10" s="1"/>
  <c r="AA279" i="10"/>
  <c r="AM272" i="10"/>
  <c r="R145" i="10"/>
  <c r="L289" i="10"/>
  <c r="N289" i="10" s="1"/>
  <c r="T145" i="10"/>
  <c r="AN193" i="10"/>
  <c r="S108" i="10"/>
  <c r="T176" i="10"/>
  <c r="X109" i="10"/>
  <c r="Y123" i="10"/>
  <c r="AK123" i="10" s="1"/>
  <c r="F134" i="10"/>
  <c r="L149" i="10"/>
  <c r="N149" i="10" s="1"/>
  <c r="L163" i="10"/>
  <c r="N163" i="10" s="1"/>
  <c r="E163" i="10"/>
  <c r="F176" i="10"/>
  <c r="AN179" i="10"/>
  <c r="E196" i="10"/>
  <c r="S197" i="10"/>
  <c r="U197" i="10" s="1"/>
  <c r="G197" i="6" s="1"/>
  <c r="Q194" i="10"/>
  <c r="AP206" i="10"/>
  <c r="E226" i="10"/>
  <c r="R228" i="10"/>
  <c r="S228" i="10" s="1"/>
  <c r="AM230" i="10"/>
  <c r="AM247" i="10"/>
  <c r="G241" i="10"/>
  <c r="R260" i="10"/>
  <c r="E251" i="10"/>
  <c r="Y260" i="10"/>
  <c r="AK260" i="10" s="1"/>
  <c r="T163" i="10"/>
  <c r="F145" i="10"/>
  <c r="G145" i="10" s="1"/>
  <c r="R242" i="10"/>
  <c r="AM193" i="10"/>
  <c r="T242" i="10"/>
  <c r="S174" i="10"/>
  <c r="E260" i="10"/>
  <c r="Y145" i="10"/>
  <c r="AK145" i="10" s="1"/>
  <c r="S110" i="10"/>
  <c r="U110" i="10" s="1"/>
  <c r="S127" i="10"/>
  <c r="U127" i="10" s="1"/>
  <c r="G127" i="6" s="1"/>
  <c r="T164" i="10"/>
  <c r="Y175" i="10"/>
  <c r="AK175" i="10" s="1"/>
  <c r="L209" i="10"/>
  <c r="N209" i="10" s="1"/>
  <c r="AN206" i="10"/>
  <c r="AU230" i="10"/>
  <c r="BG230" i="10" s="1"/>
  <c r="S253" i="10"/>
  <c r="U253" i="10" s="1"/>
  <c r="G253" i="6" s="1"/>
  <c r="L251" i="10"/>
  <c r="N251" i="10" s="1"/>
  <c r="BL238" i="10"/>
  <c r="S139" i="10"/>
  <c r="S193" i="10"/>
  <c r="U193" i="10" s="1"/>
  <c r="G193" i="6" s="1"/>
  <c r="AP216" i="10"/>
  <c r="T134" i="10"/>
  <c r="E250" i="10"/>
  <c r="G250" i="10" s="1"/>
  <c r="BA206" i="6"/>
  <c r="D207" i="12" s="1"/>
  <c r="AO246" i="10"/>
  <c r="BA258" i="6"/>
  <c r="D259" i="12" s="1"/>
  <c r="BA277" i="6"/>
  <c r="D278" i="12" s="1"/>
  <c r="BA282" i="6"/>
  <c r="D283" i="12" s="1"/>
  <c r="BA270" i="6"/>
  <c r="D271" i="12" s="1"/>
  <c r="G211" i="10"/>
  <c r="G179" i="10"/>
  <c r="G213" i="10"/>
  <c r="J213" i="10" s="1"/>
  <c r="AG213" i="10" s="1"/>
  <c r="S288" i="10"/>
  <c r="U288" i="10" s="1"/>
  <c r="G288" i="6" s="1"/>
  <c r="G272" i="10"/>
  <c r="AM287" i="10"/>
  <c r="AO287" i="10" s="1"/>
  <c r="J287" i="6" s="1"/>
  <c r="G301" i="10"/>
  <c r="BA221" i="6"/>
  <c r="D222" i="12" s="1"/>
  <c r="G238" i="10"/>
  <c r="G159" i="10"/>
  <c r="AC238" i="10"/>
  <c r="G288" i="10"/>
  <c r="BA140" i="6"/>
  <c r="D141" i="12" s="1"/>
  <c r="E214" i="10"/>
  <c r="L214" i="10"/>
  <c r="N214" i="10" s="1"/>
  <c r="T214" i="10"/>
  <c r="AP111" i="10"/>
  <c r="L122" i="10"/>
  <c r="N122" i="10" s="1"/>
  <c r="Q183" i="10"/>
  <c r="AC203" i="10"/>
  <c r="F249" i="10"/>
  <c r="L262" i="10"/>
  <c r="N262" i="10" s="1"/>
  <c r="Y262" i="10"/>
  <c r="AK262" i="10" s="1"/>
  <c r="Q262" i="10"/>
  <c r="S262" i="10" s="1"/>
  <c r="F262" i="6" s="1"/>
  <c r="G266" i="10"/>
  <c r="E293" i="10"/>
  <c r="BA133" i="6"/>
  <c r="D134" i="12" s="1"/>
  <c r="BA176" i="6"/>
  <c r="D177" i="12" s="1"/>
  <c r="Y128" i="10"/>
  <c r="AK128" i="10" s="1"/>
  <c r="F214" i="10"/>
  <c r="S254" i="10"/>
  <c r="F254" i="6" s="1"/>
  <c r="E275" i="10"/>
  <c r="L275" i="10"/>
  <c r="N275" i="10" s="1"/>
  <c r="BA251" i="6"/>
  <c r="D252" i="12" s="1"/>
  <c r="BA181" i="6"/>
  <c r="D182" i="12" s="1"/>
  <c r="BA183" i="6"/>
  <c r="D184" i="12" s="1"/>
  <c r="BA219" i="6"/>
  <c r="D220" i="12" s="1"/>
  <c r="BA290" i="6"/>
  <c r="D291" i="12" s="1"/>
  <c r="R122" i="10"/>
  <c r="E124" i="10"/>
  <c r="E183" i="10"/>
  <c r="S220" i="10"/>
  <c r="F220" i="6" s="1"/>
  <c r="BA234" i="6"/>
  <c r="D235" i="12" s="1"/>
  <c r="BA154" i="6"/>
  <c r="D155" i="12" s="1"/>
  <c r="BA160" i="6"/>
  <c r="D161" i="12" s="1"/>
  <c r="BA214" i="6"/>
  <c r="D215" i="12" s="1"/>
  <c r="BA249" i="6"/>
  <c r="D250" i="12" s="1"/>
  <c r="BA257" i="6"/>
  <c r="D258" i="12" s="1"/>
  <c r="BA275" i="6"/>
  <c r="D276" i="12" s="1"/>
  <c r="BA266" i="6"/>
  <c r="D267" i="12" s="1"/>
  <c r="BA250" i="6"/>
  <c r="D251" i="12" s="1"/>
  <c r="S252" i="10"/>
  <c r="U252" i="10" s="1"/>
  <c r="G252" i="6" s="1"/>
  <c r="Y214" i="10"/>
  <c r="AK214" i="10" s="1"/>
  <c r="BA164" i="6"/>
  <c r="D165" i="12" s="1"/>
  <c r="S170" i="10"/>
  <c r="U170" i="10" s="1"/>
  <c r="G170" i="6" s="1"/>
  <c r="BA178" i="6"/>
  <c r="D179" i="12" s="1"/>
  <c r="BA128" i="6"/>
  <c r="D129" i="12" s="1"/>
  <c r="BA172" i="6"/>
  <c r="D173" i="12" s="1"/>
  <c r="BA122" i="6"/>
  <c r="D123" i="12" s="1"/>
  <c r="Q122" i="10"/>
  <c r="F122" i="10"/>
  <c r="T128" i="10"/>
  <c r="S143" i="10"/>
  <c r="S198" i="10"/>
  <c r="S255" i="10"/>
  <c r="U255" i="10" s="1"/>
  <c r="G255" i="6" s="1"/>
  <c r="Q293" i="10"/>
  <c r="G279" i="10"/>
  <c r="BA194" i="6"/>
  <c r="D195" i="12" s="1"/>
  <c r="R214" i="10"/>
  <c r="BA274" i="6"/>
  <c r="D275" i="12" s="1"/>
  <c r="T299" i="10"/>
  <c r="T124" i="10"/>
  <c r="G150" i="10"/>
  <c r="G254" i="10"/>
  <c r="G155" i="10"/>
  <c r="BA211" i="6"/>
  <c r="D212" i="12" s="1"/>
  <c r="E201" i="10"/>
  <c r="G201" i="10" s="1"/>
  <c r="T200" i="10"/>
  <c r="E228" i="10"/>
  <c r="L228" i="10"/>
  <c r="N228" i="10" s="1"/>
  <c r="BA190" i="6"/>
  <c r="D191" i="12" s="1"/>
  <c r="BA191" i="6"/>
  <c r="D192" i="12" s="1"/>
  <c r="BA227" i="6"/>
  <c r="D228" i="12" s="1"/>
  <c r="X113" i="10"/>
  <c r="AP113" i="10" s="1"/>
  <c r="Y124" i="10"/>
  <c r="AK124" i="10" s="1"/>
  <c r="R128" i="10"/>
  <c r="AN147" i="10"/>
  <c r="Y180" i="10"/>
  <c r="AK180" i="10" s="1"/>
  <c r="S265" i="10"/>
  <c r="U265" i="10" s="1"/>
  <c r="G265" i="6" s="1"/>
  <c r="BA149" i="6"/>
  <c r="D150" i="12" s="1"/>
  <c r="BA168" i="6"/>
  <c r="D169" i="12" s="1"/>
  <c r="BA299" i="6"/>
  <c r="D300" i="12" s="1"/>
  <c r="BA200" i="6"/>
  <c r="D201" i="12" s="1"/>
  <c r="S111" i="10"/>
  <c r="U111" i="10" s="1"/>
  <c r="BA123" i="6"/>
  <c r="D124" i="12" s="1"/>
  <c r="BA229" i="6"/>
  <c r="D230" i="12" s="1"/>
  <c r="Q214" i="10"/>
  <c r="R249" i="10"/>
  <c r="BA192" i="6"/>
  <c r="D193" i="12" s="1"/>
  <c r="BA186" i="6"/>
  <c r="D187" i="12" s="1"/>
  <c r="S208" i="10"/>
  <c r="F208" i="6" s="1"/>
  <c r="T108" i="10"/>
  <c r="BA130" i="6"/>
  <c r="D131" i="12" s="1"/>
  <c r="BA272" i="6"/>
  <c r="D273" i="12" s="1"/>
  <c r="L128" i="10"/>
  <c r="N128" i="10" s="1"/>
  <c r="S196" i="10"/>
  <c r="S229" i="10"/>
  <c r="S266" i="10"/>
  <c r="U266" i="10" s="1"/>
  <c r="G266" i="6" s="1"/>
  <c r="BA278" i="6"/>
  <c r="D279" i="12" s="1"/>
  <c r="BA295" i="6"/>
  <c r="D296" i="12" s="1"/>
  <c r="Q249" i="10"/>
  <c r="S201" i="10"/>
  <c r="F201" i="6" s="1"/>
  <c r="R180" i="10"/>
  <c r="F180" i="10"/>
  <c r="S105" i="10"/>
  <c r="U105" i="10" s="1"/>
  <c r="Y122" i="10"/>
  <c r="AK122" i="10" s="1"/>
  <c r="Q128" i="10"/>
  <c r="Q180" i="10"/>
  <c r="E180" i="10"/>
  <c r="S205" i="10"/>
  <c r="U205" i="10" s="1"/>
  <c r="G205" i="6" s="1"/>
  <c r="G243" i="10"/>
  <c r="E249" i="10"/>
  <c r="F262" i="10"/>
  <c r="R296" i="10"/>
  <c r="S296" i="10" s="1"/>
  <c r="Q296" i="10"/>
  <c r="BA141" i="6"/>
  <c r="D142" i="12" s="1"/>
  <c r="BA291" i="6"/>
  <c r="D292" i="12" s="1"/>
  <c r="BA235" i="6"/>
  <c r="D236" i="12" s="1"/>
  <c r="BA243" i="6"/>
  <c r="D244" i="12" s="1"/>
  <c r="S186" i="10"/>
  <c r="U186" i="10" s="1"/>
  <c r="G186" i="6" s="1"/>
  <c r="T249" i="10"/>
  <c r="T125" i="10"/>
  <c r="S141" i="10"/>
  <c r="L249" i="10"/>
  <c r="N249" i="10" s="1"/>
  <c r="BA202" i="6"/>
  <c r="D203" i="12" s="1"/>
  <c r="BA240" i="6"/>
  <c r="D241" i="12" s="1"/>
  <c r="BA256" i="6"/>
  <c r="D257" i="12" s="1"/>
  <c r="BA297" i="6"/>
  <c r="D298" i="12" s="1"/>
  <c r="G114" i="10"/>
  <c r="F128" i="10"/>
  <c r="G157" i="10"/>
  <c r="L180" i="10"/>
  <c r="N180" i="10" s="1"/>
  <c r="F183" i="10"/>
  <c r="S219" i="10"/>
  <c r="U219" i="10" s="1"/>
  <c r="G219" i="6" s="1"/>
  <c r="E262" i="10"/>
  <c r="G233" i="10"/>
  <c r="Y293" i="10"/>
  <c r="AK293" i="10" s="1"/>
  <c r="BA131" i="6"/>
  <c r="D132" i="12" s="1"/>
  <c r="BA157" i="6"/>
  <c r="D158" i="12" s="1"/>
  <c r="BA170" i="6"/>
  <c r="D171" i="12" s="1"/>
  <c r="G246" i="10"/>
  <c r="S275" i="10"/>
  <c r="F275" i="6" s="1"/>
  <c r="T119" i="10"/>
  <c r="X119" i="10"/>
  <c r="AT119" i="10" s="1"/>
  <c r="BP119" i="10" s="1"/>
  <c r="CL119" i="10" s="1"/>
  <c r="Q149" i="10"/>
  <c r="F149" i="10"/>
  <c r="G149" i="10" s="1"/>
  <c r="R149" i="10"/>
  <c r="Y244" i="10"/>
  <c r="AK244" i="10" s="1"/>
  <c r="Q244" i="10"/>
  <c r="AH193" i="10"/>
  <c r="AJ193" i="10" s="1"/>
  <c r="AU193" i="10"/>
  <c r="BG193" i="10" s="1"/>
  <c r="J279" i="10"/>
  <c r="AG279" i="10" s="1"/>
  <c r="J272" i="10"/>
  <c r="AG272" i="10" s="1"/>
  <c r="F112" i="10"/>
  <c r="Q112" i="10"/>
  <c r="R112" i="10"/>
  <c r="T210" i="10"/>
  <c r="E210" i="10"/>
  <c r="F210" i="10"/>
  <c r="R210" i="10"/>
  <c r="Y210" i="10"/>
  <c r="AK210" i="10" s="1"/>
  <c r="F138" i="10"/>
  <c r="R138" i="10"/>
  <c r="L107" i="10"/>
  <c r="N107" i="10" s="1"/>
  <c r="Y107" i="10"/>
  <c r="AK107" i="10" s="1"/>
  <c r="E107" i="10"/>
  <c r="Q107" i="10"/>
  <c r="R107" i="10"/>
  <c r="L146" i="10"/>
  <c r="N146" i="10" s="1"/>
  <c r="Q146" i="10"/>
  <c r="Y146" i="10"/>
  <c r="AK146" i="10" s="1"/>
  <c r="F146" i="10"/>
  <c r="R268" i="10"/>
  <c r="Q268" i="10"/>
  <c r="F268" i="10"/>
  <c r="G268" i="10" s="1"/>
  <c r="AA186" i="10"/>
  <c r="AN186" i="10"/>
  <c r="AU186" i="10"/>
  <c r="BG186" i="10" s="1"/>
  <c r="AH186" i="10"/>
  <c r="AJ186" i="10" s="1"/>
  <c r="L269" i="10"/>
  <c r="N269" i="10" s="1"/>
  <c r="Q269" i="10"/>
  <c r="E269" i="10"/>
  <c r="F269" i="10"/>
  <c r="R269" i="10"/>
  <c r="Y269" i="10"/>
  <c r="AK269" i="10" s="1"/>
  <c r="E172" i="10"/>
  <c r="F172" i="10"/>
  <c r="L172" i="10"/>
  <c r="N172" i="10" s="1"/>
  <c r="R172" i="10"/>
  <c r="Q267" i="10"/>
  <c r="R267" i="10"/>
  <c r="Y267" i="10"/>
  <c r="AK267" i="10" s="1"/>
  <c r="L267" i="10"/>
  <c r="N267" i="10" s="1"/>
  <c r="E267" i="10"/>
  <c r="F267" i="10"/>
  <c r="AA255" i="10"/>
  <c r="AH255" i="10"/>
  <c r="AJ255" i="10" s="1"/>
  <c r="AM255" i="10"/>
  <c r="E102" i="10"/>
  <c r="L102" i="10"/>
  <c r="N102" i="10" s="1"/>
  <c r="R102" i="10"/>
  <c r="S102" i="10" s="1"/>
  <c r="Y102" i="10"/>
  <c r="AK102" i="10" s="1"/>
  <c r="AA235" i="10"/>
  <c r="AH235" i="10"/>
  <c r="AJ235" i="10" s="1"/>
  <c r="E284" i="10"/>
  <c r="L284" i="10"/>
  <c r="N284" i="10" s="1"/>
  <c r="Q284" i="10"/>
  <c r="R284" i="10"/>
  <c r="F284" i="10"/>
  <c r="Q191" i="10"/>
  <c r="R191" i="10"/>
  <c r="Y191" i="10"/>
  <c r="AK191" i="10" s="1"/>
  <c r="F191" i="10"/>
  <c r="E191" i="10"/>
  <c r="L191" i="10"/>
  <c r="N191" i="10" s="1"/>
  <c r="L129" i="10"/>
  <c r="N129" i="10" s="1"/>
  <c r="F129" i="10"/>
  <c r="Y129" i="10"/>
  <c r="AK129" i="10" s="1"/>
  <c r="E129" i="10"/>
  <c r="Q129" i="10"/>
  <c r="R129" i="10"/>
  <c r="L226" i="10"/>
  <c r="N226" i="10" s="1"/>
  <c r="Q226" i="10"/>
  <c r="T112" i="10"/>
  <c r="T129" i="10"/>
  <c r="AA137" i="10"/>
  <c r="AC137" i="10" s="1"/>
  <c r="AU137" i="10"/>
  <c r="BG137" i="10" s="1"/>
  <c r="AH137" i="10"/>
  <c r="AJ137" i="10" s="1"/>
  <c r="AB155" i="10"/>
  <c r="AH155" i="10"/>
  <c r="AJ155" i="10" s="1"/>
  <c r="AN155" i="10"/>
  <c r="AM155" i="10"/>
  <c r="AU155" i="10"/>
  <c r="BG155" i="10" s="1"/>
  <c r="BP169" i="10"/>
  <c r="T226" i="10"/>
  <c r="BA142" i="6"/>
  <c r="D143" i="12" s="1"/>
  <c r="BA158" i="6"/>
  <c r="D159" i="12" s="1"/>
  <c r="BA230" i="6"/>
  <c r="D231" i="12" s="1"/>
  <c r="BA245" i="6"/>
  <c r="D246" i="12" s="1"/>
  <c r="BA298" i="6"/>
  <c r="D299" i="12" s="1"/>
  <c r="Y106" i="10"/>
  <c r="AK106" i="10" s="1"/>
  <c r="S114" i="10"/>
  <c r="Y138" i="10"/>
  <c r="AK138" i="10" s="1"/>
  <c r="AU235" i="10"/>
  <c r="BG235" i="10" s="1"/>
  <c r="AP247" i="10"/>
  <c r="AP235" i="10"/>
  <c r="S233" i="10"/>
  <c r="U233" i="10" s="1"/>
  <c r="G233" i="6" s="1"/>
  <c r="Q245" i="10"/>
  <c r="S245" i="10" s="1"/>
  <c r="Q271" i="10"/>
  <c r="S258" i="10"/>
  <c r="U258" i="10" s="1"/>
  <c r="G258" i="6" s="1"/>
  <c r="E286" i="10"/>
  <c r="Y284" i="10"/>
  <c r="AK284" i="10" s="1"/>
  <c r="E115" i="10"/>
  <c r="F115" i="10"/>
  <c r="L115" i="10"/>
  <c r="N115" i="10" s="1"/>
  <c r="R115" i="10"/>
  <c r="S115" i="10" s="1"/>
  <c r="Y115" i="10"/>
  <c r="AK115" i="10" s="1"/>
  <c r="F232" i="10"/>
  <c r="R232" i="10"/>
  <c r="Y232" i="10"/>
  <c r="AK232" i="10" s="1"/>
  <c r="E232" i="10"/>
  <c r="L232" i="10"/>
  <c r="N232" i="10" s="1"/>
  <c r="Q232" i="10"/>
  <c r="E144" i="10"/>
  <c r="G144" i="10" s="1"/>
  <c r="Q144" i="10"/>
  <c r="Y144" i="10"/>
  <c r="AK144" i="10" s="1"/>
  <c r="T116" i="10"/>
  <c r="X116" i="10"/>
  <c r="AT116" i="10" s="1"/>
  <c r="BP116" i="10" s="1"/>
  <c r="CL116" i="10" s="1"/>
  <c r="BA147" i="6"/>
  <c r="D148" i="12" s="1"/>
  <c r="F161" i="10"/>
  <c r="R161" i="10"/>
  <c r="L161" i="10"/>
  <c r="N161" i="10" s="1"/>
  <c r="Q161" i="10"/>
  <c r="Y161" i="10"/>
  <c r="AK161" i="10" s="1"/>
  <c r="E161" i="10"/>
  <c r="E276" i="10"/>
  <c r="L276" i="10"/>
  <c r="N276" i="10" s="1"/>
  <c r="Q276" i="10"/>
  <c r="R276" i="10"/>
  <c r="F276" i="10"/>
  <c r="Y276" i="10"/>
  <c r="AK276" i="10" s="1"/>
  <c r="AB211" i="10"/>
  <c r="AH211" i="10"/>
  <c r="AJ211" i="10" s="1"/>
  <c r="AM211" i="10"/>
  <c r="AA211" i="10"/>
  <c r="AU211" i="10"/>
  <c r="BG211" i="10" s="1"/>
  <c r="AN211" i="10"/>
  <c r="G216" i="10"/>
  <c r="E274" i="10"/>
  <c r="AB216" i="10"/>
  <c r="T268" i="10"/>
  <c r="AB111" i="10"/>
  <c r="AC111" i="10" s="1"/>
  <c r="AH111" i="10"/>
  <c r="AJ111" i="10" s="1"/>
  <c r="AN111" i="10"/>
  <c r="AO111" i="10" s="1"/>
  <c r="AQ111" i="10" s="1"/>
  <c r="G252" i="10"/>
  <c r="E148" i="10"/>
  <c r="F148" i="10"/>
  <c r="L148" i="10"/>
  <c r="N148" i="10" s="1"/>
  <c r="R148" i="10"/>
  <c r="Y148" i="10"/>
  <c r="AK148" i="10" s="1"/>
  <c r="Q148" i="10"/>
  <c r="BA286" i="6"/>
  <c r="D287" i="12" s="1"/>
  <c r="E298" i="10"/>
  <c r="G298" i="10" s="1"/>
  <c r="R298" i="10"/>
  <c r="S298" i="10" s="1"/>
  <c r="L298" i="10"/>
  <c r="N298" i="10" s="1"/>
  <c r="Q290" i="10"/>
  <c r="S290" i="10" s="1"/>
  <c r="F290" i="10"/>
  <c r="BP291" i="10"/>
  <c r="CL291" i="10" s="1"/>
  <c r="DH291" i="10" s="1"/>
  <c r="E167" i="10"/>
  <c r="L167" i="10"/>
  <c r="N167" i="10" s="1"/>
  <c r="R167" i="10"/>
  <c r="S167" i="10" s="1"/>
  <c r="F167" i="10"/>
  <c r="Y109" i="10"/>
  <c r="AK109" i="10" s="1"/>
  <c r="E109" i="10"/>
  <c r="L109" i="10"/>
  <c r="N109" i="10" s="1"/>
  <c r="F109" i="10"/>
  <c r="Q109" i="10"/>
  <c r="R109" i="10"/>
  <c r="T267" i="10"/>
  <c r="F184" i="10"/>
  <c r="L184" i="10"/>
  <c r="N184" i="10" s="1"/>
  <c r="R184" i="10"/>
  <c r="T184" i="10"/>
  <c r="E184" i="10"/>
  <c r="T232" i="10"/>
  <c r="AM186" i="10"/>
  <c r="AB186" i="10"/>
  <c r="R300" i="10"/>
  <c r="F300" i="10"/>
  <c r="L300" i="10"/>
  <c r="N300" i="10" s="1"/>
  <c r="Q300" i="10"/>
  <c r="Y300" i="10"/>
  <c r="AK300" i="10" s="1"/>
  <c r="E300" i="10"/>
  <c r="BA180" i="6"/>
  <c r="D181" i="12" s="1"/>
  <c r="BA210" i="6"/>
  <c r="D211" i="12" s="1"/>
  <c r="BA231" i="6"/>
  <c r="D232" i="12" s="1"/>
  <c r="BA212" i="6"/>
  <c r="D213" i="12" s="1"/>
  <c r="BA260" i="6"/>
  <c r="D261" i="12" s="1"/>
  <c r="BA262" i="6"/>
  <c r="D263" i="12" s="1"/>
  <c r="Q106" i="10"/>
  <c r="R106" i="10"/>
  <c r="G104" i="10"/>
  <c r="AT115" i="10"/>
  <c r="G119" i="10"/>
  <c r="L118" i="10"/>
  <c r="N118" i="10" s="1"/>
  <c r="Q138" i="10"/>
  <c r="E138" i="10"/>
  <c r="AN137" i="10"/>
  <c r="S188" i="10"/>
  <c r="F188" i="6" s="1"/>
  <c r="AB235" i="10"/>
  <c r="AN235" i="10"/>
  <c r="AO235" i="10" s="1"/>
  <c r="AP255" i="10"/>
  <c r="AN255" i="10"/>
  <c r="Y245" i="10"/>
  <c r="AK245" i="10" s="1"/>
  <c r="Y286" i="10"/>
  <c r="AK286" i="10" s="1"/>
  <c r="AU272" i="10"/>
  <c r="BG272" i="10" s="1"/>
  <c r="Q286" i="10"/>
  <c r="S286" i="10" s="1"/>
  <c r="T120" i="10"/>
  <c r="X120" i="10"/>
  <c r="E120" i="10"/>
  <c r="F120" i="10"/>
  <c r="L120" i="10"/>
  <c r="N120" i="10" s="1"/>
  <c r="R120" i="10"/>
  <c r="S120" i="10" s="1"/>
  <c r="Y120" i="10"/>
  <c r="AK120" i="10" s="1"/>
  <c r="E277" i="10"/>
  <c r="G277" i="10" s="1"/>
  <c r="L277" i="10"/>
  <c r="N277" i="10" s="1"/>
  <c r="Q277" i="10"/>
  <c r="R277" i="10"/>
  <c r="L169" i="10"/>
  <c r="N169" i="10" s="1"/>
  <c r="R169" i="10"/>
  <c r="E169" i="10"/>
  <c r="Y169" i="10"/>
  <c r="AK169" i="10" s="1"/>
  <c r="F169" i="10"/>
  <c r="Q169" i="10"/>
  <c r="T102" i="10"/>
  <c r="X102" i="10"/>
  <c r="E218" i="10"/>
  <c r="Q218" i="10"/>
  <c r="S218" i="10" s="1"/>
  <c r="L218" i="10"/>
  <c r="N218" i="10" s="1"/>
  <c r="E285" i="10"/>
  <c r="R285" i="10"/>
  <c r="L285" i="10"/>
  <c r="N285" i="10" s="1"/>
  <c r="Q285" i="10"/>
  <c r="BA283" i="6"/>
  <c r="D284" i="12" s="1"/>
  <c r="AN275" i="10"/>
  <c r="AO275" i="10" s="1"/>
  <c r="J275" i="6" s="1"/>
  <c r="T274" i="10"/>
  <c r="F142" i="10"/>
  <c r="L142" i="10"/>
  <c r="N142" i="10" s="1"/>
  <c r="R142" i="10"/>
  <c r="S142" i="10" s="1"/>
  <c r="U142" i="10" s="1"/>
  <c r="G142" i="6" s="1"/>
  <c r="Y142" i="10"/>
  <c r="AK142" i="10" s="1"/>
  <c r="E142" i="10"/>
  <c r="BA162" i="6"/>
  <c r="D163" i="12" s="1"/>
  <c r="AP272" i="10"/>
  <c r="AU291" i="10"/>
  <c r="BG291" i="10" s="1"/>
  <c r="AA291" i="10"/>
  <c r="AB291" i="10"/>
  <c r="AH291" i="10"/>
  <c r="AJ291" i="10" s="1"/>
  <c r="AH159" i="10"/>
  <c r="AJ159" i="10" s="1"/>
  <c r="AA159" i="10"/>
  <c r="AC159" i="10" s="1"/>
  <c r="AM159" i="10"/>
  <c r="AO159" i="10" s="1"/>
  <c r="J159" i="6" s="1"/>
  <c r="S113" i="10"/>
  <c r="U113" i="10" s="1"/>
  <c r="BA136" i="6"/>
  <c r="D137" i="12" s="1"/>
  <c r="BA239" i="6"/>
  <c r="D240" i="12" s="1"/>
  <c r="Q210" i="10"/>
  <c r="F245" i="10"/>
  <c r="T118" i="10"/>
  <c r="X118" i="10"/>
  <c r="E160" i="10"/>
  <c r="Y160" i="10"/>
  <c r="AK160" i="10" s="1"/>
  <c r="F160" i="10"/>
  <c r="Q160" i="10"/>
  <c r="S160" i="10" s="1"/>
  <c r="T286" i="10"/>
  <c r="BA144" i="6"/>
  <c r="D145" i="12" s="1"/>
  <c r="BA134" i="6"/>
  <c r="D135" i="12" s="1"/>
  <c r="BA146" i="6"/>
  <c r="D147" i="12" s="1"/>
  <c r="BA185" i="6"/>
  <c r="D186" i="12" s="1"/>
  <c r="BA232" i="6"/>
  <c r="D233" i="12" s="1"/>
  <c r="BA248" i="6"/>
  <c r="D249" i="12" s="1"/>
  <c r="BA263" i="6"/>
  <c r="D264" i="12" s="1"/>
  <c r="BA264" i="6"/>
  <c r="D265" i="12" s="1"/>
  <c r="BA301" i="6"/>
  <c r="D302" i="12" s="1"/>
  <c r="Y112" i="10"/>
  <c r="AK112" i="10" s="1"/>
  <c r="R118" i="10"/>
  <c r="S135" i="10"/>
  <c r="U135" i="10" s="1"/>
  <c r="G135" i="6" s="1"/>
  <c r="AT133" i="10"/>
  <c r="BP133" i="10" s="1"/>
  <c r="AT139" i="10"/>
  <c r="L138" i="10"/>
  <c r="N138" i="10" s="1"/>
  <c r="AM137" i="10"/>
  <c r="S152" i="10"/>
  <c r="U152" i="10" s="1"/>
  <c r="G152" i="6" s="1"/>
  <c r="AP155" i="10"/>
  <c r="Q172" i="10"/>
  <c r="G205" i="10"/>
  <c r="S238" i="10"/>
  <c r="L278" i="10"/>
  <c r="N278" i="10" s="1"/>
  <c r="Y278" i="10"/>
  <c r="AK278" i="10" s="1"/>
  <c r="F136" i="10"/>
  <c r="Q136" i="10"/>
  <c r="Y121" i="10"/>
  <c r="AK121" i="10" s="1"/>
  <c r="E121" i="10"/>
  <c r="G121" i="10" s="1"/>
  <c r="L121" i="10"/>
  <c r="N121" i="10" s="1"/>
  <c r="R121" i="10"/>
  <c r="S121" i="10" s="1"/>
  <c r="L283" i="10"/>
  <c r="N283" i="10" s="1"/>
  <c r="E283" i="10"/>
  <c r="Y283" i="10"/>
  <c r="AK283" i="10" s="1"/>
  <c r="F283" i="10"/>
  <c r="R283" i="10"/>
  <c r="Q283" i="10"/>
  <c r="R181" i="10"/>
  <c r="Y181" i="10"/>
  <c r="AK181" i="10" s="1"/>
  <c r="E181" i="10"/>
  <c r="F181" i="10"/>
  <c r="L181" i="10"/>
  <c r="N181" i="10" s="1"/>
  <c r="Q181" i="10"/>
  <c r="E178" i="10"/>
  <c r="G178" i="10" s="1"/>
  <c r="Y178" i="10"/>
  <c r="AK178" i="10" s="1"/>
  <c r="Q178" i="10"/>
  <c r="S178" i="10" s="1"/>
  <c r="T178" i="10"/>
  <c r="Q123" i="10"/>
  <c r="E123" i="10"/>
  <c r="G123" i="10" s="1"/>
  <c r="F239" i="10"/>
  <c r="R239" i="10"/>
  <c r="Y239" i="10"/>
  <c r="AK239" i="10" s="1"/>
  <c r="E239" i="10"/>
  <c r="BA139" i="6"/>
  <c r="D140" i="12" s="1"/>
  <c r="U139" i="10"/>
  <c r="G139" i="6" s="1"/>
  <c r="F139" i="6"/>
  <c r="AT168" i="10"/>
  <c r="AT189" i="10"/>
  <c r="BP189" i="10" s="1"/>
  <c r="CL189" i="10" s="1"/>
  <c r="AA199" i="10"/>
  <c r="AB199" i="10"/>
  <c r="AH199" i="10"/>
  <c r="AJ199" i="10" s="1"/>
  <c r="AU199" i="10"/>
  <c r="BG199" i="10" s="1"/>
  <c r="E296" i="10"/>
  <c r="L296" i="10"/>
  <c r="N296" i="10" s="1"/>
  <c r="Y296" i="10"/>
  <c r="AK296" i="10" s="1"/>
  <c r="E117" i="10"/>
  <c r="Q117" i="10"/>
  <c r="L117" i="10"/>
  <c r="N117" i="10" s="1"/>
  <c r="Y117" i="10"/>
  <c r="AK117" i="10" s="1"/>
  <c r="F125" i="10"/>
  <c r="R125" i="10"/>
  <c r="S125" i="10" s="1"/>
  <c r="Y125" i="10"/>
  <c r="AK125" i="10" s="1"/>
  <c r="L125" i="10"/>
  <c r="N125" i="10" s="1"/>
  <c r="E125" i="10"/>
  <c r="L130" i="10"/>
  <c r="N130" i="10" s="1"/>
  <c r="R130" i="10"/>
  <c r="F130" i="10"/>
  <c r="E130" i="10"/>
  <c r="Y130" i="10"/>
  <c r="AK130" i="10" s="1"/>
  <c r="Q130" i="10"/>
  <c r="AA147" i="10"/>
  <c r="AM147" i="10"/>
  <c r="AB147" i="10"/>
  <c r="AH147" i="10"/>
  <c r="AJ147" i="10" s="1"/>
  <c r="AU147" i="10"/>
  <c r="BG147" i="10" s="1"/>
  <c r="T123" i="10"/>
  <c r="AA179" i="10"/>
  <c r="AB179" i="10"/>
  <c r="AU179" i="10"/>
  <c r="BG179" i="10" s="1"/>
  <c r="AH179" i="10"/>
  <c r="AJ179" i="10" s="1"/>
  <c r="BP211" i="10"/>
  <c r="BA184" i="6"/>
  <c r="D185" i="12" s="1"/>
  <c r="AT193" i="10"/>
  <c r="AP193" i="10"/>
  <c r="T218" i="10"/>
  <c r="BA201" i="6"/>
  <c r="D202" i="12" s="1"/>
  <c r="BA244" i="6"/>
  <c r="D245" i="12" s="1"/>
  <c r="T138" i="10"/>
  <c r="Y268" i="10"/>
  <c r="AK268" i="10" s="1"/>
  <c r="T271" i="10"/>
  <c r="E271" i="10"/>
  <c r="G271" i="10" s="1"/>
  <c r="Y271" i="10"/>
  <c r="AK271" i="10" s="1"/>
  <c r="F177" i="10"/>
  <c r="L177" i="10"/>
  <c r="N177" i="10" s="1"/>
  <c r="Q177" i="10"/>
  <c r="E177" i="10"/>
  <c r="R177" i="10"/>
  <c r="Y177" i="10"/>
  <c r="AK177" i="10" s="1"/>
  <c r="T284" i="10"/>
  <c r="R236" i="10"/>
  <c r="Q236" i="10"/>
  <c r="Y236" i="10"/>
  <c r="AK236" i="10" s="1"/>
  <c r="L236" i="10"/>
  <c r="N236" i="10" s="1"/>
  <c r="E236" i="10"/>
  <c r="F236" i="10"/>
  <c r="AA272" i="10"/>
  <c r="AN272" i="10"/>
  <c r="AH272" i="10"/>
  <c r="AJ272" i="10" s="1"/>
  <c r="BA129" i="6"/>
  <c r="D130" i="12" s="1"/>
  <c r="BA188" i="6"/>
  <c r="D189" i="12" s="1"/>
  <c r="BA177" i="6"/>
  <c r="D178" i="12" s="1"/>
  <c r="BA189" i="6"/>
  <c r="D190" i="12" s="1"/>
  <c r="BA218" i="6"/>
  <c r="D219" i="12" s="1"/>
  <c r="BA216" i="6"/>
  <c r="D217" i="12" s="1"/>
  <c r="Q118" i="10"/>
  <c r="AA155" i="10"/>
  <c r="BP209" i="10"/>
  <c r="CL209" i="10" s="1"/>
  <c r="AT216" i="10"/>
  <c r="AU255" i="10"/>
  <c r="BG255" i="10" s="1"/>
  <c r="S260" i="10"/>
  <c r="L271" i="10"/>
  <c r="N271" i="10" s="1"/>
  <c r="T236" i="10"/>
  <c r="E245" i="10"/>
  <c r="R271" i="10"/>
  <c r="AB272" i="10"/>
  <c r="U140" i="10"/>
  <c r="G140" i="6" s="1"/>
  <c r="F140" i="6"/>
  <c r="E156" i="10"/>
  <c r="R156" i="10"/>
  <c r="F156" i="10"/>
  <c r="L156" i="10"/>
  <c r="N156" i="10" s="1"/>
  <c r="T107" i="10"/>
  <c r="X107" i="10"/>
  <c r="E197" i="10"/>
  <c r="G197" i="10" s="1"/>
  <c r="L197" i="10"/>
  <c r="N197" i="10" s="1"/>
  <c r="Y209" i="10"/>
  <c r="AK209" i="10" s="1"/>
  <c r="Q209" i="10"/>
  <c r="R209" i="10"/>
  <c r="E209" i="10"/>
  <c r="G209" i="10" s="1"/>
  <c r="F131" i="10"/>
  <c r="L131" i="10"/>
  <c r="N131" i="10" s="1"/>
  <c r="Q131" i="10"/>
  <c r="R131" i="10"/>
  <c r="E131" i="10"/>
  <c r="Y131" i="10"/>
  <c r="AK131" i="10" s="1"/>
  <c r="F256" i="10"/>
  <c r="L256" i="10"/>
  <c r="N256" i="10" s="1"/>
  <c r="Q256" i="10"/>
  <c r="R256" i="10"/>
  <c r="Y256" i="10"/>
  <c r="AK256" i="10" s="1"/>
  <c r="E256" i="10"/>
  <c r="F199" i="6"/>
  <c r="T256" i="10"/>
  <c r="AN201" i="10"/>
  <c r="AM201" i="10"/>
  <c r="AU201" i="10"/>
  <c r="BG201" i="10" s="1"/>
  <c r="AB201" i="10"/>
  <c r="AC201" i="10" s="1"/>
  <c r="AH201" i="10"/>
  <c r="AJ201" i="10" s="1"/>
  <c r="BA269" i="6"/>
  <c r="D270" i="12" s="1"/>
  <c r="X117" i="10"/>
  <c r="T117" i="10"/>
  <c r="BA125" i="6"/>
  <c r="D126" i="12" s="1"/>
  <c r="E248" i="10"/>
  <c r="F248" i="10"/>
  <c r="Y248" i="10"/>
  <c r="AK248" i="10" s="1"/>
  <c r="Q248" i="10"/>
  <c r="L248" i="10"/>
  <c r="N248" i="10" s="1"/>
  <c r="R248" i="10"/>
  <c r="R259" i="10"/>
  <c r="Y259" i="10"/>
  <c r="AK259" i="10" s="1"/>
  <c r="E259" i="10"/>
  <c r="F259" i="10"/>
  <c r="L259" i="10"/>
  <c r="N259" i="10" s="1"/>
  <c r="Q259" i="10"/>
  <c r="E292" i="10"/>
  <c r="F292" i="10"/>
  <c r="R292" i="10"/>
  <c r="Q292" i="10"/>
  <c r="L292" i="10"/>
  <c r="N292" i="10" s="1"/>
  <c r="AP211" i="10"/>
  <c r="E281" i="10"/>
  <c r="L281" i="10"/>
  <c r="N281" i="10" s="1"/>
  <c r="Q281" i="10"/>
  <c r="T262" i="10"/>
  <c r="T121" i="10"/>
  <c r="T191" i="10"/>
  <c r="AB247" i="10"/>
  <c r="AA247" i="10"/>
  <c r="AH247" i="10"/>
  <c r="AJ247" i="10" s="1"/>
  <c r="BA285" i="6"/>
  <c r="D286" i="12" s="1"/>
  <c r="T156" i="10"/>
  <c r="BA165" i="6"/>
  <c r="D166" i="12" s="1"/>
  <c r="BA171" i="6"/>
  <c r="D172" i="12" s="1"/>
  <c r="BA152" i="6"/>
  <c r="D153" i="12" s="1"/>
  <c r="BA236" i="6"/>
  <c r="D237" i="12" s="1"/>
  <c r="BA252" i="6"/>
  <c r="D253" i="12" s="1"/>
  <c r="BA204" i="6"/>
  <c r="D205" i="12" s="1"/>
  <c r="BA237" i="6"/>
  <c r="D238" i="12" s="1"/>
  <c r="BA271" i="6"/>
  <c r="D272" i="12" s="1"/>
  <c r="BA294" i="6"/>
  <c r="D295" i="12" s="1"/>
  <c r="E112" i="10"/>
  <c r="Y118" i="10"/>
  <c r="AK118" i="10" s="1"/>
  <c r="T146" i="10"/>
  <c r="S159" i="10"/>
  <c r="U159" i="10" s="1"/>
  <c r="G159" i="6" s="1"/>
  <c r="G202" i="10"/>
  <c r="S215" i="10"/>
  <c r="U215" i="10" s="1"/>
  <c r="G215" i="6" s="1"/>
  <c r="L268" i="10"/>
  <c r="N268" i="10" s="1"/>
  <c r="Q278" i="10"/>
  <c r="AO238" i="10"/>
  <c r="J238" i="6" s="1"/>
  <c r="BP302" i="10"/>
  <c r="CL302" i="10" s="1"/>
  <c r="E182" i="10"/>
  <c r="F182" i="10"/>
  <c r="R182" i="10"/>
  <c r="Q182" i="10"/>
  <c r="L182" i="10"/>
  <c r="N182" i="10" s="1"/>
  <c r="L183" i="10"/>
  <c r="N183" i="10" s="1"/>
  <c r="R183" i="10"/>
  <c r="Q240" i="10"/>
  <c r="R240" i="10"/>
  <c r="F240" i="10"/>
  <c r="L240" i="10"/>
  <c r="N240" i="10" s="1"/>
  <c r="E240" i="10"/>
  <c r="Y240" i="10"/>
  <c r="AK240" i="10" s="1"/>
  <c r="BA126" i="6"/>
  <c r="D127" i="12" s="1"/>
  <c r="BA213" i="6"/>
  <c r="D214" i="12" s="1"/>
  <c r="F133" i="10"/>
  <c r="L133" i="10"/>
  <c r="N133" i="10" s="1"/>
  <c r="Q133" i="10"/>
  <c r="R133" i="10"/>
  <c r="E133" i="10"/>
  <c r="Y133" i="10"/>
  <c r="AK133" i="10" s="1"/>
  <c r="T263" i="10"/>
  <c r="Y263" i="10"/>
  <c r="AK263" i="10" s="1"/>
  <c r="E263" i="10"/>
  <c r="E122" i="10"/>
  <c r="AM224" i="10"/>
  <c r="AO224" i="10" s="1"/>
  <c r="AH224" i="10"/>
  <c r="AJ224" i="10" s="1"/>
  <c r="AU224" i="10"/>
  <c r="BG224" i="10" s="1"/>
  <c r="AB224" i="10"/>
  <c r="AP159" i="10"/>
  <c r="AT159" i="10"/>
  <c r="BP159" i="10" s="1"/>
  <c r="CL159" i="10" s="1"/>
  <c r="DH159" i="10" s="1"/>
  <c r="L196" i="10"/>
  <c r="N196" i="10" s="1"/>
  <c r="T196" i="10"/>
  <c r="AN279" i="10"/>
  <c r="AH279" i="10"/>
  <c r="AJ279" i="10" s="1"/>
  <c r="AM279" i="10"/>
  <c r="E194" i="10"/>
  <c r="R194" i="10"/>
  <c r="S194" i="10" s="1"/>
  <c r="L194" i="10"/>
  <c r="N194" i="10" s="1"/>
  <c r="T269" i="10"/>
  <c r="AA139" i="10"/>
  <c r="AM139" i="10"/>
  <c r="AN139" i="10"/>
  <c r="AU139" i="10"/>
  <c r="BG139" i="10" s="1"/>
  <c r="AB139" i="10"/>
  <c r="AH139" i="10"/>
  <c r="AJ139" i="10" s="1"/>
  <c r="E204" i="10"/>
  <c r="Q204" i="10"/>
  <c r="F204" i="10"/>
  <c r="L204" i="10"/>
  <c r="N204" i="10" s="1"/>
  <c r="R204" i="10"/>
  <c r="T276" i="10"/>
  <c r="AA150" i="10"/>
  <c r="AB150" i="10"/>
  <c r="AH150" i="10"/>
  <c r="AJ150" i="10" s="1"/>
  <c r="AN150" i="10"/>
  <c r="AM150" i="10"/>
  <c r="AU150" i="10"/>
  <c r="BG150" i="10" s="1"/>
  <c r="T181" i="10"/>
  <c r="U254" i="10"/>
  <c r="G254" i="6" s="1"/>
  <c r="S155" i="10"/>
  <c r="T298" i="10"/>
  <c r="R153" i="10"/>
  <c r="F153" i="10"/>
  <c r="Y153" i="10"/>
  <c r="AK153" i="10" s="1"/>
  <c r="E153" i="10"/>
  <c r="Q153" i="10"/>
  <c r="L153" i="10"/>
  <c r="N153" i="10" s="1"/>
  <c r="BA267" i="6"/>
  <c r="D268" i="12" s="1"/>
  <c r="BA241" i="6"/>
  <c r="D242" i="12" s="1"/>
  <c r="BA138" i="6"/>
  <c r="D139" i="12" s="1"/>
  <c r="BA196" i="6"/>
  <c r="D197" i="12" s="1"/>
  <c r="BA197" i="6"/>
  <c r="D198" i="12" s="1"/>
  <c r="BA195" i="6"/>
  <c r="D196" i="12" s="1"/>
  <c r="BA226" i="6"/>
  <c r="D227" i="12" s="1"/>
  <c r="BA296" i="6"/>
  <c r="D297" i="12" s="1"/>
  <c r="BA293" i="6"/>
  <c r="D294" i="12" s="1"/>
  <c r="F102" i="10"/>
  <c r="F107" i="10"/>
  <c r="G107" i="10" s="1"/>
  <c r="F106" i="10"/>
  <c r="G106" i="10" s="1"/>
  <c r="E146" i="10"/>
  <c r="T172" i="10"/>
  <c r="L210" i="10"/>
  <c r="N210" i="10" s="1"/>
  <c r="AP186" i="10"/>
  <c r="G212" i="10"/>
  <c r="BL247" i="10"/>
  <c r="S213" i="10"/>
  <c r="U213" i="10" s="1"/>
  <c r="G213" i="6" s="1"/>
  <c r="S234" i="10"/>
  <c r="F234" i="6" s="1"/>
  <c r="AB255" i="10"/>
  <c r="T278" i="10"/>
  <c r="S274" i="10"/>
  <c r="U274" i="10" s="1"/>
  <c r="G274" i="6" s="1"/>
  <c r="F278" i="10"/>
  <c r="G278" i="10" s="1"/>
  <c r="F286" i="10"/>
  <c r="E103" i="10"/>
  <c r="F103" i="10"/>
  <c r="Y103" i="10"/>
  <c r="AK103" i="10" s="1"/>
  <c r="L103" i="10"/>
  <c r="N103" i="10" s="1"/>
  <c r="E217" i="10"/>
  <c r="F217" i="10"/>
  <c r="L217" i="10"/>
  <c r="N217" i="10" s="1"/>
  <c r="R217" i="10"/>
  <c r="T217" i="10"/>
  <c r="F132" i="10"/>
  <c r="G132" i="10" s="1"/>
  <c r="H132" i="10" s="1" a="1"/>
  <c r="H132" i="10" s="1"/>
  <c r="R132" i="10"/>
  <c r="F302" i="10"/>
  <c r="E302" i="10"/>
  <c r="Q302" i="10"/>
  <c r="S302" i="10" s="1"/>
  <c r="Y302" i="10"/>
  <c r="AK302" i="10" s="1"/>
  <c r="L294" i="10"/>
  <c r="N294" i="10" s="1"/>
  <c r="R294" i="10"/>
  <c r="E294" i="10"/>
  <c r="G294" i="10" s="1"/>
  <c r="BA279" i="6"/>
  <c r="D280" i="12" s="1"/>
  <c r="F264" i="10"/>
  <c r="L264" i="10"/>
  <c r="N264" i="10" s="1"/>
  <c r="R264" i="10"/>
  <c r="S264" i="10" s="1"/>
  <c r="E264" i="10"/>
  <c r="Y264" i="10"/>
  <c r="AK264" i="10" s="1"/>
  <c r="BA205" i="6"/>
  <c r="D206" i="12" s="1"/>
  <c r="T103" i="10"/>
  <c r="T115" i="10"/>
  <c r="AH203" i="10"/>
  <c r="AJ203" i="10" s="1"/>
  <c r="AM203" i="10"/>
  <c r="AO203" i="10" s="1"/>
  <c r="J203" i="6" s="1"/>
  <c r="AT248" i="10"/>
  <c r="R190" i="10"/>
  <c r="E190" i="10"/>
  <c r="F190" i="10"/>
  <c r="Q190" i="10"/>
  <c r="Y190" i="10"/>
  <c r="AK190" i="10" s="1"/>
  <c r="L190" i="10"/>
  <c r="N190" i="10" s="1"/>
  <c r="T285" i="10"/>
  <c r="R189" i="10"/>
  <c r="S189" i="10" s="1"/>
  <c r="E189" i="10"/>
  <c r="F189" i="10"/>
  <c r="Y189" i="10"/>
  <c r="AK189" i="10" s="1"/>
  <c r="BA148" i="6"/>
  <c r="D149" i="12" s="1"/>
  <c r="AT276" i="10"/>
  <c r="AB135" i="10"/>
  <c r="AA135" i="10"/>
  <c r="AH135" i="10"/>
  <c r="AJ135" i="10" s="1"/>
  <c r="Q168" i="10"/>
  <c r="S168" i="10" s="1"/>
  <c r="F168" i="6" s="1"/>
  <c r="Y168" i="10"/>
  <c r="AK168" i="10" s="1"/>
  <c r="E162" i="10"/>
  <c r="F162" i="10"/>
  <c r="L162" i="10"/>
  <c r="N162" i="10" s="1"/>
  <c r="Q162" i="10"/>
  <c r="R162" i="10"/>
  <c r="AT129" i="10"/>
  <c r="T283" i="10"/>
  <c r="L124" i="10"/>
  <c r="N124" i="10" s="1"/>
  <c r="Q124" i="10"/>
  <c r="R124" i="10"/>
  <c r="F171" i="10"/>
  <c r="Y171" i="10"/>
  <c r="AK171" i="10" s="1"/>
  <c r="L171" i="10"/>
  <c r="N171" i="10" s="1"/>
  <c r="E171" i="10"/>
  <c r="Q171" i="10"/>
  <c r="R171" i="10"/>
  <c r="U166" i="10"/>
  <c r="G166" i="6" s="1"/>
  <c r="F166" i="6"/>
  <c r="J173" i="10"/>
  <c r="AG173" i="10" s="1"/>
  <c r="U198" i="10"/>
  <c r="G198" i="6" s="1"/>
  <c r="F198" i="6"/>
  <c r="U246" i="10"/>
  <c r="G246" i="6" s="1"/>
  <c r="F246" i="6"/>
  <c r="U206" i="10"/>
  <c r="G206" i="6" s="1"/>
  <c r="F206" i="6"/>
  <c r="F219" i="6"/>
  <c r="U238" i="10"/>
  <c r="G238" i="6" s="1"/>
  <c r="F238" i="6"/>
  <c r="AP243" i="10"/>
  <c r="AH243" i="10"/>
  <c r="AJ243" i="10" s="1"/>
  <c r="AA243" i="10"/>
  <c r="AB243" i="10"/>
  <c r="AU243" i="10"/>
  <c r="BG243" i="10" s="1"/>
  <c r="AM243" i="10"/>
  <c r="AN243" i="10"/>
  <c r="AN242" i="10"/>
  <c r="AH242" i="10"/>
  <c r="AJ242" i="10" s="1"/>
  <c r="AA242" i="10"/>
  <c r="AB242" i="10"/>
  <c r="AU242" i="10"/>
  <c r="BG242" i="10" s="1"/>
  <c r="AM242" i="10"/>
  <c r="BP233" i="10"/>
  <c r="AH229" i="10"/>
  <c r="AJ229" i="10" s="1"/>
  <c r="AA229" i="10"/>
  <c r="AB229" i="10"/>
  <c r="AU229" i="10"/>
  <c r="BG229" i="10" s="1"/>
  <c r="AM229" i="10"/>
  <c r="AN229" i="10"/>
  <c r="CL237" i="10"/>
  <c r="AP250" i="10"/>
  <c r="AT250" i="10"/>
  <c r="AH253" i="10"/>
  <c r="AJ253" i="10" s="1"/>
  <c r="AM253" i="10"/>
  <c r="AN253" i="10"/>
  <c r="AA253" i="10"/>
  <c r="AB253" i="10"/>
  <c r="AU253" i="10"/>
  <c r="BG253" i="10" s="1"/>
  <c r="CL255" i="10"/>
  <c r="AT259" i="10"/>
  <c r="AH273" i="10"/>
  <c r="AJ273" i="10" s="1"/>
  <c r="AN273" i="10"/>
  <c r="AM273" i="10"/>
  <c r="AA273" i="10"/>
  <c r="AB273" i="10"/>
  <c r="AU273" i="10"/>
  <c r="BG273" i="10" s="1"/>
  <c r="DH260" i="10"/>
  <c r="CL288" i="10"/>
  <c r="CL282" i="10"/>
  <c r="BP280" i="10"/>
  <c r="AA106" i="10"/>
  <c r="AN106" i="10"/>
  <c r="EZ111" i="10"/>
  <c r="BI111" i="10"/>
  <c r="BJ111" i="10"/>
  <c r="BL111" i="10"/>
  <c r="AX111" i="10"/>
  <c r="BQ111" i="10"/>
  <c r="CC111" i="10" s="1"/>
  <c r="AW111" i="10"/>
  <c r="BD111" i="10"/>
  <c r="BF111" i="10" s="1"/>
  <c r="CL108" i="10"/>
  <c r="AT122" i="10"/>
  <c r="DH121" i="10"/>
  <c r="BP125" i="10"/>
  <c r="AA127" i="10"/>
  <c r="AM127" i="10"/>
  <c r="AN127" i="10"/>
  <c r="AB127" i="10"/>
  <c r="AH127" i="10"/>
  <c r="AJ127" i="10" s="1"/>
  <c r="AU127" i="10"/>
  <c r="BG127" i="10" s="1"/>
  <c r="G127" i="10"/>
  <c r="AM141" i="10"/>
  <c r="AN141" i="10"/>
  <c r="AP141" i="10"/>
  <c r="AH141" i="10"/>
  <c r="AJ141" i="10" s="1"/>
  <c r="AA141" i="10"/>
  <c r="AU141" i="10"/>
  <c r="BG141" i="10" s="1"/>
  <c r="AB141" i="10"/>
  <c r="AM156" i="10"/>
  <c r="AH156" i="10"/>
  <c r="AJ156" i="10" s="1"/>
  <c r="AA156" i="10"/>
  <c r="AB156" i="10"/>
  <c r="AU156" i="10"/>
  <c r="BG156" i="10" s="1"/>
  <c r="AN156" i="10"/>
  <c r="BP155" i="10"/>
  <c r="AT161" i="10"/>
  <c r="AB162" i="10"/>
  <c r="AU162" i="10"/>
  <c r="BG162" i="10" s="1"/>
  <c r="AM162" i="10"/>
  <c r="AN162" i="10"/>
  <c r="AH162" i="10"/>
  <c r="AJ162" i="10" s="1"/>
  <c r="AA162" i="10"/>
  <c r="BP160" i="10"/>
  <c r="BP166" i="10"/>
  <c r="AM176" i="10"/>
  <c r="AB176" i="10"/>
  <c r="AN176" i="10"/>
  <c r="AH176" i="10"/>
  <c r="AJ176" i="10" s="1"/>
  <c r="AU176" i="10"/>
  <c r="BG176" i="10" s="1"/>
  <c r="AP176" i="10"/>
  <c r="AA176" i="10"/>
  <c r="AM183" i="10"/>
  <c r="AN183" i="10"/>
  <c r="CL178" i="10"/>
  <c r="AP196" i="10"/>
  <c r="AH196" i="10"/>
  <c r="AJ196" i="10" s="1"/>
  <c r="AA196" i="10"/>
  <c r="AB196" i="10"/>
  <c r="AU196" i="10"/>
  <c r="BG196" i="10" s="1"/>
  <c r="AM196" i="10"/>
  <c r="AN196" i="10"/>
  <c r="AP201" i="10"/>
  <c r="AT201" i="10"/>
  <c r="AP197" i="10"/>
  <c r="AT197" i="10"/>
  <c r="AT207" i="10"/>
  <c r="AH219" i="10"/>
  <c r="AJ219" i="10" s="1"/>
  <c r="AA219" i="10"/>
  <c r="AB219" i="10"/>
  <c r="AU219" i="10"/>
  <c r="BG219" i="10" s="1"/>
  <c r="AM219" i="10"/>
  <c r="AN219" i="10"/>
  <c r="G220" i="10"/>
  <c r="G223" i="10"/>
  <c r="BP217" i="10"/>
  <c r="BP227" i="10"/>
  <c r="J241" i="10"/>
  <c r="AG241" i="10" s="1"/>
  <c r="CL221" i="10"/>
  <c r="BQ255" i="10"/>
  <c r="CC255" i="10" s="1"/>
  <c r="U260" i="10"/>
  <c r="G260" i="6" s="1"/>
  <c r="F260" i="6"/>
  <c r="ED241" i="10"/>
  <c r="AH265" i="10"/>
  <c r="AJ265" i="10" s="1"/>
  <c r="AA265" i="10"/>
  <c r="AB265" i="10"/>
  <c r="AU265" i="10"/>
  <c r="BG265" i="10" s="1"/>
  <c r="AM265" i="10"/>
  <c r="AN265" i="10"/>
  <c r="DH247" i="10"/>
  <c r="AT261" i="10"/>
  <c r="AM270" i="10"/>
  <c r="AN270" i="10"/>
  <c r="AP270" i="10"/>
  <c r="AH270" i="10"/>
  <c r="AJ270" i="10" s="1"/>
  <c r="AA270" i="10"/>
  <c r="AB270" i="10"/>
  <c r="AU270" i="10"/>
  <c r="BG270" i="10" s="1"/>
  <c r="AH237" i="10"/>
  <c r="AJ237" i="10" s="1"/>
  <c r="AA237" i="10"/>
  <c r="AB237" i="10"/>
  <c r="AU237" i="10"/>
  <c r="BG237" i="10" s="1"/>
  <c r="AM237" i="10"/>
  <c r="AN237" i="10"/>
  <c r="AP237" i="10"/>
  <c r="G270" i="10"/>
  <c r="AH258" i="10"/>
  <c r="AJ258" i="10" s="1"/>
  <c r="AA258" i="10"/>
  <c r="AB258" i="10"/>
  <c r="AU258" i="10"/>
  <c r="BG258" i="10" s="1"/>
  <c r="AM258" i="10"/>
  <c r="AN258" i="10"/>
  <c r="AH281" i="10"/>
  <c r="AJ281" i="10" s="1"/>
  <c r="AA281" i="10"/>
  <c r="AB281" i="10"/>
  <c r="AU281" i="10"/>
  <c r="BG281" i="10" s="1"/>
  <c r="AM281" i="10"/>
  <c r="AN281" i="10"/>
  <c r="ED262" i="10"/>
  <c r="DH268" i="10"/>
  <c r="AH266" i="10"/>
  <c r="AJ266" i="10" s="1"/>
  <c r="AA266" i="10"/>
  <c r="AB266" i="10"/>
  <c r="AU266" i="10"/>
  <c r="BG266" i="10" s="1"/>
  <c r="AM266" i="10"/>
  <c r="AN266" i="10"/>
  <c r="AM277" i="10"/>
  <c r="AN277" i="10"/>
  <c r="AH277" i="10"/>
  <c r="AJ277" i="10" s="1"/>
  <c r="AA277" i="10"/>
  <c r="AB277" i="10"/>
  <c r="AU277" i="10"/>
  <c r="BG277" i="10" s="1"/>
  <c r="U291" i="10"/>
  <c r="G291" i="6" s="1"/>
  <c r="F291" i="6"/>
  <c r="AN298" i="10"/>
  <c r="AH298" i="10"/>
  <c r="AJ298" i="10" s="1"/>
  <c r="AA298" i="10"/>
  <c r="AB298" i="10"/>
  <c r="AU298" i="10"/>
  <c r="BG298" i="10" s="1"/>
  <c r="AM298" i="10"/>
  <c r="ED291" i="10"/>
  <c r="AP300" i="10"/>
  <c r="AT300" i="10"/>
  <c r="BP146" i="10"/>
  <c r="F165" i="6"/>
  <c r="F178" i="6"/>
  <c r="CL198" i="10"/>
  <c r="AT222" i="10"/>
  <c r="AP228" i="10"/>
  <c r="AT228" i="10"/>
  <c r="AT109" i="10"/>
  <c r="AM136" i="10"/>
  <c r="BP103" i="10"/>
  <c r="BP106" i="10"/>
  <c r="AB113" i="10"/>
  <c r="AN113" i="10"/>
  <c r="AH113" i="10"/>
  <c r="AJ113" i="10" s="1"/>
  <c r="AA113" i="10"/>
  <c r="AU113" i="10"/>
  <c r="BG113" i="10" s="1"/>
  <c r="AM113" i="10"/>
  <c r="J113" i="10"/>
  <c r="AG113" i="10" s="1"/>
  <c r="AP134" i="10"/>
  <c r="AH134" i="10"/>
  <c r="AJ134" i="10" s="1"/>
  <c r="AA134" i="10"/>
  <c r="AB134" i="10"/>
  <c r="AU134" i="10"/>
  <c r="BG134" i="10" s="1"/>
  <c r="AM134" i="10"/>
  <c r="AN134" i="10"/>
  <c r="AT131" i="10"/>
  <c r="CL130" i="10"/>
  <c r="AB140" i="10"/>
  <c r="AU140" i="10"/>
  <c r="BG140" i="10" s="1"/>
  <c r="AM140" i="10"/>
  <c r="AN140" i="10"/>
  <c r="AH140" i="10"/>
  <c r="AJ140" i="10" s="1"/>
  <c r="AA140" i="10"/>
  <c r="BP148" i="10"/>
  <c r="CL141" i="10"/>
  <c r="AT144" i="10"/>
  <c r="AT153" i="10"/>
  <c r="G158" i="10"/>
  <c r="BP156" i="10"/>
  <c r="AM163" i="10"/>
  <c r="AH163" i="10"/>
  <c r="AJ163" i="10" s="1"/>
  <c r="AA163" i="10"/>
  <c r="AP163" i="10"/>
  <c r="AB163" i="10"/>
  <c r="AU163" i="10"/>
  <c r="BG163" i="10" s="1"/>
  <c r="AN163" i="10"/>
  <c r="AN170" i="10"/>
  <c r="AH170" i="10"/>
  <c r="AJ170" i="10" s="1"/>
  <c r="AU170" i="10"/>
  <c r="BG170" i="10" s="1"/>
  <c r="AA170" i="10"/>
  <c r="AM170" i="10"/>
  <c r="AB170" i="10"/>
  <c r="AP170" i="10"/>
  <c r="G168" i="10"/>
  <c r="G176" i="10"/>
  <c r="AN184" i="10"/>
  <c r="AB185" i="10"/>
  <c r="AU185" i="10"/>
  <c r="BG185" i="10" s="1"/>
  <c r="AM185" i="10"/>
  <c r="AN185" i="10"/>
  <c r="AA185" i="10"/>
  <c r="AH185" i="10"/>
  <c r="AJ185" i="10" s="1"/>
  <c r="DH182" i="10"/>
  <c r="BP187" i="10"/>
  <c r="DH183" i="10"/>
  <c r="AT191" i="10"/>
  <c r="AP191" i="10"/>
  <c r="CL202" i="10"/>
  <c r="AH198" i="10"/>
  <c r="AJ198" i="10" s="1"/>
  <c r="AA198" i="10"/>
  <c r="AB198" i="10"/>
  <c r="AU198" i="10"/>
  <c r="BG198" i="10" s="1"/>
  <c r="AM198" i="10"/>
  <c r="AN198" i="10"/>
  <c r="AP198" i="10"/>
  <c r="BD206" i="10"/>
  <c r="BF206" i="10" s="1"/>
  <c r="AW206" i="10"/>
  <c r="AX206" i="10"/>
  <c r="BQ206" i="10"/>
  <c r="CC206" i="10" s="1"/>
  <c r="BI206" i="10"/>
  <c r="BJ206" i="10"/>
  <c r="AB223" i="10"/>
  <c r="AU223" i="10"/>
  <c r="BG223" i="10" s="1"/>
  <c r="AM223" i="10"/>
  <c r="AN223" i="10"/>
  <c r="AP223" i="10"/>
  <c r="AH223" i="10"/>
  <c r="AJ223" i="10" s="1"/>
  <c r="AA223" i="10"/>
  <c r="DH223" i="10"/>
  <c r="BP219" i="10"/>
  <c r="AH213" i="10"/>
  <c r="AJ213" i="10" s="1"/>
  <c r="AA213" i="10"/>
  <c r="AB213" i="10"/>
  <c r="AU213" i="10"/>
  <c r="BG213" i="10" s="1"/>
  <c r="AM213" i="10"/>
  <c r="AN213" i="10"/>
  <c r="CL206" i="10"/>
  <c r="AM241" i="10"/>
  <c r="AN241" i="10"/>
  <c r="AP241" i="10"/>
  <c r="AH241" i="10"/>
  <c r="AJ241" i="10" s="1"/>
  <c r="AA241" i="10"/>
  <c r="AB241" i="10"/>
  <c r="AU241" i="10"/>
  <c r="BG241" i="10" s="1"/>
  <c r="AP220" i="10"/>
  <c r="AT220" i="10"/>
  <c r="CL243" i="10"/>
  <c r="BP224" i="10"/>
  <c r="J238" i="10"/>
  <c r="AG238" i="10" s="1"/>
  <c r="CL251" i="10"/>
  <c r="AP253" i="10"/>
  <c r="AT253" i="10"/>
  <c r="DH239" i="10"/>
  <c r="S251" i="10"/>
  <c r="AU260" i="10"/>
  <c r="BG260" i="10" s="1"/>
  <c r="AM274" i="10"/>
  <c r="AA274" i="10"/>
  <c r="AB274" i="10"/>
  <c r="AN274" i="10"/>
  <c r="AH274" i="10"/>
  <c r="AJ274" i="10" s="1"/>
  <c r="AU274" i="10"/>
  <c r="BG274" i="10" s="1"/>
  <c r="BP245" i="10"/>
  <c r="AP258" i="10"/>
  <c r="AP275" i="10"/>
  <c r="AT275" i="10"/>
  <c r="AN285" i="10"/>
  <c r="AH285" i="10"/>
  <c r="AJ285" i="10" s="1"/>
  <c r="AA285" i="10"/>
  <c r="AM285" i="10"/>
  <c r="AU285" i="10"/>
  <c r="BG285" i="10" s="1"/>
  <c r="AB285" i="10"/>
  <c r="AP265" i="10"/>
  <c r="AT265" i="10"/>
  <c r="AA284" i="10"/>
  <c r="AT289" i="10"/>
  <c r="DH290" i="10"/>
  <c r="AM297" i="10"/>
  <c r="AN297" i="10"/>
  <c r="AP297" i="10"/>
  <c r="AH297" i="10"/>
  <c r="AJ297" i="10" s="1"/>
  <c r="AA297" i="10"/>
  <c r="AB297" i="10"/>
  <c r="AU297" i="10"/>
  <c r="BG297" i="10" s="1"/>
  <c r="BD238" i="10"/>
  <c r="BF238" i="10" s="1"/>
  <c r="AW238" i="10"/>
  <c r="AX238" i="10"/>
  <c r="BQ238" i="10"/>
  <c r="CC238" i="10" s="1"/>
  <c r="BI238" i="10"/>
  <c r="BJ238" i="10"/>
  <c r="CL293" i="10"/>
  <c r="AP162" i="10"/>
  <c r="AT162" i="10"/>
  <c r="J157" i="10"/>
  <c r="AG157" i="10" s="1"/>
  <c r="U174" i="10"/>
  <c r="G174" i="6" s="1"/>
  <c r="F174" i="6"/>
  <c r="ED184" i="10"/>
  <c r="AN105" i="10"/>
  <c r="AU105" i="10"/>
  <c r="BG105" i="10" s="1"/>
  <c r="AA105" i="10"/>
  <c r="AB105" i="10"/>
  <c r="AM105" i="10"/>
  <c r="AH105" i="10"/>
  <c r="AJ105" i="10" s="1"/>
  <c r="CL147" i="10"/>
  <c r="AB215" i="10"/>
  <c r="AU215" i="10"/>
  <c r="BG215" i="10" s="1"/>
  <c r="AM215" i="10"/>
  <c r="AN215" i="10"/>
  <c r="AP215" i="10"/>
  <c r="AH215" i="10"/>
  <c r="AJ215" i="10" s="1"/>
  <c r="AA215" i="10"/>
  <c r="CL213" i="10"/>
  <c r="AT236" i="10"/>
  <c r="AQ246" i="10"/>
  <c r="K246" i="6" s="1"/>
  <c r="J246" i="6"/>
  <c r="G273" i="10"/>
  <c r="CL271" i="10"/>
  <c r="AA294" i="10"/>
  <c r="AB294" i="10"/>
  <c r="AU294" i="10"/>
  <c r="BG294" i="10" s="1"/>
  <c r="AH294" i="10"/>
  <c r="AJ294" i="10" s="1"/>
  <c r="AM294" i="10"/>
  <c r="AN294" i="10"/>
  <c r="DH104" i="10"/>
  <c r="BP115" i="10"/>
  <c r="AA119" i="10"/>
  <c r="AM119" i="10"/>
  <c r="AU119" i="10"/>
  <c r="BG119" i="10" s="1"/>
  <c r="AB119" i="10"/>
  <c r="AH119" i="10"/>
  <c r="AJ119" i="10" s="1"/>
  <c r="AN119" i="10"/>
  <c r="AH114" i="10"/>
  <c r="AJ114" i="10" s="1"/>
  <c r="AA114" i="10"/>
  <c r="AU114" i="10"/>
  <c r="BG114" i="10" s="1"/>
  <c r="AB114" i="10"/>
  <c r="AM114" i="10"/>
  <c r="AN114" i="10"/>
  <c r="AT126" i="10"/>
  <c r="AP126" i="10"/>
  <c r="AN132" i="10"/>
  <c r="AH132" i="10"/>
  <c r="AJ132" i="10" s="1"/>
  <c r="AA132" i="10"/>
  <c r="AM132" i="10"/>
  <c r="AB132" i="10"/>
  <c r="AU132" i="10"/>
  <c r="BG132" i="10" s="1"/>
  <c r="AP137" i="10"/>
  <c r="AT137" i="10"/>
  <c r="U141" i="10"/>
  <c r="G141" i="6" s="1"/>
  <c r="F141" i="6"/>
  <c r="CL128" i="10"/>
  <c r="AH149" i="10"/>
  <c r="AJ149" i="10" s="1"/>
  <c r="AH157" i="10"/>
  <c r="AJ157" i="10" s="1"/>
  <c r="AA157" i="10"/>
  <c r="AM157" i="10"/>
  <c r="AN157" i="10"/>
  <c r="AB157" i="10"/>
  <c r="AU157" i="10"/>
  <c r="BG157" i="10" s="1"/>
  <c r="AP156" i="10"/>
  <c r="DH154" i="10"/>
  <c r="AT164" i="10"/>
  <c r="BP165" i="10"/>
  <c r="AH173" i="10"/>
  <c r="AJ173" i="10" s="1"/>
  <c r="AA173" i="10"/>
  <c r="AM173" i="10"/>
  <c r="AN173" i="10"/>
  <c r="AB173" i="10"/>
  <c r="AU173" i="10"/>
  <c r="BG173" i="10" s="1"/>
  <c r="AP183" i="10"/>
  <c r="AT174" i="10"/>
  <c r="AP174" i="10"/>
  <c r="AH197" i="10"/>
  <c r="AJ197" i="10" s="1"/>
  <c r="AA197" i="10"/>
  <c r="AB197" i="10"/>
  <c r="AU197" i="10"/>
  <c r="BG197" i="10" s="1"/>
  <c r="AM197" i="10"/>
  <c r="AN197" i="10"/>
  <c r="G166" i="10"/>
  <c r="AP202" i="10"/>
  <c r="AH202" i="10"/>
  <c r="AJ202" i="10" s="1"/>
  <c r="AA202" i="10"/>
  <c r="AB202" i="10"/>
  <c r="AU202" i="10"/>
  <c r="BG202" i="10" s="1"/>
  <c r="AM202" i="10"/>
  <c r="AN202" i="10"/>
  <c r="G192" i="10"/>
  <c r="U208" i="10"/>
  <c r="G208" i="6" s="1"/>
  <c r="G187" i="10"/>
  <c r="AM208" i="10"/>
  <c r="AN208" i="10"/>
  <c r="AP208" i="10"/>
  <c r="AH208" i="10"/>
  <c r="AJ208" i="10" s="1"/>
  <c r="AU208" i="10"/>
  <c r="BG208" i="10" s="1"/>
  <c r="AA208" i="10"/>
  <c r="AB208" i="10"/>
  <c r="AH220" i="10"/>
  <c r="AJ220" i="10" s="1"/>
  <c r="AA220" i="10"/>
  <c r="AB220" i="10"/>
  <c r="AU220" i="10"/>
  <c r="BG220" i="10" s="1"/>
  <c r="AM220" i="10"/>
  <c r="AN220" i="10"/>
  <c r="U223" i="10"/>
  <c r="G223" i="6" s="1"/>
  <c r="F223" i="6"/>
  <c r="CL185" i="10"/>
  <c r="AP203" i="10"/>
  <c r="AT203" i="10"/>
  <c r="AA234" i="10"/>
  <c r="AM234" i="10"/>
  <c r="AB234" i="10"/>
  <c r="AN234" i="10"/>
  <c r="AU234" i="10"/>
  <c r="BG234" i="10" s="1"/>
  <c r="AH234" i="10"/>
  <c r="AJ234" i="10" s="1"/>
  <c r="AP219" i="10"/>
  <c r="BL206" i="10"/>
  <c r="BP216" i="10"/>
  <c r="J235" i="10"/>
  <c r="AG235" i="10" s="1"/>
  <c r="P235" i="10"/>
  <c r="D235" i="6" s="1"/>
  <c r="DH215" i="10"/>
  <c r="G234" i="10"/>
  <c r="AH257" i="10"/>
  <c r="AJ257" i="10" s="1"/>
  <c r="AA257" i="10"/>
  <c r="AB257" i="10"/>
  <c r="AU257" i="10"/>
  <c r="BG257" i="10" s="1"/>
  <c r="AM257" i="10"/>
  <c r="AN257" i="10"/>
  <c r="AM262" i="10"/>
  <c r="AN262" i="10"/>
  <c r="AP262" i="10"/>
  <c r="AH262" i="10"/>
  <c r="AJ262" i="10" s="1"/>
  <c r="AA262" i="10"/>
  <c r="AB262" i="10"/>
  <c r="AU262" i="10"/>
  <c r="BG262" i="10" s="1"/>
  <c r="AH245" i="10"/>
  <c r="AJ245" i="10" s="1"/>
  <c r="CL238" i="10"/>
  <c r="AT267" i="10"/>
  <c r="ED270" i="10"/>
  <c r="BP264" i="10"/>
  <c r="CL272" i="10"/>
  <c r="AP285" i="10"/>
  <c r="AT285" i="10"/>
  <c r="AP234" i="10"/>
  <c r="AN292" i="10"/>
  <c r="AH292" i="10"/>
  <c r="AJ292" i="10" s="1"/>
  <c r="AU292" i="10"/>
  <c r="BG292" i="10" s="1"/>
  <c r="AA292" i="10"/>
  <c r="AM292" i="10"/>
  <c r="AB292" i="10"/>
  <c r="AP266" i="10"/>
  <c r="BL279" i="10"/>
  <c r="BP279" i="10"/>
  <c r="G260" i="10"/>
  <c r="H260" i="10" s="1" a="1"/>
  <c r="H260" i="10" s="1"/>
  <c r="AT294" i="10"/>
  <c r="AP294" i="10"/>
  <c r="AM301" i="10"/>
  <c r="AM108" i="10"/>
  <c r="AN108" i="10"/>
  <c r="AA108" i="10"/>
  <c r="AB108" i="10"/>
  <c r="AU108" i="10"/>
  <c r="BG108" i="10" s="1"/>
  <c r="AH108" i="10"/>
  <c r="AJ108" i="10" s="1"/>
  <c r="AT173" i="10"/>
  <c r="AP173" i="10"/>
  <c r="DH192" i="10"/>
  <c r="BJ203" i="10"/>
  <c r="BD203" i="10"/>
  <c r="BF203" i="10" s="1"/>
  <c r="AW203" i="10"/>
  <c r="BI203" i="10"/>
  <c r="AX203" i="10"/>
  <c r="BQ203" i="10"/>
  <c r="CC203" i="10" s="1"/>
  <c r="J198" i="10"/>
  <c r="AG198" i="10" s="1"/>
  <c r="CL205" i="10"/>
  <c r="AA226" i="10"/>
  <c r="AN110" i="10"/>
  <c r="AH110" i="10"/>
  <c r="AJ110" i="10" s="1"/>
  <c r="AB110" i="10"/>
  <c r="AU110" i="10"/>
  <c r="BG110" i="10" s="1"/>
  <c r="AA110" i="10"/>
  <c r="AM110" i="10"/>
  <c r="BP132" i="10"/>
  <c r="AH205" i="10"/>
  <c r="AJ205" i="10" s="1"/>
  <c r="AA205" i="10"/>
  <c r="AB205" i="10"/>
  <c r="AU205" i="10"/>
  <c r="BG205" i="10" s="1"/>
  <c r="AM205" i="10"/>
  <c r="AN205" i="10"/>
  <c r="DH208" i="10"/>
  <c r="BP256" i="10"/>
  <c r="AP292" i="10"/>
  <c r="AT292" i="10"/>
  <c r="ED278" i="10"/>
  <c r="AM116" i="10"/>
  <c r="AA138" i="10"/>
  <c r="CL136" i="10"/>
  <c r="AT149" i="10"/>
  <c r="G151" i="10"/>
  <c r="AH152" i="10"/>
  <c r="AJ152" i="10" s="1"/>
  <c r="AA152" i="10"/>
  <c r="AB152" i="10"/>
  <c r="AU152" i="10"/>
  <c r="BG152" i="10" s="1"/>
  <c r="AM152" i="10"/>
  <c r="AN152" i="10"/>
  <c r="AA158" i="10"/>
  <c r="AB158" i="10"/>
  <c r="AU158" i="10"/>
  <c r="BG158" i="10" s="1"/>
  <c r="AM158" i="10"/>
  <c r="AH158" i="10"/>
  <c r="AJ158" i="10" s="1"/>
  <c r="AN158" i="10"/>
  <c r="AH165" i="10"/>
  <c r="AJ165" i="10" s="1"/>
  <c r="AB165" i="10"/>
  <c r="AU165" i="10"/>
  <c r="BG165" i="10" s="1"/>
  <c r="AN165" i="10"/>
  <c r="AA165" i="10"/>
  <c r="AM165" i="10"/>
  <c r="BP171" i="10"/>
  <c r="DH176" i="10"/>
  <c r="AP177" i="10"/>
  <c r="AT177" i="10"/>
  <c r="AN195" i="10"/>
  <c r="AH195" i="10"/>
  <c r="AJ195" i="10" s="1"/>
  <c r="AA195" i="10"/>
  <c r="AB195" i="10"/>
  <c r="AU195" i="10"/>
  <c r="BG195" i="10" s="1"/>
  <c r="AM195" i="10"/>
  <c r="AP199" i="10"/>
  <c r="AT199" i="10"/>
  <c r="U203" i="10"/>
  <c r="G203" i="6" s="1"/>
  <c r="F203" i="6"/>
  <c r="AT190" i="10"/>
  <c r="BP186" i="10"/>
  <c r="BP212" i="10"/>
  <c r="AP225" i="10"/>
  <c r="AT225" i="10"/>
  <c r="ED210" i="10"/>
  <c r="AB231" i="10"/>
  <c r="AU231" i="10"/>
  <c r="BG231" i="10" s="1"/>
  <c r="AM231" i="10"/>
  <c r="AN231" i="10"/>
  <c r="AH231" i="10"/>
  <c r="AJ231" i="10" s="1"/>
  <c r="AP231" i="10"/>
  <c r="AA231" i="10"/>
  <c r="CL226" i="10"/>
  <c r="BD247" i="10"/>
  <c r="BF247" i="10" s="1"/>
  <c r="AW247" i="10"/>
  <c r="AX247" i="10"/>
  <c r="BQ247" i="10"/>
  <c r="CC247" i="10" s="1"/>
  <c r="BI247" i="10"/>
  <c r="BJ247" i="10"/>
  <c r="G231" i="10"/>
  <c r="AP242" i="10"/>
  <c r="AT242" i="10"/>
  <c r="DH200" i="10"/>
  <c r="BP235" i="10"/>
  <c r="CL218" i="10"/>
  <c r="BJ275" i="10"/>
  <c r="J257" i="10"/>
  <c r="AG257" i="10" s="1"/>
  <c r="AP273" i="10"/>
  <c r="AT273" i="10"/>
  <c r="AP277" i="10"/>
  <c r="AT277" i="10"/>
  <c r="BP234" i="10"/>
  <c r="BL274" i="10"/>
  <c r="BP274" i="10"/>
  <c r="BP266" i="10"/>
  <c r="AP274" i="10"/>
  <c r="CL286" i="10"/>
  <c r="CL284" i="10"/>
  <c r="DH163" i="10"/>
  <c r="AM200" i="10"/>
  <c r="AN200" i="10"/>
  <c r="AP200" i="10"/>
  <c r="AH200" i="10"/>
  <c r="AJ200" i="10" s="1"/>
  <c r="AU200" i="10"/>
  <c r="BG200" i="10" s="1"/>
  <c r="AA200" i="10"/>
  <c r="AB200" i="10"/>
  <c r="AP135" i="10"/>
  <c r="AT135" i="10"/>
  <c r="AP151" i="10"/>
  <c r="AT151" i="10"/>
  <c r="AB167" i="10"/>
  <c r="AU167" i="10"/>
  <c r="BG167" i="10" s="1"/>
  <c r="AM167" i="10"/>
  <c r="AN167" i="10"/>
  <c r="AH167" i="10"/>
  <c r="AJ167" i="10" s="1"/>
  <c r="AA167" i="10"/>
  <c r="AP204" i="10"/>
  <c r="AT204" i="10"/>
  <c r="AN250" i="10"/>
  <c r="AH250" i="10"/>
  <c r="AJ250" i="10" s="1"/>
  <c r="AA250" i="10"/>
  <c r="AB250" i="10"/>
  <c r="AU250" i="10"/>
  <c r="BG250" i="10" s="1"/>
  <c r="AM250" i="10"/>
  <c r="U235" i="10"/>
  <c r="G235" i="6" s="1"/>
  <c r="F235" i="6"/>
  <c r="BP240" i="10"/>
  <c r="ED252" i="10"/>
  <c r="AP299" i="10"/>
  <c r="AH299" i="10"/>
  <c r="AJ299" i="10" s="1"/>
  <c r="AA299" i="10"/>
  <c r="AB299" i="10"/>
  <c r="AU299" i="10"/>
  <c r="BG299" i="10" s="1"/>
  <c r="AM299" i="10"/>
  <c r="AN299" i="10"/>
  <c r="AH288" i="10"/>
  <c r="AJ288" i="10" s="1"/>
  <c r="AA288" i="10"/>
  <c r="AB288" i="10"/>
  <c r="AU288" i="10"/>
  <c r="BG288" i="10" s="1"/>
  <c r="AM288" i="10"/>
  <c r="AN288" i="10"/>
  <c r="CL301" i="10"/>
  <c r="AT105" i="10"/>
  <c r="AP105" i="10"/>
  <c r="BP110" i="10"/>
  <c r="BP112" i="10"/>
  <c r="AB118" i="10"/>
  <c r="AA124" i="10"/>
  <c r="AH126" i="10"/>
  <c r="AJ126" i="10" s="1"/>
  <c r="AB126" i="10"/>
  <c r="AU126" i="10"/>
  <c r="BG126" i="10" s="1"/>
  <c r="AM126" i="10"/>
  <c r="AN126" i="10"/>
  <c r="AA126" i="10"/>
  <c r="CL134" i="10"/>
  <c r="AP140" i="10"/>
  <c r="AT140" i="10"/>
  <c r="J147" i="10"/>
  <c r="AG147" i="10" s="1"/>
  <c r="AH151" i="10"/>
  <c r="AJ151" i="10" s="1"/>
  <c r="AB151" i="10"/>
  <c r="AU151" i="10"/>
  <c r="BG151" i="10" s="1"/>
  <c r="AN151" i="10"/>
  <c r="AA151" i="10"/>
  <c r="AM151" i="10"/>
  <c r="AB154" i="10"/>
  <c r="AU154" i="10"/>
  <c r="BG154" i="10" s="1"/>
  <c r="AM154" i="10"/>
  <c r="AN154" i="10"/>
  <c r="AP154" i="10"/>
  <c r="AH154" i="10"/>
  <c r="AJ154" i="10" s="1"/>
  <c r="AA154" i="10"/>
  <c r="CL152" i="10"/>
  <c r="AP150" i="10"/>
  <c r="AT150" i="10"/>
  <c r="AT158" i="10"/>
  <c r="AP158" i="10"/>
  <c r="CL172" i="10"/>
  <c r="CL167" i="10"/>
  <c r="AP179" i="10"/>
  <c r="AT179" i="10"/>
  <c r="DH170" i="10"/>
  <c r="CL175" i="10"/>
  <c r="AP195" i="10"/>
  <c r="AT195" i="10"/>
  <c r="DH181" i="10"/>
  <c r="AB192" i="10"/>
  <c r="AU192" i="10"/>
  <c r="BG192" i="10" s="1"/>
  <c r="AM192" i="10"/>
  <c r="AN192" i="10"/>
  <c r="AP192" i="10"/>
  <c r="AH192" i="10"/>
  <c r="AJ192" i="10" s="1"/>
  <c r="AA192" i="10"/>
  <c r="G200" i="10"/>
  <c r="CL196" i="10"/>
  <c r="AM187" i="10"/>
  <c r="AN187" i="10"/>
  <c r="AH187" i="10"/>
  <c r="AJ187" i="10" s="1"/>
  <c r="AA187" i="10"/>
  <c r="AB187" i="10"/>
  <c r="AU187" i="10"/>
  <c r="BG187" i="10" s="1"/>
  <c r="J199" i="10"/>
  <c r="AG199" i="10" s="1"/>
  <c r="AH212" i="10"/>
  <c r="AJ212" i="10" s="1"/>
  <c r="AM212" i="10"/>
  <c r="AU212" i="10"/>
  <c r="BG212" i="10" s="1"/>
  <c r="AA212" i="10"/>
  <c r="AB212" i="10"/>
  <c r="AN212" i="10"/>
  <c r="AH228" i="10"/>
  <c r="AJ228" i="10" s="1"/>
  <c r="AA228" i="10"/>
  <c r="AB228" i="10"/>
  <c r="AU228" i="10"/>
  <c r="BG228" i="10" s="1"/>
  <c r="AM228" i="10"/>
  <c r="AN228" i="10"/>
  <c r="AN218" i="10"/>
  <c r="AP232" i="10"/>
  <c r="AT232" i="10"/>
  <c r="AW230" i="10"/>
  <c r="AX230" i="10"/>
  <c r="DH231" i="10"/>
  <c r="AH221" i="10"/>
  <c r="AJ221" i="10" s="1"/>
  <c r="AA221" i="10"/>
  <c r="AB221" i="10"/>
  <c r="AU221" i="10"/>
  <c r="BG221" i="10" s="1"/>
  <c r="AM221" i="10"/>
  <c r="AN221" i="10"/>
  <c r="AP221" i="10"/>
  <c r="AM249" i="10"/>
  <c r="AH249" i="10"/>
  <c r="AJ249" i="10" s="1"/>
  <c r="AA249" i="10"/>
  <c r="AB249" i="10"/>
  <c r="AN249" i="10"/>
  <c r="AU249" i="10"/>
  <c r="BG249" i="10" s="1"/>
  <c r="HN254" i="10"/>
  <c r="AP229" i="10"/>
  <c r="AT269" i="10"/>
  <c r="G237" i="10"/>
  <c r="G258" i="10"/>
  <c r="AP257" i="10"/>
  <c r="AT257" i="10"/>
  <c r="BD254" i="10"/>
  <c r="BF254" i="10" s="1"/>
  <c r="BI272" i="10"/>
  <c r="S287" i="10"/>
  <c r="BP249" i="10"/>
  <c r="AP287" i="10"/>
  <c r="AT287" i="10"/>
  <c r="AP288" i="10"/>
  <c r="CL297" i="10"/>
  <c r="BP295" i="10"/>
  <c r="G274" i="10"/>
  <c r="CL143" i="10"/>
  <c r="BD159" i="10"/>
  <c r="BF159" i="10" s="1"/>
  <c r="CL157" i="10"/>
  <c r="AP172" i="10"/>
  <c r="BP114" i="10"/>
  <c r="CL180" i="10"/>
  <c r="AM194" i="10"/>
  <c r="AN194" i="10"/>
  <c r="AH194" i="10"/>
  <c r="AJ194" i="10" s="1"/>
  <c r="AA194" i="10"/>
  <c r="AB194" i="10"/>
  <c r="AU194" i="10"/>
  <c r="BG194" i="10" s="1"/>
  <c r="G208" i="10"/>
  <c r="AT230" i="10"/>
  <c r="AP230" i="10"/>
  <c r="AP244" i="10"/>
  <c r="AT244" i="10"/>
  <c r="DH283" i="10"/>
  <c r="AM104" i="10"/>
  <c r="AU104" i="10"/>
  <c r="BG104" i="10" s="1"/>
  <c r="AB104" i="10"/>
  <c r="AA104" i="10"/>
  <c r="AH104" i="10"/>
  <c r="AJ104" i="10" s="1"/>
  <c r="AN104" i="10"/>
  <c r="AP104" i="10"/>
  <c r="AP110" i="10"/>
  <c r="AM112" i="10"/>
  <c r="AM122" i="10"/>
  <c r="BP123" i="10"/>
  <c r="AM123" i="10"/>
  <c r="AN123" i="10"/>
  <c r="AA123" i="10"/>
  <c r="AB123" i="10"/>
  <c r="AU123" i="10"/>
  <c r="BG123" i="10" s="1"/>
  <c r="AH123" i="10"/>
  <c r="AJ123" i="10" s="1"/>
  <c r="BP127" i="10"/>
  <c r="BP124" i="10"/>
  <c r="AT142" i="10"/>
  <c r="J141" i="10"/>
  <c r="AG141" i="10" s="1"/>
  <c r="BP138" i="10"/>
  <c r="U143" i="10"/>
  <c r="G143" i="6" s="1"/>
  <c r="F143" i="6"/>
  <c r="AN143" i="10"/>
  <c r="AH143" i="10"/>
  <c r="AJ143" i="10" s="1"/>
  <c r="AB143" i="10"/>
  <c r="AU143" i="10"/>
  <c r="BG143" i="10" s="1"/>
  <c r="AM143" i="10"/>
  <c r="AP143" i="10"/>
  <c r="AA143" i="10"/>
  <c r="CL145" i="10"/>
  <c r="G170" i="10"/>
  <c r="AH204" i="10"/>
  <c r="AJ204" i="10" s="1"/>
  <c r="AA204" i="10"/>
  <c r="AB204" i="10"/>
  <c r="AU204" i="10"/>
  <c r="BG204" i="10" s="1"/>
  <c r="AM204" i="10"/>
  <c r="AN204" i="10"/>
  <c r="ED188" i="10"/>
  <c r="BP194" i="10"/>
  <c r="AH227" i="10"/>
  <c r="AJ227" i="10" s="1"/>
  <c r="AM227" i="10"/>
  <c r="AP205" i="10"/>
  <c r="AM217" i="10"/>
  <c r="AN217" i="10"/>
  <c r="AH217" i="10"/>
  <c r="AJ217" i="10" s="1"/>
  <c r="AA217" i="10"/>
  <c r="AB217" i="10"/>
  <c r="AU217" i="10"/>
  <c r="BG217" i="10" s="1"/>
  <c r="AM225" i="10"/>
  <c r="AN225" i="10"/>
  <c r="AH225" i="10"/>
  <c r="AJ225" i="10" s="1"/>
  <c r="AA225" i="10"/>
  <c r="AB225" i="10"/>
  <c r="AU225" i="10"/>
  <c r="BG225" i="10" s="1"/>
  <c r="AT214" i="10"/>
  <c r="AP213" i="10"/>
  <c r="BP229" i="10"/>
  <c r="AN233" i="10"/>
  <c r="AH233" i="10"/>
  <c r="AJ233" i="10" s="1"/>
  <c r="AB233" i="10"/>
  <c r="AU233" i="10"/>
  <c r="BG233" i="10" s="1"/>
  <c r="AM233" i="10"/>
  <c r="AA233" i="10"/>
  <c r="CL246" i="10"/>
  <c r="AB251" i="10"/>
  <c r="BQ246" i="10"/>
  <c r="CC246" i="10" s="1"/>
  <c r="AB268" i="10"/>
  <c r="AU268" i="10"/>
  <c r="BG268" i="10" s="1"/>
  <c r="AM268" i="10"/>
  <c r="AN268" i="10"/>
  <c r="AP268" i="10"/>
  <c r="AH268" i="10"/>
  <c r="AJ268" i="10" s="1"/>
  <c r="AA268" i="10"/>
  <c r="CL258" i="10"/>
  <c r="CL263" i="10"/>
  <c r="BI279" i="10"/>
  <c r="BJ279" i="10"/>
  <c r="BD279" i="10"/>
  <c r="BF279" i="10" s="1"/>
  <c r="AW279" i="10"/>
  <c r="BQ279" i="10"/>
  <c r="CC279" i="10" s="1"/>
  <c r="AX279" i="10"/>
  <c r="AP249" i="10"/>
  <c r="AP298" i="10"/>
  <c r="AT298" i="10"/>
  <c r="AN282" i="10"/>
  <c r="AP281" i="10"/>
  <c r="AT281" i="10"/>
  <c r="AT296" i="10"/>
  <c r="CL299" i="10"/>
  <c r="BA222" i="6"/>
  <c r="D223" i="12" s="1"/>
  <c r="BA238" i="6"/>
  <c r="D239" i="12" s="1"/>
  <c r="BA276" i="6"/>
  <c r="D277" i="12" s="1"/>
  <c r="BA280" i="6"/>
  <c r="D281" i="12" s="1"/>
  <c r="BA174" i="6"/>
  <c r="D175" i="12" s="1"/>
  <c r="BA175" i="6"/>
  <c r="D176" i="12" s="1"/>
  <c r="BA150" i="6"/>
  <c r="D151" i="12" s="1"/>
  <c r="BA179" i="6"/>
  <c r="D180" i="12" s="1"/>
  <c r="BA207" i="6"/>
  <c r="D208" i="12" s="1"/>
  <c r="BA215" i="6"/>
  <c r="D216" i="12" s="1"/>
  <c r="BA265" i="6"/>
  <c r="D266" i="12" s="1"/>
  <c r="BA121" i="6"/>
  <c r="D122" i="12" s="1"/>
  <c r="BA153" i="6"/>
  <c r="D154" i="12" s="1"/>
  <c r="BA135" i="6"/>
  <c r="D136" i="12" s="1"/>
  <c r="BA220" i="6"/>
  <c r="D221" i="12" s="1"/>
  <c r="BA255" i="6"/>
  <c r="D256" i="12" s="1"/>
  <c r="BA247" i="6"/>
  <c r="D248" i="12" s="1"/>
  <c r="BA225" i="6"/>
  <c r="D226" i="12" s="1"/>
  <c r="BA288" i="6"/>
  <c r="D289" i="12" s="1"/>
  <c r="BA300" i="6"/>
  <c r="D301" i="12" s="1"/>
  <c r="BA159" i="6"/>
  <c r="D160" i="12" s="1"/>
  <c r="BA127" i="6"/>
  <c r="D128" i="12" s="1"/>
  <c r="BA166" i="6"/>
  <c r="D167" i="12" s="1"/>
  <c r="BA173" i="6"/>
  <c r="D174" i="12" s="1"/>
  <c r="BA228" i="6"/>
  <c r="D229" i="12" s="1"/>
  <c r="BA209" i="6"/>
  <c r="D210" i="12" s="1"/>
  <c r="BA187" i="6"/>
  <c r="D188" i="12" s="1"/>
  <c r="BA203" i="6"/>
  <c r="D204" i="12" s="1"/>
  <c r="BA254" i="6"/>
  <c r="D255" i="12" s="1"/>
  <c r="BA292" i="6"/>
  <c r="D293" i="12" s="1"/>
  <c r="BA261" i="6"/>
  <c r="D262" i="12" s="1"/>
  <c r="BA273" i="6"/>
  <c r="D274" i="12" s="1"/>
  <c r="BA208" i="6"/>
  <c r="D209" i="12" s="1"/>
  <c r="BA145" i="6"/>
  <c r="D146" i="12" s="1"/>
  <c r="BA198" i="6"/>
  <c r="D199" i="12" s="1"/>
  <c r="BA223" i="6"/>
  <c r="D224" i="12" s="1"/>
  <c r="BA268" i="6"/>
  <c r="D269" i="12" s="1"/>
  <c r="BA137" i="6"/>
  <c r="D138" i="12" s="1"/>
  <c r="BA143" i="6"/>
  <c r="D144" i="12" s="1"/>
  <c r="BA151" i="6"/>
  <c r="D152" i="12" s="1"/>
  <c r="BA199" i="6"/>
  <c r="D200" i="12" s="1"/>
  <c r="BA217" i="6"/>
  <c r="D218" i="12" s="1"/>
  <c r="BA253" i="6"/>
  <c r="D254" i="12" s="1"/>
  <c r="BA246" i="6"/>
  <c r="D247" i="12" s="1"/>
  <c r="BA224" i="6"/>
  <c r="D225" i="12" s="1"/>
  <c r="BA163" i="6"/>
  <c r="D164" i="12" s="1"/>
  <c r="BA167" i="6"/>
  <c r="D168" i="12" s="1"/>
  <c r="BA193" i="6"/>
  <c r="D194" i="12" s="1"/>
  <c r="BA284" i="6"/>
  <c r="D285" i="12" s="1"/>
  <c r="BA281" i="6"/>
  <c r="D282" i="12" s="1"/>
  <c r="BA112" i="6"/>
  <c r="D113" i="12" s="1"/>
  <c r="BA108" i="6"/>
  <c r="D109" i="12" s="1"/>
  <c r="BA52" i="6"/>
  <c r="D53" i="12" s="1"/>
  <c r="BA80" i="6"/>
  <c r="D81" i="12" s="1"/>
  <c r="BA104" i="6"/>
  <c r="D105" i="12" s="1"/>
  <c r="BA44" i="6"/>
  <c r="D45" i="12" s="1"/>
  <c r="BA64" i="6"/>
  <c r="D65" i="12" s="1"/>
  <c r="BA68" i="6"/>
  <c r="D69" i="12" s="1"/>
  <c r="BA66" i="6"/>
  <c r="D67" i="12" s="1"/>
  <c r="BA6" i="6"/>
  <c r="D7" i="12" s="1"/>
  <c r="BA18" i="6"/>
  <c r="D19" i="12" s="1"/>
  <c r="BA74" i="6"/>
  <c r="D75" i="12" s="1"/>
  <c r="BA20" i="6"/>
  <c r="D21" i="12" s="1"/>
  <c r="BA28" i="6"/>
  <c r="D29" i="12" s="1"/>
  <c r="BA36" i="6"/>
  <c r="D37" i="12" s="1"/>
  <c r="BA32" i="6"/>
  <c r="D33" i="12" s="1"/>
  <c r="BA24" i="6"/>
  <c r="D25" i="12" s="1"/>
  <c r="BA12" i="6"/>
  <c r="D13" i="12" s="1"/>
  <c r="BA84" i="6"/>
  <c r="D85" i="12" s="1"/>
  <c r="BA92" i="6"/>
  <c r="D93" i="12" s="1"/>
  <c r="BA100" i="6"/>
  <c r="D101" i="12" s="1"/>
  <c r="BA48" i="6"/>
  <c r="D49" i="12" s="1"/>
  <c r="BA96" i="6"/>
  <c r="D97" i="12" s="1"/>
  <c r="BA78" i="6"/>
  <c r="D79" i="12" s="1"/>
  <c r="BA70" i="6"/>
  <c r="D71" i="12" s="1"/>
  <c r="BA22" i="6"/>
  <c r="D23" i="12" s="1"/>
  <c r="BA82" i="6"/>
  <c r="D83" i="12" s="1"/>
  <c r="BA116" i="6"/>
  <c r="D117" i="12" s="1"/>
  <c r="BA58" i="6"/>
  <c r="D59" i="12" s="1"/>
  <c r="BA40" i="6"/>
  <c r="D41" i="12" s="1"/>
  <c r="BA56" i="6"/>
  <c r="D57" i="12" s="1"/>
  <c r="BA72" i="6"/>
  <c r="D73" i="12" s="1"/>
  <c r="BA88" i="6"/>
  <c r="D89" i="12" s="1"/>
  <c r="BA120" i="6"/>
  <c r="D121" i="12" s="1"/>
  <c r="BA10" i="6"/>
  <c r="D11" i="12" s="1"/>
  <c r="BA26" i="6"/>
  <c r="D27" i="12" s="1"/>
  <c r="BA34" i="6"/>
  <c r="D35" i="12" s="1"/>
  <c r="BA42" i="6"/>
  <c r="D43" i="12" s="1"/>
  <c r="BA62" i="6"/>
  <c r="D63" i="12" s="1"/>
  <c r="BA114" i="6"/>
  <c r="D115" i="12" s="1"/>
  <c r="BA118" i="6"/>
  <c r="D119" i="12" s="1"/>
  <c r="BA30" i="6"/>
  <c r="D31" i="12" s="1"/>
  <c r="BA46" i="6"/>
  <c r="D47" i="12" s="1"/>
  <c r="BA60" i="6"/>
  <c r="D61" i="12" s="1"/>
  <c r="BA76" i="6"/>
  <c r="D77" i="12" s="1"/>
  <c r="BA90" i="6"/>
  <c r="D91" i="12" s="1"/>
  <c r="BA106" i="6"/>
  <c r="D107" i="12" s="1"/>
  <c r="BA14" i="6"/>
  <c r="D15" i="12" s="1"/>
  <c r="BA50" i="6"/>
  <c r="D51" i="12" s="1"/>
  <c r="BA54" i="6"/>
  <c r="D55" i="12" s="1"/>
  <c r="BA86" i="6"/>
  <c r="D87" i="12" s="1"/>
  <c r="BA94" i="6"/>
  <c r="D95" i="12" s="1"/>
  <c r="BA110" i="6"/>
  <c r="D111" i="12" s="1"/>
  <c r="BA38" i="6"/>
  <c r="D39" i="12" s="1"/>
  <c r="BA98" i="6"/>
  <c r="D99" i="12" s="1"/>
  <c r="BA102" i="6"/>
  <c r="D103" i="12" s="1"/>
  <c r="BA25" i="6"/>
  <c r="D26" i="12" s="1"/>
  <c r="BA89" i="6"/>
  <c r="D90" i="12" s="1"/>
  <c r="BA4" i="6"/>
  <c r="D5" i="12" s="1"/>
  <c r="BA77" i="6"/>
  <c r="D78" i="12" s="1"/>
  <c r="BA16" i="6"/>
  <c r="D17" i="12" s="1"/>
  <c r="BA9" i="6"/>
  <c r="D10" i="12" s="1"/>
  <c r="BA97" i="6"/>
  <c r="D98" i="12" s="1"/>
  <c r="BA37" i="6"/>
  <c r="D38" i="12" s="1"/>
  <c r="BA99" i="6"/>
  <c r="D100" i="12" s="1"/>
  <c r="BA101" i="6"/>
  <c r="D102" i="12" s="1"/>
  <c r="BA113" i="6"/>
  <c r="D114" i="12" s="1"/>
  <c r="BA35" i="6"/>
  <c r="D36" i="12" s="1"/>
  <c r="BA8" i="6"/>
  <c r="D9" i="12" s="1"/>
  <c r="BA3" i="6"/>
  <c r="D4" i="12" s="1"/>
  <c r="BA13" i="6"/>
  <c r="D14" i="12" s="1"/>
  <c r="BA65" i="6"/>
  <c r="D66" i="12" s="1"/>
  <c r="BA47" i="6"/>
  <c r="D48" i="12" s="1"/>
  <c r="BA59" i="6"/>
  <c r="D60" i="12" s="1"/>
  <c r="BA67" i="6"/>
  <c r="D68" i="12" s="1"/>
  <c r="BA79" i="6"/>
  <c r="D80" i="12" s="1"/>
  <c r="BA49" i="6"/>
  <c r="D50" i="12" s="1"/>
  <c r="BA7" i="6"/>
  <c r="D8" i="12" s="1"/>
  <c r="BA91" i="6"/>
  <c r="D92" i="12" s="1"/>
  <c r="BA33" i="6"/>
  <c r="D34" i="12" s="1"/>
  <c r="BA109" i="6"/>
  <c r="D110" i="12" s="1"/>
  <c r="BA29" i="6"/>
  <c r="D30" i="12" s="1"/>
  <c r="BA43" i="6"/>
  <c r="D44" i="12" s="1"/>
  <c r="BA69" i="6"/>
  <c r="D70" i="12" s="1"/>
  <c r="BA71" i="6"/>
  <c r="D72" i="12" s="1"/>
  <c r="BA117" i="6"/>
  <c r="D118" i="12" s="1"/>
  <c r="BA119" i="6"/>
  <c r="D120" i="12" s="1"/>
  <c r="BA17" i="6"/>
  <c r="D18" i="12" s="1"/>
  <c r="BA107" i="6"/>
  <c r="D108" i="12" s="1"/>
  <c r="BA115" i="6"/>
  <c r="D116" i="12" s="1"/>
  <c r="BA61" i="6"/>
  <c r="D62" i="12" s="1"/>
  <c r="BA41" i="6"/>
  <c r="D42" i="12" s="1"/>
  <c r="BA45" i="6"/>
  <c r="D46" i="12" s="1"/>
  <c r="BA81" i="6"/>
  <c r="D82" i="12" s="1"/>
  <c r="BA5" i="6"/>
  <c r="D6" i="12" s="1"/>
  <c r="BA23" i="6"/>
  <c r="D24" i="12" s="1"/>
  <c r="BA27" i="6"/>
  <c r="D28" i="12" s="1"/>
  <c r="BA31" i="6"/>
  <c r="D32" i="12" s="1"/>
  <c r="BA51" i="6"/>
  <c r="D52" i="12" s="1"/>
  <c r="BA53" i="6"/>
  <c r="D54" i="12" s="1"/>
  <c r="BA55" i="6"/>
  <c r="D56" i="12" s="1"/>
  <c r="BA63" i="6"/>
  <c r="D64" i="12" s="1"/>
  <c r="BA75" i="6"/>
  <c r="D76" i="12" s="1"/>
  <c r="BA87" i="6"/>
  <c r="D88" i="12" s="1"/>
  <c r="BA95" i="6"/>
  <c r="D96" i="12" s="1"/>
  <c r="BA15" i="6"/>
  <c r="D16" i="12" s="1"/>
  <c r="BA73" i="6"/>
  <c r="D74" i="12" s="1"/>
  <c r="BA93" i="6"/>
  <c r="D94" i="12" s="1"/>
  <c r="BA111" i="6"/>
  <c r="D112" i="12" s="1"/>
  <c r="BA57" i="6"/>
  <c r="D58" i="12" s="1"/>
  <c r="BA105" i="6"/>
  <c r="D106" i="12" s="1"/>
  <c r="BA11" i="6"/>
  <c r="D12" i="12" s="1"/>
  <c r="BA19" i="6"/>
  <c r="D20" i="12" s="1"/>
  <c r="BA21" i="6"/>
  <c r="D22" i="12" s="1"/>
  <c r="BA39" i="6"/>
  <c r="D40" i="12" s="1"/>
  <c r="BA83" i="6"/>
  <c r="D84" i="12" s="1"/>
  <c r="BA85" i="6"/>
  <c r="D86" i="12" s="1"/>
  <c r="BA103" i="6"/>
  <c r="D104" i="12" s="1"/>
  <c r="AO206" i="10" l="1"/>
  <c r="J206" i="6" s="1"/>
  <c r="U273" i="10"/>
  <c r="G273" i="6" s="1"/>
  <c r="F273" i="6"/>
  <c r="U224" i="10"/>
  <c r="G224" i="6" s="1"/>
  <c r="F224" i="6"/>
  <c r="G116" i="10"/>
  <c r="U195" i="10"/>
  <c r="G195" i="6" s="1"/>
  <c r="S281" i="10"/>
  <c r="G136" i="10"/>
  <c r="H136" i="10" s="1" a="1"/>
  <c r="H136" i="10" s="1"/>
  <c r="P136" i="10" s="1"/>
  <c r="D136" i="6" s="1"/>
  <c r="G229" i="10"/>
  <c r="F279" i="6"/>
  <c r="G285" i="10"/>
  <c r="S231" i="10"/>
  <c r="U231" i="10" s="1"/>
  <c r="G231" i="6" s="1"/>
  <c r="G293" i="10"/>
  <c r="G281" i="10"/>
  <c r="J281" i="10" s="1"/>
  <c r="AG281" i="10" s="1"/>
  <c r="FE158" i="10"/>
  <c r="G296" i="10"/>
  <c r="S257" i="10"/>
  <c r="S293" i="10"/>
  <c r="U243" i="10"/>
  <c r="G243" i="6" s="1"/>
  <c r="S263" i="10"/>
  <c r="F263" i="6" s="1"/>
  <c r="G105" i="10"/>
  <c r="J105" i="10" s="1"/>
  <c r="AG105" i="10" s="1"/>
  <c r="G244" i="10"/>
  <c r="H244" i="10" s="1" a="1"/>
  <c r="H244" i="10" s="1"/>
  <c r="P244" i="10" s="1"/>
  <c r="D244" i="6" s="1"/>
  <c r="H206" i="10" a="1"/>
  <c r="H206" i="10" s="1"/>
  <c r="H229" i="10" a="1"/>
  <c r="H229" i="10" s="1"/>
  <c r="H135" i="10" a="1"/>
  <c r="H135" i="10" s="1"/>
  <c r="H123" i="10" a="1"/>
  <c r="H123" i="10" s="1"/>
  <c r="H295" i="10" a="1"/>
  <c r="H295" i="10" s="1"/>
  <c r="H137" i="10" a="1"/>
  <c r="H137" i="10" s="1"/>
  <c r="AD137" i="10" s="1" a="1"/>
  <c r="AD137" i="10" s="1"/>
  <c r="H227" i="10" a="1"/>
  <c r="H227" i="10" s="1"/>
  <c r="P291" i="10"/>
  <c r="D291" i="6" s="1"/>
  <c r="H291" i="10" a="1"/>
  <c r="H291" i="10" s="1"/>
  <c r="H225" i="10" a="1"/>
  <c r="H225" i="10" s="1"/>
  <c r="AU227" i="10"/>
  <c r="BG227" i="10" s="1"/>
  <c r="AH122" i="10"/>
  <c r="AJ122" i="10" s="1"/>
  <c r="H231" i="10" a="1"/>
  <c r="H231" i="10" s="1"/>
  <c r="AT113" i="10"/>
  <c r="AH226" i="10"/>
  <c r="AJ226" i="10" s="1"/>
  <c r="H187" i="10" a="1"/>
  <c r="H187" i="10" s="1"/>
  <c r="AH136" i="10"/>
  <c r="AJ136" i="10" s="1"/>
  <c r="AW255" i="10"/>
  <c r="H220" i="10" a="1"/>
  <c r="H220" i="10" s="1"/>
  <c r="AP122" i="10"/>
  <c r="S294" i="10"/>
  <c r="J197" i="10"/>
  <c r="AG197" i="10" s="1"/>
  <c r="H197" i="10" a="1"/>
  <c r="H197" i="10" s="1"/>
  <c r="P197" i="10" s="1"/>
  <c r="D197" i="6" s="1"/>
  <c r="H285" i="10" a="1"/>
  <c r="H285" i="10" s="1"/>
  <c r="H268" i="10" a="1"/>
  <c r="H268" i="10" s="1"/>
  <c r="H233" i="10" a="1"/>
  <c r="H233" i="10" s="1"/>
  <c r="U229" i="10"/>
  <c r="G229" i="6" s="1"/>
  <c r="H155" i="10" a="1"/>
  <c r="H155" i="10" s="1"/>
  <c r="H279" i="10" a="1"/>
  <c r="H279" i="10" s="1"/>
  <c r="H272" i="10" a="1"/>
  <c r="H272" i="10" s="1"/>
  <c r="H198" i="10" a="1"/>
  <c r="H198" i="10" s="1"/>
  <c r="P198" i="10" s="1"/>
  <c r="D198" i="6" s="1"/>
  <c r="H154" i="10" a="1"/>
  <c r="H154" i="10" s="1"/>
  <c r="FJ132" i="10"/>
  <c r="FL132" i="10" s="1"/>
  <c r="EH254" i="10"/>
  <c r="H152" i="10" a="1"/>
  <c r="H152" i="10" s="1"/>
  <c r="J230" i="10"/>
  <c r="AG230" i="10" s="1"/>
  <c r="H230" i="10" a="1"/>
  <c r="H230" i="10" s="1"/>
  <c r="H255" i="10" a="1"/>
  <c r="H255" i="10" s="1"/>
  <c r="H215" i="10" a="1"/>
  <c r="H215" i="10" s="1"/>
  <c r="H186" i="10" a="1"/>
  <c r="H186" i="10" s="1"/>
  <c r="FW227" i="10"/>
  <c r="GI227" i="10" s="1"/>
  <c r="H170" i="10" a="1"/>
  <c r="H170" i="10" s="1"/>
  <c r="H114" i="10" a="1"/>
  <c r="H114" i="10" s="1"/>
  <c r="AB227" i="10"/>
  <c r="AN122" i="10"/>
  <c r="H274" i="10" a="1"/>
  <c r="H274" i="10" s="1"/>
  <c r="BI135" i="10"/>
  <c r="AP226" i="10"/>
  <c r="H234" i="10" a="1"/>
  <c r="H234" i="10" s="1"/>
  <c r="P234" i="10" s="1"/>
  <c r="D234" i="6" s="1"/>
  <c r="F266" i="6"/>
  <c r="F179" i="6"/>
  <c r="AN172" i="10"/>
  <c r="BJ255" i="10"/>
  <c r="H106" i="10" a="1"/>
  <c r="H106" i="10" s="1"/>
  <c r="G263" i="10"/>
  <c r="J263" i="10" s="1"/>
  <c r="AG263" i="10" s="1"/>
  <c r="U125" i="10"/>
  <c r="G125" i="6" s="1"/>
  <c r="H296" i="10" a="1"/>
  <c r="H296" i="10" s="1"/>
  <c r="P296" i="10" s="1"/>
  <c r="D296" i="6" s="1"/>
  <c r="H254" i="10" a="1"/>
  <c r="H254" i="10" s="1"/>
  <c r="AD254" i="10" s="1" a="1"/>
  <c r="AD254" i="10" s="1"/>
  <c r="U293" i="10"/>
  <c r="G293" i="6" s="1"/>
  <c r="U220" i="10"/>
  <c r="G220" i="6" s="1"/>
  <c r="J293" i="10"/>
  <c r="AG293" i="10" s="1"/>
  <c r="H293" i="10" a="1"/>
  <c r="H293" i="10" s="1"/>
  <c r="J159" i="10"/>
  <c r="AG159" i="10" s="1"/>
  <c r="H159" i="10" a="1"/>
  <c r="H159" i="10" s="1"/>
  <c r="AD159" i="10" s="1" a="1"/>
  <c r="AD159" i="10" s="1"/>
  <c r="J145" i="10"/>
  <c r="AG145" i="10" s="1"/>
  <c r="H145" i="10" a="1"/>
  <c r="H145" i="10" s="1"/>
  <c r="H219" i="10" a="1"/>
  <c r="H219" i="10" s="1"/>
  <c r="EG254" i="10"/>
  <c r="H116" i="10" a="1"/>
  <c r="H116" i="10" s="1"/>
  <c r="P116" i="10" s="1"/>
  <c r="FD144" i="10"/>
  <c r="AP227" i="10"/>
  <c r="S157" i="10"/>
  <c r="G195" i="10"/>
  <c r="H143" i="10" a="1"/>
  <c r="H143" i="10" s="1"/>
  <c r="P143" i="10" s="1"/>
  <c r="D143" i="6" s="1"/>
  <c r="H277" i="10" a="1"/>
  <c r="H277" i="10" s="1"/>
  <c r="J104" i="10"/>
  <c r="AG104" i="10" s="1"/>
  <c r="H104" i="10" a="1"/>
  <c r="H104" i="10" s="1"/>
  <c r="H288" i="10" a="1"/>
  <c r="H288" i="10" s="1"/>
  <c r="AA227" i="10"/>
  <c r="AU122" i="10"/>
  <c r="BG122" i="10" s="1"/>
  <c r="H208" i="10" a="1"/>
  <c r="H208" i="10" s="1"/>
  <c r="P208" i="10" s="1"/>
  <c r="D208" i="6" s="1"/>
  <c r="J225" i="10"/>
  <c r="AG225" i="10" s="1"/>
  <c r="H200" i="10" a="1"/>
  <c r="H200" i="10" s="1"/>
  <c r="BQ135" i="10"/>
  <c r="CC135" i="10" s="1"/>
  <c r="AN226" i="10"/>
  <c r="AP136" i="10"/>
  <c r="AA172" i="10"/>
  <c r="BD255" i="10"/>
  <c r="BF255" i="10" s="1"/>
  <c r="H212" i="10" a="1"/>
  <c r="H212" i="10" s="1"/>
  <c r="P212" i="10" s="1"/>
  <c r="D212" i="6" s="1"/>
  <c r="H107" i="10" a="1"/>
  <c r="H107" i="10" s="1"/>
  <c r="S244" i="10"/>
  <c r="U244" i="10" s="1"/>
  <c r="G244" i="6" s="1"/>
  <c r="H243" i="10" a="1"/>
  <c r="H243" i="10" s="1"/>
  <c r="P243" i="10" s="1"/>
  <c r="D243" i="6" s="1"/>
  <c r="H150" i="10" a="1"/>
  <c r="H150" i="10" s="1"/>
  <c r="P150" i="10" s="1"/>
  <c r="D150" i="6" s="1"/>
  <c r="H266" i="10" a="1"/>
  <c r="H266" i="10" s="1"/>
  <c r="H238" i="10" a="1"/>
  <c r="H238" i="10" s="1"/>
  <c r="AD238" i="10" s="1" a="1"/>
  <c r="AD238" i="10" s="1"/>
  <c r="H213" i="10" a="1"/>
  <c r="H213" i="10" s="1"/>
  <c r="H141" i="10" a="1"/>
  <c r="H141" i="10" s="1"/>
  <c r="P141" i="10" s="1"/>
  <c r="D141" i="6" s="1"/>
  <c r="GF137" i="10"/>
  <c r="GH137" i="10" s="1"/>
  <c r="H173" i="10" a="1"/>
  <c r="H173" i="10" s="1"/>
  <c r="H110" i="10" a="1"/>
  <c r="H110" i="10" s="1"/>
  <c r="H105" i="10" a="1"/>
  <c r="H105" i="10" s="1"/>
  <c r="H273" i="10" a="1"/>
  <c r="H273" i="10" s="1"/>
  <c r="AB136" i="10"/>
  <c r="AM172" i="10"/>
  <c r="H278" i="10" a="1"/>
  <c r="H278" i="10" s="1"/>
  <c r="P278" i="10" s="1"/>
  <c r="D278" i="6" s="1"/>
  <c r="H209" i="10" a="1"/>
  <c r="H209" i="10" s="1"/>
  <c r="H271" i="10" a="1"/>
  <c r="H271" i="10" s="1"/>
  <c r="H121" i="10" a="1"/>
  <c r="H121" i="10" s="1"/>
  <c r="H205" i="10" a="1"/>
  <c r="H205" i="10" s="1"/>
  <c r="H246" i="10" a="1"/>
  <c r="H246" i="10" s="1"/>
  <c r="H175" i="10" a="1"/>
  <c r="H175" i="10" s="1"/>
  <c r="P175" i="10" s="1"/>
  <c r="D175" i="6" s="1"/>
  <c r="FY137" i="10"/>
  <c r="H140" i="10" a="1"/>
  <c r="H140" i="10" s="1"/>
  <c r="P140" i="10" s="1"/>
  <c r="D140" i="6" s="1"/>
  <c r="H199" i="10" a="1"/>
  <c r="H199" i="10" s="1"/>
  <c r="FD132" i="10"/>
  <c r="FD149" i="10"/>
  <c r="FC149" i="10"/>
  <c r="H126" i="10" a="1"/>
  <c r="H126" i="10" s="1"/>
  <c r="H111" i="10" a="1"/>
  <c r="H111" i="10" s="1"/>
  <c r="AD111" i="10" s="1" a="1"/>
  <c r="AD111" i="10" s="1"/>
  <c r="AL111" i="10" s="1"/>
  <c r="H223" i="10" a="1"/>
  <c r="H223" i="10" s="1"/>
  <c r="H294" i="10" a="1"/>
  <c r="H294" i="10" s="1"/>
  <c r="P294" i="10" s="1"/>
  <c r="D294" i="6" s="1"/>
  <c r="AU293" i="10"/>
  <c r="BG293" i="10" s="1"/>
  <c r="AW135" i="10"/>
  <c r="AM226" i="10"/>
  <c r="H192" i="10" a="1"/>
  <c r="H192" i="10" s="1"/>
  <c r="H166" i="10" a="1"/>
  <c r="H166" i="10" s="1"/>
  <c r="P166" i="10" s="1"/>
  <c r="D166" i="6" s="1"/>
  <c r="H176" i="10" a="1"/>
  <c r="H176" i="10" s="1"/>
  <c r="AA136" i="10"/>
  <c r="AU172" i="10"/>
  <c r="BG172" i="10" s="1"/>
  <c r="F192" i="6"/>
  <c r="H178" i="10" a="1"/>
  <c r="H178" i="10" s="1"/>
  <c r="F193" i="6"/>
  <c r="H179" i="10" a="1"/>
  <c r="H179" i="10" s="1"/>
  <c r="H250" i="10" a="1"/>
  <c r="H250" i="10" s="1"/>
  <c r="P250" i="10" s="1"/>
  <c r="D250" i="6" s="1"/>
  <c r="H164" i="10" a="1"/>
  <c r="H164" i="10" s="1"/>
  <c r="P164" i="10" s="1"/>
  <c r="D164" i="6" s="1"/>
  <c r="EI140" i="10"/>
  <c r="H280" i="10" a="1"/>
  <c r="H280" i="10" s="1"/>
  <c r="P280" i="10" s="1"/>
  <c r="D280" i="6" s="1"/>
  <c r="AB122" i="10"/>
  <c r="AX135" i="10"/>
  <c r="AY135" i="10" s="1"/>
  <c r="BQ159" i="10"/>
  <c r="CC159" i="10" s="1"/>
  <c r="H258" i="10" a="1"/>
  <c r="H258" i="10" s="1"/>
  <c r="BL255" i="10"/>
  <c r="H151" i="10" a="1"/>
  <c r="H151" i="10" s="1"/>
  <c r="BD135" i="10"/>
  <c r="BF135" i="10" s="1"/>
  <c r="AU226" i="10"/>
  <c r="BG226" i="10" s="1"/>
  <c r="H188" i="10" a="1"/>
  <c r="H188" i="10" s="1"/>
  <c r="H168" i="10" a="1"/>
  <c r="H168" i="10" s="1"/>
  <c r="H158" i="10" a="1"/>
  <c r="H158" i="10" s="1"/>
  <c r="AU136" i="10"/>
  <c r="BG136" i="10" s="1"/>
  <c r="AB172" i="10"/>
  <c r="H270" i="10" a="1"/>
  <c r="H270" i="10" s="1"/>
  <c r="P270" i="10" s="1"/>
  <c r="D270" i="6" s="1"/>
  <c r="J114" i="10"/>
  <c r="AG114" i="10" s="1"/>
  <c r="S156" i="10"/>
  <c r="U156" i="10" s="1"/>
  <c r="G156" i="6" s="1"/>
  <c r="S136" i="10"/>
  <c r="U136" i="10" s="1"/>
  <c r="G136" i="6" s="1"/>
  <c r="H119" i="10" a="1"/>
  <c r="H119" i="10" s="1"/>
  <c r="H216" i="10" a="1"/>
  <c r="H216" i="10" s="1"/>
  <c r="H149" i="10" a="1"/>
  <c r="H149" i="10" s="1"/>
  <c r="H157" i="10" a="1"/>
  <c r="H157" i="10" s="1"/>
  <c r="J301" i="10"/>
  <c r="AG301" i="10" s="1"/>
  <c r="H301" i="10" a="1"/>
  <c r="H301" i="10" s="1"/>
  <c r="H211" i="10" a="1"/>
  <c r="H211" i="10" s="1"/>
  <c r="P211" i="10" s="1"/>
  <c r="D211" i="6" s="1"/>
  <c r="H257" i="10" a="1"/>
  <c r="H257" i="10" s="1"/>
  <c r="U165" i="10"/>
  <c r="G165" i="6" s="1"/>
  <c r="H222" i="10" a="1"/>
  <c r="H222" i="10" s="1"/>
  <c r="H224" i="10" a="1"/>
  <c r="H224" i="10" s="1"/>
  <c r="H265" i="10" a="1"/>
  <c r="H265" i="10" s="1"/>
  <c r="P265" i="10" s="1"/>
  <c r="D265" i="6" s="1"/>
  <c r="H165" i="10" a="1"/>
  <c r="H165" i="10" s="1"/>
  <c r="P165" i="10" s="1"/>
  <c r="D165" i="6" s="1"/>
  <c r="J247" i="10"/>
  <c r="AG247" i="10" s="1"/>
  <c r="H247" i="10" a="1"/>
  <c r="H247" i="10" s="1"/>
  <c r="P247" i="10" s="1"/>
  <c r="D247" i="6" s="1"/>
  <c r="GF163" i="10"/>
  <c r="GH163" i="10" s="1"/>
  <c r="AN227" i="10"/>
  <c r="AH175" i="10"/>
  <c r="AJ175" i="10" s="1"/>
  <c r="AA122" i="10"/>
  <c r="AX159" i="10"/>
  <c r="H237" i="10" a="1"/>
  <c r="H237" i="10" s="1"/>
  <c r="BJ135" i="10"/>
  <c r="AB226" i="10"/>
  <c r="AC226" i="10" s="1"/>
  <c r="AH290" i="10"/>
  <c r="AJ290" i="10" s="1"/>
  <c r="H242" i="10" a="1"/>
  <c r="H242" i="10" s="1"/>
  <c r="BL219" i="10"/>
  <c r="AN136" i="10"/>
  <c r="AO136" i="10" s="1"/>
  <c r="AQ136" i="10" s="1"/>
  <c r="K136" i="6" s="1"/>
  <c r="AH172" i="10"/>
  <c r="AJ172" i="10" s="1"/>
  <c r="H144" i="10" a="1"/>
  <c r="H144" i="10" s="1"/>
  <c r="H127" i="10" a="1"/>
  <c r="H127" i="10" s="1"/>
  <c r="H202" i="10" a="1"/>
  <c r="H202" i="10" s="1"/>
  <c r="P202" i="10" s="1"/>
  <c r="D202" i="6" s="1"/>
  <c r="H298" i="10" a="1"/>
  <c r="H298" i="10" s="1"/>
  <c r="H252" i="10" a="1"/>
  <c r="H252" i="10" s="1"/>
  <c r="H201" i="10" a="1"/>
  <c r="H201" i="10" s="1"/>
  <c r="AD201" i="10" s="1" a="1"/>
  <c r="AD201" i="10" s="1"/>
  <c r="AL201" i="10" s="1"/>
  <c r="H201" i="6" s="1"/>
  <c r="H241" i="10" a="1"/>
  <c r="H241" i="10" s="1"/>
  <c r="H174" i="10" a="1"/>
  <c r="H174" i="10" s="1"/>
  <c r="AD174" i="10" s="1" a="1"/>
  <c r="AD174" i="10" s="1"/>
  <c r="AL174" i="10" s="1"/>
  <c r="H174" i="6" s="1"/>
  <c r="H147" i="10" a="1"/>
  <c r="H147" i="10" s="1"/>
  <c r="P147" i="10" s="1"/>
  <c r="D147" i="6" s="1"/>
  <c r="H113" i="10" a="1"/>
  <c r="H113" i="10" s="1"/>
  <c r="FJ144" i="10"/>
  <c r="FL144" i="10" s="1"/>
  <c r="H108" i="10" a="1"/>
  <c r="H108" i="10" s="1"/>
  <c r="H193" i="10" a="1"/>
  <c r="H193" i="10" s="1"/>
  <c r="J291" i="10"/>
  <c r="AG291" i="10" s="1"/>
  <c r="H139" i="10" a="1"/>
  <c r="H139" i="10" s="1"/>
  <c r="H203" i="10" a="1"/>
  <c r="H203" i="10" s="1"/>
  <c r="J139" i="10"/>
  <c r="AG139" i="10" s="1"/>
  <c r="P225" i="10"/>
  <c r="D225" i="6" s="1"/>
  <c r="J143" i="10"/>
  <c r="AG143" i="10" s="1"/>
  <c r="U158" i="10"/>
  <c r="G158" i="6" s="1"/>
  <c r="F158" i="6"/>
  <c r="U241" i="10"/>
  <c r="G241" i="6" s="1"/>
  <c r="F241" i="6"/>
  <c r="J111" i="10"/>
  <c r="AG111" i="10" s="1"/>
  <c r="F288" i="6"/>
  <c r="G282" i="10"/>
  <c r="F159" i="6"/>
  <c r="G124" i="10"/>
  <c r="G128" i="10"/>
  <c r="F225" i="6"/>
  <c r="F127" i="6"/>
  <c r="G299" i="10"/>
  <c r="J299" i="10" s="1"/>
  <c r="AG299" i="10" s="1"/>
  <c r="S144" i="10"/>
  <c r="U144" i="10" s="1"/>
  <c r="G144" i="6" s="1"/>
  <c r="P105" i="10"/>
  <c r="G117" i="10"/>
  <c r="G289" i="10"/>
  <c r="AF238" i="10"/>
  <c r="BC238" i="10" s="1"/>
  <c r="AO199" i="10"/>
  <c r="J199" i="6" s="1"/>
  <c r="AC224" i="10"/>
  <c r="AC279" i="10"/>
  <c r="AD279" i="10" s="1" a="1"/>
  <c r="AD279" i="10" s="1"/>
  <c r="AC206" i="10"/>
  <c r="EI129" i="10"/>
  <c r="EI182" i="10"/>
  <c r="U187" i="10"/>
  <c r="G187" i="6" s="1"/>
  <c r="F187" i="6"/>
  <c r="F147" i="6"/>
  <c r="U147" i="10"/>
  <c r="G147" i="6" s="1"/>
  <c r="GS233" i="10"/>
  <c r="HE233" i="10" s="1"/>
  <c r="GS204" i="10"/>
  <c r="HE204" i="10" s="1"/>
  <c r="GS123" i="10"/>
  <c r="HE123" i="10" s="1"/>
  <c r="GS228" i="10"/>
  <c r="HE228" i="10" s="1"/>
  <c r="GS192" i="10"/>
  <c r="HE192" i="10" s="1"/>
  <c r="GS126" i="10"/>
  <c r="HE126" i="10" s="1"/>
  <c r="GS231" i="10"/>
  <c r="HE231" i="10" s="1"/>
  <c r="GS158" i="10"/>
  <c r="HE158" i="10" s="1"/>
  <c r="GS215" i="10"/>
  <c r="HE215" i="10" s="1"/>
  <c r="GS223" i="10"/>
  <c r="HE223" i="10" s="1"/>
  <c r="GS134" i="10"/>
  <c r="HE134" i="10" s="1"/>
  <c r="GS136" i="10"/>
  <c r="HE136" i="10" s="1"/>
  <c r="GS172" i="10"/>
  <c r="HE172" i="10" s="1"/>
  <c r="GS298" i="10"/>
  <c r="HE298" i="10" s="1"/>
  <c r="GS162" i="10"/>
  <c r="HE162" i="10" s="1"/>
  <c r="HO111" i="10"/>
  <c r="IA111" i="10" s="1"/>
  <c r="FW263" i="10"/>
  <c r="GI263" i="10" s="1"/>
  <c r="FW271" i="10"/>
  <c r="GI271" i="10" s="1"/>
  <c r="GS199" i="10"/>
  <c r="HE199" i="10" s="1"/>
  <c r="FW160" i="10"/>
  <c r="GI160" i="10" s="1"/>
  <c r="FW232" i="10"/>
  <c r="GI232" i="10" s="1"/>
  <c r="FW149" i="10"/>
  <c r="GI149" i="10" s="1"/>
  <c r="FW188" i="10"/>
  <c r="GI188" i="10" s="1"/>
  <c r="EN152" i="10"/>
  <c r="EP152" i="10" s="1"/>
  <c r="FW298" i="10"/>
  <c r="GI298" i="10" s="1"/>
  <c r="FW126" i="10"/>
  <c r="GI126" i="10" s="1"/>
  <c r="FZ137" i="10"/>
  <c r="FW285" i="10"/>
  <c r="GI285" i="10" s="1"/>
  <c r="GS268" i="10"/>
  <c r="HE268" i="10" s="1"/>
  <c r="GS225" i="10"/>
  <c r="HE225" i="10" s="1"/>
  <c r="GS165" i="10"/>
  <c r="HE165" i="10" s="1"/>
  <c r="GS226" i="10"/>
  <c r="HE226" i="10" s="1"/>
  <c r="HO203" i="10"/>
  <c r="IA203" i="10" s="1"/>
  <c r="GS208" i="10"/>
  <c r="HE208" i="10" s="1"/>
  <c r="GS294" i="10"/>
  <c r="HE294" i="10" s="1"/>
  <c r="GS241" i="10"/>
  <c r="HE241" i="10" s="1"/>
  <c r="GS163" i="10"/>
  <c r="HE163" i="10" s="1"/>
  <c r="GS270" i="10"/>
  <c r="HE270" i="10" s="1"/>
  <c r="FW171" i="10"/>
  <c r="GI171" i="10" s="1"/>
  <c r="GS147" i="10"/>
  <c r="HE147" i="10" s="1"/>
  <c r="FW117" i="10"/>
  <c r="GI117" i="10" s="1"/>
  <c r="FW178" i="10"/>
  <c r="GI178" i="10" s="1"/>
  <c r="FW284" i="10"/>
  <c r="GI284" i="10" s="1"/>
  <c r="FW191" i="10"/>
  <c r="GI191" i="10" s="1"/>
  <c r="FW107" i="10"/>
  <c r="GI107" i="10" s="1"/>
  <c r="FW134" i="10"/>
  <c r="GI134" i="10" s="1"/>
  <c r="GS247" i="10"/>
  <c r="HE247" i="10" s="1"/>
  <c r="FJ152" i="10"/>
  <c r="FL152" i="10" s="1"/>
  <c r="FJ123" i="10"/>
  <c r="FL123" i="10" s="1"/>
  <c r="FJ270" i="10"/>
  <c r="FL270" i="10" s="1"/>
  <c r="FW292" i="10"/>
  <c r="GI292" i="10" s="1"/>
  <c r="EN129" i="10"/>
  <c r="EP129" i="10" s="1"/>
  <c r="FW197" i="10"/>
  <c r="GI197" i="10" s="1"/>
  <c r="GF141" i="10"/>
  <c r="GH141" i="10" s="1"/>
  <c r="GS122" i="10"/>
  <c r="HE122" i="10" s="1"/>
  <c r="GS299" i="10"/>
  <c r="HE299" i="10" s="1"/>
  <c r="GS262" i="10"/>
  <c r="HE262" i="10" s="1"/>
  <c r="GS185" i="10"/>
  <c r="HE185" i="10" s="1"/>
  <c r="GS140" i="10"/>
  <c r="HE140" i="10" s="1"/>
  <c r="GS196" i="10"/>
  <c r="HE196" i="10" s="1"/>
  <c r="FW240" i="10"/>
  <c r="GI240" i="10" s="1"/>
  <c r="FW177" i="10"/>
  <c r="GI177" i="10" s="1"/>
  <c r="FW239" i="10"/>
  <c r="GI239" i="10" s="1"/>
  <c r="FW121" i="10"/>
  <c r="GI121" i="10" s="1"/>
  <c r="GS137" i="10"/>
  <c r="HE137" i="10" s="1"/>
  <c r="FW145" i="10"/>
  <c r="GI145" i="10" s="1"/>
  <c r="GA137" i="10"/>
  <c r="FW290" i="10"/>
  <c r="GI290" i="10" s="1"/>
  <c r="FW253" i="10"/>
  <c r="GI253" i="10" s="1"/>
  <c r="EN148" i="10"/>
  <c r="EP148" i="10" s="1"/>
  <c r="FC138" i="10"/>
  <c r="FJ278" i="10"/>
  <c r="FL278" i="10" s="1"/>
  <c r="FJ129" i="10"/>
  <c r="FL129" i="10" s="1"/>
  <c r="FD182" i="10"/>
  <c r="EG125" i="10"/>
  <c r="EI125" i="10" s="1"/>
  <c r="FW173" i="10"/>
  <c r="GI173" i="10" s="1"/>
  <c r="HO246" i="10"/>
  <c r="IA246" i="10" s="1"/>
  <c r="GS104" i="10"/>
  <c r="HE104" i="10" s="1"/>
  <c r="GS221" i="10"/>
  <c r="HE221" i="10" s="1"/>
  <c r="GS187" i="10"/>
  <c r="HE187" i="10" s="1"/>
  <c r="GS108" i="10"/>
  <c r="HE108" i="10" s="1"/>
  <c r="GS257" i="10"/>
  <c r="HE257" i="10" s="1"/>
  <c r="GS220" i="10"/>
  <c r="HE220" i="10" s="1"/>
  <c r="GS198" i="10"/>
  <c r="HE198" i="10" s="1"/>
  <c r="HO255" i="10"/>
  <c r="IA255" i="10" s="1"/>
  <c r="GS139" i="10"/>
  <c r="HE139" i="10" s="1"/>
  <c r="GS224" i="10"/>
  <c r="HE224" i="10" s="1"/>
  <c r="FW131" i="10"/>
  <c r="GI131" i="10" s="1"/>
  <c r="FW268" i="10"/>
  <c r="GI268" i="10" s="1"/>
  <c r="FW276" i="10"/>
  <c r="GI276" i="10" s="1"/>
  <c r="FW115" i="10"/>
  <c r="GI115" i="10" s="1"/>
  <c r="FW146" i="10"/>
  <c r="GI146" i="10" s="1"/>
  <c r="FW122" i="10"/>
  <c r="GI122" i="10" s="1"/>
  <c r="FW262" i="10"/>
  <c r="GI262" i="10" s="1"/>
  <c r="FW242" i="10"/>
  <c r="GI242" i="10" s="1"/>
  <c r="FW176" i="10"/>
  <c r="GI176" i="10" s="1"/>
  <c r="BI254" i="10"/>
  <c r="S116" i="10"/>
  <c r="U116" i="10" s="1"/>
  <c r="FW297" i="10"/>
  <c r="GI297" i="10" s="1"/>
  <c r="AC275" i="10"/>
  <c r="FJ148" i="10"/>
  <c r="FL148" i="10" s="1"/>
  <c r="EH156" i="10"/>
  <c r="EH128" i="10"/>
  <c r="GS206" i="10"/>
  <c r="HE206" i="10" s="1"/>
  <c r="FW257" i="10"/>
  <c r="GI257" i="10" s="1"/>
  <c r="FY165" i="10"/>
  <c r="GA165" i="10" s="1"/>
  <c r="GS143" i="10"/>
  <c r="HE143" i="10" s="1"/>
  <c r="GS151" i="10"/>
  <c r="HE151" i="10" s="1"/>
  <c r="GS288" i="10"/>
  <c r="HE288" i="10" s="1"/>
  <c r="GS250" i="10"/>
  <c r="HE250" i="10" s="1"/>
  <c r="GS292" i="10"/>
  <c r="HE292" i="10" s="1"/>
  <c r="GS173" i="10"/>
  <c r="HE173" i="10" s="1"/>
  <c r="GS285" i="10"/>
  <c r="HE285" i="10" s="1"/>
  <c r="GS213" i="10"/>
  <c r="HE213" i="10" s="1"/>
  <c r="GS265" i="10"/>
  <c r="HE265" i="10" s="1"/>
  <c r="GS141" i="10"/>
  <c r="HE141" i="10" s="1"/>
  <c r="GS273" i="10"/>
  <c r="HE273" i="10" s="1"/>
  <c r="FW103" i="10"/>
  <c r="GI103" i="10" s="1"/>
  <c r="FW209" i="10"/>
  <c r="GI209" i="10" s="1"/>
  <c r="FW283" i="10"/>
  <c r="GI283" i="10" s="1"/>
  <c r="FW102" i="10"/>
  <c r="GI102" i="10" s="1"/>
  <c r="GS193" i="10"/>
  <c r="HE193" i="10" s="1"/>
  <c r="FW124" i="10"/>
  <c r="GI124" i="10" s="1"/>
  <c r="FW128" i="10"/>
  <c r="GI128" i="10" s="1"/>
  <c r="AP261" i="10"/>
  <c r="FW249" i="10"/>
  <c r="GI249" i="10" s="1"/>
  <c r="FW196" i="10"/>
  <c r="GI196" i="10" s="1"/>
  <c r="EG145" i="10"/>
  <c r="EI145" i="10" s="1"/>
  <c r="FJ262" i="10"/>
  <c r="FL262" i="10" s="1"/>
  <c r="FW184" i="10"/>
  <c r="GI184" i="10" s="1"/>
  <c r="FJ156" i="10"/>
  <c r="FL156" i="10" s="1"/>
  <c r="FW204" i="10"/>
  <c r="GI204" i="10" s="1"/>
  <c r="EH121" i="10"/>
  <c r="EI121" i="10" s="1"/>
  <c r="EG165" i="10"/>
  <c r="EI165" i="10" s="1"/>
  <c r="FW221" i="10"/>
  <c r="GI221" i="10" s="1"/>
  <c r="HO279" i="10"/>
  <c r="IA279" i="10" s="1"/>
  <c r="HO159" i="10"/>
  <c r="IA159" i="10" s="1"/>
  <c r="GS195" i="10"/>
  <c r="HE195" i="10" s="1"/>
  <c r="GS152" i="10"/>
  <c r="HE152" i="10" s="1"/>
  <c r="GS205" i="10"/>
  <c r="HE205" i="10" s="1"/>
  <c r="GS202" i="10"/>
  <c r="HE202" i="10" s="1"/>
  <c r="GS197" i="10"/>
  <c r="HE197" i="10" s="1"/>
  <c r="GS119" i="10"/>
  <c r="HE119" i="10" s="1"/>
  <c r="GS260" i="10"/>
  <c r="HE260" i="10" s="1"/>
  <c r="GS170" i="10"/>
  <c r="HE170" i="10" s="1"/>
  <c r="GS258" i="10"/>
  <c r="HE258" i="10" s="1"/>
  <c r="GS237" i="10"/>
  <c r="HE237" i="10" s="1"/>
  <c r="GS176" i="10"/>
  <c r="HE176" i="10" s="1"/>
  <c r="GS150" i="10"/>
  <c r="HE150" i="10" s="1"/>
  <c r="GS255" i="10"/>
  <c r="HE255" i="10" s="1"/>
  <c r="GS179" i="10"/>
  <c r="HE179" i="10" s="1"/>
  <c r="FW296" i="10"/>
  <c r="GI296" i="10" s="1"/>
  <c r="FW210" i="10"/>
  <c r="GI210" i="10" s="1"/>
  <c r="FW289" i="10"/>
  <c r="GI289" i="10" s="1"/>
  <c r="EI156" i="10"/>
  <c r="FJ145" i="10"/>
  <c r="FL145" i="10" s="1"/>
  <c r="EN262" i="10"/>
  <c r="EP262" i="10" s="1"/>
  <c r="FW156" i="10"/>
  <c r="GI156" i="10" s="1"/>
  <c r="FJ121" i="10"/>
  <c r="FL121" i="10" s="1"/>
  <c r="FD122" i="10"/>
  <c r="FE122" i="10" s="1"/>
  <c r="GS293" i="10"/>
  <c r="HE293" i="10" s="1"/>
  <c r="HO247" i="10"/>
  <c r="IA247" i="10" s="1"/>
  <c r="HO135" i="10"/>
  <c r="IA135" i="10" s="1"/>
  <c r="GS253" i="10"/>
  <c r="HE253" i="10" s="1"/>
  <c r="GS243" i="10"/>
  <c r="HE243" i="10" s="1"/>
  <c r="FW256" i="10"/>
  <c r="GI256" i="10" s="1"/>
  <c r="FW125" i="10"/>
  <c r="GI125" i="10" s="1"/>
  <c r="FW120" i="10"/>
  <c r="GI120" i="10" s="1"/>
  <c r="GS135" i="10"/>
  <c r="HE135" i="10" s="1"/>
  <c r="FW231" i="10"/>
  <c r="GI231" i="10" s="1"/>
  <c r="FW277" i="10"/>
  <c r="GI277" i="10" s="1"/>
  <c r="AB207" i="10"/>
  <c r="EG144" i="10"/>
  <c r="FJ137" i="10"/>
  <c r="FL137" i="10" s="1"/>
  <c r="FW275" i="10"/>
  <c r="GI275" i="10" s="1"/>
  <c r="FJ254" i="10"/>
  <c r="FL254" i="10" s="1"/>
  <c r="EG130" i="10"/>
  <c r="EG294" i="10"/>
  <c r="FC136" i="10"/>
  <c r="AB230" i="10"/>
  <c r="AC230" i="10" s="1"/>
  <c r="AF230" i="10" s="1"/>
  <c r="BC230" i="10" s="1"/>
  <c r="GF270" i="10"/>
  <c r="GH270" i="10" s="1"/>
  <c r="FY140" i="10"/>
  <c r="GA140" i="10" s="1"/>
  <c r="FW294" i="10"/>
  <c r="GI294" i="10" s="1"/>
  <c r="GS154" i="10"/>
  <c r="HE154" i="10" s="1"/>
  <c r="GS167" i="10"/>
  <c r="HE167" i="10" s="1"/>
  <c r="GS200" i="10"/>
  <c r="HE200" i="10" s="1"/>
  <c r="GS157" i="10"/>
  <c r="HE157" i="10" s="1"/>
  <c r="GS105" i="10"/>
  <c r="HE105" i="10" s="1"/>
  <c r="GS297" i="10"/>
  <c r="HE297" i="10" s="1"/>
  <c r="GS274" i="10"/>
  <c r="HE274" i="10" s="1"/>
  <c r="GS113" i="10"/>
  <c r="HE113" i="10" s="1"/>
  <c r="GS277" i="10"/>
  <c r="HE277" i="10" s="1"/>
  <c r="GS281" i="10"/>
  <c r="HE281" i="10" s="1"/>
  <c r="GS219" i="10"/>
  <c r="HE219" i="10" s="1"/>
  <c r="GS242" i="10"/>
  <c r="HE242" i="10" s="1"/>
  <c r="FW264" i="10"/>
  <c r="GI264" i="10" s="1"/>
  <c r="GS201" i="10"/>
  <c r="HE201" i="10" s="1"/>
  <c r="FW130" i="10"/>
  <c r="GI130" i="10" s="1"/>
  <c r="FW181" i="10"/>
  <c r="GI181" i="10" s="1"/>
  <c r="GS291" i="10"/>
  <c r="HE291" i="10" s="1"/>
  <c r="FW300" i="10"/>
  <c r="GI300" i="10" s="1"/>
  <c r="FW148" i="10"/>
  <c r="GI148" i="10" s="1"/>
  <c r="FW244" i="10"/>
  <c r="GI244" i="10" s="1"/>
  <c r="GS275" i="10"/>
  <c r="HE275" i="10" s="1"/>
  <c r="FW226" i="10"/>
  <c r="GI226" i="10" s="1"/>
  <c r="FC144" i="10"/>
  <c r="FE144" i="10" s="1"/>
  <c r="FC132" i="10"/>
  <c r="FE132" i="10" s="1"/>
  <c r="FW172" i="10"/>
  <c r="GI172" i="10" s="1"/>
  <c r="FW136" i="10"/>
  <c r="GI136" i="10" s="1"/>
  <c r="FJ140" i="10"/>
  <c r="FL140" i="10" s="1"/>
  <c r="FD140" i="10"/>
  <c r="FE140" i="10" s="1"/>
  <c r="U154" i="10"/>
  <c r="G154" i="6" s="1"/>
  <c r="F154" i="6"/>
  <c r="FE125" i="10"/>
  <c r="G253" i="10"/>
  <c r="S173" i="10"/>
  <c r="U173" i="10" s="1"/>
  <c r="G173" i="6" s="1"/>
  <c r="BI255" i="10"/>
  <c r="BK255" i="10" s="1"/>
  <c r="N255" i="6" s="1"/>
  <c r="U103" i="10"/>
  <c r="G118" i="10"/>
  <c r="J118" i="10" s="1"/>
  <c r="AG118" i="10" s="1"/>
  <c r="GA163" i="10"/>
  <c r="AO230" i="10"/>
  <c r="J230" i="6" s="1"/>
  <c r="FE149" i="10"/>
  <c r="U280" i="10"/>
  <c r="G280" i="6" s="1"/>
  <c r="G226" i="10"/>
  <c r="FE123" i="10"/>
  <c r="G221" i="10"/>
  <c r="U221" i="10"/>
  <c r="G221" i="6" s="1"/>
  <c r="AX255" i="10"/>
  <c r="G138" i="10"/>
  <c r="G262" i="10"/>
  <c r="S214" i="10"/>
  <c r="S126" i="10"/>
  <c r="U126" i="10" s="1"/>
  <c r="G126" i="6" s="1"/>
  <c r="J277" i="10"/>
  <c r="AG277" i="10" s="1"/>
  <c r="U272" i="10"/>
  <c r="G272" i="6" s="1"/>
  <c r="F272" i="6"/>
  <c r="J186" i="10"/>
  <c r="AG186" i="10" s="1"/>
  <c r="P227" i="10"/>
  <c r="D227" i="6" s="1"/>
  <c r="J227" i="10"/>
  <c r="AG227" i="10" s="1"/>
  <c r="F157" i="6"/>
  <c r="U157" i="10"/>
  <c r="G157" i="6" s="1"/>
  <c r="P126" i="10"/>
  <c r="D126" i="6" s="1"/>
  <c r="J126" i="10"/>
  <c r="AG126" i="10" s="1"/>
  <c r="P123" i="10"/>
  <c r="D123" i="6" s="1"/>
  <c r="BQ254" i="10"/>
  <c r="CC254" i="10" s="1"/>
  <c r="AH124" i="10"/>
  <c r="AJ124" i="10" s="1"/>
  <c r="AH284" i="10"/>
  <c r="AJ284" i="10" s="1"/>
  <c r="AM184" i="10"/>
  <c r="U296" i="10"/>
  <c r="G296" i="6" s="1"/>
  <c r="P119" i="10"/>
  <c r="J201" i="10"/>
  <c r="AG201" i="10" s="1"/>
  <c r="AF201" i="10" s="1"/>
  <c r="BC201" i="10" s="1"/>
  <c r="FD145" i="10"/>
  <c r="FC156" i="10"/>
  <c r="S227" i="10"/>
  <c r="J179" i="10"/>
  <c r="AG179" i="10" s="1"/>
  <c r="AX254" i="10"/>
  <c r="AB290" i="10"/>
  <c r="AN284" i="10"/>
  <c r="AA184" i="10"/>
  <c r="AP207" i="10"/>
  <c r="P288" i="10"/>
  <c r="D288" i="6" s="1"/>
  <c r="AN207" i="10"/>
  <c r="EN144" i="10"/>
  <c r="EP144" i="10" s="1"/>
  <c r="FJ182" i="10"/>
  <c r="FL182" i="10" s="1"/>
  <c r="EN294" i="10"/>
  <c r="EP294" i="10" s="1"/>
  <c r="EN130" i="10"/>
  <c r="EP130" i="10" s="1"/>
  <c r="FD156" i="10"/>
  <c r="FE156" i="10" s="1"/>
  <c r="FJ136" i="10"/>
  <c r="FL136" i="10" s="1"/>
  <c r="S261" i="10"/>
  <c r="U261" i="10" s="1"/>
  <c r="G261" i="6" s="1"/>
  <c r="AW254" i="10"/>
  <c r="BQ275" i="10"/>
  <c r="CC275" i="10" s="1"/>
  <c r="AP149" i="10"/>
  <c r="AN149" i="10"/>
  <c r="AA290" i="10"/>
  <c r="AM284" i="10"/>
  <c r="AH184" i="10"/>
  <c r="AJ184" i="10" s="1"/>
  <c r="P107" i="10"/>
  <c r="AH207" i="10"/>
  <c r="AJ207" i="10" s="1"/>
  <c r="P104" i="10"/>
  <c r="P252" i="10"/>
  <c r="D252" i="6" s="1"/>
  <c r="J254" i="10"/>
  <c r="AG254" i="10" s="1"/>
  <c r="AF254" i="10" s="1"/>
  <c r="BC254" i="10" s="1"/>
  <c r="AL254" i="10"/>
  <c r="H254" i="6" s="1"/>
  <c r="P293" i="10"/>
  <c r="D293" i="6" s="1"/>
  <c r="AM207" i="10"/>
  <c r="EH144" i="10"/>
  <c r="FC182" i="10"/>
  <c r="EH294" i="10"/>
  <c r="P152" i="10"/>
  <c r="D152" i="6" s="1"/>
  <c r="P230" i="10"/>
  <c r="D230" i="6" s="1"/>
  <c r="G207" i="10"/>
  <c r="BJ254" i="10"/>
  <c r="AM124" i="10"/>
  <c r="BD275" i="10"/>
  <c r="BF275" i="10" s="1"/>
  <c r="AM149" i="10"/>
  <c r="AU290" i="10"/>
  <c r="BG290" i="10" s="1"/>
  <c r="AU284" i="10"/>
  <c r="BG284" i="10" s="1"/>
  <c r="AU184" i="10"/>
  <c r="BG184" i="10" s="1"/>
  <c r="AA207" i="10"/>
  <c r="U245" i="10"/>
  <c r="G245" i="6" s="1"/>
  <c r="P149" i="10"/>
  <c r="D149" i="6" s="1"/>
  <c r="P157" i="10"/>
  <c r="D157" i="6" s="1"/>
  <c r="P272" i="10"/>
  <c r="D272" i="6" s="1"/>
  <c r="P241" i="10"/>
  <c r="D241" i="6" s="1"/>
  <c r="P295" i="10"/>
  <c r="D295" i="6" s="1"/>
  <c r="EH130" i="10"/>
  <c r="FD136" i="10"/>
  <c r="P108" i="10"/>
  <c r="EI174" i="10"/>
  <c r="AP284" i="10"/>
  <c r="AP124" i="10"/>
  <c r="AU124" i="10"/>
  <c r="BG124" i="10" s="1"/>
  <c r="AX275" i="10"/>
  <c r="P229" i="10"/>
  <c r="D229" i="6" s="1"/>
  <c r="AU149" i="10"/>
  <c r="BG149" i="10" s="1"/>
  <c r="AP290" i="10"/>
  <c r="AB184" i="10"/>
  <c r="F213" i="6"/>
  <c r="S278" i="10"/>
  <c r="J178" i="10"/>
  <c r="AG178" i="10" s="1"/>
  <c r="J121" i="10"/>
  <c r="AG121" i="10" s="1"/>
  <c r="U108" i="10"/>
  <c r="G275" i="10"/>
  <c r="P238" i="10"/>
  <c r="D238" i="6" s="1"/>
  <c r="EI147" i="10"/>
  <c r="EH262" i="10"/>
  <c r="EN128" i="10"/>
  <c r="EP128" i="10" s="1"/>
  <c r="P257" i="10"/>
  <c r="D257" i="6" s="1"/>
  <c r="P173" i="10"/>
  <c r="D173" i="6" s="1"/>
  <c r="U211" i="10"/>
  <c r="G211" i="6" s="1"/>
  <c r="P301" i="10"/>
  <c r="D301" i="6" s="1"/>
  <c r="AN124" i="10"/>
  <c r="BI275" i="10"/>
  <c r="AB149" i="10"/>
  <c r="AN290" i="10"/>
  <c r="AB284" i="10"/>
  <c r="AC284" i="10" s="1"/>
  <c r="P144" i="10"/>
  <c r="D144" i="6" s="1"/>
  <c r="J294" i="10"/>
  <c r="AG294" i="10" s="1"/>
  <c r="J205" i="10"/>
  <c r="AG205" i="10" s="1"/>
  <c r="J138" i="10"/>
  <c r="AG138" i="10" s="1"/>
  <c r="S146" i="10"/>
  <c r="U146" i="10" s="1"/>
  <c r="G146" i="6" s="1"/>
  <c r="P114" i="10"/>
  <c r="P206" i="10"/>
  <c r="D206" i="6" s="1"/>
  <c r="P213" i="10"/>
  <c r="D213" i="6" s="1"/>
  <c r="EG262" i="10"/>
  <c r="EG128" i="10"/>
  <c r="EI128" i="10" s="1"/>
  <c r="P135" i="10"/>
  <c r="D135" i="6" s="1"/>
  <c r="P199" i="10"/>
  <c r="D199" i="6" s="1"/>
  <c r="G185" i="10"/>
  <c r="P110" i="10"/>
  <c r="AP296" i="10"/>
  <c r="AB124" i="10"/>
  <c r="AW275" i="10"/>
  <c r="AA149" i="10"/>
  <c r="AM290" i="10"/>
  <c r="AP184" i="10"/>
  <c r="P168" i="10"/>
  <c r="D168" i="6" s="1"/>
  <c r="J233" i="10"/>
  <c r="AG233" i="10" s="1"/>
  <c r="P145" i="10"/>
  <c r="D145" i="6" s="1"/>
  <c r="P219" i="10"/>
  <c r="D219" i="6" s="1"/>
  <c r="P154" i="10"/>
  <c r="D154" i="6" s="1"/>
  <c r="GA141" i="10"/>
  <c r="FE138" i="10"/>
  <c r="FE254" i="10"/>
  <c r="EI148" i="10"/>
  <c r="AF203" i="10"/>
  <c r="BC203" i="10" s="1"/>
  <c r="AO135" i="10"/>
  <c r="J135" i="6" s="1"/>
  <c r="AO179" i="10"/>
  <c r="J179" i="6" s="1"/>
  <c r="AO254" i="10"/>
  <c r="J254" i="6" s="1"/>
  <c r="J215" i="10"/>
  <c r="AG215" i="10" s="1"/>
  <c r="F282" i="6"/>
  <c r="U282" i="10"/>
  <c r="G282" i="6" s="1"/>
  <c r="U257" i="10"/>
  <c r="G257" i="6" s="1"/>
  <c r="F257" i="6"/>
  <c r="F244" i="6"/>
  <c r="P186" i="10"/>
  <c r="D186" i="6" s="1"/>
  <c r="J280" i="10"/>
  <c r="AG280" i="10" s="1"/>
  <c r="J243" i="10"/>
  <c r="AG243" i="10" s="1"/>
  <c r="J135" i="10"/>
  <c r="AG135" i="10" s="1"/>
  <c r="S295" i="10"/>
  <c r="U295" i="10" s="1"/>
  <c r="G295" i="6" s="1"/>
  <c r="F211" i="6"/>
  <c r="S117" i="10"/>
  <c r="J154" i="10"/>
  <c r="AG154" i="10" s="1"/>
  <c r="G261" i="10"/>
  <c r="G228" i="10"/>
  <c r="S222" i="10"/>
  <c r="F151" i="6"/>
  <c r="F280" i="6"/>
  <c r="U200" i="10"/>
  <c r="G200" i="6" s="1"/>
  <c r="G249" i="10"/>
  <c r="S176" i="10"/>
  <c r="F176" i="6" s="1"/>
  <c r="J255" i="10"/>
  <c r="AG255" i="10" s="1"/>
  <c r="P255" i="10"/>
  <c r="D255" i="6" s="1"/>
  <c r="U270" i="10"/>
  <c r="G270" i="6" s="1"/>
  <c r="F270" i="6"/>
  <c r="F250" i="6"/>
  <c r="U250" i="10"/>
  <c r="G250" i="6" s="1"/>
  <c r="P224" i="10"/>
  <c r="D224" i="6" s="1"/>
  <c r="J224" i="10"/>
  <c r="AG224" i="10" s="1"/>
  <c r="J265" i="10"/>
  <c r="AG265" i="10" s="1"/>
  <c r="J137" i="10"/>
  <c r="AG137" i="10" s="1"/>
  <c r="AF137" i="10" s="1"/>
  <c r="BC137" i="10" s="1"/>
  <c r="P137" i="10"/>
  <c r="D137" i="6" s="1"/>
  <c r="BL114" i="10"/>
  <c r="GS114" i="10"/>
  <c r="HE114" i="10" s="1"/>
  <c r="BL156" i="10"/>
  <c r="GS156" i="10"/>
  <c r="HE156" i="10" s="1"/>
  <c r="AP153" i="10"/>
  <c r="FW153" i="10"/>
  <c r="GI153" i="10" s="1"/>
  <c r="BL272" i="10"/>
  <c r="GS272" i="10"/>
  <c r="HE272" i="10" s="1"/>
  <c r="BJ235" i="10"/>
  <c r="GS235" i="10"/>
  <c r="HE235" i="10" s="1"/>
  <c r="AP123" i="10"/>
  <c r="FW123" i="10"/>
  <c r="GI123" i="10" s="1"/>
  <c r="HB139" i="10"/>
  <c r="HD139" i="10" s="1"/>
  <c r="FY121" i="10"/>
  <c r="FZ145" i="10"/>
  <c r="HB158" i="10"/>
  <c r="HD158" i="10" s="1"/>
  <c r="HB126" i="10"/>
  <c r="HD126" i="10" s="1"/>
  <c r="FZ122" i="10"/>
  <c r="BL254" i="10"/>
  <c r="GS254" i="10"/>
  <c r="HE254" i="10" s="1"/>
  <c r="GU262" i="10"/>
  <c r="FJ174" i="10"/>
  <c r="FL174" i="10" s="1"/>
  <c r="FD130" i="10"/>
  <c r="FC130" i="10"/>
  <c r="FJ130" i="10"/>
  <c r="FL130" i="10" s="1"/>
  <c r="BL227" i="10"/>
  <c r="GS227" i="10"/>
  <c r="HE227" i="10" s="1"/>
  <c r="BL194" i="10"/>
  <c r="GS194" i="10"/>
  <c r="HE194" i="10" s="1"/>
  <c r="BL234" i="10"/>
  <c r="GS234" i="10"/>
  <c r="HE234" i="10" s="1"/>
  <c r="CH206" i="10"/>
  <c r="HO206" i="10"/>
  <c r="IA206" i="10" s="1"/>
  <c r="AP133" i="10"/>
  <c r="FW133" i="10"/>
  <c r="GI133" i="10" s="1"/>
  <c r="AP286" i="10"/>
  <c r="FW286" i="10"/>
  <c r="GI286" i="10" s="1"/>
  <c r="AP109" i="10"/>
  <c r="FW109" i="10"/>
  <c r="GI109" i="10" s="1"/>
  <c r="GS230" i="10"/>
  <c r="HE230" i="10" s="1"/>
  <c r="AM260" i="10"/>
  <c r="FW260" i="10"/>
  <c r="GI260" i="10" s="1"/>
  <c r="GV139" i="10"/>
  <c r="EI127" i="10"/>
  <c r="GF121" i="10"/>
  <c r="GH121" i="10" s="1"/>
  <c r="FY145" i="10"/>
  <c r="GV158" i="10"/>
  <c r="FE262" i="10"/>
  <c r="FE278" i="10"/>
  <c r="GU126" i="10"/>
  <c r="GU137" i="10"/>
  <c r="GV136" i="10"/>
  <c r="HB137" i="10"/>
  <c r="HD137" i="10" s="1"/>
  <c r="GV270" i="10"/>
  <c r="HB270" i="10"/>
  <c r="HD270" i="10" s="1"/>
  <c r="GU270" i="10"/>
  <c r="BL229" i="10"/>
  <c r="GS229" i="10"/>
  <c r="HE229" i="10" s="1"/>
  <c r="J202" i="10"/>
  <c r="AG202" i="10" s="1"/>
  <c r="AP142" i="10"/>
  <c r="FW142" i="10"/>
  <c r="GI142" i="10" s="1"/>
  <c r="AP214" i="10"/>
  <c r="FW214" i="10"/>
  <c r="GI214" i="10" s="1"/>
  <c r="GF134" i="10"/>
  <c r="GH134" i="10" s="1"/>
  <c r="FZ134" i="10"/>
  <c r="HB136" i="10"/>
  <c r="HD136" i="10" s="1"/>
  <c r="AP185" i="10"/>
  <c r="FW185" i="10"/>
  <c r="GI185" i="10" s="1"/>
  <c r="AP217" i="10"/>
  <c r="FW217" i="10"/>
  <c r="GI217" i="10" s="1"/>
  <c r="FY152" i="10"/>
  <c r="GA152" i="10" s="1"/>
  <c r="FW166" i="10"/>
  <c r="GI166" i="10" s="1"/>
  <c r="AN166" i="10"/>
  <c r="AA166" i="10"/>
  <c r="AM166" i="10"/>
  <c r="AB166" i="10"/>
  <c r="AU166" i="10"/>
  <c r="BG166" i="10" s="1"/>
  <c r="AH166" i="10"/>
  <c r="AJ166" i="10" s="1"/>
  <c r="P277" i="10"/>
  <c r="D277" i="6" s="1"/>
  <c r="GV163" i="10"/>
  <c r="GU163" i="10"/>
  <c r="FW118" i="10"/>
  <c r="GI118" i="10" s="1"/>
  <c r="AB278" i="10"/>
  <c r="FW278" i="10"/>
  <c r="GI278" i="10" s="1"/>
  <c r="AU112" i="10"/>
  <c r="BG112" i="10" s="1"/>
  <c r="FW112" i="10"/>
  <c r="GI112" i="10" s="1"/>
  <c r="GV147" i="10"/>
  <c r="HB165" i="10"/>
  <c r="HD165" i="10" s="1"/>
  <c r="HB150" i="10"/>
  <c r="HD150" i="10" s="1"/>
  <c r="HB141" i="10"/>
  <c r="HD141" i="10" s="1"/>
  <c r="GF128" i="10"/>
  <c r="GH128" i="10" s="1"/>
  <c r="HB122" i="10"/>
  <c r="HD122" i="10" s="1"/>
  <c r="FE134" i="10"/>
  <c r="AP218" i="10"/>
  <c r="FW218" i="10"/>
  <c r="GI218" i="10" s="1"/>
  <c r="GV262" i="10"/>
  <c r="G290" i="10"/>
  <c r="AU222" i="10"/>
  <c r="BG222" i="10" s="1"/>
  <c r="FW222" i="10"/>
  <c r="GI222" i="10" s="1"/>
  <c r="AP282" i="10"/>
  <c r="FW282" i="10"/>
  <c r="GI282" i="10" s="1"/>
  <c r="AH287" i="10"/>
  <c r="AJ287" i="10" s="1"/>
  <c r="FW287" i="10"/>
  <c r="GI287" i="10" s="1"/>
  <c r="AA287" i="10"/>
  <c r="AU287" i="10"/>
  <c r="BG287" i="10" s="1"/>
  <c r="AB287" i="10"/>
  <c r="BL249" i="10"/>
  <c r="GS249" i="10"/>
  <c r="HE249" i="10" s="1"/>
  <c r="BL110" i="10"/>
  <c r="GS110" i="10"/>
  <c r="HE110" i="10" s="1"/>
  <c r="BL132" i="10"/>
  <c r="GS132" i="10"/>
  <c r="HE132" i="10" s="1"/>
  <c r="BL266" i="10"/>
  <c r="GS266" i="10"/>
  <c r="HE266" i="10" s="1"/>
  <c r="BL127" i="10"/>
  <c r="GS127" i="10"/>
  <c r="HE127" i="10" s="1"/>
  <c r="AP168" i="10"/>
  <c r="FW168" i="10"/>
  <c r="GI168" i="10" s="1"/>
  <c r="AP190" i="10"/>
  <c r="FW190" i="10"/>
  <c r="GI190" i="10" s="1"/>
  <c r="AP245" i="10"/>
  <c r="FW245" i="10"/>
  <c r="GI245" i="10" s="1"/>
  <c r="AP161" i="10"/>
  <c r="FW161" i="10"/>
  <c r="GI161" i="10" s="1"/>
  <c r="AP138" i="10"/>
  <c r="FW138" i="10"/>
  <c r="GI138" i="10" s="1"/>
  <c r="AP269" i="10"/>
  <c r="FW269" i="10"/>
  <c r="GI269" i="10" s="1"/>
  <c r="BL186" i="10"/>
  <c r="GS186" i="10"/>
  <c r="HE186" i="10" s="1"/>
  <c r="AP182" i="10"/>
  <c r="FW182" i="10"/>
  <c r="GI182" i="10" s="1"/>
  <c r="AP164" i="10"/>
  <c r="FW164" i="10"/>
  <c r="GI164" i="10" s="1"/>
  <c r="GU147" i="10"/>
  <c r="GU165" i="10"/>
  <c r="GU150" i="10"/>
  <c r="GU141" i="10"/>
  <c r="FY128" i="10"/>
  <c r="GV122" i="10"/>
  <c r="FY130" i="10"/>
  <c r="AP280" i="10"/>
  <c r="FW280" i="10"/>
  <c r="GI280" i="10" s="1"/>
  <c r="AP301" i="10"/>
  <c r="FW301" i="10"/>
  <c r="GI301" i="10" s="1"/>
  <c r="AH116" i="10"/>
  <c r="AJ116" i="10" s="1"/>
  <c r="FW116" i="10"/>
  <c r="GI116" i="10" s="1"/>
  <c r="AU207" i="10"/>
  <c r="BG207" i="10" s="1"/>
  <c r="FW207" i="10"/>
  <c r="GI207" i="10" s="1"/>
  <c r="FY156" i="10"/>
  <c r="FZ156" i="10"/>
  <c r="AH252" i="10"/>
  <c r="AJ252" i="10" s="1"/>
  <c r="FW252" i="10"/>
  <c r="GI252" i="10" s="1"/>
  <c r="AA252" i="10"/>
  <c r="AU252" i="10"/>
  <c r="BG252" i="10" s="1"/>
  <c r="AN252" i="10"/>
  <c r="AM252" i="10"/>
  <c r="AP252" i="10"/>
  <c r="AB252" i="10"/>
  <c r="FC165" i="10"/>
  <c r="FD165" i="10"/>
  <c r="FJ165" i="10"/>
  <c r="FL165" i="10" s="1"/>
  <c r="AP189" i="10"/>
  <c r="FW189" i="10"/>
  <c r="GI189" i="10" s="1"/>
  <c r="AP302" i="10"/>
  <c r="FW302" i="10"/>
  <c r="GI302" i="10" s="1"/>
  <c r="AP248" i="10"/>
  <c r="FW248" i="10"/>
  <c r="GI248" i="10" s="1"/>
  <c r="AP144" i="10"/>
  <c r="FW144" i="10"/>
  <c r="GI144" i="10" s="1"/>
  <c r="AP267" i="10"/>
  <c r="FW267" i="10"/>
  <c r="GI267" i="10" s="1"/>
  <c r="AM180" i="10"/>
  <c r="FW180" i="10"/>
  <c r="GI180" i="10" s="1"/>
  <c r="AU175" i="10"/>
  <c r="BG175" i="10" s="1"/>
  <c r="FW175" i="10"/>
  <c r="GI175" i="10" s="1"/>
  <c r="AO247" i="10"/>
  <c r="J247" i="6" s="1"/>
  <c r="AP295" i="10"/>
  <c r="FW295" i="10"/>
  <c r="GI295" i="10" s="1"/>
  <c r="G163" i="10"/>
  <c r="GF262" i="10"/>
  <c r="GH262" i="10" s="1"/>
  <c r="GF125" i="10"/>
  <c r="GH125" i="10" s="1"/>
  <c r="FZ128" i="10"/>
  <c r="EI163" i="10"/>
  <c r="S297" i="10"/>
  <c r="U297" i="10" s="1"/>
  <c r="G297" i="6" s="1"/>
  <c r="FE152" i="10"/>
  <c r="BQ174" i="10"/>
  <c r="CC174" i="10" s="1"/>
  <c r="GS174" i="10"/>
  <c r="HE174" i="10" s="1"/>
  <c r="FW216" i="10"/>
  <c r="GI216" i="10" s="1"/>
  <c r="BL246" i="10"/>
  <c r="GS246" i="10"/>
  <c r="HE246" i="10" s="1"/>
  <c r="GF149" i="10"/>
  <c r="GH149" i="10" s="1"/>
  <c r="AA261" i="10"/>
  <c r="FW261" i="10"/>
  <c r="GI261" i="10" s="1"/>
  <c r="FY149" i="10"/>
  <c r="AU183" i="10"/>
  <c r="BG183" i="10" s="1"/>
  <c r="FW183" i="10"/>
  <c r="GI183" i="10" s="1"/>
  <c r="AP251" i="10"/>
  <c r="FW251" i="10"/>
  <c r="GI251" i="10" s="1"/>
  <c r="FJ149" i="10"/>
  <c r="FL149" i="10" s="1"/>
  <c r="EG137" i="10"/>
  <c r="EN137" i="10"/>
  <c r="EP137" i="10" s="1"/>
  <c r="EH137" i="10"/>
  <c r="FJ128" i="10"/>
  <c r="FL128" i="10" s="1"/>
  <c r="FC128" i="10"/>
  <c r="FE128" i="10" s="1"/>
  <c r="AB193" i="10"/>
  <c r="AC193" i="10" s="1"/>
  <c r="FW193" i="10"/>
  <c r="GI193" i="10" s="1"/>
  <c r="AP236" i="10"/>
  <c r="FW236" i="10"/>
  <c r="GI236" i="10" s="1"/>
  <c r="FW293" i="10"/>
  <c r="GI293" i="10" s="1"/>
  <c r="AW159" i="10"/>
  <c r="AY159" i="10" s="1"/>
  <c r="AZ159" i="10" s="1" a="1"/>
  <c r="AZ159" i="10" s="1"/>
  <c r="GS159" i="10"/>
  <c r="HE159" i="10" s="1"/>
  <c r="HB163" i="10"/>
  <c r="HD163" i="10" s="1"/>
  <c r="FZ262" i="10"/>
  <c r="FY134" i="10"/>
  <c r="FZ125" i="10"/>
  <c r="EN149" i="10"/>
  <c r="EP149" i="10" s="1"/>
  <c r="EG149" i="10"/>
  <c r="EH149" i="10"/>
  <c r="AP132" i="10"/>
  <c r="FW132" i="10"/>
  <c r="GI132" i="10" s="1"/>
  <c r="FD126" i="10"/>
  <c r="FC126" i="10"/>
  <c r="FJ126" i="10"/>
  <c r="FL126" i="10" s="1"/>
  <c r="FY254" i="10"/>
  <c r="GA254" i="10" s="1"/>
  <c r="GF254" i="10"/>
  <c r="GH254" i="10" s="1"/>
  <c r="BL217" i="10"/>
  <c r="GS217" i="10"/>
  <c r="HE217" i="10" s="1"/>
  <c r="BL212" i="10"/>
  <c r="GS212" i="10"/>
  <c r="HE212" i="10" s="1"/>
  <c r="GS124" i="10"/>
  <c r="HE124" i="10" s="1"/>
  <c r="CH238" i="10"/>
  <c r="HO238" i="10"/>
  <c r="IA238" i="10" s="1"/>
  <c r="G153" i="10"/>
  <c r="AP259" i="10"/>
  <c r="FW259" i="10"/>
  <c r="GI259" i="10" s="1"/>
  <c r="AP169" i="10"/>
  <c r="FW169" i="10"/>
  <c r="GI169" i="10" s="1"/>
  <c r="GF148" i="10"/>
  <c r="GH148" i="10" s="1"/>
  <c r="FZ148" i="10"/>
  <c r="FY148" i="10"/>
  <c r="BL211" i="10"/>
  <c r="GS211" i="10"/>
  <c r="HE211" i="10" s="1"/>
  <c r="AP106" i="10"/>
  <c r="FW106" i="10"/>
  <c r="GI106" i="10" s="1"/>
  <c r="BL155" i="10"/>
  <c r="GS155" i="10"/>
  <c r="HE155" i="10" s="1"/>
  <c r="AP129" i="10"/>
  <c r="FW129" i="10"/>
  <c r="GI129" i="10" s="1"/>
  <c r="AP194" i="10"/>
  <c r="FW194" i="10"/>
  <c r="GI194" i="10" s="1"/>
  <c r="FY122" i="10"/>
  <c r="FZ130" i="10"/>
  <c r="FJ163" i="10"/>
  <c r="FL163" i="10" s="1"/>
  <c r="FC163" i="10"/>
  <c r="FD163" i="10"/>
  <c r="P222" i="10"/>
  <c r="D222" i="6" s="1"/>
  <c r="J222" i="10"/>
  <c r="AG222" i="10" s="1"/>
  <c r="AH112" i="10"/>
  <c r="AJ112" i="10" s="1"/>
  <c r="AM218" i="10"/>
  <c r="F170" i="6"/>
  <c r="AA222" i="10"/>
  <c r="AF111" i="10"/>
  <c r="BC111" i="10" s="1"/>
  <c r="P201" i="10"/>
  <c r="D201" i="6" s="1"/>
  <c r="AN222" i="10"/>
  <c r="AM282" i="10"/>
  <c r="AU282" i="10"/>
  <c r="BG282" i="10" s="1"/>
  <c r="AP112" i="10"/>
  <c r="AN295" i="10"/>
  <c r="AU218" i="10"/>
  <c r="BG218" i="10" s="1"/>
  <c r="U237" i="10"/>
  <c r="G237" i="6" s="1"/>
  <c r="AB222" i="10"/>
  <c r="EI126" i="10"/>
  <c r="U212" i="10"/>
  <c r="G212" i="6" s="1"/>
  <c r="U188" i="10"/>
  <c r="G188" i="6" s="1"/>
  <c r="S132" i="10"/>
  <c r="AQ254" i="10"/>
  <c r="K254" i="6" s="1"/>
  <c r="J288" i="10"/>
  <c r="AG288" i="10" s="1"/>
  <c r="AB282" i="10"/>
  <c r="AN112" i="10"/>
  <c r="AB218" i="10"/>
  <c r="AA282" i="10"/>
  <c r="AB112" i="10"/>
  <c r="AA218" i="10"/>
  <c r="AC218" i="10" s="1"/>
  <c r="AQ199" i="10"/>
  <c r="K199" i="6" s="1"/>
  <c r="J140" i="10"/>
  <c r="AG140" i="10" s="1"/>
  <c r="F229" i="6"/>
  <c r="AH222" i="10"/>
  <c r="AJ222" i="10" s="1"/>
  <c r="AM222" i="10"/>
  <c r="J211" i="10"/>
  <c r="AG211" i="10" s="1"/>
  <c r="AH282" i="10"/>
  <c r="AJ282" i="10" s="1"/>
  <c r="AA112" i="10"/>
  <c r="BQ235" i="10"/>
  <c r="CC235" i="10" s="1"/>
  <c r="AH218" i="10"/>
  <c r="AJ218" i="10" s="1"/>
  <c r="AP222" i="10"/>
  <c r="F152" i="6"/>
  <c r="U119" i="10"/>
  <c r="U104" i="10"/>
  <c r="G251" i="10"/>
  <c r="S240" i="10"/>
  <c r="U240" i="10" s="1"/>
  <c r="G240" i="6" s="1"/>
  <c r="U263" i="10"/>
  <c r="G263" i="6" s="1"/>
  <c r="AO174" i="10"/>
  <c r="J174" i="6" s="1"/>
  <c r="U202" i="10"/>
  <c r="G202" i="6" s="1"/>
  <c r="S247" i="10"/>
  <c r="U247" i="10" s="1"/>
  <c r="G247" i="6" s="1"/>
  <c r="G297" i="10"/>
  <c r="S185" i="10"/>
  <c r="U185" i="10" s="1"/>
  <c r="G185" i="6" s="1"/>
  <c r="FE174" i="10"/>
  <c r="AC246" i="10"/>
  <c r="AD246" i="10" s="1" a="1"/>
  <c r="AD246" i="10" s="1"/>
  <c r="FE286" i="10"/>
  <c r="G287" i="10"/>
  <c r="U120" i="10"/>
  <c r="FE142" i="10"/>
  <c r="F289" i="6"/>
  <c r="U289" i="10"/>
  <c r="G289" i="6" s="1"/>
  <c r="U218" i="10"/>
  <c r="G218" i="6" s="1"/>
  <c r="F218" i="6"/>
  <c r="AA188" i="10"/>
  <c r="AN188" i="10"/>
  <c r="AM188" i="10"/>
  <c r="AX174" i="10"/>
  <c r="AA116" i="10"/>
  <c r="J152" i="10"/>
  <c r="AG152" i="10" s="1"/>
  <c r="AX235" i="10"/>
  <c r="AA295" i="10"/>
  <c r="AQ287" i="10"/>
  <c r="K287" i="6" s="1"/>
  <c r="P233" i="10"/>
  <c r="D233" i="6" s="1"/>
  <c r="BD230" i="10"/>
  <c r="BF230" i="10" s="1"/>
  <c r="BL235" i="10"/>
  <c r="F212" i="6"/>
  <c r="BD174" i="10"/>
  <c r="BF174" i="10" s="1"/>
  <c r="AN116" i="10"/>
  <c r="AO116" i="10" s="1"/>
  <c r="J289" i="10"/>
  <c r="AG289" i="10" s="1"/>
  <c r="AA280" i="10"/>
  <c r="AB260" i="10"/>
  <c r="AO223" i="10"/>
  <c r="AB183" i="10"/>
  <c r="AU261" i="10"/>
  <c r="BG261" i="10" s="1"/>
  <c r="AB188" i="10"/>
  <c r="F207" i="6"/>
  <c r="EI136" i="10"/>
  <c r="AW246" i="10"/>
  <c r="AH251" i="10"/>
  <c r="AJ251" i="10" s="1"/>
  <c r="BD235" i="10"/>
  <c r="BF235" i="10" s="1"/>
  <c r="AM295" i="10"/>
  <c r="AX272" i="10"/>
  <c r="F255" i="6"/>
  <c r="AU116" i="10"/>
  <c r="BG116" i="10" s="1"/>
  <c r="AB301" i="10"/>
  <c r="F202" i="6"/>
  <c r="AU182" i="10"/>
  <c r="BG182" i="10" s="1"/>
  <c r="J174" i="10"/>
  <c r="AG174" i="10" s="1"/>
  <c r="AF174" i="10" s="1"/>
  <c r="BC174" i="10" s="1"/>
  <c r="AH280" i="10"/>
  <c r="AJ280" i="10" s="1"/>
  <c r="AA260" i="10"/>
  <c r="AA183" i="10"/>
  <c r="F258" i="6"/>
  <c r="F186" i="6"/>
  <c r="AQ291" i="10"/>
  <c r="K291" i="6" s="1"/>
  <c r="FE121" i="10"/>
  <c r="AX246" i="10"/>
  <c r="AM286" i="10"/>
  <c r="BD246" i="10"/>
  <c r="BF246" i="10" s="1"/>
  <c r="F163" i="6"/>
  <c r="J108" i="10"/>
  <c r="AG108" i="10" s="1"/>
  <c r="AH295" i="10"/>
  <c r="AJ295" i="10" s="1"/>
  <c r="BD272" i="10"/>
  <c r="BF272" i="10" s="1"/>
  <c r="BJ230" i="10"/>
  <c r="BJ174" i="10"/>
  <c r="AA301" i="10"/>
  <c r="AN182" i="10"/>
  <c r="AH260" i="10"/>
  <c r="AJ260" i="10" s="1"/>
  <c r="AH183" i="10"/>
  <c r="AJ183" i="10" s="1"/>
  <c r="AA278" i="10"/>
  <c r="AH261" i="10"/>
  <c r="AJ261" i="10" s="1"/>
  <c r="G194" i="10"/>
  <c r="J194" i="10" s="1"/>
  <c r="AG194" i="10" s="1"/>
  <c r="J4" i="12"/>
  <c r="BQ272" i="10"/>
  <c r="CC272" i="10" s="1"/>
  <c r="FE141" i="10"/>
  <c r="AM251" i="10"/>
  <c r="BI235" i="10"/>
  <c r="AU295" i="10"/>
  <c r="BG295" i="10" s="1"/>
  <c r="BJ272" i="10"/>
  <c r="F253" i="6"/>
  <c r="BI230" i="10"/>
  <c r="AW174" i="10"/>
  <c r="AB116" i="10"/>
  <c r="AH301" i="10"/>
  <c r="AJ301" i="10" s="1"/>
  <c r="AM182" i="10"/>
  <c r="AN280" i="10"/>
  <c r="AP260" i="10"/>
  <c r="F197" i="6"/>
  <c r="AN261" i="10"/>
  <c r="S217" i="10"/>
  <c r="F217" i="6" s="1"/>
  <c r="AP188" i="10"/>
  <c r="FE148" i="10"/>
  <c r="AU301" i="10"/>
  <c r="BG301" i="10" s="1"/>
  <c r="AA182" i="10"/>
  <c r="AB280" i="10"/>
  <c r="AO258" i="10"/>
  <c r="J258" i="6" s="1"/>
  <c r="AH188" i="10"/>
  <c r="AJ188" i="10" s="1"/>
  <c r="S172" i="10"/>
  <c r="AM216" i="10"/>
  <c r="AN216" i="10"/>
  <c r="AA216" i="10"/>
  <c r="AC216" i="10" s="1"/>
  <c r="AA251" i="10"/>
  <c r="AC251" i="10" s="1"/>
  <c r="BJ246" i="10"/>
  <c r="AN251" i="10"/>
  <c r="AO143" i="10"/>
  <c r="AW235" i="10"/>
  <c r="J206" i="10"/>
  <c r="AG206" i="10" s="1"/>
  <c r="AF206" i="10" s="1"/>
  <c r="BC206" i="10" s="1"/>
  <c r="BQ230" i="10"/>
  <c r="CC230" i="10" s="1"/>
  <c r="BI174" i="10"/>
  <c r="AQ174" i="10"/>
  <c r="K174" i="6" s="1"/>
  <c r="AB182" i="10"/>
  <c r="AM280" i="10"/>
  <c r="AN260" i="10"/>
  <c r="F265" i="6"/>
  <c r="AB261" i="10"/>
  <c r="AH216" i="10"/>
  <c r="AJ216" i="10" s="1"/>
  <c r="U114" i="10"/>
  <c r="AO255" i="10"/>
  <c r="J255" i="6" s="1"/>
  <c r="BI246" i="10"/>
  <c r="BK246" i="10" s="1"/>
  <c r="AU251" i="10"/>
  <c r="BG251" i="10" s="1"/>
  <c r="AB295" i="10"/>
  <c r="AW272" i="10"/>
  <c r="AN301" i="10"/>
  <c r="AO301" i="10" s="1"/>
  <c r="J301" i="6" s="1"/>
  <c r="AH182" i="10"/>
  <c r="AJ182" i="10" s="1"/>
  <c r="AU280" i="10"/>
  <c r="BG280" i="10" s="1"/>
  <c r="AM261" i="10"/>
  <c r="AU216" i="10"/>
  <c r="BG216" i="10" s="1"/>
  <c r="AU188" i="10"/>
  <c r="BG188" i="10" s="1"/>
  <c r="FE270" i="10"/>
  <c r="GA158" i="10"/>
  <c r="FE145" i="10"/>
  <c r="F137" i="6"/>
  <c r="U137" i="10"/>
  <c r="G137" i="6" s="1"/>
  <c r="AC196" i="10"/>
  <c r="AQ206" i="10"/>
  <c r="K206" i="6" s="1"/>
  <c r="S162" i="10"/>
  <c r="U162" i="10" s="1"/>
  <c r="G162" i="6" s="1"/>
  <c r="G142" i="10"/>
  <c r="S148" i="10"/>
  <c r="F148" i="6" s="1"/>
  <c r="S268" i="10"/>
  <c r="EI138" i="10"/>
  <c r="EI123" i="10"/>
  <c r="EI132" i="10"/>
  <c r="U234" i="10"/>
  <c r="G234" i="6" s="1"/>
  <c r="G172" i="10"/>
  <c r="G214" i="10"/>
  <c r="EI142" i="10"/>
  <c r="AO176" i="10"/>
  <c r="AQ176" i="10" s="1"/>
  <c r="K176" i="6" s="1"/>
  <c r="G180" i="10"/>
  <c r="FE127" i="10"/>
  <c r="AO241" i="10"/>
  <c r="J241" i="6" s="1"/>
  <c r="FE182" i="10"/>
  <c r="GA139" i="10"/>
  <c r="F231" i="6"/>
  <c r="S204" i="10"/>
  <c r="U204" i="10" s="1"/>
  <c r="G204" i="6" s="1"/>
  <c r="S210" i="10"/>
  <c r="F210" i="6" s="1"/>
  <c r="S164" i="10"/>
  <c r="F164" i="6" s="1"/>
  <c r="P215" i="10"/>
  <c r="D215" i="6" s="1"/>
  <c r="G236" i="10"/>
  <c r="FE294" i="10"/>
  <c r="GA174" i="10"/>
  <c r="S256" i="10"/>
  <c r="AC235" i="10"/>
  <c r="AD235" i="10" s="1" a="1"/>
  <c r="AD235" i="10" s="1"/>
  <c r="EI139" i="10"/>
  <c r="GA150" i="10"/>
  <c r="AO187" i="10"/>
  <c r="AQ187" i="10" s="1"/>
  <c r="K187" i="6" s="1"/>
  <c r="AC205" i="10"/>
  <c r="S236" i="10"/>
  <c r="U236" i="10" s="1"/>
  <c r="G236" i="6" s="1"/>
  <c r="G183" i="10"/>
  <c r="S145" i="10"/>
  <c r="U145" i="10" s="1"/>
  <c r="G145" i="6" s="1"/>
  <c r="EI286" i="10"/>
  <c r="J116" i="10"/>
  <c r="AG116" i="10" s="1"/>
  <c r="F281" i="6"/>
  <c r="U281" i="10"/>
  <c r="G281" i="6" s="1"/>
  <c r="F228" i="6"/>
  <c r="U228" i="10"/>
  <c r="G228" i="6" s="1"/>
  <c r="AO249" i="10"/>
  <c r="AO298" i="10"/>
  <c r="AC141" i="10"/>
  <c r="AY111" i="10"/>
  <c r="AO139" i="10"/>
  <c r="J139" i="6" s="1"/>
  <c r="S122" i="10"/>
  <c r="F122" i="6" s="1"/>
  <c r="EN191" i="10"/>
  <c r="EP191" i="10" s="1"/>
  <c r="EG191" i="10"/>
  <c r="EH191" i="10"/>
  <c r="FY170" i="10"/>
  <c r="GF170" i="10"/>
  <c r="GH170" i="10" s="1"/>
  <c r="FZ170" i="10"/>
  <c r="FJ276" i="10"/>
  <c r="FL276" i="10" s="1"/>
  <c r="FC276" i="10"/>
  <c r="FD276" i="10"/>
  <c r="EN187" i="10"/>
  <c r="EP187" i="10" s="1"/>
  <c r="EG187" i="10"/>
  <c r="EH187" i="10"/>
  <c r="FJ235" i="10"/>
  <c r="FL235" i="10" s="1"/>
  <c r="FD235" i="10"/>
  <c r="FC235" i="10"/>
  <c r="EG116" i="10"/>
  <c r="EH116" i="10"/>
  <c r="EN116" i="10"/>
  <c r="EP116" i="10" s="1"/>
  <c r="EG284" i="10"/>
  <c r="EN284" i="10"/>
  <c r="EP284" i="10" s="1"/>
  <c r="EH284" i="10"/>
  <c r="FY249" i="10"/>
  <c r="FZ249" i="10"/>
  <c r="GF249" i="10"/>
  <c r="GH249" i="10" s="1"/>
  <c r="FC176" i="10"/>
  <c r="FJ176" i="10"/>
  <c r="FL176" i="10" s="1"/>
  <c r="FD176" i="10"/>
  <c r="GF279" i="10"/>
  <c r="GH279" i="10" s="1"/>
  <c r="FZ279" i="10"/>
  <c r="FY279" i="10"/>
  <c r="FC248" i="10"/>
  <c r="FJ248" i="10"/>
  <c r="FL248" i="10" s="1"/>
  <c r="FD248" i="10"/>
  <c r="GV211" i="10"/>
  <c r="HB211" i="10"/>
  <c r="HD211" i="10" s="1"/>
  <c r="GU211" i="10"/>
  <c r="FJ208" i="10"/>
  <c r="FL208" i="10" s="1"/>
  <c r="FD208" i="10"/>
  <c r="FC208" i="10"/>
  <c r="GF185" i="10"/>
  <c r="GH185" i="10" s="1"/>
  <c r="FY185" i="10"/>
  <c r="FZ185" i="10"/>
  <c r="FJ119" i="10"/>
  <c r="FL119" i="10" s="1"/>
  <c r="FD119" i="10"/>
  <c r="FC119" i="10"/>
  <c r="EH285" i="10"/>
  <c r="EG285" i="10"/>
  <c r="EN285" i="10"/>
  <c r="EP285" i="10" s="1"/>
  <c r="GU258" i="10"/>
  <c r="GV258" i="10"/>
  <c r="HB258" i="10"/>
  <c r="HD258" i="10" s="1"/>
  <c r="EG221" i="10"/>
  <c r="EN221" i="10"/>
  <c r="EP221" i="10" s="1"/>
  <c r="EH221" i="10"/>
  <c r="FC179" i="10"/>
  <c r="FJ179" i="10"/>
  <c r="FL179" i="10" s="1"/>
  <c r="FD179" i="10"/>
  <c r="EN247" i="10"/>
  <c r="EP247" i="10" s="1"/>
  <c r="EG247" i="10"/>
  <c r="EH247" i="10"/>
  <c r="GF226" i="10"/>
  <c r="GH226" i="10" s="1"/>
  <c r="FY226" i="10"/>
  <c r="FZ226" i="10"/>
  <c r="GW147" i="10"/>
  <c r="EI122" i="10"/>
  <c r="FC114" i="10"/>
  <c r="FJ114" i="10"/>
  <c r="FL114" i="10" s="1"/>
  <c r="FD114" i="10"/>
  <c r="FY230" i="10"/>
  <c r="FZ230" i="10"/>
  <c r="GF230" i="10"/>
  <c r="GH230" i="10" s="1"/>
  <c r="FC220" i="10"/>
  <c r="FD220" i="10"/>
  <c r="FJ220" i="10"/>
  <c r="FL220" i="10" s="1"/>
  <c r="GU204" i="10"/>
  <c r="GV204" i="10"/>
  <c r="HB204" i="10"/>
  <c r="HD204" i="10" s="1"/>
  <c r="FD224" i="10"/>
  <c r="FC224" i="10"/>
  <c r="FJ224" i="10"/>
  <c r="FL224" i="10" s="1"/>
  <c r="FY210" i="10"/>
  <c r="GF210" i="10"/>
  <c r="GH210" i="10" s="1"/>
  <c r="FZ210" i="10"/>
  <c r="EG265" i="10"/>
  <c r="EH265" i="10"/>
  <c r="EN265" i="10"/>
  <c r="EP265" i="10" s="1"/>
  <c r="GU231" i="10"/>
  <c r="HB231" i="10"/>
  <c r="HD231" i="10" s="1"/>
  <c r="GV231" i="10"/>
  <c r="FD151" i="10"/>
  <c r="FC151" i="10"/>
  <c r="FJ151" i="10"/>
  <c r="FL151" i="10" s="1"/>
  <c r="FD115" i="10"/>
  <c r="FC115" i="10"/>
  <c r="FJ115" i="10"/>
  <c r="FL115" i="10" s="1"/>
  <c r="EG218" i="10"/>
  <c r="EH218" i="10"/>
  <c r="EN218" i="10"/>
  <c r="EP218" i="10" s="1"/>
  <c r="FD169" i="10"/>
  <c r="FC169" i="10"/>
  <c r="FJ169" i="10"/>
  <c r="FL169" i="10" s="1"/>
  <c r="FC250" i="10"/>
  <c r="FJ250" i="10"/>
  <c r="FL250" i="10" s="1"/>
  <c r="FD250" i="10"/>
  <c r="FC234" i="10"/>
  <c r="FJ234" i="10"/>
  <c r="FL234" i="10" s="1"/>
  <c r="FD234" i="10"/>
  <c r="EI254" i="10"/>
  <c r="EG229" i="10"/>
  <c r="EN229" i="10"/>
  <c r="EP229" i="10" s="1"/>
  <c r="EH229" i="10"/>
  <c r="GV219" i="10"/>
  <c r="GU219" i="10"/>
  <c r="HB219" i="10"/>
  <c r="HD219" i="10" s="1"/>
  <c r="FD253" i="10"/>
  <c r="FJ253" i="10"/>
  <c r="FL253" i="10" s="1"/>
  <c r="FC253" i="10"/>
  <c r="FZ189" i="10"/>
  <c r="GF189" i="10"/>
  <c r="GH189" i="10" s="1"/>
  <c r="FY189" i="10"/>
  <c r="FJ291" i="10"/>
  <c r="FL291" i="10" s="1"/>
  <c r="FC291" i="10"/>
  <c r="FD291" i="10"/>
  <c r="GU274" i="10"/>
  <c r="GV274" i="10"/>
  <c r="HB274" i="10"/>
  <c r="HD274" i="10" s="1"/>
  <c r="FJ263" i="10"/>
  <c r="FL263" i="10" s="1"/>
  <c r="FD263" i="10"/>
  <c r="FC263" i="10"/>
  <c r="GV293" i="10"/>
  <c r="GU293" i="10"/>
  <c r="HB293" i="10"/>
  <c r="HD293" i="10" s="1"/>
  <c r="FJ207" i="10"/>
  <c r="FL207" i="10" s="1"/>
  <c r="FD207" i="10"/>
  <c r="FC207" i="10"/>
  <c r="HB192" i="10"/>
  <c r="HD192" i="10" s="1"/>
  <c r="GU192" i="10"/>
  <c r="GV192" i="10"/>
  <c r="EG107" i="10"/>
  <c r="EH107" i="10"/>
  <c r="EN107" i="10"/>
  <c r="EP107" i="10" s="1"/>
  <c r="EN244" i="10"/>
  <c r="EP244" i="10" s="1"/>
  <c r="EG244" i="10"/>
  <c r="EH244" i="10"/>
  <c r="FD181" i="10"/>
  <c r="FC181" i="10"/>
  <c r="FJ181" i="10"/>
  <c r="FL181" i="10" s="1"/>
  <c r="FZ173" i="10"/>
  <c r="GF173" i="10"/>
  <c r="GH173" i="10" s="1"/>
  <c r="FY173" i="10"/>
  <c r="FY232" i="10"/>
  <c r="FZ232" i="10"/>
  <c r="GF232" i="10"/>
  <c r="GH232" i="10" s="1"/>
  <c r="FY190" i="10"/>
  <c r="FJ131" i="10"/>
  <c r="FL131" i="10" s="1"/>
  <c r="FC131" i="10"/>
  <c r="FD131" i="10"/>
  <c r="FZ102" i="10"/>
  <c r="GF102" i="10"/>
  <c r="GH102" i="10" s="1"/>
  <c r="FY102" i="10"/>
  <c r="FD269" i="10"/>
  <c r="FC269" i="10"/>
  <c r="FJ269" i="10"/>
  <c r="FL269" i="10" s="1"/>
  <c r="FC154" i="10"/>
  <c r="FJ154" i="10"/>
  <c r="FL154" i="10" s="1"/>
  <c r="FD154" i="10"/>
  <c r="FC298" i="10"/>
  <c r="FJ298" i="10"/>
  <c r="FL298" i="10" s="1"/>
  <c r="FD298" i="10"/>
  <c r="EH197" i="10"/>
  <c r="EN197" i="10"/>
  <c r="EP197" i="10" s="1"/>
  <c r="EG197" i="10"/>
  <c r="HB255" i="10"/>
  <c r="HD255" i="10" s="1"/>
  <c r="GU255" i="10"/>
  <c r="GV255" i="10"/>
  <c r="FY238" i="10"/>
  <c r="FZ238" i="10"/>
  <c r="GF238" i="10"/>
  <c r="GH238" i="10" s="1"/>
  <c r="GU196" i="10"/>
  <c r="HB196" i="10"/>
  <c r="HD196" i="10" s="1"/>
  <c r="GV196" i="10"/>
  <c r="EH213" i="10"/>
  <c r="EN213" i="10"/>
  <c r="EP213" i="10" s="1"/>
  <c r="EG213" i="10"/>
  <c r="GV172" i="10"/>
  <c r="GU172" i="10"/>
  <c r="HB172" i="10"/>
  <c r="HD172" i="10" s="1"/>
  <c r="FZ260" i="10"/>
  <c r="FY260" i="10"/>
  <c r="GF260" i="10"/>
  <c r="GH260" i="10" s="1"/>
  <c r="FZ228" i="10"/>
  <c r="GF228" i="10"/>
  <c r="GH228" i="10" s="1"/>
  <c r="FY228" i="10"/>
  <c r="EG223" i="10"/>
  <c r="EH223" i="10"/>
  <c r="EN223" i="10"/>
  <c r="EP223" i="10" s="1"/>
  <c r="FC201" i="10"/>
  <c r="FJ201" i="10"/>
  <c r="FL201" i="10" s="1"/>
  <c r="FD201" i="10"/>
  <c r="FC282" i="10"/>
  <c r="FD282" i="10"/>
  <c r="FJ282" i="10"/>
  <c r="FL282" i="10" s="1"/>
  <c r="FD143" i="10"/>
  <c r="FC143" i="10"/>
  <c r="FJ143" i="10"/>
  <c r="FL143" i="10" s="1"/>
  <c r="AC219" i="10"/>
  <c r="AD219" i="10" s="1" a="1"/>
  <c r="AD219" i="10" s="1"/>
  <c r="U178" i="10"/>
  <c r="G178" i="6" s="1"/>
  <c r="FC191" i="10"/>
  <c r="FD191" i="10"/>
  <c r="FJ191" i="10"/>
  <c r="FL191" i="10" s="1"/>
  <c r="GF187" i="10"/>
  <c r="GH187" i="10" s="1"/>
  <c r="FZ187" i="10"/>
  <c r="FY187" i="10"/>
  <c r="GU235" i="10"/>
  <c r="HB235" i="10"/>
  <c r="HD235" i="10" s="1"/>
  <c r="FC116" i="10"/>
  <c r="FJ116" i="10"/>
  <c r="FL116" i="10" s="1"/>
  <c r="FD116" i="10"/>
  <c r="GF284" i="10"/>
  <c r="GH284" i="10" s="1"/>
  <c r="EH176" i="10"/>
  <c r="EG176" i="10"/>
  <c r="EN176" i="10"/>
  <c r="EP176" i="10" s="1"/>
  <c r="HQ279" i="10"/>
  <c r="HX279" i="10"/>
  <c r="HZ279" i="10" s="1"/>
  <c r="HR279" i="10"/>
  <c r="FC160" i="10"/>
  <c r="FD160" i="10"/>
  <c r="FJ160" i="10"/>
  <c r="FL160" i="10" s="1"/>
  <c r="FC112" i="10"/>
  <c r="FJ112" i="10"/>
  <c r="FL112" i="10" s="1"/>
  <c r="FD112" i="10"/>
  <c r="EG208" i="10"/>
  <c r="EN208" i="10"/>
  <c r="EP208" i="10" s="1"/>
  <c r="EH208" i="10"/>
  <c r="EN119" i="10"/>
  <c r="EP119" i="10" s="1"/>
  <c r="EH119" i="10"/>
  <c r="EG119" i="10"/>
  <c r="FZ285" i="10"/>
  <c r="GF285" i="10"/>
  <c r="GH285" i="10" s="1"/>
  <c r="FY285" i="10"/>
  <c r="GF221" i="10"/>
  <c r="GH221" i="10" s="1"/>
  <c r="FY221" i="10"/>
  <c r="FZ221" i="10"/>
  <c r="HB179" i="10"/>
  <c r="HD179" i="10" s="1"/>
  <c r="GV179" i="10"/>
  <c r="GU179" i="10"/>
  <c r="FJ247" i="10"/>
  <c r="FL247" i="10" s="1"/>
  <c r="FD247" i="10"/>
  <c r="FC247" i="10"/>
  <c r="FJ186" i="10"/>
  <c r="FL186" i="10" s="1"/>
  <c r="FD186" i="10"/>
  <c r="FC186" i="10"/>
  <c r="EI134" i="10"/>
  <c r="EG114" i="10"/>
  <c r="EH114" i="10"/>
  <c r="EN114" i="10"/>
  <c r="EP114" i="10" s="1"/>
  <c r="EG292" i="10"/>
  <c r="EH292" i="10"/>
  <c r="EN292" i="10"/>
  <c r="EP292" i="10" s="1"/>
  <c r="EN230" i="10"/>
  <c r="EP230" i="10" s="1"/>
  <c r="EH230" i="10"/>
  <c r="EG230" i="10"/>
  <c r="EG224" i="10"/>
  <c r="EH224" i="10"/>
  <c r="EN224" i="10"/>
  <c r="EP224" i="10" s="1"/>
  <c r="FD265" i="10"/>
  <c r="FC265" i="10"/>
  <c r="FJ265" i="10"/>
  <c r="FL265" i="10" s="1"/>
  <c r="FZ231" i="10"/>
  <c r="FY231" i="10"/>
  <c r="GF231" i="10"/>
  <c r="GH231" i="10" s="1"/>
  <c r="HB151" i="10"/>
  <c r="HD151" i="10" s="1"/>
  <c r="GU151" i="10"/>
  <c r="GV151" i="10"/>
  <c r="FY218" i="10"/>
  <c r="GF218" i="10"/>
  <c r="GH218" i="10" s="1"/>
  <c r="FZ218" i="10"/>
  <c r="EG169" i="10"/>
  <c r="EH169" i="10"/>
  <c r="EN169" i="10"/>
  <c r="EP169" i="10" s="1"/>
  <c r="EG250" i="10"/>
  <c r="EH250" i="10"/>
  <c r="EN250" i="10"/>
  <c r="EP250" i="10" s="1"/>
  <c r="EG234" i="10"/>
  <c r="EH234" i="10"/>
  <c r="EN234" i="10"/>
  <c r="EP234" i="10" s="1"/>
  <c r="FC104" i="10"/>
  <c r="FJ104" i="10"/>
  <c r="FL104" i="10" s="1"/>
  <c r="FD104" i="10"/>
  <c r="EN193" i="10"/>
  <c r="EP193" i="10" s="1"/>
  <c r="EG193" i="10"/>
  <c r="EH193" i="10"/>
  <c r="EH251" i="10"/>
  <c r="EN251" i="10"/>
  <c r="EP251" i="10" s="1"/>
  <c r="EG251" i="10"/>
  <c r="FD229" i="10"/>
  <c r="FC229" i="10"/>
  <c r="FJ229" i="10"/>
  <c r="FL229" i="10" s="1"/>
  <c r="EH110" i="10"/>
  <c r="EG110" i="10"/>
  <c r="EN110" i="10"/>
  <c r="EP110" i="10" s="1"/>
  <c r="FC256" i="10"/>
  <c r="FD256" i="10"/>
  <c r="FJ256" i="10"/>
  <c r="FL256" i="10" s="1"/>
  <c r="EH189" i="10"/>
  <c r="EN189" i="10"/>
  <c r="EP189" i="10" s="1"/>
  <c r="EG189" i="10"/>
  <c r="GU291" i="10"/>
  <c r="HB291" i="10"/>
  <c r="HD291" i="10" s="1"/>
  <c r="GV291" i="10"/>
  <c r="EN271" i="10"/>
  <c r="EP271" i="10" s="1"/>
  <c r="EG271" i="10"/>
  <c r="EH271" i="10"/>
  <c r="FY109" i="10"/>
  <c r="GF109" i="10"/>
  <c r="GH109" i="10" s="1"/>
  <c r="FZ109" i="10"/>
  <c r="FY107" i="10"/>
  <c r="FZ107" i="10"/>
  <c r="GF107" i="10"/>
  <c r="GH107" i="10" s="1"/>
  <c r="GV288" i="10"/>
  <c r="HB288" i="10"/>
  <c r="HD288" i="10" s="1"/>
  <c r="GU288" i="10"/>
  <c r="EG183" i="10"/>
  <c r="EN183" i="10"/>
  <c r="EP183" i="10" s="1"/>
  <c r="EH183" i="10"/>
  <c r="HQ203" i="10"/>
  <c r="HX203" i="10"/>
  <c r="HZ203" i="10" s="1"/>
  <c r="HR203" i="10"/>
  <c r="EG298" i="10"/>
  <c r="EH298" i="10"/>
  <c r="EN298" i="10"/>
  <c r="EP298" i="10" s="1"/>
  <c r="FY197" i="10"/>
  <c r="FZ197" i="10"/>
  <c r="GF197" i="10"/>
  <c r="GH197" i="10" s="1"/>
  <c r="GF255" i="10"/>
  <c r="GH255" i="10" s="1"/>
  <c r="FY255" i="10"/>
  <c r="FZ255" i="10"/>
  <c r="EG259" i="10"/>
  <c r="EH259" i="10"/>
  <c r="EN259" i="10"/>
  <c r="EP259" i="10" s="1"/>
  <c r="FD238" i="10"/>
  <c r="FC238" i="10"/>
  <c r="FJ238" i="10"/>
  <c r="FL238" i="10" s="1"/>
  <c r="FC242" i="10"/>
  <c r="FD242" i="10"/>
  <c r="FJ242" i="10"/>
  <c r="FL242" i="10" s="1"/>
  <c r="FD213" i="10"/>
  <c r="FC213" i="10"/>
  <c r="FJ213" i="10"/>
  <c r="FL213" i="10" s="1"/>
  <c r="GF172" i="10"/>
  <c r="GH172" i="10" s="1"/>
  <c r="FY172" i="10"/>
  <c r="FZ172" i="10"/>
  <c r="HB217" i="10"/>
  <c r="HD217" i="10" s="1"/>
  <c r="FD159" i="10"/>
  <c r="FJ159" i="10"/>
  <c r="FL159" i="10" s="1"/>
  <c r="FC159" i="10"/>
  <c r="FJ260" i="10"/>
  <c r="FL260" i="10" s="1"/>
  <c r="FC260" i="10"/>
  <c r="FD260" i="10"/>
  <c r="EN228" i="10"/>
  <c r="EP228" i="10" s="1"/>
  <c r="EG228" i="10"/>
  <c r="EH228" i="10"/>
  <c r="FJ223" i="10"/>
  <c r="FL223" i="10" s="1"/>
  <c r="FD223" i="10"/>
  <c r="FC223" i="10"/>
  <c r="GV105" i="10"/>
  <c r="HB105" i="10"/>
  <c r="HD105" i="10" s="1"/>
  <c r="GU105" i="10"/>
  <c r="HB225" i="10"/>
  <c r="HD225" i="10" s="1"/>
  <c r="GU225" i="10"/>
  <c r="GV225" i="10"/>
  <c r="FD266" i="10"/>
  <c r="FC266" i="10"/>
  <c r="FJ266" i="10"/>
  <c r="FL266" i="10" s="1"/>
  <c r="EG222" i="10"/>
  <c r="EH222" i="10"/>
  <c r="EN222" i="10"/>
  <c r="EP222" i="10" s="1"/>
  <c r="EG243" i="10"/>
  <c r="EH243" i="10"/>
  <c r="EN243" i="10"/>
  <c r="EP243" i="10" s="1"/>
  <c r="FZ201" i="10"/>
  <c r="FY201" i="10"/>
  <c r="GF201" i="10"/>
  <c r="GH201" i="10" s="1"/>
  <c r="EN280" i="10"/>
  <c r="EP280" i="10" s="1"/>
  <c r="EH280" i="10"/>
  <c r="EG280" i="10"/>
  <c r="EN282" i="10"/>
  <c r="EP282" i="10" s="1"/>
  <c r="EG282" i="10"/>
  <c r="EH282" i="10"/>
  <c r="GV143" i="10"/>
  <c r="S184" i="10"/>
  <c r="U184" i="10" s="1"/>
  <c r="G184" i="6" s="1"/>
  <c r="FC272" i="10"/>
  <c r="FJ272" i="10"/>
  <c r="FL272" i="10" s="1"/>
  <c r="FD272" i="10"/>
  <c r="GU170" i="10"/>
  <c r="GV170" i="10"/>
  <c r="HB170" i="10"/>
  <c r="HD170" i="10" s="1"/>
  <c r="FC120" i="10"/>
  <c r="FJ120" i="10"/>
  <c r="FL120" i="10" s="1"/>
  <c r="FD120" i="10"/>
  <c r="EG287" i="10"/>
  <c r="EH287" i="10"/>
  <c r="EN287" i="10"/>
  <c r="EP287" i="10" s="1"/>
  <c r="FC187" i="10"/>
  <c r="FD187" i="10"/>
  <c r="FJ187" i="10"/>
  <c r="FL187" i="10" s="1"/>
  <c r="FC146" i="10"/>
  <c r="FJ146" i="10"/>
  <c r="FL146" i="10" s="1"/>
  <c r="FD146" i="10"/>
  <c r="FC284" i="10"/>
  <c r="FJ284" i="10"/>
  <c r="FL284" i="10" s="1"/>
  <c r="FD284" i="10"/>
  <c r="GU249" i="10"/>
  <c r="HB249" i="10"/>
  <c r="HD249" i="10" s="1"/>
  <c r="GV249" i="10"/>
  <c r="GF205" i="10"/>
  <c r="GH205" i="10" s="1"/>
  <c r="FY205" i="10"/>
  <c r="FZ205" i="10"/>
  <c r="FZ176" i="10"/>
  <c r="FY176" i="10"/>
  <c r="GF176" i="10"/>
  <c r="GH176" i="10" s="1"/>
  <c r="EG252" i="10"/>
  <c r="EN252" i="10"/>
  <c r="EP252" i="10" s="1"/>
  <c r="EH252" i="10"/>
  <c r="EG160" i="10"/>
  <c r="EH160" i="10"/>
  <c r="EN160" i="10"/>
  <c r="EP160" i="10" s="1"/>
  <c r="EG112" i="10"/>
  <c r="EN112" i="10"/>
  <c r="EP112" i="10" s="1"/>
  <c r="EH112" i="10"/>
  <c r="FZ208" i="10"/>
  <c r="GF208" i="10"/>
  <c r="GH208" i="10" s="1"/>
  <c r="FY208" i="10"/>
  <c r="HB185" i="10"/>
  <c r="HD185" i="10" s="1"/>
  <c r="GU185" i="10"/>
  <c r="GV185" i="10"/>
  <c r="HB119" i="10"/>
  <c r="HD119" i="10" s="1"/>
  <c r="GU119" i="10"/>
  <c r="GV119" i="10"/>
  <c r="FD285" i="10"/>
  <c r="FJ285" i="10"/>
  <c r="FL285" i="10" s="1"/>
  <c r="FC285" i="10"/>
  <c r="FZ124" i="10"/>
  <c r="EN195" i="10"/>
  <c r="EP195" i="10" s="1"/>
  <c r="EH195" i="10"/>
  <c r="EG195" i="10"/>
  <c r="FD221" i="10"/>
  <c r="FC221" i="10"/>
  <c r="FJ221" i="10"/>
  <c r="FL221" i="10" s="1"/>
  <c r="EH108" i="10"/>
  <c r="EN108" i="10"/>
  <c r="EP108" i="10" s="1"/>
  <c r="EG108" i="10"/>
  <c r="EG302" i="10"/>
  <c r="EN302" i="10"/>
  <c r="EP302" i="10" s="1"/>
  <c r="EH302" i="10"/>
  <c r="FZ247" i="10"/>
  <c r="FY247" i="10"/>
  <c r="GF247" i="10"/>
  <c r="GH247" i="10" s="1"/>
  <c r="GV226" i="10"/>
  <c r="HB226" i="10"/>
  <c r="HD226" i="10" s="1"/>
  <c r="GU226" i="10"/>
  <c r="EG186" i="10"/>
  <c r="EN186" i="10"/>
  <c r="EP186" i="10" s="1"/>
  <c r="EH186" i="10"/>
  <c r="FY114" i="10"/>
  <c r="GF114" i="10"/>
  <c r="GH114" i="10" s="1"/>
  <c r="FZ114" i="10"/>
  <c r="FJ292" i="10"/>
  <c r="FL292" i="10" s="1"/>
  <c r="FC292" i="10"/>
  <c r="FD292" i="10"/>
  <c r="FD230" i="10"/>
  <c r="FC230" i="10"/>
  <c r="FJ230" i="10"/>
  <c r="FL230" i="10" s="1"/>
  <c r="EH246" i="10"/>
  <c r="EN246" i="10"/>
  <c r="EP246" i="10" s="1"/>
  <c r="EG246" i="10"/>
  <c r="FC290" i="10"/>
  <c r="FJ290" i="10"/>
  <c r="FL290" i="10" s="1"/>
  <c r="FD290" i="10"/>
  <c r="EG237" i="10"/>
  <c r="EN237" i="10"/>
  <c r="EP237" i="10" s="1"/>
  <c r="EH237" i="10"/>
  <c r="FY224" i="10"/>
  <c r="GF224" i="10"/>
  <c r="GH224" i="10" s="1"/>
  <c r="FZ224" i="10"/>
  <c r="EN117" i="10"/>
  <c r="EP117" i="10" s="1"/>
  <c r="EH117" i="10"/>
  <c r="EG117" i="10"/>
  <c r="EN273" i="10"/>
  <c r="EP273" i="10" s="1"/>
  <c r="EG273" i="10"/>
  <c r="EH273" i="10"/>
  <c r="GF265" i="10"/>
  <c r="GH265" i="10" s="1"/>
  <c r="FY265" i="10"/>
  <c r="FZ265" i="10"/>
  <c r="EN177" i="10"/>
  <c r="EP177" i="10" s="1"/>
  <c r="EH177" i="10"/>
  <c r="EG177" i="10"/>
  <c r="FZ151" i="10"/>
  <c r="GF151" i="10"/>
  <c r="GH151" i="10" s="1"/>
  <c r="FY151" i="10"/>
  <c r="EN264" i="10"/>
  <c r="EP264" i="10" s="1"/>
  <c r="EG264" i="10"/>
  <c r="EH264" i="10"/>
  <c r="FY250" i="10"/>
  <c r="GF250" i="10"/>
  <c r="GH250" i="10" s="1"/>
  <c r="FZ250" i="10"/>
  <c r="FY234" i="10"/>
  <c r="FZ234" i="10"/>
  <c r="GF234" i="10"/>
  <c r="GH234" i="10" s="1"/>
  <c r="EN104" i="10"/>
  <c r="EP104" i="10" s="1"/>
  <c r="EG104" i="10"/>
  <c r="EH104" i="10"/>
  <c r="FD193" i="10"/>
  <c r="FC193" i="10"/>
  <c r="FJ193" i="10"/>
  <c r="FL193" i="10" s="1"/>
  <c r="FY251" i="10"/>
  <c r="GF251" i="10"/>
  <c r="GH251" i="10" s="1"/>
  <c r="FZ251" i="10"/>
  <c r="GU229" i="10"/>
  <c r="GV229" i="10"/>
  <c r="HB229" i="10"/>
  <c r="HD229" i="10" s="1"/>
  <c r="FD110" i="10"/>
  <c r="FC110" i="10"/>
  <c r="FJ110" i="10"/>
  <c r="FL110" i="10" s="1"/>
  <c r="EG256" i="10"/>
  <c r="EN256" i="10"/>
  <c r="EP256" i="10" s="1"/>
  <c r="EH256" i="10"/>
  <c r="GU253" i="10"/>
  <c r="GV253" i="10"/>
  <c r="HB253" i="10"/>
  <c r="HD253" i="10" s="1"/>
  <c r="EN233" i="10"/>
  <c r="EP233" i="10" s="1"/>
  <c r="EG233" i="10"/>
  <c r="EH233" i="10"/>
  <c r="FD189" i="10"/>
  <c r="FC189" i="10"/>
  <c r="FJ189" i="10"/>
  <c r="FL189" i="10" s="1"/>
  <c r="EN175" i="10"/>
  <c r="EP175" i="10" s="1"/>
  <c r="EG175" i="10"/>
  <c r="EH175" i="10"/>
  <c r="FC106" i="10"/>
  <c r="FJ106" i="10"/>
  <c r="FL106" i="10" s="1"/>
  <c r="FD106" i="10"/>
  <c r="GF206" i="10"/>
  <c r="GH206" i="10" s="1"/>
  <c r="FZ206" i="10"/>
  <c r="FY206" i="10"/>
  <c r="GF188" i="10"/>
  <c r="GH188" i="10" s="1"/>
  <c r="FY188" i="10"/>
  <c r="FZ188" i="10"/>
  <c r="FJ271" i="10"/>
  <c r="FL271" i="10" s="1"/>
  <c r="FD271" i="10"/>
  <c r="FC271" i="10"/>
  <c r="FZ263" i="10"/>
  <c r="FY263" i="10"/>
  <c r="GF263" i="10"/>
  <c r="GH263" i="10" s="1"/>
  <c r="FY207" i="10"/>
  <c r="FZ207" i="10"/>
  <c r="GF207" i="10"/>
  <c r="GH207" i="10" s="1"/>
  <c r="FD107" i="10"/>
  <c r="FC107" i="10"/>
  <c r="FJ107" i="10"/>
  <c r="FL107" i="10" s="1"/>
  <c r="FJ244" i="10"/>
  <c r="FL244" i="10" s="1"/>
  <c r="FD244" i="10"/>
  <c r="FC244" i="10"/>
  <c r="FC162" i="10"/>
  <c r="FJ162" i="10"/>
  <c r="FL162" i="10" s="1"/>
  <c r="FD162" i="10"/>
  <c r="FJ183" i="10"/>
  <c r="FL183" i="10" s="1"/>
  <c r="FC183" i="10"/>
  <c r="FD183" i="10"/>
  <c r="EG227" i="10"/>
  <c r="EH227" i="10"/>
  <c r="EN227" i="10"/>
  <c r="EP227" i="10" s="1"/>
  <c r="EG190" i="10"/>
  <c r="EN190" i="10"/>
  <c r="EP190" i="10" s="1"/>
  <c r="EH190" i="10"/>
  <c r="EG166" i="10"/>
  <c r="EN166" i="10"/>
  <c r="EP166" i="10" s="1"/>
  <c r="EH166" i="10"/>
  <c r="EG154" i="10"/>
  <c r="EH154" i="10"/>
  <c r="EN154" i="10"/>
  <c r="EP154" i="10" s="1"/>
  <c r="FY298" i="10"/>
  <c r="FZ298" i="10"/>
  <c r="GF298" i="10"/>
  <c r="GH298" i="10" s="1"/>
  <c r="EG241" i="10"/>
  <c r="EH241" i="10"/>
  <c r="EN241" i="10"/>
  <c r="EP241" i="10" s="1"/>
  <c r="FD197" i="10"/>
  <c r="FC197" i="10"/>
  <c r="FJ197" i="10"/>
  <c r="FL197" i="10" s="1"/>
  <c r="HQ255" i="10"/>
  <c r="HX255" i="10"/>
  <c r="HZ255" i="10" s="1"/>
  <c r="HR255" i="10"/>
  <c r="FY259" i="10"/>
  <c r="GF259" i="10"/>
  <c r="GH259" i="10" s="1"/>
  <c r="FZ259" i="10"/>
  <c r="HQ238" i="10"/>
  <c r="HX238" i="10"/>
  <c r="HZ238" i="10" s="1"/>
  <c r="HR238" i="10"/>
  <c r="EN242" i="10"/>
  <c r="EP242" i="10" s="1"/>
  <c r="EG242" i="10"/>
  <c r="EH242" i="10"/>
  <c r="GU213" i="10"/>
  <c r="GV213" i="10"/>
  <c r="HB213" i="10"/>
  <c r="HD213" i="10" s="1"/>
  <c r="GU159" i="10"/>
  <c r="HB159" i="10"/>
  <c r="HD159" i="10" s="1"/>
  <c r="GV159" i="10"/>
  <c r="GU260" i="10"/>
  <c r="HB260" i="10"/>
  <c r="HD260" i="10" s="1"/>
  <c r="GV260" i="10"/>
  <c r="EI278" i="10"/>
  <c r="EH275" i="10"/>
  <c r="EN275" i="10"/>
  <c r="EP275" i="10" s="1"/>
  <c r="EG275" i="10"/>
  <c r="GU223" i="10"/>
  <c r="HB223" i="10"/>
  <c r="HD223" i="10" s="1"/>
  <c r="GV223" i="10"/>
  <c r="FE137" i="10"/>
  <c r="EH266" i="10"/>
  <c r="EN266" i="10"/>
  <c r="EP266" i="10" s="1"/>
  <c r="EG266" i="10"/>
  <c r="FY222" i="10"/>
  <c r="FZ222" i="10"/>
  <c r="GF222" i="10"/>
  <c r="GH222" i="10" s="1"/>
  <c r="GA127" i="10"/>
  <c r="FZ243" i="10"/>
  <c r="FY243" i="10"/>
  <c r="GF243" i="10"/>
  <c r="GH243" i="10" s="1"/>
  <c r="FC280" i="10"/>
  <c r="FD280" i="10"/>
  <c r="FJ280" i="10"/>
  <c r="FL280" i="10" s="1"/>
  <c r="EH216" i="10"/>
  <c r="EG216" i="10"/>
  <c r="EN216" i="10"/>
  <c r="EP216" i="10" s="1"/>
  <c r="GF282" i="10"/>
  <c r="GH282" i="10" s="1"/>
  <c r="FY282" i="10"/>
  <c r="FZ282" i="10"/>
  <c r="EI141" i="10"/>
  <c r="EG143" i="10"/>
  <c r="EH143" i="10"/>
  <c r="EN143" i="10"/>
  <c r="EP143" i="10" s="1"/>
  <c r="S177" i="10"/>
  <c r="F177" i="6" s="1"/>
  <c r="EG272" i="10"/>
  <c r="EN272" i="10"/>
  <c r="EP272" i="10" s="1"/>
  <c r="EH272" i="10"/>
  <c r="FY191" i="10"/>
  <c r="FZ191" i="10"/>
  <c r="GF191" i="10"/>
  <c r="GH191" i="10" s="1"/>
  <c r="EG120" i="10"/>
  <c r="EN120" i="10"/>
  <c r="EP120" i="10" s="1"/>
  <c r="EH120" i="10"/>
  <c r="HB187" i="10"/>
  <c r="HD187" i="10" s="1"/>
  <c r="GV187" i="10"/>
  <c r="GU187" i="10"/>
  <c r="EG146" i="10"/>
  <c r="EH146" i="10"/>
  <c r="EN146" i="10"/>
  <c r="EP146" i="10" s="1"/>
  <c r="EN205" i="10"/>
  <c r="EP205" i="10" s="1"/>
  <c r="EH205" i="10"/>
  <c r="EG205" i="10"/>
  <c r="HB176" i="10"/>
  <c r="HD176" i="10" s="1"/>
  <c r="GU176" i="10"/>
  <c r="GV176" i="10"/>
  <c r="FY268" i="10"/>
  <c r="GF268" i="10"/>
  <c r="GH268" i="10" s="1"/>
  <c r="FZ268" i="10"/>
  <c r="FJ252" i="10"/>
  <c r="FL252" i="10" s="1"/>
  <c r="FC252" i="10"/>
  <c r="FD252" i="10"/>
  <c r="EN200" i="10"/>
  <c r="EP200" i="10" s="1"/>
  <c r="EG200" i="10"/>
  <c r="EH200" i="10"/>
  <c r="FY160" i="10"/>
  <c r="GF160" i="10"/>
  <c r="GH160" i="10" s="1"/>
  <c r="FZ160" i="10"/>
  <c r="FJ202" i="10"/>
  <c r="FL202" i="10" s="1"/>
  <c r="FD202" i="10"/>
  <c r="FC202" i="10"/>
  <c r="FY112" i="10"/>
  <c r="FZ112" i="10"/>
  <c r="GF112" i="10"/>
  <c r="GH112" i="10" s="1"/>
  <c r="HB208" i="10"/>
  <c r="HD208" i="10" s="1"/>
  <c r="GU208" i="10"/>
  <c r="GV208" i="10"/>
  <c r="FY119" i="10"/>
  <c r="GF119" i="10"/>
  <c r="GH119" i="10" s="1"/>
  <c r="FZ119" i="10"/>
  <c r="FZ195" i="10"/>
  <c r="FY195" i="10"/>
  <c r="GF195" i="10"/>
  <c r="GH195" i="10" s="1"/>
  <c r="FC108" i="10"/>
  <c r="FD108" i="10"/>
  <c r="FJ108" i="10"/>
  <c r="FL108" i="10" s="1"/>
  <c r="GU247" i="10"/>
  <c r="GV247" i="10"/>
  <c r="HB247" i="10"/>
  <c r="HD247" i="10" s="1"/>
  <c r="EG209" i="10"/>
  <c r="EH209" i="10"/>
  <c r="EN209" i="10"/>
  <c r="EP209" i="10" s="1"/>
  <c r="FJ135" i="10"/>
  <c r="FL135" i="10" s="1"/>
  <c r="FD135" i="10"/>
  <c r="FC135" i="10"/>
  <c r="GV292" i="10"/>
  <c r="HB292" i="10"/>
  <c r="HD292" i="10" s="1"/>
  <c r="GU292" i="10"/>
  <c r="EG277" i="10"/>
  <c r="EN277" i="10"/>
  <c r="EP277" i="10" s="1"/>
  <c r="EH277" i="10"/>
  <c r="GU230" i="10"/>
  <c r="GV230" i="10"/>
  <c r="HB230" i="10"/>
  <c r="HD230" i="10" s="1"/>
  <c r="FY246" i="10"/>
  <c r="FZ246" i="10"/>
  <c r="GF246" i="10"/>
  <c r="GH246" i="10" s="1"/>
  <c r="EG290" i="10"/>
  <c r="EH290" i="10"/>
  <c r="EN290" i="10"/>
  <c r="EP290" i="10" s="1"/>
  <c r="FY204" i="10"/>
  <c r="FZ204" i="10"/>
  <c r="GF204" i="10"/>
  <c r="GH204" i="10" s="1"/>
  <c r="FY237" i="10"/>
  <c r="FZ237" i="10"/>
  <c r="GF237" i="10"/>
  <c r="GH237" i="10" s="1"/>
  <c r="GU224" i="10"/>
  <c r="GV224" i="10"/>
  <c r="HB224" i="10"/>
  <c r="HD224" i="10" s="1"/>
  <c r="FJ117" i="10"/>
  <c r="FL117" i="10" s="1"/>
  <c r="FC117" i="10"/>
  <c r="FD117" i="10"/>
  <c r="FC273" i="10"/>
  <c r="FJ273" i="10"/>
  <c r="FL273" i="10" s="1"/>
  <c r="FD273" i="10"/>
  <c r="FC177" i="10"/>
  <c r="FJ177" i="10"/>
  <c r="FL177" i="10" s="1"/>
  <c r="FD177" i="10"/>
  <c r="EG151" i="10"/>
  <c r="EN151" i="10"/>
  <c r="EP151" i="10" s="1"/>
  <c r="EH151" i="10"/>
  <c r="FC264" i="10"/>
  <c r="FD264" i="10"/>
  <c r="FJ264" i="10"/>
  <c r="FL264" i="10" s="1"/>
  <c r="HB234" i="10"/>
  <c r="HD234" i="10" s="1"/>
  <c r="FY104" i="10"/>
  <c r="FZ104" i="10"/>
  <c r="GF104" i="10"/>
  <c r="GH104" i="10" s="1"/>
  <c r="FZ193" i="10"/>
  <c r="FY193" i="10"/>
  <c r="GF193" i="10"/>
  <c r="GH193" i="10" s="1"/>
  <c r="FC111" i="10"/>
  <c r="FD111" i="10"/>
  <c r="FJ111" i="10"/>
  <c r="FL111" i="10" s="1"/>
  <c r="EG283" i="10"/>
  <c r="EH283" i="10"/>
  <c r="EN283" i="10"/>
  <c r="EP283" i="10" s="1"/>
  <c r="FJ251" i="10"/>
  <c r="FL251" i="10" s="1"/>
  <c r="FD251" i="10"/>
  <c r="FC251" i="10"/>
  <c r="EN133" i="10"/>
  <c r="EP133" i="10" s="1"/>
  <c r="EH133" i="10"/>
  <c r="EG133" i="10"/>
  <c r="FY256" i="10"/>
  <c r="FZ256" i="10"/>
  <c r="GF256" i="10"/>
  <c r="GH256" i="10" s="1"/>
  <c r="FD233" i="10"/>
  <c r="FC233" i="10"/>
  <c r="FJ233" i="10"/>
  <c r="FL233" i="10" s="1"/>
  <c r="FD175" i="10"/>
  <c r="FJ175" i="10"/>
  <c r="FL175" i="10" s="1"/>
  <c r="FC175" i="10"/>
  <c r="EG106" i="10"/>
  <c r="EH106" i="10"/>
  <c r="EN106" i="10"/>
  <c r="EP106" i="10" s="1"/>
  <c r="EG206" i="10"/>
  <c r="EN206" i="10"/>
  <c r="EP206" i="10" s="1"/>
  <c r="EH206" i="10"/>
  <c r="EN188" i="10"/>
  <c r="EP188" i="10" s="1"/>
  <c r="EH188" i="10"/>
  <c r="EG188" i="10"/>
  <c r="EN157" i="10"/>
  <c r="EP157" i="10" s="1"/>
  <c r="EG157" i="10"/>
  <c r="EH157" i="10"/>
  <c r="EG162" i="10"/>
  <c r="EN162" i="10"/>
  <c r="EP162" i="10" s="1"/>
  <c r="EH162" i="10"/>
  <c r="EG257" i="10"/>
  <c r="EH257" i="10"/>
  <c r="EN257" i="10"/>
  <c r="EP257" i="10" s="1"/>
  <c r="FZ227" i="10"/>
  <c r="FY227" i="10"/>
  <c r="GF227" i="10"/>
  <c r="GH227" i="10" s="1"/>
  <c r="FC190" i="10"/>
  <c r="FJ190" i="10"/>
  <c r="FL190" i="10" s="1"/>
  <c r="FD190" i="10"/>
  <c r="FJ166" i="10"/>
  <c r="FL166" i="10" s="1"/>
  <c r="FD166" i="10"/>
  <c r="FC166" i="10"/>
  <c r="FZ154" i="10"/>
  <c r="FY154" i="10"/>
  <c r="GF154" i="10"/>
  <c r="GH154" i="10" s="1"/>
  <c r="FD241" i="10"/>
  <c r="FC241" i="10"/>
  <c r="FJ241" i="10"/>
  <c r="FL241" i="10" s="1"/>
  <c r="HB197" i="10"/>
  <c r="HD197" i="10" s="1"/>
  <c r="GV197" i="10"/>
  <c r="GU197" i="10"/>
  <c r="FD167" i="10"/>
  <c r="FJ167" i="10"/>
  <c r="FL167" i="10" s="1"/>
  <c r="FC167" i="10"/>
  <c r="FD113" i="10"/>
  <c r="FC113" i="10"/>
  <c r="FJ113" i="10"/>
  <c r="FL113" i="10" s="1"/>
  <c r="EG297" i="10"/>
  <c r="EH297" i="10"/>
  <c r="EN297" i="10"/>
  <c r="EP297" i="10" s="1"/>
  <c r="FJ259" i="10"/>
  <c r="FL259" i="10" s="1"/>
  <c r="FC259" i="10"/>
  <c r="FD259" i="10"/>
  <c r="HB238" i="10"/>
  <c r="HD238" i="10" s="1"/>
  <c r="GU238" i="10"/>
  <c r="GV238" i="10"/>
  <c r="EG281" i="10"/>
  <c r="EH281" i="10"/>
  <c r="EN281" i="10"/>
  <c r="EP281" i="10" s="1"/>
  <c r="FY242" i="10"/>
  <c r="GF242" i="10"/>
  <c r="GH242" i="10" s="1"/>
  <c r="FZ242" i="10"/>
  <c r="FD178" i="10"/>
  <c r="FC178" i="10"/>
  <c r="FJ178" i="10"/>
  <c r="FL178" i="10" s="1"/>
  <c r="FY159" i="10"/>
  <c r="FZ159" i="10"/>
  <c r="GF159" i="10"/>
  <c r="GH159" i="10" s="1"/>
  <c r="EH184" i="10"/>
  <c r="EG184" i="10"/>
  <c r="EN184" i="10"/>
  <c r="EP184" i="10" s="1"/>
  <c r="GF275" i="10"/>
  <c r="GH275" i="10" s="1"/>
  <c r="FZ275" i="10"/>
  <c r="FY275" i="10"/>
  <c r="FC228" i="10"/>
  <c r="FD228" i="10"/>
  <c r="FJ228" i="10"/>
  <c r="FL228" i="10" s="1"/>
  <c r="GF223" i="10"/>
  <c r="GH223" i="10" s="1"/>
  <c r="FZ223" i="10"/>
  <c r="FY223" i="10"/>
  <c r="EH215" i="10"/>
  <c r="EN215" i="10"/>
  <c r="EP215" i="10" s="1"/>
  <c r="EG215" i="10"/>
  <c r="EH155" i="10"/>
  <c r="EN155" i="10"/>
  <c r="EP155" i="10" s="1"/>
  <c r="EG155" i="10"/>
  <c r="FY266" i="10"/>
  <c r="FZ266" i="10"/>
  <c r="GF266" i="10"/>
  <c r="GH266" i="10" s="1"/>
  <c r="FD222" i="10"/>
  <c r="FC222" i="10"/>
  <c r="FJ222" i="10"/>
  <c r="FL222" i="10" s="1"/>
  <c r="EH299" i="10"/>
  <c r="EN299" i="10"/>
  <c r="EP299" i="10" s="1"/>
  <c r="EG299" i="10"/>
  <c r="FJ243" i="10"/>
  <c r="FL243" i="10" s="1"/>
  <c r="FD243" i="10"/>
  <c r="FC243" i="10"/>
  <c r="GV201" i="10"/>
  <c r="HB201" i="10"/>
  <c r="HD201" i="10" s="1"/>
  <c r="GU201" i="10"/>
  <c r="EG289" i="10"/>
  <c r="EH289" i="10"/>
  <c r="EN289" i="10"/>
  <c r="EP289" i="10" s="1"/>
  <c r="FY280" i="10"/>
  <c r="FZ280" i="10"/>
  <c r="GF280" i="10"/>
  <c r="GH280" i="10" s="1"/>
  <c r="FD216" i="10"/>
  <c r="FC216" i="10"/>
  <c r="FJ216" i="10"/>
  <c r="FL216" i="10" s="1"/>
  <c r="EN295" i="10"/>
  <c r="EP295" i="10" s="1"/>
  <c r="EG295" i="10"/>
  <c r="EH295" i="10"/>
  <c r="FY143" i="10"/>
  <c r="GF143" i="10"/>
  <c r="GH143" i="10" s="1"/>
  <c r="FZ143" i="10"/>
  <c r="AC194" i="10"/>
  <c r="AC158" i="10"/>
  <c r="AC173" i="10"/>
  <c r="AC132" i="10"/>
  <c r="AO114" i="10"/>
  <c r="AQ114" i="10" s="1"/>
  <c r="AO140" i="10"/>
  <c r="AQ140" i="10" s="1"/>
  <c r="K140" i="6" s="1"/>
  <c r="G177" i="10"/>
  <c r="AC291" i="10"/>
  <c r="AD291" i="10" s="1" a="1"/>
  <c r="AD291" i="10" s="1"/>
  <c r="S109" i="10"/>
  <c r="U109" i="10" s="1"/>
  <c r="S232" i="10"/>
  <c r="G269" i="10"/>
  <c r="FY272" i="10"/>
  <c r="FZ272" i="10"/>
  <c r="GF272" i="10"/>
  <c r="GH272" i="10" s="1"/>
  <c r="FD161" i="10"/>
  <c r="FC161" i="10"/>
  <c r="FJ161" i="10"/>
  <c r="FL161" i="10" s="1"/>
  <c r="FY120" i="10"/>
  <c r="FZ120" i="10"/>
  <c r="GF120" i="10"/>
  <c r="GH120" i="10" s="1"/>
  <c r="EN267" i="10"/>
  <c r="EP267" i="10" s="1"/>
  <c r="EG267" i="10"/>
  <c r="EH267" i="10"/>
  <c r="FY300" i="10"/>
  <c r="FZ300" i="10"/>
  <c r="GF300" i="10"/>
  <c r="GH300" i="10" s="1"/>
  <c r="FJ287" i="10"/>
  <c r="FL287" i="10" s="1"/>
  <c r="FD287" i="10"/>
  <c r="FC287" i="10"/>
  <c r="EN164" i="10"/>
  <c r="EP164" i="10" s="1"/>
  <c r="EG164" i="10"/>
  <c r="EH164" i="10"/>
  <c r="FY146" i="10"/>
  <c r="GF146" i="10"/>
  <c r="GH146" i="10" s="1"/>
  <c r="FZ146" i="10"/>
  <c r="GF116" i="10"/>
  <c r="GH116" i="10" s="1"/>
  <c r="FY116" i="10"/>
  <c r="FZ116" i="10"/>
  <c r="EG239" i="10"/>
  <c r="EH239" i="10"/>
  <c r="EN239" i="10"/>
  <c r="EP239" i="10" s="1"/>
  <c r="FC205" i="10"/>
  <c r="FD205" i="10"/>
  <c r="FJ205" i="10"/>
  <c r="FL205" i="10" s="1"/>
  <c r="EG268" i="10"/>
  <c r="EN268" i="10"/>
  <c r="EP268" i="10" s="1"/>
  <c r="EH268" i="10"/>
  <c r="FD200" i="10"/>
  <c r="FC200" i="10"/>
  <c r="FJ200" i="10"/>
  <c r="FL200" i="10" s="1"/>
  <c r="EN202" i="10"/>
  <c r="EP202" i="10" s="1"/>
  <c r="EH202" i="10"/>
  <c r="EG202" i="10"/>
  <c r="GV285" i="10"/>
  <c r="GU285" i="10"/>
  <c r="HB285" i="10"/>
  <c r="HD285" i="10" s="1"/>
  <c r="EH118" i="10"/>
  <c r="EG118" i="10"/>
  <c r="EN118" i="10"/>
  <c r="EP118" i="10" s="1"/>
  <c r="FC258" i="10"/>
  <c r="FJ258" i="10"/>
  <c r="FL258" i="10" s="1"/>
  <c r="FD258" i="10"/>
  <c r="FD195" i="10"/>
  <c r="FC195" i="10"/>
  <c r="FJ195" i="10"/>
  <c r="FL195" i="10" s="1"/>
  <c r="GU221" i="10"/>
  <c r="GV221" i="10"/>
  <c r="HB221" i="10"/>
  <c r="HD221" i="10" s="1"/>
  <c r="EN171" i="10"/>
  <c r="EP171" i="10" s="1"/>
  <c r="EG171" i="10"/>
  <c r="EH171" i="10"/>
  <c r="HQ247" i="10"/>
  <c r="HX247" i="10"/>
  <c r="HZ247" i="10" s="1"/>
  <c r="HR247" i="10"/>
  <c r="GF212" i="10"/>
  <c r="GH212" i="10" s="1"/>
  <c r="FZ212" i="10"/>
  <c r="FY212" i="10"/>
  <c r="FD209" i="10"/>
  <c r="FJ209" i="10"/>
  <c r="FL209" i="10" s="1"/>
  <c r="FC209" i="10"/>
  <c r="FY186" i="10"/>
  <c r="GF186" i="10"/>
  <c r="GH186" i="10" s="1"/>
  <c r="FZ186" i="10"/>
  <c r="GV135" i="10"/>
  <c r="HB135" i="10"/>
  <c r="HD135" i="10" s="1"/>
  <c r="GU135" i="10"/>
  <c r="EI144" i="10"/>
  <c r="GU114" i="10"/>
  <c r="GV114" i="10"/>
  <c r="HB114" i="10"/>
  <c r="HD114" i="10" s="1"/>
  <c r="FD277" i="10"/>
  <c r="FC277" i="10"/>
  <c r="FJ277" i="10"/>
  <c r="FL277" i="10" s="1"/>
  <c r="EG198" i="10"/>
  <c r="EN198" i="10"/>
  <c r="EP198" i="10" s="1"/>
  <c r="EH198" i="10"/>
  <c r="FD153" i="10"/>
  <c r="FC153" i="10"/>
  <c r="FJ153" i="10"/>
  <c r="FL153" i="10" s="1"/>
  <c r="EN301" i="10"/>
  <c r="EP301" i="10" s="1"/>
  <c r="EH301" i="10"/>
  <c r="EG301" i="10"/>
  <c r="FD246" i="10"/>
  <c r="FC246" i="10"/>
  <c r="FJ246" i="10"/>
  <c r="FL246" i="10" s="1"/>
  <c r="FZ290" i="10"/>
  <c r="GF290" i="10"/>
  <c r="GH290" i="10" s="1"/>
  <c r="FY290" i="10"/>
  <c r="EN204" i="10"/>
  <c r="EP204" i="10" s="1"/>
  <c r="EG204" i="10"/>
  <c r="EH204" i="10"/>
  <c r="EN296" i="10"/>
  <c r="EP296" i="10" s="1"/>
  <c r="EG296" i="10"/>
  <c r="EH296" i="10"/>
  <c r="FD237" i="10"/>
  <c r="FJ237" i="10"/>
  <c r="FL237" i="10" s="1"/>
  <c r="FC237" i="10"/>
  <c r="FY273" i="10"/>
  <c r="FZ273" i="10"/>
  <c r="GF273" i="10"/>
  <c r="GH273" i="10" s="1"/>
  <c r="EN199" i="10"/>
  <c r="EP199" i="10" s="1"/>
  <c r="EG199" i="10"/>
  <c r="EH199" i="10"/>
  <c r="GF177" i="10"/>
  <c r="GH177" i="10" s="1"/>
  <c r="FY177" i="10"/>
  <c r="FZ177" i="10"/>
  <c r="FY264" i="10"/>
  <c r="FZ264" i="10"/>
  <c r="GF264" i="10"/>
  <c r="GH264" i="10" s="1"/>
  <c r="GU250" i="10"/>
  <c r="GV250" i="10"/>
  <c r="HB250" i="10"/>
  <c r="HD250" i="10" s="1"/>
  <c r="EI270" i="10"/>
  <c r="GV193" i="10"/>
  <c r="HB193" i="10"/>
  <c r="HD193" i="10" s="1"/>
  <c r="GU193" i="10"/>
  <c r="HB111" i="10"/>
  <c r="HD111" i="10" s="1"/>
  <c r="GU111" i="10"/>
  <c r="GV111" i="10"/>
  <c r="FY283" i="10"/>
  <c r="FZ283" i="10"/>
  <c r="GF283" i="10"/>
  <c r="GH283" i="10" s="1"/>
  <c r="FJ133" i="10"/>
  <c r="FL133" i="10" s="1"/>
  <c r="FD133" i="10"/>
  <c r="FC133" i="10"/>
  <c r="FZ233" i="10"/>
  <c r="GF233" i="10"/>
  <c r="GH233" i="10" s="1"/>
  <c r="FY233" i="10"/>
  <c r="FY236" i="10"/>
  <c r="FZ236" i="10"/>
  <c r="GF236" i="10"/>
  <c r="GH236" i="10" s="1"/>
  <c r="FY106" i="10"/>
  <c r="GF106" i="10"/>
  <c r="GH106" i="10" s="1"/>
  <c r="FZ106" i="10"/>
  <c r="FD206" i="10"/>
  <c r="FC206" i="10"/>
  <c r="FJ206" i="10"/>
  <c r="FL206" i="10" s="1"/>
  <c r="EH261" i="10"/>
  <c r="EG261" i="10"/>
  <c r="EN261" i="10"/>
  <c r="EP261" i="10" s="1"/>
  <c r="FC188" i="10"/>
  <c r="FD188" i="10"/>
  <c r="FJ188" i="10"/>
  <c r="FL188" i="10" s="1"/>
  <c r="FC274" i="10"/>
  <c r="FJ274" i="10"/>
  <c r="FL274" i="10" s="1"/>
  <c r="FD274" i="10"/>
  <c r="GA270" i="10"/>
  <c r="FJ157" i="10"/>
  <c r="FL157" i="10" s="1"/>
  <c r="FD157" i="10"/>
  <c r="FC157" i="10"/>
  <c r="FY271" i="10"/>
  <c r="FZ271" i="10"/>
  <c r="GF271" i="10"/>
  <c r="GH271" i="10" s="1"/>
  <c r="EN173" i="10"/>
  <c r="EP173" i="10" s="1"/>
  <c r="EH173" i="10"/>
  <c r="EG173" i="10"/>
  <c r="GF162" i="10"/>
  <c r="GH162" i="10" s="1"/>
  <c r="FY162" i="10"/>
  <c r="FZ162" i="10"/>
  <c r="FD257" i="10"/>
  <c r="FC257" i="10"/>
  <c r="FJ257" i="10"/>
  <c r="FL257" i="10" s="1"/>
  <c r="FD103" i="10"/>
  <c r="FC103" i="10"/>
  <c r="FJ103" i="10"/>
  <c r="FL103" i="10" s="1"/>
  <c r="FC240" i="10"/>
  <c r="FJ240" i="10"/>
  <c r="FL240" i="10" s="1"/>
  <c r="FD240" i="10"/>
  <c r="FD227" i="10"/>
  <c r="FC227" i="10"/>
  <c r="FJ227" i="10"/>
  <c r="FL227" i="10" s="1"/>
  <c r="EN102" i="10"/>
  <c r="EP102" i="10" s="1"/>
  <c r="EG102" i="10"/>
  <c r="EH102" i="10"/>
  <c r="EH214" i="10"/>
  <c r="EG214" i="10"/>
  <c r="EN214" i="10"/>
  <c r="EP214" i="10" s="1"/>
  <c r="EN203" i="10"/>
  <c r="EP203" i="10" s="1"/>
  <c r="EH203" i="10"/>
  <c r="EG203" i="10"/>
  <c r="GV154" i="10"/>
  <c r="GU154" i="10"/>
  <c r="HB154" i="10"/>
  <c r="HD154" i="10" s="1"/>
  <c r="GU298" i="10"/>
  <c r="GV298" i="10"/>
  <c r="HB298" i="10"/>
  <c r="HD298" i="10" s="1"/>
  <c r="FY241" i="10"/>
  <c r="FZ241" i="10"/>
  <c r="GF241" i="10"/>
  <c r="GH241" i="10" s="1"/>
  <c r="FJ194" i="10"/>
  <c r="FL194" i="10" s="1"/>
  <c r="FD194" i="10"/>
  <c r="FC194" i="10"/>
  <c r="FZ167" i="10"/>
  <c r="FY167" i="10"/>
  <c r="GF167" i="10"/>
  <c r="GH167" i="10" s="1"/>
  <c r="EG113" i="10"/>
  <c r="EH113" i="10"/>
  <c r="EN113" i="10"/>
  <c r="EP113" i="10" s="1"/>
  <c r="FD297" i="10"/>
  <c r="FC297" i="10"/>
  <c r="FJ297" i="10"/>
  <c r="FL297" i="10" s="1"/>
  <c r="FD281" i="10"/>
  <c r="FC281" i="10"/>
  <c r="FJ281" i="10"/>
  <c r="FL281" i="10" s="1"/>
  <c r="EH178" i="10"/>
  <c r="EG178" i="10"/>
  <c r="EN178" i="10"/>
  <c r="EP178" i="10" s="1"/>
  <c r="EG159" i="10"/>
  <c r="EH159" i="10"/>
  <c r="EN159" i="10"/>
  <c r="EP159" i="10" s="1"/>
  <c r="FC184" i="10"/>
  <c r="FJ184" i="10"/>
  <c r="FL184" i="10" s="1"/>
  <c r="FD184" i="10"/>
  <c r="FJ275" i="10"/>
  <c r="FL275" i="10" s="1"/>
  <c r="FD275" i="10"/>
  <c r="FC275" i="10"/>
  <c r="HB228" i="10"/>
  <c r="HD228" i="10" s="1"/>
  <c r="GU228" i="10"/>
  <c r="GV228" i="10"/>
  <c r="FJ215" i="10"/>
  <c r="FL215" i="10" s="1"/>
  <c r="FC215" i="10"/>
  <c r="FD215" i="10"/>
  <c r="FZ155" i="10"/>
  <c r="FY155" i="10"/>
  <c r="GF155" i="10"/>
  <c r="GH155" i="10" s="1"/>
  <c r="FZ299" i="10"/>
  <c r="GF299" i="10"/>
  <c r="GH299" i="10" s="1"/>
  <c r="FY299" i="10"/>
  <c r="GV243" i="10"/>
  <c r="HB243" i="10"/>
  <c r="HD243" i="10" s="1"/>
  <c r="GU243" i="10"/>
  <c r="FD289" i="10"/>
  <c r="FC289" i="10"/>
  <c r="FJ289" i="10"/>
  <c r="FL289" i="10" s="1"/>
  <c r="FJ295" i="10"/>
  <c r="FL295" i="10" s="1"/>
  <c r="FD295" i="10"/>
  <c r="FC295" i="10"/>
  <c r="U302" i="10"/>
  <c r="G302" i="6" s="1"/>
  <c r="F302" i="6"/>
  <c r="P266" i="10"/>
  <c r="D266" i="6" s="1"/>
  <c r="S226" i="10"/>
  <c r="U226" i="10" s="1"/>
  <c r="G226" i="6" s="1"/>
  <c r="EN161" i="10"/>
  <c r="EP161" i="10" s="1"/>
  <c r="EH161" i="10"/>
  <c r="EG161" i="10"/>
  <c r="FZ267" i="10"/>
  <c r="FY267" i="10"/>
  <c r="GF267" i="10"/>
  <c r="GH267" i="10" s="1"/>
  <c r="EN300" i="10"/>
  <c r="EP300" i="10" s="1"/>
  <c r="EG300" i="10"/>
  <c r="EH300" i="10"/>
  <c r="FZ287" i="10"/>
  <c r="FY287" i="10"/>
  <c r="GF287" i="10"/>
  <c r="GH287" i="10" s="1"/>
  <c r="FJ164" i="10"/>
  <c r="FL164" i="10" s="1"/>
  <c r="FD164" i="10"/>
  <c r="FC164" i="10"/>
  <c r="FC268" i="10"/>
  <c r="FJ268" i="10"/>
  <c r="FL268" i="10" s="1"/>
  <c r="FD268" i="10"/>
  <c r="EG279" i="10"/>
  <c r="EH279" i="10"/>
  <c r="EN279" i="10"/>
  <c r="EP279" i="10" s="1"/>
  <c r="FZ200" i="10"/>
  <c r="GF200" i="10"/>
  <c r="GH200" i="10" s="1"/>
  <c r="FY200" i="10"/>
  <c r="EN211" i="10"/>
  <c r="EP211" i="10" s="1"/>
  <c r="EG211" i="10"/>
  <c r="EH211" i="10"/>
  <c r="GF202" i="10"/>
  <c r="GH202" i="10" s="1"/>
  <c r="FY202" i="10"/>
  <c r="FZ202" i="10"/>
  <c r="FD118" i="10"/>
  <c r="FC118" i="10"/>
  <c r="FJ118" i="10"/>
  <c r="FL118" i="10" s="1"/>
  <c r="EN258" i="10"/>
  <c r="EP258" i="10" s="1"/>
  <c r="EG258" i="10"/>
  <c r="EH258" i="10"/>
  <c r="HB195" i="10"/>
  <c r="HD195" i="10" s="1"/>
  <c r="GV195" i="10"/>
  <c r="GU195" i="10"/>
  <c r="GF171" i="10"/>
  <c r="GH171" i="10" s="1"/>
  <c r="FZ171" i="10"/>
  <c r="FY171" i="10"/>
  <c r="GU108" i="10"/>
  <c r="HB108" i="10"/>
  <c r="HD108" i="10" s="1"/>
  <c r="GV108" i="10"/>
  <c r="FD302" i="10"/>
  <c r="FC302" i="10"/>
  <c r="FJ302" i="10"/>
  <c r="FL302" i="10" s="1"/>
  <c r="EG212" i="10"/>
  <c r="EN212" i="10"/>
  <c r="EP212" i="10" s="1"/>
  <c r="EH212" i="10"/>
  <c r="GV186" i="10"/>
  <c r="EG135" i="10"/>
  <c r="EH135" i="10"/>
  <c r="EN135" i="10"/>
  <c r="EP135" i="10" s="1"/>
  <c r="GV277" i="10"/>
  <c r="GU277" i="10"/>
  <c r="HB277" i="10"/>
  <c r="HD277" i="10" s="1"/>
  <c r="FZ198" i="10"/>
  <c r="GF198" i="10"/>
  <c r="GH198" i="10" s="1"/>
  <c r="FY198" i="10"/>
  <c r="EH153" i="10"/>
  <c r="EG153" i="10"/>
  <c r="EN153" i="10"/>
  <c r="EP153" i="10" s="1"/>
  <c r="FY301" i="10"/>
  <c r="GU246" i="10"/>
  <c r="GV246" i="10"/>
  <c r="HB246" i="10"/>
  <c r="HD246" i="10" s="1"/>
  <c r="FJ204" i="10"/>
  <c r="FL204" i="10" s="1"/>
  <c r="FC204" i="10"/>
  <c r="FD204" i="10"/>
  <c r="FC296" i="10"/>
  <c r="FD296" i="10"/>
  <c r="FJ296" i="10"/>
  <c r="FL296" i="10" s="1"/>
  <c r="FD199" i="10"/>
  <c r="FJ199" i="10"/>
  <c r="FL199" i="10" s="1"/>
  <c r="FC199" i="10"/>
  <c r="HB104" i="10"/>
  <c r="HD104" i="10" s="1"/>
  <c r="GU104" i="10"/>
  <c r="GV104" i="10"/>
  <c r="EG111" i="10"/>
  <c r="EH111" i="10"/>
  <c r="EN111" i="10"/>
  <c r="EP111" i="10" s="1"/>
  <c r="FC283" i="10"/>
  <c r="FJ283" i="10"/>
  <c r="FL283" i="10" s="1"/>
  <c r="FD283" i="10"/>
  <c r="EG219" i="10"/>
  <c r="EH219" i="10"/>
  <c r="EN219" i="10"/>
  <c r="EP219" i="10" s="1"/>
  <c r="FZ110" i="10"/>
  <c r="GF110" i="10"/>
  <c r="GH110" i="10" s="1"/>
  <c r="FY110" i="10"/>
  <c r="GU233" i="10"/>
  <c r="HB233" i="10"/>
  <c r="HD233" i="10" s="1"/>
  <c r="GV233" i="10"/>
  <c r="EN236" i="10"/>
  <c r="EP236" i="10" s="1"/>
  <c r="EG236" i="10"/>
  <c r="EH236" i="10"/>
  <c r="FZ175" i="10"/>
  <c r="HQ206" i="10"/>
  <c r="HR206" i="10"/>
  <c r="HX206" i="10"/>
  <c r="HZ206" i="10" s="1"/>
  <c r="FY261" i="10"/>
  <c r="GF261" i="10"/>
  <c r="GH261" i="10" s="1"/>
  <c r="FZ261" i="10"/>
  <c r="EG274" i="10"/>
  <c r="EH274" i="10"/>
  <c r="EN274" i="10"/>
  <c r="EP274" i="10" s="1"/>
  <c r="EG180" i="10"/>
  <c r="EH180" i="10"/>
  <c r="EN180" i="10"/>
  <c r="EP180" i="10" s="1"/>
  <c r="EH245" i="10"/>
  <c r="EG245" i="10"/>
  <c r="EN245" i="10"/>
  <c r="EP245" i="10" s="1"/>
  <c r="EG109" i="10"/>
  <c r="EN109" i="10"/>
  <c r="EP109" i="10" s="1"/>
  <c r="EH109" i="10"/>
  <c r="FD192" i="10"/>
  <c r="FC192" i="10"/>
  <c r="FJ192" i="10"/>
  <c r="FL192" i="10" s="1"/>
  <c r="FD173" i="10"/>
  <c r="FJ173" i="10"/>
  <c r="FL173" i="10" s="1"/>
  <c r="FC173" i="10"/>
  <c r="GU162" i="10"/>
  <c r="GV162" i="10"/>
  <c r="HB162" i="10"/>
  <c r="HD162" i="10" s="1"/>
  <c r="FC288" i="10"/>
  <c r="FJ288" i="10"/>
  <c r="FL288" i="10" s="1"/>
  <c r="FD288" i="10"/>
  <c r="FY257" i="10"/>
  <c r="FZ257" i="10"/>
  <c r="GF257" i="10"/>
  <c r="GH257" i="10" s="1"/>
  <c r="EG240" i="10"/>
  <c r="EN240" i="10"/>
  <c r="EP240" i="10" s="1"/>
  <c r="EH240" i="10"/>
  <c r="GU227" i="10"/>
  <c r="GV227" i="10"/>
  <c r="HB227" i="10"/>
  <c r="HD227" i="10" s="1"/>
  <c r="FD102" i="10"/>
  <c r="FC102" i="10"/>
  <c r="FJ102" i="10"/>
  <c r="FL102" i="10" s="1"/>
  <c r="GF214" i="10"/>
  <c r="GH214" i="10" s="1"/>
  <c r="FZ214" i="10"/>
  <c r="FY214" i="10"/>
  <c r="FZ203" i="10"/>
  <c r="FY203" i="10"/>
  <c r="GF203" i="10"/>
  <c r="GH203" i="10" s="1"/>
  <c r="EN194" i="10"/>
  <c r="EP194" i="10" s="1"/>
  <c r="EH194" i="10"/>
  <c r="EG194" i="10"/>
  <c r="GU167" i="10"/>
  <c r="HB167" i="10"/>
  <c r="HD167" i="10" s="1"/>
  <c r="GV167" i="10"/>
  <c r="EI152" i="10"/>
  <c r="FY113" i="10"/>
  <c r="FZ113" i="10"/>
  <c r="GF113" i="10"/>
  <c r="GH113" i="10" s="1"/>
  <c r="EG196" i="10"/>
  <c r="EH196" i="10"/>
  <c r="EN196" i="10"/>
  <c r="EP196" i="10" s="1"/>
  <c r="FZ281" i="10"/>
  <c r="GF281" i="10"/>
  <c r="GH281" i="10" s="1"/>
  <c r="FY281" i="10"/>
  <c r="EG172" i="10"/>
  <c r="EH172" i="10"/>
  <c r="EN172" i="10"/>
  <c r="EP172" i="10" s="1"/>
  <c r="EH217" i="10"/>
  <c r="EN217" i="10"/>
  <c r="EP217" i="10" s="1"/>
  <c r="EG217" i="10"/>
  <c r="FY178" i="10"/>
  <c r="FZ178" i="10"/>
  <c r="GF178" i="10"/>
  <c r="GH178" i="10" s="1"/>
  <c r="HR159" i="10"/>
  <c r="HQ159" i="10"/>
  <c r="HX159" i="10"/>
  <c r="HZ159" i="10" s="1"/>
  <c r="FZ184" i="10"/>
  <c r="FY184" i="10"/>
  <c r="GF184" i="10"/>
  <c r="GH184" i="10" s="1"/>
  <c r="HB275" i="10"/>
  <c r="HD275" i="10" s="1"/>
  <c r="GV275" i="10"/>
  <c r="GU275" i="10"/>
  <c r="FD105" i="10"/>
  <c r="FC105" i="10"/>
  <c r="FJ105" i="10"/>
  <c r="FL105" i="10" s="1"/>
  <c r="EG225" i="10"/>
  <c r="EN225" i="10"/>
  <c r="EP225" i="10" s="1"/>
  <c r="EH225" i="10"/>
  <c r="GU215" i="10"/>
  <c r="HB215" i="10"/>
  <c r="HD215" i="10" s="1"/>
  <c r="GV215" i="10"/>
  <c r="FD155" i="10"/>
  <c r="FC155" i="10"/>
  <c r="FJ155" i="10"/>
  <c r="FL155" i="10" s="1"/>
  <c r="FJ299" i="10"/>
  <c r="FL299" i="10" s="1"/>
  <c r="FD299" i="10"/>
  <c r="FC299" i="10"/>
  <c r="FY289" i="10"/>
  <c r="FZ289" i="10"/>
  <c r="GF289" i="10"/>
  <c r="GH289" i="10" s="1"/>
  <c r="FZ295" i="10"/>
  <c r="FY295" i="10"/>
  <c r="GF295" i="10"/>
  <c r="GH295" i="10" s="1"/>
  <c r="FJ168" i="10"/>
  <c r="FL168" i="10" s="1"/>
  <c r="FD168" i="10"/>
  <c r="FC168" i="10"/>
  <c r="AC108" i="10"/>
  <c r="AO198" i="10"/>
  <c r="J198" i="6" s="1"/>
  <c r="S239" i="10"/>
  <c r="U239" i="10" s="1"/>
  <c r="G239" i="6" s="1"/>
  <c r="GV272" i="10"/>
  <c r="HB272" i="10"/>
  <c r="HD272" i="10" s="1"/>
  <c r="GU272" i="10"/>
  <c r="FC170" i="10"/>
  <c r="FD170" i="10"/>
  <c r="FJ170" i="10"/>
  <c r="FL170" i="10" s="1"/>
  <c r="GF161" i="10"/>
  <c r="GH161" i="10" s="1"/>
  <c r="FY161" i="10"/>
  <c r="FZ161" i="10"/>
  <c r="FY276" i="10"/>
  <c r="FZ276" i="10"/>
  <c r="GF276" i="10"/>
  <c r="GH276" i="10" s="1"/>
  <c r="FJ267" i="10"/>
  <c r="FL267" i="10" s="1"/>
  <c r="FD267" i="10"/>
  <c r="FC267" i="10"/>
  <c r="FJ300" i="10"/>
  <c r="FL300" i="10" s="1"/>
  <c r="FC300" i="10"/>
  <c r="FD300" i="10"/>
  <c r="EG235" i="10"/>
  <c r="EH235" i="10"/>
  <c r="EN235" i="10"/>
  <c r="EP235" i="10" s="1"/>
  <c r="EG249" i="10"/>
  <c r="EH249" i="10"/>
  <c r="EN249" i="10"/>
  <c r="EP249" i="10" s="1"/>
  <c r="FJ239" i="10"/>
  <c r="FL239" i="10" s="1"/>
  <c r="FD239" i="10"/>
  <c r="FC239" i="10"/>
  <c r="HB205" i="10"/>
  <c r="HD205" i="10" s="1"/>
  <c r="GU205" i="10"/>
  <c r="GV205" i="10"/>
  <c r="FJ279" i="10"/>
  <c r="FL279" i="10" s="1"/>
  <c r="FD279" i="10"/>
  <c r="FC279" i="10"/>
  <c r="FZ211" i="10"/>
  <c r="FY211" i="10"/>
  <c r="GF211" i="10"/>
  <c r="GH211" i="10" s="1"/>
  <c r="EG185" i="10"/>
  <c r="EH185" i="10"/>
  <c r="EN185" i="10"/>
  <c r="EP185" i="10" s="1"/>
  <c r="EG124" i="10"/>
  <c r="EN124" i="10"/>
  <c r="EP124" i="10" s="1"/>
  <c r="EH124" i="10"/>
  <c r="FY258" i="10"/>
  <c r="GF258" i="10"/>
  <c r="GH258" i="10" s="1"/>
  <c r="FZ258" i="10"/>
  <c r="EN179" i="10"/>
  <c r="EP179" i="10" s="1"/>
  <c r="EG179" i="10"/>
  <c r="EH179" i="10"/>
  <c r="FJ171" i="10"/>
  <c r="FL171" i="10" s="1"/>
  <c r="FD171" i="10"/>
  <c r="FC171" i="10"/>
  <c r="GF108" i="10"/>
  <c r="GH108" i="10" s="1"/>
  <c r="FY108" i="10"/>
  <c r="FZ108" i="10"/>
  <c r="FC226" i="10"/>
  <c r="FJ226" i="10"/>
  <c r="FL226" i="10" s="1"/>
  <c r="FD226" i="10"/>
  <c r="FC212" i="10"/>
  <c r="FD212" i="10"/>
  <c r="FJ212" i="10"/>
  <c r="FL212" i="10" s="1"/>
  <c r="FY209" i="10"/>
  <c r="FZ209" i="10"/>
  <c r="GF209" i="10"/>
  <c r="GH209" i="10" s="1"/>
  <c r="FY135" i="10"/>
  <c r="FZ135" i="10"/>
  <c r="GF135" i="10"/>
  <c r="GH135" i="10" s="1"/>
  <c r="EG220" i="10"/>
  <c r="EN220" i="10"/>
  <c r="EP220" i="10" s="1"/>
  <c r="EH220" i="10"/>
  <c r="FD198" i="10"/>
  <c r="FC198" i="10"/>
  <c r="FJ198" i="10"/>
  <c r="FL198" i="10" s="1"/>
  <c r="FD301" i="10"/>
  <c r="FJ301" i="10"/>
  <c r="FL301" i="10" s="1"/>
  <c r="FC301" i="10"/>
  <c r="HQ246" i="10"/>
  <c r="HX246" i="10"/>
  <c r="HZ246" i="10" s="1"/>
  <c r="HR246" i="10"/>
  <c r="FY296" i="10"/>
  <c r="FZ296" i="10"/>
  <c r="GF296" i="10"/>
  <c r="GH296" i="10" s="1"/>
  <c r="HB237" i="10"/>
  <c r="HD237" i="10" s="1"/>
  <c r="FD210" i="10"/>
  <c r="FC210" i="10"/>
  <c r="FJ210" i="10"/>
  <c r="FL210" i="10" s="1"/>
  <c r="GF117" i="10"/>
  <c r="GH117" i="10" s="1"/>
  <c r="FY117" i="10"/>
  <c r="FZ117" i="10"/>
  <c r="GU273" i="10"/>
  <c r="HB273" i="10"/>
  <c r="HD273" i="10" s="1"/>
  <c r="GV273" i="10"/>
  <c r="EG231" i="10"/>
  <c r="EH231" i="10"/>
  <c r="EN231" i="10"/>
  <c r="EP231" i="10" s="1"/>
  <c r="EH115" i="10"/>
  <c r="EN115" i="10"/>
  <c r="EP115" i="10" s="1"/>
  <c r="EG115" i="10"/>
  <c r="FY111" i="10"/>
  <c r="GF111" i="10"/>
  <c r="GH111" i="10" s="1"/>
  <c r="FZ111" i="10"/>
  <c r="FY219" i="10"/>
  <c r="GF219" i="10"/>
  <c r="GH219" i="10" s="1"/>
  <c r="FZ219" i="10"/>
  <c r="FZ253" i="10"/>
  <c r="GF253" i="10"/>
  <c r="GH253" i="10" s="1"/>
  <c r="FY253" i="10"/>
  <c r="EN291" i="10"/>
  <c r="EP291" i="10" s="1"/>
  <c r="EG291" i="10"/>
  <c r="EH291" i="10"/>
  <c r="FJ236" i="10"/>
  <c r="FL236" i="10" s="1"/>
  <c r="FC236" i="10"/>
  <c r="FD236" i="10"/>
  <c r="GA147" i="10"/>
  <c r="GU206" i="10"/>
  <c r="GV206" i="10"/>
  <c r="HB206" i="10"/>
  <c r="HD206" i="10" s="1"/>
  <c r="FD261" i="10"/>
  <c r="FC261" i="10"/>
  <c r="FJ261" i="10"/>
  <c r="FL261" i="10" s="1"/>
  <c r="FY274" i="10"/>
  <c r="GF274" i="10"/>
  <c r="GH274" i="10" s="1"/>
  <c r="FZ274" i="10"/>
  <c r="GF245" i="10"/>
  <c r="GH245" i="10" s="1"/>
  <c r="FD109" i="10"/>
  <c r="FC109" i="10"/>
  <c r="FJ109" i="10"/>
  <c r="FL109" i="10" s="1"/>
  <c r="EH293" i="10"/>
  <c r="EG293" i="10"/>
  <c r="EN293" i="10"/>
  <c r="EP293" i="10" s="1"/>
  <c r="EH192" i="10"/>
  <c r="EG192" i="10"/>
  <c r="EN192" i="10"/>
  <c r="EP192" i="10" s="1"/>
  <c r="EH181" i="10"/>
  <c r="EN181" i="10"/>
  <c r="EP181" i="10" s="1"/>
  <c r="EG181" i="10"/>
  <c r="EN288" i="10"/>
  <c r="EP288" i="10" s="1"/>
  <c r="EG288" i="10"/>
  <c r="EH288" i="10"/>
  <c r="EG232" i="10"/>
  <c r="EH232" i="10"/>
  <c r="EN232" i="10"/>
  <c r="EP232" i="10" s="1"/>
  <c r="EG103" i="10"/>
  <c r="EH103" i="10"/>
  <c r="EN103" i="10"/>
  <c r="EP103" i="10" s="1"/>
  <c r="GF240" i="10"/>
  <c r="GH240" i="10" s="1"/>
  <c r="FY240" i="10"/>
  <c r="FZ240" i="10"/>
  <c r="FY131" i="10"/>
  <c r="FZ131" i="10"/>
  <c r="GF131" i="10"/>
  <c r="GH131" i="10" s="1"/>
  <c r="FD214" i="10"/>
  <c r="FC214" i="10"/>
  <c r="FJ214" i="10"/>
  <c r="FL214" i="10" s="1"/>
  <c r="FY269" i="10"/>
  <c r="FD203" i="10"/>
  <c r="FC203" i="10"/>
  <c r="FJ203" i="10"/>
  <c r="FL203" i="10" s="1"/>
  <c r="GU241" i="10"/>
  <c r="GV241" i="10"/>
  <c r="HB241" i="10"/>
  <c r="HD241" i="10" s="1"/>
  <c r="EG255" i="10"/>
  <c r="EH255" i="10"/>
  <c r="EN255" i="10"/>
  <c r="EP255" i="10" s="1"/>
  <c r="FZ194" i="10"/>
  <c r="FY194" i="10"/>
  <c r="GF194" i="10"/>
  <c r="GH194" i="10" s="1"/>
  <c r="EG167" i="10"/>
  <c r="EN167" i="10"/>
  <c r="EP167" i="10" s="1"/>
  <c r="EH167" i="10"/>
  <c r="GF196" i="10"/>
  <c r="GH196" i="10" s="1"/>
  <c r="FY196" i="10"/>
  <c r="FZ196" i="10"/>
  <c r="FC172" i="10"/>
  <c r="FJ172" i="10"/>
  <c r="FL172" i="10" s="1"/>
  <c r="FD172" i="10"/>
  <c r="FJ217" i="10"/>
  <c r="FL217" i="10" s="1"/>
  <c r="FD217" i="10"/>
  <c r="FC217" i="10"/>
  <c r="EN105" i="10"/>
  <c r="EP105" i="10" s="1"/>
  <c r="EH105" i="10"/>
  <c r="EG105" i="10"/>
  <c r="FJ225" i="10"/>
  <c r="FL225" i="10" s="1"/>
  <c r="FD225" i="10"/>
  <c r="FC225" i="10"/>
  <c r="FY215" i="10"/>
  <c r="FZ215" i="10"/>
  <c r="GF215" i="10"/>
  <c r="GH215" i="10" s="1"/>
  <c r="GU155" i="10"/>
  <c r="GV155" i="10"/>
  <c r="HB155" i="10"/>
  <c r="HD155" i="10" s="1"/>
  <c r="GU299" i="10"/>
  <c r="HB299" i="10"/>
  <c r="HD299" i="10" s="1"/>
  <c r="GV299" i="10"/>
  <c r="EG168" i="10"/>
  <c r="EN168" i="10"/>
  <c r="EP168" i="10" s="1"/>
  <c r="EH168" i="10"/>
  <c r="FE129" i="10"/>
  <c r="AO200" i="10"/>
  <c r="AO270" i="10"/>
  <c r="AQ270" i="10" s="1"/>
  <c r="K270" i="6" s="1"/>
  <c r="S118" i="10"/>
  <c r="U118" i="10" s="1"/>
  <c r="J262" i="10"/>
  <c r="AG262" i="10" s="1"/>
  <c r="S285" i="10"/>
  <c r="U285" i="10" s="1"/>
  <c r="G285" i="6" s="1"/>
  <c r="G161" i="10"/>
  <c r="G232" i="10"/>
  <c r="EH170" i="10"/>
  <c r="EG170" i="10"/>
  <c r="EN170" i="10"/>
  <c r="EP170" i="10" s="1"/>
  <c r="EG276" i="10"/>
  <c r="EN276" i="10"/>
  <c r="EP276" i="10" s="1"/>
  <c r="EH276" i="10"/>
  <c r="FZ235" i="10"/>
  <c r="FY235" i="10"/>
  <c r="GF235" i="10"/>
  <c r="GH235" i="10" s="1"/>
  <c r="FJ249" i="10"/>
  <c r="FL249" i="10" s="1"/>
  <c r="FD249" i="10"/>
  <c r="FC249" i="10"/>
  <c r="FY239" i="10"/>
  <c r="FZ239" i="10"/>
  <c r="GF239" i="10"/>
  <c r="GH239" i="10" s="1"/>
  <c r="GU268" i="10"/>
  <c r="HB268" i="10"/>
  <c r="HD268" i="10" s="1"/>
  <c r="GV268" i="10"/>
  <c r="GU279" i="10"/>
  <c r="HB279" i="10"/>
  <c r="HD279" i="10" s="1"/>
  <c r="GV279" i="10"/>
  <c r="HB200" i="10"/>
  <c r="HD200" i="10" s="1"/>
  <c r="GU200" i="10"/>
  <c r="GV200" i="10"/>
  <c r="EG248" i="10"/>
  <c r="EH248" i="10"/>
  <c r="EN248" i="10"/>
  <c r="EP248" i="10" s="1"/>
  <c r="FD211" i="10"/>
  <c r="FC211" i="10"/>
  <c r="FJ211" i="10"/>
  <c r="FL211" i="10" s="1"/>
  <c r="GU202" i="10"/>
  <c r="GV202" i="10"/>
  <c r="HB202" i="10"/>
  <c r="HD202" i="10" s="1"/>
  <c r="FJ185" i="10"/>
  <c r="FL185" i="10" s="1"/>
  <c r="FD185" i="10"/>
  <c r="FC185" i="10"/>
  <c r="FC124" i="10"/>
  <c r="FJ124" i="10"/>
  <c r="FL124" i="10" s="1"/>
  <c r="FD124" i="10"/>
  <c r="GF179" i="10"/>
  <c r="GH179" i="10" s="1"/>
  <c r="FZ179" i="10"/>
  <c r="FY179" i="10"/>
  <c r="EG226" i="10"/>
  <c r="EH226" i="10"/>
  <c r="EN226" i="10"/>
  <c r="EP226" i="10" s="1"/>
  <c r="GU212" i="10"/>
  <c r="HB212" i="10"/>
  <c r="HD212" i="10" s="1"/>
  <c r="GV212" i="10"/>
  <c r="FZ220" i="10"/>
  <c r="GF220" i="10"/>
  <c r="GH220" i="10" s="1"/>
  <c r="FY220" i="10"/>
  <c r="GU198" i="10"/>
  <c r="GV198" i="10"/>
  <c r="HB198" i="10"/>
  <c r="HD198" i="10" s="1"/>
  <c r="GF153" i="10"/>
  <c r="GH153" i="10" s="1"/>
  <c r="EG210" i="10"/>
  <c r="EN210" i="10"/>
  <c r="EP210" i="10" s="1"/>
  <c r="EH210" i="10"/>
  <c r="FJ231" i="10"/>
  <c r="FL231" i="10" s="1"/>
  <c r="FD231" i="10"/>
  <c r="FC231" i="10"/>
  <c r="FY199" i="10"/>
  <c r="GF199" i="10"/>
  <c r="GH199" i="10" s="1"/>
  <c r="FZ199" i="10"/>
  <c r="FD218" i="10"/>
  <c r="FC218" i="10"/>
  <c r="FJ218" i="10"/>
  <c r="FL218" i="10" s="1"/>
  <c r="HQ111" i="10"/>
  <c r="HR111" i="10"/>
  <c r="HX111" i="10"/>
  <c r="HZ111" i="10" s="1"/>
  <c r="FY229" i="10"/>
  <c r="GF229" i="10"/>
  <c r="GH229" i="10" s="1"/>
  <c r="FZ229" i="10"/>
  <c r="FD219" i="10"/>
  <c r="FC219" i="10"/>
  <c r="FJ219" i="10"/>
  <c r="FL219" i="10" s="1"/>
  <c r="GF133" i="10"/>
  <c r="GH133" i="10" s="1"/>
  <c r="FY133" i="10"/>
  <c r="FZ133" i="10"/>
  <c r="EN253" i="10"/>
  <c r="EP253" i="10" s="1"/>
  <c r="EH253" i="10"/>
  <c r="EG253" i="10"/>
  <c r="GF291" i="10"/>
  <c r="GH291" i="10" s="1"/>
  <c r="FY291" i="10"/>
  <c r="FZ291" i="10"/>
  <c r="FD180" i="10"/>
  <c r="FC180" i="10"/>
  <c r="FJ180" i="10"/>
  <c r="FL180" i="10" s="1"/>
  <c r="FZ157" i="10"/>
  <c r="GF157" i="10"/>
  <c r="GH157" i="10" s="1"/>
  <c r="FY157" i="10"/>
  <c r="EG263" i="10"/>
  <c r="EH263" i="10"/>
  <c r="EN263" i="10"/>
  <c r="EP263" i="10" s="1"/>
  <c r="FD245" i="10"/>
  <c r="FJ245" i="10"/>
  <c r="FL245" i="10" s="1"/>
  <c r="FC245" i="10"/>
  <c r="FD293" i="10"/>
  <c r="FJ293" i="10"/>
  <c r="FL293" i="10" s="1"/>
  <c r="FC293" i="10"/>
  <c r="EH207" i="10"/>
  <c r="EN207" i="10"/>
  <c r="EP207" i="10" s="1"/>
  <c r="EG207" i="10"/>
  <c r="FZ192" i="10"/>
  <c r="GF192" i="10"/>
  <c r="GH192" i="10" s="1"/>
  <c r="FY192" i="10"/>
  <c r="GF181" i="10"/>
  <c r="GH181" i="10" s="1"/>
  <c r="FZ181" i="10"/>
  <c r="FY181" i="10"/>
  <c r="GV173" i="10"/>
  <c r="GU173" i="10"/>
  <c r="HB173" i="10"/>
  <c r="HD173" i="10" s="1"/>
  <c r="FZ288" i="10"/>
  <c r="GF288" i="10"/>
  <c r="GH288" i="10" s="1"/>
  <c r="FY288" i="10"/>
  <c r="GU257" i="10"/>
  <c r="GV257" i="10"/>
  <c r="HB257" i="10"/>
  <c r="HD257" i="10" s="1"/>
  <c r="FC232" i="10"/>
  <c r="FJ232" i="10"/>
  <c r="FL232" i="10" s="1"/>
  <c r="FD232" i="10"/>
  <c r="GF103" i="10"/>
  <c r="GH103" i="10" s="1"/>
  <c r="FY103" i="10"/>
  <c r="FZ103" i="10"/>
  <c r="EH131" i="10"/>
  <c r="EN131" i="10"/>
  <c r="EP131" i="10" s="1"/>
  <c r="EG131" i="10"/>
  <c r="EH269" i="10"/>
  <c r="EG269" i="10"/>
  <c r="EN269" i="10"/>
  <c r="EP269" i="10" s="1"/>
  <c r="GV203" i="10"/>
  <c r="HB203" i="10"/>
  <c r="HD203" i="10" s="1"/>
  <c r="GU203" i="10"/>
  <c r="FJ255" i="10"/>
  <c r="FL255" i="10" s="1"/>
  <c r="FC255" i="10"/>
  <c r="FD255" i="10"/>
  <c r="GU113" i="10"/>
  <c r="GV113" i="10"/>
  <c r="HB113" i="10"/>
  <c r="HD113" i="10" s="1"/>
  <c r="GU297" i="10"/>
  <c r="HB297" i="10"/>
  <c r="HD297" i="10" s="1"/>
  <c r="GV297" i="10"/>
  <c r="EG238" i="10"/>
  <c r="EH238" i="10"/>
  <c r="EN238" i="10"/>
  <c r="EP238" i="10" s="1"/>
  <c r="FC196" i="10"/>
  <c r="FD196" i="10"/>
  <c r="FJ196" i="10"/>
  <c r="FL196" i="10" s="1"/>
  <c r="GU281" i="10"/>
  <c r="HB281" i="10"/>
  <c r="HD281" i="10" s="1"/>
  <c r="GV281" i="10"/>
  <c r="GF213" i="10"/>
  <c r="GH213" i="10" s="1"/>
  <c r="FY213" i="10"/>
  <c r="FZ213" i="10"/>
  <c r="GF217" i="10"/>
  <c r="GH217" i="10" s="1"/>
  <c r="FY217" i="10"/>
  <c r="FZ217" i="10"/>
  <c r="EG260" i="10"/>
  <c r="EN260" i="10"/>
  <c r="EP260" i="10" s="1"/>
  <c r="EH260" i="10"/>
  <c r="FY105" i="10"/>
  <c r="GF105" i="10"/>
  <c r="GH105" i="10" s="1"/>
  <c r="FZ105" i="10"/>
  <c r="FY225" i="10"/>
  <c r="FZ225" i="10"/>
  <c r="GF225" i="10"/>
  <c r="GH225" i="10" s="1"/>
  <c r="EG201" i="10"/>
  <c r="EH201" i="10"/>
  <c r="EN201" i="10"/>
  <c r="EP201" i="10" s="1"/>
  <c r="FY168" i="10"/>
  <c r="J177" i="10"/>
  <c r="AG177" i="10" s="1"/>
  <c r="U268" i="10"/>
  <c r="G268" i="6" s="1"/>
  <c r="F268" i="6"/>
  <c r="J209" i="10"/>
  <c r="AG209" i="10" s="1"/>
  <c r="P209" i="10"/>
  <c r="D209" i="6" s="1"/>
  <c r="F134" i="6"/>
  <c r="U134" i="10"/>
  <c r="G134" i="6" s="1"/>
  <c r="U176" i="10"/>
  <c r="G176" i="6" s="1"/>
  <c r="F175" i="6"/>
  <c r="U175" i="10"/>
  <c r="G175" i="6" s="1"/>
  <c r="AO288" i="10"/>
  <c r="AQ288" i="10" s="1"/>
  <c r="K288" i="6" s="1"/>
  <c r="F296" i="6"/>
  <c r="AO233" i="10"/>
  <c r="J233" i="6" s="1"/>
  <c r="AO204" i="10"/>
  <c r="AQ204" i="10" s="1"/>
  <c r="K204" i="6" s="1"/>
  <c r="AP175" i="10"/>
  <c r="AO112" i="10"/>
  <c r="AQ112" i="10" s="1"/>
  <c r="BJ159" i="10"/>
  <c r="BK272" i="10"/>
  <c r="BM272" i="10" s="1"/>
  <c r="O272" i="6" s="1"/>
  <c r="BK275" i="10"/>
  <c r="N275" i="6" s="1"/>
  <c r="AH138" i="10"/>
  <c r="AJ138" i="10" s="1"/>
  <c r="AN245" i="10"/>
  <c r="AO185" i="10"/>
  <c r="AO156" i="10"/>
  <c r="J156" i="6" s="1"/>
  <c r="J123" i="10"/>
  <c r="AG123" i="10" s="1"/>
  <c r="AQ247" i="10"/>
  <c r="K247" i="6" s="1"/>
  <c r="G189" i="10"/>
  <c r="S123" i="10"/>
  <c r="U123" i="10" s="1"/>
  <c r="G123" i="6" s="1"/>
  <c r="G148" i="10"/>
  <c r="J150" i="10"/>
  <c r="AG150" i="10" s="1"/>
  <c r="S249" i="10"/>
  <c r="G134" i="10"/>
  <c r="AN175" i="10"/>
  <c r="AO221" i="10"/>
  <c r="AC140" i="10"/>
  <c r="AF140" i="10" s="1"/>
  <c r="BC140" i="10" s="1"/>
  <c r="AO265" i="10"/>
  <c r="AQ265" i="10" s="1"/>
  <c r="K265" i="6" s="1"/>
  <c r="G248" i="10"/>
  <c r="J248" i="10" s="1"/>
  <c r="AG248" i="10" s="1"/>
  <c r="AB175" i="10"/>
  <c r="BI159" i="10"/>
  <c r="F252" i="6"/>
  <c r="AO124" i="10"/>
  <c r="AQ124" i="10" s="1"/>
  <c r="K124" i="6" s="1"/>
  <c r="J219" i="10"/>
  <c r="AG219" i="10" s="1"/>
  <c r="AF219" i="10" s="1"/>
  <c r="BC219" i="10" s="1"/>
  <c r="AN138" i="10"/>
  <c r="P121" i="10"/>
  <c r="D121" i="6" s="1"/>
  <c r="AM245" i="10"/>
  <c r="AQ203" i="10"/>
  <c r="K203" i="6" s="1"/>
  <c r="U148" i="10"/>
  <c r="G148" i="6" s="1"/>
  <c r="AO211" i="10"/>
  <c r="AQ211" i="10" s="1"/>
  <c r="K211" i="6" s="1"/>
  <c r="S128" i="10"/>
  <c r="AO193" i="10"/>
  <c r="J193" i="6" s="1"/>
  <c r="G210" i="10"/>
  <c r="AM175" i="10"/>
  <c r="AC104" i="10"/>
  <c r="AD104" i="10" s="1" a="1"/>
  <c r="AD104" i="10" s="1"/>
  <c r="AC151" i="10"/>
  <c r="AD151" i="10" s="1" a="1"/>
  <c r="AD151" i="10" s="1"/>
  <c r="AC288" i="10"/>
  <c r="AF288" i="10" s="1"/>
  <c r="BC288" i="10" s="1"/>
  <c r="AO250" i="10"/>
  <c r="AQ250" i="10" s="1"/>
  <c r="K250" i="6" s="1"/>
  <c r="P179" i="10"/>
  <c r="D179" i="6" s="1"/>
  <c r="AU245" i="10"/>
  <c r="BG245" i="10" s="1"/>
  <c r="J244" i="10"/>
  <c r="AG244" i="10" s="1"/>
  <c r="AC223" i="10"/>
  <c r="AD223" i="10" s="1" a="1"/>
  <c r="AD223" i="10" s="1"/>
  <c r="AO273" i="10"/>
  <c r="AQ273" i="10" s="1"/>
  <c r="K273" i="6" s="1"/>
  <c r="J266" i="10"/>
  <c r="AG266" i="10" s="1"/>
  <c r="U299" i="10"/>
  <c r="G299" i="6" s="1"/>
  <c r="AC155" i="10"/>
  <c r="AD155" i="10" s="1" a="1"/>
  <c r="AD155" i="10" s="1"/>
  <c r="G239" i="10"/>
  <c r="AA145" i="10"/>
  <c r="AM145" i="10"/>
  <c r="AP145" i="10"/>
  <c r="AN145" i="10"/>
  <c r="AU145" i="10"/>
  <c r="BG145" i="10" s="1"/>
  <c r="AB145" i="10"/>
  <c r="AH145" i="10"/>
  <c r="AJ145" i="10" s="1"/>
  <c r="G196" i="10"/>
  <c r="AA164" i="10"/>
  <c r="AN164" i="10"/>
  <c r="AB164" i="10"/>
  <c r="AU164" i="10"/>
  <c r="BG164" i="10" s="1"/>
  <c r="AH164" i="10"/>
  <c r="AJ164" i="10" s="1"/>
  <c r="AM164" i="10"/>
  <c r="S242" i="10"/>
  <c r="AA289" i="10"/>
  <c r="AM289" i="10"/>
  <c r="AN289" i="10"/>
  <c r="AU289" i="10"/>
  <c r="BG289" i="10" s="1"/>
  <c r="AH289" i="10"/>
  <c r="AJ289" i="10" s="1"/>
  <c r="AB289" i="10"/>
  <c r="AY206" i="10"/>
  <c r="AA175" i="10"/>
  <c r="AC152" i="10"/>
  <c r="AU138" i="10"/>
  <c r="BG138" i="10" s="1"/>
  <c r="J295" i="10"/>
  <c r="AG295" i="10" s="1"/>
  <c r="AO253" i="10"/>
  <c r="AC272" i="10"/>
  <c r="AO272" i="10"/>
  <c r="AQ272" i="10" s="1"/>
  <c r="K272" i="6" s="1"/>
  <c r="AO147" i="10"/>
  <c r="AC154" i="10"/>
  <c r="AD154" i="10" s="1" a="1"/>
  <c r="AD154" i="10" s="1"/>
  <c r="AC274" i="10"/>
  <c r="AC298" i="10"/>
  <c r="AB138" i="10"/>
  <c r="AC138" i="10" s="1"/>
  <c r="J107" i="10"/>
  <c r="AG107" i="10" s="1"/>
  <c r="AO234" i="10"/>
  <c r="AQ234" i="10" s="1"/>
  <c r="K234" i="6" s="1"/>
  <c r="AP289" i="10"/>
  <c r="F136" i="6"/>
  <c r="U262" i="10"/>
  <c r="G262" i="6" s="1"/>
  <c r="S283" i="10"/>
  <c r="U283" i="10" s="1"/>
  <c r="G283" i="6" s="1"/>
  <c r="S138" i="10"/>
  <c r="F138" i="6" s="1"/>
  <c r="U115" i="10"/>
  <c r="J214" i="10"/>
  <c r="AG214" i="10" s="1"/>
  <c r="AA180" i="10"/>
  <c r="AB245" i="10"/>
  <c r="F221" i="6"/>
  <c r="AO225" i="10"/>
  <c r="AQ225" i="10" s="1"/>
  <c r="K225" i="6" s="1"/>
  <c r="AM138" i="10"/>
  <c r="AA245" i="10"/>
  <c r="AC208" i="10"/>
  <c r="AO202" i="10"/>
  <c r="AO141" i="10"/>
  <c r="AC135" i="10"/>
  <c r="S182" i="10"/>
  <c r="F182" i="6" s="1"/>
  <c r="J250" i="10"/>
  <c r="AG250" i="10" s="1"/>
  <c r="BK203" i="10"/>
  <c r="N203" i="6" s="1"/>
  <c r="AC157" i="10"/>
  <c r="AC213" i="10"/>
  <c r="AD213" i="10" s="1" a="1"/>
  <c r="AD213" i="10" s="1"/>
  <c r="AO277" i="10"/>
  <c r="AQ277" i="10" s="1"/>
  <c r="K277" i="6" s="1"/>
  <c r="G156" i="10"/>
  <c r="G300" i="10"/>
  <c r="G129" i="10"/>
  <c r="G112" i="10"/>
  <c r="AY203" i="10"/>
  <c r="BB203" i="10" s="1"/>
  <c r="BY203" i="10" s="1"/>
  <c r="AC265" i="10"/>
  <c r="AD265" i="10" s="1" a="1"/>
  <c r="AD265" i="10" s="1"/>
  <c r="AC253" i="10"/>
  <c r="S259" i="10"/>
  <c r="F259" i="6" s="1"/>
  <c r="BL139" i="10"/>
  <c r="S300" i="10"/>
  <c r="G109" i="10"/>
  <c r="G276" i="10"/>
  <c r="S191" i="10"/>
  <c r="F191" i="6" s="1"/>
  <c r="AY247" i="10"/>
  <c r="AO213" i="10"/>
  <c r="AQ213" i="10" s="1"/>
  <c r="K213" i="6" s="1"/>
  <c r="G190" i="10"/>
  <c r="G240" i="10"/>
  <c r="AC215" i="10"/>
  <c r="AD215" i="10" s="1" a="1"/>
  <c r="AD215" i="10" s="1"/>
  <c r="BK238" i="10"/>
  <c r="BM238" i="10" s="1"/>
  <c r="O238" i="6" s="1"/>
  <c r="G264" i="10"/>
  <c r="AC268" i="10"/>
  <c r="AC233" i="10"/>
  <c r="AC143" i="10"/>
  <c r="AD143" i="10" s="1" a="1"/>
  <c r="AD143" i="10" s="1"/>
  <c r="G217" i="10"/>
  <c r="G122" i="10"/>
  <c r="BK135" i="10"/>
  <c r="N135" i="6" s="1"/>
  <c r="AC266" i="10"/>
  <c r="AD266" i="10" s="1" a="1"/>
  <c r="AD266" i="10" s="1"/>
  <c r="AO183" i="10"/>
  <c r="AQ183" i="10" s="1"/>
  <c r="K183" i="6" s="1"/>
  <c r="AO243" i="10"/>
  <c r="AQ243" i="10" s="1"/>
  <c r="K243" i="6" s="1"/>
  <c r="AC139" i="10"/>
  <c r="S129" i="10"/>
  <c r="U129" i="10" s="1"/>
  <c r="G129" i="6" s="1"/>
  <c r="U210" i="10"/>
  <c r="G210" i="6" s="1"/>
  <c r="S112" i="10"/>
  <c r="U112" i="10" s="1"/>
  <c r="U196" i="10"/>
  <c r="G196" i="6" s="1"/>
  <c r="J128" i="10"/>
  <c r="AG128" i="10" s="1"/>
  <c r="F298" i="6"/>
  <c r="U298" i="10"/>
  <c r="G298" i="6" s="1"/>
  <c r="F294" i="6"/>
  <c r="U294" i="10"/>
  <c r="G294" i="6" s="1"/>
  <c r="P132" i="10"/>
  <c r="D132" i="6" s="1"/>
  <c r="J132" i="10"/>
  <c r="AG132" i="10" s="1"/>
  <c r="AQ224" i="10"/>
  <c r="K224" i="6" s="1"/>
  <c r="J224" i="6"/>
  <c r="J298" i="10"/>
  <c r="AG298" i="10" s="1"/>
  <c r="P298" i="10"/>
  <c r="D298" i="6" s="1"/>
  <c r="AA293" i="10"/>
  <c r="AO208" i="10"/>
  <c r="AQ208" i="10" s="1"/>
  <c r="K208" i="6" s="1"/>
  <c r="AU286" i="10"/>
  <c r="BG286" i="10" s="1"/>
  <c r="AC221" i="10"/>
  <c r="AO192" i="10"/>
  <c r="AQ192" i="10" s="1"/>
  <c r="K192" i="6" s="1"/>
  <c r="AO151" i="10"/>
  <c r="AQ151" i="10" s="1"/>
  <c r="K151" i="6" s="1"/>
  <c r="AC167" i="10"/>
  <c r="AQ159" i="10"/>
  <c r="K159" i="6" s="1"/>
  <c r="AP293" i="10"/>
  <c r="AH293" i="10"/>
  <c r="AJ293" i="10" s="1"/>
  <c r="AO110" i="10"/>
  <c r="AQ110" i="10" s="1"/>
  <c r="AO108" i="10"/>
  <c r="AQ108" i="10" s="1"/>
  <c r="AC262" i="10"/>
  <c r="AU180" i="10"/>
  <c r="BG180" i="10" s="1"/>
  <c r="J164" i="10"/>
  <c r="AG164" i="10" s="1"/>
  <c r="AC170" i="10"/>
  <c r="AD170" i="10" s="1" a="1"/>
  <c r="AD170" i="10" s="1"/>
  <c r="AO172" i="10"/>
  <c r="J172" i="6" s="1"/>
  <c r="AM106" i="10"/>
  <c r="AP278" i="10"/>
  <c r="AQ238" i="10"/>
  <c r="K238" i="6" s="1"/>
  <c r="G146" i="10"/>
  <c r="S183" i="10"/>
  <c r="U183" i="10" s="1"/>
  <c r="G183" i="6" s="1"/>
  <c r="G245" i="10"/>
  <c r="U117" i="10"/>
  <c r="AC179" i="10"/>
  <c r="AD179" i="10" s="1" a="1"/>
  <c r="AD179" i="10" s="1"/>
  <c r="G283" i="10"/>
  <c r="S277" i="10"/>
  <c r="U277" i="10" s="1"/>
  <c r="G277" i="6" s="1"/>
  <c r="G120" i="10"/>
  <c r="S284" i="10"/>
  <c r="U284" i="10" s="1"/>
  <c r="G284" i="6" s="1"/>
  <c r="U201" i="10"/>
  <c r="G201" i="6" s="1"/>
  <c r="S180" i="10"/>
  <c r="AH278" i="10"/>
  <c r="AJ278" i="10" s="1"/>
  <c r="G292" i="10"/>
  <c r="AH214" i="10"/>
  <c r="AJ214" i="10" s="1"/>
  <c r="AB214" i="10"/>
  <c r="AU214" i="10"/>
  <c r="BG214" i="10" s="1"/>
  <c r="AM214" i="10"/>
  <c r="AN214" i="10"/>
  <c r="AA214" i="10"/>
  <c r="AO122" i="10"/>
  <c r="AQ122" i="10" s="1"/>
  <c r="K122" i="6" s="1"/>
  <c r="AO154" i="10"/>
  <c r="AQ154" i="10" s="1"/>
  <c r="K154" i="6" s="1"/>
  <c r="AN293" i="10"/>
  <c r="AO292" i="10"/>
  <c r="AQ292" i="10" s="1"/>
  <c r="K292" i="6" s="1"/>
  <c r="AH180" i="10"/>
  <c r="AJ180" i="10" s="1"/>
  <c r="AO134" i="10"/>
  <c r="AQ134" i="10" s="1"/>
  <c r="K134" i="6" s="1"/>
  <c r="AB106" i="10"/>
  <c r="AC106" i="10" s="1"/>
  <c r="AD106" i="10" s="1" a="1"/>
  <c r="AD106" i="10" s="1"/>
  <c r="AN278" i="10"/>
  <c r="F301" i="6"/>
  <c r="F205" i="6"/>
  <c r="G102" i="10"/>
  <c r="S133" i="10"/>
  <c r="U133" i="10" s="1"/>
  <c r="G133" i="6" s="1"/>
  <c r="AC147" i="10"/>
  <c r="AD147" i="10" s="1" a="1"/>
  <c r="AD147" i="10" s="1"/>
  <c r="AO186" i="10"/>
  <c r="J287" i="10"/>
  <c r="AG287" i="10" s="1"/>
  <c r="AN286" i="10"/>
  <c r="AC200" i="10"/>
  <c r="AD200" i="10" s="1" a="1"/>
  <c r="AD200" i="10" s="1"/>
  <c r="AO231" i="10"/>
  <c r="AQ231" i="10" s="1"/>
  <c r="K231" i="6" s="1"/>
  <c r="AO237" i="10"/>
  <c r="J237" i="6" s="1"/>
  <c r="AB286" i="10"/>
  <c r="J153" i="10"/>
  <c r="AG153" i="10" s="1"/>
  <c r="AC123" i="10"/>
  <c r="AC110" i="10"/>
  <c r="AN180" i="10"/>
  <c r="AO215" i="10"/>
  <c r="AQ215" i="10" s="1"/>
  <c r="K215" i="6" s="1"/>
  <c r="AO105" i="10"/>
  <c r="AQ105" i="10" s="1"/>
  <c r="F293" i="6"/>
  <c r="AO127" i="10"/>
  <c r="AQ127" i="10" s="1"/>
  <c r="K127" i="6" s="1"/>
  <c r="AU106" i="10"/>
  <c r="BG106" i="10" s="1"/>
  <c r="AM278" i="10"/>
  <c r="F245" i="6"/>
  <c r="S248" i="10"/>
  <c r="U248" i="10" s="1"/>
  <c r="G248" i="6" s="1"/>
  <c r="G131" i="10"/>
  <c r="P111" i="10"/>
  <c r="G125" i="10"/>
  <c r="G286" i="10"/>
  <c r="G284" i="10"/>
  <c r="S269" i="10"/>
  <c r="U269" i="10" s="1"/>
  <c r="G269" i="6" s="1"/>
  <c r="AH244" i="10"/>
  <c r="AJ244" i="10" s="1"/>
  <c r="AM244" i="10"/>
  <c r="AN244" i="10"/>
  <c r="AU244" i="10"/>
  <c r="BG244" i="10" s="1"/>
  <c r="AB244" i="10"/>
  <c r="AA244" i="10"/>
  <c r="J246" i="10"/>
  <c r="AG246" i="10" s="1"/>
  <c r="U275" i="10"/>
  <c r="G275" i="6" s="1"/>
  <c r="AH128" i="10"/>
  <c r="AJ128" i="10" s="1"/>
  <c r="AN128" i="10"/>
  <c r="AA128" i="10"/>
  <c r="AM128" i="10"/>
  <c r="AP128" i="10"/>
  <c r="AB128" i="10"/>
  <c r="AU128" i="10"/>
  <c r="BG128" i="10" s="1"/>
  <c r="S171" i="10"/>
  <c r="U171" i="10" s="1"/>
  <c r="G171" i="6" s="1"/>
  <c r="S267" i="10"/>
  <c r="U267" i="10" s="1"/>
  <c r="G267" i="6" s="1"/>
  <c r="BD193" i="10"/>
  <c r="BF193" i="10" s="1"/>
  <c r="AW193" i="10"/>
  <c r="AX193" i="10"/>
  <c r="BQ193" i="10"/>
  <c r="CC193" i="10" s="1"/>
  <c r="BJ193" i="10"/>
  <c r="BI193" i="10"/>
  <c r="AA286" i="10"/>
  <c r="F204" i="6"/>
  <c r="AO218" i="10"/>
  <c r="BP139" i="10"/>
  <c r="AM293" i="10"/>
  <c r="AC231" i="10"/>
  <c r="AD231" i="10" s="1" a="1"/>
  <c r="AD231" i="10" s="1"/>
  <c r="AO152" i="10"/>
  <c r="AQ152" i="10" s="1"/>
  <c r="K152" i="6" s="1"/>
  <c r="F156" i="6"/>
  <c r="AP180" i="10"/>
  <c r="AO132" i="10"/>
  <c r="AQ132" i="10" s="1"/>
  <c r="K132" i="6" s="1"/>
  <c r="AC119" i="10"/>
  <c r="AD119" i="10" s="1" a="1"/>
  <c r="AD119" i="10" s="1"/>
  <c r="AO274" i="10"/>
  <c r="AQ274" i="10" s="1"/>
  <c r="K274" i="6" s="1"/>
  <c r="AO113" i="10"/>
  <c r="AQ113" i="10" s="1"/>
  <c r="AC172" i="10"/>
  <c r="AC127" i="10"/>
  <c r="AD127" i="10" s="1" a="1"/>
  <c r="AD127" i="10" s="1"/>
  <c r="AH106" i="10"/>
  <c r="AJ106" i="10" s="1"/>
  <c r="AU278" i="10"/>
  <c r="BJ278" i="10" s="1"/>
  <c r="F196" i="6"/>
  <c r="F215" i="6"/>
  <c r="S124" i="10"/>
  <c r="U124" i="10" s="1"/>
  <c r="G124" i="6" s="1"/>
  <c r="G167" i="10"/>
  <c r="S276" i="10"/>
  <c r="F276" i="6" s="1"/>
  <c r="AO294" i="10"/>
  <c r="AQ294" i="10" s="1"/>
  <c r="K294" i="6" s="1"/>
  <c r="AO163" i="10"/>
  <c r="AQ163" i="10" s="1"/>
  <c r="K163" i="6" s="1"/>
  <c r="AH286" i="10"/>
  <c r="AJ286" i="10" s="1"/>
  <c r="AO228" i="10"/>
  <c r="J228" i="6" s="1"/>
  <c r="AC212" i="10"/>
  <c r="AC192" i="10"/>
  <c r="AD192" i="10" s="1" a="1"/>
  <c r="AD192" i="10" s="1"/>
  <c r="AC124" i="10"/>
  <c r="AQ135" i="10"/>
  <c r="K135" i="6" s="1"/>
  <c r="AB293" i="10"/>
  <c r="AO205" i="10"/>
  <c r="AQ205" i="10" s="1"/>
  <c r="K205" i="6" s="1"/>
  <c r="AF235" i="10"/>
  <c r="BC235" i="10" s="1"/>
  <c r="AB180" i="10"/>
  <c r="AP119" i="10"/>
  <c r="AC105" i="10"/>
  <c r="AC280" i="10"/>
  <c r="AC163" i="10"/>
  <c r="F233" i="6"/>
  <c r="J212" i="10"/>
  <c r="AG212" i="10" s="1"/>
  <c r="S190" i="10"/>
  <c r="AO279" i="10"/>
  <c r="AQ279" i="10" s="1"/>
  <c r="K279" i="6" s="1"/>
  <c r="G182" i="10"/>
  <c r="U102" i="10"/>
  <c r="AC250" i="10"/>
  <c r="AD250" i="10" s="1" a="1"/>
  <c r="AD250" i="10" s="1"/>
  <c r="AC249" i="10"/>
  <c r="AC165" i="10"/>
  <c r="AF165" i="10" s="1"/>
  <c r="BC165" i="10" s="1"/>
  <c r="AC113" i="10"/>
  <c r="AO266" i="10"/>
  <c r="AQ266" i="10" s="1"/>
  <c r="K266" i="6" s="1"/>
  <c r="AC243" i="10"/>
  <c r="AD243" i="10" s="1" a="1"/>
  <c r="AD243" i="10" s="1"/>
  <c r="G130" i="10"/>
  <c r="S149" i="10"/>
  <c r="P193" i="10"/>
  <c r="D193" i="6" s="1"/>
  <c r="J193" i="10"/>
  <c r="AG193" i="10" s="1"/>
  <c r="AF193" i="10" s="1"/>
  <c r="BC193" i="10" s="1"/>
  <c r="P155" i="10"/>
  <c r="D155" i="6" s="1"/>
  <c r="J155" i="10"/>
  <c r="AG155" i="10" s="1"/>
  <c r="F264" i="6"/>
  <c r="U264" i="10"/>
  <c r="G264" i="6" s="1"/>
  <c r="J269" i="10"/>
  <c r="AG269" i="10" s="1"/>
  <c r="J278" i="10"/>
  <c r="AG278" i="10" s="1"/>
  <c r="U121" i="10"/>
  <c r="G121" i="6" s="1"/>
  <c r="F121" i="6"/>
  <c r="U194" i="10"/>
  <c r="G194" i="6" s="1"/>
  <c r="F194" i="6"/>
  <c r="J271" i="10"/>
  <c r="AG271" i="10" s="1"/>
  <c r="U189" i="10"/>
  <c r="G189" i="6" s="1"/>
  <c r="F189" i="6"/>
  <c r="U286" i="10"/>
  <c r="G286" i="6" s="1"/>
  <c r="F286" i="6"/>
  <c r="U290" i="10"/>
  <c r="G290" i="6" s="1"/>
  <c r="F290" i="6"/>
  <c r="U160" i="10"/>
  <c r="G160" i="6" s="1"/>
  <c r="F160" i="6"/>
  <c r="U132" i="10"/>
  <c r="G132" i="6" s="1"/>
  <c r="F132" i="6"/>
  <c r="U167" i="10"/>
  <c r="G167" i="6" s="1"/>
  <c r="F167" i="6"/>
  <c r="J136" i="10"/>
  <c r="AG136" i="10" s="1"/>
  <c r="P285" i="10"/>
  <c r="D285" i="6" s="1"/>
  <c r="J285" i="10"/>
  <c r="AG285" i="10" s="1"/>
  <c r="AQ235" i="10"/>
  <c r="K235" i="6" s="1"/>
  <c r="J235" i="6"/>
  <c r="G302" i="10"/>
  <c r="BD224" i="10"/>
  <c r="BF224" i="10" s="1"/>
  <c r="BQ224" i="10"/>
  <c r="CC224" i="10" s="1"/>
  <c r="BJ224" i="10"/>
  <c r="AW224" i="10"/>
  <c r="AX224" i="10"/>
  <c r="BI224" i="10"/>
  <c r="AA131" i="10"/>
  <c r="AB131" i="10"/>
  <c r="AN131" i="10"/>
  <c r="AH131" i="10"/>
  <c r="AJ131" i="10" s="1"/>
  <c r="AU131" i="10"/>
  <c r="BG131" i="10" s="1"/>
  <c r="AM131" i="10"/>
  <c r="AT107" i="10"/>
  <c r="AP107" i="10"/>
  <c r="AA181" i="10"/>
  <c r="AN181" i="10"/>
  <c r="AU181" i="10"/>
  <c r="BG181" i="10" s="1"/>
  <c r="AM181" i="10"/>
  <c r="AH181" i="10"/>
  <c r="AJ181" i="10" s="1"/>
  <c r="AB181" i="10"/>
  <c r="AP181" i="10"/>
  <c r="AA120" i="10"/>
  <c r="AM120" i="10"/>
  <c r="AN120" i="10"/>
  <c r="AH120" i="10"/>
  <c r="AJ120" i="10" s="1"/>
  <c r="AU120" i="10"/>
  <c r="BG120" i="10" s="1"/>
  <c r="AB120" i="10"/>
  <c r="AP120" i="10"/>
  <c r="AT120" i="10"/>
  <c r="U232" i="10"/>
  <c r="G232" i="6" s="1"/>
  <c r="F232" i="6"/>
  <c r="G218" i="10"/>
  <c r="BD155" i="10"/>
  <c r="BF155" i="10" s="1"/>
  <c r="AW155" i="10"/>
  <c r="AX155" i="10"/>
  <c r="BI155" i="10"/>
  <c r="BQ155" i="10"/>
  <c r="CC155" i="10" s="1"/>
  <c r="BJ155" i="10"/>
  <c r="AA146" i="10"/>
  <c r="AB146" i="10"/>
  <c r="AM146" i="10"/>
  <c r="AH146" i="10"/>
  <c r="AJ146" i="10" s="1"/>
  <c r="AN146" i="10"/>
  <c r="AP146" i="10"/>
  <c r="AU146" i="10"/>
  <c r="BG146" i="10" s="1"/>
  <c r="AC225" i="10"/>
  <c r="AD225" i="10" s="1" a="1"/>
  <c r="AD225" i="10" s="1"/>
  <c r="AO123" i="10"/>
  <c r="AQ123" i="10" s="1"/>
  <c r="K123" i="6" s="1"/>
  <c r="AO194" i="10"/>
  <c r="J194" i="6" s="1"/>
  <c r="AH118" i="10"/>
  <c r="AJ118" i="10" s="1"/>
  <c r="AO299" i="10"/>
  <c r="AQ299" i="10" s="1"/>
  <c r="K299" i="6" s="1"/>
  <c r="AC292" i="10"/>
  <c r="AC257" i="10"/>
  <c r="AD257" i="10" s="1" a="1"/>
  <c r="AD257" i="10" s="1"/>
  <c r="AC220" i="10"/>
  <c r="AD220" i="10" s="1" a="1"/>
  <c r="AD220" i="10" s="1"/>
  <c r="AC202" i="10"/>
  <c r="AC197" i="10"/>
  <c r="AO119" i="10"/>
  <c r="AY238" i="10"/>
  <c r="AO285" i="10"/>
  <c r="AQ285" i="10" s="1"/>
  <c r="K285" i="6" s="1"/>
  <c r="AC241" i="10"/>
  <c r="AF241" i="10" s="1"/>
  <c r="BC241" i="10" s="1"/>
  <c r="AC134" i="10"/>
  <c r="AC270" i="10"/>
  <c r="AO219" i="10"/>
  <c r="AQ219" i="10" s="1"/>
  <c r="K219" i="6" s="1"/>
  <c r="AO196" i="10"/>
  <c r="AQ196" i="10" s="1"/>
  <c r="K196" i="6" s="1"/>
  <c r="P254" i="10"/>
  <c r="D254" i="6" s="1"/>
  <c r="F274" i="6"/>
  <c r="AN264" i="10"/>
  <c r="AA264" i="10"/>
  <c r="AH264" i="10"/>
  <c r="AJ264" i="10" s="1"/>
  <c r="AM264" i="10"/>
  <c r="AP264" i="10"/>
  <c r="AB264" i="10"/>
  <c r="AU264" i="10"/>
  <c r="BG264" i="10" s="1"/>
  <c r="G103" i="10"/>
  <c r="U155" i="10"/>
  <c r="G155" i="6" s="1"/>
  <c r="F155" i="6"/>
  <c r="AC150" i="10"/>
  <c r="AC247" i="10"/>
  <c r="AD247" i="10" s="1" a="1"/>
  <c r="AD247" i="10" s="1"/>
  <c r="AZ247" i="10" s="1" a="1"/>
  <c r="AZ247" i="10" s="1"/>
  <c r="AB256" i="10"/>
  <c r="AU256" i="10"/>
  <c r="BG256" i="10" s="1"/>
  <c r="AP256" i="10"/>
  <c r="AN256" i="10"/>
  <c r="AA256" i="10"/>
  <c r="AH256" i="10"/>
  <c r="AJ256" i="10" s="1"/>
  <c r="AM256" i="10"/>
  <c r="AW179" i="10"/>
  <c r="BD179" i="10"/>
  <c r="BF179" i="10" s="1"/>
  <c r="BI179" i="10"/>
  <c r="BJ179" i="10"/>
  <c r="AX179" i="10"/>
  <c r="BQ179" i="10"/>
  <c r="CC179" i="10" s="1"/>
  <c r="BQ147" i="10"/>
  <c r="CC147" i="10" s="1"/>
  <c r="BD147" i="10"/>
  <c r="BF147" i="10" s="1"/>
  <c r="AW147" i="10"/>
  <c r="AX147" i="10"/>
  <c r="BJ147" i="10"/>
  <c r="BL147" i="10"/>
  <c r="BI147" i="10"/>
  <c r="AA130" i="10"/>
  <c r="AN130" i="10"/>
  <c r="AH130" i="10"/>
  <c r="AJ130" i="10" s="1"/>
  <c r="AB130" i="10"/>
  <c r="AM130" i="10"/>
  <c r="AU130" i="10"/>
  <c r="BG130" i="10" s="1"/>
  <c r="AN125" i="10"/>
  <c r="AM125" i="10"/>
  <c r="AA125" i="10"/>
  <c r="AU125" i="10"/>
  <c r="BG125" i="10" s="1"/>
  <c r="AB125" i="10"/>
  <c r="AP125" i="10"/>
  <c r="AH125" i="10"/>
  <c r="AJ125" i="10" s="1"/>
  <c r="AP118" i="10"/>
  <c r="AT118" i="10"/>
  <c r="AP102" i="10"/>
  <c r="AT102" i="10"/>
  <c r="BL159" i="10"/>
  <c r="AA300" i="10"/>
  <c r="AH300" i="10"/>
  <c r="AJ300" i="10" s="1"/>
  <c r="AN300" i="10"/>
  <c r="AU300" i="10"/>
  <c r="BG300" i="10" s="1"/>
  <c r="AM300" i="10"/>
  <c r="AB300" i="10"/>
  <c r="AN161" i="10"/>
  <c r="AM161" i="10"/>
  <c r="AB161" i="10"/>
  <c r="AU161" i="10"/>
  <c r="BG161" i="10" s="1"/>
  <c r="AA161" i="10"/>
  <c r="AH161" i="10"/>
  <c r="AJ161" i="10" s="1"/>
  <c r="AO155" i="10"/>
  <c r="AB102" i="10"/>
  <c r="AN102" i="10"/>
  <c r="AU102" i="10"/>
  <c r="BG102" i="10" s="1"/>
  <c r="AM102" i="10"/>
  <c r="AH102" i="10"/>
  <c r="AJ102" i="10" s="1"/>
  <c r="AA102" i="10"/>
  <c r="G267" i="10"/>
  <c r="BP248" i="10"/>
  <c r="U256" i="10"/>
  <c r="G256" i="6" s="1"/>
  <c r="F256" i="6"/>
  <c r="AW291" i="10"/>
  <c r="BD291" i="10"/>
  <c r="BF291" i="10" s="1"/>
  <c r="BQ291" i="10"/>
  <c r="CC291" i="10" s="1"/>
  <c r="BI291" i="10"/>
  <c r="BJ291" i="10"/>
  <c r="AX291" i="10"/>
  <c r="AO268" i="10"/>
  <c r="AQ268" i="10" s="1"/>
  <c r="K268" i="6" s="1"/>
  <c r="AC227" i="10"/>
  <c r="AD227" i="10" s="1" a="1"/>
  <c r="AD227" i="10" s="1"/>
  <c r="P178" i="10"/>
  <c r="D178" i="6" s="1"/>
  <c r="F142" i="6"/>
  <c r="AC122" i="10"/>
  <c r="AC228" i="10"/>
  <c r="AA118" i="10"/>
  <c r="AC118" i="10" s="1"/>
  <c r="AO167" i="10"/>
  <c r="AQ167" i="10" s="1"/>
  <c r="K167" i="6" s="1"/>
  <c r="AO195" i="10"/>
  <c r="J195" i="6" s="1"/>
  <c r="AO262" i="10"/>
  <c r="AQ262" i="10" s="1"/>
  <c r="K262" i="6" s="1"/>
  <c r="U168" i="10"/>
  <c r="G168" i="6" s="1"/>
  <c r="AO297" i="10"/>
  <c r="AQ297" i="10" s="1"/>
  <c r="K297" i="6" s="1"/>
  <c r="AP131" i="10"/>
  <c r="AC281" i="10"/>
  <c r="AC258" i="10"/>
  <c r="J236" i="10"/>
  <c r="AG236" i="10" s="1"/>
  <c r="AO162" i="10"/>
  <c r="J162" i="6" s="1"/>
  <c r="AC156" i="10"/>
  <c r="AC229" i="10"/>
  <c r="AA189" i="10"/>
  <c r="AN189" i="10"/>
  <c r="AH189" i="10"/>
  <c r="AJ189" i="10" s="1"/>
  <c r="AB189" i="10"/>
  <c r="AM189" i="10"/>
  <c r="AU189" i="10"/>
  <c r="BG189" i="10" s="1"/>
  <c r="AW150" i="10"/>
  <c r="BD150" i="10"/>
  <c r="BF150" i="10" s="1"/>
  <c r="BJ150" i="10"/>
  <c r="AX150" i="10"/>
  <c r="BQ150" i="10"/>
  <c r="CC150" i="10" s="1"/>
  <c r="BI150" i="10"/>
  <c r="G204" i="10"/>
  <c r="S292" i="10"/>
  <c r="G259" i="10"/>
  <c r="BQ201" i="10"/>
  <c r="CC201" i="10" s="1"/>
  <c r="BD201" i="10"/>
  <c r="BF201" i="10" s="1"/>
  <c r="AX201" i="10"/>
  <c r="BI201" i="10"/>
  <c r="BJ201" i="10"/>
  <c r="AW201" i="10"/>
  <c r="S131" i="10"/>
  <c r="AM209" i="10"/>
  <c r="AB209" i="10"/>
  <c r="AH209" i="10"/>
  <c r="AJ209" i="10" s="1"/>
  <c r="AU209" i="10"/>
  <c r="BG209" i="10" s="1"/>
  <c r="AN209" i="10"/>
  <c r="AA209" i="10"/>
  <c r="AA236" i="10"/>
  <c r="AH236" i="10"/>
  <c r="AJ236" i="10" s="1"/>
  <c r="AN236" i="10"/>
  <c r="AU236" i="10"/>
  <c r="BG236" i="10" s="1"/>
  <c r="AM236" i="10"/>
  <c r="AB236" i="10"/>
  <c r="S181" i="10"/>
  <c r="AP209" i="10"/>
  <c r="AA160" i="10"/>
  <c r="AB160" i="10"/>
  <c r="AU160" i="10"/>
  <c r="BG160" i="10" s="1"/>
  <c r="AN160" i="10"/>
  <c r="AH160" i="10"/>
  <c r="AJ160" i="10" s="1"/>
  <c r="AM160" i="10"/>
  <c r="AP160" i="10"/>
  <c r="S169" i="10"/>
  <c r="BL291" i="10"/>
  <c r="G115" i="10"/>
  <c r="AH267" i="10"/>
  <c r="AJ267" i="10" s="1"/>
  <c r="AA267" i="10"/>
  <c r="AB267" i="10"/>
  <c r="AU267" i="10"/>
  <c r="BG267" i="10" s="1"/>
  <c r="AM267" i="10"/>
  <c r="AN267" i="10"/>
  <c r="S107" i="10"/>
  <c r="U107" i="10" s="1"/>
  <c r="AN210" i="10"/>
  <c r="AA210" i="10"/>
  <c r="AH210" i="10"/>
  <c r="AJ210" i="10" s="1"/>
  <c r="AM210" i="10"/>
  <c r="AP210" i="10"/>
  <c r="AU210" i="10"/>
  <c r="BG210" i="10" s="1"/>
  <c r="AB210" i="10"/>
  <c r="AQ275" i="10"/>
  <c r="K275" i="6" s="1"/>
  <c r="S209" i="10"/>
  <c r="AA144" i="10"/>
  <c r="AM144" i="10"/>
  <c r="AB144" i="10"/>
  <c r="AU144" i="10"/>
  <c r="BG144" i="10" s="1"/>
  <c r="AH144" i="10"/>
  <c r="AJ144" i="10" s="1"/>
  <c r="AN144" i="10"/>
  <c r="AO282" i="10"/>
  <c r="AQ282" i="10" s="1"/>
  <c r="K282" i="6" s="1"/>
  <c r="AY279" i="10"/>
  <c r="AO217" i="10"/>
  <c r="J217" i="6" s="1"/>
  <c r="AC204" i="10"/>
  <c r="AY230" i="10"/>
  <c r="AO212" i="10"/>
  <c r="AQ212" i="10" s="1"/>
  <c r="K212" i="6" s="1"/>
  <c r="AC187" i="10"/>
  <c r="AD187" i="10" s="1" a="1"/>
  <c r="AD187" i="10" s="1"/>
  <c r="AC126" i="10"/>
  <c r="AF126" i="10" s="1"/>
  <c r="BC126" i="10" s="1"/>
  <c r="AN118" i="10"/>
  <c r="AO165" i="10"/>
  <c r="J165" i="6" s="1"/>
  <c r="F125" i="6"/>
  <c r="AP116" i="10"/>
  <c r="AO257" i="10"/>
  <c r="AQ257" i="10" s="1"/>
  <c r="K257" i="6" s="1"/>
  <c r="AC234" i="10"/>
  <c r="AO220" i="10"/>
  <c r="AQ220" i="10" s="1"/>
  <c r="K220" i="6" s="1"/>
  <c r="AC237" i="10"/>
  <c r="AD237" i="10" s="1" a="1"/>
  <c r="AD237" i="10" s="1"/>
  <c r="J190" i="10"/>
  <c r="AG190" i="10" s="1"/>
  <c r="AC176" i="10"/>
  <c r="AD176" i="10" s="1" a="1"/>
  <c r="AD176" i="10" s="1"/>
  <c r="AC273" i="10"/>
  <c r="F135" i="6"/>
  <c r="AF173" i="10"/>
  <c r="BC173" i="10" s="1"/>
  <c r="BD261" i="10"/>
  <c r="BF261" i="10" s="1"/>
  <c r="BJ261" i="10"/>
  <c r="AW261" i="10"/>
  <c r="AX261" i="10"/>
  <c r="BQ261" i="10"/>
  <c r="CC261" i="10" s="1"/>
  <c r="BI261" i="10"/>
  <c r="AA190" i="10"/>
  <c r="AB190" i="10"/>
  <c r="AN190" i="10"/>
  <c r="AH190" i="10"/>
  <c r="AJ190" i="10" s="1"/>
  <c r="AM190" i="10"/>
  <c r="AU190" i="10"/>
  <c r="BG190" i="10" s="1"/>
  <c r="AO150" i="10"/>
  <c r="J150" i="6" s="1"/>
  <c r="AN263" i="10"/>
  <c r="AH263" i="10"/>
  <c r="AJ263" i="10" s="1"/>
  <c r="AM263" i="10"/>
  <c r="AA263" i="10"/>
  <c r="AU263" i="10"/>
  <c r="BG263" i="10" s="1"/>
  <c r="AB263" i="10"/>
  <c r="AP263" i="10"/>
  <c r="F240" i="6"/>
  <c r="AH259" i="10"/>
  <c r="AJ259" i="10" s="1"/>
  <c r="AA259" i="10"/>
  <c r="AB259" i="10"/>
  <c r="AN259" i="10"/>
  <c r="AU259" i="10"/>
  <c r="BG259" i="10" s="1"/>
  <c r="AM259" i="10"/>
  <c r="AM248" i="10"/>
  <c r="AN248" i="10"/>
  <c r="AA248" i="10"/>
  <c r="AU248" i="10"/>
  <c r="BG248" i="10" s="1"/>
  <c r="AB248" i="10"/>
  <c r="AH248" i="10"/>
  <c r="AJ248" i="10" s="1"/>
  <c r="AO201" i="10"/>
  <c r="BP193" i="10"/>
  <c r="BL193" i="10"/>
  <c r="BD199" i="10"/>
  <c r="BF199" i="10" s="1"/>
  <c r="BI199" i="10"/>
  <c r="AW199" i="10"/>
  <c r="AX199" i="10"/>
  <c r="BQ199" i="10"/>
  <c r="CC199" i="10" s="1"/>
  <c r="BJ199" i="10"/>
  <c r="BP168" i="10"/>
  <c r="CL168" i="10" s="1"/>
  <c r="AH121" i="10"/>
  <c r="AJ121" i="10" s="1"/>
  <c r="AN121" i="10"/>
  <c r="AP121" i="10"/>
  <c r="AA121" i="10"/>
  <c r="AM121" i="10"/>
  <c r="AB121" i="10"/>
  <c r="AU121" i="10"/>
  <c r="BG121" i="10" s="1"/>
  <c r="AO137" i="10"/>
  <c r="J137" i="6" s="1"/>
  <c r="G160" i="10"/>
  <c r="J252" i="10"/>
  <c r="AG252" i="10" s="1"/>
  <c r="J216" i="10"/>
  <c r="AG216" i="10" s="1"/>
  <c r="AU129" i="10"/>
  <c r="BG129" i="10" s="1"/>
  <c r="AH129" i="10"/>
  <c r="AJ129" i="10" s="1"/>
  <c r="AN129" i="10"/>
  <c r="AA129" i="10"/>
  <c r="AB129" i="10"/>
  <c r="AM129" i="10"/>
  <c r="G191" i="10"/>
  <c r="AA148" i="10"/>
  <c r="AB148" i="10"/>
  <c r="AH148" i="10"/>
  <c r="AJ148" i="10" s="1"/>
  <c r="AN148" i="10"/>
  <c r="AM148" i="10"/>
  <c r="AU148" i="10"/>
  <c r="BG148" i="10" s="1"/>
  <c r="AP148" i="10"/>
  <c r="AM276" i="10"/>
  <c r="AN276" i="10"/>
  <c r="AB276" i="10"/>
  <c r="AA276" i="10"/>
  <c r="AH276" i="10"/>
  <c r="AJ276" i="10" s="1"/>
  <c r="AU276" i="10"/>
  <c r="BG276" i="10" s="1"/>
  <c r="AO104" i="10"/>
  <c r="AQ104" i="10" s="1"/>
  <c r="AM118" i="10"/>
  <c r="G171" i="10"/>
  <c r="AH302" i="10"/>
  <c r="AJ302" i="10" s="1"/>
  <c r="AN302" i="10"/>
  <c r="AA302" i="10"/>
  <c r="AB302" i="10"/>
  <c r="AU302" i="10"/>
  <c r="BG302" i="10" s="1"/>
  <c r="AM302" i="10"/>
  <c r="S153" i="10"/>
  <c r="AH283" i="10"/>
  <c r="AJ283" i="10" s="1"/>
  <c r="AB283" i="10"/>
  <c r="AU283" i="10"/>
  <c r="BG283" i="10" s="1"/>
  <c r="AP283" i="10"/>
  <c r="AM283" i="10"/>
  <c r="AN283" i="10"/>
  <c r="AA283" i="10"/>
  <c r="AC186" i="10"/>
  <c r="G184" i="10"/>
  <c r="AH109" i="10"/>
  <c r="AJ109" i="10" s="1"/>
  <c r="AU109" i="10"/>
  <c r="BG109" i="10" s="1"/>
  <c r="AA109" i="10"/>
  <c r="AM109" i="10"/>
  <c r="AN109" i="10"/>
  <c r="AB109" i="10"/>
  <c r="S161" i="10"/>
  <c r="AB232" i="10"/>
  <c r="AH232" i="10"/>
  <c r="AJ232" i="10" s="1"/>
  <c r="AU232" i="10"/>
  <c r="BG232" i="10" s="1"/>
  <c r="AA232" i="10"/>
  <c r="AM232" i="10"/>
  <c r="AN232" i="10"/>
  <c r="S271" i="10"/>
  <c r="AM269" i="10"/>
  <c r="AN269" i="10"/>
  <c r="AU269" i="10"/>
  <c r="BG269" i="10" s="1"/>
  <c r="AB269" i="10"/>
  <c r="AH269" i="10"/>
  <c r="AJ269" i="10" s="1"/>
  <c r="AA269" i="10"/>
  <c r="AB107" i="10"/>
  <c r="AM107" i="10"/>
  <c r="AA107" i="10"/>
  <c r="AN107" i="10"/>
  <c r="AU107" i="10"/>
  <c r="BG107" i="10" s="1"/>
  <c r="AH107" i="10"/>
  <c r="AJ107" i="10" s="1"/>
  <c r="AF159" i="10"/>
  <c r="BC159" i="10" s="1"/>
  <c r="AH153" i="10"/>
  <c r="AJ153" i="10" s="1"/>
  <c r="AU153" i="10"/>
  <c r="BG153" i="10" s="1"/>
  <c r="AM153" i="10"/>
  <c r="AN153" i="10"/>
  <c r="AA153" i="10"/>
  <c r="AB153" i="10"/>
  <c r="AQ230" i="10"/>
  <c r="K230" i="6" s="1"/>
  <c r="AO242" i="10"/>
  <c r="J242" i="6" s="1"/>
  <c r="AO126" i="10"/>
  <c r="AQ126" i="10" s="1"/>
  <c r="K126" i="6" s="1"/>
  <c r="AU118" i="10"/>
  <c r="BG118" i="10" s="1"/>
  <c r="AC299" i="10"/>
  <c r="AO158" i="10"/>
  <c r="J158" i="6" s="1"/>
  <c r="AO197" i="10"/>
  <c r="AQ197" i="10" s="1"/>
  <c r="K197" i="6" s="1"/>
  <c r="AO157" i="10"/>
  <c r="AQ157" i="10" s="1"/>
  <c r="K157" i="6" s="1"/>
  <c r="AC198" i="10"/>
  <c r="AC185" i="10"/>
  <c r="AO184" i="10"/>
  <c r="AQ184" i="10" s="1"/>
  <c r="K184" i="6" s="1"/>
  <c r="AC162" i="10"/>
  <c r="AC242" i="10"/>
  <c r="AD242" i="10" s="1" a="1"/>
  <c r="AD242" i="10" s="1"/>
  <c r="BP129" i="10"/>
  <c r="G162" i="10"/>
  <c r="BP276" i="10"/>
  <c r="BJ139" i="10"/>
  <c r="AW139" i="10"/>
  <c r="BQ139" i="10"/>
  <c r="CC139" i="10" s="1"/>
  <c r="BD139" i="10"/>
  <c r="BF139" i="10" s="1"/>
  <c r="AX139" i="10"/>
  <c r="BI139" i="10"/>
  <c r="G133" i="10"/>
  <c r="AM240" i="10"/>
  <c r="AN240" i="10"/>
  <c r="AB240" i="10"/>
  <c r="AU240" i="10"/>
  <c r="BG240" i="10" s="1"/>
  <c r="AA240" i="10"/>
  <c r="AH240" i="10"/>
  <c r="AJ240" i="10" s="1"/>
  <c r="AP240" i="10"/>
  <c r="AT117" i="10"/>
  <c r="AP117" i="10"/>
  <c r="AH271" i="10"/>
  <c r="AJ271" i="10" s="1"/>
  <c r="AN271" i="10"/>
  <c r="AM271" i="10"/>
  <c r="AP271" i="10"/>
  <c r="AB271" i="10"/>
  <c r="AA271" i="10"/>
  <c r="AU271" i="10"/>
  <c r="BG271" i="10" s="1"/>
  <c r="AH296" i="10"/>
  <c r="AJ296" i="10" s="1"/>
  <c r="AB296" i="10"/>
  <c r="AU296" i="10"/>
  <c r="AA296" i="10"/>
  <c r="AM296" i="10"/>
  <c r="AN296" i="10"/>
  <c r="AB239" i="10"/>
  <c r="AA239" i="10"/>
  <c r="AH239" i="10"/>
  <c r="AJ239" i="10" s="1"/>
  <c r="AN239" i="10"/>
  <c r="AM239" i="10"/>
  <c r="AP239" i="10"/>
  <c r="AU239" i="10"/>
  <c r="BG239" i="10" s="1"/>
  <c r="U230" i="10"/>
  <c r="G230" i="6" s="1"/>
  <c r="F230" i="6"/>
  <c r="AU169" i="10"/>
  <c r="BG169" i="10" s="1"/>
  <c r="AM169" i="10"/>
  <c r="AN169" i="10"/>
  <c r="AA169" i="10"/>
  <c r="AB169" i="10"/>
  <c r="AH169" i="10"/>
  <c r="AJ169" i="10" s="1"/>
  <c r="BD216" i="10"/>
  <c r="BF216" i="10" s="1"/>
  <c r="AW216" i="10"/>
  <c r="BJ216" i="10"/>
  <c r="AX216" i="10"/>
  <c r="BQ216" i="10"/>
  <c r="CC216" i="10" s="1"/>
  <c r="BI216" i="10"/>
  <c r="AX211" i="10"/>
  <c r="BD211" i="10"/>
  <c r="BF211" i="10" s="1"/>
  <c r="BQ211" i="10"/>
  <c r="CC211" i="10" s="1"/>
  <c r="AW211" i="10"/>
  <c r="BI211" i="10"/>
  <c r="BJ211" i="10"/>
  <c r="AH115" i="10"/>
  <c r="AJ115" i="10" s="1"/>
  <c r="AM115" i="10"/>
  <c r="AN115" i="10"/>
  <c r="AA115" i="10"/>
  <c r="AB115" i="10"/>
  <c r="AU115" i="10"/>
  <c r="BG115" i="10" s="1"/>
  <c r="AH191" i="10"/>
  <c r="AJ191" i="10" s="1"/>
  <c r="AA191" i="10"/>
  <c r="AB191" i="10"/>
  <c r="AN191" i="10"/>
  <c r="AU191" i="10"/>
  <c r="BG191" i="10" s="1"/>
  <c r="AM191" i="10"/>
  <c r="BD186" i="10"/>
  <c r="BF186" i="10" s="1"/>
  <c r="BI186" i="10"/>
  <c r="AW186" i="10"/>
  <c r="BJ186" i="10"/>
  <c r="AX186" i="10"/>
  <c r="BQ186" i="10"/>
  <c r="CC186" i="10" s="1"/>
  <c r="AP115" i="10"/>
  <c r="AF141" i="10"/>
  <c r="BC141" i="10" s="1"/>
  <c r="AY255" i="10"/>
  <c r="F214" i="6"/>
  <c r="U214" i="10"/>
  <c r="G214" i="6" s="1"/>
  <c r="BK279" i="10"/>
  <c r="BM279" i="10" s="1"/>
  <c r="O279" i="6" s="1"/>
  <c r="AO227" i="10"/>
  <c r="AQ227" i="10" s="1"/>
  <c r="K227" i="6" s="1"/>
  <c r="BK247" i="10"/>
  <c r="N247" i="6" s="1"/>
  <c r="AC195" i="10"/>
  <c r="AO173" i="10"/>
  <c r="AQ173" i="10" s="1"/>
  <c r="K173" i="6" s="1"/>
  <c r="AC297" i="10"/>
  <c r="BL224" i="10"/>
  <c r="BK206" i="10"/>
  <c r="BM206" i="10" s="1"/>
  <c r="O206" i="6" s="1"/>
  <c r="AO170" i="10"/>
  <c r="AQ170" i="10" s="1"/>
  <c r="K170" i="6" s="1"/>
  <c r="AC277" i="10"/>
  <c r="AF277" i="10" s="1"/>
  <c r="BC277" i="10" s="1"/>
  <c r="AO281" i="10"/>
  <c r="AQ281" i="10" s="1"/>
  <c r="K281" i="6" s="1"/>
  <c r="BK111" i="10"/>
  <c r="BM111" i="10" s="1"/>
  <c r="AO106" i="10"/>
  <c r="AQ106" i="10" s="1"/>
  <c r="AO229" i="10"/>
  <c r="AQ229" i="10" s="1"/>
  <c r="K229" i="6" s="1"/>
  <c r="P205" i="10"/>
  <c r="D205" i="6" s="1"/>
  <c r="J119" i="10"/>
  <c r="AG119" i="10" s="1"/>
  <c r="AF119" i="10" s="1"/>
  <c r="BC119" i="10" s="1"/>
  <c r="AB171" i="10"/>
  <c r="AH171" i="10"/>
  <c r="AJ171" i="10" s="1"/>
  <c r="AU171" i="10"/>
  <c r="BG171" i="10" s="1"/>
  <c r="AM171" i="10"/>
  <c r="AN171" i="10"/>
  <c r="AA171" i="10"/>
  <c r="AP171" i="10"/>
  <c r="AB168" i="10"/>
  <c r="AH168" i="10"/>
  <c r="AJ168" i="10" s="1"/>
  <c r="AU168" i="10"/>
  <c r="BG168" i="10" s="1"/>
  <c r="AM168" i="10"/>
  <c r="AN168" i="10"/>
  <c r="AA168" i="10"/>
  <c r="AP276" i="10"/>
  <c r="AM103" i="10"/>
  <c r="AA103" i="10"/>
  <c r="AB103" i="10"/>
  <c r="AU103" i="10"/>
  <c r="BG103" i="10" s="1"/>
  <c r="AH103" i="10"/>
  <c r="AJ103" i="10" s="1"/>
  <c r="AN103" i="10"/>
  <c r="AP103" i="10"/>
  <c r="AC255" i="10"/>
  <c r="AD255" i="10" s="1" a="1"/>
  <c r="AD255" i="10" s="1"/>
  <c r="AZ255" i="10" s="1" a="1"/>
  <c r="AZ255" i="10" s="1"/>
  <c r="AA133" i="10"/>
  <c r="AU133" i="10"/>
  <c r="BG133" i="10" s="1"/>
  <c r="AN133" i="10"/>
  <c r="AM133" i="10"/>
  <c r="AH133" i="10"/>
  <c r="AJ133" i="10" s="1"/>
  <c r="AB133" i="10"/>
  <c r="G256" i="10"/>
  <c r="AN177" i="10"/>
  <c r="AM177" i="10"/>
  <c r="AA177" i="10"/>
  <c r="AB177" i="10"/>
  <c r="AU177" i="10"/>
  <c r="BG177" i="10" s="1"/>
  <c r="AH177" i="10"/>
  <c r="AJ177" i="10" s="1"/>
  <c r="CL211" i="10"/>
  <c r="S130" i="10"/>
  <c r="AH117" i="10"/>
  <c r="AJ117" i="10" s="1"/>
  <c r="AA117" i="10"/>
  <c r="AU117" i="10"/>
  <c r="BG117" i="10" s="1"/>
  <c r="AM117" i="10"/>
  <c r="AB117" i="10"/>
  <c r="AN117" i="10"/>
  <c r="AC199" i="10"/>
  <c r="AN178" i="10"/>
  <c r="AM178" i="10"/>
  <c r="AA178" i="10"/>
  <c r="AP178" i="10"/>
  <c r="AU178" i="10"/>
  <c r="BG178" i="10" s="1"/>
  <c r="AB178" i="10"/>
  <c r="AH178" i="10"/>
  <c r="AJ178" i="10" s="1"/>
  <c r="G181" i="10"/>
  <c r="AM142" i="10"/>
  <c r="AH142" i="10"/>
  <c r="AJ142" i="10" s="1"/>
  <c r="AN142" i="10"/>
  <c r="AU142" i="10"/>
  <c r="BG142" i="10" s="1"/>
  <c r="AA142" i="10"/>
  <c r="AB142" i="10"/>
  <c r="G169" i="10"/>
  <c r="AP130" i="10"/>
  <c r="S106" i="10"/>
  <c r="U106" i="10" s="1"/>
  <c r="U216" i="10"/>
  <c r="G216" i="6" s="1"/>
  <c r="F216" i="6"/>
  <c r="AC211" i="10"/>
  <c r="CL169" i="10"/>
  <c r="BD137" i="10"/>
  <c r="BF137" i="10" s="1"/>
  <c r="BI137" i="10"/>
  <c r="AW137" i="10"/>
  <c r="BQ137" i="10"/>
  <c r="CC137" i="10" s="1"/>
  <c r="BJ137" i="10"/>
  <c r="AX137" i="10"/>
  <c r="AQ218" i="10"/>
  <c r="K218" i="6" s="1"/>
  <c r="J218" i="6"/>
  <c r="AQ202" i="10"/>
  <c r="K202" i="6" s="1"/>
  <c r="J202" i="6"/>
  <c r="AQ298" i="10"/>
  <c r="K298" i="6" s="1"/>
  <c r="J298" i="6"/>
  <c r="J176" i="6"/>
  <c r="BL281" i="10"/>
  <c r="BP281" i="10"/>
  <c r="DH209" i="10"/>
  <c r="BQ116" i="10"/>
  <c r="CC116" i="10" s="1"/>
  <c r="ED290" i="10"/>
  <c r="ED247" i="10"/>
  <c r="DH145" i="10"/>
  <c r="AX112" i="10"/>
  <c r="BQ112" i="10"/>
  <c r="CC112" i="10" s="1"/>
  <c r="BD112" i="10"/>
  <c r="BF112" i="10" s="1"/>
  <c r="BJ112" i="10"/>
  <c r="AW112" i="10"/>
  <c r="BI112" i="10"/>
  <c r="AF108" i="10"/>
  <c r="BC108" i="10" s="1"/>
  <c r="ED283" i="10"/>
  <c r="BS159" i="10"/>
  <c r="BT159" i="10"/>
  <c r="CF159" i="10"/>
  <c r="CM159" i="10"/>
  <c r="CY159" i="10" s="1"/>
  <c r="BZ159" i="10"/>
  <c r="CB159" i="10" s="1"/>
  <c r="CE159" i="10"/>
  <c r="CH159" i="10"/>
  <c r="CL249" i="10"/>
  <c r="CE272" i="10"/>
  <c r="AQ221" i="10"/>
  <c r="K221" i="6" s="1"/>
  <c r="J221" i="6"/>
  <c r="ED231" i="10"/>
  <c r="BP232" i="10"/>
  <c r="BD192" i="10"/>
  <c r="BF192" i="10" s="1"/>
  <c r="AW192" i="10"/>
  <c r="AX192" i="10"/>
  <c r="BQ192" i="10"/>
  <c r="CC192" i="10" s="1"/>
  <c r="BI192" i="10"/>
  <c r="BJ192" i="10"/>
  <c r="BL192" i="10"/>
  <c r="DH175" i="10"/>
  <c r="BL179" i="10"/>
  <c r="BP179" i="10"/>
  <c r="DH152" i="10"/>
  <c r="BD151" i="10"/>
  <c r="BF151" i="10" s="1"/>
  <c r="BQ151" i="10"/>
  <c r="CC151" i="10" s="1"/>
  <c r="AW151" i="10"/>
  <c r="AX151" i="10"/>
  <c r="BI151" i="10"/>
  <c r="BJ151" i="10"/>
  <c r="EZ252" i="10"/>
  <c r="ED200" i="10"/>
  <c r="BD231" i="10"/>
  <c r="BF231" i="10" s="1"/>
  <c r="AW231" i="10"/>
  <c r="AX231" i="10"/>
  <c r="BQ231" i="10"/>
  <c r="CC231" i="10" s="1"/>
  <c r="BI231" i="10"/>
  <c r="BJ231" i="10"/>
  <c r="BL231" i="10"/>
  <c r="CL212" i="10"/>
  <c r="CF174" i="10"/>
  <c r="BZ174" i="10"/>
  <c r="CB174" i="10" s="1"/>
  <c r="BT174" i="10"/>
  <c r="CM174" i="10"/>
  <c r="CY174" i="10" s="1"/>
  <c r="BS174" i="10"/>
  <c r="CE174" i="10"/>
  <c r="CL171" i="10"/>
  <c r="BD152" i="10"/>
  <c r="BF152" i="10" s="1"/>
  <c r="AW152" i="10"/>
  <c r="AX152" i="10"/>
  <c r="BQ152" i="10"/>
  <c r="CC152" i="10" s="1"/>
  <c r="BI152" i="10"/>
  <c r="BJ152" i="10"/>
  <c r="BL152" i="10"/>
  <c r="BL149" i="10"/>
  <c r="BP149" i="10"/>
  <c r="BQ138" i="10"/>
  <c r="CC138" i="10" s="1"/>
  <c r="ED208" i="10"/>
  <c r="AW301" i="10"/>
  <c r="BL294" i="10"/>
  <c r="BP294" i="10"/>
  <c r="AX262" i="10"/>
  <c r="BQ262" i="10"/>
  <c r="CC262" i="10" s="1"/>
  <c r="BI262" i="10"/>
  <c r="BJ262" i="10"/>
  <c r="BD262" i="10"/>
  <c r="BF262" i="10" s="1"/>
  <c r="AW262" i="10"/>
  <c r="BL262" i="10"/>
  <c r="BI202" i="10"/>
  <c r="BJ202" i="10"/>
  <c r="BD202" i="10"/>
  <c r="BF202" i="10" s="1"/>
  <c r="BQ202" i="10"/>
  <c r="CC202" i="10" s="1"/>
  <c r="AW202" i="10"/>
  <c r="AX202" i="10"/>
  <c r="BL202" i="10"/>
  <c r="ED154" i="10"/>
  <c r="BP162" i="10"/>
  <c r="BL162" i="10"/>
  <c r="BD284" i="10"/>
  <c r="BF284" i="10" s="1"/>
  <c r="AW284" i="10"/>
  <c r="AX284" i="10"/>
  <c r="BQ284" i="10"/>
  <c r="CC284" i="10" s="1"/>
  <c r="BI284" i="10"/>
  <c r="BJ284" i="10"/>
  <c r="BL284" i="10"/>
  <c r="AW285" i="10"/>
  <c r="BI285" i="10"/>
  <c r="BJ285" i="10"/>
  <c r="BQ285" i="10"/>
  <c r="CC285" i="10" s="1"/>
  <c r="AX285" i="10"/>
  <c r="BD285" i="10"/>
  <c r="BF285" i="10" s="1"/>
  <c r="AC285" i="10"/>
  <c r="J242" i="10"/>
  <c r="AG242" i="10" s="1"/>
  <c r="P242" i="10"/>
  <c r="D242" i="6" s="1"/>
  <c r="DH206" i="10"/>
  <c r="J168" i="10"/>
  <c r="AG168" i="10" s="1"/>
  <c r="AQ258" i="10"/>
  <c r="K258" i="6" s="1"/>
  <c r="CL217" i="10"/>
  <c r="BI196" i="10"/>
  <c r="BJ196" i="10"/>
  <c r="BD196" i="10"/>
  <c r="BF196" i="10" s="1"/>
  <c r="AW196" i="10"/>
  <c r="AX196" i="10"/>
  <c r="BQ196" i="10"/>
  <c r="CC196" i="10" s="1"/>
  <c r="BL196" i="10"/>
  <c r="CL125" i="10"/>
  <c r="AW253" i="10"/>
  <c r="AX253" i="10"/>
  <c r="BQ253" i="10"/>
  <c r="CC253" i="10" s="1"/>
  <c r="BD253" i="10"/>
  <c r="BF253" i="10" s="1"/>
  <c r="BI253" i="10"/>
  <c r="BJ253" i="10"/>
  <c r="BD126" i="10"/>
  <c r="BF126" i="10" s="1"/>
  <c r="AW126" i="10"/>
  <c r="BI126" i="10"/>
  <c r="AX126" i="10"/>
  <c r="BJ126" i="10"/>
  <c r="BQ126" i="10"/>
  <c r="CC126" i="10" s="1"/>
  <c r="EZ278" i="10"/>
  <c r="ED192" i="10"/>
  <c r="DH246" i="10"/>
  <c r="EZ188" i="10"/>
  <c r="BP142" i="10"/>
  <c r="BZ235" i="10"/>
  <c r="CB235" i="10" s="1"/>
  <c r="CM235" i="10"/>
  <c r="CY235" i="10" s="1"/>
  <c r="BS235" i="10"/>
  <c r="BT235" i="10"/>
  <c r="CE235" i="10"/>
  <c r="CF235" i="10"/>
  <c r="BL257" i="10"/>
  <c r="BP257" i="10"/>
  <c r="BP140" i="10"/>
  <c r="BL140" i="10"/>
  <c r="BI288" i="10"/>
  <c r="BD288" i="10"/>
  <c r="BF288" i="10" s="1"/>
  <c r="AW288" i="10"/>
  <c r="AX288" i="10"/>
  <c r="BQ288" i="10"/>
  <c r="CC288" i="10" s="1"/>
  <c r="BJ288" i="10"/>
  <c r="BL288" i="10"/>
  <c r="CL234" i="10"/>
  <c r="BZ247" i="10"/>
  <c r="CB247" i="10" s="1"/>
  <c r="BS247" i="10"/>
  <c r="BT247" i="10"/>
  <c r="CM247" i="10"/>
  <c r="CY247" i="10" s="1"/>
  <c r="CE247" i="10"/>
  <c r="CF247" i="10"/>
  <c r="CH247" i="10"/>
  <c r="BP199" i="10"/>
  <c r="BL199" i="10"/>
  <c r="CE135" i="10"/>
  <c r="CF135" i="10"/>
  <c r="BZ135" i="10"/>
  <c r="CB135" i="10" s="1"/>
  <c r="BS135" i="10"/>
  <c r="BT135" i="10"/>
  <c r="CM135" i="10"/>
  <c r="CY135" i="10" s="1"/>
  <c r="BL292" i="10"/>
  <c r="BP292" i="10"/>
  <c r="CL256" i="10"/>
  <c r="BI110" i="10"/>
  <c r="AX110" i="10"/>
  <c r="BQ110" i="10"/>
  <c r="CC110" i="10" s="1"/>
  <c r="BJ110" i="10"/>
  <c r="AW110" i="10"/>
  <c r="BD110" i="10"/>
  <c r="BF110" i="10" s="1"/>
  <c r="BJ257" i="10"/>
  <c r="BD257" i="10"/>
  <c r="BF257" i="10" s="1"/>
  <c r="AW257" i="10"/>
  <c r="AX257" i="10"/>
  <c r="BQ257" i="10"/>
  <c r="CC257" i="10" s="1"/>
  <c r="BI257" i="10"/>
  <c r="CL216" i="10"/>
  <c r="P192" i="10"/>
  <c r="D192" i="6" s="1"/>
  <c r="J192" i="10"/>
  <c r="AG192" i="10" s="1"/>
  <c r="BI149" i="10"/>
  <c r="BJ149" i="10"/>
  <c r="BD149" i="10"/>
  <c r="BF149" i="10" s="1"/>
  <c r="BQ149" i="10"/>
  <c r="CC149" i="10" s="1"/>
  <c r="AW149" i="10"/>
  <c r="AX149" i="10"/>
  <c r="CL115" i="10"/>
  <c r="DH189" i="10"/>
  <c r="EZ184" i="10"/>
  <c r="CF238" i="10"/>
  <c r="BZ238" i="10"/>
  <c r="CB238" i="10" s="1"/>
  <c r="BS238" i="10"/>
  <c r="BT238" i="10"/>
  <c r="CM238" i="10"/>
  <c r="CY238" i="10" s="1"/>
  <c r="CE238" i="10"/>
  <c r="BP289" i="10"/>
  <c r="BD260" i="10"/>
  <c r="BF260" i="10" s="1"/>
  <c r="AW260" i="10"/>
  <c r="AX260" i="10"/>
  <c r="BQ260" i="10"/>
  <c r="CC260" i="10" s="1"/>
  <c r="BI260" i="10"/>
  <c r="BJ260" i="10"/>
  <c r="BL260" i="10"/>
  <c r="AQ241" i="10"/>
  <c r="K241" i="6" s="1"/>
  <c r="BD213" i="10"/>
  <c r="BF213" i="10" s="1"/>
  <c r="AW213" i="10"/>
  <c r="AX213" i="10"/>
  <c r="BQ213" i="10"/>
  <c r="CC213" i="10" s="1"/>
  <c r="BI213" i="10"/>
  <c r="BJ213" i="10"/>
  <c r="BL213" i="10"/>
  <c r="AQ223" i="10"/>
  <c r="K223" i="6" s="1"/>
  <c r="J223" i="6"/>
  <c r="CF206" i="10"/>
  <c r="BZ206" i="10"/>
  <c r="CB206" i="10" s="1"/>
  <c r="BS206" i="10"/>
  <c r="BT206" i="10"/>
  <c r="CM206" i="10"/>
  <c r="CY206" i="10" s="1"/>
  <c r="CE206" i="10"/>
  <c r="BP191" i="10"/>
  <c r="BD184" i="10"/>
  <c r="BF184" i="10" s="1"/>
  <c r="AW184" i="10"/>
  <c r="AX184" i="10"/>
  <c r="BI184" i="10"/>
  <c r="BJ184" i="10"/>
  <c r="BQ184" i="10"/>
  <c r="CC184" i="10" s="1"/>
  <c r="BL184" i="10"/>
  <c r="BI170" i="10"/>
  <c r="BJ170" i="10"/>
  <c r="AX170" i="10"/>
  <c r="BQ170" i="10"/>
  <c r="CC170" i="10" s="1"/>
  <c r="BD170" i="10"/>
  <c r="BF170" i="10" s="1"/>
  <c r="AW170" i="10"/>
  <c r="BL170" i="10"/>
  <c r="CL156" i="10"/>
  <c r="P158" i="10"/>
  <c r="D158" i="6" s="1"/>
  <c r="J158" i="10"/>
  <c r="AG158" i="10" s="1"/>
  <c r="CL148" i="10"/>
  <c r="ED268" i="10"/>
  <c r="BJ265" i="10"/>
  <c r="BD265" i="10"/>
  <c r="BF265" i="10" s="1"/>
  <c r="AW265" i="10"/>
  <c r="AX265" i="10"/>
  <c r="BQ265" i="10"/>
  <c r="CC265" i="10" s="1"/>
  <c r="BI265" i="10"/>
  <c r="BI219" i="10"/>
  <c r="BJ219" i="10"/>
  <c r="BD219" i="10"/>
  <c r="BF219" i="10" s="1"/>
  <c r="AW219" i="10"/>
  <c r="AX219" i="10"/>
  <c r="BQ219" i="10"/>
  <c r="CC219" i="10" s="1"/>
  <c r="BP207" i="10"/>
  <c r="BL207" i="10"/>
  <c r="AX176" i="10"/>
  <c r="BQ176" i="10"/>
  <c r="CC176" i="10" s="1"/>
  <c r="BI176" i="10"/>
  <c r="BD176" i="10"/>
  <c r="BF176" i="10" s="1"/>
  <c r="AW176" i="10"/>
  <c r="BJ176" i="10"/>
  <c r="BL176" i="10"/>
  <c r="CL155" i="10"/>
  <c r="J200" i="10"/>
  <c r="AG200" i="10" s="1"/>
  <c r="AF200" i="10" s="1"/>
  <c r="BC200" i="10" s="1"/>
  <c r="P200" i="10"/>
  <c r="D200" i="6" s="1"/>
  <c r="BP273" i="10"/>
  <c r="BL273" i="10"/>
  <c r="P268" i="10"/>
  <c r="D268" i="6" s="1"/>
  <c r="J268" i="10"/>
  <c r="AG268" i="10" s="1"/>
  <c r="BD205" i="10"/>
  <c r="BF205" i="10" s="1"/>
  <c r="AW205" i="10"/>
  <c r="AX205" i="10"/>
  <c r="BQ205" i="10"/>
  <c r="CC205" i="10" s="1"/>
  <c r="BI205" i="10"/>
  <c r="BJ205" i="10"/>
  <c r="BL205" i="10"/>
  <c r="CF203" i="10"/>
  <c r="BZ203" i="10"/>
  <c r="CB203" i="10" s="1"/>
  <c r="CE203" i="10"/>
  <c r="BS203" i="10"/>
  <c r="BT203" i="10"/>
  <c r="CM203" i="10"/>
  <c r="CY203" i="10" s="1"/>
  <c r="EZ270" i="10"/>
  <c r="J249" i="10"/>
  <c r="AG249" i="10" s="1"/>
  <c r="J188" i="10"/>
  <c r="AG188" i="10" s="1"/>
  <c r="P188" i="10"/>
  <c r="D188" i="6" s="1"/>
  <c r="J185" i="6"/>
  <c r="P176" i="10"/>
  <c r="D176" i="6" s="1"/>
  <c r="J176" i="10"/>
  <c r="AG176" i="10" s="1"/>
  <c r="AW136" i="10"/>
  <c r="AX136" i="10"/>
  <c r="BQ136" i="10"/>
  <c r="CC136" i="10" s="1"/>
  <c r="BI136" i="10"/>
  <c r="BD136" i="10"/>
  <c r="BF136" i="10" s="1"/>
  <c r="BJ136" i="10"/>
  <c r="BL136" i="10"/>
  <c r="DH302" i="10"/>
  <c r="BS279" i="10"/>
  <c r="BT279" i="10"/>
  <c r="CM279" i="10"/>
  <c r="CY279" i="10" s="1"/>
  <c r="CE279" i="10"/>
  <c r="CF279" i="10"/>
  <c r="BZ279" i="10"/>
  <c r="CB279" i="10" s="1"/>
  <c r="BD268" i="10"/>
  <c r="BF268" i="10" s="1"/>
  <c r="AW268" i="10"/>
  <c r="AX268" i="10"/>
  <c r="BQ268" i="10"/>
  <c r="CC268" i="10" s="1"/>
  <c r="BI268" i="10"/>
  <c r="BJ268" i="10"/>
  <c r="BL268" i="10"/>
  <c r="CF246" i="10"/>
  <c r="BZ246" i="10"/>
  <c r="CB246" i="10" s="1"/>
  <c r="BS246" i="10"/>
  <c r="BT246" i="10"/>
  <c r="CM246" i="10"/>
  <c r="CY246" i="10" s="1"/>
  <c r="CE246" i="10"/>
  <c r="CH246" i="10"/>
  <c r="J170" i="10"/>
  <c r="AG170" i="10" s="1"/>
  <c r="AF170" i="10" s="1"/>
  <c r="BC170" i="10" s="1"/>
  <c r="P170" i="10"/>
  <c r="D170" i="6" s="1"/>
  <c r="AW123" i="10"/>
  <c r="AX123" i="10"/>
  <c r="BQ123" i="10"/>
  <c r="CC123" i="10" s="1"/>
  <c r="BI123" i="10"/>
  <c r="BD123" i="10"/>
  <c r="BF123" i="10" s="1"/>
  <c r="BJ123" i="10"/>
  <c r="BL123" i="10"/>
  <c r="P274" i="10"/>
  <c r="D274" i="6" s="1"/>
  <c r="J274" i="10"/>
  <c r="AG274" i="10" s="1"/>
  <c r="AF274" i="10" s="1"/>
  <c r="BC274" i="10" s="1"/>
  <c r="U287" i="10"/>
  <c r="G287" i="6" s="1"/>
  <c r="F287" i="6"/>
  <c r="CL112" i="10"/>
  <c r="BL105" i="10"/>
  <c r="BP105" i="10"/>
  <c r="BJ250" i="10"/>
  <c r="BD250" i="10"/>
  <c r="BF250" i="10" s="1"/>
  <c r="AW250" i="10"/>
  <c r="AX250" i="10"/>
  <c r="BI250" i="10"/>
  <c r="BQ250" i="10"/>
  <c r="CC250" i="10" s="1"/>
  <c r="BP151" i="10"/>
  <c r="BL151" i="10"/>
  <c r="DH286" i="10"/>
  <c r="BS275" i="10"/>
  <c r="BT275" i="10"/>
  <c r="CF275" i="10"/>
  <c r="CM275" i="10"/>
  <c r="CY275" i="10" s="1"/>
  <c r="BZ275" i="10"/>
  <c r="CB275" i="10" s="1"/>
  <c r="CE275" i="10"/>
  <c r="BL242" i="10"/>
  <c r="BP242" i="10"/>
  <c r="BD165" i="10"/>
  <c r="BF165" i="10" s="1"/>
  <c r="AW165" i="10"/>
  <c r="BI165" i="10"/>
  <c r="BJ165" i="10"/>
  <c r="BQ165" i="10"/>
  <c r="CC165" i="10" s="1"/>
  <c r="AX165" i="10"/>
  <c r="DH136" i="10"/>
  <c r="CL132" i="10"/>
  <c r="P260" i="10"/>
  <c r="D260" i="6" s="1"/>
  <c r="J260" i="10"/>
  <c r="AG260" i="10" s="1"/>
  <c r="BP267" i="10"/>
  <c r="AW234" i="10"/>
  <c r="BQ234" i="10"/>
  <c r="CC234" i="10" s="1"/>
  <c r="BD234" i="10"/>
  <c r="BF234" i="10" s="1"/>
  <c r="AX234" i="10"/>
  <c r="BI234" i="10"/>
  <c r="BJ234" i="10"/>
  <c r="DH185" i="10"/>
  <c r="DH128" i="10"/>
  <c r="BL275" i="10"/>
  <c r="BP275" i="10"/>
  <c r="DH243" i="10"/>
  <c r="DH202" i="10"/>
  <c r="ED183" i="10"/>
  <c r="AX163" i="10"/>
  <c r="BQ163" i="10"/>
  <c r="CC163" i="10" s="1"/>
  <c r="BI163" i="10"/>
  <c r="BJ163" i="10"/>
  <c r="AW163" i="10"/>
  <c r="BD163" i="10"/>
  <c r="BF163" i="10" s="1"/>
  <c r="BL163" i="10"/>
  <c r="DH198" i="10"/>
  <c r="BI298" i="10"/>
  <c r="BJ298" i="10"/>
  <c r="BD298" i="10"/>
  <c r="BF298" i="10" s="1"/>
  <c r="AW298" i="10"/>
  <c r="BQ298" i="10"/>
  <c r="CC298" i="10" s="1"/>
  <c r="AX298" i="10"/>
  <c r="BD266" i="10"/>
  <c r="BF266" i="10" s="1"/>
  <c r="AW266" i="10"/>
  <c r="AX266" i="10"/>
  <c r="BQ266" i="10"/>
  <c r="CC266" i="10" s="1"/>
  <c r="BI266" i="10"/>
  <c r="BJ266" i="10"/>
  <c r="J270" i="10"/>
  <c r="AG270" i="10" s="1"/>
  <c r="P220" i="10"/>
  <c r="D220" i="6" s="1"/>
  <c r="J220" i="10"/>
  <c r="AG220" i="10" s="1"/>
  <c r="DH178" i="10"/>
  <c r="CL160" i="10"/>
  <c r="BD162" i="10"/>
  <c r="BF162" i="10" s="1"/>
  <c r="AW162" i="10"/>
  <c r="AX162" i="10"/>
  <c r="BQ162" i="10"/>
  <c r="CC162" i="10" s="1"/>
  <c r="BI162" i="10"/>
  <c r="BJ162" i="10"/>
  <c r="P127" i="10"/>
  <c r="D127" i="6" s="1"/>
  <c r="J127" i="10"/>
  <c r="AG127" i="10" s="1"/>
  <c r="ED121" i="10"/>
  <c r="DH108" i="10"/>
  <c r="BT111" i="10"/>
  <c r="CM111" i="10"/>
  <c r="CY111" i="10" s="1"/>
  <c r="CF111" i="10"/>
  <c r="BZ111" i="10"/>
  <c r="CB111" i="10" s="1"/>
  <c r="BS111" i="10"/>
  <c r="CE111" i="10"/>
  <c r="CH111" i="10"/>
  <c r="FV111" i="10"/>
  <c r="BP259" i="10"/>
  <c r="BL250" i="10"/>
  <c r="BP250" i="10"/>
  <c r="BD229" i="10"/>
  <c r="BF229" i="10" s="1"/>
  <c r="AW229" i="10"/>
  <c r="AX229" i="10"/>
  <c r="BQ229" i="10"/>
  <c r="CC229" i="10" s="1"/>
  <c r="BI229" i="10"/>
  <c r="BJ229" i="10"/>
  <c r="BI242" i="10"/>
  <c r="BJ242" i="10"/>
  <c r="BD242" i="10"/>
  <c r="BF242" i="10" s="1"/>
  <c r="AW242" i="10"/>
  <c r="BQ242" i="10"/>
  <c r="CC242" i="10" s="1"/>
  <c r="AX242" i="10"/>
  <c r="DH226" i="10"/>
  <c r="DH293" i="10"/>
  <c r="CL187" i="10"/>
  <c r="DH282" i="10"/>
  <c r="BD286" i="10"/>
  <c r="BF286" i="10" s="1"/>
  <c r="BD233" i="10"/>
  <c r="BF233" i="10" s="1"/>
  <c r="BQ233" i="10"/>
  <c r="CC233" i="10" s="1"/>
  <c r="AW233" i="10"/>
  <c r="BI233" i="10"/>
  <c r="AX233" i="10"/>
  <c r="BJ233" i="10"/>
  <c r="BI251" i="10"/>
  <c r="BD251" i="10"/>
  <c r="BF251" i="10" s="1"/>
  <c r="AW251" i="10"/>
  <c r="BQ251" i="10"/>
  <c r="CC251" i="10" s="1"/>
  <c r="AX251" i="10"/>
  <c r="BJ251" i="10"/>
  <c r="BL251" i="10"/>
  <c r="AX225" i="10"/>
  <c r="BQ225" i="10"/>
  <c r="CC225" i="10" s="1"/>
  <c r="BI225" i="10"/>
  <c r="BJ225" i="10"/>
  <c r="BD225" i="10"/>
  <c r="BF225" i="10" s="1"/>
  <c r="AW225" i="10"/>
  <c r="AC217" i="10"/>
  <c r="AQ143" i="10"/>
  <c r="K143" i="6" s="1"/>
  <c r="J143" i="6"/>
  <c r="CL123" i="10"/>
  <c r="BD122" i="10"/>
  <c r="BF122" i="10" s="1"/>
  <c r="AW122" i="10"/>
  <c r="BQ122" i="10"/>
  <c r="CC122" i="10" s="1"/>
  <c r="BI122" i="10"/>
  <c r="AX122" i="10"/>
  <c r="BJ122" i="10"/>
  <c r="AW104" i="10"/>
  <c r="AX104" i="10"/>
  <c r="BQ104" i="10"/>
  <c r="CC104" i="10" s="1"/>
  <c r="BI104" i="10"/>
  <c r="BD104" i="10"/>
  <c r="BF104" i="10" s="1"/>
  <c r="BJ104" i="10"/>
  <c r="BL104" i="10"/>
  <c r="BL230" i="10"/>
  <c r="BP230" i="10"/>
  <c r="DH143" i="10"/>
  <c r="P258" i="10"/>
  <c r="D258" i="6" s="1"/>
  <c r="J258" i="10"/>
  <c r="AG258" i="10" s="1"/>
  <c r="IJ254" i="10"/>
  <c r="AX249" i="10"/>
  <c r="BQ249" i="10"/>
  <c r="CC249" i="10" s="1"/>
  <c r="BI249" i="10"/>
  <c r="BJ249" i="10"/>
  <c r="BD249" i="10"/>
  <c r="BF249" i="10" s="1"/>
  <c r="AW249" i="10"/>
  <c r="AQ249" i="10"/>
  <c r="K249" i="6" s="1"/>
  <c r="J249" i="6"/>
  <c r="CF230" i="10"/>
  <c r="BZ230" i="10"/>
  <c r="CB230" i="10" s="1"/>
  <c r="BS230" i="10"/>
  <c r="BT230" i="10"/>
  <c r="CM230" i="10"/>
  <c r="CY230" i="10" s="1"/>
  <c r="CE230" i="10"/>
  <c r="BJ228" i="10"/>
  <c r="BD228" i="10"/>
  <c r="BF228" i="10" s="1"/>
  <c r="AW228" i="10"/>
  <c r="AX228" i="10"/>
  <c r="BQ228" i="10"/>
  <c r="CC228" i="10" s="1"/>
  <c r="BI228" i="10"/>
  <c r="BL158" i="10"/>
  <c r="BP158" i="10"/>
  <c r="J149" i="10"/>
  <c r="AG149" i="10" s="1"/>
  <c r="DH134" i="10"/>
  <c r="BL112" i="10"/>
  <c r="DH301" i="10"/>
  <c r="CL240" i="10"/>
  <c r="DH284" i="10"/>
  <c r="CL266" i="10"/>
  <c r="J229" i="10"/>
  <c r="AG229" i="10" s="1"/>
  <c r="AF229" i="10" s="1"/>
  <c r="BC229" i="10" s="1"/>
  <c r="BL225" i="10"/>
  <c r="BP225" i="10"/>
  <c r="BD158" i="10"/>
  <c r="BF158" i="10" s="1"/>
  <c r="AX158" i="10"/>
  <c r="BQ158" i="10"/>
  <c r="CC158" i="10" s="1"/>
  <c r="BI158" i="10"/>
  <c r="AW158" i="10"/>
  <c r="BJ158" i="10"/>
  <c r="BP113" i="10"/>
  <c r="BL113" i="10"/>
  <c r="ED159" i="10"/>
  <c r="AW108" i="10"/>
  <c r="AX108" i="10"/>
  <c r="BQ108" i="10"/>
  <c r="CC108" i="10" s="1"/>
  <c r="BI108" i="10"/>
  <c r="BD108" i="10"/>
  <c r="BF108" i="10" s="1"/>
  <c r="BJ108" i="10"/>
  <c r="BL108" i="10"/>
  <c r="CL279" i="10"/>
  <c r="CH279" i="10"/>
  <c r="J251" i="10"/>
  <c r="AG251" i="10" s="1"/>
  <c r="BJ220" i="10"/>
  <c r="BD220" i="10"/>
  <c r="BF220" i="10" s="1"/>
  <c r="AW220" i="10"/>
  <c r="AX220" i="10"/>
  <c r="BQ220" i="10"/>
  <c r="CC220" i="10" s="1"/>
  <c r="BI220" i="10"/>
  <c r="BL174" i="10"/>
  <c r="BP174" i="10"/>
  <c r="AW157" i="10"/>
  <c r="AX157" i="10"/>
  <c r="BJ157" i="10"/>
  <c r="BQ157" i="10"/>
  <c r="CC157" i="10" s="1"/>
  <c r="BD157" i="10"/>
  <c r="BF157" i="10" s="1"/>
  <c r="BI157" i="10"/>
  <c r="BL157" i="10"/>
  <c r="BI114" i="10"/>
  <c r="BQ114" i="10"/>
  <c r="CC114" i="10" s="1"/>
  <c r="AW114" i="10"/>
  <c r="BJ114" i="10"/>
  <c r="AX114" i="10"/>
  <c r="BD114" i="10"/>
  <c r="BF114" i="10" s="1"/>
  <c r="ED104" i="10"/>
  <c r="AC294" i="10"/>
  <c r="AD294" i="10" s="1" a="1"/>
  <c r="AD294" i="10" s="1"/>
  <c r="P273" i="10"/>
  <c r="D273" i="6" s="1"/>
  <c r="J273" i="10"/>
  <c r="AG273" i="10" s="1"/>
  <c r="BD105" i="10"/>
  <c r="BF105" i="10" s="1"/>
  <c r="AX105" i="10"/>
  <c r="BQ105" i="10"/>
  <c r="CC105" i="10" s="1"/>
  <c r="AW105" i="10"/>
  <c r="BI105" i="10"/>
  <c r="BJ105" i="10"/>
  <c r="AW290" i="10"/>
  <c r="AX290" i="10"/>
  <c r="BQ290" i="10"/>
  <c r="CC290" i="10" s="1"/>
  <c r="BI290" i="10"/>
  <c r="BJ290" i="10"/>
  <c r="BL290" i="10"/>
  <c r="BD290" i="10"/>
  <c r="BF290" i="10" s="1"/>
  <c r="CL245" i="10"/>
  <c r="AX241" i="10"/>
  <c r="BQ241" i="10"/>
  <c r="CC241" i="10" s="1"/>
  <c r="BI241" i="10"/>
  <c r="BJ241" i="10"/>
  <c r="BD241" i="10"/>
  <c r="BF241" i="10" s="1"/>
  <c r="AW241" i="10"/>
  <c r="BL241" i="10"/>
  <c r="ED223" i="10"/>
  <c r="BP153" i="10"/>
  <c r="DH130" i="10"/>
  <c r="BI134" i="10"/>
  <c r="BJ134" i="10"/>
  <c r="BD134" i="10"/>
  <c r="BF134" i="10" s="1"/>
  <c r="AW134" i="10"/>
  <c r="AX134" i="10"/>
  <c r="BQ134" i="10"/>
  <c r="CC134" i="10" s="1"/>
  <c r="BL134" i="10"/>
  <c r="CL146" i="10"/>
  <c r="BP300" i="10"/>
  <c r="AW277" i="10"/>
  <c r="AX277" i="10"/>
  <c r="BQ277" i="10"/>
  <c r="CC277" i="10" s="1"/>
  <c r="BI277" i="10"/>
  <c r="BJ277" i="10"/>
  <c r="BD277" i="10"/>
  <c r="BF277" i="10" s="1"/>
  <c r="BJ281" i="10"/>
  <c r="BD281" i="10"/>
  <c r="BF281" i="10" s="1"/>
  <c r="AW281" i="10"/>
  <c r="AX281" i="10"/>
  <c r="BQ281" i="10"/>
  <c r="CC281" i="10" s="1"/>
  <c r="BI281" i="10"/>
  <c r="BD237" i="10"/>
  <c r="BF237" i="10" s="1"/>
  <c r="AW237" i="10"/>
  <c r="AX237" i="10"/>
  <c r="BQ237" i="10"/>
  <c r="CC237" i="10" s="1"/>
  <c r="BI237" i="10"/>
  <c r="BJ237" i="10"/>
  <c r="BL237" i="10"/>
  <c r="BT255" i="10"/>
  <c r="CM255" i="10"/>
  <c r="CY255" i="10" s="1"/>
  <c r="BS255" i="10"/>
  <c r="BZ255" i="10"/>
  <c r="CB255" i="10" s="1"/>
  <c r="CE255" i="10"/>
  <c r="CF255" i="10"/>
  <c r="BL197" i="10"/>
  <c r="BP197" i="10"/>
  <c r="BJ183" i="10"/>
  <c r="BD183" i="10"/>
  <c r="BF183" i="10" s="1"/>
  <c r="BQ183" i="10"/>
  <c r="CC183" i="10" s="1"/>
  <c r="AW183" i="10"/>
  <c r="AX183" i="10"/>
  <c r="BI183" i="10"/>
  <c r="BL183" i="10"/>
  <c r="AQ141" i="10"/>
  <c r="K141" i="6" s="1"/>
  <c r="J141" i="6"/>
  <c r="DH255" i="10"/>
  <c r="DH237" i="10"/>
  <c r="BL233" i="10"/>
  <c r="P174" i="10"/>
  <c r="D174" i="6" s="1"/>
  <c r="J208" i="10"/>
  <c r="AG208" i="10" s="1"/>
  <c r="AF208" i="10" s="1"/>
  <c r="BC208" i="10" s="1"/>
  <c r="DH196" i="10"/>
  <c r="P106" i="10"/>
  <c r="J106" i="10"/>
  <c r="AG106" i="10" s="1"/>
  <c r="BL203" i="10"/>
  <c r="BP203" i="10"/>
  <c r="BL137" i="10"/>
  <c r="BP137" i="10"/>
  <c r="BP236" i="10"/>
  <c r="J117" i="10"/>
  <c r="AG117" i="10" s="1"/>
  <c r="BP222" i="10"/>
  <c r="AW141" i="10"/>
  <c r="AX141" i="10"/>
  <c r="BQ141" i="10"/>
  <c r="CC141" i="10" s="1"/>
  <c r="BI141" i="10"/>
  <c r="BJ141" i="10"/>
  <c r="BD141" i="10"/>
  <c r="BF141" i="10" s="1"/>
  <c r="BL141" i="10"/>
  <c r="DH299" i="10"/>
  <c r="BL298" i="10"/>
  <c r="BP298" i="10"/>
  <c r="DH263" i="10"/>
  <c r="DH258" i="10"/>
  <c r="AQ233" i="10"/>
  <c r="K233" i="6" s="1"/>
  <c r="BI227" i="10"/>
  <c r="BJ227" i="10"/>
  <c r="BD227" i="10"/>
  <c r="BF227" i="10" s="1"/>
  <c r="AW227" i="10"/>
  <c r="AX227" i="10"/>
  <c r="BQ227" i="10"/>
  <c r="CC227" i="10" s="1"/>
  <c r="CL194" i="10"/>
  <c r="AW175" i="10"/>
  <c r="BD175" i="10"/>
  <c r="BF175" i="10" s="1"/>
  <c r="BI175" i="10"/>
  <c r="AX175" i="10"/>
  <c r="BJ175" i="10"/>
  <c r="BQ175" i="10"/>
  <c r="CC175" i="10" s="1"/>
  <c r="BL175" i="10"/>
  <c r="CL138" i="10"/>
  <c r="CL133" i="10"/>
  <c r="BP244" i="10"/>
  <c r="CL295" i="10"/>
  <c r="BL287" i="10"/>
  <c r="BP287" i="10"/>
  <c r="ED170" i="10"/>
  <c r="BI299" i="10"/>
  <c r="BJ299" i="10"/>
  <c r="BD299" i="10"/>
  <c r="BF299" i="10" s="1"/>
  <c r="AW299" i="10"/>
  <c r="AX299" i="10"/>
  <c r="BQ299" i="10"/>
  <c r="CC299" i="10" s="1"/>
  <c r="BL299" i="10"/>
  <c r="BL135" i="10"/>
  <c r="BP135" i="10"/>
  <c r="BP277" i="10"/>
  <c r="BL277" i="10"/>
  <c r="DH218" i="10"/>
  <c r="P231" i="10"/>
  <c r="D231" i="6" s="1"/>
  <c r="J231" i="10"/>
  <c r="AG231" i="10" s="1"/>
  <c r="BP177" i="10"/>
  <c r="BL177" i="10"/>
  <c r="DH119" i="10"/>
  <c r="BJ292" i="10"/>
  <c r="BI292" i="10"/>
  <c r="AW292" i="10"/>
  <c r="AX292" i="10"/>
  <c r="BQ292" i="10"/>
  <c r="CC292" i="10" s="1"/>
  <c r="BD292" i="10"/>
  <c r="BF292" i="10" s="1"/>
  <c r="BP285" i="10"/>
  <c r="BL285" i="10"/>
  <c r="J234" i="10"/>
  <c r="AG234" i="10" s="1"/>
  <c r="AW208" i="10"/>
  <c r="AX208" i="10"/>
  <c r="BQ208" i="10"/>
  <c r="CC208" i="10" s="1"/>
  <c r="BI208" i="10"/>
  <c r="BJ208" i="10"/>
  <c r="BD208" i="10"/>
  <c r="BF208" i="10" s="1"/>
  <c r="BL208" i="10"/>
  <c r="AW173" i="10"/>
  <c r="AX173" i="10"/>
  <c r="BJ173" i="10"/>
  <c r="BQ173" i="10"/>
  <c r="CC173" i="10" s="1"/>
  <c r="BD173" i="10"/>
  <c r="BF173" i="10" s="1"/>
  <c r="BI173" i="10"/>
  <c r="BL165" i="10"/>
  <c r="BP126" i="10"/>
  <c r="BL126" i="10"/>
  <c r="J124" i="10"/>
  <c r="AG124" i="10" s="1"/>
  <c r="AF124" i="10" s="1"/>
  <c r="BC124" i="10" s="1"/>
  <c r="AC114" i="10"/>
  <c r="AF114" i="10" s="1"/>
  <c r="BC114" i="10" s="1"/>
  <c r="DH271" i="10"/>
  <c r="AX297" i="10"/>
  <c r="BQ297" i="10"/>
  <c r="CC297" i="10" s="1"/>
  <c r="BI297" i="10"/>
  <c r="BJ297" i="10"/>
  <c r="BD297" i="10"/>
  <c r="BF297" i="10" s="1"/>
  <c r="AW297" i="10"/>
  <c r="BL297" i="10"/>
  <c r="BL245" i="10"/>
  <c r="BP253" i="10"/>
  <c r="BL253" i="10"/>
  <c r="BD198" i="10"/>
  <c r="BF198" i="10" s="1"/>
  <c r="AW198" i="10"/>
  <c r="AX198" i="10"/>
  <c r="BQ198" i="10"/>
  <c r="CC198" i="10" s="1"/>
  <c r="BI198" i="10"/>
  <c r="BJ198" i="10"/>
  <c r="BL198" i="10"/>
  <c r="ED182" i="10"/>
  <c r="BD185" i="10"/>
  <c r="BF185" i="10" s="1"/>
  <c r="AW185" i="10"/>
  <c r="AX185" i="10"/>
  <c r="BQ185" i="10"/>
  <c r="CC185" i="10" s="1"/>
  <c r="BI185" i="10"/>
  <c r="BJ185" i="10"/>
  <c r="BL185" i="10"/>
  <c r="CL106" i="10"/>
  <c r="BL228" i="10"/>
  <c r="BP228" i="10"/>
  <c r="EZ262" i="10"/>
  <c r="AX270" i="10"/>
  <c r="BQ270" i="10"/>
  <c r="CC270" i="10" s="1"/>
  <c r="BI270" i="10"/>
  <c r="BJ270" i="10"/>
  <c r="BD270" i="10"/>
  <c r="BF270" i="10" s="1"/>
  <c r="AW270" i="10"/>
  <c r="BL270" i="10"/>
  <c r="BL201" i="10"/>
  <c r="BP201" i="10"/>
  <c r="BP122" i="10"/>
  <c r="BL122" i="10"/>
  <c r="ED260" i="10"/>
  <c r="CH255" i="10"/>
  <c r="CL233" i="10"/>
  <c r="DH238" i="10"/>
  <c r="J166" i="10"/>
  <c r="AG166" i="10" s="1"/>
  <c r="BD294" i="10"/>
  <c r="BF294" i="10" s="1"/>
  <c r="AW294" i="10"/>
  <c r="AX294" i="10"/>
  <c r="BI294" i="10"/>
  <c r="BJ294" i="10"/>
  <c r="BQ294" i="10"/>
  <c r="CC294" i="10" s="1"/>
  <c r="BD215" i="10"/>
  <c r="BF215" i="10" s="1"/>
  <c r="AW215" i="10"/>
  <c r="AX215" i="10"/>
  <c r="BQ215" i="10"/>
  <c r="CC215" i="10" s="1"/>
  <c r="BI215" i="10"/>
  <c r="BJ215" i="10"/>
  <c r="BL215" i="10"/>
  <c r="CL166" i="10"/>
  <c r="J144" i="10"/>
  <c r="AG144" i="10" s="1"/>
  <c r="AX217" i="10"/>
  <c r="BQ217" i="10"/>
  <c r="CC217" i="10" s="1"/>
  <c r="BI217" i="10"/>
  <c r="BJ217" i="10"/>
  <c r="BD217" i="10"/>
  <c r="BF217" i="10" s="1"/>
  <c r="AW217" i="10"/>
  <c r="BJ204" i="10"/>
  <c r="BD204" i="10"/>
  <c r="BF204" i="10" s="1"/>
  <c r="AW204" i="10"/>
  <c r="AX204" i="10"/>
  <c r="BQ204" i="10"/>
  <c r="CC204" i="10" s="1"/>
  <c r="BI204" i="10"/>
  <c r="J122" i="6"/>
  <c r="BD221" i="10"/>
  <c r="BF221" i="10" s="1"/>
  <c r="AW221" i="10"/>
  <c r="AX221" i="10"/>
  <c r="BQ221" i="10"/>
  <c r="CC221" i="10" s="1"/>
  <c r="BI221" i="10"/>
  <c r="BJ221" i="10"/>
  <c r="BL221" i="10"/>
  <c r="AX212" i="10"/>
  <c r="BQ212" i="10"/>
  <c r="CC212" i="10" s="1"/>
  <c r="BD212" i="10"/>
  <c r="BF212" i="10" s="1"/>
  <c r="AW212" i="10"/>
  <c r="BI212" i="10"/>
  <c r="BJ212" i="10"/>
  <c r="AX187" i="10"/>
  <c r="BQ187" i="10"/>
  <c r="CC187" i="10" s="1"/>
  <c r="BD187" i="10"/>
  <c r="BF187" i="10" s="1"/>
  <c r="BI187" i="10"/>
  <c r="BJ187" i="10"/>
  <c r="AW187" i="10"/>
  <c r="ED181" i="10"/>
  <c r="DH167" i="10"/>
  <c r="BD154" i="10"/>
  <c r="BF154" i="10" s="1"/>
  <c r="AW154" i="10"/>
  <c r="AX154" i="10"/>
  <c r="BQ154" i="10"/>
  <c r="CC154" i="10" s="1"/>
  <c r="BI154" i="10"/>
  <c r="BJ154" i="10"/>
  <c r="BL154" i="10"/>
  <c r="CL110" i="10"/>
  <c r="BD167" i="10"/>
  <c r="BF167" i="10" s="1"/>
  <c r="AX167" i="10"/>
  <c r="BQ167" i="10"/>
  <c r="CC167" i="10" s="1"/>
  <c r="BI167" i="10"/>
  <c r="BJ167" i="10"/>
  <c r="AW167" i="10"/>
  <c r="BL167" i="10"/>
  <c r="AX200" i="10"/>
  <c r="BQ200" i="10"/>
  <c r="CC200" i="10" s="1"/>
  <c r="BI200" i="10"/>
  <c r="BJ200" i="10"/>
  <c r="AW200" i="10"/>
  <c r="BD200" i="10"/>
  <c r="BF200" i="10" s="1"/>
  <c r="BL200" i="10"/>
  <c r="ED163" i="10"/>
  <c r="AW293" i="10"/>
  <c r="AX293" i="10"/>
  <c r="BI293" i="10"/>
  <c r="BJ293" i="10"/>
  <c r="BD293" i="10"/>
  <c r="BF293" i="10" s="1"/>
  <c r="BQ293" i="10"/>
  <c r="CC293" i="10" s="1"/>
  <c r="BL293" i="10"/>
  <c r="J290" i="10"/>
  <c r="AG290" i="10" s="1"/>
  <c r="CL235" i="10"/>
  <c r="CH235" i="10"/>
  <c r="CH186" i="10"/>
  <c r="CL186" i="10"/>
  <c r="BP190" i="10"/>
  <c r="BI195" i="10"/>
  <c r="BJ195" i="10"/>
  <c r="BD195" i="10"/>
  <c r="BF195" i="10" s="1"/>
  <c r="AW195" i="10"/>
  <c r="AX195" i="10"/>
  <c r="BQ195" i="10"/>
  <c r="CC195" i="10" s="1"/>
  <c r="P151" i="10"/>
  <c r="D151" i="6" s="1"/>
  <c r="J151" i="10"/>
  <c r="AG151" i="10" s="1"/>
  <c r="ES139" i="10"/>
  <c r="ET139" i="10"/>
  <c r="BL173" i="10"/>
  <c r="BP173" i="10"/>
  <c r="CL264" i="10"/>
  <c r="ED215" i="10"/>
  <c r="BJ197" i="10"/>
  <c r="BD197" i="10"/>
  <c r="BF197" i="10" s="1"/>
  <c r="AW197" i="10"/>
  <c r="AX197" i="10"/>
  <c r="BQ197" i="10"/>
  <c r="CC197" i="10" s="1"/>
  <c r="BI197" i="10"/>
  <c r="BJ182" i="10"/>
  <c r="BD182" i="10"/>
  <c r="BF182" i="10" s="1"/>
  <c r="BQ182" i="10"/>
  <c r="CC182" i="10" s="1"/>
  <c r="AW182" i="10"/>
  <c r="AX182" i="10"/>
  <c r="BI182" i="10"/>
  <c r="BL182" i="10"/>
  <c r="CL165" i="10"/>
  <c r="BI132" i="10"/>
  <c r="BD132" i="10"/>
  <c r="BF132" i="10" s="1"/>
  <c r="BJ132" i="10"/>
  <c r="AW132" i="10"/>
  <c r="AX132" i="10"/>
  <c r="BQ132" i="10"/>
  <c r="CC132" i="10" s="1"/>
  <c r="DH213" i="10"/>
  <c r="BL265" i="10"/>
  <c r="BP265" i="10"/>
  <c r="AX274" i="10"/>
  <c r="BQ274" i="10"/>
  <c r="CC274" i="10" s="1"/>
  <c r="BI274" i="10"/>
  <c r="AW274" i="10"/>
  <c r="BJ274" i="10"/>
  <c r="BD274" i="10"/>
  <c r="BF274" i="10" s="1"/>
  <c r="U251" i="10"/>
  <c r="G251" i="6" s="1"/>
  <c r="F251" i="6"/>
  <c r="BL220" i="10"/>
  <c r="BP220" i="10"/>
  <c r="BP144" i="10"/>
  <c r="BD140" i="10"/>
  <c r="BF140" i="10" s="1"/>
  <c r="AW140" i="10"/>
  <c r="AX140" i="10"/>
  <c r="BQ140" i="10"/>
  <c r="CC140" i="10" s="1"/>
  <c r="BI140" i="10"/>
  <c r="BJ140" i="10"/>
  <c r="BP131" i="10"/>
  <c r="AF213" i="10"/>
  <c r="BC213" i="10" s="1"/>
  <c r="BJ172" i="10"/>
  <c r="BD172" i="10"/>
  <c r="BF172" i="10" s="1"/>
  <c r="AX172" i="10"/>
  <c r="BQ172" i="10"/>
  <c r="CC172" i="10" s="1"/>
  <c r="BI172" i="10"/>
  <c r="AW172" i="10"/>
  <c r="BL172" i="10"/>
  <c r="EZ291" i="10"/>
  <c r="BD258" i="10"/>
  <c r="BF258" i="10" s="1"/>
  <c r="AW258" i="10"/>
  <c r="AX258" i="10"/>
  <c r="BQ258" i="10"/>
  <c r="CC258" i="10" s="1"/>
  <c r="BI258" i="10"/>
  <c r="BJ258" i="10"/>
  <c r="BL258" i="10"/>
  <c r="BP261" i="10"/>
  <c r="BL261" i="10"/>
  <c r="P223" i="10"/>
  <c r="D223" i="6" s="1"/>
  <c r="J223" i="10"/>
  <c r="AG223" i="10" s="1"/>
  <c r="J163" i="10"/>
  <c r="AG163" i="10" s="1"/>
  <c r="AX156" i="10"/>
  <c r="BQ156" i="10"/>
  <c r="CC156" i="10" s="1"/>
  <c r="BJ156" i="10"/>
  <c r="BD156" i="10"/>
  <c r="BF156" i="10" s="1"/>
  <c r="AW156" i="10"/>
  <c r="BI156" i="10"/>
  <c r="J112" i="10"/>
  <c r="AG112" i="10" s="1"/>
  <c r="AW106" i="10"/>
  <c r="BD106" i="10"/>
  <c r="BF106" i="10" s="1"/>
  <c r="BQ106" i="10"/>
  <c r="CC106" i="10" s="1"/>
  <c r="BI106" i="10"/>
  <c r="BJ106" i="10"/>
  <c r="AX106" i="10"/>
  <c r="CL280" i="10"/>
  <c r="DH288" i="10"/>
  <c r="BI243" i="10"/>
  <c r="BJ243" i="10"/>
  <c r="BD243" i="10"/>
  <c r="BF243" i="10" s="1"/>
  <c r="AW243" i="10"/>
  <c r="AX243" i="10"/>
  <c r="BQ243" i="10"/>
  <c r="CC243" i="10" s="1"/>
  <c r="BL243" i="10"/>
  <c r="BD143" i="10"/>
  <c r="BF143" i="10" s="1"/>
  <c r="AW143" i="10"/>
  <c r="BI143" i="10"/>
  <c r="BJ143" i="10"/>
  <c r="AX143" i="10"/>
  <c r="BQ143" i="10"/>
  <c r="CC143" i="10" s="1"/>
  <c r="BL143" i="10"/>
  <c r="DH180" i="10"/>
  <c r="EZ210" i="10"/>
  <c r="AW119" i="10"/>
  <c r="AX119" i="10"/>
  <c r="BQ119" i="10"/>
  <c r="CC119" i="10" s="1"/>
  <c r="BJ119" i="10"/>
  <c r="BD119" i="10"/>
  <c r="BF119" i="10" s="1"/>
  <c r="BI119" i="10"/>
  <c r="BL119" i="10"/>
  <c r="CL229" i="10"/>
  <c r="BP296" i="10"/>
  <c r="BD282" i="10"/>
  <c r="BF282" i="10" s="1"/>
  <c r="AW282" i="10"/>
  <c r="AX282" i="10"/>
  <c r="BQ282" i="10"/>
  <c r="CC282" i="10" s="1"/>
  <c r="BI282" i="10"/>
  <c r="BJ282" i="10"/>
  <c r="BL282" i="10"/>
  <c r="BL214" i="10"/>
  <c r="BP214" i="10"/>
  <c r="CL124" i="10"/>
  <c r="CL127" i="10"/>
  <c r="AX194" i="10"/>
  <c r="BQ194" i="10"/>
  <c r="CC194" i="10" s="1"/>
  <c r="BI194" i="10"/>
  <c r="BJ194" i="10"/>
  <c r="BD194" i="10"/>
  <c r="BF194" i="10" s="1"/>
  <c r="AW194" i="10"/>
  <c r="CL114" i="10"/>
  <c r="DH157" i="10"/>
  <c r="DH297" i="10"/>
  <c r="BI295" i="10"/>
  <c r="CF254" i="10"/>
  <c r="BS254" i="10"/>
  <c r="BT254" i="10"/>
  <c r="CM254" i="10"/>
  <c r="CY254" i="10" s="1"/>
  <c r="BZ254" i="10"/>
  <c r="CB254" i="10" s="1"/>
  <c r="CE254" i="10"/>
  <c r="CH254" i="10"/>
  <c r="P237" i="10"/>
  <c r="D237" i="6" s="1"/>
  <c r="J237" i="10"/>
  <c r="AG237" i="10" s="1"/>
  <c r="BP269" i="10"/>
  <c r="BL269" i="10"/>
  <c r="ES256" i="10"/>
  <c r="ET256" i="10"/>
  <c r="BQ218" i="10"/>
  <c r="CC218" i="10" s="1"/>
  <c r="BL195" i="10"/>
  <c r="BP195" i="10"/>
  <c r="DH172" i="10"/>
  <c r="BL150" i="10"/>
  <c r="BP150" i="10"/>
  <c r="BI124" i="10"/>
  <c r="AW124" i="10"/>
  <c r="BJ124" i="10"/>
  <c r="AX124" i="10"/>
  <c r="BQ124" i="10"/>
  <c r="CC124" i="10" s="1"/>
  <c r="BD124" i="10"/>
  <c r="BF124" i="10" s="1"/>
  <c r="BL204" i="10"/>
  <c r="BP204" i="10"/>
  <c r="CL274" i="10"/>
  <c r="ED176" i="10"/>
  <c r="BI226" i="10"/>
  <c r="BJ226" i="10"/>
  <c r="BD226" i="10"/>
  <c r="BF226" i="10" s="1"/>
  <c r="AW226" i="10"/>
  <c r="AX226" i="10"/>
  <c r="BQ226" i="10"/>
  <c r="CC226" i="10" s="1"/>
  <c r="BL226" i="10"/>
  <c r="DH205" i="10"/>
  <c r="DH272" i="10"/>
  <c r="AF224" i="10"/>
  <c r="BC224" i="10" s="1"/>
  <c r="J187" i="10"/>
  <c r="AG187" i="10" s="1"/>
  <c r="P187" i="10"/>
  <c r="D187" i="6" s="1"/>
  <c r="BL164" i="10"/>
  <c r="BP164" i="10"/>
  <c r="DH147" i="10"/>
  <c r="AF157" i="10"/>
  <c r="BC157" i="10" s="1"/>
  <c r="J296" i="10"/>
  <c r="AG296" i="10" s="1"/>
  <c r="ED239" i="10"/>
  <c r="DH251" i="10"/>
  <c r="BB238" i="10"/>
  <c r="BY238" i="10" s="1"/>
  <c r="CL224" i="10"/>
  <c r="J221" i="10"/>
  <c r="AG221" i="10" s="1"/>
  <c r="CL219" i="10"/>
  <c r="BD223" i="10"/>
  <c r="BF223" i="10" s="1"/>
  <c r="AW223" i="10"/>
  <c r="AX223" i="10"/>
  <c r="BQ223" i="10"/>
  <c r="CC223" i="10" s="1"/>
  <c r="BI223" i="10"/>
  <c r="BJ223" i="10"/>
  <c r="BL223" i="10"/>
  <c r="BL187" i="10"/>
  <c r="DH141" i="10"/>
  <c r="BJ113" i="10"/>
  <c r="BI113" i="10"/>
  <c r="AW113" i="10"/>
  <c r="BQ113" i="10"/>
  <c r="CC113" i="10" s="1"/>
  <c r="AX113" i="10"/>
  <c r="BD113" i="10"/>
  <c r="BF113" i="10" s="1"/>
  <c r="CL103" i="10"/>
  <c r="BP109" i="10"/>
  <c r="EZ241" i="10"/>
  <c r="DH221" i="10"/>
  <c r="CL227" i="10"/>
  <c r="BP161" i="10"/>
  <c r="AW127" i="10"/>
  <c r="AX127" i="10"/>
  <c r="BQ127" i="10"/>
  <c r="CC127" i="10" s="1"/>
  <c r="BD127" i="10"/>
  <c r="BF127" i="10" s="1"/>
  <c r="BI127" i="10"/>
  <c r="BJ127" i="10"/>
  <c r="DH116" i="10"/>
  <c r="AW273" i="10"/>
  <c r="AX273" i="10"/>
  <c r="BQ273" i="10"/>
  <c r="CC273" i="10" s="1"/>
  <c r="BD273" i="10"/>
  <c r="BF273" i="10" s="1"/>
  <c r="BI273" i="10"/>
  <c r="BJ273" i="10"/>
  <c r="AC182" i="10" l="1"/>
  <c r="AC184" i="10"/>
  <c r="AC282" i="10"/>
  <c r="BB111" i="10"/>
  <c r="BY111" i="10" s="1"/>
  <c r="EI262" i="10"/>
  <c r="AO226" i="10"/>
  <c r="J226" i="6" s="1"/>
  <c r="EI294" i="10"/>
  <c r="AO149" i="10"/>
  <c r="U122" i="10"/>
  <c r="G122" i="6" s="1"/>
  <c r="AF268" i="10"/>
  <c r="BC268" i="10" s="1"/>
  <c r="F261" i="6"/>
  <c r="AC112" i="10"/>
  <c r="J132" i="6"/>
  <c r="F239" i="6"/>
  <c r="F236" i="6"/>
  <c r="GA128" i="10"/>
  <c r="H281" i="10" a="1"/>
  <c r="H281" i="10" s="1"/>
  <c r="P281" i="10" s="1"/>
  <c r="D281" i="6" s="1"/>
  <c r="AF279" i="10"/>
  <c r="BC279" i="10" s="1"/>
  <c r="AD202" i="10" a="1"/>
  <c r="AD202" i="10" s="1"/>
  <c r="AD212" i="10" a="1"/>
  <c r="AD212" i="10" s="1"/>
  <c r="AO180" i="10"/>
  <c r="AZ111" i="10" a="1"/>
  <c r="AZ111" i="10" s="1"/>
  <c r="AQ198" i="10"/>
  <c r="K198" i="6" s="1"/>
  <c r="AQ156" i="10"/>
  <c r="K156" i="6" s="1"/>
  <c r="AD139" i="10" a="1"/>
  <c r="AD139" i="10" s="1"/>
  <c r="AF215" i="10"/>
  <c r="BC215" i="10" s="1"/>
  <c r="AZ238" i="10" a="1"/>
  <c r="AZ238" i="10" s="1"/>
  <c r="U259" i="10"/>
  <c r="G259" i="6" s="1"/>
  <c r="AF205" i="10"/>
  <c r="BC205" i="10" s="1"/>
  <c r="AC149" i="10"/>
  <c r="AD149" i="10" s="1" a="1"/>
  <c r="AD149" i="10" s="1"/>
  <c r="AC136" i="10"/>
  <c r="AD136" i="10" s="1" a="1"/>
  <c r="AD136" i="10" s="1"/>
  <c r="AL136" i="10" s="1"/>
  <c r="H136" i="6" s="1"/>
  <c r="J231" i="6"/>
  <c r="EI130" i="10"/>
  <c r="AQ194" i="10"/>
  <c r="K194" i="6" s="1"/>
  <c r="AD113" i="10" a="1"/>
  <c r="AD113" i="10" s="1"/>
  <c r="BM255" i="10"/>
  <c r="O255" i="6" s="1"/>
  <c r="AQ255" i="10"/>
  <c r="K255" i="6" s="1"/>
  <c r="AC278" i="10"/>
  <c r="AD278" i="10" s="1" a="1"/>
  <c r="AD278" i="10" s="1"/>
  <c r="AL278" i="10" s="1"/>
  <c r="H278" i="6" s="1"/>
  <c r="AY272" i="10"/>
  <c r="AC301" i="10"/>
  <c r="AD301" i="10" s="1" a="1"/>
  <c r="AD301" i="10" s="1"/>
  <c r="AL301" i="10" s="1"/>
  <c r="H301" i="6" s="1"/>
  <c r="AC183" i="10"/>
  <c r="AZ279" i="10" a="1"/>
  <c r="AZ279" i="10" s="1"/>
  <c r="AL279" i="10"/>
  <c r="H279" i="6" s="1"/>
  <c r="H133" i="10" a="1"/>
  <c r="H133" i="10" s="1"/>
  <c r="H156" i="10" a="1"/>
  <c r="H156" i="10" s="1"/>
  <c r="AD156" i="10" s="1" a="1"/>
  <c r="AD156" i="10" s="1"/>
  <c r="AX218" i="10"/>
  <c r="BZ272" i="10"/>
  <c r="CB272" i="10" s="1"/>
  <c r="H103" i="10" a="1"/>
  <c r="H103" i="10" s="1"/>
  <c r="F183" i="6"/>
  <c r="H146" i="10" a="1"/>
  <c r="H146" i="10" s="1"/>
  <c r="H134" i="10" a="1"/>
  <c r="H134" i="10" s="1"/>
  <c r="AD134" i="10" s="1" a="1"/>
  <c r="AD134" i="10" s="1"/>
  <c r="FZ153" i="10"/>
  <c r="HQ135" i="10"/>
  <c r="GV157" i="10"/>
  <c r="GV199" i="10"/>
  <c r="GV237" i="10"/>
  <c r="GF293" i="10"/>
  <c r="GH293" i="10" s="1"/>
  <c r="GF301" i="10"/>
  <c r="GH301" i="10" s="1"/>
  <c r="GU186" i="10"/>
  <c r="FZ277" i="10"/>
  <c r="GF124" i="10"/>
  <c r="GH124" i="10" s="1"/>
  <c r="GU143" i="10"/>
  <c r="FY252" i="10"/>
  <c r="FY284" i="10"/>
  <c r="FZ292" i="10"/>
  <c r="H236" i="10" a="1"/>
  <c r="H236" i="10" s="1"/>
  <c r="BL124" i="10"/>
  <c r="GU140" i="10"/>
  <c r="GU123" i="10"/>
  <c r="GV140" i="10"/>
  <c r="GU134" i="10"/>
  <c r="HB134" i="10"/>
  <c r="HD134" i="10" s="1"/>
  <c r="H275" i="10" a="1"/>
  <c r="H275" i="10" s="1"/>
  <c r="AD275" i="10" s="1" a="1"/>
  <c r="AD275" i="10" s="1"/>
  <c r="H221" i="10" a="1"/>
  <c r="H221" i="10" s="1"/>
  <c r="P221" i="10" s="1"/>
  <c r="D221" i="6" s="1"/>
  <c r="AD173" i="10" a="1"/>
  <c r="AD173" i="10" s="1"/>
  <c r="AD141" i="10" a="1"/>
  <c r="AD141" i="10" s="1"/>
  <c r="AD234" i="10" a="1"/>
  <c r="AD234" i="10" s="1"/>
  <c r="AD197" i="10" a="1"/>
  <c r="AD197" i="10" s="1"/>
  <c r="AD206" i="10" a="1"/>
  <c r="AD206" i="10" s="1"/>
  <c r="AL206" i="10" s="1"/>
  <c r="H206" i="6" s="1"/>
  <c r="AW218" i="10"/>
  <c r="AF234" i="10"/>
  <c r="BC234" i="10" s="1"/>
  <c r="J140" i="6"/>
  <c r="J243" i="6"/>
  <c r="H184" i="10" a="1"/>
  <c r="H184" i="10" s="1"/>
  <c r="AD184" i="10" s="1" a="1"/>
  <c r="AD184" i="10" s="1"/>
  <c r="H171" i="10" a="1"/>
  <c r="H171" i="10" s="1"/>
  <c r="H191" i="10" a="1"/>
  <c r="H191" i="10" s="1"/>
  <c r="H218" i="10" a="1"/>
  <c r="H218" i="10" s="1"/>
  <c r="AD218" i="10" s="1" a="1"/>
  <c r="AD218" i="10" s="1"/>
  <c r="H302" i="10" a="1"/>
  <c r="H302" i="10" s="1"/>
  <c r="H284" i="10" a="1"/>
  <c r="H284" i="10" s="1"/>
  <c r="AD284" i="10" s="1" a="1"/>
  <c r="AD284" i="10" s="1"/>
  <c r="AL284" i="10" s="1"/>
  <c r="H284" i="6" s="1"/>
  <c r="H120" i="10" a="1"/>
  <c r="H120" i="10" s="1"/>
  <c r="FY153" i="10"/>
  <c r="HX135" i="10"/>
  <c r="HZ135" i="10" s="1"/>
  <c r="HB157" i="10"/>
  <c r="HD157" i="10" s="1"/>
  <c r="GU199" i="10"/>
  <c r="GW199" i="10" s="1"/>
  <c r="GU237" i="10"/>
  <c r="FZ293" i="10"/>
  <c r="FZ301" i="10"/>
  <c r="GF302" i="10"/>
  <c r="GH302" i="10" s="1"/>
  <c r="EI200" i="10"/>
  <c r="FY277" i="10"/>
  <c r="GF244" i="10"/>
  <c r="GH244" i="10" s="1"/>
  <c r="FZ252" i="10"/>
  <c r="GA252" i="10" s="1"/>
  <c r="GF292" i="10"/>
  <c r="GH292" i="10" s="1"/>
  <c r="H194" i="10" a="1"/>
  <c r="H194" i="10" s="1"/>
  <c r="AD194" i="10" s="1" a="1"/>
  <c r="AD194" i="10" s="1"/>
  <c r="H287" i="10" a="1"/>
  <c r="H287" i="10" s="1"/>
  <c r="H163" i="10" a="1"/>
  <c r="H163" i="10" s="1"/>
  <c r="AD163" i="10" s="1" a="1"/>
  <c r="AD163" i="10" s="1"/>
  <c r="H290" i="10" a="1"/>
  <c r="H290" i="10" s="1"/>
  <c r="H249" i="10" a="1"/>
  <c r="H249" i="10" s="1"/>
  <c r="P249" i="10" s="1"/>
  <c r="D249" i="6" s="1"/>
  <c r="P113" i="10"/>
  <c r="H299" i="10" a="1"/>
  <c r="H299" i="10" s="1"/>
  <c r="AD224" i="10" a="1"/>
  <c r="AD224" i="10" s="1"/>
  <c r="AD211" i="10" a="1"/>
  <c r="AD211" i="10" s="1"/>
  <c r="AD270" i="10" a="1"/>
  <c r="AD270" i="10" s="1"/>
  <c r="AD199" i="10" a="1"/>
  <c r="AD199" i="10" s="1"/>
  <c r="AD277" i="10" a="1"/>
  <c r="AD277" i="10" s="1"/>
  <c r="H263" i="10" a="1"/>
  <c r="H263" i="10" s="1"/>
  <c r="P263" i="10" s="1"/>
  <c r="D263" i="6" s="1"/>
  <c r="AD114" i="10" a="1"/>
  <c r="AD114" i="10" s="1"/>
  <c r="AD186" i="10" a="1"/>
  <c r="AD186" i="10" s="1"/>
  <c r="AD198" i="10" a="1"/>
  <c r="AD198" i="10" s="1"/>
  <c r="AD123" i="10" a="1"/>
  <c r="AD123" i="10" s="1"/>
  <c r="AD135" i="10" a="1"/>
  <c r="AD135" i="10" s="1"/>
  <c r="AZ135" i="10" s="1" a="1"/>
  <c r="AZ135" i="10" s="1"/>
  <c r="H118" i="10" a="1"/>
  <c r="H118" i="10" s="1"/>
  <c r="P118" i="10" s="1"/>
  <c r="BD218" i="10"/>
  <c r="BF218" i="10" s="1"/>
  <c r="AW278" i="10"/>
  <c r="H181" i="10" a="1"/>
  <c r="H181" i="10" s="1"/>
  <c r="H256" i="10" a="1"/>
  <c r="H256" i="10" s="1"/>
  <c r="H160" i="10" a="1"/>
  <c r="H160" i="10" s="1"/>
  <c r="H267" i="10" a="1"/>
  <c r="H267" i="10" s="1"/>
  <c r="H130" i="10" a="1"/>
  <c r="H130" i="10" s="1"/>
  <c r="H286" i="10" a="1"/>
  <c r="H286" i="10" s="1"/>
  <c r="P286" i="10" s="1"/>
  <c r="D286" i="6" s="1"/>
  <c r="H264" i="10" a="1"/>
  <c r="H264" i="10" s="1"/>
  <c r="H276" i="10" a="1"/>
  <c r="H276" i="10" s="1"/>
  <c r="HR135" i="10"/>
  <c r="GU157" i="10"/>
  <c r="HB199" i="10"/>
  <c r="HD199" i="10" s="1"/>
  <c r="HB266" i="10"/>
  <c r="HD266" i="10" s="1"/>
  <c r="FY293" i="10"/>
  <c r="GV265" i="10"/>
  <c r="H269" i="10" a="1"/>
  <c r="H269" i="10" s="1"/>
  <c r="FY183" i="10"/>
  <c r="FZ302" i="10"/>
  <c r="GV220" i="10"/>
  <c r="GF277" i="10"/>
  <c r="GH277" i="10" s="1"/>
  <c r="FZ244" i="10"/>
  <c r="GF252" i="10"/>
  <c r="GH252" i="10" s="1"/>
  <c r="FY292" i="10"/>
  <c r="H180" i="10" a="1"/>
  <c r="H180" i="10" s="1"/>
  <c r="AX222" i="10"/>
  <c r="AO260" i="10"/>
  <c r="AQ260" i="10" s="1"/>
  <c r="K260" i="6" s="1"/>
  <c r="J226" i="10"/>
  <c r="AG226" i="10" s="1"/>
  <c r="H226" i="10" a="1"/>
  <c r="H226" i="10" s="1"/>
  <c r="AD226" i="10" s="1" a="1"/>
  <c r="AD226" i="10" s="1"/>
  <c r="P139" i="10"/>
  <c r="D139" i="6" s="1"/>
  <c r="AD203" i="10" a="1"/>
  <c r="AD203" i="10" s="1"/>
  <c r="P203" i="10"/>
  <c r="D203" i="6" s="1"/>
  <c r="AD108" i="10" a="1"/>
  <c r="AD108" i="10" s="1"/>
  <c r="AD126" i="10" a="1"/>
  <c r="AD126" i="10" s="1"/>
  <c r="AD105" i="10" a="1"/>
  <c r="AD105" i="10" s="1"/>
  <c r="AD230" i="10" a="1"/>
  <c r="AD230" i="10" s="1"/>
  <c r="AZ230" i="10" s="1" a="1"/>
  <c r="AZ230" i="10" s="1"/>
  <c r="AD285" i="10" a="1"/>
  <c r="AD285" i="10" s="1"/>
  <c r="AD229" i="10" a="1"/>
  <c r="AD229" i="10" s="1"/>
  <c r="CM272" i="10"/>
  <c r="CY272" i="10" s="1"/>
  <c r="J124" i="6"/>
  <c r="H169" i="10" a="1"/>
  <c r="H169" i="10" s="1"/>
  <c r="H115" i="10" a="1"/>
  <c r="H115" i="10" s="1"/>
  <c r="H167" i="10" a="1"/>
  <c r="H167" i="10" s="1"/>
  <c r="AD167" i="10" s="1" a="1"/>
  <c r="AD167" i="10" s="1"/>
  <c r="H125" i="10" a="1"/>
  <c r="H125" i="10" s="1"/>
  <c r="H102" i="10" a="1"/>
  <c r="H102" i="10" s="1"/>
  <c r="H283" i="10" a="1"/>
  <c r="H283" i="10" s="1"/>
  <c r="H109" i="10" a="1"/>
  <c r="H109" i="10" s="1"/>
  <c r="P109" i="10" s="1"/>
  <c r="H248" i="10" a="1"/>
  <c r="H248" i="10" s="1"/>
  <c r="H148" i="10" a="1"/>
  <c r="H148" i="10" s="1"/>
  <c r="GF115" i="10"/>
  <c r="GH115" i="10" s="1"/>
  <c r="H232" i="10" a="1"/>
  <c r="H232" i="10" s="1"/>
  <c r="FZ180" i="10"/>
  <c r="GV266" i="10"/>
  <c r="GU242" i="10"/>
  <c r="FY216" i="10"/>
  <c r="HB265" i="10"/>
  <c r="HD265" i="10" s="1"/>
  <c r="FY302" i="10"/>
  <c r="HB220" i="10"/>
  <c r="HD220" i="10" s="1"/>
  <c r="FY244" i="10"/>
  <c r="HB124" i="10"/>
  <c r="HD124" i="10" s="1"/>
  <c r="H153" i="10" a="1"/>
  <c r="H153" i="10" s="1"/>
  <c r="GU152" i="10"/>
  <c r="HB294" i="10"/>
  <c r="HD294" i="10" s="1"/>
  <c r="H207" i="10" a="1"/>
  <c r="H207" i="10" s="1"/>
  <c r="J253" i="10"/>
  <c r="AG253" i="10" s="1"/>
  <c r="AF253" i="10" s="1"/>
  <c r="BC253" i="10" s="1"/>
  <c r="H253" i="10" a="1"/>
  <c r="H253" i="10" s="1"/>
  <c r="P253" i="10" s="1"/>
  <c r="D253" i="6" s="1"/>
  <c r="AD157" i="10" a="1"/>
  <c r="AD157" i="10" s="1"/>
  <c r="AD216" i="10" a="1"/>
  <c r="AD216" i="10" s="1"/>
  <c r="AD205" i="10" a="1"/>
  <c r="AD205" i="10" s="1"/>
  <c r="AD274" i="10" a="1"/>
  <c r="AD274" i="10" s="1"/>
  <c r="AD233" i="10" a="1"/>
  <c r="AD233" i="10" s="1"/>
  <c r="AL233" i="10" s="1"/>
  <c r="H233" i="6" s="1"/>
  <c r="H261" i="10" a="1"/>
  <c r="H261" i="10" s="1"/>
  <c r="BI218" i="10"/>
  <c r="BT272" i="10"/>
  <c r="BL296" i="10"/>
  <c r="BG296" i="10"/>
  <c r="H259" i="10" a="1"/>
  <c r="H259" i="10" s="1"/>
  <c r="U217" i="10"/>
  <c r="G217" i="6" s="1"/>
  <c r="H182" i="10" a="1"/>
  <c r="H182" i="10" s="1"/>
  <c r="AD182" i="10" s="1" a="1"/>
  <c r="AD182" i="10" s="1"/>
  <c r="AL182" i="10" s="1"/>
  <c r="H182" i="6" s="1"/>
  <c r="H292" i="10" a="1"/>
  <c r="H292" i="10" s="1"/>
  <c r="AD292" i="10" s="1" a="1"/>
  <c r="AD292" i="10" s="1"/>
  <c r="H112" i="10" a="1"/>
  <c r="H112" i="10" s="1"/>
  <c r="AD112" i="10" s="1" a="1"/>
  <c r="AD112" i="10" s="1"/>
  <c r="H210" i="10" a="1"/>
  <c r="H210" i="10" s="1"/>
  <c r="FZ115" i="10"/>
  <c r="H161" i="10" a="1"/>
  <c r="H161" i="10" s="1"/>
  <c r="GU266" i="10"/>
  <c r="HB242" i="10"/>
  <c r="HD242" i="10" s="1"/>
  <c r="GF297" i="10"/>
  <c r="GH297" i="10" s="1"/>
  <c r="GU265" i="10"/>
  <c r="GU220" i="10"/>
  <c r="GU124" i="10"/>
  <c r="GV235" i="10"/>
  <c r="H251" i="10" a="1"/>
  <c r="H251" i="10" s="1"/>
  <c r="AD251" i="10" s="1" a="1"/>
  <c r="AD251" i="10" s="1"/>
  <c r="GV123" i="10"/>
  <c r="HB152" i="10"/>
  <c r="HD152" i="10" s="1"/>
  <c r="GV294" i="10"/>
  <c r="AO284" i="10"/>
  <c r="AQ284" i="10" s="1"/>
  <c r="K284" i="6" s="1"/>
  <c r="H262" i="10" a="1"/>
  <c r="H262" i="10" s="1"/>
  <c r="P262" i="10" s="1"/>
  <c r="D262" i="6" s="1"/>
  <c r="H128" i="10" a="1"/>
  <c r="H128" i="10" s="1"/>
  <c r="AD193" i="10" a="1"/>
  <c r="AD193" i="10" s="1"/>
  <c r="AL193" i="10" s="1"/>
  <c r="H193" i="6" s="1"/>
  <c r="AD298" i="10" a="1"/>
  <c r="AD298" i="10" s="1"/>
  <c r="AD110" i="10" a="1"/>
  <c r="AD110" i="10" s="1"/>
  <c r="BL278" i="10"/>
  <c r="BG278" i="10"/>
  <c r="H282" i="10" a="1"/>
  <c r="H282" i="10" s="1"/>
  <c r="AD282" i="10" s="1" a="1"/>
  <c r="AD282" i="10" s="1"/>
  <c r="AL282" i="10" s="1"/>
  <c r="H282" i="6" s="1"/>
  <c r="CF272" i="10"/>
  <c r="H131" i="10" a="1"/>
  <c r="H131" i="10" s="1"/>
  <c r="H122" i="10" a="1"/>
  <c r="H122" i="10" s="1"/>
  <c r="AD122" i="10" s="1" a="1"/>
  <c r="AD122" i="10" s="1"/>
  <c r="AL122" i="10" s="1"/>
  <c r="H122" i="6" s="1"/>
  <c r="H240" i="10" a="1"/>
  <c r="H240" i="10" s="1"/>
  <c r="H129" i="10" a="1"/>
  <c r="H129" i="10" s="1"/>
  <c r="H196" i="10" a="1"/>
  <c r="H196" i="10" s="1"/>
  <c r="AD196" i="10" s="1" a="1"/>
  <c r="AD196" i="10" s="1"/>
  <c r="H239" i="10" a="1"/>
  <c r="H239" i="10" s="1"/>
  <c r="H189" i="10" a="1"/>
  <c r="H189" i="10" s="1"/>
  <c r="FY115" i="10"/>
  <c r="FZ245" i="10"/>
  <c r="GV242" i="10"/>
  <c r="FZ297" i="10"/>
  <c r="GV217" i="10"/>
  <c r="GV124" i="10"/>
  <c r="H183" i="10" a="1"/>
  <c r="H183" i="10" s="1"/>
  <c r="AD183" i="10" a="1"/>
  <c r="AD183" i="10" s="1"/>
  <c r="H214" i="10" a="1"/>
  <c r="H214" i="10" s="1"/>
  <c r="AW222" i="10"/>
  <c r="AY222" i="10" s="1"/>
  <c r="GU294" i="10"/>
  <c r="H185" i="10" a="1"/>
  <c r="H185" i="10" s="1"/>
  <c r="P185" i="10" s="1"/>
  <c r="D185" i="6" s="1"/>
  <c r="P159" i="10"/>
  <c r="D159" i="6" s="1"/>
  <c r="H138" i="10" a="1"/>
  <c r="H138" i="10" s="1"/>
  <c r="P138" i="10" s="1"/>
  <c r="D138" i="6" s="1"/>
  <c r="H289" i="10" a="1"/>
  <c r="H289" i="10" s="1"/>
  <c r="P289" i="10" s="1"/>
  <c r="D289" i="6" s="1"/>
  <c r="H124" i="10" a="1"/>
  <c r="H124" i="10" s="1"/>
  <c r="P124" i="10" s="1"/>
  <c r="D124" i="6" s="1"/>
  <c r="AD132" i="10" a="1"/>
  <c r="AD132" i="10" s="1"/>
  <c r="AD158" i="10" a="1"/>
  <c r="AD158" i="10" s="1"/>
  <c r="AD258" i="10" a="1"/>
  <c r="AD258" i="10" s="1"/>
  <c r="AD280" i="10" a="1"/>
  <c r="AD280" i="10" s="1"/>
  <c r="AD273" i="10" a="1"/>
  <c r="AD273" i="10" s="1"/>
  <c r="AD208" i="10" a="1"/>
  <c r="AD208" i="10" s="1"/>
  <c r="AD288" i="10" a="1"/>
  <c r="AD288" i="10" s="1"/>
  <c r="AD152" i="10" a="1"/>
  <c r="AD152" i="10" s="1"/>
  <c r="AD272" i="10" a="1"/>
  <c r="AD272" i="10" s="1"/>
  <c r="AD268" i="10" a="1"/>
  <c r="AD268" i="10" s="1"/>
  <c r="H162" i="10" a="1"/>
  <c r="H162" i="10" s="1"/>
  <c r="AD162" i="10" s="1" a="1"/>
  <c r="AD162" i="10" s="1"/>
  <c r="H195" i="10" a="1"/>
  <c r="H195" i="10" s="1"/>
  <c r="P195" i="10" s="1"/>
  <c r="D195" i="6" s="1"/>
  <c r="J195" i="10"/>
  <c r="AG195" i="10" s="1"/>
  <c r="BJ218" i="10"/>
  <c r="BL218" i="10"/>
  <c r="BL222" i="10"/>
  <c r="BS272" i="10"/>
  <c r="J299" i="6"/>
  <c r="H204" i="10" a="1"/>
  <c r="H204" i="10" s="1"/>
  <c r="AD204" i="10" s="1" a="1"/>
  <c r="AD204" i="10" s="1"/>
  <c r="AO286" i="10"/>
  <c r="H245" i="10" a="1"/>
  <c r="H245" i="10" s="1"/>
  <c r="P245" i="10" s="1"/>
  <c r="D245" i="6" s="1"/>
  <c r="H217" i="10" a="1"/>
  <c r="H217" i="10" s="1"/>
  <c r="AD217" i="10" a="1"/>
  <c r="AD217" i="10" s="1"/>
  <c r="H190" i="10" a="1"/>
  <c r="H190" i="10" s="1"/>
  <c r="H300" i="10" a="1"/>
  <c r="H300" i="10" s="1"/>
  <c r="FY245" i="10"/>
  <c r="FY297" i="10"/>
  <c r="HB186" i="10"/>
  <c r="HD186" i="10" s="1"/>
  <c r="H177" i="10" a="1"/>
  <c r="H177" i="10" s="1"/>
  <c r="FY124" i="10"/>
  <c r="HB143" i="10"/>
  <c r="HD143" i="10" s="1"/>
  <c r="GU217" i="10"/>
  <c r="FZ284" i="10"/>
  <c r="H172" i="10" a="1"/>
  <c r="H172" i="10" s="1"/>
  <c r="AD172" i="10" s="1" a="1"/>
  <c r="AD172" i="10" s="1"/>
  <c r="H142" i="10" a="1"/>
  <c r="H142" i="10" s="1"/>
  <c r="H297" i="10" a="1"/>
  <c r="H297" i="10" s="1"/>
  <c r="AD297" i="10" s="1" a="1"/>
  <c r="AD297" i="10" s="1"/>
  <c r="BQ222" i="10"/>
  <c r="H228" i="10" a="1"/>
  <c r="H228" i="10" s="1"/>
  <c r="AD228" i="10" s="1" a="1"/>
  <c r="AD228" i="10" s="1"/>
  <c r="H117" i="10" a="1"/>
  <c r="H117" i="10" s="1"/>
  <c r="P117" i="10" s="1"/>
  <c r="AD241" i="10" a="1"/>
  <c r="AD241" i="10" s="1"/>
  <c r="AD165" i="10" a="1"/>
  <c r="AD165" i="10" s="1"/>
  <c r="AD140" i="10" a="1"/>
  <c r="AD140" i="10" s="1"/>
  <c r="AD150" i="10" a="1"/>
  <c r="AD150" i="10" s="1"/>
  <c r="BK230" i="10"/>
  <c r="N230" i="6" s="1"/>
  <c r="AY246" i="10"/>
  <c r="GW223" i="10"/>
  <c r="GA257" i="10"/>
  <c r="GA122" i="10"/>
  <c r="FE130" i="10"/>
  <c r="AC261" i="10"/>
  <c r="AY254" i="10"/>
  <c r="F184" i="6"/>
  <c r="EI194" i="10"/>
  <c r="AY275" i="10"/>
  <c r="J196" i="6"/>
  <c r="AQ226" i="10"/>
  <c r="K226" i="6" s="1"/>
  <c r="FE284" i="10"/>
  <c r="AY174" i="10"/>
  <c r="F247" i="6"/>
  <c r="AC295" i="10"/>
  <c r="AO207" i="10"/>
  <c r="J207" i="6" s="1"/>
  <c r="AC290" i="10"/>
  <c r="AF290" i="10" s="1"/>
  <c r="BC290" i="10" s="1"/>
  <c r="AF226" i="10"/>
  <c r="BC226" i="10" s="1"/>
  <c r="EI155" i="10"/>
  <c r="AC188" i="10"/>
  <c r="AL224" i="10"/>
  <c r="H224" i="6" s="1"/>
  <c r="BK254" i="10"/>
  <c r="BM254" i="10" s="1"/>
  <c r="O254" i="6" s="1"/>
  <c r="F173" i="6"/>
  <c r="AL123" i="10"/>
  <c r="H123" i="6" s="1"/>
  <c r="U138" i="10"/>
  <c r="G138" i="6" s="1"/>
  <c r="J282" i="10"/>
  <c r="AG282" i="10" s="1"/>
  <c r="AF282" i="10" s="1"/>
  <c r="BC282" i="10" s="1"/>
  <c r="P226" i="10"/>
  <c r="D226" i="6" s="1"/>
  <c r="F144" i="6"/>
  <c r="F126" i="6"/>
  <c r="AF221" i="10"/>
  <c r="BC221" i="10" s="1"/>
  <c r="J187" i="6"/>
  <c r="J274" i="6"/>
  <c r="AF132" i="10"/>
  <c r="BC132" i="10" s="1"/>
  <c r="AF233" i="10"/>
  <c r="BC233" i="10" s="1"/>
  <c r="AF237" i="10"/>
  <c r="BC237" i="10" s="1"/>
  <c r="J270" i="6"/>
  <c r="AQ179" i="10"/>
  <c r="K179" i="6" s="1"/>
  <c r="AC260" i="10"/>
  <c r="AD260" i="10" s="1" a="1"/>
  <c r="AD260" i="10" s="1"/>
  <c r="AC207" i="10"/>
  <c r="J265" i="6"/>
  <c r="BM246" i="10"/>
  <c r="O246" i="6" s="1"/>
  <c r="N246" i="6"/>
  <c r="FE136" i="10"/>
  <c r="GW270" i="10"/>
  <c r="HO225" i="10"/>
  <c r="IA225" i="10" s="1"/>
  <c r="HO184" i="10"/>
  <c r="IA184" i="10" s="1"/>
  <c r="IK135" i="10"/>
  <c r="IW135" i="10" s="1"/>
  <c r="GS209" i="10"/>
  <c r="HE209" i="10" s="1"/>
  <c r="HO237" i="10"/>
  <c r="IA237" i="10" s="1"/>
  <c r="IK254" i="10"/>
  <c r="IW254" i="10" s="1"/>
  <c r="HO143" i="10"/>
  <c r="HO132" i="10"/>
  <c r="IA132" i="10" s="1"/>
  <c r="BQ278" i="10"/>
  <c r="CC278" i="10" s="1"/>
  <c r="HO183" i="10"/>
  <c r="IA183" i="10" s="1"/>
  <c r="HO241" i="10"/>
  <c r="IA241" i="10" s="1"/>
  <c r="HO114" i="10"/>
  <c r="IA114" i="10" s="1"/>
  <c r="HO298" i="10"/>
  <c r="IA298" i="10" s="1"/>
  <c r="HO262" i="10"/>
  <c r="IA262" i="10" s="1"/>
  <c r="HO116" i="10"/>
  <c r="GS115" i="10"/>
  <c r="HE115" i="10" s="1"/>
  <c r="GS283" i="10"/>
  <c r="HE283" i="10" s="1"/>
  <c r="GS189" i="10"/>
  <c r="HE189" i="10" s="1"/>
  <c r="HO291" i="10"/>
  <c r="IA291" i="10" s="1"/>
  <c r="GS145" i="10"/>
  <c r="HE145" i="10" s="1"/>
  <c r="FE237" i="10"/>
  <c r="GS218" i="10"/>
  <c r="HE218" i="10" s="1"/>
  <c r="GS175" i="10"/>
  <c r="HE175" i="10" s="1"/>
  <c r="GS112" i="10"/>
  <c r="HE112" i="10" s="1"/>
  <c r="GF156" i="10"/>
  <c r="GH156" i="10" s="1"/>
  <c r="GF122" i="10"/>
  <c r="GH122" i="10" s="1"/>
  <c r="FY126" i="10"/>
  <c r="FZ126" i="10"/>
  <c r="GF126" i="10"/>
  <c r="GH126" i="10" s="1"/>
  <c r="HO173" i="10"/>
  <c r="IA173" i="10" s="1"/>
  <c r="HO218" i="10"/>
  <c r="HO293" i="10"/>
  <c r="IA293" i="10" s="1"/>
  <c r="AX278" i="10"/>
  <c r="HO297" i="10"/>
  <c r="IA297" i="10" s="1"/>
  <c r="IK255" i="10"/>
  <c r="IW255" i="10" s="1"/>
  <c r="HO122" i="10"/>
  <c r="IA122" i="10" s="1"/>
  <c r="HO251" i="10"/>
  <c r="IA251" i="10" s="1"/>
  <c r="HO233" i="10"/>
  <c r="IA233" i="10" s="1"/>
  <c r="HO242" i="10"/>
  <c r="HO250" i="10"/>
  <c r="IA250" i="10" s="1"/>
  <c r="HO265" i="10"/>
  <c r="IA265" i="10" s="1"/>
  <c r="GS177" i="10"/>
  <c r="HE177" i="10" s="1"/>
  <c r="GS171" i="10"/>
  <c r="HE171" i="10" s="1"/>
  <c r="GS107" i="10"/>
  <c r="HE107" i="10" s="1"/>
  <c r="GS269" i="10"/>
  <c r="HE269" i="10" s="1"/>
  <c r="GS248" i="10"/>
  <c r="HE248" i="10" s="1"/>
  <c r="GS210" i="10"/>
  <c r="GS146" i="10"/>
  <c r="HE146" i="10" s="1"/>
  <c r="GS214" i="10"/>
  <c r="HE214" i="10" s="1"/>
  <c r="GS164" i="10"/>
  <c r="HE164" i="10" s="1"/>
  <c r="GS301" i="10"/>
  <c r="HE301" i="10" s="1"/>
  <c r="GF180" i="10"/>
  <c r="GH180" i="10" s="1"/>
  <c r="GS184" i="10"/>
  <c r="HE184" i="10" s="1"/>
  <c r="GV150" i="10"/>
  <c r="GW150" i="10" s="1"/>
  <c r="GV137" i="10"/>
  <c r="GW137" i="10" s="1"/>
  <c r="HB262" i="10"/>
  <c r="HD262" i="10" s="1"/>
  <c r="FZ149" i="10"/>
  <c r="GA149" i="10" s="1"/>
  <c r="GV126" i="10"/>
  <c r="GW126" i="10" s="1"/>
  <c r="HO223" i="10"/>
  <c r="IA223" i="10" s="1"/>
  <c r="HO292" i="10"/>
  <c r="IA292" i="10" s="1"/>
  <c r="HO119" i="10"/>
  <c r="IA119" i="10" s="1"/>
  <c r="HO154" i="10"/>
  <c r="IA154" i="10" s="1"/>
  <c r="HO141" i="10"/>
  <c r="HO134" i="10"/>
  <c r="IA134" i="10" s="1"/>
  <c r="HO108" i="10"/>
  <c r="IA108" i="10" s="1"/>
  <c r="HO104" i="10"/>
  <c r="IA104" i="10" s="1"/>
  <c r="IK279" i="10"/>
  <c r="IW279" i="10" s="1"/>
  <c r="HO136" i="10"/>
  <c r="IA136" i="10" s="1"/>
  <c r="HO196" i="10"/>
  <c r="IA196" i="10" s="1"/>
  <c r="GS178" i="10"/>
  <c r="HE178" i="10" s="1"/>
  <c r="GS103" i="10"/>
  <c r="GS239" i="10"/>
  <c r="HE239" i="10" s="1"/>
  <c r="GS144" i="10"/>
  <c r="HE144" i="10" s="1"/>
  <c r="GS267" i="10"/>
  <c r="HE267" i="10" s="1"/>
  <c r="GS102" i="10"/>
  <c r="HE102" i="10" s="1"/>
  <c r="GS125" i="10"/>
  <c r="HE125" i="10" s="1"/>
  <c r="HO147" i="10"/>
  <c r="IA147" i="10" s="1"/>
  <c r="GS289" i="10"/>
  <c r="HE289" i="10" s="1"/>
  <c r="HO230" i="10"/>
  <c r="GS183" i="10"/>
  <c r="HE183" i="10" s="1"/>
  <c r="GU194" i="10"/>
  <c r="GS284" i="10"/>
  <c r="HE284" i="10" s="1"/>
  <c r="HO187" i="10"/>
  <c r="IA187" i="10" s="1"/>
  <c r="HO113" i="10"/>
  <c r="IA113" i="10" s="1"/>
  <c r="HO106" i="10"/>
  <c r="IA106" i="10" s="1"/>
  <c r="HO182" i="10"/>
  <c r="IA182" i="10" s="1"/>
  <c r="HO167" i="10"/>
  <c r="HO294" i="10"/>
  <c r="IA294" i="10" s="1"/>
  <c r="HO175" i="10"/>
  <c r="IA175" i="10" s="1"/>
  <c r="HO281" i="10"/>
  <c r="IA281" i="10" s="1"/>
  <c r="HO277" i="10"/>
  <c r="IA277" i="10" s="1"/>
  <c r="HO158" i="10"/>
  <c r="IA158" i="10" s="1"/>
  <c r="IK230" i="10"/>
  <c r="IW230" i="10" s="1"/>
  <c r="HO163" i="10"/>
  <c r="IA163" i="10" s="1"/>
  <c r="IK246" i="10"/>
  <c r="IW246" i="10" s="1"/>
  <c r="HO268" i="10"/>
  <c r="IA268" i="10" s="1"/>
  <c r="IK235" i="10"/>
  <c r="IW235" i="10" s="1"/>
  <c r="HO126" i="10"/>
  <c r="IA126" i="10" s="1"/>
  <c r="IK174" i="10"/>
  <c r="IW174" i="10" s="1"/>
  <c r="HO231" i="10"/>
  <c r="IA231" i="10" s="1"/>
  <c r="GS117" i="10"/>
  <c r="HE117" i="10" s="1"/>
  <c r="GS191" i="10"/>
  <c r="HE191" i="10" s="1"/>
  <c r="GS240" i="10"/>
  <c r="HO139" i="10"/>
  <c r="IA139" i="10" s="1"/>
  <c r="HO150" i="10"/>
  <c r="IA150" i="10" s="1"/>
  <c r="HO179" i="10"/>
  <c r="IA179" i="10" s="1"/>
  <c r="GS282" i="10"/>
  <c r="HE282" i="10" s="1"/>
  <c r="HO174" i="10"/>
  <c r="IA174" i="10" s="1"/>
  <c r="GS290" i="10"/>
  <c r="HE290" i="10" s="1"/>
  <c r="FZ121" i="10"/>
  <c r="GA121" i="10" s="1"/>
  <c r="HO284" i="10"/>
  <c r="IA284" i="10" s="1"/>
  <c r="GS296" i="10"/>
  <c r="HE296" i="10" s="1"/>
  <c r="HO261" i="10"/>
  <c r="IA261" i="10" s="1"/>
  <c r="GS120" i="10"/>
  <c r="HE120" i="10" s="1"/>
  <c r="HO224" i="10"/>
  <c r="IA224" i="10" s="1"/>
  <c r="GS278" i="10"/>
  <c r="HE278" i="10" s="1"/>
  <c r="GS245" i="10"/>
  <c r="HE245" i="10" s="1"/>
  <c r="GS261" i="10"/>
  <c r="HE261" i="10" s="1"/>
  <c r="HO235" i="10"/>
  <c r="IA235" i="10" s="1"/>
  <c r="GS149" i="10"/>
  <c r="HE149" i="10" s="1"/>
  <c r="HO254" i="10"/>
  <c r="IA254" i="10" s="1"/>
  <c r="GF294" i="10"/>
  <c r="GH294" i="10" s="1"/>
  <c r="FY294" i="10"/>
  <c r="FZ294" i="10"/>
  <c r="GV141" i="10"/>
  <c r="GW141" i="10" s="1"/>
  <c r="HB147" i="10"/>
  <c r="HD147" i="10" s="1"/>
  <c r="HO208" i="10"/>
  <c r="IA208" i="10" s="1"/>
  <c r="HO152" i="10"/>
  <c r="IA152" i="10" s="1"/>
  <c r="GS133" i="10"/>
  <c r="HE133" i="10" s="1"/>
  <c r="HO186" i="10"/>
  <c r="IA186" i="10" s="1"/>
  <c r="BI118" i="10"/>
  <c r="GS148" i="10"/>
  <c r="HE148" i="10" s="1"/>
  <c r="HO226" i="10"/>
  <c r="IA226" i="10" s="1"/>
  <c r="HO282" i="10"/>
  <c r="HO258" i="10"/>
  <c r="IA258" i="10" s="1"/>
  <c r="HO172" i="10"/>
  <c r="IA172" i="10" s="1"/>
  <c r="HO140" i="10"/>
  <c r="IA140" i="10" s="1"/>
  <c r="HO200" i="10"/>
  <c r="IA200" i="10" s="1"/>
  <c r="BD278" i="10"/>
  <c r="BF278" i="10" s="1"/>
  <c r="HO185" i="10"/>
  <c r="IA185" i="10" s="1"/>
  <c r="HO198" i="10"/>
  <c r="IA198" i="10" s="1"/>
  <c r="HO299" i="10"/>
  <c r="HO105" i="10"/>
  <c r="IA105" i="10" s="1"/>
  <c r="HO228" i="10"/>
  <c r="IA228" i="10" s="1"/>
  <c r="IK111" i="10"/>
  <c r="IW111" i="10" s="1"/>
  <c r="HO162" i="10"/>
  <c r="IA162" i="10" s="1"/>
  <c r="HO205" i="10"/>
  <c r="IA205" i="10" s="1"/>
  <c r="HO176" i="10"/>
  <c r="IA176" i="10" s="1"/>
  <c r="HO253" i="10"/>
  <c r="IA253" i="10" s="1"/>
  <c r="HO285" i="10"/>
  <c r="HO151" i="10"/>
  <c r="IA151" i="10" s="1"/>
  <c r="HO216" i="10"/>
  <c r="IA216" i="10" s="1"/>
  <c r="GS153" i="10"/>
  <c r="HE153" i="10" s="1"/>
  <c r="GS302" i="10"/>
  <c r="HE302" i="10" s="1"/>
  <c r="GS264" i="10"/>
  <c r="HE264" i="10" s="1"/>
  <c r="GS181" i="10"/>
  <c r="HE181" i="10" s="1"/>
  <c r="GS188" i="10"/>
  <c r="HE188" i="10" s="1"/>
  <c r="GS251" i="10"/>
  <c r="HE251" i="10" s="1"/>
  <c r="FZ166" i="10"/>
  <c r="GV152" i="10"/>
  <c r="GW152" i="10" s="1"/>
  <c r="HB140" i="10"/>
  <c r="HD140" i="10" s="1"/>
  <c r="GU122" i="10"/>
  <c r="GW122" i="10" s="1"/>
  <c r="GU136" i="10"/>
  <c r="GW136" i="10" s="1"/>
  <c r="GU158" i="10"/>
  <c r="GW158" i="10" s="1"/>
  <c r="HO195" i="10"/>
  <c r="IA195" i="10" s="1"/>
  <c r="IK206" i="10"/>
  <c r="IK238" i="10"/>
  <c r="IW238" i="10" s="1"/>
  <c r="HO204" i="10"/>
  <c r="IA204" i="10" s="1"/>
  <c r="HO220" i="10"/>
  <c r="IA220" i="10" s="1"/>
  <c r="HO249" i="10"/>
  <c r="IA249" i="10" s="1"/>
  <c r="HO213" i="10"/>
  <c r="IA213" i="10" s="1"/>
  <c r="HO260" i="10"/>
  <c r="IA260" i="10" s="1"/>
  <c r="HO149" i="10"/>
  <c r="IA149" i="10" s="1"/>
  <c r="HO257" i="10"/>
  <c r="HO110" i="10"/>
  <c r="IA110" i="10" s="1"/>
  <c r="HO288" i="10"/>
  <c r="IA288" i="10" s="1"/>
  <c r="HO192" i="10"/>
  <c r="IA192" i="10" s="1"/>
  <c r="IK272" i="10"/>
  <c r="IW272" i="10" s="1"/>
  <c r="J167" i="6"/>
  <c r="HO137" i="10"/>
  <c r="IA137" i="10" s="1"/>
  <c r="GS121" i="10"/>
  <c r="HE121" i="10" s="1"/>
  <c r="GS259" i="10"/>
  <c r="HO201" i="10"/>
  <c r="IA201" i="10" s="1"/>
  <c r="GS300" i="10"/>
  <c r="HE300" i="10" s="1"/>
  <c r="GS130" i="10"/>
  <c r="HE130" i="10" s="1"/>
  <c r="GS256" i="10"/>
  <c r="HE256" i="10" s="1"/>
  <c r="GS128" i="10"/>
  <c r="HE128" i="10" s="1"/>
  <c r="FZ168" i="10"/>
  <c r="AL238" i="10"/>
  <c r="H238" i="6" s="1"/>
  <c r="HO275" i="10"/>
  <c r="IA275" i="10" s="1"/>
  <c r="GF130" i="10"/>
  <c r="GH130" i="10" s="1"/>
  <c r="FY125" i="10"/>
  <c r="GA125" i="10" s="1"/>
  <c r="FY262" i="10"/>
  <c r="GA262" i="10" s="1"/>
  <c r="GU139" i="10"/>
  <c r="GW139" i="10" s="1"/>
  <c r="GV165" i="10"/>
  <c r="GW165" i="10" s="1"/>
  <c r="HO270" i="10"/>
  <c r="IA270" i="10" s="1"/>
  <c r="IK203" i="10"/>
  <c r="IW203" i="10" s="1"/>
  <c r="HO273" i="10"/>
  <c r="HO243" i="10"/>
  <c r="IA243" i="10" s="1"/>
  <c r="HO197" i="10"/>
  <c r="IA197" i="10" s="1"/>
  <c r="HO221" i="10"/>
  <c r="IA221" i="10" s="1"/>
  <c r="HO215" i="10"/>
  <c r="IA215" i="10" s="1"/>
  <c r="BI278" i="10"/>
  <c r="BK278" i="10" s="1"/>
  <c r="N278" i="6" s="1"/>
  <c r="HO290" i="10"/>
  <c r="IA290" i="10" s="1"/>
  <c r="HO157" i="10"/>
  <c r="IA157" i="10" s="1"/>
  <c r="HO170" i="10"/>
  <c r="IK247" i="10"/>
  <c r="IW247" i="10" s="1"/>
  <c r="HO202" i="10"/>
  <c r="IA202" i="10" s="1"/>
  <c r="GS169" i="10"/>
  <c r="HE169" i="10" s="1"/>
  <c r="GS271" i="10"/>
  <c r="HE271" i="10" s="1"/>
  <c r="HO199" i="10"/>
  <c r="IA199" i="10" s="1"/>
  <c r="GS263" i="10"/>
  <c r="HE263" i="10" s="1"/>
  <c r="GS160" i="10"/>
  <c r="HE160" i="10" s="1"/>
  <c r="HO193" i="10"/>
  <c r="GS182" i="10"/>
  <c r="HE182" i="10" s="1"/>
  <c r="HO222" i="10"/>
  <c r="IA222" i="10" s="1"/>
  <c r="GA145" i="10"/>
  <c r="FZ136" i="10"/>
  <c r="GF136" i="10"/>
  <c r="GH136" i="10" s="1"/>
  <c r="FY136" i="10"/>
  <c r="GF145" i="10"/>
  <c r="GH145" i="10" s="1"/>
  <c r="GV134" i="10"/>
  <c r="GW134" i="10" s="1"/>
  <c r="HB123" i="10"/>
  <c r="HD123" i="10" s="1"/>
  <c r="AO166" i="10"/>
  <c r="CH233" i="10"/>
  <c r="FE222" i="10"/>
  <c r="AC166" i="10"/>
  <c r="AQ185" i="10"/>
  <c r="K185" i="6" s="1"/>
  <c r="AF202" i="10"/>
  <c r="BC202" i="10" s="1"/>
  <c r="AL230" i="10"/>
  <c r="H230" i="6" s="1"/>
  <c r="AO295" i="10"/>
  <c r="AQ295" i="10" s="1"/>
  <c r="K295" i="6" s="1"/>
  <c r="GW262" i="10"/>
  <c r="U164" i="10"/>
  <c r="G164" i="6" s="1"/>
  <c r="F146" i="6"/>
  <c r="AO290" i="10"/>
  <c r="AQ290" i="10" s="1"/>
  <c r="K290" i="6" s="1"/>
  <c r="AF136" i="10"/>
  <c r="BC136" i="10" s="1"/>
  <c r="EI297" i="10"/>
  <c r="GA154" i="10"/>
  <c r="FE191" i="10"/>
  <c r="AF262" i="10"/>
  <c r="BC262" i="10" s="1"/>
  <c r="F297" i="6"/>
  <c r="FE126" i="10"/>
  <c r="AL159" i="10"/>
  <c r="H159" i="6" s="1"/>
  <c r="J149" i="6"/>
  <c r="AQ149" i="10"/>
  <c r="K149" i="6" s="1"/>
  <c r="AF243" i="10"/>
  <c r="BC243" i="10" s="1"/>
  <c r="P161" i="10"/>
  <c r="D161" i="6" s="1"/>
  <c r="P172" i="10"/>
  <c r="D172" i="6" s="1"/>
  <c r="GU301" i="10"/>
  <c r="HB301" i="10"/>
  <c r="HD301" i="10" s="1"/>
  <c r="GF269" i="10"/>
  <c r="GH269" i="10" s="1"/>
  <c r="FZ269" i="10"/>
  <c r="GF190" i="10"/>
  <c r="GH190" i="10" s="1"/>
  <c r="FZ118" i="10"/>
  <c r="GF118" i="10"/>
  <c r="GH118" i="10" s="1"/>
  <c r="FY118" i="10"/>
  <c r="GV234" i="10"/>
  <c r="GU234" i="10"/>
  <c r="AL140" i="10"/>
  <c r="H140" i="6" s="1"/>
  <c r="AF163" i="10"/>
  <c r="BC163" i="10" s="1"/>
  <c r="AF281" i="10"/>
  <c r="BC281" i="10" s="1"/>
  <c r="AF220" i="10"/>
  <c r="BC220" i="10" s="1"/>
  <c r="J215" i="6"/>
  <c r="AX301" i="10"/>
  <c r="AF195" i="10"/>
  <c r="BC195" i="10" s="1"/>
  <c r="AF299" i="10"/>
  <c r="BC299" i="10" s="1"/>
  <c r="AF247" i="10"/>
  <c r="BC247" i="10" s="1"/>
  <c r="AF280" i="10"/>
  <c r="BC280" i="10" s="1"/>
  <c r="P276" i="10"/>
  <c r="D276" i="6" s="1"/>
  <c r="GF168" i="10"/>
  <c r="GH168" i="10" s="1"/>
  <c r="P177" i="10"/>
  <c r="D177" i="6" s="1"/>
  <c r="FZ190" i="10"/>
  <c r="HX230" i="10"/>
  <c r="HZ230" i="10" s="1"/>
  <c r="GF183" i="10"/>
  <c r="GH183" i="10" s="1"/>
  <c r="FZ183" i="10"/>
  <c r="GA183" i="10" s="1"/>
  <c r="FZ216" i="10"/>
  <c r="GF216" i="10"/>
  <c r="GH216" i="10" s="1"/>
  <c r="FY175" i="10"/>
  <c r="GF175" i="10"/>
  <c r="GH175" i="10" s="1"/>
  <c r="J228" i="10"/>
  <c r="AG228" i="10" s="1"/>
  <c r="AF228" i="10" s="1"/>
  <c r="BC228" i="10" s="1"/>
  <c r="AL202" i="10"/>
  <c r="H202" i="6" s="1"/>
  <c r="AL273" i="10"/>
  <c r="H273" i="6" s="1"/>
  <c r="BB230" i="10"/>
  <c r="BY230" i="10" s="1"/>
  <c r="AL197" i="10"/>
  <c r="H197" i="6" s="1"/>
  <c r="IK159" i="10"/>
  <c r="IW159" i="10" s="1"/>
  <c r="AF150" i="10"/>
  <c r="BC150" i="10" s="1"/>
  <c r="AL298" i="10"/>
  <c r="H298" i="6" s="1"/>
  <c r="AL205" i="10"/>
  <c r="H205" i="6" s="1"/>
  <c r="GV110" i="10"/>
  <c r="GU110" i="10"/>
  <c r="HB110" i="10"/>
  <c r="HD110" i="10" s="1"/>
  <c r="J284" i="10"/>
  <c r="AG284" i="10" s="1"/>
  <c r="AF284" i="10" s="1"/>
  <c r="BC284" i="10" s="1"/>
  <c r="AL215" i="10"/>
  <c r="H215" i="6" s="1"/>
  <c r="AF301" i="10"/>
  <c r="BC301" i="10" s="1"/>
  <c r="AL213" i="10"/>
  <c r="H213" i="6" s="1"/>
  <c r="AF104" i="10"/>
  <c r="BC104" i="10" s="1"/>
  <c r="AL104" i="10"/>
  <c r="J172" i="10"/>
  <c r="AG172" i="10" s="1"/>
  <c r="HB194" i="10"/>
  <c r="HD194" i="10" s="1"/>
  <c r="GF166" i="10"/>
  <c r="GH166" i="10" s="1"/>
  <c r="GV301" i="10"/>
  <c r="FZ248" i="10"/>
  <c r="AL227" i="10"/>
  <c r="H227" i="6" s="1"/>
  <c r="P167" i="10"/>
  <c r="D167" i="6" s="1"/>
  <c r="J180" i="10"/>
  <c r="AG180" i="10" s="1"/>
  <c r="P180" i="10"/>
  <c r="D180" i="6" s="1"/>
  <c r="FY164" i="10"/>
  <c r="GF164" i="10"/>
  <c r="GH164" i="10" s="1"/>
  <c r="FZ164" i="10"/>
  <c r="F278" i="6"/>
  <c r="U278" i="10"/>
  <c r="G278" i="6" s="1"/>
  <c r="BD301" i="10"/>
  <c r="BF301" i="10" s="1"/>
  <c r="BH279" i="10"/>
  <c r="L279" i="6" s="1"/>
  <c r="AF225" i="10"/>
  <c r="BC225" i="10" s="1"/>
  <c r="AL225" i="10"/>
  <c r="H225" i="6" s="1"/>
  <c r="J264" i="10"/>
  <c r="AG264" i="10" s="1"/>
  <c r="AL212" i="10"/>
  <c r="H212" i="6" s="1"/>
  <c r="AF257" i="10"/>
  <c r="BC257" i="10" s="1"/>
  <c r="J225" i="6"/>
  <c r="AF212" i="10"/>
  <c r="BC212" i="10" s="1"/>
  <c r="BL301" i="10"/>
  <c r="AF199" i="10"/>
  <c r="BC199" i="10" s="1"/>
  <c r="AL199" i="10"/>
  <c r="H199" i="6" s="1"/>
  <c r="J102" i="10"/>
  <c r="AG102" i="10" s="1"/>
  <c r="U276" i="10"/>
  <c r="G276" i="6" s="1"/>
  <c r="AF118" i="10"/>
  <c r="BC118" i="10" s="1"/>
  <c r="AL241" i="10"/>
  <c r="H241" i="6" s="1"/>
  <c r="AC180" i="10"/>
  <c r="J286" i="10"/>
  <c r="AG286" i="10" s="1"/>
  <c r="J292" i="10"/>
  <c r="AG292" i="10" s="1"/>
  <c r="AL292" i="10"/>
  <c r="H292" i="6" s="1"/>
  <c r="AF179" i="10"/>
  <c r="BC179" i="10" s="1"/>
  <c r="AL179" i="10"/>
  <c r="H179" i="6" s="1"/>
  <c r="AL143" i="10"/>
  <c r="H143" i="6" s="1"/>
  <c r="P240" i="10"/>
  <c r="D240" i="6" s="1"/>
  <c r="AL154" i="10"/>
  <c r="H154" i="6" s="1"/>
  <c r="AL152" i="10"/>
  <c r="H152" i="6" s="1"/>
  <c r="GV194" i="10"/>
  <c r="FY248" i="10"/>
  <c r="AL141" i="10"/>
  <c r="H141" i="6" s="1"/>
  <c r="P251" i="10"/>
  <c r="D251" i="6" s="1"/>
  <c r="GU282" i="10"/>
  <c r="GV282" i="10"/>
  <c r="HB282" i="10"/>
  <c r="HD282" i="10" s="1"/>
  <c r="GF169" i="10"/>
  <c r="GH169" i="10" s="1"/>
  <c r="FY169" i="10"/>
  <c r="FZ169" i="10"/>
  <c r="J185" i="10"/>
  <c r="AG185" i="10" s="1"/>
  <c r="AF185" i="10" s="1"/>
  <c r="BC185" i="10" s="1"/>
  <c r="BL267" i="10"/>
  <c r="IK275" i="10"/>
  <c r="IW275" i="10" s="1"/>
  <c r="BJ301" i="10"/>
  <c r="J268" i="6"/>
  <c r="AL126" i="10"/>
  <c r="H126" i="6" s="1"/>
  <c r="F269" i="6"/>
  <c r="F283" i="6"/>
  <c r="AL119" i="10"/>
  <c r="P125" i="10"/>
  <c r="D125" i="6" s="1"/>
  <c r="AL266" i="10"/>
  <c r="H266" i="6" s="1"/>
  <c r="P190" i="10"/>
  <c r="D190" i="6" s="1"/>
  <c r="P112" i="10"/>
  <c r="AL157" i="10"/>
  <c r="H157" i="6" s="1"/>
  <c r="J239" i="10"/>
  <c r="AG239" i="10" s="1"/>
  <c r="P239" i="10"/>
  <c r="D239" i="6" s="1"/>
  <c r="J210" i="10"/>
  <c r="AG210" i="10" s="1"/>
  <c r="P210" i="10"/>
  <c r="D210" i="6" s="1"/>
  <c r="GF248" i="10"/>
  <c r="GH248" i="10" s="1"/>
  <c r="P194" i="10"/>
  <c r="D194" i="6" s="1"/>
  <c r="AL198" i="10"/>
  <c r="H198" i="6" s="1"/>
  <c r="AF110" i="10"/>
  <c r="BC110" i="10" s="1"/>
  <c r="AL110" i="10"/>
  <c r="J109" i="10"/>
  <c r="AG109" i="10" s="1"/>
  <c r="AF135" i="10"/>
  <c r="BC135" i="10" s="1"/>
  <c r="BB135" i="10" s="1"/>
  <c r="BY135" i="10" s="1"/>
  <c r="BH135" i="10"/>
  <c r="L135" i="6" s="1"/>
  <c r="FY166" i="10"/>
  <c r="GA166" i="10" s="1"/>
  <c r="BK235" i="10"/>
  <c r="BM235" i="10" s="1"/>
  <c r="O235" i="6" s="1"/>
  <c r="AF273" i="10"/>
  <c r="BC273" i="10" s="1"/>
  <c r="DD272" i="10"/>
  <c r="BQ118" i="10"/>
  <c r="CC118" i="10" s="1"/>
  <c r="BI301" i="10"/>
  <c r="N254" i="6"/>
  <c r="AQ217" i="10"/>
  <c r="K217" i="6" s="1"/>
  <c r="J297" i="6"/>
  <c r="P129" i="10"/>
  <c r="D129" i="6" s="1"/>
  <c r="P248" i="10"/>
  <c r="D248" i="6" s="1"/>
  <c r="J297" i="10"/>
  <c r="AG297" i="10" s="1"/>
  <c r="AF297" i="10" s="1"/>
  <c r="BC297" i="10" s="1"/>
  <c r="P297" i="10"/>
  <c r="D297" i="6" s="1"/>
  <c r="J207" i="10"/>
  <c r="AG207" i="10" s="1"/>
  <c r="AF207" i="10" s="1"/>
  <c r="BC207" i="10" s="1"/>
  <c r="P207" i="10"/>
  <c r="D207" i="6" s="1"/>
  <c r="J182" i="10"/>
  <c r="AG182" i="10" s="1"/>
  <c r="AF182" i="10" s="1"/>
  <c r="BC182" i="10" s="1"/>
  <c r="J122" i="10"/>
  <c r="AG122" i="10" s="1"/>
  <c r="AF122" i="10" s="1"/>
  <c r="BC122" i="10" s="1"/>
  <c r="AF294" i="10"/>
  <c r="BC294" i="10" s="1"/>
  <c r="AF251" i="10"/>
  <c r="BC251" i="10" s="1"/>
  <c r="BL191" i="10"/>
  <c r="BQ301" i="10"/>
  <c r="CC301" i="10" s="1"/>
  <c r="AQ165" i="10"/>
  <c r="K165" i="6" s="1"/>
  <c r="AL277" i="10"/>
  <c r="H277" i="6" s="1"/>
  <c r="P131" i="10"/>
  <c r="D131" i="6" s="1"/>
  <c r="AF265" i="10"/>
  <c r="BC265" i="10" s="1"/>
  <c r="AL265" i="10"/>
  <c r="H265" i="6" s="1"/>
  <c r="J300" i="10"/>
  <c r="AG300" i="10" s="1"/>
  <c r="AF272" i="10"/>
  <c r="BC272" i="10" s="1"/>
  <c r="BB272" i="10" s="1"/>
  <c r="BY272" i="10" s="1"/>
  <c r="AL288" i="10"/>
  <c r="H288" i="6" s="1"/>
  <c r="P232" i="10"/>
  <c r="D232" i="6" s="1"/>
  <c r="FY180" i="10"/>
  <c r="AL113" i="10"/>
  <c r="AF291" i="10"/>
  <c r="BC291" i="10" s="1"/>
  <c r="AL291" i="10"/>
  <c r="H291" i="6" s="1"/>
  <c r="GA191" i="10"/>
  <c r="EI149" i="10"/>
  <c r="P290" i="10"/>
  <c r="D290" i="6" s="1"/>
  <c r="GW163" i="10"/>
  <c r="AL246" i="10"/>
  <c r="H246" i="6" s="1"/>
  <c r="GA111" i="10"/>
  <c r="P163" i="10"/>
  <c r="D163" i="6" s="1"/>
  <c r="AL108" i="10"/>
  <c r="P287" i="10"/>
  <c r="D287" i="6" s="1"/>
  <c r="GW140" i="10"/>
  <c r="P279" i="10"/>
  <c r="D279" i="6" s="1"/>
  <c r="F227" i="6"/>
  <c r="U227" i="10"/>
  <c r="G227" i="6" s="1"/>
  <c r="P269" i="10"/>
  <c r="D269" i="6" s="1"/>
  <c r="GW260" i="10"/>
  <c r="J183" i="10"/>
  <c r="AG183" i="10" s="1"/>
  <c r="AF183" i="10" s="1"/>
  <c r="BC183" i="10" s="1"/>
  <c r="AL183" i="10"/>
  <c r="H183" i="6" s="1"/>
  <c r="AL235" i="10"/>
  <c r="H235" i="6" s="1"/>
  <c r="P236" i="10"/>
  <c r="D236" i="6" s="1"/>
  <c r="GA134" i="10"/>
  <c r="AL219" i="10"/>
  <c r="H219" i="6" s="1"/>
  <c r="AL173" i="10"/>
  <c r="H173" i="6" s="1"/>
  <c r="J275" i="10"/>
  <c r="AG275" i="10" s="1"/>
  <c r="AF275" i="10" s="1"/>
  <c r="BC275" i="10" s="1"/>
  <c r="P275" i="10"/>
  <c r="D275" i="6" s="1"/>
  <c r="EI176" i="10"/>
  <c r="P214" i="10"/>
  <c r="D214" i="6" s="1"/>
  <c r="AC222" i="10"/>
  <c r="GA148" i="10"/>
  <c r="P153" i="10"/>
  <c r="D153" i="6" s="1"/>
  <c r="GW135" i="10"/>
  <c r="GA259" i="10"/>
  <c r="FE188" i="10"/>
  <c r="FE221" i="10"/>
  <c r="EI266" i="10"/>
  <c r="AY235" i="10"/>
  <c r="AZ235" i="10" s="1" a="1"/>
  <c r="AZ235" i="10" s="1"/>
  <c r="BM135" i="10"/>
  <c r="O135" i="6" s="1"/>
  <c r="AF295" i="10"/>
  <c r="BC295" i="10" s="1"/>
  <c r="AQ237" i="10"/>
  <c r="K237" i="6" s="1"/>
  <c r="AO216" i="10"/>
  <c r="J204" i="6"/>
  <c r="AF266" i="10"/>
  <c r="BC266" i="10" s="1"/>
  <c r="J294" i="6"/>
  <c r="AF246" i="10"/>
  <c r="BC246" i="10" s="1"/>
  <c r="AO182" i="10"/>
  <c r="AQ182" i="10" s="1"/>
  <c r="K182" i="6" s="1"/>
  <c r="AF260" i="10"/>
  <c r="BC260" i="10" s="1"/>
  <c r="AF194" i="10"/>
  <c r="BC194" i="10" s="1"/>
  <c r="J234" i="6"/>
  <c r="AF227" i="10"/>
  <c r="BC227" i="10" s="1"/>
  <c r="J250" i="6"/>
  <c r="AO280" i="10"/>
  <c r="AQ280" i="10" s="1"/>
  <c r="K280" i="6" s="1"/>
  <c r="BH111" i="10"/>
  <c r="AC190" i="10"/>
  <c r="AF152" i="10"/>
  <c r="BC152" i="10" s="1"/>
  <c r="BH238" i="10"/>
  <c r="L238" i="6" s="1"/>
  <c r="F123" i="6"/>
  <c r="F222" i="6"/>
  <c r="U222" i="10"/>
  <c r="G222" i="6" s="1"/>
  <c r="J261" i="10"/>
  <c r="AG261" i="10" s="1"/>
  <c r="AF261" i="10" s="1"/>
  <c r="BC261" i="10" s="1"/>
  <c r="J232" i="10"/>
  <c r="AG232" i="10" s="1"/>
  <c r="F295" i="6"/>
  <c r="HQ282" i="10"/>
  <c r="CH127" i="10"/>
  <c r="HO127" i="10"/>
  <c r="IA127" i="10" s="1"/>
  <c r="CH124" i="10"/>
  <c r="HO124" i="10"/>
  <c r="IA124" i="10" s="1"/>
  <c r="HX154" i="10"/>
  <c r="HZ154" i="10" s="1"/>
  <c r="HX221" i="10"/>
  <c r="HZ221" i="10" s="1"/>
  <c r="HQ221" i="10"/>
  <c r="HR221" i="10"/>
  <c r="HR277" i="10"/>
  <c r="HQ277" i="10"/>
  <c r="HQ249" i="10"/>
  <c r="HR249" i="10"/>
  <c r="HX249" i="10"/>
  <c r="HZ249" i="10" s="1"/>
  <c r="HX260" i="10"/>
  <c r="HZ260" i="10" s="1"/>
  <c r="HR260" i="10"/>
  <c r="HQ260" i="10"/>
  <c r="IM235" i="10"/>
  <c r="IN235" i="10"/>
  <c r="IT235" i="10"/>
  <c r="IV235" i="10" s="1"/>
  <c r="HQ152" i="10"/>
  <c r="HX152" i="10"/>
  <c r="HZ152" i="10" s="1"/>
  <c r="HR152" i="10"/>
  <c r="BL142" i="10"/>
  <c r="GS142" i="10"/>
  <c r="HE142" i="10" s="1"/>
  <c r="GV153" i="10"/>
  <c r="HB153" i="10"/>
  <c r="HD153" i="10" s="1"/>
  <c r="GU153" i="10"/>
  <c r="BL276" i="10"/>
  <c r="GS276" i="10"/>
  <c r="HE276" i="10" s="1"/>
  <c r="GV148" i="10"/>
  <c r="HB148" i="10"/>
  <c r="HD148" i="10" s="1"/>
  <c r="GU148" i="10"/>
  <c r="GU121" i="10"/>
  <c r="GV121" i="10"/>
  <c r="HQ201" i="10"/>
  <c r="HR201" i="10"/>
  <c r="HX201" i="10"/>
  <c r="HZ201" i="10" s="1"/>
  <c r="BL161" i="10"/>
  <c r="GS161" i="10"/>
  <c r="HE161" i="10" s="1"/>
  <c r="HR179" i="10"/>
  <c r="HQ179" i="10"/>
  <c r="HX179" i="10"/>
  <c r="HZ179" i="10" s="1"/>
  <c r="BL244" i="10"/>
  <c r="GS244" i="10"/>
  <c r="HE244" i="10" s="1"/>
  <c r="AX286" i="10"/>
  <c r="GS286" i="10"/>
  <c r="HE286" i="10" s="1"/>
  <c r="HB164" i="10"/>
  <c r="HD164" i="10" s="1"/>
  <c r="GV164" i="10"/>
  <c r="GU164" i="10"/>
  <c r="GV145" i="10"/>
  <c r="GU145" i="10"/>
  <c r="HB145" i="10"/>
  <c r="HD145" i="10" s="1"/>
  <c r="HX215" i="10"/>
  <c r="HZ215" i="10" s="1"/>
  <c r="HX172" i="10"/>
  <c r="HZ172" i="10" s="1"/>
  <c r="HQ162" i="10"/>
  <c r="HX204" i="10"/>
  <c r="HZ204" i="10" s="1"/>
  <c r="GU171" i="10"/>
  <c r="GV267" i="10"/>
  <c r="IM275" i="10"/>
  <c r="GV283" i="10"/>
  <c r="GV177" i="10"/>
  <c r="HQ226" i="10"/>
  <c r="CH274" i="10"/>
  <c r="HO274" i="10"/>
  <c r="IA274" i="10" s="1"/>
  <c r="HX208" i="10"/>
  <c r="HZ208" i="10" s="1"/>
  <c r="HR208" i="10"/>
  <c r="HQ208" i="10"/>
  <c r="HX223" i="10"/>
  <c r="HZ223" i="10" s="1"/>
  <c r="HQ223" i="10"/>
  <c r="HR223" i="10"/>
  <c r="HQ143" i="10"/>
  <c r="HX140" i="10"/>
  <c r="HZ140" i="10" s="1"/>
  <c r="HQ140" i="10"/>
  <c r="HR140" i="10"/>
  <c r="HR200" i="10"/>
  <c r="HQ200" i="10"/>
  <c r="HR237" i="10"/>
  <c r="HQ237" i="10"/>
  <c r="HX237" i="10"/>
  <c r="HZ237" i="10" s="1"/>
  <c r="HR134" i="10"/>
  <c r="HQ134" i="10"/>
  <c r="HX134" i="10"/>
  <c r="HZ134" i="10" s="1"/>
  <c r="CH234" i="10"/>
  <c r="HO234" i="10"/>
  <c r="IA234" i="10" s="1"/>
  <c r="IT247" i="10"/>
  <c r="IV247" i="10" s="1"/>
  <c r="IM247" i="10"/>
  <c r="IN247" i="10"/>
  <c r="HQ288" i="10"/>
  <c r="HR288" i="10"/>
  <c r="HX288" i="10"/>
  <c r="HZ288" i="10" s="1"/>
  <c r="IT174" i="10"/>
  <c r="IV174" i="10" s="1"/>
  <c r="IM174" i="10"/>
  <c r="IN174" i="10"/>
  <c r="HR231" i="10"/>
  <c r="HQ231" i="10"/>
  <c r="HX231" i="10"/>
  <c r="HZ231" i="10" s="1"/>
  <c r="IM272" i="10"/>
  <c r="IN272" i="10"/>
  <c r="IT272" i="10"/>
  <c r="IV272" i="10" s="1"/>
  <c r="BM247" i="10"/>
  <c r="O247" i="6" s="1"/>
  <c r="AQ158" i="10"/>
  <c r="K158" i="6" s="1"/>
  <c r="GV271" i="10"/>
  <c r="GU271" i="10"/>
  <c r="HB271" i="10"/>
  <c r="HD271" i="10" s="1"/>
  <c r="BL129" i="10"/>
  <c r="GS129" i="10"/>
  <c r="HE129" i="10" s="1"/>
  <c r="GU130" i="10"/>
  <c r="GV130" i="10"/>
  <c r="HB130" i="10"/>
  <c r="HD130" i="10" s="1"/>
  <c r="HB120" i="10"/>
  <c r="HD120" i="10" s="1"/>
  <c r="GU120" i="10"/>
  <c r="GV120" i="10"/>
  <c r="BL138" i="10"/>
  <c r="GS138" i="10"/>
  <c r="HE138" i="10" s="1"/>
  <c r="HB289" i="10"/>
  <c r="HD289" i="10" s="1"/>
  <c r="HR215" i="10"/>
  <c r="HR172" i="10"/>
  <c r="HR162" i="10"/>
  <c r="HR204" i="10"/>
  <c r="HX184" i="10"/>
  <c r="HZ184" i="10" s="1"/>
  <c r="IN159" i="10"/>
  <c r="HR242" i="10"/>
  <c r="HQ175" i="10"/>
  <c r="GU283" i="10"/>
  <c r="HQ193" i="10"/>
  <c r="GU177" i="10"/>
  <c r="CH194" i="10"/>
  <c r="HO194" i="10"/>
  <c r="IA194" i="10" s="1"/>
  <c r="HQ119" i="10"/>
  <c r="HR119" i="10"/>
  <c r="HX119" i="10"/>
  <c r="HZ119" i="10" s="1"/>
  <c r="CH212" i="10"/>
  <c r="HO212" i="10"/>
  <c r="IA212" i="10" s="1"/>
  <c r="CH217" i="10"/>
  <c r="HO217" i="10"/>
  <c r="IA217" i="10" s="1"/>
  <c r="HX270" i="10"/>
  <c r="HZ270" i="10" s="1"/>
  <c r="HQ270" i="10"/>
  <c r="HR270" i="10"/>
  <c r="HR297" i="10"/>
  <c r="HQ297" i="10"/>
  <c r="HX297" i="10"/>
  <c r="HZ297" i="10" s="1"/>
  <c r="HR292" i="10"/>
  <c r="HQ292" i="10"/>
  <c r="HX292" i="10"/>
  <c r="HZ292" i="10" s="1"/>
  <c r="HX183" i="10"/>
  <c r="HZ183" i="10" s="1"/>
  <c r="HQ183" i="10"/>
  <c r="HR183" i="10"/>
  <c r="HQ225" i="10"/>
  <c r="HR225" i="10"/>
  <c r="HX225" i="10"/>
  <c r="HZ225" i="10" s="1"/>
  <c r="CH165" i="10"/>
  <c r="HO165" i="10"/>
  <c r="IA165" i="10" s="1"/>
  <c r="CH123" i="10"/>
  <c r="HO123" i="10"/>
  <c r="IA123" i="10" s="1"/>
  <c r="IN203" i="10"/>
  <c r="IT203" i="10"/>
  <c r="IV203" i="10" s="1"/>
  <c r="HX126" i="10"/>
  <c r="HZ126" i="10" s="1"/>
  <c r="HR126" i="10"/>
  <c r="HQ126" i="10"/>
  <c r="HR202" i="10"/>
  <c r="HQ202" i="10"/>
  <c r="HX202" i="10"/>
  <c r="HZ202" i="10" s="1"/>
  <c r="CH138" i="10"/>
  <c r="HO138" i="10"/>
  <c r="IA138" i="10" s="1"/>
  <c r="HQ137" i="10"/>
  <c r="HX137" i="10"/>
  <c r="HZ137" i="10" s="1"/>
  <c r="HR137" i="10"/>
  <c r="GV117" i="10"/>
  <c r="GU117" i="10"/>
  <c r="HB117" i="10"/>
  <c r="HD117" i="10" s="1"/>
  <c r="HQ199" i="10"/>
  <c r="HR199" i="10"/>
  <c r="HX199" i="10"/>
  <c r="HZ199" i="10" s="1"/>
  <c r="GU128" i="10"/>
  <c r="HB128" i="10"/>
  <c r="HD128" i="10" s="1"/>
  <c r="GV128" i="10"/>
  <c r="HQ172" i="10"/>
  <c r="HQ106" i="10"/>
  <c r="HR233" i="10"/>
  <c r="HQ290" i="10"/>
  <c r="HR184" i="10"/>
  <c r="IT159" i="10"/>
  <c r="IV159" i="10" s="1"/>
  <c r="HR173" i="10"/>
  <c r="CH156" i="10"/>
  <c r="HO156" i="10"/>
  <c r="IA156" i="10" s="1"/>
  <c r="HX182" i="10"/>
  <c r="HZ182" i="10" s="1"/>
  <c r="HQ187" i="10"/>
  <c r="HX187" i="10"/>
  <c r="HZ187" i="10" s="1"/>
  <c r="HR187" i="10"/>
  <c r="HS187" i="10" s="1"/>
  <c r="DD255" i="10"/>
  <c r="HX298" i="10"/>
  <c r="HZ298" i="10" s="1"/>
  <c r="HQ298" i="10"/>
  <c r="HR298" i="10"/>
  <c r="DD246" i="10"/>
  <c r="HQ262" i="10"/>
  <c r="HR262" i="10"/>
  <c r="HX262" i="10"/>
  <c r="HZ262" i="10" s="1"/>
  <c r="HB103" i="10"/>
  <c r="HD103" i="10" s="1"/>
  <c r="GU239" i="10"/>
  <c r="HB239" i="10"/>
  <c r="HD239" i="10" s="1"/>
  <c r="GV239" i="10"/>
  <c r="HB259" i="10"/>
  <c r="HD259" i="10" s="1"/>
  <c r="AO209" i="10"/>
  <c r="J209" i="6" s="1"/>
  <c r="GU189" i="10"/>
  <c r="HB189" i="10"/>
  <c r="HD189" i="10" s="1"/>
  <c r="GV189" i="10"/>
  <c r="BL131" i="10"/>
  <c r="GS131" i="10"/>
  <c r="HE131" i="10" s="1"/>
  <c r="HX241" i="10"/>
  <c r="HZ241" i="10" s="1"/>
  <c r="HR106" i="10"/>
  <c r="HS106" i="10" s="1"/>
  <c r="HQ233" i="10"/>
  <c r="HQ184" i="10"/>
  <c r="HB102" i="10"/>
  <c r="HD102" i="10" s="1"/>
  <c r="HQ173" i="10"/>
  <c r="HX175" i="10"/>
  <c r="HZ175" i="10" s="1"/>
  <c r="HQ251" i="10"/>
  <c r="HQ185" i="10"/>
  <c r="HR185" i="10"/>
  <c r="HX185" i="10"/>
  <c r="HZ185" i="10" s="1"/>
  <c r="HR114" i="10"/>
  <c r="HX114" i="10"/>
  <c r="HZ114" i="10" s="1"/>
  <c r="HQ114" i="10"/>
  <c r="HS114" i="10" s="1"/>
  <c r="HR157" i="10"/>
  <c r="HX157" i="10"/>
  <c r="HZ157" i="10" s="1"/>
  <c r="HR220" i="10"/>
  <c r="HX220" i="10"/>
  <c r="HZ220" i="10" s="1"/>
  <c r="HQ220" i="10"/>
  <c r="HX108" i="10"/>
  <c r="HZ108" i="10" s="1"/>
  <c r="HR108" i="10"/>
  <c r="HQ108" i="10"/>
  <c r="IM230" i="10"/>
  <c r="IT230" i="10"/>
  <c r="IV230" i="10" s="1"/>
  <c r="IN230" i="10"/>
  <c r="IT111" i="10"/>
  <c r="IV111" i="10" s="1"/>
  <c r="IM111" i="10"/>
  <c r="IN111" i="10"/>
  <c r="CH266" i="10"/>
  <c r="HO266" i="10"/>
  <c r="IA266" i="10" s="1"/>
  <c r="HQ250" i="10"/>
  <c r="HR250" i="10"/>
  <c r="HX250" i="10"/>
  <c r="HZ250" i="10" s="1"/>
  <c r="HX268" i="10"/>
  <c r="HZ268" i="10" s="1"/>
  <c r="HQ268" i="10"/>
  <c r="HR268" i="10"/>
  <c r="IN279" i="10"/>
  <c r="IT279" i="10"/>
  <c r="IV279" i="10" s="1"/>
  <c r="IM279" i="10"/>
  <c r="HR205" i="10"/>
  <c r="HX205" i="10"/>
  <c r="HZ205" i="10" s="1"/>
  <c r="HQ205" i="10"/>
  <c r="CH219" i="10"/>
  <c r="HO219" i="10"/>
  <c r="IA219" i="10" s="1"/>
  <c r="HR170" i="10"/>
  <c r="HR216" i="10"/>
  <c r="HS216" i="10" s="1"/>
  <c r="HQ216" i="10"/>
  <c r="HX216" i="10"/>
  <c r="HZ216" i="10" s="1"/>
  <c r="HB107" i="10"/>
  <c r="HD107" i="10" s="1"/>
  <c r="GV107" i="10"/>
  <c r="GU107" i="10"/>
  <c r="BL190" i="10"/>
  <c r="GS190" i="10"/>
  <c r="HE190" i="10" s="1"/>
  <c r="HQ261" i="10"/>
  <c r="HS261" i="10" s="1"/>
  <c r="HR261" i="10"/>
  <c r="HX261" i="10"/>
  <c r="HZ261" i="10" s="1"/>
  <c r="HB144" i="10"/>
  <c r="HD144" i="10" s="1"/>
  <c r="GU144" i="10"/>
  <c r="GV144" i="10"/>
  <c r="HB146" i="10"/>
  <c r="HD146" i="10" s="1"/>
  <c r="GV146" i="10"/>
  <c r="GU146" i="10"/>
  <c r="GU181" i="10"/>
  <c r="HB181" i="10"/>
  <c r="HD181" i="10" s="1"/>
  <c r="GV181" i="10"/>
  <c r="HB178" i="10"/>
  <c r="HD178" i="10" s="1"/>
  <c r="HR241" i="10"/>
  <c r="GU264" i="10"/>
  <c r="HR290" i="10"/>
  <c r="HX243" i="10"/>
  <c r="HZ243" i="10" s="1"/>
  <c r="GU102" i="10"/>
  <c r="HQ293" i="10"/>
  <c r="HR293" i="10"/>
  <c r="HS293" i="10" s="1"/>
  <c r="HX293" i="10"/>
  <c r="HZ293" i="10" s="1"/>
  <c r="HR294" i="10"/>
  <c r="HQ294" i="10"/>
  <c r="HX294" i="10"/>
  <c r="HZ294" i="10" s="1"/>
  <c r="HQ198" i="10"/>
  <c r="HR198" i="10"/>
  <c r="HX198" i="10"/>
  <c r="HZ198" i="10" s="1"/>
  <c r="HQ299" i="10"/>
  <c r="CH227" i="10"/>
  <c r="HO227" i="10"/>
  <c r="IA227" i="10" s="1"/>
  <c r="HX228" i="10"/>
  <c r="HZ228" i="10" s="1"/>
  <c r="HR228" i="10"/>
  <c r="HQ228" i="10"/>
  <c r="HX136" i="10"/>
  <c r="HZ136" i="10" s="1"/>
  <c r="HR136" i="10"/>
  <c r="HQ136" i="10"/>
  <c r="HX265" i="10"/>
  <c r="HZ265" i="10" s="1"/>
  <c r="HQ265" i="10"/>
  <c r="HR265" i="10"/>
  <c r="HX149" i="10"/>
  <c r="HZ149" i="10" s="1"/>
  <c r="HQ149" i="10"/>
  <c r="HR149" i="10"/>
  <c r="HR257" i="10"/>
  <c r="IM135" i="10"/>
  <c r="IN135" i="10"/>
  <c r="IT135" i="10"/>
  <c r="IV135" i="10" s="1"/>
  <c r="HR196" i="10"/>
  <c r="HX196" i="10"/>
  <c r="HZ196" i="10" s="1"/>
  <c r="HQ196" i="10"/>
  <c r="HR284" i="10"/>
  <c r="HQ284" i="10"/>
  <c r="HS284" i="10" s="1"/>
  <c r="HX284" i="10"/>
  <c r="HZ284" i="10" s="1"/>
  <c r="HX151" i="10"/>
  <c r="HZ151" i="10" s="1"/>
  <c r="HR151" i="10"/>
  <c r="HQ151" i="10"/>
  <c r="GV133" i="10"/>
  <c r="HB133" i="10"/>
  <c r="HD133" i="10" s="1"/>
  <c r="GU133" i="10"/>
  <c r="BL168" i="10"/>
  <c r="GS168" i="10"/>
  <c r="HE168" i="10" s="1"/>
  <c r="GV115" i="10"/>
  <c r="GU115" i="10"/>
  <c r="HB115" i="10"/>
  <c r="HD115" i="10" s="1"/>
  <c r="HB296" i="10"/>
  <c r="HD296" i="10" s="1"/>
  <c r="GV296" i="10"/>
  <c r="GU296" i="10"/>
  <c r="AX118" i="10"/>
  <c r="GS118" i="10"/>
  <c r="HE118" i="10" s="1"/>
  <c r="GV269" i="10"/>
  <c r="GU269" i="10"/>
  <c r="HB269" i="10"/>
  <c r="HD269" i="10" s="1"/>
  <c r="BL232" i="10"/>
  <c r="GS232" i="10"/>
  <c r="HE232" i="10" s="1"/>
  <c r="HB160" i="10"/>
  <c r="HD160" i="10" s="1"/>
  <c r="GU160" i="10"/>
  <c r="GV160" i="10"/>
  <c r="BL236" i="10"/>
  <c r="GS236" i="10"/>
  <c r="HE236" i="10" s="1"/>
  <c r="HR150" i="10"/>
  <c r="HQ150" i="10"/>
  <c r="HX150" i="10"/>
  <c r="HZ150" i="10" s="1"/>
  <c r="HX291" i="10"/>
  <c r="HZ291" i="10" s="1"/>
  <c r="HQ291" i="10"/>
  <c r="HR291" i="10"/>
  <c r="GV125" i="10"/>
  <c r="GU125" i="10"/>
  <c r="HB125" i="10"/>
  <c r="HD125" i="10" s="1"/>
  <c r="GV256" i="10"/>
  <c r="GU256" i="10"/>
  <c r="HB256" i="10"/>
  <c r="HD256" i="10" s="1"/>
  <c r="CH155" i="10"/>
  <c r="HO155" i="10"/>
  <c r="IA155" i="10" s="1"/>
  <c r="HB278" i="10"/>
  <c r="HD278" i="10" s="1"/>
  <c r="GV278" i="10"/>
  <c r="GU278" i="10"/>
  <c r="BL106" i="10"/>
  <c r="GS106" i="10"/>
  <c r="HE106" i="10" s="1"/>
  <c r="AW180" i="10"/>
  <c r="GS180" i="10"/>
  <c r="HE180" i="10" s="1"/>
  <c r="GU245" i="10"/>
  <c r="GV245" i="10"/>
  <c r="HB245" i="10"/>
  <c r="HD245" i="10" s="1"/>
  <c r="GV178" i="10"/>
  <c r="HQ241" i="10"/>
  <c r="HB214" i="10"/>
  <c r="HD214" i="10" s="1"/>
  <c r="HB264" i="10"/>
  <c r="HD264" i="10" s="1"/>
  <c r="GU209" i="10"/>
  <c r="HR195" i="10"/>
  <c r="HR243" i="10"/>
  <c r="IN275" i="10"/>
  <c r="HX251" i="10"/>
  <c r="HZ251" i="10" s="1"/>
  <c r="HX132" i="10"/>
  <c r="HZ132" i="10" s="1"/>
  <c r="HR132" i="10"/>
  <c r="HQ132" i="10"/>
  <c r="HQ158" i="10"/>
  <c r="HX158" i="10"/>
  <c r="HZ158" i="10" s="1"/>
  <c r="HR158" i="10"/>
  <c r="HR104" i="10"/>
  <c r="HX104" i="10"/>
  <c r="HZ104" i="10" s="1"/>
  <c r="HQ104" i="10"/>
  <c r="CH229" i="10"/>
  <c r="HO229" i="10"/>
  <c r="IA229" i="10" s="1"/>
  <c r="HR163" i="10"/>
  <c r="HQ163" i="10"/>
  <c r="HX163" i="10"/>
  <c r="HZ163" i="10" s="1"/>
  <c r="HX213" i="10"/>
  <c r="HZ213" i="10" s="1"/>
  <c r="HQ213" i="10"/>
  <c r="HR213" i="10"/>
  <c r="HQ110" i="10"/>
  <c r="HX110" i="10"/>
  <c r="HZ110" i="10" s="1"/>
  <c r="HR110" i="10"/>
  <c r="HR285" i="10"/>
  <c r="HQ192" i="10"/>
  <c r="HR192" i="10"/>
  <c r="HX192" i="10"/>
  <c r="HZ192" i="10" s="1"/>
  <c r="HQ116" i="10"/>
  <c r="HR186" i="10"/>
  <c r="HS186" i="10" s="1"/>
  <c r="HQ186" i="10"/>
  <c r="HX186" i="10"/>
  <c r="HZ186" i="10" s="1"/>
  <c r="HB191" i="10"/>
  <c r="HD191" i="10" s="1"/>
  <c r="GU191" i="10"/>
  <c r="GV191" i="10"/>
  <c r="CH211" i="10"/>
  <c r="HO211" i="10"/>
  <c r="IA211" i="10" s="1"/>
  <c r="GU169" i="10"/>
  <c r="GW169" i="10" s="1"/>
  <c r="HB169" i="10"/>
  <c r="HD169" i="10" s="1"/>
  <c r="GV169" i="10"/>
  <c r="HB302" i="10"/>
  <c r="HD302" i="10" s="1"/>
  <c r="GU302" i="10"/>
  <c r="GV302" i="10"/>
  <c r="GU248" i="10"/>
  <c r="HB248" i="10"/>
  <c r="HD248" i="10" s="1"/>
  <c r="GV248" i="10"/>
  <c r="GU263" i="10"/>
  <c r="GV263" i="10"/>
  <c r="HB263" i="10"/>
  <c r="HD263" i="10" s="1"/>
  <c r="HX224" i="10"/>
  <c r="HZ224" i="10" s="1"/>
  <c r="HR224" i="10"/>
  <c r="HQ224" i="10"/>
  <c r="GV214" i="10"/>
  <c r="HB209" i="10"/>
  <c r="HD209" i="10" s="1"/>
  <c r="HB171" i="10"/>
  <c r="HD171" i="10" s="1"/>
  <c r="GU267" i="10"/>
  <c r="HX200" i="10"/>
  <c r="HZ200" i="10" s="1"/>
  <c r="IN254" i="10"/>
  <c r="IM254" i="10"/>
  <c r="IT254" i="10"/>
  <c r="IV254" i="10" s="1"/>
  <c r="HX113" i="10"/>
  <c r="HZ113" i="10" s="1"/>
  <c r="HQ113" i="10"/>
  <c r="HR113" i="10"/>
  <c r="HR258" i="10"/>
  <c r="HX258" i="10"/>
  <c r="HZ258" i="10" s="1"/>
  <c r="HQ258" i="10"/>
  <c r="HX197" i="10"/>
  <c r="HZ197" i="10" s="1"/>
  <c r="HQ197" i="10"/>
  <c r="HR197" i="10"/>
  <c r="HQ141" i="10"/>
  <c r="HR281" i="10"/>
  <c r="HQ281" i="10"/>
  <c r="HX281" i="10"/>
  <c r="HZ281" i="10" s="1"/>
  <c r="HR105" i="10"/>
  <c r="HQ105" i="10"/>
  <c r="HX105" i="10"/>
  <c r="HZ105" i="10" s="1"/>
  <c r="HQ122" i="10"/>
  <c r="HR122" i="10"/>
  <c r="HX122" i="10"/>
  <c r="HZ122" i="10" s="1"/>
  <c r="HR176" i="10"/>
  <c r="HX176" i="10"/>
  <c r="HZ176" i="10" s="1"/>
  <c r="HQ176" i="10"/>
  <c r="DD238" i="10"/>
  <c r="HQ253" i="10"/>
  <c r="HR253" i="10"/>
  <c r="HX253" i="10"/>
  <c r="HZ253" i="10" s="1"/>
  <c r="CH112" i="10"/>
  <c r="HO112" i="10"/>
  <c r="IA112" i="10" s="1"/>
  <c r="HQ139" i="10"/>
  <c r="HR139" i="10"/>
  <c r="HX139" i="10"/>
  <c r="HZ139" i="10" s="1"/>
  <c r="BL109" i="10"/>
  <c r="GS109" i="10"/>
  <c r="HE109" i="10" s="1"/>
  <c r="HB300" i="10"/>
  <c r="HD300" i="10" s="1"/>
  <c r="GV300" i="10"/>
  <c r="GU300" i="10"/>
  <c r="HQ147" i="10"/>
  <c r="HR147" i="10"/>
  <c r="HX147" i="10"/>
  <c r="HZ147" i="10" s="1"/>
  <c r="GA253" i="10"/>
  <c r="HX277" i="10"/>
  <c r="HZ277" i="10" s="1"/>
  <c r="FE170" i="10"/>
  <c r="EI111" i="10"/>
  <c r="HS247" i="10"/>
  <c r="FE289" i="10"/>
  <c r="GW154" i="10"/>
  <c r="EI151" i="10"/>
  <c r="EI251" i="10"/>
  <c r="GW151" i="10"/>
  <c r="FE235" i="10"/>
  <c r="GA170" i="10"/>
  <c r="AO251" i="10"/>
  <c r="J251" i="6" s="1"/>
  <c r="AO188" i="10"/>
  <c r="AQ188" i="10" s="1"/>
  <c r="K188" i="6" s="1"/>
  <c r="FE163" i="10"/>
  <c r="FY132" i="10"/>
  <c r="FZ132" i="10"/>
  <c r="GF132" i="10"/>
  <c r="GH132" i="10" s="1"/>
  <c r="AC252" i="10"/>
  <c r="GU174" i="10"/>
  <c r="GV174" i="10"/>
  <c r="HB174" i="10"/>
  <c r="HD174" i="10" s="1"/>
  <c r="AO252" i="10"/>
  <c r="GA156" i="10"/>
  <c r="FZ278" i="10"/>
  <c r="GF278" i="10"/>
  <c r="GH278" i="10" s="1"/>
  <c r="FY278" i="10"/>
  <c r="HB254" i="10"/>
  <c r="HD254" i="10" s="1"/>
  <c r="GU254" i="10"/>
  <c r="GV254" i="10"/>
  <c r="BK174" i="10"/>
  <c r="N174" i="6" s="1"/>
  <c r="AO261" i="10"/>
  <c r="J261" i="6" s="1"/>
  <c r="CH272" i="10"/>
  <c r="HO272" i="10"/>
  <c r="IA272" i="10" s="1"/>
  <c r="GU182" i="10"/>
  <c r="GV182" i="10"/>
  <c r="HB182" i="10"/>
  <c r="HD182" i="10" s="1"/>
  <c r="EI137" i="10"/>
  <c r="HR174" i="10"/>
  <c r="HX174" i="10"/>
  <c r="HZ174" i="10" s="1"/>
  <c r="HQ174" i="10"/>
  <c r="GA130" i="10"/>
  <c r="GU132" i="10"/>
  <c r="HB132" i="10"/>
  <c r="HD132" i="10" s="1"/>
  <c r="GV132" i="10"/>
  <c r="GS287" i="10"/>
  <c r="HE287" i="10" s="1"/>
  <c r="AX287" i="10"/>
  <c r="BI287" i="10"/>
  <c r="BQ287" i="10"/>
  <c r="CC287" i="10" s="1"/>
  <c r="BJ287" i="10"/>
  <c r="BD287" i="10"/>
  <c r="BF287" i="10" s="1"/>
  <c r="AW287" i="10"/>
  <c r="BD222" i="10"/>
  <c r="BF222" i="10" s="1"/>
  <c r="GS222" i="10"/>
  <c r="HE222" i="10" s="1"/>
  <c r="BJ222" i="10"/>
  <c r="GS166" i="10"/>
  <c r="HE166" i="10" s="1"/>
  <c r="BD166" i="10"/>
  <c r="BF166" i="10" s="1"/>
  <c r="AW166" i="10"/>
  <c r="AX166" i="10"/>
  <c r="BL166" i="10"/>
  <c r="BQ166" i="10"/>
  <c r="CC166" i="10" s="1"/>
  <c r="BI166" i="10"/>
  <c r="BJ166" i="10"/>
  <c r="BL216" i="10"/>
  <c r="GS216" i="10"/>
  <c r="HE216" i="10" s="1"/>
  <c r="AO222" i="10"/>
  <c r="BI222" i="10"/>
  <c r="GS252" i="10"/>
  <c r="HE252" i="10" s="1"/>
  <c r="BQ252" i="10"/>
  <c r="CC252" i="10" s="1"/>
  <c r="BI252" i="10"/>
  <c r="BL252" i="10"/>
  <c r="BJ252" i="10"/>
  <c r="BD252" i="10"/>
  <c r="BF252" i="10" s="1"/>
  <c r="AW252" i="10"/>
  <c r="AX252" i="10"/>
  <c r="GS207" i="10"/>
  <c r="HE207" i="10" s="1"/>
  <c r="BJ207" i="10"/>
  <c r="BD207" i="10"/>
  <c r="BF207" i="10" s="1"/>
  <c r="AW207" i="10"/>
  <c r="AX207" i="10"/>
  <c r="BQ207" i="10"/>
  <c r="CC207" i="10" s="1"/>
  <c r="BI207" i="10"/>
  <c r="AC287" i="10"/>
  <c r="FY286" i="10"/>
  <c r="FZ286" i="10"/>
  <c r="GF286" i="10"/>
  <c r="GH286" i="10" s="1"/>
  <c r="FZ123" i="10"/>
  <c r="GF123" i="10"/>
  <c r="GH123" i="10" s="1"/>
  <c r="FY123" i="10"/>
  <c r="HB156" i="10"/>
  <c r="HD156" i="10" s="1"/>
  <c r="GV156" i="10"/>
  <c r="GU156" i="10"/>
  <c r="FZ138" i="10"/>
  <c r="FY138" i="10"/>
  <c r="GF138" i="10"/>
  <c r="GH138" i="10" s="1"/>
  <c r="BI280" i="10"/>
  <c r="GS280" i="10"/>
  <c r="HE280" i="10" s="1"/>
  <c r="BB206" i="10"/>
  <c r="BY206" i="10" s="1"/>
  <c r="BL295" i="10"/>
  <c r="GS295" i="10"/>
  <c r="HE295" i="10" s="1"/>
  <c r="BL116" i="10"/>
  <c r="GS116" i="10"/>
  <c r="HE116" i="10" s="1"/>
  <c r="AC116" i="10"/>
  <c r="FY142" i="10"/>
  <c r="GF142" i="10"/>
  <c r="GH142" i="10" s="1"/>
  <c r="FZ142" i="10"/>
  <c r="FZ129" i="10"/>
  <c r="FY129" i="10"/>
  <c r="GF129" i="10"/>
  <c r="GH129" i="10" s="1"/>
  <c r="FY144" i="10"/>
  <c r="FZ144" i="10"/>
  <c r="GF144" i="10"/>
  <c r="GH144" i="10" s="1"/>
  <c r="FE165" i="10"/>
  <c r="FZ182" i="10"/>
  <c r="GF182" i="10"/>
  <c r="GH182" i="10" s="1"/>
  <c r="FY182" i="10"/>
  <c r="GU127" i="10"/>
  <c r="GV127" i="10"/>
  <c r="HB127" i="10"/>
  <c r="HD127" i="10" s="1"/>
  <c r="GW238" i="10"/>
  <c r="GW167" i="10"/>
  <c r="GA243" i="10"/>
  <c r="GA133" i="10"/>
  <c r="GA240" i="10"/>
  <c r="FE258" i="10"/>
  <c r="FE287" i="10"/>
  <c r="FE189" i="10"/>
  <c r="FE230" i="10"/>
  <c r="EI295" i="10"/>
  <c r="EI282" i="10"/>
  <c r="EI230" i="10"/>
  <c r="EI284" i="10"/>
  <c r="EI252" i="10"/>
  <c r="EI261" i="10"/>
  <c r="EI264" i="10"/>
  <c r="BH235" i="10"/>
  <c r="L235" i="6" s="1"/>
  <c r="BJ295" i="10"/>
  <c r="BK295" i="10" s="1"/>
  <c r="BQ280" i="10"/>
  <c r="CC280" i="10" s="1"/>
  <c r="BJ180" i="10"/>
  <c r="AQ139" i="10"/>
  <c r="K139" i="6" s="1"/>
  <c r="F285" i="6"/>
  <c r="GA118" i="10"/>
  <c r="BL280" i="10"/>
  <c r="AX295" i="10"/>
  <c r="AX280" i="10"/>
  <c r="BI180" i="10"/>
  <c r="BM275" i="10"/>
  <c r="O275" i="6" s="1"/>
  <c r="BJ116" i="10"/>
  <c r="J276" i="10"/>
  <c r="AG276" i="10" s="1"/>
  <c r="BB159" i="10"/>
  <c r="BY159" i="10" s="1"/>
  <c r="EI293" i="10"/>
  <c r="EI225" i="10"/>
  <c r="EI198" i="10"/>
  <c r="FE166" i="10"/>
  <c r="FE110" i="10"/>
  <c r="GW229" i="10"/>
  <c r="FE114" i="10"/>
  <c r="AW280" i="10"/>
  <c r="BL180" i="10"/>
  <c r="AF158" i="10"/>
  <c r="BC158" i="10" s="1"/>
  <c r="AX116" i="10"/>
  <c r="EI196" i="10"/>
  <c r="GA300" i="10"/>
  <c r="GA151" i="10"/>
  <c r="EI237" i="10"/>
  <c r="EI197" i="10"/>
  <c r="F185" i="6"/>
  <c r="J151" i="6"/>
  <c r="BQ295" i="10"/>
  <c r="CC295" i="10" s="1"/>
  <c r="BD280" i="10"/>
  <c r="BF280" i="10" s="1"/>
  <c r="BD180" i="10"/>
  <c r="BF180" i="10" s="1"/>
  <c r="AF188" i="10"/>
  <c r="BC188" i="10" s="1"/>
  <c r="BI116" i="10"/>
  <c r="AQ301" i="10"/>
  <c r="K301" i="6" s="1"/>
  <c r="AL250" i="10"/>
  <c r="H250" i="6" s="1"/>
  <c r="GW113" i="10"/>
  <c r="GW285" i="10"/>
  <c r="GW230" i="10"/>
  <c r="GW159" i="10"/>
  <c r="GA230" i="10"/>
  <c r="N238" i="6"/>
  <c r="BJ280" i="10"/>
  <c r="BK280" i="10" s="1"/>
  <c r="BM280" i="10" s="1"/>
  <c r="O280" i="6" s="1"/>
  <c r="BQ180" i="10"/>
  <c r="CC180" i="10" s="1"/>
  <c r="AW116" i="10"/>
  <c r="F277" i="6"/>
  <c r="F129" i="6"/>
  <c r="AW295" i="10"/>
  <c r="AX180" i="10"/>
  <c r="AF127" i="10"/>
  <c r="BC127" i="10" s="1"/>
  <c r="BD116" i="10"/>
  <c r="BF116" i="10" s="1"/>
  <c r="F162" i="6"/>
  <c r="BD295" i="10"/>
  <c r="BF295" i="10" s="1"/>
  <c r="F145" i="6"/>
  <c r="EI207" i="10"/>
  <c r="FE180" i="10"/>
  <c r="EI167" i="10"/>
  <c r="GW157" i="10"/>
  <c r="GA274" i="10"/>
  <c r="GW221" i="10"/>
  <c r="FE216" i="10"/>
  <c r="EI281" i="10"/>
  <c r="GA256" i="10"/>
  <c r="EI233" i="10"/>
  <c r="GW220" i="10"/>
  <c r="EI231" i="10"/>
  <c r="GW186" i="10"/>
  <c r="FE196" i="10"/>
  <c r="HS246" i="10"/>
  <c r="GA277" i="10"/>
  <c r="GW192" i="10"/>
  <c r="EI131" i="10"/>
  <c r="FE232" i="10"/>
  <c r="FE264" i="10"/>
  <c r="GA263" i="10"/>
  <c r="GW226" i="10"/>
  <c r="EI302" i="10"/>
  <c r="FE253" i="10"/>
  <c r="FE238" i="10"/>
  <c r="AY152" i="10"/>
  <c r="BB152" i="10" s="1"/>
  <c r="BY152" i="10" s="1"/>
  <c r="BK199" i="10"/>
  <c r="N199" i="6" s="1"/>
  <c r="AF298" i="10"/>
  <c r="BC298" i="10" s="1"/>
  <c r="EI119" i="10"/>
  <c r="GA234" i="10"/>
  <c r="AQ216" i="10"/>
  <c r="K216" i="6" s="1"/>
  <c r="J216" i="6"/>
  <c r="AF198" i="10"/>
  <c r="BC198" i="10" s="1"/>
  <c r="AL139" i="10"/>
  <c r="H139" i="6" s="1"/>
  <c r="AF139" i="10"/>
  <c r="BC139" i="10" s="1"/>
  <c r="AF138" i="10"/>
  <c r="BC138" i="10" s="1"/>
  <c r="AQ253" i="10"/>
  <c r="K253" i="6" s="1"/>
  <c r="J253" i="6"/>
  <c r="AX245" i="10"/>
  <c r="BQ245" i="10"/>
  <c r="CC245" i="10" s="1"/>
  <c r="AF105" i="10"/>
  <c r="BC105" i="10" s="1"/>
  <c r="AL165" i="10"/>
  <c r="H165" i="6" s="1"/>
  <c r="AL257" i="10"/>
  <c r="H257" i="6" s="1"/>
  <c r="AQ200" i="10"/>
  <c r="K200" i="6" s="1"/>
  <c r="J200" i="6"/>
  <c r="AY208" i="10"/>
  <c r="BJ118" i="10"/>
  <c r="AQ228" i="10"/>
  <c r="K228" i="6" s="1"/>
  <c r="F226" i="6"/>
  <c r="FE255" i="10"/>
  <c r="GA215" i="10"/>
  <c r="GA135" i="10"/>
  <c r="GW275" i="10"/>
  <c r="EI180" i="10"/>
  <c r="FE296" i="10"/>
  <c r="FE164" i="10"/>
  <c r="EI161" i="10"/>
  <c r="GA155" i="10"/>
  <c r="EI283" i="10"/>
  <c r="GA207" i="10"/>
  <c r="GA205" i="10"/>
  <c r="GW299" i="10"/>
  <c r="AW118" i="10"/>
  <c r="AY118" i="10" s="1"/>
  <c r="AL147" i="10"/>
  <c r="H147" i="6" s="1"/>
  <c r="FE219" i="10"/>
  <c r="GA196" i="10"/>
  <c r="GA264" i="10"/>
  <c r="GA280" i="10"/>
  <c r="FE190" i="10"/>
  <c r="EI273" i="10"/>
  <c r="EI160" i="10"/>
  <c r="BD118" i="10"/>
  <c r="BF118" i="10" s="1"/>
  <c r="EI210" i="10"/>
  <c r="EI146" i="10"/>
  <c r="U172" i="10"/>
  <c r="G172" i="6" s="1"/>
  <c r="F172" i="6"/>
  <c r="AQ195" i="10"/>
  <c r="K195" i="6" s="1"/>
  <c r="EI201" i="10"/>
  <c r="FE245" i="10"/>
  <c r="GA157" i="10"/>
  <c r="EI115" i="10"/>
  <c r="GA281" i="10"/>
  <c r="FE173" i="10"/>
  <c r="EI189" i="10"/>
  <c r="GA284" i="10"/>
  <c r="HS297" i="10"/>
  <c r="EI244" i="10"/>
  <c r="AF216" i="10"/>
  <c r="BC216" i="10" s="1"/>
  <c r="GA192" i="10"/>
  <c r="GA117" i="10"/>
  <c r="EI185" i="10"/>
  <c r="GW215" i="10"/>
  <c r="FE268" i="10"/>
  <c r="GW196" i="10"/>
  <c r="EI187" i="10"/>
  <c r="U177" i="10"/>
  <c r="G177" i="6" s="1"/>
  <c r="FE231" i="10"/>
  <c r="FE103" i="10"/>
  <c r="EI183" i="10"/>
  <c r="GA109" i="10"/>
  <c r="FE256" i="10"/>
  <c r="GW255" i="10"/>
  <c r="FE131" i="10"/>
  <c r="GA210" i="10"/>
  <c r="BL188" i="10"/>
  <c r="BD188" i="10"/>
  <c r="BF188" i="10" s="1"/>
  <c r="BJ188" i="10"/>
  <c r="BQ188" i="10"/>
  <c r="CC188" i="10" s="1"/>
  <c r="AW188" i="10"/>
  <c r="AX188" i="10"/>
  <c r="BI188" i="10"/>
  <c r="AC107" i="10"/>
  <c r="AO293" i="10"/>
  <c r="AO245" i="10"/>
  <c r="EI217" i="10"/>
  <c r="GA301" i="10"/>
  <c r="EI162" i="10"/>
  <c r="GA298" i="10"/>
  <c r="EI246" i="10"/>
  <c r="GA107" i="10"/>
  <c r="EI110" i="10"/>
  <c r="FE229" i="10"/>
  <c r="FE104" i="10"/>
  <c r="FE186" i="10"/>
  <c r="EI213" i="10"/>
  <c r="GA173" i="10"/>
  <c r="EI107" i="10"/>
  <c r="FE119" i="10"/>
  <c r="FE208" i="10"/>
  <c r="J142" i="10"/>
  <c r="AG142" i="10" s="1"/>
  <c r="GW281" i="10"/>
  <c r="GA288" i="10"/>
  <c r="GA179" i="10"/>
  <c r="EI255" i="10"/>
  <c r="FE279" i="10"/>
  <c r="FE300" i="10"/>
  <c r="GA297" i="10"/>
  <c r="GA175" i="10"/>
  <c r="GW108" i="10"/>
  <c r="GA236" i="10"/>
  <c r="GW193" i="10"/>
  <c r="GA143" i="10"/>
  <c r="FE167" i="10"/>
  <c r="GW197" i="10"/>
  <c r="GW224" i="10"/>
  <c r="FE135" i="10"/>
  <c r="FE108" i="10"/>
  <c r="GA222" i="10"/>
  <c r="HS255" i="10"/>
  <c r="EI227" i="10"/>
  <c r="FE244" i="10"/>
  <c r="GA250" i="10"/>
  <c r="GW185" i="10"/>
  <c r="GA176" i="10"/>
  <c r="FE120" i="10"/>
  <c r="FE242" i="10"/>
  <c r="GA228" i="10"/>
  <c r="FE250" i="10"/>
  <c r="AQ207" i="10"/>
  <c r="K207" i="6" s="1"/>
  <c r="P183" i="10"/>
  <c r="D183" i="6" s="1"/>
  <c r="GW173" i="10"/>
  <c r="FE185" i="10"/>
  <c r="EI168" i="10"/>
  <c r="EI214" i="10"/>
  <c r="FE257" i="10"/>
  <c r="FE243" i="10"/>
  <c r="GA159" i="10"/>
  <c r="FE113" i="10"/>
  <c r="GA193" i="10"/>
  <c r="GA204" i="10"/>
  <c r="EI277" i="10"/>
  <c r="GW247" i="10"/>
  <c r="FE271" i="10"/>
  <c r="EI175" i="10"/>
  <c r="GA247" i="10"/>
  <c r="FE272" i="10"/>
  <c r="EI280" i="10"/>
  <c r="GA201" i="10"/>
  <c r="GW225" i="10"/>
  <c r="FE260" i="10"/>
  <c r="EI193" i="10"/>
  <c r="FE265" i="10"/>
  <c r="EI218" i="10"/>
  <c r="FE151" i="10"/>
  <c r="AC103" i="10"/>
  <c r="AO115" i="10"/>
  <c r="AQ115" i="10" s="1"/>
  <c r="AC239" i="10"/>
  <c r="AC300" i="10"/>
  <c r="GW297" i="10"/>
  <c r="GW198" i="10"/>
  <c r="EI291" i="10"/>
  <c r="GA171" i="10"/>
  <c r="GA267" i="10"/>
  <c r="GW228" i="10"/>
  <c r="FE200" i="10"/>
  <c r="GA146" i="10"/>
  <c r="GW208" i="10"/>
  <c r="GW176" i="10"/>
  <c r="EI143" i="10"/>
  <c r="GW253" i="10"/>
  <c r="FE193" i="10"/>
  <c r="GW258" i="10"/>
  <c r="GA249" i="10"/>
  <c r="BK113" i="10"/>
  <c r="BM113" i="10" s="1"/>
  <c r="BK218" i="10"/>
  <c r="BM218" i="10" s="1"/>
  <c r="O218" i="6" s="1"/>
  <c r="GA269" i="10"/>
  <c r="GA219" i="10"/>
  <c r="FE210" i="10"/>
  <c r="FE171" i="10"/>
  <c r="FE239" i="10"/>
  <c r="EI178" i="10"/>
  <c r="EI102" i="10"/>
  <c r="GW110" i="10"/>
  <c r="GA114" i="10"/>
  <c r="GA197" i="10"/>
  <c r="FE234" i="10"/>
  <c r="GA178" i="10"/>
  <c r="EI172" i="10"/>
  <c r="FE302" i="10"/>
  <c r="FE275" i="10"/>
  <c r="FE206" i="10"/>
  <c r="GW250" i="10"/>
  <c r="GA212" i="10"/>
  <c r="EI289" i="10"/>
  <c r="EI157" i="10"/>
  <c r="GA302" i="10"/>
  <c r="EI205" i="10"/>
  <c r="FE280" i="10"/>
  <c r="EI242" i="10"/>
  <c r="FE107" i="10"/>
  <c r="GA251" i="10"/>
  <c r="EI177" i="10"/>
  <c r="EI117" i="10"/>
  <c r="GA260" i="10"/>
  <c r="FE169" i="10"/>
  <c r="AC175" i="10"/>
  <c r="EI253" i="10"/>
  <c r="FE218" i="10"/>
  <c r="FE203" i="10"/>
  <c r="GA180" i="10"/>
  <c r="FE212" i="10"/>
  <c r="GA289" i="10"/>
  <c r="FE283" i="10"/>
  <c r="EI258" i="10"/>
  <c r="GA299" i="10"/>
  <c r="FE240" i="10"/>
  <c r="GA233" i="10"/>
  <c r="EI301" i="10"/>
  <c r="GA227" i="10"/>
  <c r="FE233" i="10"/>
  <c r="AC146" i="10"/>
  <c r="GA199" i="10"/>
  <c r="FE124" i="10"/>
  <c r="AL229" i="10"/>
  <c r="H229" i="6" s="1"/>
  <c r="AO240" i="10"/>
  <c r="J240" i="6" s="1"/>
  <c r="CH139" i="10"/>
  <c r="EI192" i="10"/>
  <c r="EI179" i="10"/>
  <c r="EI235" i="10"/>
  <c r="EI274" i="10"/>
  <c r="GW104" i="10"/>
  <c r="GA200" i="10"/>
  <c r="GA225" i="10"/>
  <c r="GA229" i="10"/>
  <c r="HS111" i="10"/>
  <c r="EI226" i="10"/>
  <c r="GA239" i="10"/>
  <c r="EI105" i="10"/>
  <c r="EI103" i="10"/>
  <c r="EI288" i="10"/>
  <c r="GA108" i="10"/>
  <c r="GW205" i="10"/>
  <c r="GA113" i="10"/>
  <c r="EI109" i="10"/>
  <c r="FE199" i="10"/>
  <c r="FE204" i="10"/>
  <c r="GW246" i="10"/>
  <c r="EI153" i="10"/>
  <c r="EI135" i="10"/>
  <c r="AF285" i="10"/>
  <c r="BC285" i="10" s="1"/>
  <c r="EI269" i="10"/>
  <c r="GW200" i="10"/>
  <c r="FE249" i="10"/>
  <c r="FE214" i="10"/>
  <c r="FE261" i="10"/>
  <c r="GA209" i="10"/>
  <c r="GA203" i="10"/>
  <c r="FE102" i="10"/>
  <c r="GW227" i="10"/>
  <c r="GW162" i="10"/>
  <c r="FE192" i="10"/>
  <c r="GA110" i="10"/>
  <c r="GA198" i="10"/>
  <c r="AY179" i="10"/>
  <c r="FE293" i="10"/>
  <c r="GW212" i="10"/>
  <c r="EI232" i="10"/>
  <c r="AY258" i="10"/>
  <c r="AY298" i="10"/>
  <c r="AY260" i="10"/>
  <c r="AY139" i="10"/>
  <c r="AO138" i="10"/>
  <c r="GA153" i="10"/>
  <c r="HS135" i="10"/>
  <c r="GW279" i="10"/>
  <c r="FE172" i="10"/>
  <c r="EI181" i="10"/>
  <c r="GA295" i="10"/>
  <c r="GA184" i="10"/>
  <c r="GA214" i="10"/>
  <c r="HS206" i="10"/>
  <c r="EI219" i="10"/>
  <c r="GW277" i="10"/>
  <c r="F248" i="6"/>
  <c r="AF250" i="10"/>
  <c r="BC250" i="10" s="1"/>
  <c r="AQ193" i="10"/>
  <c r="K193" i="6" s="1"/>
  <c r="FE288" i="10"/>
  <c r="BU230" i="10"/>
  <c r="BK249" i="10"/>
  <c r="BM249" i="10" s="1"/>
  <c r="O249" i="6" s="1"/>
  <c r="AY176" i="10"/>
  <c r="AF242" i="10"/>
  <c r="BC242" i="10" s="1"/>
  <c r="AY284" i="10"/>
  <c r="AO302" i="10"/>
  <c r="J302" i="6" s="1"/>
  <c r="HS172" i="10"/>
  <c r="GW257" i="10"/>
  <c r="GA291" i="10"/>
  <c r="GA115" i="10"/>
  <c r="GW202" i="10"/>
  <c r="EI248" i="10"/>
  <c r="FE217" i="10"/>
  <c r="FE109" i="10"/>
  <c r="GW206" i="10"/>
  <c r="GW273" i="10"/>
  <c r="FE198" i="10"/>
  <c r="FE299" i="10"/>
  <c r="FE105" i="10"/>
  <c r="EI245" i="10"/>
  <c r="HS265" i="10"/>
  <c r="FE184" i="10"/>
  <c r="GA167" i="10"/>
  <c r="GA273" i="10"/>
  <c r="GA186" i="10"/>
  <c r="EI106" i="10"/>
  <c r="FE117" i="10"/>
  <c r="GA246" i="10"/>
  <c r="HS238" i="10"/>
  <c r="EI154" i="10"/>
  <c r="FE183" i="10"/>
  <c r="FE292" i="10"/>
  <c r="FE146" i="10"/>
  <c r="FE213" i="10"/>
  <c r="EI271" i="10"/>
  <c r="GW291" i="10"/>
  <c r="EI169" i="10"/>
  <c r="GA231" i="10"/>
  <c r="EI224" i="10"/>
  <c r="FE116" i="10"/>
  <c r="GW235" i="10"/>
  <c r="GA232" i="10"/>
  <c r="FE207" i="10"/>
  <c r="GW219" i="10"/>
  <c r="EI116" i="10"/>
  <c r="EI211" i="10"/>
  <c r="FE281" i="10"/>
  <c r="EI113" i="10"/>
  <c r="EI203" i="10"/>
  <c r="EI173" i="10"/>
  <c r="EI199" i="10"/>
  <c r="GW114" i="10"/>
  <c r="EI171" i="10"/>
  <c r="FE195" i="10"/>
  <c r="EI118" i="10"/>
  <c r="EI267" i="10"/>
  <c r="GA120" i="10"/>
  <c r="EI299" i="10"/>
  <c r="EI184" i="10"/>
  <c r="FE241" i="10"/>
  <c r="FE251" i="10"/>
  <c r="FE181" i="10"/>
  <c r="GW201" i="10"/>
  <c r="EI215" i="10"/>
  <c r="GA223" i="10"/>
  <c r="GA242" i="10"/>
  <c r="FE175" i="10"/>
  <c r="FE197" i="10"/>
  <c r="EI166" i="10"/>
  <c r="GA188" i="10"/>
  <c r="GA265" i="10"/>
  <c r="FE223" i="10"/>
  <c r="EI259" i="10"/>
  <c r="GA255" i="10"/>
  <c r="GA218" i="10"/>
  <c r="EI292" i="10"/>
  <c r="GW211" i="10"/>
  <c r="GA287" i="10"/>
  <c r="FE297" i="10"/>
  <c r="FE194" i="10"/>
  <c r="EI204" i="10"/>
  <c r="FE246" i="10"/>
  <c r="FE153" i="10"/>
  <c r="EI202" i="10"/>
  <c r="GA116" i="10"/>
  <c r="GA272" i="10"/>
  <c r="GA275" i="10"/>
  <c r="EI257" i="10"/>
  <c r="EI206" i="10"/>
  <c r="EI133" i="10"/>
  <c r="FE111" i="10"/>
  <c r="GA104" i="10"/>
  <c r="GW292" i="10"/>
  <c r="GA119" i="10"/>
  <c r="EI222" i="10"/>
  <c r="GA172" i="10"/>
  <c r="GA244" i="10"/>
  <c r="EI250" i="10"/>
  <c r="EI208" i="10"/>
  <c r="GA190" i="10"/>
  <c r="FE291" i="10"/>
  <c r="EI285" i="10"/>
  <c r="EI195" i="10"/>
  <c r="FE201" i="10"/>
  <c r="FE215" i="10"/>
  <c r="EI159" i="10"/>
  <c r="GA241" i="10"/>
  <c r="GA271" i="10"/>
  <c r="EI239" i="10"/>
  <c r="FE273" i="10"/>
  <c r="EI209" i="10"/>
  <c r="GA282" i="10"/>
  <c r="EI216" i="10"/>
  <c r="FE106" i="10"/>
  <c r="GA208" i="10"/>
  <c r="GW170" i="10"/>
  <c r="GW217" i="10"/>
  <c r="EI298" i="10"/>
  <c r="FE160" i="10"/>
  <c r="EI229" i="10"/>
  <c r="FE157" i="10"/>
  <c r="GA106" i="10"/>
  <c r="FE259" i="10"/>
  <c r="FE177" i="10"/>
  <c r="GA112" i="10"/>
  <c r="FE162" i="10"/>
  <c r="GW143" i="10"/>
  <c r="EI228" i="10"/>
  <c r="EI234" i="10"/>
  <c r="FE247" i="10"/>
  <c r="FE112" i="10"/>
  <c r="FE143" i="10"/>
  <c r="FE282" i="10"/>
  <c r="EI223" i="10"/>
  <c r="GW293" i="10"/>
  <c r="GA189" i="10"/>
  <c r="FE220" i="10"/>
  <c r="FE179" i="10"/>
  <c r="FE176" i="10"/>
  <c r="FE276" i="10"/>
  <c r="FE228" i="10"/>
  <c r="EI120" i="10"/>
  <c r="GW213" i="10"/>
  <c r="EI190" i="10"/>
  <c r="EI186" i="10"/>
  <c r="FE285" i="10"/>
  <c r="GW105" i="10"/>
  <c r="FE159" i="10"/>
  <c r="GW288" i="10"/>
  <c r="HS279" i="10"/>
  <c r="FE154" i="10"/>
  <c r="FE269" i="10"/>
  <c r="GA292" i="10"/>
  <c r="AQ261" i="10"/>
  <c r="K261" i="6" s="1"/>
  <c r="AQ180" i="10"/>
  <c r="K180" i="6" s="1"/>
  <c r="J180" i="6"/>
  <c r="FE161" i="10"/>
  <c r="GA266" i="10"/>
  <c r="FE178" i="10"/>
  <c r="EI290" i="10"/>
  <c r="EI256" i="10"/>
  <c r="FE290" i="10"/>
  <c r="EI108" i="10"/>
  <c r="EI287" i="10"/>
  <c r="GW274" i="10"/>
  <c r="GW204" i="10"/>
  <c r="GA279" i="10"/>
  <c r="AY293" i="10"/>
  <c r="AF180" i="10"/>
  <c r="BC180" i="10" s="1"/>
  <c r="AW245" i="10"/>
  <c r="J281" i="6"/>
  <c r="J288" i="6"/>
  <c r="N272" i="6"/>
  <c r="P102" i="10"/>
  <c r="GA168" i="10"/>
  <c r="GA293" i="10"/>
  <c r="FE118" i="10"/>
  <c r="EI279" i="10"/>
  <c r="GA290" i="10"/>
  <c r="EI164" i="10"/>
  <c r="GA160" i="10"/>
  <c r="FE252" i="10"/>
  <c r="GW187" i="10"/>
  <c r="GA224" i="10"/>
  <c r="GW179" i="10"/>
  <c r="GW172" i="10"/>
  <c r="FE263" i="10"/>
  <c r="FE115" i="10"/>
  <c r="BK154" i="10"/>
  <c r="BM154" i="10" s="1"/>
  <c r="O154" i="6" s="1"/>
  <c r="BK212" i="10"/>
  <c r="BK221" i="10"/>
  <c r="BM221" i="10" s="1"/>
  <c r="O221" i="6" s="1"/>
  <c r="AF172" i="10"/>
  <c r="BC172" i="10" s="1"/>
  <c r="AY158" i="10"/>
  <c r="AY162" i="10"/>
  <c r="BD245" i="10"/>
  <c r="BF245" i="10" s="1"/>
  <c r="AF143" i="10"/>
  <c r="BC143" i="10" s="1"/>
  <c r="J277" i="6"/>
  <c r="BK202" i="10"/>
  <c r="J282" i="6"/>
  <c r="J192" i="6"/>
  <c r="AC240" i="10"/>
  <c r="AO130" i="10"/>
  <c r="AQ130" i="10" s="1"/>
  <c r="K130" i="6" s="1"/>
  <c r="GA105" i="10"/>
  <c r="GA181" i="10"/>
  <c r="EI276" i="10"/>
  <c r="GA131" i="10"/>
  <c r="GA296" i="10"/>
  <c r="GA276" i="10"/>
  <c r="GW266" i="10"/>
  <c r="GW111" i="10"/>
  <c r="GA177" i="10"/>
  <c r="EI296" i="10"/>
  <c r="EI268" i="10"/>
  <c r="GA195" i="10"/>
  <c r="GA206" i="10"/>
  <c r="GW119" i="10"/>
  <c r="FE266" i="10"/>
  <c r="GA187" i="10"/>
  <c r="AY200" i="10"/>
  <c r="AY249" i="10"/>
  <c r="J266" i="6"/>
  <c r="AL258" i="10"/>
  <c r="H258" i="6" s="1"/>
  <c r="F133" i="6"/>
  <c r="EI263" i="10"/>
  <c r="FE236" i="10"/>
  <c r="EI220" i="10"/>
  <c r="GA261" i="10"/>
  <c r="FE209" i="10"/>
  <c r="GA268" i="10"/>
  <c r="EI272" i="10"/>
  <c r="EI275" i="10"/>
  <c r="EI241" i="10"/>
  <c r="GW124" i="10"/>
  <c r="GA238" i="10"/>
  <c r="EI265" i="10"/>
  <c r="EI247" i="10"/>
  <c r="GA185" i="10"/>
  <c r="CG111" i="10"/>
  <c r="CI111" i="10" s="1"/>
  <c r="AF249" i="10"/>
  <c r="BC249" i="10" s="1"/>
  <c r="BJ245" i="10"/>
  <c r="J205" i="6"/>
  <c r="P292" i="10"/>
  <c r="D292" i="6" s="1"/>
  <c r="AC160" i="10"/>
  <c r="AO161" i="10"/>
  <c r="J161" i="6" s="1"/>
  <c r="J167" i="10"/>
  <c r="AG167" i="10" s="1"/>
  <c r="AF167" i="10" s="1"/>
  <c r="BC167" i="10" s="1"/>
  <c r="AO278" i="10"/>
  <c r="J278" i="6" s="1"/>
  <c r="J129" i="10"/>
  <c r="AG129" i="10" s="1"/>
  <c r="AC245" i="10"/>
  <c r="AO289" i="10"/>
  <c r="J289" i="6" s="1"/>
  <c r="GA213" i="10"/>
  <c r="GW203" i="10"/>
  <c r="GA220" i="10"/>
  <c r="GW268" i="10"/>
  <c r="EI249" i="10"/>
  <c r="FE168" i="10"/>
  <c r="FE155" i="10"/>
  <c r="HS298" i="10"/>
  <c r="EI300" i="10"/>
  <c r="EI104" i="10"/>
  <c r="EI243" i="10"/>
  <c r="GW231" i="10"/>
  <c r="CL139" i="10"/>
  <c r="AY281" i="10"/>
  <c r="AY225" i="10"/>
  <c r="BL286" i="10"/>
  <c r="AQ172" i="10"/>
  <c r="K172" i="6" s="1"/>
  <c r="AL158" i="10"/>
  <c r="H158" i="6" s="1"/>
  <c r="BU206" i="10"/>
  <c r="BI245" i="10"/>
  <c r="J245" i="10"/>
  <c r="AG245" i="10" s="1"/>
  <c r="AF245" i="10" s="1"/>
  <c r="BC245" i="10" s="1"/>
  <c r="P300" i="10"/>
  <c r="D300" i="6" s="1"/>
  <c r="EI260" i="10"/>
  <c r="FE211" i="10"/>
  <c r="GA235" i="10"/>
  <c r="J161" i="10"/>
  <c r="AG161" i="10" s="1"/>
  <c r="FE225" i="10"/>
  <c r="FE226" i="10"/>
  <c r="GA258" i="10"/>
  <c r="EI124" i="10"/>
  <c r="FE267" i="10"/>
  <c r="GW272" i="10"/>
  <c r="EI240" i="10"/>
  <c r="EI236" i="10"/>
  <c r="GW233" i="10"/>
  <c r="EI212" i="10"/>
  <c r="FE295" i="10"/>
  <c r="GA162" i="10"/>
  <c r="GA283" i="10"/>
  <c r="FE277" i="10"/>
  <c r="FE205" i="10"/>
  <c r="EI114" i="10"/>
  <c r="GA221" i="10"/>
  <c r="GA285" i="10"/>
  <c r="EI221" i="10"/>
  <c r="AO191" i="10"/>
  <c r="AQ191" i="10" s="1"/>
  <c r="K191" i="6" s="1"/>
  <c r="P122" i="10"/>
  <c r="D122" i="6" s="1"/>
  <c r="AL223" i="10"/>
  <c r="H223" i="6" s="1"/>
  <c r="GA194" i="10"/>
  <c r="FE301" i="10"/>
  <c r="GW242" i="10"/>
  <c r="GW243" i="10"/>
  <c r="FE227" i="10"/>
  <c r="FE274" i="10"/>
  <c r="EI188" i="10"/>
  <c r="FE202" i="10"/>
  <c r="FE187" i="10"/>
  <c r="HS203" i="10"/>
  <c r="FE224" i="10"/>
  <c r="GA226" i="10"/>
  <c r="EI191" i="10"/>
  <c r="BK223" i="10"/>
  <c r="AY134" i="10"/>
  <c r="BK149" i="10"/>
  <c r="BM149" i="10" s="1"/>
  <c r="O149" i="6" s="1"/>
  <c r="J134" i="6"/>
  <c r="AO232" i="10"/>
  <c r="AY201" i="10"/>
  <c r="J240" i="10"/>
  <c r="AG240" i="10" s="1"/>
  <c r="J156" i="10"/>
  <c r="AG156" i="10" s="1"/>
  <c r="AF156" i="10" s="1"/>
  <c r="BC156" i="10" s="1"/>
  <c r="BK159" i="10"/>
  <c r="N159" i="6" s="1"/>
  <c r="GA217" i="10"/>
  <c r="EI238" i="10"/>
  <c r="GA103" i="10"/>
  <c r="EI170" i="10"/>
  <c r="GW155" i="10"/>
  <c r="GW241" i="10"/>
  <c r="GA211" i="10"/>
  <c r="GA161" i="10"/>
  <c r="HS159" i="10"/>
  <c r="GW195" i="10"/>
  <c r="GA202" i="10"/>
  <c r="GW298" i="10"/>
  <c r="FE133" i="10"/>
  <c r="GA237" i="10"/>
  <c r="GA124" i="10"/>
  <c r="EI112" i="10"/>
  <c r="GW249" i="10"/>
  <c r="FE298" i="10"/>
  <c r="GA102" i="10"/>
  <c r="FE248" i="10"/>
  <c r="J286" i="6"/>
  <c r="AQ286" i="10"/>
  <c r="K286" i="6" s="1"/>
  <c r="J245" i="6"/>
  <c r="AQ245" i="10"/>
  <c r="K245" i="6" s="1"/>
  <c r="BQ289" i="10"/>
  <c r="CC289" i="10" s="1"/>
  <c r="BI289" i="10"/>
  <c r="BJ289" i="10"/>
  <c r="BD289" i="10"/>
  <c r="BF289" i="10" s="1"/>
  <c r="AX289" i="10"/>
  <c r="AW289" i="10"/>
  <c r="P189" i="10"/>
  <c r="D189" i="6" s="1"/>
  <c r="J189" i="10"/>
  <c r="AG189" i="10" s="1"/>
  <c r="AY294" i="10"/>
  <c r="AY270" i="10"/>
  <c r="AW286" i="10"/>
  <c r="AY286" i="10" s="1"/>
  <c r="AF197" i="10"/>
  <c r="BC197" i="10" s="1"/>
  <c r="BD138" i="10"/>
  <c r="BF138" i="10" s="1"/>
  <c r="BK137" i="10"/>
  <c r="N137" i="6" s="1"/>
  <c r="AC191" i="10"/>
  <c r="BK211" i="10"/>
  <c r="BM211" i="10" s="1"/>
  <c r="O211" i="6" s="1"/>
  <c r="AO120" i="10"/>
  <c r="AQ120" i="10" s="1"/>
  <c r="AF155" i="10"/>
  <c r="BC155" i="10" s="1"/>
  <c r="AQ147" i="10"/>
  <c r="K147" i="6" s="1"/>
  <c r="J147" i="6"/>
  <c r="BJ164" i="10"/>
  <c r="BD164" i="10"/>
  <c r="BF164" i="10" s="1"/>
  <c r="BI164" i="10"/>
  <c r="AW164" i="10"/>
  <c r="AX164" i="10"/>
  <c r="BQ164" i="10"/>
  <c r="CC164" i="10" s="1"/>
  <c r="BL145" i="10"/>
  <c r="BQ145" i="10"/>
  <c r="CC145" i="10" s="1"/>
  <c r="BJ145" i="10"/>
  <c r="AW145" i="10"/>
  <c r="AX145" i="10"/>
  <c r="BI145" i="10"/>
  <c r="BD145" i="10"/>
  <c r="BF145" i="10" s="1"/>
  <c r="P134" i="10"/>
  <c r="D134" i="6" s="1"/>
  <c r="J134" i="10"/>
  <c r="AG134" i="10" s="1"/>
  <c r="AF134" i="10" s="1"/>
  <c r="BC134" i="10" s="1"/>
  <c r="AF113" i="10"/>
  <c r="BC113" i="10" s="1"/>
  <c r="BJ286" i="10"/>
  <c r="AL105" i="10"/>
  <c r="AX138" i="10"/>
  <c r="J208" i="6"/>
  <c r="J127" i="6"/>
  <c r="J213" i="6"/>
  <c r="J257" i="6"/>
  <c r="J279" i="6"/>
  <c r="F171" i="6"/>
  <c r="U182" i="10"/>
  <c r="G182" i="6" s="1"/>
  <c r="BK265" i="10"/>
  <c r="BM265" i="10" s="1"/>
  <c r="O265" i="6" s="1"/>
  <c r="AY262" i="10"/>
  <c r="BK293" i="10"/>
  <c r="BM293" i="10" s="1"/>
  <c r="O293" i="6" s="1"/>
  <c r="AY204" i="10"/>
  <c r="BM203" i="10"/>
  <c r="O203" i="6" s="1"/>
  <c r="AY251" i="10"/>
  <c r="BI286" i="10"/>
  <c r="AY123" i="10"/>
  <c r="AW138" i="10"/>
  <c r="BK231" i="10"/>
  <c r="N231" i="6" s="1"/>
  <c r="J136" i="6"/>
  <c r="AQ162" i="10"/>
  <c r="K162" i="6" s="1"/>
  <c r="AY137" i="10"/>
  <c r="AC153" i="10"/>
  <c r="AC164" i="10"/>
  <c r="AO145" i="10"/>
  <c r="AO175" i="10"/>
  <c r="J148" i="10"/>
  <c r="AG148" i="10" s="1"/>
  <c r="P148" i="10"/>
  <c r="D148" i="6" s="1"/>
  <c r="U249" i="10"/>
  <c r="G249" i="6" s="1"/>
  <c r="F249" i="6"/>
  <c r="BK226" i="10"/>
  <c r="N226" i="6" s="1"/>
  <c r="BK243" i="10"/>
  <c r="BM243" i="10" s="1"/>
  <c r="O243" i="6" s="1"/>
  <c r="AF223" i="10"/>
  <c r="BC223" i="10" s="1"/>
  <c r="AF231" i="10"/>
  <c r="BC231" i="10" s="1"/>
  <c r="AY157" i="10"/>
  <c r="AF258" i="10"/>
  <c r="BC258" i="10" s="1"/>
  <c r="BB258" i="10" s="1"/>
  <c r="BY258" i="10" s="1"/>
  <c r="BQ286" i="10"/>
  <c r="CC286" i="10" s="1"/>
  <c r="AF154" i="10"/>
  <c r="BC154" i="10" s="1"/>
  <c r="BU246" i="10"/>
  <c r="BL289" i="10"/>
  <c r="AF192" i="10"/>
  <c r="BC192" i="10" s="1"/>
  <c r="BI138" i="10"/>
  <c r="J154" i="6"/>
  <c r="J260" i="6"/>
  <c r="J292" i="6"/>
  <c r="J284" i="6"/>
  <c r="J273" i="6"/>
  <c r="AC236" i="10"/>
  <c r="AY147" i="10"/>
  <c r="BK179" i="10"/>
  <c r="N179" i="6" s="1"/>
  <c r="U191" i="10"/>
  <c r="G191" i="6" s="1"/>
  <c r="J211" i="6"/>
  <c r="AO181" i="10"/>
  <c r="J181" i="6" s="1"/>
  <c r="AC131" i="10"/>
  <c r="AY193" i="10"/>
  <c r="AC289" i="10"/>
  <c r="U242" i="10"/>
  <c r="G242" i="6" s="1"/>
  <c r="F242" i="6"/>
  <c r="J196" i="10"/>
  <c r="AG196" i="10" s="1"/>
  <c r="AF196" i="10" s="1"/>
  <c r="BC196" i="10" s="1"/>
  <c r="AC145" i="10"/>
  <c r="BK132" i="10"/>
  <c r="BM132" i="10" s="1"/>
  <c r="O132" i="6" s="1"/>
  <c r="AF278" i="10"/>
  <c r="BC278" i="10" s="1"/>
  <c r="AF123" i="10"/>
  <c r="BC123" i="10" s="1"/>
  <c r="AF151" i="10"/>
  <c r="BC151" i="10" s="1"/>
  <c r="AY184" i="10"/>
  <c r="J183" i="6"/>
  <c r="J184" i="6"/>
  <c r="N279" i="6"/>
  <c r="AC168" i="10"/>
  <c r="AC171" i="10"/>
  <c r="AC263" i="10"/>
  <c r="AQ119" i="10"/>
  <c r="J272" i="6"/>
  <c r="AO128" i="10"/>
  <c r="AQ128" i="10" s="1"/>
  <c r="K128" i="6" s="1"/>
  <c r="AO164" i="10"/>
  <c r="AY119" i="10"/>
  <c r="BK294" i="10"/>
  <c r="BM294" i="10" s="1"/>
  <c r="O294" i="6" s="1"/>
  <c r="BU279" i="10"/>
  <c r="AY196" i="10"/>
  <c r="BJ138" i="10"/>
  <c r="AO178" i="10"/>
  <c r="AQ178" i="10" s="1"/>
  <c r="K178" i="6" s="1"/>
  <c r="AO239" i="10"/>
  <c r="AQ239" i="10" s="1"/>
  <c r="K239" i="6" s="1"/>
  <c r="AQ150" i="10"/>
  <c r="K150" i="6" s="1"/>
  <c r="U128" i="10"/>
  <c r="G128" i="6" s="1"/>
  <c r="F128" i="6"/>
  <c r="BK143" i="10"/>
  <c r="BK172" i="10"/>
  <c r="N172" i="6" s="1"/>
  <c r="AY221" i="10"/>
  <c r="AY215" i="10"/>
  <c r="BK175" i="10"/>
  <c r="BM175" i="10" s="1"/>
  <c r="O175" i="6" s="1"/>
  <c r="CG275" i="10"/>
  <c r="R275" i="6" s="1"/>
  <c r="BK268" i="10"/>
  <c r="N268" i="6" s="1"/>
  <c r="CG279" i="10"/>
  <c r="R279" i="6" s="1"/>
  <c r="AY213" i="10"/>
  <c r="BK257" i="10"/>
  <c r="BM257" i="10" s="1"/>
  <c r="O257" i="6" s="1"/>
  <c r="AY253" i="10"/>
  <c r="AY151" i="10"/>
  <c r="AO171" i="10"/>
  <c r="AQ171" i="10" s="1"/>
  <c r="K171" i="6" s="1"/>
  <c r="AC276" i="10"/>
  <c r="AF276" i="10" s="1"/>
  <c r="BC276" i="10" s="1"/>
  <c r="AC248" i="10"/>
  <c r="AC210" i="10"/>
  <c r="AC102" i="10"/>
  <c r="AY141" i="10"/>
  <c r="AY250" i="10"/>
  <c r="AY285" i="10"/>
  <c r="AY192" i="10"/>
  <c r="AC189" i="10"/>
  <c r="BK155" i="10"/>
  <c r="N155" i="6" s="1"/>
  <c r="AY106" i="10"/>
  <c r="BK182" i="10"/>
  <c r="N182" i="6" s="1"/>
  <c r="BK183" i="10"/>
  <c r="BM183" i="10" s="1"/>
  <c r="O183" i="6" s="1"/>
  <c r="BK136" i="10"/>
  <c r="BM136" i="10" s="1"/>
  <c r="O136" i="6" s="1"/>
  <c r="J295" i="6"/>
  <c r="J173" i="6"/>
  <c r="J157" i="6"/>
  <c r="F284" i="6"/>
  <c r="AO160" i="10"/>
  <c r="J160" i="6" s="1"/>
  <c r="AY150" i="10"/>
  <c r="AC120" i="10"/>
  <c r="AC181" i="10"/>
  <c r="AC293" i="10"/>
  <c r="AC286" i="10"/>
  <c r="AY273" i="10"/>
  <c r="AY167" i="10"/>
  <c r="AY299" i="10"/>
  <c r="AL208" i="10"/>
  <c r="H208" i="6" s="1"/>
  <c r="AY126" i="10"/>
  <c r="BK262" i="10"/>
  <c r="BM262" i="10" s="1"/>
  <c r="O262" i="6" s="1"/>
  <c r="BU174" i="10"/>
  <c r="CG159" i="10"/>
  <c r="CI159" i="10" s="1"/>
  <c r="S159" i="6" s="1"/>
  <c r="J220" i="6"/>
  <c r="AO153" i="10"/>
  <c r="AQ153" i="10" s="1"/>
  <c r="K153" i="6" s="1"/>
  <c r="AO107" i="10"/>
  <c r="AQ107" i="10" s="1"/>
  <c r="AC109" i="10"/>
  <c r="AO283" i="10"/>
  <c r="AQ283" i="10" s="1"/>
  <c r="K283" i="6" s="1"/>
  <c r="AC209" i="10"/>
  <c r="AO300" i="10"/>
  <c r="AQ300" i="10" s="1"/>
  <c r="K300" i="6" s="1"/>
  <c r="AC264" i="10"/>
  <c r="AY155" i="10"/>
  <c r="BK193" i="10"/>
  <c r="N193" i="6" s="1"/>
  <c r="F300" i="6"/>
  <c r="U300" i="10"/>
  <c r="G300" i="6" s="1"/>
  <c r="BK141" i="10"/>
  <c r="N141" i="6" s="1"/>
  <c r="AC169" i="10"/>
  <c r="BB247" i="10"/>
  <c r="BY247" i="10" s="1"/>
  <c r="BK156" i="10"/>
  <c r="N156" i="6" s="1"/>
  <c r="J227" i="6"/>
  <c r="AY195" i="10"/>
  <c r="BK185" i="10"/>
  <c r="BM185" i="10" s="1"/>
  <c r="O185" i="6" s="1"/>
  <c r="AF106" i="10"/>
  <c r="BC106" i="10" s="1"/>
  <c r="CG255" i="10"/>
  <c r="R255" i="6" s="1"/>
  <c r="BK237" i="10"/>
  <c r="BM237" i="10" s="1"/>
  <c r="O237" i="6" s="1"/>
  <c r="BK122" i="10"/>
  <c r="BM122" i="10" s="1"/>
  <c r="O122" i="6" s="1"/>
  <c r="AY231" i="10"/>
  <c r="BK112" i="10"/>
  <c r="BM112" i="10" s="1"/>
  <c r="AO263" i="10"/>
  <c r="AQ263" i="10" s="1"/>
  <c r="K263" i="6" s="1"/>
  <c r="AC267" i="10"/>
  <c r="AC161" i="10"/>
  <c r="J217" i="10"/>
  <c r="AG217" i="10" s="1"/>
  <c r="P217" i="10"/>
  <c r="D217" i="6" s="1"/>
  <c r="AY226" i="10"/>
  <c r="BK282" i="10"/>
  <c r="N282" i="6" s="1"/>
  <c r="AY243" i="10"/>
  <c r="BK140" i="10"/>
  <c r="BM140" i="10" s="1"/>
  <c r="O140" i="6" s="1"/>
  <c r="BK187" i="10"/>
  <c r="BM187" i="10" s="1"/>
  <c r="O187" i="6" s="1"/>
  <c r="AY278" i="10"/>
  <c r="BK299" i="10"/>
  <c r="N299" i="6" s="1"/>
  <c r="AY277" i="10"/>
  <c r="BK250" i="10"/>
  <c r="BM250" i="10" s="1"/>
  <c r="O250" i="6" s="1"/>
  <c r="AY110" i="10"/>
  <c r="BM199" i="10"/>
  <c r="O199" i="6" s="1"/>
  <c r="BU247" i="10"/>
  <c r="AY288" i="10"/>
  <c r="BK253" i="10"/>
  <c r="BM253" i="10" s="1"/>
  <c r="O253" i="6" s="1"/>
  <c r="J285" i="6"/>
  <c r="BK201" i="10"/>
  <c r="N201" i="6" s="1"/>
  <c r="BK291" i="10"/>
  <c r="N291" i="6" s="1"/>
  <c r="F149" i="6"/>
  <c r="U149" i="10"/>
  <c r="G149" i="6" s="1"/>
  <c r="AC128" i="10"/>
  <c r="BK197" i="10"/>
  <c r="BM197" i="10" s="1"/>
  <c r="O197" i="6" s="1"/>
  <c r="AY297" i="10"/>
  <c r="CG246" i="10"/>
  <c r="CI246" i="10" s="1"/>
  <c r="S246" i="6" s="1"/>
  <c r="AY301" i="10"/>
  <c r="BU272" i="10"/>
  <c r="J170" i="6"/>
  <c r="J262" i="6"/>
  <c r="J126" i="6"/>
  <c r="AO103" i="10"/>
  <c r="AQ103" i="10" s="1"/>
  <c r="AO109" i="10"/>
  <c r="AQ109" i="10" s="1"/>
  <c r="AO118" i="10"/>
  <c r="AQ118" i="10" s="1"/>
  <c r="AO121" i="10"/>
  <c r="J121" i="6" s="1"/>
  <c r="AO190" i="10"/>
  <c r="J190" i="6" s="1"/>
  <c r="AY261" i="10"/>
  <c r="AO267" i="10"/>
  <c r="AC130" i="10"/>
  <c r="AX244" i="10"/>
  <c r="BQ244" i="10"/>
  <c r="CC244" i="10" s="1"/>
  <c r="AW244" i="10"/>
  <c r="BI244" i="10"/>
  <c r="BD244" i="10"/>
  <c r="BF244" i="10" s="1"/>
  <c r="BJ244" i="10"/>
  <c r="J125" i="10"/>
  <c r="AG125" i="10" s="1"/>
  <c r="AC214" i="10"/>
  <c r="AL155" i="10"/>
  <c r="H155" i="6" s="1"/>
  <c r="BK200" i="10"/>
  <c r="BM200" i="10" s="1"/>
  <c r="O200" i="6" s="1"/>
  <c r="BK167" i="10"/>
  <c r="N167" i="6" s="1"/>
  <c r="AY105" i="10"/>
  <c r="BK162" i="10"/>
  <c r="BM162" i="10" s="1"/>
  <c r="O162" i="6" s="1"/>
  <c r="AL220" i="10"/>
  <c r="H220" i="6" s="1"/>
  <c r="BK266" i="10"/>
  <c r="BM266" i="10" s="1"/>
  <c r="O266" i="6" s="1"/>
  <c r="AY163" i="10"/>
  <c r="BK288" i="10"/>
  <c r="N288" i="6" s="1"/>
  <c r="CG235" i="10"/>
  <c r="CI235" i="10" s="1"/>
  <c r="S235" i="6" s="1"/>
  <c r="CG272" i="10"/>
  <c r="CI272" i="10" s="1"/>
  <c r="S272" i="6" s="1"/>
  <c r="AY112" i="10"/>
  <c r="AC178" i="10"/>
  <c r="AC133" i="10"/>
  <c r="AC259" i="10"/>
  <c r="AL176" i="10"/>
  <c r="H176" i="6" s="1"/>
  <c r="AO210" i="10"/>
  <c r="J210" i="6" s="1"/>
  <c r="AO189" i="10"/>
  <c r="AQ189" i="10" s="1"/>
  <c r="K189" i="6" s="1"/>
  <c r="AO131" i="10"/>
  <c r="J131" i="6" s="1"/>
  <c r="BS193" i="10"/>
  <c r="BT193" i="10"/>
  <c r="BZ193" i="10"/>
  <c r="CB193" i="10" s="1"/>
  <c r="CM193" i="10"/>
  <c r="CY193" i="10" s="1"/>
  <c r="CE193" i="10"/>
  <c r="CF193" i="10"/>
  <c r="U180" i="10"/>
  <c r="G180" i="6" s="1"/>
  <c r="F180" i="6"/>
  <c r="J283" i="10"/>
  <c r="AG283" i="10" s="1"/>
  <c r="AY223" i="10"/>
  <c r="BK270" i="10"/>
  <c r="BM270" i="10" s="1"/>
  <c r="O270" i="6" s="1"/>
  <c r="AY198" i="10"/>
  <c r="AL106" i="10"/>
  <c r="BK114" i="10"/>
  <c r="BM114" i="10" s="1"/>
  <c r="CG230" i="10"/>
  <c r="R230" i="6" s="1"/>
  <c r="BU111" i="10"/>
  <c r="AO117" i="10"/>
  <c r="AQ117" i="10" s="1"/>
  <c r="BK261" i="10"/>
  <c r="N261" i="6" s="1"/>
  <c r="BK150" i="10"/>
  <c r="N150" i="6" s="1"/>
  <c r="AO146" i="10"/>
  <c r="J146" i="6" s="1"/>
  <c r="F124" i="6"/>
  <c r="J130" i="10"/>
  <c r="AG130" i="10" s="1"/>
  <c r="BD128" i="10"/>
  <c r="BF128" i="10" s="1"/>
  <c r="BL128" i="10"/>
  <c r="AX128" i="10"/>
  <c r="BQ128" i="10"/>
  <c r="CC128" i="10" s="1"/>
  <c r="BJ128" i="10"/>
  <c r="BI128" i="10"/>
  <c r="AW128" i="10"/>
  <c r="AO244" i="10"/>
  <c r="J131" i="10"/>
  <c r="AG131" i="10" s="1"/>
  <c r="AO214" i="10"/>
  <c r="AY127" i="10"/>
  <c r="AY274" i="10"/>
  <c r="BK173" i="10"/>
  <c r="BM173" i="10" s="1"/>
  <c r="O173" i="6" s="1"/>
  <c r="AY175" i="10"/>
  <c r="AY104" i="10"/>
  <c r="BK251" i="10"/>
  <c r="BM251" i="10" s="1"/>
  <c r="O251" i="6" s="1"/>
  <c r="AY205" i="10"/>
  <c r="BK260" i="10"/>
  <c r="BM260" i="10" s="1"/>
  <c r="O260" i="6" s="1"/>
  <c r="BU135" i="10"/>
  <c r="BK126" i="10"/>
  <c r="BM126" i="10" s="1"/>
  <c r="O126" i="6" s="1"/>
  <c r="BU159" i="10"/>
  <c r="J163" i="6"/>
  <c r="J152" i="6"/>
  <c r="J229" i="6"/>
  <c r="AL243" i="10"/>
  <c r="H243" i="6" s="1"/>
  <c r="AC117" i="10"/>
  <c r="AC177" i="10"/>
  <c r="AO133" i="10"/>
  <c r="AQ133" i="10" s="1"/>
  <c r="K133" i="6" s="1"/>
  <c r="BK216" i="10"/>
  <c r="N216" i="6" s="1"/>
  <c r="AO169" i="10"/>
  <c r="J169" i="6" s="1"/>
  <c r="AC148" i="10"/>
  <c r="AO248" i="10"/>
  <c r="AQ248" i="10" s="1"/>
  <c r="K248" i="6" s="1"/>
  <c r="F267" i="6"/>
  <c r="J186" i="6"/>
  <c r="AQ186" i="10"/>
  <c r="K186" i="6" s="1"/>
  <c r="AF147" i="10"/>
  <c r="BC147" i="10" s="1"/>
  <c r="AW214" i="10"/>
  <c r="AX214" i="10"/>
  <c r="BD214" i="10"/>
  <c r="BF214" i="10" s="1"/>
  <c r="BQ214" i="10"/>
  <c r="CC214" i="10" s="1"/>
  <c r="BI214" i="10"/>
  <c r="BJ214" i="10"/>
  <c r="P146" i="10"/>
  <c r="D146" i="6" s="1"/>
  <c r="J146" i="10"/>
  <c r="AG146" i="10" s="1"/>
  <c r="F190" i="6"/>
  <c r="U190" i="10"/>
  <c r="G190" i="6" s="1"/>
  <c r="AL234" i="10"/>
  <c r="H234" i="6" s="1"/>
  <c r="BK157" i="10"/>
  <c r="BM157" i="10" s="1"/>
  <c r="O157" i="6" s="1"/>
  <c r="BK242" i="10"/>
  <c r="BM242" i="10" s="1"/>
  <c r="O242" i="6" s="1"/>
  <c r="BK298" i="10"/>
  <c r="BM298" i="10" s="1"/>
  <c r="O298" i="6" s="1"/>
  <c r="CG238" i="10"/>
  <c r="CI238" i="10" s="1"/>
  <c r="S238" i="6" s="1"/>
  <c r="AO177" i="10"/>
  <c r="J177" i="6" s="1"/>
  <c r="BK139" i="10"/>
  <c r="N139" i="6" s="1"/>
  <c r="AO259" i="10"/>
  <c r="J259" i="6" s="1"/>
  <c r="AO125" i="10"/>
  <c r="AQ125" i="10" s="1"/>
  <c r="K125" i="6" s="1"/>
  <c r="P246" i="10"/>
  <c r="D246" i="6" s="1"/>
  <c r="J120" i="10"/>
  <c r="AG120" i="10" s="1"/>
  <c r="P120" i="10"/>
  <c r="AY108" i="10"/>
  <c r="CG135" i="10"/>
  <c r="R135" i="6" s="1"/>
  <c r="AO276" i="10"/>
  <c r="AQ276" i="10" s="1"/>
  <c r="K276" i="6" s="1"/>
  <c r="AC244" i="10"/>
  <c r="J232" i="6"/>
  <c r="AQ232" i="10"/>
  <c r="K232" i="6" s="1"/>
  <c r="N211" i="6"/>
  <c r="BQ153" i="10"/>
  <c r="CC153" i="10" s="1"/>
  <c r="BI153" i="10"/>
  <c r="BD153" i="10"/>
  <c r="BF153" i="10" s="1"/>
  <c r="BJ153" i="10"/>
  <c r="AW153" i="10"/>
  <c r="AX153" i="10"/>
  <c r="BZ179" i="10"/>
  <c r="CB179" i="10" s="1"/>
  <c r="CE179" i="10"/>
  <c r="CF179" i="10"/>
  <c r="BT179" i="10"/>
  <c r="CM179" i="10"/>
  <c r="CY179" i="10" s="1"/>
  <c r="BS179" i="10"/>
  <c r="J162" i="10"/>
  <c r="AG162" i="10" s="1"/>
  <c r="AF162" i="10" s="1"/>
  <c r="BC162" i="10" s="1"/>
  <c r="BI125" i="10"/>
  <c r="AX125" i="10"/>
  <c r="BQ125" i="10"/>
  <c r="CC125" i="10" s="1"/>
  <c r="BL125" i="10"/>
  <c r="BJ125" i="10"/>
  <c r="BD125" i="10"/>
  <c r="BF125" i="10" s="1"/>
  <c r="AW125" i="10"/>
  <c r="BP120" i="10"/>
  <c r="BL120" i="10"/>
  <c r="BL181" i="10"/>
  <c r="AW181" i="10"/>
  <c r="BQ181" i="10"/>
  <c r="CC181" i="10" s="1"/>
  <c r="AX181" i="10"/>
  <c r="BI181" i="10"/>
  <c r="BJ181" i="10"/>
  <c r="BD181" i="10"/>
  <c r="BF181" i="10" s="1"/>
  <c r="BS224" i="10"/>
  <c r="BT224" i="10"/>
  <c r="CF224" i="10"/>
  <c r="CM224" i="10"/>
  <c r="CY224" i="10" s="1"/>
  <c r="CE224" i="10"/>
  <c r="BZ224" i="10"/>
  <c r="CB224" i="10" s="1"/>
  <c r="P271" i="10"/>
  <c r="D271" i="6" s="1"/>
  <c r="CL276" i="10"/>
  <c r="BI107" i="10"/>
  <c r="AW107" i="10"/>
  <c r="BJ107" i="10"/>
  <c r="AX107" i="10"/>
  <c r="BQ107" i="10"/>
  <c r="CC107" i="10" s="1"/>
  <c r="BD107" i="10"/>
  <c r="BF107" i="10" s="1"/>
  <c r="AF186" i="10"/>
  <c r="BC186" i="10" s="1"/>
  <c r="U181" i="10"/>
  <c r="G181" i="6" s="1"/>
  <c r="F181" i="6"/>
  <c r="AW300" i="10"/>
  <c r="BI300" i="10"/>
  <c r="AX300" i="10"/>
  <c r="BQ300" i="10"/>
  <c r="CC300" i="10" s="1"/>
  <c r="BJ300" i="10"/>
  <c r="BD300" i="10"/>
  <c r="BF300" i="10" s="1"/>
  <c r="BL178" i="10"/>
  <c r="AX178" i="10"/>
  <c r="AW178" i="10"/>
  <c r="BQ178" i="10"/>
  <c r="CC178" i="10" s="1"/>
  <c r="BI178" i="10"/>
  <c r="BJ178" i="10"/>
  <c r="BD178" i="10"/>
  <c r="BF178" i="10" s="1"/>
  <c r="AY199" i="10"/>
  <c r="BQ259" i="10"/>
  <c r="CC259" i="10" s="1"/>
  <c r="BI259" i="10"/>
  <c r="BJ259" i="10"/>
  <c r="AW259" i="10"/>
  <c r="BD259" i="10"/>
  <c r="BF259" i="10" s="1"/>
  <c r="AX259" i="10"/>
  <c r="CH224" i="10"/>
  <c r="AF187" i="10"/>
  <c r="BC187" i="10" s="1"/>
  <c r="BK204" i="10"/>
  <c r="BM204" i="10" s="1"/>
  <c r="O204" i="6" s="1"/>
  <c r="AY217" i="10"/>
  <c r="BK208" i="10"/>
  <c r="BM208" i="10" s="1"/>
  <c r="O208" i="6" s="1"/>
  <c r="BK220" i="10"/>
  <c r="N220" i="6" s="1"/>
  <c r="AY228" i="10"/>
  <c r="BK229" i="10"/>
  <c r="BM229" i="10" s="1"/>
  <c r="O229" i="6" s="1"/>
  <c r="AY266" i="10"/>
  <c r="BK163" i="10"/>
  <c r="BM163" i="10" s="1"/>
  <c r="O163" i="6" s="1"/>
  <c r="BU275" i="10"/>
  <c r="BK123" i="10"/>
  <c r="BM123" i="10" s="1"/>
  <c r="O123" i="6" s="1"/>
  <c r="AL170" i="10"/>
  <c r="H170" i="6" s="1"/>
  <c r="AY136" i="10"/>
  <c r="BK205" i="10"/>
  <c r="BM205" i="10" s="1"/>
  <c r="O205" i="6" s="1"/>
  <c r="BK170" i="10"/>
  <c r="BM170" i="10" s="1"/>
  <c r="O170" i="6" s="1"/>
  <c r="BK284" i="10"/>
  <c r="BM284" i="10" s="1"/>
  <c r="O284" i="6" s="1"/>
  <c r="AY116" i="10"/>
  <c r="AQ242" i="10"/>
  <c r="K242" i="6" s="1"/>
  <c r="AF292" i="10"/>
  <c r="BC292" i="10" s="1"/>
  <c r="J123" i="6"/>
  <c r="J197" i="6"/>
  <c r="J212" i="6"/>
  <c r="F130" i="6"/>
  <c r="U130" i="10"/>
  <c r="G130" i="6" s="1"/>
  <c r="AF300" i="10"/>
  <c r="BC300" i="10" s="1"/>
  <c r="BD191" i="10"/>
  <c r="BF191" i="10" s="1"/>
  <c r="BI191" i="10"/>
  <c r="AW191" i="10"/>
  <c r="AX191" i="10"/>
  <c r="BQ191" i="10"/>
  <c r="CC191" i="10" s="1"/>
  <c r="BJ191" i="10"/>
  <c r="BD115" i="10"/>
  <c r="BF115" i="10" s="1"/>
  <c r="BQ115" i="10"/>
  <c r="CC115" i="10" s="1"/>
  <c r="BL115" i="10"/>
  <c r="BJ115" i="10"/>
  <c r="AX115" i="10"/>
  <c r="AW115" i="10"/>
  <c r="BI115" i="10"/>
  <c r="BS211" i="10"/>
  <c r="CE211" i="10"/>
  <c r="BZ211" i="10"/>
  <c r="CB211" i="10" s="1"/>
  <c r="BT211" i="10"/>
  <c r="CF211" i="10"/>
  <c r="CM211" i="10"/>
  <c r="CY211" i="10" s="1"/>
  <c r="AO271" i="10"/>
  <c r="P133" i="10"/>
  <c r="D133" i="6" s="1"/>
  <c r="J133" i="10"/>
  <c r="AG133" i="10" s="1"/>
  <c r="BD269" i="10"/>
  <c r="BF269" i="10" s="1"/>
  <c r="AW269" i="10"/>
  <c r="AX269" i="10"/>
  <c r="BQ269" i="10"/>
  <c r="CC269" i="10" s="1"/>
  <c r="BI269" i="10"/>
  <c r="BJ269" i="10"/>
  <c r="F161" i="6"/>
  <c r="U161" i="10"/>
  <c r="G161" i="6" s="1"/>
  <c r="AO148" i="10"/>
  <c r="AW129" i="10"/>
  <c r="BJ129" i="10"/>
  <c r="AX129" i="10"/>
  <c r="BI129" i="10"/>
  <c r="BD129" i="10"/>
  <c r="BF129" i="10" s="1"/>
  <c r="BQ129" i="10"/>
  <c r="CC129" i="10" s="1"/>
  <c r="AF190" i="10"/>
  <c r="BC190" i="10" s="1"/>
  <c r="AO144" i="10"/>
  <c r="BJ267" i="10"/>
  <c r="BD267" i="10"/>
  <c r="BF267" i="10" s="1"/>
  <c r="AW267" i="10"/>
  <c r="BI267" i="10"/>
  <c r="AX267" i="10"/>
  <c r="BQ267" i="10"/>
  <c r="CC267" i="10" s="1"/>
  <c r="AW209" i="10"/>
  <c r="BD209" i="10"/>
  <c r="BF209" i="10" s="1"/>
  <c r="BQ209" i="10"/>
  <c r="CC209" i="10" s="1"/>
  <c r="BI209" i="10"/>
  <c r="BJ209" i="10"/>
  <c r="AX209" i="10"/>
  <c r="BL209" i="10"/>
  <c r="J204" i="10"/>
  <c r="AG204" i="10" s="1"/>
  <c r="AF204" i="10" s="1"/>
  <c r="BC204" i="10" s="1"/>
  <c r="BB204" i="10" s="1"/>
  <c r="BY204" i="10" s="1"/>
  <c r="AY291" i="10"/>
  <c r="AC125" i="10"/>
  <c r="AO256" i="10"/>
  <c r="AL247" i="10"/>
  <c r="H247" i="6" s="1"/>
  <c r="AO264" i="10"/>
  <c r="BJ131" i="10"/>
  <c r="BD131" i="10"/>
  <c r="BF131" i="10" s="1"/>
  <c r="BI131" i="10"/>
  <c r="AX131" i="10"/>
  <c r="BQ131" i="10"/>
  <c r="CC131" i="10" s="1"/>
  <c r="AW131" i="10"/>
  <c r="AL255" i="10"/>
  <c r="H255" i="6" s="1"/>
  <c r="AY211" i="10"/>
  <c r="BL121" i="10"/>
  <c r="BI121" i="10"/>
  <c r="AW121" i="10"/>
  <c r="BJ121" i="10"/>
  <c r="AX121" i="10"/>
  <c r="BD121" i="10"/>
  <c r="BF121" i="10" s="1"/>
  <c r="BQ121" i="10"/>
  <c r="CC121" i="10" s="1"/>
  <c r="AY197" i="10"/>
  <c r="BK195" i="10"/>
  <c r="BM195" i="10" s="1"/>
  <c r="O195" i="6" s="1"/>
  <c r="AY154" i="10"/>
  <c r="BK227" i="10"/>
  <c r="BM227" i="10" s="1"/>
  <c r="O227" i="6" s="1"/>
  <c r="BK281" i="10"/>
  <c r="N281" i="6" s="1"/>
  <c r="BL300" i="10"/>
  <c r="BL153" i="10"/>
  <c r="BK241" i="10"/>
  <c r="BM241" i="10" s="1"/>
  <c r="O241" i="6" s="1"/>
  <c r="BK104" i="10"/>
  <c r="BM104" i="10" s="1"/>
  <c r="AY122" i="10"/>
  <c r="AY233" i="10"/>
  <c r="AF270" i="10"/>
  <c r="BC270" i="10" s="1"/>
  <c r="AY234" i="10"/>
  <c r="BK165" i="10"/>
  <c r="BM165" i="10" s="1"/>
  <c r="O165" i="6" s="1"/>
  <c r="AY268" i="10"/>
  <c r="AF176" i="10"/>
  <c r="BC176" i="10" s="1"/>
  <c r="BB176" i="10" s="1"/>
  <c r="BY176" i="10" s="1"/>
  <c r="BU203" i="10"/>
  <c r="AY219" i="10"/>
  <c r="BK213" i="10"/>
  <c r="BM213" i="10" s="1"/>
  <c r="O213" i="6" s="1"/>
  <c r="BK151" i="10"/>
  <c r="BM151" i="10" s="1"/>
  <c r="O151" i="6" s="1"/>
  <c r="BK192" i="10"/>
  <c r="BM192" i="10" s="1"/>
  <c r="O192" i="6" s="1"/>
  <c r="J256" i="10"/>
  <c r="AG256" i="10" s="1"/>
  <c r="AY186" i="10"/>
  <c r="AY216" i="10"/>
  <c r="BS139" i="10"/>
  <c r="BZ139" i="10"/>
  <c r="CB139" i="10" s="1"/>
  <c r="CM139" i="10"/>
  <c r="CY139" i="10" s="1"/>
  <c r="CE139" i="10"/>
  <c r="BT139" i="10"/>
  <c r="CF139" i="10"/>
  <c r="AC283" i="10"/>
  <c r="J171" i="10"/>
  <c r="AG171" i="10" s="1"/>
  <c r="J191" i="10"/>
  <c r="AG191" i="10" s="1"/>
  <c r="DH168" i="10"/>
  <c r="P267" i="10"/>
  <c r="D267" i="6" s="1"/>
  <c r="J267" i="10"/>
  <c r="AG267" i="10" s="1"/>
  <c r="P103" i="10"/>
  <c r="J103" i="10"/>
  <c r="AG103" i="10" s="1"/>
  <c r="AF103" i="10" s="1"/>
  <c r="BC103" i="10" s="1"/>
  <c r="AX171" i="10"/>
  <c r="AW171" i="10"/>
  <c r="BQ171" i="10"/>
  <c r="CC171" i="10" s="1"/>
  <c r="BD171" i="10"/>
  <c r="BF171" i="10" s="1"/>
  <c r="BJ171" i="10"/>
  <c r="BI171" i="10"/>
  <c r="BL171" i="10"/>
  <c r="BQ144" i="10"/>
  <c r="CC144" i="10" s="1"/>
  <c r="BI144" i="10"/>
  <c r="BD144" i="10"/>
  <c r="BF144" i="10" s="1"/>
  <c r="BJ144" i="10"/>
  <c r="AX144" i="10"/>
  <c r="AW144" i="10"/>
  <c r="BJ256" i="10"/>
  <c r="AX256" i="10"/>
  <c r="BQ256" i="10"/>
  <c r="CC256" i="10" s="1"/>
  <c r="AW256" i="10"/>
  <c r="BD256" i="10"/>
  <c r="BF256" i="10" s="1"/>
  <c r="BI256" i="10"/>
  <c r="BL256" i="10"/>
  <c r="BK225" i="10"/>
  <c r="BM225" i="10" s="1"/>
  <c r="O225" i="6" s="1"/>
  <c r="DH211" i="10"/>
  <c r="AW103" i="10"/>
  <c r="BL103" i="10"/>
  <c r="BJ103" i="10"/>
  <c r="BI103" i="10"/>
  <c r="BQ103" i="10"/>
  <c r="CC103" i="10" s="1"/>
  <c r="BD103" i="10"/>
  <c r="BF103" i="10" s="1"/>
  <c r="AX103" i="10"/>
  <c r="BK124" i="10"/>
  <c r="BM124" i="10" s="1"/>
  <c r="O124" i="6" s="1"/>
  <c r="BK194" i="10"/>
  <c r="BM194" i="10" s="1"/>
  <c r="O194" i="6" s="1"/>
  <c r="AY282" i="10"/>
  <c r="AY156" i="10"/>
  <c r="AY140" i="10"/>
  <c r="BK297" i="10"/>
  <c r="N297" i="6" s="1"/>
  <c r="AY292" i="10"/>
  <c r="AZ292" i="10" s="1" a="1"/>
  <c r="AZ292" i="10" s="1"/>
  <c r="BK277" i="10"/>
  <c r="BM277" i="10" s="1"/>
  <c r="O277" i="6" s="1"/>
  <c r="BK290" i="10"/>
  <c r="BM290" i="10" s="1"/>
  <c r="O290" i="6" s="1"/>
  <c r="BK105" i="10"/>
  <c r="BM105" i="10" s="1"/>
  <c r="AL149" i="10"/>
  <c r="H149" i="6" s="1"/>
  <c r="BK233" i="10"/>
  <c r="BM233" i="10" s="1"/>
  <c r="O233" i="6" s="1"/>
  <c r="AY242" i="10"/>
  <c r="BL259" i="10"/>
  <c r="AL270" i="10"/>
  <c r="H270" i="6" s="1"/>
  <c r="BK234" i="10"/>
  <c r="BM234" i="10" s="1"/>
  <c r="O234" i="6" s="1"/>
  <c r="CG203" i="10"/>
  <c r="R203" i="6" s="1"/>
  <c r="AY265" i="10"/>
  <c r="BB265" i="10" s="1"/>
  <c r="BY265" i="10" s="1"/>
  <c r="BU238" i="10"/>
  <c r="AY257" i="10"/>
  <c r="AY202" i="10"/>
  <c r="BK152" i="10"/>
  <c r="N152" i="6" s="1"/>
  <c r="CG174" i="10"/>
  <c r="R174" i="6" s="1"/>
  <c r="J219" i="6"/>
  <c r="J169" i="10"/>
  <c r="AG169" i="10" s="1"/>
  <c r="BI117" i="10"/>
  <c r="BQ117" i="10"/>
  <c r="CC117" i="10" s="1"/>
  <c r="AW117" i="10"/>
  <c r="AX117" i="10"/>
  <c r="BJ117" i="10"/>
  <c r="BD117" i="10"/>
  <c r="BF117" i="10" s="1"/>
  <c r="AO168" i="10"/>
  <c r="BK186" i="10"/>
  <c r="AC115" i="10"/>
  <c r="BQ169" i="10"/>
  <c r="CC169" i="10" s="1"/>
  <c r="AW169" i="10"/>
  <c r="AX169" i="10"/>
  <c r="BD169" i="10"/>
  <c r="BF169" i="10" s="1"/>
  <c r="BJ169" i="10"/>
  <c r="BI169" i="10"/>
  <c r="BL169" i="10"/>
  <c r="AO296" i="10"/>
  <c r="BD271" i="10"/>
  <c r="BF271" i="10" s="1"/>
  <c r="AW271" i="10"/>
  <c r="BQ271" i="10"/>
  <c r="CC271" i="10" s="1"/>
  <c r="BJ271" i="10"/>
  <c r="AX271" i="10"/>
  <c r="BL271" i="10"/>
  <c r="BI271" i="10"/>
  <c r="CL129" i="10"/>
  <c r="AC232" i="10"/>
  <c r="AW276" i="10"/>
  <c r="BD276" i="10"/>
  <c r="BF276" i="10" s="1"/>
  <c r="BJ276" i="10"/>
  <c r="BQ276" i="10"/>
  <c r="CC276" i="10" s="1"/>
  <c r="AX276" i="10"/>
  <c r="BI276" i="10"/>
  <c r="AO129" i="10"/>
  <c r="AC121" i="10"/>
  <c r="AX248" i="10"/>
  <c r="BQ248" i="10"/>
  <c r="CC248" i="10" s="1"/>
  <c r="AW248" i="10"/>
  <c r="BD248" i="10"/>
  <c r="BF248" i="10" s="1"/>
  <c r="BJ248" i="10"/>
  <c r="BI248" i="10"/>
  <c r="AC144" i="10"/>
  <c r="J259" i="10"/>
  <c r="AG259" i="10" s="1"/>
  <c r="P259" i="10"/>
  <c r="D259" i="6" s="1"/>
  <c r="BP118" i="10"/>
  <c r="CL118" i="10" s="1"/>
  <c r="DH118" i="10" s="1"/>
  <c r="BL118" i="10"/>
  <c r="BQ120" i="10"/>
  <c r="CC120" i="10" s="1"/>
  <c r="BD120" i="10"/>
  <c r="BF120" i="10" s="1"/>
  <c r="BI120" i="10"/>
  <c r="AW120" i="10"/>
  <c r="BJ120" i="10"/>
  <c r="AX120" i="10"/>
  <c r="BK224" i="10"/>
  <c r="N224" i="6" s="1"/>
  <c r="AL211" i="10"/>
  <c r="H211" i="6" s="1"/>
  <c r="AF211" i="10"/>
  <c r="BC211" i="10" s="1"/>
  <c r="BB139" i="10"/>
  <c r="BY139" i="10" s="1"/>
  <c r="CF216" i="10"/>
  <c r="CM216" i="10"/>
  <c r="CY216" i="10" s="1"/>
  <c r="BZ216" i="10"/>
  <c r="CB216" i="10" s="1"/>
  <c r="CE216" i="10"/>
  <c r="BS216" i="10"/>
  <c r="BT216" i="10"/>
  <c r="CE137" i="10"/>
  <c r="BZ137" i="10"/>
  <c r="CB137" i="10" s="1"/>
  <c r="CF137" i="10"/>
  <c r="BT137" i="10"/>
  <c r="CM137" i="10"/>
  <c r="CY137" i="10" s="1"/>
  <c r="BS137" i="10"/>
  <c r="BK273" i="10"/>
  <c r="BM273" i="10" s="1"/>
  <c r="O273" i="6" s="1"/>
  <c r="AY113" i="10"/>
  <c r="CG254" i="10"/>
  <c r="CI254" i="10" s="1"/>
  <c r="S254" i="6" s="1"/>
  <c r="BK106" i="10"/>
  <c r="BM106" i="10" s="1"/>
  <c r="AF112" i="10"/>
  <c r="BC112" i="10" s="1"/>
  <c r="BK274" i="10"/>
  <c r="N274" i="6" s="1"/>
  <c r="AY132" i="10"/>
  <c r="EU139" i="10"/>
  <c r="AD139" i="6" s="1"/>
  <c r="AY187" i="10"/>
  <c r="BK217" i="10"/>
  <c r="BM217" i="10" s="1"/>
  <c r="O217" i="6" s="1"/>
  <c r="BK292" i="10"/>
  <c r="BM292" i="10" s="1"/>
  <c r="O292" i="6" s="1"/>
  <c r="AL274" i="10"/>
  <c r="H274" i="6" s="1"/>
  <c r="BK219" i="10"/>
  <c r="BM219" i="10" s="1"/>
  <c r="O219" i="6" s="1"/>
  <c r="AY170" i="10"/>
  <c r="BK184" i="10"/>
  <c r="BM184" i="10" s="1"/>
  <c r="O184" i="6" s="1"/>
  <c r="CG206" i="10"/>
  <c r="R206" i="6" s="1"/>
  <c r="BK285" i="10"/>
  <c r="BM285" i="10" s="1"/>
  <c r="O285" i="6" s="1"/>
  <c r="N206" i="6"/>
  <c r="N235" i="6"/>
  <c r="AC142" i="10"/>
  <c r="P181" i="10"/>
  <c r="D181" i="6" s="1"/>
  <c r="J181" i="10"/>
  <c r="AG181" i="10" s="1"/>
  <c r="BI177" i="10"/>
  <c r="BQ177" i="10"/>
  <c r="CC177" i="10" s="1"/>
  <c r="BJ177" i="10"/>
  <c r="AX177" i="10"/>
  <c r="AW177" i="10"/>
  <c r="BD177" i="10"/>
  <c r="BF177" i="10" s="1"/>
  <c r="AQ137" i="10"/>
  <c r="K137" i="6" s="1"/>
  <c r="BD239" i="10"/>
  <c r="BF239" i="10" s="1"/>
  <c r="AW239" i="10"/>
  <c r="AX239" i="10"/>
  <c r="BI239" i="10"/>
  <c r="BQ239" i="10"/>
  <c r="CC239" i="10" s="1"/>
  <c r="BJ239" i="10"/>
  <c r="BL239" i="10"/>
  <c r="AC296" i="10"/>
  <c r="BL117" i="10"/>
  <c r="BP117" i="10"/>
  <c r="BD240" i="10"/>
  <c r="BF240" i="10" s="1"/>
  <c r="BQ240" i="10"/>
  <c r="CC240" i="10" s="1"/>
  <c r="BI240" i="10"/>
  <c r="BJ240" i="10"/>
  <c r="AX240" i="10"/>
  <c r="AW240" i="10"/>
  <c r="BL240" i="10"/>
  <c r="AO269" i="10"/>
  <c r="F271" i="6"/>
  <c r="U271" i="10"/>
  <c r="G271" i="6" s="1"/>
  <c r="BD302" i="10"/>
  <c r="BF302" i="10" s="1"/>
  <c r="AW302" i="10"/>
  <c r="AX302" i="10"/>
  <c r="BL302" i="10"/>
  <c r="BQ302" i="10"/>
  <c r="CC302" i="10" s="1"/>
  <c r="BI302" i="10"/>
  <c r="BJ302" i="10"/>
  <c r="AF255" i="10"/>
  <c r="BC255" i="10" s="1"/>
  <c r="BB255" i="10" s="1"/>
  <c r="BY255" i="10" s="1"/>
  <c r="CM199" i="10"/>
  <c r="CY199" i="10" s="1"/>
  <c r="BS199" i="10"/>
  <c r="CE199" i="10"/>
  <c r="BZ199" i="10"/>
  <c r="CB199" i="10" s="1"/>
  <c r="CF199" i="10"/>
  <c r="BT199" i="10"/>
  <c r="U209" i="10"/>
  <c r="G209" i="6" s="1"/>
  <c r="F209" i="6"/>
  <c r="J115" i="10"/>
  <c r="AG115" i="10" s="1"/>
  <c r="P115" i="10"/>
  <c r="AO236" i="10"/>
  <c r="F292" i="6"/>
  <c r="U292" i="10"/>
  <c r="G292" i="6" s="1"/>
  <c r="BS150" i="10"/>
  <c r="CE150" i="10"/>
  <c r="CM150" i="10"/>
  <c r="CY150" i="10" s="1"/>
  <c r="CF150" i="10"/>
  <c r="BT150" i="10"/>
  <c r="BZ150" i="10"/>
  <c r="CB150" i="10" s="1"/>
  <c r="BQ161" i="10"/>
  <c r="CC161" i="10" s="1"/>
  <c r="BJ161" i="10"/>
  <c r="AX161" i="10"/>
  <c r="AW161" i="10"/>
  <c r="BD161" i="10"/>
  <c r="BF161" i="10" s="1"/>
  <c r="BI161" i="10"/>
  <c r="AC256" i="10"/>
  <c r="BQ146" i="10"/>
  <c r="CC146" i="10" s="1"/>
  <c r="BL146" i="10"/>
  <c r="AW146" i="10"/>
  <c r="BD146" i="10"/>
  <c r="BF146" i="10" s="1"/>
  <c r="BJ146" i="10"/>
  <c r="AX146" i="10"/>
  <c r="BI146" i="10"/>
  <c r="J302" i="10"/>
  <c r="AG302" i="10" s="1"/>
  <c r="U169" i="10"/>
  <c r="G169" i="6" s="1"/>
  <c r="F169" i="6"/>
  <c r="BP107" i="10"/>
  <c r="BL107" i="10"/>
  <c r="AY182" i="10"/>
  <c r="AY185" i="10"/>
  <c r="CG247" i="10"/>
  <c r="R247" i="6" s="1"/>
  <c r="BK127" i="10"/>
  <c r="BM127" i="10" s="1"/>
  <c r="O127" i="6" s="1"/>
  <c r="BK215" i="10"/>
  <c r="BM215" i="10" s="1"/>
  <c r="O215" i="6" s="1"/>
  <c r="BK198" i="10"/>
  <c r="N198" i="6" s="1"/>
  <c r="AY173" i="10"/>
  <c r="AY241" i="10"/>
  <c r="AY220" i="10"/>
  <c r="BK108" i="10"/>
  <c r="BM108" i="10" s="1"/>
  <c r="BK158" i="10"/>
  <c r="N158" i="6" s="1"/>
  <c r="BK228" i="10"/>
  <c r="N228" i="6" s="1"/>
  <c r="AY229" i="10"/>
  <c r="AL226" i="10"/>
  <c r="H226" i="6" s="1"/>
  <c r="BK176" i="10"/>
  <c r="BM176" i="10" s="1"/>
  <c r="O176" i="6" s="1"/>
  <c r="AY149" i="10"/>
  <c r="CH216" i="10"/>
  <c r="BK110" i="10"/>
  <c r="BM110" i="10" s="1"/>
  <c r="DH169" i="10"/>
  <c r="BQ142" i="10"/>
  <c r="CC142" i="10" s="1"/>
  <c r="BI142" i="10"/>
  <c r="BJ142" i="10"/>
  <c r="BD142" i="10"/>
  <c r="BF142" i="10" s="1"/>
  <c r="AW142" i="10"/>
  <c r="AX142" i="10"/>
  <c r="BQ133" i="10"/>
  <c r="CC133" i="10" s="1"/>
  <c r="BD133" i="10"/>
  <c r="BF133" i="10" s="1"/>
  <c r="BJ133" i="10"/>
  <c r="AX133" i="10"/>
  <c r="AW133" i="10"/>
  <c r="BI133" i="10"/>
  <c r="BL133" i="10"/>
  <c r="AW296" i="10"/>
  <c r="BD296" i="10"/>
  <c r="BF296" i="10" s="1"/>
  <c r="AX296" i="10"/>
  <c r="BI296" i="10"/>
  <c r="BQ296" i="10"/>
  <c r="CC296" i="10" s="1"/>
  <c r="BJ296" i="10"/>
  <c r="AW232" i="10"/>
  <c r="BD232" i="10"/>
  <c r="BF232" i="10" s="1"/>
  <c r="AX232" i="10"/>
  <c r="BQ232" i="10"/>
  <c r="CC232" i="10" s="1"/>
  <c r="BJ232" i="10"/>
  <c r="BI232" i="10"/>
  <c r="AC302" i="10"/>
  <c r="P216" i="10"/>
  <c r="D216" i="6" s="1"/>
  <c r="AL216" i="10"/>
  <c r="H216" i="6" s="1"/>
  <c r="BL263" i="10"/>
  <c r="BQ263" i="10"/>
  <c r="CC263" i="10" s="1"/>
  <c r="BD263" i="10"/>
  <c r="BF263" i="10" s="1"/>
  <c r="AX263" i="10"/>
  <c r="BI263" i="10"/>
  <c r="BJ263" i="10"/>
  <c r="AW263" i="10"/>
  <c r="CM261" i="10"/>
  <c r="CY261" i="10" s="1"/>
  <c r="CE261" i="10"/>
  <c r="CF261" i="10"/>
  <c r="BZ261" i="10"/>
  <c r="CB261" i="10" s="1"/>
  <c r="BS261" i="10"/>
  <c r="BT261" i="10"/>
  <c r="BL189" i="10"/>
  <c r="BD189" i="10"/>
  <c r="BF189" i="10" s="1"/>
  <c r="AW189" i="10"/>
  <c r="BQ189" i="10"/>
  <c r="CC189" i="10" s="1"/>
  <c r="BI189" i="10"/>
  <c r="AX189" i="10"/>
  <c r="BJ189" i="10"/>
  <c r="CM291" i="10"/>
  <c r="CY291" i="10" s="1"/>
  <c r="CH291" i="10"/>
  <c r="CE291" i="10"/>
  <c r="CF291" i="10"/>
  <c r="BZ291" i="10"/>
  <c r="CB291" i="10" s="1"/>
  <c r="BS291" i="10"/>
  <c r="BT291" i="10"/>
  <c r="BL248" i="10"/>
  <c r="AO102" i="10"/>
  <c r="AQ102" i="10" s="1"/>
  <c r="BL130" i="10"/>
  <c r="BQ130" i="10"/>
  <c r="CC130" i="10" s="1"/>
  <c r="BI130" i="10"/>
  <c r="BD130" i="10"/>
  <c r="BF130" i="10" s="1"/>
  <c r="BJ130" i="10"/>
  <c r="AW130" i="10"/>
  <c r="AX130" i="10"/>
  <c r="BK147" i="10"/>
  <c r="CE147" i="10"/>
  <c r="BT147" i="10"/>
  <c r="BZ147" i="10"/>
  <c r="CB147" i="10" s="1"/>
  <c r="CM147" i="10"/>
  <c r="CY147" i="10" s="1"/>
  <c r="CF147" i="10"/>
  <c r="BS147" i="10"/>
  <c r="CH147" i="10"/>
  <c r="AQ161" i="10"/>
  <c r="K161" i="6" s="1"/>
  <c r="J218" i="10"/>
  <c r="AG218" i="10" s="1"/>
  <c r="AF218" i="10" s="1"/>
  <c r="BC218" i="10" s="1"/>
  <c r="AY224" i="10"/>
  <c r="BB201" i="10"/>
  <c r="BY201" i="10" s="1"/>
  <c r="AY237" i="10"/>
  <c r="AY290" i="10"/>
  <c r="BK196" i="10"/>
  <c r="N196" i="6" s="1"/>
  <c r="AW148" i="10"/>
  <c r="AX148" i="10"/>
  <c r="BI148" i="10"/>
  <c r="BQ148" i="10"/>
  <c r="CC148" i="10" s="1"/>
  <c r="BD148" i="10"/>
  <c r="BF148" i="10" s="1"/>
  <c r="BJ148" i="10"/>
  <c r="BL148" i="10"/>
  <c r="BL102" i="10"/>
  <c r="BP102" i="10"/>
  <c r="AY218" i="10"/>
  <c r="EU256" i="10"/>
  <c r="AD256" i="6" s="1"/>
  <c r="AY194" i="10"/>
  <c r="BK119" i="10"/>
  <c r="BM119" i="10" s="1"/>
  <c r="AY143" i="10"/>
  <c r="BK258" i="10"/>
  <c r="BM258" i="10" s="1"/>
  <c r="O258" i="6" s="1"/>
  <c r="AY172" i="10"/>
  <c r="BL144" i="10"/>
  <c r="AY227" i="10"/>
  <c r="BU255" i="10"/>
  <c r="BK134" i="10"/>
  <c r="N134" i="6" s="1"/>
  <c r="BM230" i="10"/>
  <c r="O230" i="6" s="1"/>
  <c r="BB279" i="10"/>
  <c r="BY279" i="10" s="1"/>
  <c r="BB246" i="10"/>
  <c r="BY246" i="10" s="1"/>
  <c r="AO142" i="10"/>
  <c r="AX168" i="10"/>
  <c r="BJ168" i="10"/>
  <c r="BI168" i="10"/>
  <c r="AW168" i="10"/>
  <c r="BD168" i="10"/>
  <c r="BF168" i="10" s="1"/>
  <c r="BQ168" i="10"/>
  <c r="CC168" i="10" s="1"/>
  <c r="AQ116" i="10"/>
  <c r="BS186" i="10"/>
  <c r="CF186" i="10"/>
  <c r="BT186" i="10"/>
  <c r="CM186" i="10"/>
  <c r="CY186" i="10" s="1"/>
  <c r="BZ186" i="10"/>
  <c r="CB186" i="10" s="1"/>
  <c r="CE186" i="10"/>
  <c r="AC271" i="10"/>
  <c r="AC269" i="10"/>
  <c r="AW109" i="10"/>
  <c r="AX109" i="10"/>
  <c r="BI109" i="10"/>
  <c r="BQ109" i="10"/>
  <c r="CC109" i="10" s="1"/>
  <c r="BJ109" i="10"/>
  <c r="BD109" i="10"/>
  <c r="BF109" i="10" s="1"/>
  <c r="J184" i="10"/>
  <c r="AG184" i="10" s="1"/>
  <c r="AF184" i="10" s="1"/>
  <c r="BC184" i="10" s="1"/>
  <c r="P184" i="10"/>
  <c r="D184" i="6" s="1"/>
  <c r="BJ283" i="10"/>
  <c r="BL283" i="10"/>
  <c r="BD283" i="10"/>
  <c r="BF283" i="10" s="1"/>
  <c r="BI283" i="10"/>
  <c r="AW283" i="10"/>
  <c r="AX283" i="10"/>
  <c r="BQ283" i="10"/>
  <c r="CC283" i="10" s="1"/>
  <c r="U153" i="10"/>
  <c r="G153" i="6" s="1"/>
  <c r="F153" i="6"/>
  <c r="AC129" i="10"/>
  <c r="J160" i="10"/>
  <c r="AG160" i="10" s="1"/>
  <c r="CH193" i="10"/>
  <c r="CL193" i="10"/>
  <c r="AQ201" i="10"/>
  <c r="K201" i="6" s="1"/>
  <c r="J201" i="6"/>
  <c r="BD190" i="10"/>
  <c r="BF190" i="10" s="1"/>
  <c r="BJ190" i="10"/>
  <c r="AX190" i="10"/>
  <c r="BI190" i="10"/>
  <c r="BQ190" i="10"/>
  <c r="CC190" i="10" s="1"/>
  <c r="AW190" i="10"/>
  <c r="BD210" i="10"/>
  <c r="BF210" i="10" s="1"/>
  <c r="BJ210" i="10"/>
  <c r="AX210" i="10"/>
  <c r="BQ210" i="10"/>
  <c r="CC210" i="10" s="1"/>
  <c r="BL210" i="10"/>
  <c r="AW210" i="10"/>
  <c r="BI210" i="10"/>
  <c r="BJ160" i="10"/>
  <c r="BQ160" i="10"/>
  <c r="CC160" i="10" s="1"/>
  <c r="BD160" i="10"/>
  <c r="BF160" i="10" s="1"/>
  <c r="BI160" i="10"/>
  <c r="AX160" i="10"/>
  <c r="AW160" i="10"/>
  <c r="BL160" i="10"/>
  <c r="AX236" i="10"/>
  <c r="BQ236" i="10"/>
  <c r="CC236" i="10" s="1"/>
  <c r="BI236" i="10"/>
  <c r="BD236" i="10"/>
  <c r="BF236" i="10" s="1"/>
  <c r="BJ236" i="10"/>
  <c r="AW236" i="10"/>
  <c r="F131" i="6"/>
  <c r="U131" i="10"/>
  <c r="G131" i="6" s="1"/>
  <c r="BZ201" i="10"/>
  <c r="CB201" i="10" s="1"/>
  <c r="BS201" i="10"/>
  <c r="CM201" i="10"/>
  <c r="CY201" i="10" s="1"/>
  <c r="CF201" i="10"/>
  <c r="BT201" i="10"/>
  <c r="CE201" i="10"/>
  <c r="CL248" i="10"/>
  <c r="AW102" i="10"/>
  <c r="BJ102" i="10"/>
  <c r="BI102" i="10"/>
  <c r="AX102" i="10"/>
  <c r="BD102" i="10"/>
  <c r="BF102" i="10" s="1"/>
  <c r="BQ102" i="10"/>
  <c r="CC102" i="10" s="1"/>
  <c r="AQ155" i="10"/>
  <c r="K155" i="6" s="1"/>
  <c r="J155" i="6"/>
  <c r="BJ264" i="10"/>
  <c r="BD264" i="10"/>
  <c r="BF264" i="10" s="1"/>
  <c r="BL264" i="10"/>
  <c r="AW264" i="10"/>
  <c r="BI264" i="10"/>
  <c r="AX264" i="10"/>
  <c r="BQ264" i="10"/>
  <c r="CC264" i="10" s="1"/>
  <c r="CM155" i="10"/>
  <c r="CY155" i="10" s="1"/>
  <c r="BZ155" i="10"/>
  <c r="CB155" i="10" s="1"/>
  <c r="BT155" i="10"/>
  <c r="CE155" i="10"/>
  <c r="CF155" i="10"/>
  <c r="BS155" i="10"/>
  <c r="BM143" i="10"/>
  <c r="O143" i="6" s="1"/>
  <c r="N143" i="6"/>
  <c r="BM212" i="10"/>
  <c r="O212" i="6" s="1"/>
  <c r="N212" i="6"/>
  <c r="N265" i="6"/>
  <c r="R238" i="6"/>
  <c r="BM172" i="10"/>
  <c r="O172" i="6" s="1"/>
  <c r="N151" i="6"/>
  <c r="BT243" i="10"/>
  <c r="CM243" i="10"/>
  <c r="CY243" i="10" s="1"/>
  <c r="CE243" i="10"/>
  <c r="CF243" i="10"/>
  <c r="BZ243" i="10"/>
  <c r="CB243" i="10" s="1"/>
  <c r="BS243" i="10"/>
  <c r="CH243" i="10"/>
  <c r="CE204" i="10"/>
  <c r="CF204" i="10"/>
  <c r="BZ204" i="10"/>
  <c r="CB204" i="10" s="1"/>
  <c r="BS204" i="10"/>
  <c r="BT204" i="10"/>
  <c r="CM204" i="10"/>
  <c r="CY204" i="10" s="1"/>
  <c r="BZ297" i="10"/>
  <c r="CB297" i="10" s="1"/>
  <c r="BS297" i="10"/>
  <c r="BT297" i="10"/>
  <c r="CM297" i="10"/>
  <c r="CY297" i="10" s="1"/>
  <c r="CE297" i="10"/>
  <c r="CF297" i="10"/>
  <c r="CH297" i="10"/>
  <c r="CL300" i="10"/>
  <c r="CE116" i="10"/>
  <c r="BT116" i="10"/>
  <c r="BZ116" i="10"/>
  <c r="CB116" i="10" s="1"/>
  <c r="CM116" i="10"/>
  <c r="CY116" i="10" s="1"/>
  <c r="BS116" i="10"/>
  <c r="CF116" i="10"/>
  <c r="CH116" i="10"/>
  <c r="ED251" i="10"/>
  <c r="CL164" i="10"/>
  <c r="CH164" i="10"/>
  <c r="AL187" i="10"/>
  <c r="H187" i="6" s="1"/>
  <c r="DH274" i="10"/>
  <c r="AY124" i="10"/>
  <c r="CL195" i="10"/>
  <c r="CH195" i="10"/>
  <c r="FO256" i="10"/>
  <c r="FP256" i="10"/>
  <c r="AL237" i="10"/>
  <c r="H237" i="6" s="1"/>
  <c r="BU254" i="10"/>
  <c r="DH127" i="10"/>
  <c r="ED180" i="10"/>
  <c r="CH220" i="10"/>
  <c r="CL220" i="10"/>
  <c r="EZ215" i="10"/>
  <c r="FP139" i="10"/>
  <c r="FO139" i="10"/>
  <c r="CL190" i="10"/>
  <c r="BZ200" i="10"/>
  <c r="CB200" i="10" s="1"/>
  <c r="BS200" i="10"/>
  <c r="BT200" i="10"/>
  <c r="CM200" i="10"/>
  <c r="CY200" i="10" s="1"/>
  <c r="CE200" i="10"/>
  <c r="CF200" i="10"/>
  <c r="CH200" i="10"/>
  <c r="CE221" i="10"/>
  <c r="CF221" i="10"/>
  <c r="BZ221" i="10"/>
  <c r="CB221" i="10" s="1"/>
  <c r="BS221" i="10"/>
  <c r="BT221" i="10"/>
  <c r="CM221" i="10"/>
  <c r="CY221" i="10" s="1"/>
  <c r="CH221" i="10"/>
  <c r="AL137" i="10"/>
  <c r="H137" i="6" s="1"/>
  <c r="BZ270" i="10"/>
  <c r="CB270" i="10" s="1"/>
  <c r="BS270" i="10"/>
  <c r="BT270" i="10"/>
  <c r="CM270" i="10"/>
  <c r="CY270" i="10" s="1"/>
  <c r="CE270" i="10"/>
  <c r="CF270" i="10"/>
  <c r="CH270" i="10"/>
  <c r="BS292" i="10"/>
  <c r="CE292" i="10"/>
  <c r="CM292" i="10"/>
  <c r="CY292" i="10" s="1"/>
  <c r="BZ292" i="10"/>
  <c r="CB292" i="10" s="1"/>
  <c r="CF292" i="10"/>
  <c r="BT292" i="10"/>
  <c r="DH133" i="10"/>
  <c r="DH194" i="10"/>
  <c r="ED263" i="10"/>
  <c r="DH245" i="10"/>
  <c r="DH266" i="10"/>
  <c r="BZ104" i="10"/>
  <c r="CB104" i="10" s="1"/>
  <c r="CM104" i="10"/>
  <c r="CY104" i="10" s="1"/>
  <c r="BS104" i="10"/>
  <c r="BT104" i="10"/>
  <c r="CE104" i="10"/>
  <c r="CF104" i="10"/>
  <c r="CH104" i="10"/>
  <c r="CE233" i="10"/>
  <c r="BS233" i="10"/>
  <c r="BT233" i="10"/>
  <c r="CF233" i="10"/>
  <c r="BZ233" i="10"/>
  <c r="CB233" i="10" s="1"/>
  <c r="CM233" i="10"/>
  <c r="CY233" i="10" s="1"/>
  <c r="ED293" i="10"/>
  <c r="ED243" i="10"/>
  <c r="AY165" i="10"/>
  <c r="DH156" i="10"/>
  <c r="BS184" i="10"/>
  <c r="BT184" i="10"/>
  <c r="CE184" i="10"/>
  <c r="CF184" i="10"/>
  <c r="BZ184" i="10"/>
  <c r="CB184" i="10" s="1"/>
  <c r="CM184" i="10"/>
  <c r="CY184" i="10" s="1"/>
  <c r="CH184" i="10"/>
  <c r="DA206" i="10"/>
  <c r="DB206" i="10"/>
  <c r="CV206" i="10"/>
  <c r="CX206" i="10" s="1"/>
  <c r="CO206" i="10"/>
  <c r="DI206" i="10"/>
  <c r="DU206" i="10" s="1"/>
  <c r="CP206" i="10"/>
  <c r="EZ192" i="10"/>
  <c r="ED206" i="10"/>
  <c r="CH294" i="10"/>
  <c r="CL294" i="10"/>
  <c r="ED152" i="10"/>
  <c r="EZ231" i="10"/>
  <c r="EZ283" i="10"/>
  <c r="CE112" i="10"/>
  <c r="BZ112" i="10"/>
  <c r="CB112" i="10" s="1"/>
  <c r="CM112" i="10"/>
  <c r="CY112" i="10" s="1"/>
  <c r="BS112" i="10"/>
  <c r="BT112" i="10"/>
  <c r="CF112" i="10"/>
  <c r="FV241" i="10"/>
  <c r="BS226" i="10"/>
  <c r="BT226" i="10"/>
  <c r="CM226" i="10"/>
  <c r="CY226" i="10" s="1"/>
  <c r="CE226" i="10"/>
  <c r="CF226" i="10"/>
  <c r="BZ226" i="10"/>
  <c r="CB226" i="10" s="1"/>
  <c r="CH226" i="10"/>
  <c r="FV291" i="10"/>
  <c r="CH265" i="10"/>
  <c r="CL265" i="10"/>
  <c r="EZ163" i="10"/>
  <c r="EZ260" i="10"/>
  <c r="CE198" i="10"/>
  <c r="CF198" i="10"/>
  <c r="BZ198" i="10"/>
  <c r="CB198" i="10" s="1"/>
  <c r="BS198" i="10"/>
  <c r="BT198" i="10"/>
  <c r="CM198" i="10"/>
  <c r="CY198" i="10" s="1"/>
  <c r="CH198" i="10"/>
  <c r="DH295" i="10"/>
  <c r="ED237" i="10"/>
  <c r="BB277" i="10"/>
  <c r="BY277" i="10" s="1"/>
  <c r="ED286" i="10"/>
  <c r="CO203" i="10"/>
  <c r="DB203" i="10"/>
  <c r="CP203" i="10"/>
  <c r="DI203" i="10"/>
  <c r="DU203" i="10" s="1"/>
  <c r="CV203" i="10"/>
  <c r="CX203" i="10" s="1"/>
  <c r="DA203" i="10"/>
  <c r="CO135" i="10"/>
  <c r="CP135" i="10"/>
  <c r="DI135" i="10"/>
  <c r="DU135" i="10" s="1"/>
  <c r="DA135" i="10"/>
  <c r="DB135" i="10"/>
  <c r="CV135" i="10"/>
  <c r="CX135" i="10" s="1"/>
  <c r="BZ223" i="10"/>
  <c r="CB223" i="10" s="1"/>
  <c r="BS223" i="10"/>
  <c r="BT223" i="10"/>
  <c r="CM223" i="10"/>
  <c r="CY223" i="10" s="1"/>
  <c r="CE223" i="10"/>
  <c r="CF223" i="10"/>
  <c r="CH223" i="10"/>
  <c r="ED147" i="10"/>
  <c r="BS218" i="10"/>
  <c r="BT218" i="10"/>
  <c r="CM218" i="10"/>
  <c r="CY218" i="10" s="1"/>
  <c r="CE218" i="10"/>
  <c r="CF218" i="10"/>
  <c r="BZ218" i="10"/>
  <c r="CB218" i="10" s="1"/>
  <c r="CH218" i="10"/>
  <c r="CL269" i="10"/>
  <c r="BS295" i="10"/>
  <c r="CE295" i="10"/>
  <c r="CF119" i="10"/>
  <c r="BZ119" i="10"/>
  <c r="CB119" i="10" s="1"/>
  <c r="BS119" i="10"/>
  <c r="CE119" i="10"/>
  <c r="CM119" i="10"/>
  <c r="CY119" i="10" s="1"/>
  <c r="BT119" i="10"/>
  <c r="CH119" i="10"/>
  <c r="ED288" i="10"/>
  <c r="CH261" i="10"/>
  <c r="CL261" i="10"/>
  <c r="CL144" i="10"/>
  <c r="CH173" i="10"/>
  <c r="CL173" i="10"/>
  <c r="AY212" i="10"/>
  <c r="CL201" i="10"/>
  <c r="CH201" i="10"/>
  <c r="CH228" i="10"/>
  <c r="CL228" i="10"/>
  <c r="ED299" i="10"/>
  <c r="CL236" i="10"/>
  <c r="CH203" i="10"/>
  <c r="CL203" i="10"/>
  <c r="DA255" i="10"/>
  <c r="CV255" i="10"/>
  <c r="CX255" i="10" s="1"/>
  <c r="CO255" i="10"/>
  <c r="DB255" i="10"/>
  <c r="CP255" i="10"/>
  <c r="DI255" i="10"/>
  <c r="DU255" i="10" s="1"/>
  <c r="CE290" i="10"/>
  <c r="BZ290" i="10"/>
  <c r="CB290" i="10" s="1"/>
  <c r="BS290" i="10"/>
  <c r="BT290" i="10"/>
  <c r="CM290" i="10"/>
  <c r="CY290" i="10" s="1"/>
  <c r="CF290" i="10"/>
  <c r="CH290" i="10"/>
  <c r="AY114" i="10"/>
  <c r="CF158" i="10"/>
  <c r="BZ158" i="10"/>
  <c r="CB158" i="10" s="1"/>
  <c r="BS158" i="10"/>
  <c r="CE158" i="10"/>
  <c r="BT158" i="10"/>
  <c r="CM158" i="10"/>
  <c r="CY158" i="10" s="1"/>
  <c r="BT251" i="10"/>
  <c r="CM251" i="10"/>
  <c r="CY251" i="10" s="1"/>
  <c r="CE251" i="10"/>
  <c r="CF251" i="10"/>
  <c r="BS251" i="10"/>
  <c r="BZ251" i="10"/>
  <c r="CB251" i="10" s="1"/>
  <c r="CH251" i="10"/>
  <c r="GR111" i="10"/>
  <c r="DH160" i="10"/>
  <c r="BB270" i="10"/>
  <c r="BY270" i="10" s="1"/>
  <c r="ED185" i="10"/>
  <c r="CL105" i="10"/>
  <c r="CH105" i="10"/>
  <c r="BZ176" i="10"/>
  <c r="CB176" i="10" s="1"/>
  <c r="BT176" i="10"/>
  <c r="CM176" i="10"/>
  <c r="CY176" i="10" s="1"/>
  <c r="BS176" i="10"/>
  <c r="CE176" i="10"/>
  <c r="CF176" i="10"/>
  <c r="CH176" i="10"/>
  <c r="BT219" i="10"/>
  <c r="CM219" i="10"/>
  <c r="CY219" i="10" s="1"/>
  <c r="CE219" i="10"/>
  <c r="CF219" i="10"/>
  <c r="BZ219" i="10"/>
  <c r="CB219" i="10" s="1"/>
  <c r="BS219" i="10"/>
  <c r="CE213" i="10"/>
  <c r="CF213" i="10"/>
  <c r="BZ213" i="10"/>
  <c r="CB213" i="10" s="1"/>
  <c r="BS213" i="10"/>
  <c r="BT213" i="10"/>
  <c r="CM213" i="10"/>
  <c r="CY213" i="10" s="1"/>
  <c r="CH213" i="10"/>
  <c r="CL292" i="10"/>
  <c r="CH292" i="10"/>
  <c r="BT288" i="10"/>
  <c r="CM288" i="10"/>
  <c r="CY288" i="10" s="1"/>
  <c r="CE288" i="10"/>
  <c r="CF288" i="10"/>
  <c r="BZ288" i="10"/>
  <c r="CB288" i="10" s="1"/>
  <c r="BS288" i="10"/>
  <c r="CH288" i="10"/>
  <c r="CV235" i="10"/>
  <c r="CX235" i="10" s="1"/>
  <c r="CO235" i="10"/>
  <c r="DI235" i="10"/>
  <c r="DU235" i="10" s="1"/>
  <c r="CP235" i="10"/>
  <c r="DA235" i="10"/>
  <c r="DB235" i="10"/>
  <c r="FV188" i="10"/>
  <c r="DH125" i="10"/>
  <c r="DH217" i="10"/>
  <c r="DD206" i="10"/>
  <c r="AL285" i="10"/>
  <c r="H285" i="6" s="1"/>
  <c r="DA174" i="10"/>
  <c r="CO174" i="10"/>
  <c r="DB174" i="10"/>
  <c r="CP174" i="10"/>
  <c r="CV174" i="10"/>
  <c r="CX174" i="10" s="1"/>
  <c r="DI174" i="10"/>
  <c r="DU174" i="10" s="1"/>
  <c r="CO272" i="10"/>
  <c r="DA272" i="10"/>
  <c r="CP272" i="10"/>
  <c r="DI272" i="10"/>
  <c r="DU272" i="10" s="1"/>
  <c r="CV272" i="10"/>
  <c r="CX272" i="10" s="1"/>
  <c r="DB272" i="10"/>
  <c r="AL151" i="10"/>
  <c r="H151" i="6" s="1"/>
  <c r="BH230" i="10"/>
  <c r="L230" i="6" s="1"/>
  <c r="DH227" i="10"/>
  <c r="CE282" i="10"/>
  <c r="CF282" i="10"/>
  <c r="BZ282" i="10"/>
  <c r="CB282" i="10" s="1"/>
  <c r="BS282" i="10"/>
  <c r="BT282" i="10"/>
  <c r="CM282" i="10"/>
  <c r="CY282" i="10" s="1"/>
  <c r="CH282" i="10"/>
  <c r="BS132" i="10"/>
  <c r="BT132" i="10"/>
  <c r="CM132" i="10"/>
  <c r="CY132" i="10" s="1"/>
  <c r="CE132" i="10"/>
  <c r="BZ132" i="10"/>
  <c r="CB132" i="10" s="1"/>
  <c r="CF132" i="10"/>
  <c r="CH222" i="10"/>
  <c r="CL222" i="10"/>
  <c r="ED130" i="10"/>
  <c r="BZ225" i="10"/>
  <c r="CB225" i="10" s="1"/>
  <c r="BS225" i="10"/>
  <c r="BT225" i="10"/>
  <c r="CM225" i="10"/>
  <c r="CY225" i="10" s="1"/>
  <c r="CE225" i="10"/>
  <c r="CF225" i="10"/>
  <c r="BS110" i="10"/>
  <c r="BT110" i="10"/>
  <c r="CM110" i="10"/>
  <c r="CY110" i="10" s="1"/>
  <c r="CE110" i="10"/>
  <c r="BZ110" i="10"/>
  <c r="CB110" i="10" s="1"/>
  <c r="CF110" i="10"/>
  <c r="CL161" i="10"/>
  <c r="EZ239" i="10"/>
  <c r="DH264" i="10"/>
  <c r="DH186" i="10"/>
  <c r="DD186" i="10"/>
  <c r="DH235" i="10"/>
  <c r="DD235" i="10"/>
  <c r="ED167" i="10"/>
  <c r="BZ185" i="10"/>
  <c r="CB185" i="10" s="1"/>
  <c r="BS185" i="10"/>
  <c r="BT185" i="10"/>
  <c r="CM185" i="10"/>
  <c r="CY185" i="10" s="1"/>
  <c r="CE185" i="10"/>
  <c r="CF185" i="10"/>
  <c r="CH185" i="10"/>
  <c r="ED271" i="10"/>
  <c r="CE173" i="10"/>
  <c r="CF173" i="10"/>
  <c r="BS173" i="10"/>
  <c r="BT173" i="10"/>
  <c r="CM173" i="10"/>
  <c r="CY173" i="10" s="1"/>
  <c r="BZ173" i="10"/>
  <c r="CB173" i="10" s="1"/>
  <c r="BS175" i="10"/>
  <c r="BT175" i="10"/>
  <c r="CE175" i="10"/>
  <c r="CM175" i="10"/>
  <c r="CY175" i="10" s="1"/>
  <c r="BZ175" i="10"/>
  <c r="CB175" i="10" s="1"/>
  <c r="CF175" i="10"/>
  <c r="CH175" i="10"/>
  <c r="CL298" i="10"/>
  <c r="CH298" i="10"/>
  <c r="ED196" i="10"/>
  <c r="AY183" i="10"/>
  <c r="CE237" i="10"/>
  <c r="CF237" i="10"/>
  <c r="BZ237" i="10"/>
  <c r="CB237" i="10" s="1"/>
  <c r="BS237" i="10"/>
  <c r="BT237" i="10"/>
  <c r="CM237" i="10"/>
  <c r="CY237" i="10" s="1"/>
  <c r="CH237" i="10"/>
  <c r="BZ277" i="10"/>
  <c r="CB277" i="10" s="1"/>
  <c r="BS277" i="10"/>
  <c r="BT277" i="10"/>
  <c r="CM277" i="10"/>
  <c r="CY277" i="10" s="1"/>
  <c r="CE277" i="10"/>
  <c r="CF277" i="10"/>
  <c r="DH146" i="10"/>
  <c r="AL294" i="10"/>
  <c r="H294" i="6" s="1"/>
  <c r="BZ108" i="10"/>
  <c r="CB108" i="10" s="1"/>
  <c r="BT108" i="10"/>
  <c r="CM108" i="10"/>
  <c r="CY108" i="10" s="1"/>
  <c r="BS108" i="10"/>
  <c r="CE108" i="10"/>
  <c r="CF108" i="10"/>
  <c r="CH108" i="10"/>
  <c r="ED284" i="10"/>
  <c r="BS122" i="10"/>
  <c r="CE122" i="10"/>
  <c r="BT122" i="10"/>
  <c r="CF122" i="10"/>
  <c r="CM122" i="10"/>
  <c r="CY122" i="10" s="1"/>
  <c r="BZ122" i="10"/>
  <c r="CB122" i="10" s="1"/>
  <c r="ED282" i="10"/>
  <c r="CL250" i="10"/>
  <c r="CH250" i="10"/>
  <c r="EZ121" i="10"/>
  <c r="CE266" i="10"/>
  <c r="CF266" i="10"/>
  <c r="BZ266" i="10"/>
  <c r="CB266" i="10" s="1"/>
  <c r="BS266" i="10"/>
  <c r="BT266" i="10"/>
  <c r="CM266" i="10"/>
  <c r="CY266" i="10" s="1"/>
  <c r="BZ268" i="10"/>
  <c r="CB268" i="10" s="1"/>
  <c r="BS268" i="10"/>
  <c r="BT268" i="10"/>
  <c r="CM268" i="10"/>
  <c r="CY268" i="10" s="1"/>
  <c r="CE268" i="10"/>
  <c r="CF268" i="10"/>
  <c r="CH268" i="10"/>
  <c r="CE136" i="10"/>
  <c r="BZ136" i="10"/>
  <c r="CB136" i="10" s="1"/>
  <c r="BS136" i="10"/>
  <c r="BT136" i="10"/>
  <c r="CM136" i="10"/>
  <c r="CY136" i="10" s="1"/>
  <c r="CF136" i="10"/>
  <c r="CH136" i="10"/>
  <c r="AL268" i="10"/>
  <c r="H268" i="6" s="1"/>
  <c r="CE265" i="10"/>
  <c r="CF265" i="10"/>
  <c r="BZ265" i="10"/>
  <c r="CB265" i="10" s="1"/>
  <c r="BS265" i="10"/>
  <c r="BT265" i="10"/>
  <c r="CM265" i="10"/>
  <c r="CY265" i="10" s="1"/>
  <c r="EZ268" i="10"/>
  <c r="AL192" i="10"/>
  <c r="H192" i="6" s="1"/>
  <c r="DD216" i="10"/>
  <c r="DH216" i="10"/>
  <c r="CL142" i="10"/>
  <c r="FV278" i="10"/>
  <c r="CE253" i="10"/>
  <c r="BZ253" i="10"/>
  <c r="CB253" i="10" s="1"/>
  <c r="BS253" i="10"/>
  <c r="CM253" i="10"/>
  <c r="CY253" i="10" s="1"/>
  <c r="CF253" i="10"/>
  <c r="BT253" i="10"/>
  <c r="BZ284" i="10"/>
  <c r="CB284" i="10" s="1"/>
  <c r="BS284" i="10"/>
  <c r="BT284" i="10"/>
  <c r="CM284" i="10"/>
  <c r="CY284" i="10" s="1"/>
  <c r="CE284" i="10"/>
  <c r="CF284" i="10"/>
  <c r="CH284" i="10"/>
  <c r="CE151" i="10"/>
  <c r="BS151" i="10"/>
  <c r="BT151" i="10"/>
  <c r="CF151" i="10"/>
  <c r="BZ151" i="10"/>
  <c r="CB151" i="10" s="1"/>
  <c r="CM151" i="10"/>
  <c r="CY151" i="10" s="1"/>
  <c r="CL179" i="10"/>
  <c r="CH179" i="10"/>
  <c r="DA159" i="10"/>
  <c r="DB159" i="10"/>
  <c r="CO159" i="10"/>
  <c r="CP159" i="10"/>
  <c r="DI159" i="10"/>
  <c r="DU159" i="10" s="1"/>
  <c r="CV159" i="10"/>
  <c r="CX159" i="10" s="1"/>
  <c r="DD159" i="10"/>
  <c r="ED145" i="10"/>
  <c r="ED209" i="10"/>
  <c r="BT124" i="10"/>
  <c r="CM124" i="10"/>
  <c r="CY124" i="10" s="1"/>
  <c r="CE124" i="10"/>
  <c r="CF124" i="10"/>
  <c r="BZ124" i="10"/>
  <c r="CB124" i="10" s="1"/>
  <c r="BS124" i="10"/>
  <c r="ED157" i="10"/>
  <c r="BZ215" i="10"/>
  <c r="CB215" i="10" s="1"/>
  <c r="BS215" i="10"/>
  <c r="BT215" i="10"/>
  <c r="CM215" i="10"/>
  <c r="CY215" i="10" s="1"/>
  <c r="CE215" i="10"/>
  <c r="CF215" i="10"/>
  <c r="CH215" i="10"/>
  <c r="DH233" i="10"/>
  <c r="EZ182" i="10"/>
  <c r="AL114" i="10"/>
  <c r="BT134" i="10"/>
  <c r="CM134" i="10"/>
  <c r="CY134" i="10" s="1"/>
  <c r="CE134" i="10"/>
  <c r="CF134" i="10"/>
  <c r="BZ134" i="10"/>
  <c r="CB134" i="10" s="1"/>
  <c r="BS134" i="10"/>
  <c r="CH134" i="10"/>
  <c r="BZ249" i="10"/>
  <c r="CB249" i="10" s="1"/>
  <c r="BT249" i="10"/>
  <c r="CM249" i="10"/>
  <c r="CY249" i="10" s="1"/>
  <c r="CE249" i="10"/>
  <c r="CF249" i="10"/>
  <c r="BS249" i="10"/>
  <c r="ED108" i="10"/>
  <c r="CH273" i="10"/>
  <c r="CL273" i="10"/>
  <c r="DH115" i="10"/>
  <c r="ES147" i="10"/>
  <c r="ET147" i="10"/>
  <c r="BZ274" i="10"/>
  <c r="CB274" i="10" s="1"/>
  <c r="BT274" i="10"/>
  <c r="CM274" i="10"/>
  <c r="CY274" i="10" s="1"/>
  <c r="BS274" i="10"/>
  <c r="CE274" i="10"/>
  <c r="CF274" i="10"/>
  <c r="BS195" i="10"/>
  <c r="BT195" i="10"/>
  <c r="CM195" i="10"/>
  <c r="CY195" i="10" s="1"/>
  <c r="CE195" i="10"/>
  <c r="CF195" i="10"/>
  <c r="BZ195" i="10"/>
  <c r="CB195" i="10" s="1"/>
  <c r="ED238" i="10"/>
  <c r="N270" i="6"/>
  <c r="FV262" i="10"/>
  <c r="CH277" i="10"/>
  <c r="CL277" i="10"/>
  <c r="BM299" i="10"/>
  <c r="O299" i="6" s="1"/>
  <c r="BT227" i="10"/>
  <c r="CM227" i="10"/>
  <c r="CY227" i="10" s="1"/>
  <c r="CE227" i="10"/>
  <c r="CF227" i="10"/>
  <c r="BZ227" i="10"/>
  <c r="CB227" i="10" s="1"/>
  <c r="BS227" i="10"/>
  <c r="BZ141" i="10"/>
  <c r="CB141" i="10" s="1"/>
  <c r="BS141" i="10"/>
  <c r="BT141" i="10"/>
  <c r="CM141" i="10"/>
  <c r="CY141" i="10" s="1"/>
  <c r="CE141" i="10"/>
  <c r="CF141" i="10"/>
  <c r="CH141" i="10"/>
  <c r="BB281" i="10"/>
  <c r="BY281" i="10" s="1"/>
  <c r="EZ223" i="10"/>
  <c r="AF217" i="10"/>
  <c r="BC217" i="10" s="1"/>
  <c r="CE118" i="10"/>
  <c r="CM118" i="10"/>
  <c r="CY118" i="10" s="1"/>
  <c r="BZ118" i="10"/>
  <c r="CB118" i="10" s="1"/>
  <c r="BS118" i="10"/>
  <c r="BT118" i="10"/>
  <c r="CF118" i="10"/>
  <c r="ED143" i="10"/>
  <c r="CE229" i="10"/>
  <c r="CF229" i="10"/>
  <c r="BZ229" i="10"/>
  <c r="CB229" i="10" s="1"/>
  <c r="BS229" i="10"/>
  <c r="BT229" i="10"/>
  <c r="CM229" i="10"/>
  <c r="CY229" i="10" s="1"/>
  <c r="CV111" i="10"/>
  <c r="CX111" i="10" s="1"/>
  <c r="CO111" i="10"/>
  <c r="DA111" i="10"/>
  <c r="CP111" i="10"/>
  <c r="DI111" i="10"/>
  <c r="DU111" i="10" s="1"/>
  <c r="DD111" i="10"/>
  <c r="DB111" i="10"/>
  <c r="BS298" i="10"/>
  <c r="BT298" i="10"/>
  <c r="CM298" i="10"/>
  <c r="CY298" i="10" s="1"/>
  <c r="CE298" i="10"/>
  <c r="CF298" i="10"/>
  <c r="BZ298" i="10"/>
  <c r="CB298" i="10" s="1"/>
  <c r="BZ163" i="10"/>
  <c r="CB163" i="10" s="1"/>
  <c r="BT163" i="10"/>
  <c r="CM163" i="10"/>
  <c r="CY163" i="10" s="1"/>
  <c r="CE163" i="10"/>
  <c r="CF163" i="10"/>
  <c r="BS163" i="10"/>
  <c r="CH163" i="10"/>
  <c r="EZ183" i="10"/>
  <c r="ED128" i="10"/>
  <c r="DH112" i="10"/>
  <c r="ED302" i="10"/>
  <c r="CL191" i="10"/>
  <c r="DA238" i="10"/>
  <c r="DB238" i="10"/>
  <c r="CV238" i="10"/>
  <c r="CX238" i="10" s="1"/>
  <c r="CO238" i="10"/>
  <c r="DI238" i="10"/>
  <c r="DU238" i="10" s="1"/>
  <c r="CP238" i="10"/>
  <c r="FV184" i="10"/>
  <c r="CE257" i="10"/>
  <c r="CF257" i="10"/>
  <c r="BZ257" i="10"/>
  <c r="CB257" i="10" s="1"/>
  <c r="BS257" i="10"/>
  <c r="BT257" i="10"/>
  <c r="CM257" i="10"/>
  <c r="CY257" i="10" s="1"/>
  <c r="CH199" i="10"/>
  <c r="CL199" i="10"/>
  <c r="CH140" i="10"/>
  <c r="CL140" i="10"/>
  <c r="BU235" i="10"/>
  <c r="CH162" i="10"/>
  <c r="CL162" i="10"/>
  <c r="EZ154" i="10"/>
  <c r="EZ208" i="10"/>
  <c r="CE152" i="10"/>
  <c r="CF152" i="10"/>
  <c r="BZ152" i="10"/>
  <c r="CB152" i="10" s="1"/>
  <c r="BS152" i="10"/>
  <c r="BT152" i="10"/>
  <c r="CM152" i="10"/>
  <c r="CY152" i="10" s="1"/>
  <c r="CH152" i="10"/>
  <c r="DH249" i="10"/>
  <c r="ET211" i="10"/>
  <c r="ES211" i="10"/>
  <c r="EZ247" i="10"/>
  <c r="DH103" i="10"/>
  <c r="CL296" i="10"/>
  <c r="BM182" i="10"/>
  <c r="O182" i="6" s="1"/>
  <c r="EZ104" i="10"/>
  <c r="DD279" i="10"/>
  <c r="DH279" i="10"/>
  <c r="ED136" i="10"/>
  <c r="CV279" i="10"/>
  <c r="CX279" i="10" s="1"/>
  <c r="CO279" i="10"/>
  <c r="CP279" i="10"/>
  <c r="DI279" i="10"/>
  <c r="DU279" i="10" s="1"/>
  <c r="DA279" i="10"/>
  <c r="DB279" i="10"/>
  <c r="DH256" i="10"/>
  <c r="BM202" i="10"/>
  <c r="O202" i="6" s="1"/>
  <c r="N202" i="6"/>
  <c r="CE301" i="10"/>
  <c r="CF301" i="10"/>
  <c r="BZ301" i="10"/>
  <c r="CB301" i="10" s="1"/>
  <c r="BS301" i="10"/>
  <c r="BT301" i="10"/>
  <c r="CM301" i="10"/>
  <c r="CY301" i="10" s="1"/>
  <c r="CH301" i="10"/>
  <c r="ES248" i="10"/>
  <c r="ET248" i="10"/>
  <c r="CE273" i="10"/>
  <c r="BS273" i="10"/>
  <c r="CF273" i="10"/>
  <c r="BT273" i="10"/>
  <c r="CM273" i="10"/>
  <c r="CY273" i="10" s="1"/>
  <c r="BZ273" i="10"/>
  <c r="CB273" i="10" s="1"/>
  <c r="ED205" i="10"/>
  <c r="ED297" i="10"/>
  <c r="DH114" i="10"/>
  <c r="FV210" i="10"/>
  <c r="BS106" i="10"/>
  <c r="CM106" i="10"/>
  <c r="CY106" i="10" s="1"/>
  <c r="CE106" i="10"/>
  <c r="BZ106" i="10"/>
  <c r="CB106" i="10" s="1"/>
  <c r="CF106" i="10"/>
  <c r="BT106" i="10"/>
  <c r="BZ140" i="10"/>
  <c r="CB140" i="10" s="1"/>
  <c r="BS140" i="10"/>
  <c r="BT140" i="10"/>
  <c r="CM140" i="10"/>
  <c r="CY140" i="10" s="1"/>
  <c r="CE140" i="10"/>
  <c r="CF140" i="10"/>
  <c r="DH165" i="10"/>
  <c r="CE197" i="10"/>
  <c r="CF197" i="10"/>
  <c r="BZ197" i="10"/>
  <c r="CB197" i="10" s="1"/>
  <c r="BS197" i="10"/>
  <c r="BT197" i="10"/>
  <c r="CM197" i="10"/>
  <c r="CY197" i="10" s="1"/>
  <c r="CE293" i="10"/>
  <c r="CF293" i="10"/>
  <c r="BT293" i="10"/>
  <c r="BZ293" i="10"/>
  <c r="CB293" i="10" s="1"/>
  <c r="CM293" i="10"/>
  <c r="CY293" i="10" s="1"/>
  <c r="BS293" i="10"/>
  <c r="CH293" i="10"/>
  <c r="BZ167" i="10"/>
  <c r="CB167" i="10" s="1"/>
  <c r="BS167" i="10"/>
  <c r="CE167" i="10"/>
  <c r="CF167" i="10"/>
  <c r="CM167" i="10"/>
  <c r="CY167" i="10" s="1"/>
  <c r="BT167" i="10"/>
  <c r="CH167" i="10"/>
  <c r="CH110" i="10"/>
  <c r="BZ154" i="10"/>
  <c r="CB154" i="10" s="1"/>
  <c r="BS154" i="10"/>
  <c r="BT154" i="10"/>
  <c r="CM154" i="10"/>
  <c r="CY154" i="10" s="1"/>
  <c r="CE154" i="10"/>
  <c r="CF154" i="10"/>
  <c r="CH154" i="10"/>
  <c r="EZ181" i="10"/>
  <c r="CF294" i="10"/>
  <c r="BS294" i="10"/>
  <c r="BT294" i="10"/>
  <c r="CE294" i="10"/>
  <c r="BZ294" i="10"/>
  <c r="CB294" i="10" s="1"/>
  <c r="CM294" i="10"/>
  <c r="CY294" i="10" s="1"/>
  <c r="BZ278" i="10"/>
  <c r="CB278" i="10" s="1"/>
  <c r="BS278" i="10"/>
  <c r="BT278" i="10"/>
  <c r="CM278" i="10"/>
  <c r="CY278" i="10" s="1"/>
  <c r="CE278" i="10"/>
  <c r="CF278" i="10"/>
  <c r="CH278" i="10"/>
  <c r="CL177" i="10"/>
  <c r="DH138" i="10"/>
  <c r="CL137" i="10"/>
  <c r="CH137" i="10"/>
  <c r="DZ255" i="10"/>
  <c r="ED255" i="10"/>
  <c r="CE281" i="10"/>
  <c r="CF281" i="10"/>
  <c r="BZ281" i="10"/>
  <c r="CB281" i="10" s="1"/>
  <c r="BS281" i="10"/>
  <c r="CM281" i="10"/>
  <c r="CY281" i="10" s="1"/>
  <c r="BT281" i="10"/>
  <c r="CM180" i="10"/>
  <c r="CY180" i="10" s="1"/>
  <c r="CE180" i="10"/>
  <c r="CE220" i="10"/>
  <c r="CF220" i="10"/>
  <c r="BZ220" i="10"/>
  <c r="CB220" i="10" s="1"/>
  <c r="BS220" i="10"/>
  <c r="CM220" i="10"/>
  <c r="CY220" i="10" s="1"/>
  <c r="BT220" i="10"/>
  <c r="DH240" i="10"/>
  <c r="CE228" i="10"/>
  <c r="CF228" i="10"/>
  <c r="BZ228" i="10"/>
  <c r="CB228" i="10" s="1"/>
  <c r="BS228" i="10"/>
  <c r="BT228" i="10"/>
  <c r="CM228" i="10"/>
  <c r="CY228" i="10" s="1"/>
  <c r="BT286" i="10"/>
  <c r="CM286" i="10"/>
  <c r="CY286" i="10" s="1"/>
  <c r="CE286" i="10"/>
  <c r="CF286" i="10"/>
  <c r="BS286" i="10"/>
  <c r="CL259" i="10"/>
  <c r="BZ162" i="10"/>
  <c r="CB162" i="10" s="1"/>
  <c r="BS162" i="10"/>
  <c r="BT162" i="10"/>
  <c r="CM162" i="10"/>
  <c r="CY162" i="10" s="1"/>
  <c r="CE162" i="10"/>
  <c r="CF162" i="10"/>
  <c r="ED198" i="10"/>
  <c r="CF234" i="10"/>
  <c r="BZ234" i="10"/>
  <c r="CB234" i="10" s="1"/>
  <c r="CM234" i="10"/>
  <c r="CY234" i="10" s="1"/>
  <c r="BS234" i="10"/>
  <c r="BT234" i="10"/>
  <c r="CE234" i="10"/>
  <c r="CL267" i="10"/>
  <c r="CH132" i="10"/>
  <c r="CL242" i="10"/>
  <c r="CH242" i="10"/>
  <c r="DH155" i="10"/>
  <c r="ED189" i="10"/>
  <c r="BT149" i="10"/>
  <c r="CM149" i="10"/>
  <c r="CY149" i="10" s="1"/>
  <c r="CE149" i="10"/>
  <c r="CF149" i="10"/>
  <c r="BS149" i="10"/>
  <c r="BZ149" i="10"/>
  <c r="CB149" i="10" s="1"/>
  <c r="DA247" i="10"/>
  <c r="DB247" i="10"/>
  <c r="CV247" i="10"/>
  <c r="CX247" i="10" s="1"/>
  <c r="CO247" i="10"/>
  <c r="CP247" i="10"/>
  <c r="DI247" i="10"/>
  <c r="DU247" i="10" s="1"/>
  <c r="DD247" i="10"/>
  <c r="AL242" i="10"/>
  <c r="H242" i="6" s="1"/>
  <c r="BT202" i="10"/>
  <c r="CM202" i="10"/>
  <c r="CY202" i="10" s="1"/>
  <c r="CE202" i="10"/>
  <c r="CF202" i="10"/>
  <c r="BS202" i="10"/>
  <c r="BZ202" i="10"/>
  <c r="CB202" i="10" s="1"/>
  <c r="CH202" i="10"/>
  <c r="CL149" i="10"/>
  <c r="CH149" i="10"/>
  <c r="ED175" i="10"/>
  <c r="CH249" i="10"/>
  <c r="EZ290" i="10"/>
  <c r="CH281" i="10"/>
  <c r="CL281" i="10"/>
  <c r="DH229" i="10"/>
  <c r="CE183" i="10"/>
  <c r="CF183" i="10"/>
  <c r="BZ183" i="10"/>
  <c r="CB183" i="10" s="1"/>
  <c r="CM183" i="10"/>
  <c r="CY183" i="10" s="1"/>
  <c r="BS183" i="10"/>
  <c r="BT183" i="10"/>
  <c r="CH183" i="10"/>
  <c r="CH257" i="10"/>
  <c r="CL257" i="10"/>
  <c r="BZ262" i="10"/>
  <c r="CB262" i="10" s="1"/>
  <c r="BS262" i="10"/>
  <c r="BT262" i="10"/>
  <c r="CM262" i="10"/>
  <c r="CY262" i="10" s="1"/>
  <c r="CE262" i="10"/>
  <c r="CF262" i="10"/>
  <c r="CH262" i="10"/>
  <c r="BS113" i="10"/>
  <c r="CE113" i="10"/>
  <c r="CF113" i="10"/>
  <c r="CM113" i="10"/>
  <c r="CY113" i="10" s="1"/>
  <c r="BZ113" i="10"/>
  <c r="CB113" i="10" s="1"/>
  <c r="BT113" i="10"/>
  <c r="CL150" i="10"/>
  <c r="CH150" i="10"/>
  <c r="DH124" i="10"/>
  <c r="DH280" i="10"/>
  <c r="ED116" i="10"/>
  <c r="CF127" i="10"/>
  <c r="BZ127" i="10"/>
  <c r="CB127" i="10" s="1"/>
  <c r="BT127" i="10"/>
  <c r="CM127" i="10"/>
  <c r="CY127" i="10" s="1"/>
  <c r="CE127" i="10"/>
  <c r="BS127" i="10"/>
  <c r="DZ272" i="10"/>
  <c r="ED272" i="10"/>
  <c r="CV254" i="10"/>
  <c r="CX254" i="10" s="1"/>
  <c r="DA254" i="10"/>
  <c r="CO254" i="10"/>
  <c r="DB254" i="10"/>
  <c r="CP254" i="10"/>
  <c r="DI254" i="10"/>
  <c r="DU254" i="10" s="1"/>
  <c r="DD254" i="10"/>
  <c r="BZ156" i="10"/>
  <c r="CB156" i="10" s="1"/>
  <c r="CE156" i="10"/>
  <c r="CF156" i="10"/>
  <c r="BS156" i="10"/>
  <c r="BT156" i="10"/>
  <c r="CM156" i="10"/>
  <c r="CY156" i="10" s="1"/>
  <c r="CE172" i="10"/>
  <c r="CM172" i="10"/>
  <c r="CY172" i="10" s="1"/>
  <c r="CF172" i="10"/>
  <c r="BS172" i="10"/>
  <c r="BT172" i="10"/>
  <c r="BZ172" i="10"/>
  <c r="CB172" i="10" s="1"/>
  <c r="CH172" i="10"/>
  <c r="CL131" i="10"/>
  <c r="CE182" i="10"/>
  <c r="BZ182" i="10"/>
  <c r="CB182" i="10" s="1"/>
  <c r="CM182" i="10"/>
  <c r="CY182" i="10" s="1"/>
  <c r="BS182" i="10"/>
  <c r="CF182" i="10"/>
  <c r="BT182" i="10"/>
  <c r="CH182" i="10"/>
  <c r="DH110" i="10"/>
  <c r="BZ187" i="10"/>
  <c r="CB187" i="10" s="1"/>
  <c r="BS187" i="10"/>
  <c r="CE187" i="10"/>
  <c r="CF187" i="10"/>
  <c r="BT187" i="10"/>
  <c r="CM187" i="10"/>
  <c r="CY187" i="10" s="1"/>
  <c r="CH122" i="10"/>
  <c r="CL122" i="10"/>
  <c r="CH106" i="10"/>
  <c r="CL253" i="10"/>
  <c r="CH253" i="10"/>
  <c r="ED119" i="10"/>
  <c r="ED218" i="10"/>
  <c r="CH135" i="10"/>
  <c r="CL135" i="10"/>
  <c r="EZ170" i="10"/>
  <c r="CL287" i="10"/>
  <c r="CH287" i="10"/>
  <c r="CL244" i="10"/>
  <c r="CL153" i="10"/>
  <c r="BZ241" i="10"/>
  <c r="CB241" i="10" s="1"/>
  <c r="BS241" i="10"/>
  <c r="BT241" i="10"/>
  <c r="CM241" i="10"/>
  <c r="CY241" i="10" s="1"/>
  <c r="CE241" i="10"/>
  <c r="CF241" i="10"/>
  <c r="CH241" i="10"/>
  <c r="BZ105" i="10"/>
  <c r="CB105" i="10" s="1"/>
  <c r="BS105" i="10"/>
  <c r="CE105" i="10"/>
  <c r="BT105" i="10"/>
  <c r="CM105" i="10"/>
  <c r="CY105" i="10" s="1"/>
  <c r="CF105" i="10"/>
  <c r="CH174" i="10"/>
  <c r="CL174" i="10"/>
  <c r="ED134" i="10"/>
  <c r="CH158" i="10"/>
  <c r="CL158" i="10"/>
  <c r="CH230" i="10"/>
  <c r="CL230" i="10"/>
  <c r="N122" i="6"/>
  <c r="CH187" i="10"/>
  <c r="ED178" i="10"/>
  <c r="ED202" i="10"/>
  <c r="CL275" i="10"/>
  <c r="CH275" i="10"/>
  <c r="DH132" i="10"/>
  <c r="CO275" i="10"/>
  <c r="DI275" i="10"/>
  <c r="DU275" i="10" s="1"/>
  <c r="CV275" i="10"/>
  <c r="CX275" i="10" s="1"/>
  <c r="CP275" i="10"/>
  <c r="DA275" i="10"/>
  <c r="DB275" i="10"/>
  <c r="CH151" i="10"/>
  <c r="CL151" i="10"/>
  <c r="DA246" i="10"/>
  <c r="DB246" i="10"/>
  <c r="CV246" i="10"/>
  <c r="CX246" i="10" s="1"/>
  <c r="CO246" i="10"/>
  <c r="CP246" i="10"/>
  <c r="DI246" i="10"/>
  <c r="DU246" i="10" s="1"/>
  <c r="FV270" i="10"/>
  <c r="CE126" i="10"/>
  <c r="BZ126" i="10"/>
  <c r="CB126" i="10" s="1"/>
  <c r="BS126" i="10"/>
  <c r="CF126" i="10"/>
  <c r="BT126" i="10"/>
  <c r="CM126" i="10"/>
  <c r="CY126" i="10" s="1"/>
  <c r="BT196" i="10"/>
  <c r="CM196" i="10"/>
  <c r="CY196" i="10" s="1"/>
  <c r="CE196" i="10"/>
  <c r="CF196" i="10"/>
  <c r="BZ196" i="10"/>
  <c r="CB196" i="10" s="1"/>
  <c r="BS196" i="10"/>
  <c r="CH196" i="10"/>
  <c r="BS285" i="10"/>
  <c r="BT285" i="10"/>
  <c r="CM285" i="10"/>
  <c r="CY285" i="10" s="1"/>
  <c r="CE285" i="10"/>
  <c r="CF285" i="10"/>
  <c r="BZ285" i="10"/>
  <c r="CB285" i="10" s="1"/>
  <c r="BS138" i="10"/>
  <c r="BT138" i="10"/>
  <c r="CM138" i="10"/>
  <c r="CY138" i="10" s="1"/>
  <c r="CE138" i="10"/>
  <c r="BZ138" i="10"/>
  <c r="CB138" i="10" s="1"/>
  <c r="CF138" i="10"/>
  <c r="DH171" i="10"/>
  <c r="EZ200" i="10"/>
  <c r="CH214" i="10"/>
  <c r="CL214" i="10"/>
  <c r="CE258" i="10"/>
  <c r="CF258" i="10"/>
  <c r="BZ258" i="10"/>
  <c r="CB258" i="10" s="1"/>
  <c r="BS258" i="10"/>
  <c r="BT258" i="10"/>
  <c r="CM258" i="10"/>
  <c r="CY258" i="10" s="1"/>
  <c r="CH258" i="10"/>
  <c r="N140" i="6"/>
  <c r="DH166" i="10"/>
  <c r="BT114" i="10"/>
  <c r="CM114" i="10"/>
  <c r="CY114" i="10" s="1"/>
  <c r="CE114" i="10"/>
  <c r="CF114" i="10"/>
  <c r="BZ114" i="10"/>
  <c r="CB114" i="10" s="1"/>
  <c r="BS114" i="10"/>
  <c r="EZ159" i="10"/>
  <c r="DH123" i="10"/>
  <c r="DH148" i="10"/>
  <c r="ED221" i="10"/>
  <c r="CH114" i="10"/>
  <c r="ED141" i="10"/>
  <c r="BM223" i="10"/>
  <c r="O223" i="6" s="1"/>
  <c r="N223" i="6"/>
  <c r="BM226" i="10"/>
  <c r="O226" i="6" s="1"/>
  <c r="CH204" i="10"/>
  <c r="CL204" i="10"/>
  <c r="DH224" i="10"/>
  <c r="BZ194" i="10"/>
  <c r="CB194" i="10" s="1"/>
  <c r="BS194" i="10"/>
  <c r="BT194" i="10"/>
  <c r="CM194" i="10"/>
  <c r="CY194" i="10" s="1"/>
  <c r="CE194" i="10"/>
  <c r="CF194" i="10"/>
  <c r="BS143" i="10"/>
  <c r="CE143" i="10"/>
  <c r="BZ143" i="10"/>
  <c r="CB143" i="10" s="1"/>
  <c r="CF143" i="10"/>
  <c r="BT143" i="10"/>
  <c r="CM143" i="10"/>
  <c r="CY143" i="10" s="1"/>
  <c r="CH143" i="10"/>
  <c r="CL109" i="10"/>
  <c r="CH109" i="10"/>
  <c r="ES169" i="10"/>
  <c r="ET169" i="10"/>
  <c r="DH219" i="10"/>
  <c r="EZ176" i="10"/>
  <c r="ED172" i="10"/>
  <c r="ED213" i="10"/>
  <c r="DH139" i="10"/>
  <c r="CE212" i="10"/>
  <c r="BZ212" i="10"/>
  <c r="CB212" i="10" s="1"/>
  <c r="BS212" i="10"/>
  <c r="BT212" i="10"/>
  <c r="CF212" i="10"/>
  <c r="CM212" i="10"/>
  <c r="CY212" i="10" s="1"/>
  <c r="BZ217" i="10"/>
  <c r="CB217" i="10" s="1"/>
  <c r="BS217" i="10"/>
  <c r="BT217" i="10"/>
  <c r="CM217" i="10"/>
  <c r="CY217" i="10" s="1"/>
  <c r="CE217" i="10"/>
  <c r="CF217" i="10"/>
  <c r="DH106" i="10"/>
  <c r="CH126" i="10"/>
  <c r="CL126" i="10"/>
  <c r="BZ208" i="10"/>
  <c r="CB208" i="10" s="1"/>
  <c r="BS208" i="10"/>
  <c r="BT208" i="10"/>
  <c r="CM208" i="10"/>
  <c r="CY208" i="10" s="1"/>
  <c r="CE208" i="10"/>
  <c r="CF208" i="10"/>
  <c r="CH208" i="10"/>
  <c r="CH285" i="10"/>
  <c r="CL285" i="10"/>
  <c r="BT299" i="10"/>
  <c r="CM299" i="10"/>
  <c r="CY299" i="10" s="1"/>
  <c r="CE299" i="10"/>
  <c r="CF299" i="10"/>
  <c r="BZ299" i="10"/>
  <c r="CB299" i="10" s="1"/>
  <c r="BS299" i="10"/>
  <c r="CH299" i="10"/>
  <c r="ES201" i="10"/>
  <c r="ET201" i="10"/>
  <c r="ED258" i="10"/>
  <c r="CH197" i="10"/>
  <c r="CL197" i="10"/>
  <c r="BT280" i="10"/>
  <c r="CM280" i="10"/>
  <c r="CY280" i="10" s="1"/>
  <c r="CE280" i="10"/>
  <c r="CF280" i="10"/>
  <c r="BZ280" i="10"/>
  <c r="CB280" i="10" s="1"/>
  <c r="BS280" i="10"/>
  <c r="CE157" i="10"/>
  <c r="CF157" i="10"/>
  <c r="BS157" i="10"/>
  <c r="BT157" i="10"/>
  <c r="CM157" i="10"/>
  <c r="CY157" i="10" s="1"/>
  <c r="BZ157" i="10"/>
  <c r="CB157" i="10" s="1"/>
  <c r="CH157" i="10"/>
  <c r="CL113" i="10"/>
  <c r="CH113" i="10"/>
  <c r="CL225" i="10"/>
  <c r="CH225" i="10"/>
  <c r="ED301" i="10"/>
  <c r="DA230" i="10"/>
  <c r="DB230" i="10"/>
  <c r="CV230" i="10"/>
  <c r="CX230" i="10" s="1"/>
  <c r="CO230" i="10"/>
  <c r="DI230" i="10"/>
  <c r="DU230" i="10" s="1"/>
  <c r="CP230" i="10"/>
  <c r="DH187" i="10"/>
  <c r="ED226" i="10"/>
  <c r="BS242" i="10"/>
  <c r="BT242" i="10"/>
  <c r="CM242" i="10"/>
  <c r="CY242" i="10" s="1"/>
  <c r="CE242" i="10"/>
  <c r="CF242" i="10"/>
  <c r="BZ242" i="10"/>
  <c r="CB242" i="10" s="1"/>
  <c r="AL127" i="10"/>
  <c r="H127" i="6" s="1"/>
  <c r="CE165" i="10"/>
  <c r="BT165" i="10"/>
  <c r="CM165" i="10"/>
  <c r="CY165" i="10" s="1"/>
  <c r="BZ165" i="10"/>
  <c r="CB165" i="10" s="1"/>
  <c r="BS165" i="10"/>
  <c r="CF165" i="10"/>
  <c r="BS250" i="10"/>
  <c r="CE250" i="10"/>
  <c r="CF250" i="10"/>
  <c r="BT250" i="10"/>
  <c r="BZ250" i="10"/>
  <c r="CB250" i="10" s="1"/>
  <c r="CM250" i="10"/>
  <c r="CY250" i="10" s="1"/>
  <c r="BZ123" i="10"/>
  <c r="CB123" i="10" s="1"/>
  <c r="BT123" i="10"/>
  <c r="CM123" i="10"/>
  <c r="CY123" i="10" s="1"/>
  <c r="CE123" i="10"/>
  <c r="CF123" i="10"/>
  <c r="BS123" i="10"/>
  <c r="CE205" i="10"/>
  <c r="CF205" i="10"/>
  <c r="BZ205" i="10"/>
  <c r="CB205" i="10" s="1"/>
  <c r="BS205" i="10"/>
  <c r="BT205" i="10"/>
  <c r="CM205" i="10"/>
  <c r="CY205" i="10" s="1"/>
  <c r="CH205" i="10"/>
  <c r="AL200" i="10"/>
  <c r="H200" i="6" s="1"/>
  <c r="CH207" i="10"/>
  <c r="CL207" i="10"/>
  <c r="BS170" i="10"/>
  <c r="BT170" i="10"/>
  <c r="CM170" i="10"/>
  <c r="CY170" i="10" s="1"/>
  <c r="CE170" i="10"/>
  <c r="CF170" i="10"/>
  <c r="BZ170" i="10"/>
  <c r="CB170" i="10" s="1"/>
  <c r="CH170" i="10"/>
  <c r="BZ260" i="10"/>
  <c r="CB260" i="10" s="1"/>
  <c r="BS260" i="10"/>
  <c r="BT260" i="10"/>
  <c r="CM260" i="10"/>
  <c r="CY260" i="10" s="1"/>
  <c r="CE260" i="10"/>
  <c r="CF260" i="10"/>
  <c r="CH260" i="10"/>
  <c r="CL289" i="10"/>
  <c r="CF245" i="10"/>
  <c r="BS245" i="10"/>
  <c r="DH234" i="10"/>
  <c r="ED246" i="10"/>
  <c r="DH212" i="10"/>
  <c r="BZ231" i="10"/>
  <c r="CB231" i="10" s="1"/>
  <c r="BS231" i="10"/>
  <c r="BT231" i="10"/>
  <c r="CM231" i="10"/>
  <c r="CY231" i="10" s="1"/>
  <c r="CE231" i="10"/>
  <c r="CF231" i="10"/>
  <c r="CH231" i="10"/>
  <c r="FV252" i="10"/>
  <c r="BZ192" i="10"/>
  <c r="CB192" i="10" s="1"/>
  <c r="BS192" i="10"/>
  <c r="BT192" i="10"/>
  <c r="CM192" i="10"/>
  <c r="CY192" i="10" s="1"/>
  <c r="CE192" i="10"/>
  <c r="CF192" i="10"/>
  <c r="CH192" i="10"/>
  <c r="CL232" i="10"/>
  <c r="B5" i="10"/>
  <c r="B8" i="10"/>
  <c r="B9" i="10"/>
  <c r="B7" i="10"/>
  <c r="C5" i="10"/>
  <c r="O5" i="10" s="1"/>
  <c r="C6" i="10"/>
  <c r="O6" i="10" s="1"/>
  <c r="C7" i="10"/>
  <c r="O7" i="10" s="1"/>
  <c r="C8" i="10"/>
  <c r="O8" i="10" s="1"/>
  <c r="C9" i="10"/>
  <c r="O9" i="10" s="1"/>
  <c r="C10" i="10"/>
  <c r="O10" i="10" s="1"/>
  <c r="C11" i="10"/>
  <c r="O11" i="10" s="1"/>
  <c r="C12" i="10"/>
  <c r="O12" i="10" s="1"/>
  <c r="C13" i="10"/>
  <c r="O13" i="10" s="1"/>
  <c r="C14" i="10"/>
  <c r="O14" i="10" s="1"/>
  <c r="C15" i="10"/>
  <c r="O15" i="10" s="1"/>
  <c r="C16" i="10"/>
  <c r="O16" i="10" s="1"/>
  <c r="C17" i="10"/>
  <c r="O17" i="10" s="1"/>
  <c r="C18" i="10"/>
  <c r="O18" i="10" s="1"/>
  <c r="C19" i="10"/>
  <c r="O19" i="10" s="1"/>
  <c r="C20" i="10"/>
  <c r="O20" i="10" s="1"/>
  <c r="C21" i="10"/>
  <c r="O21" i="10" s="1"/>
  <c r="C22" i="10"/>
  <c r="O22" i="10" s="1"/>
  <c r="C23" i="10"/>
  <c r="O23" i="10" s="1"/>
  <c r="C24" i="10"/>
  <c r="O24" i="10" s="1"/>
  <c r="C25" i="10"/>
  <c r="O25" i="10" s="1"/>
  <c r="C26" i="10"/>
  <c r="O26" i="10" s="1"/>
  <c r="C27" i="10"/>
  <c r="O27" i="10" s="1"/>
  <c r="C28" i="10"/>
  <c r="O28" i="10" s="1"/>
  <c r="C29" i="10"/>
  <c r="O29" i="10" s="1"/>
  <c r="C30" i="10"/>
  <c r="O30" i="10" s="1"/>
  <c r="C31" i="10"/>
  <c r="O31" i="10" s="1"/>
  <c r="C32" i="10"/>
  <c r="O32" i="10" s="1"/>
  <c r="C33" i="10"/>
  <c r="O33" i="10" s="1"/>
  <c r="C34" i="10"/>
  <c r="O34" i="10" s="1"/>
  <c r="C35" i="10"/>
  <c r="O35" i="10" s="1"/>
  <c r="C36" i="10"/>
  <c r="O36" i="10" s="1"/>
  <c r="C37" i="10"/>
  <c r="O37" i="10" s="1"/>
  <c r="C38" i="10"/>
  <c r="O38" i="10" s="1"/>
  <c r="C39" i="10"/>
  <c r="O39" i="10" s="1"/>
  <c r="C40" i="10"/>
  <c r="O40" i="10" s="1"/>
  <c r="C41" i="10"/>
  <c r="O41" i="10" s="1"/>
  <c r="C42" i="10"/>
  <c r="O42" i="10" s="1"/>
  <c r="C43" i="10"/>
  <c r="O43" i="10" s="1"/>
  <c r="C44" i="10"/>
  <c r="O44" i="10" s="1"/>
  <c r="C45" i="10"/>
  <c r="O45" i="10" s="1"/>
  <c r="C46" i="10"/>
  <c r="O46" i="10" s="1"/>
  <c r="C47" i="10"/>
  <c r="O47" i="10" s="1"/>
  <c r="C48" i="10"/>
  <c r="O48" i="10" s="1"/>
  <c r="C49" i="10"/>
  <c r="O49" i="10" s="1"/>
  <c r="C50" i="10"/>
  <c r="O50" i="10" s="1"/>
  <c r="C51" i="10"/>
  <c r="O51" i="10" s="1"/>
  <c r="C52" i="10"/>
  <c r="O52" i="10" s="1"/>
  <c r="C53" i="10"/>
  <c r="O53" i="10" s="1"/>
  <c r="C54" i="10"/>
  <c r="O54" i="10" s="1"/>
  <c r="C55" i="10"/>
  <c r="O55" i="10" s="1"/>
  <c r="C56" i="10"/>
  <c r="O56" i="10" s="1"/>
  <c r="C57" i="10"/>
  <c r="O57" i="10" s="1"/>
  <c r="C58" i="10"/>
  <c r="O58" i="10" s="1"/>
  <c r="C59" i="10"/>
  <c r="O59" i="10" s="1"/>
  <c r="C60" i="10"/>
  <c r="O60" i="10" s="1"/>
  <c r="C61" i="10"/>
  <c r="O61" i="10" s="1"/>
  <c r="C62" i="10"/>
  <c r="O62" i="10" s="1"/>
  <c r="C63" i="10"/>
  <c r="O63" i="10" s="1"/>
  <c r="C64" i="10"/>
  <c r="O64" i="10" s="1"/>
  <c r="C65" i="10"/>
  <c r="O65" i="10" s="1"/>
  <c r="C66" i="10"/>
  <c r="O66" i="10" s="1"/>
  <c r="C67" i="10"/>
  <c r="O67" i="10" s="1"/>
  <c r="C68" i="10"/>
  <c r="O68" i="10" s="1"/>
  <c r="C69" i="10"/>
  <c r="O69" i="10" s="1"/>
  <c r="C70" i="10"/>
  <c r="O70" i="10" s="1"/>
  <c r="C71" i="10"/>
  <c r="O71" i="10" s="1"/>
  <c r="C72" i="10"/>
  <c r="O72" i="10" s="1"/>
  <c r="C73" i="10"/>
  <c r="O73" i="10" s="1"/>
  <c r="C74" i="10"/>
  <c r="O74" i="10" s="1"/>
  <c r="C75" i="10"/>
  <c r="O75" i="10" s="1"/>
  <c r="C76" i="10"/>
  <c r="O76" i="10" s="1"/>
  <c r="C77" i="10"/>
  <c r="O77" i="10" s="1"/>
  <c r="C78" i="10"/>
  <c r="O78" i="10" s="1"/>
  <c r="C79" i="10"/>
  <c r="O79" i="10" s="1"/>
  <c r="C80" i="10"/>
  <c r="O80" i="10" s="1"/>
  <c r="C81" i="10"/>
  <c r="O81" i="10" s="1"/>
  <c r="C82" i="10"/>
  <c r="O82" i="10" s="1"/>
  <c r="C83" i="10"/>
  <c r="O83" i="10" s="1"/>
  <c r="C84" i="10"/>
  <c r="O84" i="10" s="1"/>
  <c r="C85" i="10"/>
  <c r="O85" i="10" s="1"/>
  <c r="C86" i="10"/>
  <c r="O86" i="10" s="1"/>
  <c r="C87" i="10"/>
  <c r="O87" i="10" s="1"/>
  <c r="C88" i="10"/>
  <c r="O88" i="10" s="1"/>
  <c r="C89" i="10"/>
  <c r="O89" i="10" s="1"/>
  <c r="C90" i="10"/>
  <c r="O90" i="10" s="1"/>
  <c r="C91" i="10"/>
  <c r="O91" i="10" s="1"/>
  <c r="C92" i="10"/>
  <c r="O92" i="10" s="1"/>
  <c r="C93" i="10"/>
  <c r="O93" i="10" s="1"/>
  <c r="C94" i="10"/>
  <c r="O94" i="10" s="1"/>
  <c r="C95" i="10"/>
  <c r="O95" i="10" s="1"/>
  <c r="C96" i="10"/>
  <c r="O96" i="10" s="1"/>
  <c r="C97" i="10"/>
  <c r="O97" i="10" s="1"/>
  <c r="C98" i="10"/>
  <c r="O98" i="10" s="1"/>
  <c r="C99" i="10"/>
  <c r="O99" i="10" s="1"/>
  <c r="C100" i="10"/>
  <c r="O100" i="10" s="1"/>
  <c r="C101" i="10"/>
  <c r="O101" i="10" s="1"/>
  <c r="C4" i="10"/>
  <c r="C3" i="10"/>
  <c r="B6" i="10"/>
  <c r="B3" i="10"/>
  <c r="GA164" i="10" l="1"/>
  <c r="AD118" i="10" a="1"/>
  <c r="AD118" i="10" s="1"/>
  <c r="AL118" i="10" s="1"/>
  <c r="GW265" i="10"/>
  <c r="BB112" i="10"/>
  <c r="BY112" i="10" s="1"/>
  <c r="AF169" i="10"/>
  <c r="BC169" i="10" s="1"/>
  <c r="BB235" i="10"/>
  <c r="BY235" i="10" s="1"/>
  <c r="AD138" i="10" a="1"/>
  <c r="AD138" i="10" s="1"/>
  <c r="AL138" i="10" s="1"/>
  <c r="H138" i="6" s="1"/>
  <c r="BB284" i="10"/>
  <c r="BY284" i="10" s="1"/>
  <c r="J280" i="6"/>
  <c r="GW107" i="10"/>
  <c r="BB299" i="10"/>
  <c r="BY299" i="10" s="1"/>
  <c r="GW123" i="10"/>
  <c r="GW237" i="10"/>
  <c r="AZ272" i="10" a="1"/>
  <c r="AZ272" i="10" s="1"/>
  <c r="BH272" i="10" s="1"/>
  <c r="L272" i="6" s="1"/>
  <c r="GA245" i="10"/>
  <c r="AD281" i="10" a="1"/>
  <c r="AD281" i="10" s="1"/>
  <c r="AL281" i="10" s="1"/>
  <c r="H281" i="6" s="1"/>
  <c r="HS228" i="10"/>
  <c r="HS108" i="10"/>
  <c r="HS231" i="10"/>
  <c r="BM156" i="10"/>
  <c r="O156" i="6" s="1"/>
  <c r="AZ228" i="10" a="1"/>
  <c r="AZ228" i="10" s="1"/>
  <c r="AY295" i="10"/>
  <c r="HS150" i="10"/>
  <c r="GW282" i="10"/>
  <c r="AD249" i="10" a="1"/>
  <c r="AD249" i="10" s="1"/>
  <c r="N293" i="6"/>
  <c r="BM150" i="10"/>
  <c r="O150" i="6" s="1"/>
  <c r="P228" i="10"/>
  <c r="D228" i="6" s="1"/>
  <c r="AZ206" i="10" a="1"/>
  <c r="AZ206" i="10" s="1"/>
  <c r="AF149" i="10"/>
  <c r="BC149" i="10" s="1"/>
  <c r="P282" i="10"/>
  <c r="D282" i="6" s="1"/>
  <c r="AD262" i="10" a="1"/>
  <c r="AD262" i="10" s="1"/>
  <c r="AL262" i="10" s="1"/>
  <c r="H262" i="6" s="1"/>
  <c r="AZ226" i="10" a="1"/>
  <c r="AZ226" i="10" s="1"/>
  <c r="HS183" i="10"/>
  <c r="AD195" i="10" a="1"/>
  <c r="AD195" i="10" s="1"/>
  <c r="AL195" i="10" s="1"/>
  <c r="H195" i="6" s="1"/>
  <c r="BV230" i="10" a="1"/>
  <c r="BV230" i="10" s="1"/>
  <c r="AL272" i="10"/>
  <c r="H272" i="6" s="1"/>
  <c r="BB275" i="10"/>
  <c r="BY275" i="10" s="1"/>
  <c r="AD221" i="10" a="1"/>
  <c r="AD221" i="10" s="1"/>
  <c r="AL221" i="10" s="1"/>
  <c r="H221" i="6" s="1"/>
  <c r="GA216" i="10"/>
  <c r="GW294" i="10"/>
  <c r="GA129" i="10"/>
  <c r="HS292" i="10"/>
  <c r="AZ275" i="10" a="1"/>
  <c r="AZ275" i="10" s="1"/>
  <c r="AZ118" i="10" a="1"/>
  <c r="AZ118" i="10" s="1"/>
  <c r="AZ227" i="10" a="1"/>
  <c r="AZ227" i="10" s="1"/>
  <c r="AZ218" i="10" a="1"/>
  <c r="AZ218" i="10" s="1"/>
  <c r="AZ170" i="10" a="1"/>
  <c r="AZ170" i="10" s="1"/>
  <c r="AD144" i="10" a="1"/>
  <c r="AD144" i="10" s="1"/>
  <c r="AD115" i="10" a="1"/>
  <c r="AD115" i="10" s="1"/>
  <c r="AL115" i="10" s="1"/>
  <c r="AZ265" i="10" a="1"/>
  <c r="AZ265" i="10" s="1"/>
  <c r="AZ199" i="10" a="1"/>
  <c r="AZ199" i="10" s="1"/>
  <c r="AD148" i="10" a="1"/>
  <c r="AD148" i="10" s="1"/>
  <c r="AZ104" i="10" a="1"/>
  <c r="AZ104" i="10" s="1"/>
  <c r="AZ297" i="10" a="1"/>
  <c r="AZ297" i="10" s="1"/>
  <c r="AZ278" i="10" a="1"/>
  <c r="AZ278" i="10" s="1"/>
  <c r="AD161" i="10" a="1"/>
  <c r="AD161" i="10" s="1"/>
  <c r="AD109" i="10" a="1"/>
  <c r="AD109" i="10" s="1"/>
  <c r="AZ141" i="10" a="1"/>
  <c r="AZ141" i="10" s="1"/>
  <c r="BH141" i="10" s="1"/>
  <c r="L141" i="6" s="1"/>
  <c r="AD289" i="10" a="1"/>
  <c r="AD289" i="10" s="1"/>
  <c r="AF236" i="10"/>
  <c r="BC236" i="10" s="1"/>
  <c r="AD164" i="10" a="1"/>
  <c r="AD164" i="10" s="1"/>
  <c r="AZ225" i="10" a="1"/>
  <c r="AZ225" i="10" s="1"/>
  <c r="AD245" i="10" a="1"/>
  <c r="AD245" i="10" s="1"/>
  <c r="AD175" i="10" a="1"/>
  <c r="AD175" i="10" s="1"/>
  <c r="AZ175" i="10" s="1" a="1"/>
  <c r="AZ175" i="10" s="1"/>
  <c r="AD129" i="10" a="1"/>
  <c r="AD129" i="10" s="1"/>
  <c r="AD296" i="10" a="1"/>
  <c r="AD296" i="10" s="1"/>
  <c r="BB234" i="10"/>
  <c r="BY234" i="10" s="1"/>
  <c r="AZ234" i="10" a="1"/>
  <c r="AZ234" i="10" s="1"/>
  <c r="AD125" i="10" a="1"/>
  <c r="AD125" i="10" s="1"/>
  <c r="AZ266" i="10" a="1"/>
  <c r="AZ266" i="10" s="1"/>
  <c r="AZ150" i="10" a="1"/>
  <c r="AZ150" i="10" s="1"/>
  <c r="AD102" i="10" a="1"/>
  <c r="AD102" i="10" s="1"/>
  <c r="AZ213" i="10" a="1"/>
  <c r="AZ213" i="10" s="1"/>
  <c r="BH213" i="10" s="1"/>
  <c r="L213" i="6" s="1"/>
  <c r="BV279" i="10" a="1"/>
  <c r="BV279" i="10" s="1"/>
  <c r="AD263" i="10" a="1"/>
  <c r="AD263" i="10" s="1"/>
  <c r="AZ193" i="10" a="1"/>
  <c r="AZ193" i="10" s="1"/>
  <c r="AD153" i="10" a="1"/>
  <c r="AD153" i="10" s="1"/>
  <c r="AZ251" i="10" a="1"/>
  <c r="AZ251" i="10" s="1"/>
  <c r="AZ281" i="10" a="1"/>
  <c r="AZ281" i="10" s="1"/>
  <c r="AD146" i="10" a="1"/>
  <c r="AD146" i="10" s="1"/>
  <c r="GA248" i="10"/>
  <c r="AZ229" i="10" a="1"/>
  <c r="AZ229" i="10" s="1"/>
  <c r="AZ165" i="10" a="1"/>
  <c r="AZ165" i="10" s="1"/>
  <c r="AD142" i="10" a="1"/>
  <c r="AD142" i="10" s="1"/>
  <c r="BB291" i="10"/>
  <c r="BY291" i="10" s="1"/>
  <c r="AZ291" i="10" a="1"/>
  <c r="AZ291" i="10" s="1"/>
  <c r="BV159" i="10" a="1"/>
  <c r="BV159" i="10" s="1"/>
  <c r="AZ198" i="10" a="1"/>
  <c r="AZ198" i="10" s="1"/>
  <c r="BB163" i="10"/>
  <c r="BY163" i="10" s="1"/>
  <c r="AZ163" i="10" a="1"/>
  <c r="AZ163" i="10" s="1"/>
  <c r="AD214" i="10" a="1"/>
  <c r="AD214" i="10" s="1"/>
  <c r="AD130" i="10" a="1"/>
  <c r="AD130" i="10" s="1"/>
  <c r="BV247" i="10" a="1"/>
  <c r="BV247" i="10" s="1"/>
  <c r="AZ195" i="10" a="1"/>
  <c r="AZ195" i="10" s="1"/>
  <c r="AZ167" i="10" a="1"/>
  <c r="AZ167" i="10" s="1"/>
  <c r="AZ106" i="10" a="1"/>
  <c r="AZ106" i="10" s="1"/>
  <c r="AD210" i="10" a="1"/>
  <c r="AD210" i="10" s="1"/>
  <c r="AD131" i="10" a="1"/>
  <c r="AD131" i="10" s="1"/>
  <c r="BB137" i="10"/>
  <c r="BY137" i="10" s="1"/>
  <c r="AZ137" i="10" a="1"/>
  <c r="AZ137" i="10" s="1"/>
  <c r="AZ201" i="10" a="1"/>
  <c r="AZ201" i="10" s="1"/>
  <c r="AZ176" i="10" a="1"/>
  <c r="AZ176" i="10" s="1"/>
  <c r="AZ258" i="10" a="1"/>
  <c r="AZ258" i="10" s="1"/>
  <c r="AD269" i="10" a="1"/>
  <c r="AD269" i="10" s="1"/>
  <c r="AL269" i="10" s="1"/>
  <c r="H269" i="6" s="1"/>
  <c r="AD256" i="10" a="1"/>
  <c r="AD256" i="10" s="1"/>
  <c r="AZ233" i="10" a="1"/>
  <c r="AZ233" i="10" s="1"/>
  <c r="AZ154" i="10" a="1"/>
  <c r="AZ154" i="10" s="1"/>
  <c r="AF146" i="10"/>
  <c r="BC146" i="10" s="1"/>
  <c r="AZ274" i="10" a="1"/>
  <c r="AZ274" i="10" s="1"/>
  <c r="AD259" i="10" a="1"/>
  <c r="AD259" i="10" s="1"/>
  <c r="AZ243" i="10" a="1"/>
  <c r="AZ243" i="10" s="1"/>
  <c r="AZ155" i="10" a="1"/>
  <c r="AZ155" i="10" s="1"/>
  <c r="BB273" i="10"/>
  <c r="BY273" i="10" s="1"/>
  <c r="AD168" i="10" a="1"/>
  <c r="AD168" i="10" s="1"/>
  <c r="AZ270" i="10" a="1"/>
  <c r="AZ270" i="10" s="1"/>
  <c r="AZ136" i="10" a="1"/>
  <c r="AZ136" i="10" s="1"/>
  <c r="AZ127" i="10" a="1"/>
  <c r="AZ127" i="10" s="1"/>
  <c r="AD133" i="10" a="1"/>
  <c r="AD133" i="10" s="1"/>
  <c r="AZ110" i="10" a="1"/>
  <c r="AZ110" i="10" s="1"/>
  <c r="BH110" i="10" s="1"/>
  <c r="AZ231" i="10" a="1"/>
  <c r="AZ231" i="10" s="1"/>
  <c r="AD264" i="10" a="1"/>
  <c r="AD264" i="10" s="1"/>
  <c r="AD189" i="10" a="1"/>
  <c r="AD189" i="10" s="1"/>
  <c r="AZ119" i="10" a="1"/>
  <c r="AZ119" i="10" s="1"/>
  <c r="BH119" i="10" s="1"/>
  <c r="AD145" i="10" a="1"/>
  <c r="AD145" i="10" s="1"/>
  <c r="AZ294" i="10" a="1"/>
  <c r="AZ294" i="10" s="1"/>
  <c r="AF239" i="10"/>
  <c r="BC239" i="10" s="1"/>
  <c r="AD239" i="10" a="1"/>
  <c r="AD239" i="10" s="1"/>
  <c r="AL239" i="10" s="1"/>
  <c r="H239" i="6" s="1"/>
  <c r="AL280" i="10"/>
  <c r="H280" i="6" s="1"/>
  <c r="AZ113" i="10" a="1"/>
  <c r="AZ113" i="10" s="1"/>
  <c r="BH113" i="10" s="1"/>
  <c r="AZ219" i="10" a="1"/>
  <c r="AZ219" i="10" s="1"/>
  <c r="N200" i="6"/>
  <c r="AZ149" i="10" a="1"/>
  <c r="AZ149" i="10" s="1"/>
  <c r="AZ187" i="10" a="1"/>
  <c r="AZ187" i="10" s="1"/>
  <c r="AZ202" i="10" a="1"/>
  <c r="AZ202" i="10" s="1"/>
  <c r="AZ242" i="10" a="1"/>
  <c r="AZ242" i="10" s="1"/>
  <c r="AZ197" i="10" a="1"/>
  <c r="AZ197" i="10" s="1"/>
  <c r="AF117" i="10"/>
  <c r="BC117" i="10" s="1"/>
  <c r="AD117" i="10" a="1"/>
  <c r="AD117" i="10" s="1"/>
  <c r="BX111" i="10"/>
  <c r="CU111" i="10" s="1"/>
  <c r="BV111" i="10" a="1"/>
  <c r="BV111" i="10" s="1"/>
  <c r="AZ223" i="10" a="1"/>
  <c r="AZ223" i="10" s="1"/>
  <c r="AD178" i="10" a="1"/>
  <c r="AD178" i="10" s="1"/>
  <c r="BX272" i="10"/>
  <c r="CU272" i="10" s="1"/>
  <c r="BV272" i="10" a="1"/>
  <c r="BV272" i="10" s="1"/>
  <c r="AD293" i="10" a="1"/>
  <c r="AD293" i="10" s="1"/>
  <c r="AZ293" i="10" s="1" a="1"/>
  <c r="AZ293" i="10" s="1"/>
  <c r="BH293" i="10" s="1"/>
  <c r="L293" i="6" s="1"/>
  <c r="AZ192" i="10" a="1"/>
  <c r="AZ192" i="10" s="1"/>
  <c r="BH192" i="10" s="1"/>
  <c r="L192" i="6" s="1"/>
  <c r="BB157" i="10"/>
  <c r="BY157" i="10" s="1"/>
  <c r="AZ157" i="10" a="1"/>
  <c r="AZ157" i="10" s="1"/>
  <c r="AZ262" i="10" a="1"/>
  <c r="AZ262" i="10" s="1"/>
  <c r="HE240" i="10"/>
  <c r="HB240" i="10"/>
  <c r="HD240" i="10" s="1"/>
  <c r="GV240" i="10"/>
  <c r="IA167" i="10"/>
  <c r="HQ167" i="10"/>
  <c r="HX167" i="10"/>
  <c r="HZ167" i="10" s="1"/>
  <c r="IA230" i="10"/>
  <c r="HR230" i="10"/>
  <c r="HQ230" i="10"/>
  <c r="HE103" i="10"/>
  <c r="GV103" i="10"/>
  <c r="GU103" i="10"/>
  <c r="IA141" i="10"/>
  <c r="HR141" i="10"/>
  <c r="HX141" i="10"/>
  <c r="HZ141" i="10" s="1"/>
  <c r="HE210" i="10"/>
  <c r="GV210" i="10"/>
  <c r="GU210" i="10"/>
  <c r="HB210" i="10"/>
  <c r="HD210" i="10" s="1"/>
  <c r="IA242" i="10"/>
  <c r="HQ242" i="10"/>
  <c r="IA218" i="10"/>
  <c r="HR218" i="10"/>
  <c r="HQ218" i="10"/>
  <c r="HX218" i="10"/>
  <c r="HZ218" i="10" s="1"/>
  <c r="IA116" i="10"/>
  <c r="HX116" i="10"/>
  <c r="HZ116" i="10" s="1"/>
  <c r="HR116" i="10"/>
  <c r="HS116" i="10" s="1"/>
  <c r="IA143" i="10"/>
  <c r="HX143" i="10"/>
  <c r="HZ143" i="10" s="1"/>
  <c r="HR143" i="10"/>
  <c r="AZ237" i="10" a="1"/>
  <c r="AZ237" i="10" s="1"/>
  <c r="AZ122" i="10" a="1"/>
  <c r="AZ122" i="10" s="1"/>
  <c r="CH244" i="10"/>
  <c r="BX235" i="10"/>
  <c r="CU235" i="10" s="1"/>
  <c r="BM297" i="10"/>
  <c r="O297" i="6" s="1"/>
  <c r="AZ194" i="10" a="1"/>
  <c r="AZ194" i="10" s="1"/>
  <c r="AZ224" i="10" a="1"/>
  <c r="AZ224" i="10" s="1"/>
  <c r="AZ173" i="10" a="1"/>
  <c r="AZ173" i="10" s="1"/>
  <c r="AZ182" i="10" a="1"/>
  <c r="AZ182" i="10" s="1"/>
  <c r="BB257" i="10"/>
  <c r="BY257" i="10" s="1"/>
  <c r="AZ257" i="10" a="1"/>
  <c r="AZ257" i="10" s="1"/>
  <c r="AZ156" i="10" a="1"/>
  <c r="AZ156" i="10" s="1"/>
  <c r="AZ217" i="10" a="1"/>
  <c r="AZ217" i="10" s="1"/>
  <c r="AZ205" i="10" a="1"/>
  <c r="AZ205" i="10" s="1"/>
  <c r="AZ105" i="10" a="1"/>
  <c r="AZ105" i="10" s="1"/>
  <c r="AZ301" i="10" a="1"/>
  <c r="AZ301" i="10" s="1"/>
  <c r="AZ277" i="10" a="1"/>
  <c r="AZ277" i="10" s="1"/>
  <c r="AD169" i="10" a="1"/>
  <c r="AD169" i="10" s="1"/>
  <c r="AL169" i="10" s="1"/>
  <c r="H169" i="6" s="1"/>
  <c r="AD209" i="10" a="1"/>
  <c r="AD209" i="10" s="1"/>
  <c r="AD181" i="10" a="1"/>
  <c r="AD181" i="10" s="1"/>
  <c r="AZ285" i="10" a="1"/>
  <c r="AZ285" i="10" s="1"/>
  <c r="AZ151" i="10" a="1"/>
  <c r="AZ151" i="10" s="1"/>
  <c r="AZ215" i="10" a="1"/>
  <c r="AZ215" i="10" s="1"/>
  <c r="AD191" i="10" a="1"/>
  <c r="AD191" i="10" s="1"/>
  <c r="AZ134" i="10" a="1"/>
  <c r="AZ134" i="10" s="1"/>
  <c r="AZ249" i="10" a="1"/>
  <c r="AZ249" i="10" s="1"/>
  <c r="AD240" i="10" a="1"/>
  <c r="AD240" i="10" s="1"/>
  <c r="AY245" i="10"/>
  <c r="AZ245" i="10" s="1" a="1"/>
  <c r="AZ245" i="10" s="1"/>
  <c r="AZ139" i="10" a="1"/>
  <c r="AZ139" i="10" s="1"/>
  <c r="AZ179" i="10" a="1"/>
  <c r="AZ179" i="10" s="1"/>
  <c r="IA193" i="10"/>
  <c r="HR193" i="10"/>
  <c r="IA170" i="10"/>
  <c r="HQ170" i="10"/>
  <c r="HS170" i="10" s="1"/>
  <c r="HX170" i="10"/>
  <c r="HZ170" i="10" s="1"/>
  <c r="IA273" i="10"/>
  <c r="HR273" i="10"/>
  <c r="HX273" i="10"/>
  <c r="HZ273" i="10" s="1"/>
  <c r="HE259" i="10"/>
  <c r="GU259" i="10"/>
  <c r="GV259" i="10"/>
  <c r="IA257" i="10"/>
  <c r="HX257" i="10"/>
  <c r="HZ257" i="10" s="1"/>
  <c r="HQ257" i="10"/>
  <c r="IW206" i="10"/>
  <c r="IT206" i="10"/>
  <c r="IV206" i="10" s="1"/>
  <c r="IM206" i="10"/>
  <c r="IN206" i="10"/>
  <c r="IO206" i="10" s="1"/>
  <c r="IA285" i="10"/>
  <c r="HQ285" i="10"/>
  <c r="HS285" i="10" s="1"/>
  <c r="HX285" i="10"/>
  <c r="HZ285" i="10" s="1"/>
  <c r="IA299" i="10"/>
  <c r="HR299" i="10"/>
  <c r="HX299" i="10"/>
  <c r="HZ299" i="10" s="1"/>
  <c r="IA282" i="10"/>
  <c r="HX282" i="10"/>
  <c r="HZ282" i="10" s="1"/>
  <c r="HR282" i="10"/>
  <c r="HS282" i="10" s="1"/>
  <c r="AZ212" i="10" a="1"/>
  <c r="AZ212" i="10" s="1"/>
  <c r="AD271" i="10" a="1"/>
  <c r="AD271" i="10" s="1"/>
  <c r="AZ143" i="10" a="1"/>
  <c r="AZ143" i="10" s="1"/>
  <c r="BH143" i="10" s="1"/>
  <c r="L143" i="6" s="1"/>
  <c r="AZ220" i="10" a="1"/>
  <c r="AZ220" i="10" s="1"/>
  <c r="AZ114" i="10" a="1"/>
  <c r="AZ114" i="10" s="1"/>
  <c r="N221" i="6"/>
  <c r="BV255" i="10" a="1"/>
  <c r="BV255" i="10" s="1"/>
  <c r="AD302" i="10" a="1"/>
  <c r="AD302" i="10" s="1"/>
  <c r="AD121" i="10" a="1"/>
  <c r="AD121" i="10" s="1"/>
  <c r="AD232" i="10" a="1"/>
  <c r="AD232" i="10" s="1"/>
  <c r="BV238" i="10" a="1"/>
  <c r="BV238" i="10" s="1"/>
  <c r="CD238" i="10" s="1"/>
  <c r="P238" i="6" s="1"/>
  <c r="AZ282" i="10" a="1"/>
  <c r="AZ282" i="10" s="1"/>
  <c r="BH282" i="10" s="1"/>
  <c r="L282" i="6" s="1"/>
  <c r="AD283" i="10" a="1"/>
  <c r="AD283" i="10" s="1"/>
  <c r="AZ186" i="10" a="1"/>
  <c r="AZ186" i="10" s="1"/>
  <c r="AD244" i="10" a="1"/>
  <c r="AD244" i="10" s="1"/>
  <c r="AZ250" i="10" a="1"/>
  <c r="AZ250" i="10" s="1"/>
  <c r="AZ221" i="10" a="1"/>
  <c r="AZ221" i="10" s="1"/>
  <c r="AZ147" i="10" a="1"/>
  <c r="AZ147" i="10" s="1"/>
  <c r="AZ123" i="10" a="1"/>
  <c r="AZ123" i="10" s="1"/>
  <c r="BH123" i="10" s="1"/>
  <c r="L123" i="6" s="1"/>
  <c r="BB200" i="10"/>
  <c r="BY200" i="10" s="1"/>
  <c r="AZ200" i="10" a="1"/>
  <c r="AZ200" i="10" s="1"/>
  <c r="AD107" i="10" a="1"/>
  <c r="AD107" i="10" s="1"/>
  <c r="BV275" i="10" a="1"/>
  <c r="BV275" i="10" s="1"/>
  <c r="AZ196" i="10" a="1"/>
  <c r="AZ196" i="10" s="1"/>
  <c r="BV206" i="10" a="1"/>
  <c r="BV206" i="10" s="1"/>
  <c r="AD299" i="10" a="1"/>
  <c r="AD299" i="10" s="1"/>
  <c r="AL299" i="10" s="1"/>
  <c r="H299" i="6" s="1"/>
  <c r="P299" i="10"/>
  <c r="D299" i="6" s="1"/>
  <c r="AZ284" i="10" a="1"/>
  <c r="AZ284" i="10" s="1"/>
  <c r="AZ184" i="10" a="1"/>
  <c r="AZ184" i="10" s="1"/>
  <c r="AD116" i="10" a="1"/>
  <c r="AD116" i="10" s="1"/>
  <c r="AZ116" i="10" s="1" a="1"/>
  <c r="AZ116" i="10" s="1"/>
  <c r="AF166" i="10"/>
  <c r="BC166" i="10" s="1"/>
  <c r="AD166" i="10" a="1"/>
  <c r="AD166" i="10" s="1"/>
  <c r="AD300" i="10" a="1"/>
  <c r="AD300" i="10" s="1"/>
  <c r="AZ162" i="10" a="1"/>
  <c r="AZ162" i="10" s="1"/>
  <c r="AZ132" i="10" a="1"/>
  <c r="AZ132" i="10" s="1"/>
  <c r="BH132" i="10" s="1"/>
  <c r="L132" i="6" s="1"/>
  <c r="AD185" i="10" a="1"/>
  <c r="AD185" i="10" s="1"/>
  <c r="AZ185" i="10" s="1" a="1"/>
  <c r="AZ185" i="10" s="1"/>
  <c r="AZ183" i="10" a="1"/>
  <c r="AZ183" i="10" s="1"/>
  <c r="AZ216" i="10" a="1"/>
  <c r="AZ216" i="10" s="1"/>
  <c r="AD248" i="10" a="1"/>
  <c r="AD248" i="10" s="1"/>
  <c r="AD180" i="10" a="1"/>
  <c r="AD180" i="10" s="1"/>
  <c r="AD276" i="10" a="1"/>
  <c r="AD276" i="10" s="1"/>
  <c r="AD286" i="10" a="1"/>
  <c r="AD286" i="10" s="1"/>
  <c r="AZ286" i="10" s="1" a="1"/>
  <c r="AZ286" i="10" s="1"/>
  <c r="BV135" i="10" a="1"/>
  <c r="BV135" i="10" s="1"/>
  <c r="AD236" i="10" a="1"/>
  <c r="AD236" i="10" s="1"/>
  <c r="HQ157" i="10"/>
  <c r="HS157" i="10" s="1"/>
  <c r="IM203" i="10"/>
  <c r="IO203" i="10" s="1"/>
  <c r="HX226" i="10"/>
  <c r="HZ226" i="10" s="1"/>
  <c r="HQ195" i="10"/>
  <c r="HS195" i="10" s="1"/>
  <c r="GV289" i="10"/>
  <c r="AF222" i="10"/>
  <c r="BC222" i="10" s="1"/>
  <c r="BB222" i="10" s="1"/>
  <c r="BY222" i="10" s="1"/>
  <c r="AZ140" i="10" a="1"/>
  <c r="AZ140" i="10" s="1"/>
  <c r="BH140" i="10" s="1"/>
  <c r="L140" i="6" s="1"/>
  <c r="AZ268" i="10" a="1"/>
  <c r="AZ268" i="10" s="1"/>
  <c r="AZ158" i="10" a="1"/>
  <c r="AZ158" i="10" s="1"/>
  <c r="BV235" i="10" a="1"/>
  <c r="BV235" i="10" s="1"/>
  <c r="AD261" i="10" a="1"/>
  <c r="AD261" i="10" s="1"/>
  <c r="AZ261" i="10" s="1" a="1"/>
  <c r="AZ261" i="10" s="1"/>
  <c r="AZ203" i="10" a="1"/>
  <c r="AZ203" i="10" s="1"/>
  <c r="BH203" i="10" s="1"/>
  <c r="L203" i="6" s="1"/>
  <c r="AL203" i="10"/>
  <c r="H203" i="6" s="1"/>
  <c r="AD267" i="10" a="1"/>
  <c r="AD267" i="10" s="1"/>
  <c r="AD287" i="10" a="1"/>
  <c r="AD287" i="10" s="1"/>
  <c r="AL287" i="10" s="1"/>
  <c r="H287" i="6" s="1"/>
  <c r="AD103" i="10" a="1"/>
  <c r="AD103" i="10" s="1"/>
  <c r="CC222" i="10"/>
  <c r="BZ222" i="10"/>
  <c r="CB222" i="10" s="1"/>
  <c r="BS222" i="10"/>
  <c r="CM222" i="10"/>
  <c r="BT222" i="10"/>
  <c r="CF222" i="10"/>
  <c r="CE222" i="10"/>
  <c r="CG222" i="10" s="1"/>
  <c r="R222" i="6" s="1"/>
  <c r="AZ172" i="10" a="1"/>
  <c r="AZ172" i="10" s="1"/>
  <c r="AD177" i="10" a="1"/>
  <c r="AD177" i="10" s="1"/>
  <c r="AD190" i="10" a="1"/>
  <c r="AD190" i="10" s="1"/>
  <c r="AZ211" i="10" a="1"/>
  <c r="AZ211" i="10" s="1"/>
  <c r="AL132" i="10"/>
  <c r="H132" i="6" s="1"/>
  <c r="BH206" i="10"/>
  <c r="L206" i="6" s="1"/>
  <c r="HR182" i="10"/>
  <c r="HR226" i="10"/>
  <c r="HS226" i="10" s="1"/>
  <c r="HR154" i="10"/>
  <c r="AD295" i="10" a="1"/>
  <c r="AD295" i="10" s="1"/>
  <c r="AL295" i="10" s="1"/>
  <c r="H295" i="6" s="1"/>
  <c r="AD207" i="10" a="1"/>
  <c r="AD207" i="10" s="1"/>
  <c r="AZ298" i="10" a="1"/>
  <c r="AZ298" i="10" s="1"/>
  <c r="AD252" i="10" a="1"/>
  <c r="AD252" i="10" s="1"/>
  <c r="HQ182" i="10"/>
  <c r="HB121" i="10"/>
  <c r="HD121" i="10" s="1"/>
  <c r="HQ154" i="10"/>
  <c r="HS154" i="10" s="1"/>
  <c r="GW194" i="10"/>
  <c r="AZ260" i="10" a="1"/>
  <c r="AZ260" i="10" s="1"/>
  <c r="BB254" i="10"/>
  <c r="BY254" i="10" s="1"/>
  <c r="AZ241" i="10" a="1"/>
  <c r="AZ241" i="10" s="1"/>
  <c r="AZ204" i="10" a="1"/>
  <c r="AZ204" i="10" s="1"/>
  <c r="AZ152" i="10" a="1"/>
  <c r="AZ152" i="10" s="1"/>
  <c r="AZ288" i="10" a="1"/>
  <c r="AZ288" i="10" s="1"/>
  <c r="AZ273" i="10" a="1"/>
  <c r="AZ273" i="10" s="1"/>
  <c r="AD124" i="10" a="1"/>
  <c r="AD124" i="10" s="1"/>
  <c r="AL124" i="10" s="1"/>
  <c r="H124" i="6" s="1"/>
  <c r="AZ208" i="10" a="1"/>
  <c r="AZ208" i="10" s="1"/>
  <c r="AD128" i="10" a="1"/>
  <c r="AD128" i="10" s="1"/>
  <c r="AL128" i="10" s="1"/>
  <c r="H128" i="6" s="1"/>
  <c r="P128" i="10"/>
  <c r="D128" i="6" s="1"/>
  <c r="AD253" i="10" a="1"/>
  <c r="AD253" i="10" s="1"/>
  <c r="AL253" i="10" s="1"/>
  <c r="H253" i="6" s="1"/>
  <c r="AD120" i="10" a="1"/>
  <c r="AD120" i="10" s="1"/>
  <c r="BB174" i="10"/>
  <c r="BY174" i="10" s="1"/>
  <c r="AZ174" i="10" a="1"/>
  <c r="AZ174" i="10" s="1"/>
  <c r="BV174" i="10" s="1" a="1"/>
  <c r="BV174" i="10" s="1"/>
  <c r="CD174" i="10" s="1"/>
  <c r="P174" i="6" s="1"/>
  <c r="AD222" i="10" a="1"/>
  <c r="AD222" i="10" s="1"/>
  <c r="AZ222" i="10" s="1" a="1"/>
  <c r="AZ222" i="10" s="1"/>
  <c r="AZ112" i="10" a="1"/>
  <c r="AZ112" i="10" s="1"/>
  <c r="AZ246" i="10" a="1"/>
  <c r="AZ246" i="10" s="1"/>
  <c r="BV246" i="10" s="1" a="1"/>
  <c r="BV246" i="10" s="1"/>
  <c r="AD160" i="10" a="1"/>
  <c r="AD160" i="10" s="1"/>
  <c r="AD171" i="10" a="1"/>
  <c r="AD171" i="10" s="1"/>
  <c r="AD188" i="10" a="1"/>
  <c r="AD188" i="10" s="1"/>
  <c r="AL188" i="10" s="1"/>
  <c r="H188" i="6" s="1"/>
  <c r="AZ254" i="10" a="1"/>
  <c r="AZ254" i="10" s="1"/>
  <c r="AZ126" i="10" a="1"/>
  <c r="AZ126" i="10" s="1"/>
  <c r="BH126" i="10" s="1"/>
  <c r="L126" i="6" s="1"/>
  <c r="AZ108" i="10" a="1"/>
  <c r="AZ108" i="10" s="1"/>
  <c r="AD290" i="10" a="1"/>
  <c r="AD290" i="10" s="1"/>
  <c r="AZ290" i="10" s="1" a="1"/>
  <c r="AZ290" i="10" s="1"/>
  <c r="AY280" i="10"/>
  <c r="AZ280" i="10" s="1" a="1"/>
  <c r="AZ280" i="10" s="1"/>
  <c r="GA286" i="10"/>
  <c r="HS258" i="10"/>
  <c r="AY180" i="10"/>
  <c r="AZ180" i="10" s="1" a="1"/>
  <c r="AZ180" i="10" s="1"/>
  <c r="GW269" i="10"/>
  <c r="GW115" i="10"/>
  <c r="IO135" i="10"/>
  <c r="HS198" i="10"/>
  <c r="GW144" i="10"/>
  <c r="GW189" i="10"/>
  <c r="HS182" i="10"/>
  <c r="HS202" i="10"/>
  <c r="BB227" i="10"/>
  <c r="BY227" i="10" s="1"/>
  <c r="BM281" i="10"/>
  <c r="O281" i="6" s="1"/>
  <c r="BK116" i="10"/>
  <c r="BM116" i="10" s="1"/>
  <c r="N237" i="6"/>
  <c r="GW263" i="10"/>
  <c r="GW210" i="10"/>
  <c r="BB195" i="10"/>
  <c r="BY195" i="10" s="1"/>
  <c r="GW234" i="10"/>
  <c r="BB199" i="10"/>
  <c r="BY199" i="10" s="1"/>
  <c r="GA136" i="10"/>
  <c r="GA169" i="10"/>
  <c r="J300" i="6"/>
  <c r="BB147" i="10"/>
  <c r="BY147" i="10" s="1"/>
  <c r="HS184" i="10"/>
  <c r="BB162" i="10"/>
  <c r="BY162" i="10" s="1"/>
  <c r="J130" i="6"/>
  <c r="AQ251" i="10"/>
  <c r="K251" i="6" s="1"/>
  <c r="BX206" i="10"/>
  <c r="CU206" i="10" s="1"/>
  <c r="GW267" i="10"/>
  <c r="HS192" i="10"/>
  <c r="HS213" i="10"/>
  <c r="HS257" i="10"/>
  <c r="HS290" i="10"/>
  <c r="HS288" i="10"/>
  <c r="HS162" i="10"/>
  <c r="GA123" i="10"/>
  <c r="GW133" i="10"/>
  <c r="GW181" i="10"/>
  <c r="GW177" i="10"/>
  <c r="GW120" i="10"/>
  <c r="GW271" i="10"/>
  <c r="GW283" i="10"/>
  <c r="BK118" i="10"/>
  <c r="GA126" i="10"/>
  <c r="HS199" i="10"/>
  <c r="HS225" i="10"/>
  <c r="HS237" i="10"/>
  <c r="HS260" i="10"/>
  <c r="BX275" i="10"/>
  <c r="CU275" i="10" s="1"/>
  <c r="BK301" i="10"/>
  <c r="N301" i="6" s="1"/>
  <c r="BB290" i="10"/>
  <c r="BY290" i="10" s="1"/>
  <c r="BM282" i="10"/>
  <c r="O282" i="6" s="1"/>
  <c r="BB184" i="10"/>
  <c r="BY184" i="10" s="1"/>
  <c r="HS291" i="10"/>
  <c r="HS149" i="10"/>
  <c r="HS200" i="10"/>
  <c r="HS173" i="10"/>
  <c r="BB110" i="10"/>
  <c r="BY110" i="10" s="1"/>
  <c r="BB179" i="10"/>
  <c r="BY179" i="10" s="1"/>
  <c r="BX230" i="10"/>
  <c r="CU230" i="10" s="1"/>
  <c r="AL302" i="10"/>
  <c r="H302" i="6" s="1"/>
  <c r="AQ146" i="10"/>
  <c r="K146" i="6" s="1"/>
  <c r="AQ240" i="10"/>
  <c r="K240" i="6" s="1"/>
  <c r="AF240" i="10"/>
  <c r="BC240" i="10" s="1"/>
  <c r="BB249" i="10"/>
  <c r="BY249" i="10" s="1"/>
  <c r="BH159" i="10"/>
  <c r="L159" i="6" s="1"/>
  <c r="AL135" i="10"/>
  <c r="H135" i="6" s="1"/>
  <c r="BH118" i="10"/>
  <c r="N280" i="6"/>
  <c r="N175" i="6"/>
  <c r="N233" i="6"/>
  <c r="BB141" i="10"/>
  <c r="BY141" i="10" s="1"/>
  <c r="N185" i="6"/>
  <c r="N251" i="6"/>
  <c r="GA132" i="10"/>
  <c r="GA294" i="10"/>
  <c r="GW296" i="10"/>
  <c r="GW301" i="10"/>
  <c r="GW300" i="10"/>
  <c r="HS253" i="10"/>
  <c r="HS299" i="10"/>
  <c r="HS223" i="10"/>
  <c r="HS104" i="10"/>
  <c r="IK208" i="10"/>
  <c r="IW208" i="10" s="1"/>
  <c r="IK143" i="10"/>
  <c r="IW143" i="10" s="1"/>
  <c r="IK194" i="10"/>
  <c r="IW194" i="10" s="1"/>
  <c r="IK126" i="10"/>
  <c r="IW126" i="10" s="1"/>
  <c r="IK202" i="10"/>
  <c r="IW202" i="10" s="1"/>
  <c r="IK162" i="10"/>
  <c r="IW162" i="10" s="1"/>
  <c r="IK286" i="10"/>
  <c r="IW286" i="10" s="1"/>
  <c r="IK180" i="10"/>
  <c r="IW180" i="10" s="1"/>
  <c r="IK278" i="10"/>
  <c r="IW278" i="10" s="1"/>
  <c r="IK141" i="10"/>
  <c r="IW141" i="10" s="1"/>
  <c r="IK227" i="10"/>
  <c r="IW227" i="10" s="1"/>
  <c r="IK266" i="10"/>
  <c r="IW266" i="10" s="1"/>
  <c r="IK225" i="10"/>
  <c r="IW225" i="10" s="1"/>
  <c r="IK251" i="10"/>
  <c r="IW251" i="10" s="1"/>
  <c r="IK198" i="10"/>
  <c r="IW198" i="10" s="1"/>
  <c r="IK243" i="10"/>
  <c r="IW243" i="10" s="1"/>
  <c r="HO109" i="10"/>
  <c r="IA109" i="10" s="1"/>
  <c r="IK186" i="10"/>
  <c r="IW186" i="10" s="1"/>
  <c r="HO148" i="10"/>
  <c r="IA148" i="10" s="1"/>
  <c r="HO130" i="10"/>
  <c r="IA130" i="10" s="1"/>
  <c r="HO107" i="10"/>
  <c r="IA107" i="10" s="1"/>
  <c r="HO128" i="10"/>
  <c r="IA128" i="10" s="1"/>
  <c r="HO244" i="10"/>
  <c r="IA244" i="10" s="1"/>
  <c r="HO118" i="10"/>
  <c r="IA118" i="10" s="1"/>
  <c r="HB177" i="10"/>
  <c r="HD177" i="10" s="1"/>
  <c r="HX233" i="10"/>
  <c r="HZ233" i="10" s="1"/>
  <c r="HB283" i="10"/>
  <c r="HD283" i="10" s="1"/>
  <c r="IK192" i="10"/>
  <c r="IW192" i="10" s="1"/>
  <c r="IK187" i="10"/>
  <c r="IW187" i="10" s="1"/>
  <c r="IK156" i="10"/>
  <c r="IW156" i="10" s="1"/>
  <c r="IK197" i="10"/>
  <c r="IW197" i="10" s="1"/>
  <c r="IK273" i="10"/>
  <c r="IW273" i="10" s="1"/>
  <c r="IK301" i="10"/>
  <c r="IW301" i="10" s="1"/>
  <c r="IK298" i="10"/>
  <c r="IW298" i="10" s="1"/>
  <c r="IK253" i="10"/>
  <c r="IW253" i="10" s="1"/>
  <c r="IK237" i="10"/>
  <c r="IW237" i="10" s="1"/>
  <c r="IK213" i="10"/>
  <c r="IW213" i="10" s="1"/>
  <c r="IK176" i="10"/>
  <c r="IW176" i="10" s="1"/>
  <c r="DZ206" i="10"/>
  <c r="IK233" i="10"/>
  <c r="IW233" i="10" s="1"/>
  <c r="IK116" i="10"/>
  <c r="IW116" i="10" s="1"/>
  <c r="IK297" i="10"/>
  <c r="IW297" i="10" s="1"/>
  <c r="HO264" i="10"/>
  <c r="IA264" i="10" s="1"/>
  <c r="HO296" i="10"/>
  <c r="IA296" i="10" s="1"/>
  <c r="IK199" i="10"/>
  <c r="IW199" i="10" s="1"/>
  <c r="HO239" i="10"/>
  <c r="IA239" i="10" s="1"/>
  <c r="IK224" i="10"/>
  <c r="IW224" i="10" s="1"/>
  <c r="HO181" i="10"/>
  <c r="IA181" i="10" s="1"/>
  <c r="HO214" i="10"/>
  <c r="IA214" i="10" s="1"/>
  <c r="IK193" i="10"/>
  <c r="IW193" i="10" s="1"/>
  <c r="HO164" i="10"/>
  <c r="IA164" i="10" s="1"/>
  <c r="HS281" i="10"/>
  <c r="GW146" i="10"/>
  <c r="HS134" i="10"/>
  <c r="HS140" i="10"/>
  <c r="HQ204" i="10"/>
  <c r="HS204" i="10" s="1"/>
  <c r="HB184" i="10"/>
  <c r="HD184" i="10" s="1"/>
  <c r="GU184" i="10"/>
  <c r="GV184" i="10"/>
  <c r="GU112" i="10"/>
  <c r="GV112" i="10"/>
  <c r="HB112" i="10"/>
  <c r="HD112" i="10" s="1"/>
  <c r="GV209" i="10"/>
  <c r="GW209" i="10" s="1"/>
  <c r="IK299" i="10"/>
  <c r="IW299" i="10" s="1"/>
  <c r="IK250" i="10"/>
  <c r="IW250" i="10" s="1"/>
  <c r="IK242" i="10"/>
  <c r="IW242" i="10" s="1"/>
  <c r="IK258" i="10"/>
  <c r="IW258" i="10" s="1"/>
  <c r="IK234" i="10"/>
  <c r="IW234" i="10" s="1"/>
  <c r="IK228" i="10"/>
  <c r="IW228" i="10" s="1"/>
  <c r="IK220" i="10"/>
  <c r="IW220" i="10" s="1"/>
  <c r="IK281" i="10"/>
  <c r="IW281" i="10" s="1"/>
  <c r="IK140" i="10"/>
  <c r="IW140" i="10" s="1"/>
  <c r="IK106" i="10"/>
  <c r="IW106" i="10" s="1"/>
  <c r="IK151" i="10"/>
  <c r="IW151" i="10" s="1"/>
  <c r="IK132" i="10"/>
  <c r="IW132" i="10" s="1"/>
  <c r="IK158" i="10"/>
  <c r="IW158" i="10" s="1"/>
  <c r="IK119" i="10"/>
  <c r="IW119" i="10" s="1"/>
  <c r="IK291" i="10"/>
  <c r="IW291" i="10" s="1"/>
  <c r="IK150" i="10"/>
  <c r="IW150" i="10" s="1"/>
  <c r="HO240" i="10"/>
  <c r="IA240" i="10" s="1"/>
  <c r="HO120" i="10"/>
  <c r="IA120" i="10" s="1"/>
  <c r="HO256" i="10"/>
  <c r="IA256" i="10" s="1"/>
  <c r="HO121" i="10"/>
  <c r="IA121" i="10" s="1"/>
  <c r="HO178" i="10"/>
  <c r="IA178" i="10" s="1"/>
  <c r="HO125" i="10"/>
  <c r="IA125" i="10" s="1"/>
  <c r="HO289" i="10"/>
  <c r="IA289" i="10" s="1"/>
  <c r="HO188" i="10"/>
  <c r="IA188" i="10" s="1"/>
  <c r="HQ235" i="10"/>
  <c r="HR235" i="10"/>
  <c r="HX235" i="10"/>
  <c r="HZ235" i="10" s="1"/>
  <c r="GU214" i="10"/>
  <c r="GW214" i="10" s="1"/>
  <c r="HR251" i="10"/>
  <c r="HS251" i="10" s="1"/>
  <c r="IK257" i="10"/>
  <c r="IW257" i="10" s="1"/>
  <c r="IK163" i="10"/>
  <c r="IW163" i="10" s="1"/>
  <c r="IK229" i="10"/>
  <c r="IW229" i="10" s="1"/>
  <c r="IK249" i="10"/>
  <c r="IW249" i="10" s="1"/>
  <c r="IK134" i="10"/>
  <c r="IW134" i="10" s="1"/>
  <c r="IK215" i="10"/>
  <c r="IW215" i="10" s="1"/>
  <c r="IK284" i="10"/>
  <c r="IW284" i="10" s="1"/>
  <c r="IK265" i="10"/>
  <c r="IW265" i="10" s="1"/>
  <c r="IK122" i="10"/>
  <c r="IW122" i="10" s="1"/>
  <c r="IK173" i="10"/>
  <c r="IW173" i="10" s="1"/>
  <c r="IK110" i="10"/>
  <c r="IW110" i="10" s="1"/>
  <c r="IK219" i="10"/>
  <c r="IW219" i="10" s="1"/>
  <c r="IK290" i="10"/>
  <c r="IW290" i="10" s="1"/>
  <c r="IK223" i="10"/>
  <c r="IW223" i="10" s="1"/>
  <c r="HO210" i="10"/>
  <c r="IA210" i="10" s="1"/>
  <c r="IK211" i="10"/>
  <c r="IW211" i="10" s="1"/>
  <c r="HS137" i="10"/>
  <c r="HS277" i="10"/>
  <c r="AL163" i="10"/>
  <c r="H163" i="6" s="1"/>
  <c r="IT275" i="10"/>
  <c r="IV275" i="10" s="1"/>
  <c r="AL167" i="10"/>
  <c r="H167" i="6" s="1"/>
  <c r="HR222" i="10"/>
  <c r="HQ222" i="10"/>
  <c r="HX222" i="10"/>
  <c r="HZ222" i="10" s="1"/>
  <c r="HX290" i="10"/>
  <c r="HZ290" i="10" s="1"/>
  <c r="GV264" i="10"/>
  <c r="GW264" i="10" s="1"/>
  <c r="GU240" i="10"/>
  <c r="GW240" i="10" s="1"/>
  <c r="HR167" i="10"/>
  <c r="HS167" i="10" s="1"/>
  <c r="HB183" i="10"/>
  <c r="HD183" i="10" s="1"/>
  <c r="GU183" i="10"/>
  <c r="GV183" i="10"/>
  <c r="IK165" i="10"/>
  <c r="IW165" i="10" s="1"/>
  <c r="IK217" i="10"/>
  <c r="IW217" i="10" s="1"/>
  <c r="IK127" i="10"/>
  <c r="IW127" i="10" s="1"/>
  <c r="IK157" i="10"/>
  <c r="IW157" i="10" s="1"/>
  <c r="IK294" i="10"/>
  <c r="IW294" i="10" s="1"/>
  <c r="IK293" i="10"/>
  <c r="IW293" i="10" s="1"/>
  <c r="IK152" i="10"/>
  <c r="IW152" i="10" s="1"/>
  <c r="IK124" i="10"/>
  <c r="IW124" i="10" s="1"/>
  <c r="IK136" i="10"/>
  <c r="IW136" i="10" s="1"/>
  <c r="IK268" i="10"/>
  <c r="IW268" i="10" s="1"/>
  <c r="IK277" i="10"/>
  <c r="IW277" i="10" s="1"/>
  <c r="IK185" i="10"/>
  <c r="IW185" i="10" s="1"/>
  <c r="IK288" i="10"/>
  <c r="IW288" i="10" s="1"/>
  <c r="IK104" i="10"/>
  <c r="IW104" i="10" s="1"/>
  <c r="HO102" i="10"/>
  <c r="IA102" i="10" s="1"/>
  <c r="HO133" i="10"/>
  <c r="IA133" i="10" s="1"/>
  <c r="HO271" i="10"/>
  <c r="IA271" i="10" s="1"/>
  <c r="HO301" i="10"/>
  <c r="IA301" i="10" s="1"/>
  <c r="HQ243" i="10"/>
  <c r="HS243" i="10" s="1"/>
  <c r="HB261" i="10"/>
  <c r="HD261" i="10" s="1"/>
  <c r="GU261" i="10"/>
  <c r="GV261" i="10"/>
  <c r="GU175" i="10"/>
  <c r="HB175" i="10"/>
  <c r="HD175" i="10" s="1"/>
  <c r="GV175" i="10"/>
  <c r="IK280" i="10"/>
  <c r="IW280" i="10" s="1"/>
  <c r="IK114" i="10"/>
  <c r="IW114" i="10" s="1"/>
  <c r="IK105" i="10"/>
  <c r="IW105" i="10" s="1"/>
  <c r="IK241" i="10"/>
  <c r="IW241" i="10" s="1"/>
  <c r="IK262" i="10"/>
  <c r="IW262" i="10" s="1"/>
  <c r="IK167" i="10"/>
  <c r="IW167" i="10" s="1"/>
  <c r="IK108" i="10"/>
  <c r="IW108" i="10" s="1"/>
  <c r="IK270" i="10"/>
  <c r="IW270" i="10" s="1"/>
  <c r="IK221" i="10"/>
  <c r="IW221" i="10" s="1"/>
  <c r="IK204" i="10"/>
  <c r="IW204" i="10" s="1"/>
  <c r="HO283" i="10"/>
  <c r="IA283" i="10" s="1"/>
  <c r="HO168" i="10"/>
  <c r="IA168" i="10" s="1"/>
  <c r="HO263" i="10"/>
  <c r="IA263" i="10" s="1"/>
  <c r="HO302" i="10"/>
  <c r="IA302" i="10" s="1"/>
  <c r="IK139" i="10"/>
  <c r="IW139" i="10" s="1"/>
  <c r="GA144" i="10"/>
  <c r="IM159" i="10"/>
  <c r="IO159" i="10" s="1"/>
  <c r="GU251" i="10"/>
  <c r="HB251" i="10"/>
  <c r="HD251" i="10" s="1"/>
  <c r="GV251" i="10"/>
  <c r="HX162" i="10"/>
  <c r="HZ162" i="10" s="1"/>
  <c r="HQ254" i="10"/>
  <c r="HR254" i="10"/>
  <c r="HX254" i="10"/>
  <c r="HZ254" i="10" s="1"/>
  <c r="HB284" i="10"/>
  <c r="HD284" i="10" s="1"/>
  <c r="GU284" i="10"/>
  <c r="GV284" i="10"/>
  <c r="GV102" i="10"/>
  <c r="GW102" i="10" s="1"/>
  <c r="IK231" i="10"/>
  <c r="IW231" i="10" s="1"/>
  <c r="IK285" i="10"/>
  <c r="IW285" i="10" s="1"/>
  <c r="IK196" i="10"/>
  <c r="IW196" i="10" s="1"/>
  <c r="IK182" i="10"/>
  <c r="IW182" i="10" s="1"/>
  <c r="IK113" i="10"/>
  <c r="IW113" i="10" s="1"/>
  <c r="IK183" i="10"/>
  <c r="IW183" i="10" s="1"/>
  <c r="IK149" i="10"/>
  <c r="IW149" i="10" s="1"/>
  <c r="IK154" i="10"/>
  <c r="IW154" i="10" s="1"/>
  <c r="IK118" i="10"/>
  <c r="IW118" i="10" s="1"/>
  <c r="IK274" i="10"/>
  <c r="IW274" i="10" s="1"/>
  <c r="IK175" i="10"/>
  <c r="IW175" i="10" s="1"/>
  <c r="IK282" i="10"/>
  <c r="IW282" i="10" s="1"/>
  <c r="IK218" i="10"/>
  <c r="IW218" i="10" s="1"/>
  <c r="IK112" i="10"/>
  <c r="IW112" i="10" s="1"/>
  <c r="IK200" i="10"/>
  <c r="IW200" i="10" s="1"/>
  <c r="IK201" i="10"/>
  <c r="IW201" i="10" s="1"/>
  <c r="HO160" i="10"/>
  <c r="IA160" i="10" s="1"/>
  <c r="IK147" i="10"/>
  <c r="IW147" i="10" s="1"/>
  <c r="HO189" i="10"/>
  <c r="IA189" i="10" s="1"/>
  <c r="IK137" i="10"/>
  <c r="IW137" i="10" s="1"/>
  <c r="HO169" i="10"/>
  <c r="IA169" i="10" s="1"/>
  <c r="HO117" i="10"/>
  <c r="IA117" i="10" s="1"/>
  <c r="HO209" i="10"/>
  <c r="IA209" i="10" s="1"/>
  <c r="HO115" i="10"/>
  <c r="IA115" i="10" s="1"/>
  <c r="HQ215" i="10"/>
  <c r="HS215" i="10" s="1"/>
  <c r="HQ273" i="10"/>
  <c r="HX275" i="10"/>
  <c r="HZ275" i="10" s="1"/>
  <c r="HQ275" i="10"/>
  <c r="HR275" i="10"/>
  <c r="GV290" i="10"/>
  <c r="HB290" i="10"/>
  <c r="HD290" i="10" s="1"/>
  <c r="GU290" i="10"/>
  <c r="GV171" i="10"/>
  <c r="GW171" i="10" s="1"/>
  <c r="HX242" i="10"/>
  <c r="HZ242" i="10" s="1"/>
  <c r="IK205" i="10"/>
  <c r="IW205" i="10" s="1"/>
  <c r="IK260" i="10"/>
  <c r="IW260" i="10" s="1"/>
  <c r="IK170" i="10"/>
  <c r="IW170" i="10" s="1"/>
  <c r="IK123" i="10"/>
  <c r="IW123" i="10" s="1"/>
  <c r="DD106" i="10"/>
  <c r="IK212" i="10"/>
  <c r="IW212" i="10" s="1"/>
  <c r="IK138" i="10"/>
  <c r="IW138" i="10" s="1"/>
  <c r="DZ246" i="10"/>
  <c r="IK172" i="10"/>
  <c r="IW172" i="10" s="1"/>
  <c r="IK195" i="10"/>
  <c r="IW195" i="10" s="1"/>
  <c r="IK226" i="10"/>
  <c r="IW226" i="10" s="1"/>
  <c r="IK184" i="10"/>
  <c r="IW184" i="10" s="1"/>
  <c r="IK292" i="10"/>
  <c r="IW292" i="10" s="1"/>
  <c r="IK155" i="10"/>
  <c r="IW155" i="10" s="1"/>
  <c r="IK261" i="10"/>
  <c r="IW261" i="10" s="1"/>
  <c r="HO146" i="10"/>
  <c r="IA146" i="10" s="1"/>
  <c r="IK216" i="10"/>
  <c r="IW216" i="10" s="1"/>
  <c r="HO103" i="10"/>
  <c r="IA103" i="10" s="1"/>
  <c r="HO171" i="10"/>
  <c r="IA171" i="10" s="1"/>
  <c r="IK179" i="10"/>
  <c r="IW179" i="10" s="1"/>
  <c r="HO145" i="10"/>
  <c r="IA145" i="10" s="1"/>
  <c r="GW127" i="10"/>
  <c r="GW254" i="10"/>
  <c r="HS139" i="10"/>
  <c r="HS197" i="10"/>
  <c r="HS163" i="10"/>
  <c r="GW245" i="10"/>
  <c r="HS185" i="10"/>
  <c r="GW239" i="10"/>
  <c r="HS262" i="10"/>
  <c r="GW117" i="10"/>
  <c r="HX193" i="10"/>
  <c r="HZ193" i="10" s="1"/>
  <c r="HX195" i="10"/>
  <c r="HZ195" i="10" s="1"/>
  <c r="GU188" i="10"/>
  <c r="HB188" i="10"/>
  <c r="HD188" i="10" s="1"/>
  <c r="GV188" i="10"/>
  <c r="GV149" i="10"/>
  <c r="GU149" i="10"/>
  <c r="HB149" i="10"/>
  <c r="HD149" i="10" s="1"/>
  <c r="HR175" i="10"/>
  <c r="HS175" i="10" s="1"/>
  <c r="HX106" i="10"/>
  <c r="HZ106" i="10" s="1"/>
  <c r="GU289" i="10"/>
  <c r="GW289" i="10" s="1"/>
  <c r="HB267" i="10"/>
  <c r="HD267" i="10" s="1"/>
  <c r="GU178" i="10"/>
  <c r="GW178" i="10" s="1"/>
  <c r="HX173" i="10"/>
  <c r="HZ173" i="10" s="1"/>
  <c r="GU218" i="10"/>
  <c r="GV218" i="10"/>
  <c r="HB218" i="10"/>
  <c r="HD218" i="10" s="1"/>
  <c r="HO278" i="10"/>
  <c r="IA278" i="10" s="1"/>
  <c r="J290" i="6"/>
  <c r="DD155" i="10"/>
  <c r="CH296" i="10"/>
  <c r="HS141" i="10"/>
  <c r="HS113" i="10"/>
  <c r="HS143" i="10"/>
  <c r="GW164" i="10"/>
  <c r="HS179" i="10"/>
  <c r="GW153" i="10"/>
  <c r="HS249" i="10"/>
  <c r="BK252" i="10"/>
  <c r="N252" i="6" s="1"/>
  <c r="HS105" i="10"/>
  <c r="GW302" i="10"/>
  <c r="GW191" i="10"/>
  <c r="IO235" i="10"/>
  <c r="AL249" i="10"/>
  <c r="H249" i="6" s="1"/>
  <c r="AL228" i="10"/>
  <c r="H228" i="6" s="1"/>
  <c r="BB245" i="10"/>
  <c r="BY245" i="10" s="1"/>
  <c r="HS176" i="10"/>
  <c r="HS270" i="10"/>
  <c r="HS119" i="10"/>
  <c r="AL194" i="10"/>
  <c r="H194" i="6" s="1"/>
  <c r="BB180" i="10"/>
  <c r="BY180" i="10" s="1"/>
  <c r="IO254" i="10"/>
  <c r="GW256" i="10"/>
  <c r="AF259" i="10"/>
  <c r="BC259" i="10" s="1"/>
  <c r="BB143" i="10"/>
  <c r="BY143" i="10" s="1"/>
  <c r="HS241" i="10"/>
  <c r="HS205" i="10"/>
  <c r="HS250" i="10"/>
  <c r="HS208" i="10"/>
  <c r="HS201" i="10"/>
  <c r="AL297" i="10"/>
  <c r="H297" i="6" s="1"/>
  <c r="AL185" i="10"/>
  <c r="H185" i="6" s="1"/>
  <c r="AQ166" i="10"/>
  <c r="K166" i="6" s="1"/>
  <c r="J166" i="6"/>
  <c r="GW125" i="10"/>
  <c r="IO279" i="10"/>
  <c r="BB126" i="10"/>
  <c r="BY126" i="10" s="1"/>
  <c r="BB136" i="10"/>
  <c r="BY136" i="10" s="1"/>
  <c r="AF177" i="10"/>
  <c r="BC177" i="10" s="1"/>
  <c r="AL177" i="10"/>
  <c r="H177" i="6" s="1"/>
  <c r="AL146" i="10"/>
  <c r="H146" i="6" s="1"/>
  <c r="GW174" i="10"/>
  <c r="HS233" i="10"/>
  <c r="IO272" i="10"/>
  <c r="BH278" i="10"/>
  <c r="L278" i="6" s="1"/>
  <c r="BB285" i="10"/>
  <c r="BY285" i="10" s="1"/>
  <c r="BB208" i="10"/>
  <c r="BY208" i="10" s="1"/>
  <c r="BB237" i="10"/>
  <c r="BY237" i="10" s="1"/>
  <c r="BH208" i="10"/>
  <c r="L208" i="6" s="1"/>
  <c r="AL117" i="10"/>
  <c r="BB295" i="10"/>
  <c r="BY295" i="10" s="1"/>
  <c r="BB150" i="10"/>
  <c r="BY150" i="10" s="1"/>
  <c r="BB251" i="10"/>
  <c r="BY251" i="10" s="1"/>
  <c r="BB225" i="10"/>
  <c r="BY225" i="10" s="1"/>
  <c r="P182" i="10"/>
  <c r="D182" i="6" s="1"/>
  <c r="AY166" i="10"/>
  <c r="AF252" i="10"/>
  <c r="BC252" i="10" s="1"/>
  <c r="HS158" i="10"/>
  <c r="GW259" i="10"/>
  <c r="AL275" i="10"/>
  <c r="H275" i="6" s="1"/>
  <c r="BB229" i="10"/>
  <c r="BY229" i="10" s="1"/>
  <c r="AL168" i="10"/>
  <c r="H168" i="6" s="1"/>
  <c r="AF178" i="10"/>
  <c r="BC178" i="10" s="1"/>
  <c r="AL109" i="10"/>
  <c r="BB119" i="10"/>
  <c r="BY119" i="10" s="1"/>
  <c r="BB253" i="10"/>
  <c r="BY253" i="10" s="1"/>
  <c r="N298" i="6"/>
  <c r="N173" i="6"/>
  <c r="BH227" i="10"/>
  <c r="L227" i="6" s="1"/>
  <c r="BM295" i="10"/>
  <c r="O295" i="6" s="1"/>
  <c r="BB202" i="10"/>
  <c r="BY202" i="10" s="1"/>
  <c r="AQ181" i="10"/>
  <c r="K181" i="6" s="1"/>
  <c r="BH205" i="10"/>
  <c r="L205" i="6" s="1"/>
  <c r="BB118" i="10"/>
  <c r="BY118" i="10" s="1"/>
  <c r="BB243" i="10"/>
  <c r="BY243" i="10" s="1"/>
  <c r="BH215" i="10"/>
  <c r="L215" i="6" s="1"/>
  <c r="BB134" i="10"/>
  <c r="BY134" i="10" s="1"/>
  <c r="AL160" i="10"/>
  <c r="H160" i="6" s="1"/>
  <c r="HS151" i="10"/>
  <c r="HS196" i="10"/>
  <c r="HS221" i="10"/>
  <c r="AL161" i="10"/>
  <c r="H161" i="6" s="1"/>
  <c r="BB274" i="10"/>
  <c r="BY274" i="10" s="1"/>
  <c r="BB165" i="10"/>
  <c r="BY165" i="10" s="1"/>
  <c r="BB124" i="10"/>
  <c r="BY124" i="10" s="1"/>
  <c r="BH277" i="10"/>
  <c r="L277" i="6" s="1"/>
  <c r="BH233" i="10"/>
  <c r="L233" i="6" s="1"/>
  <c r="BB154" i="10"/>
  <c r="BY154" i="10" s="1"/>
  <c r="BH108" i="10"/>
  <c r="BB301" i="10"/>
  <c r="BY301" i="10" s="1"/>
  <c r="BB221" i="10"/>
  <c r="BY221" i="10" s="1"/>
  <c r="BH157" i="10"/>
  <c r="L157" i="6" s="1"/>
  <c r="AL240" i="10"/>
  <c r="H240" i="6" s="1"/>
  <c r="BB260" i="10"/>
  <c r="BY260" i="10" s="1"/>
  <c r="AL175" i="10"/>
  <c r="H175" i="6" s="1"/>
  <c r="BK287" i="10"/>
  <c r="N287" i="6" s="1"/>
  <c r="HS174" i="10"/>
  <c r="AF296" i="10"/>
  <c r="BC296" i="10" s="1"/>
  <c r="N183" i="6"/>
  <c r="BH220" i="10"/>
  <c r="L220" i="6" s="1"/>
  <c r="AF168" i="10"/>
  <c r="BC168" i="10" s="1"/>
  <c r="BB282" i="10"/>
  <c r="BY282" i="10" s="1"/>
  <c r="BH219" i="10"/>
  <c r="L219" i="6" s="1"/>
  <c r="AL148" i="10"/>
  <c r="H148" i="6" s="1"/>
  <c r="BB226" i="10"/>
  <c r="BY226" i="10" s="1"/>
  <c r="BX247" i="10"/>
  <c r="CU247" i="10" s="1"/>
  <c r="AL264" i="10"/>
  <c r="H264" i="6" s="1"/>
  <c r="BB294" i="10"/>
  <c r="BY294" i="10" s="1"/>
  <c r="BB105" i="10"/>
  <c r="BY105" i="10" s="1"/>
  <c r="AF116" i="10"/>
  <c r="BC116" i="10" s="1"/>
  <c r="BB116" i="10" s="1"/>
  <c r="BY116" i="10" s="1"/>
  <c r="AL116" i="10"/>
  <c r="AF128" i="10"/>
  <c r="BC128" i="10" s="1"/>
  <c r="BX254" i="10"/>
  <c r="CU254" i="10" s="1"/>
  <c r="BM220" i="10"/>
  <c r="O220" i="6" s="1"/>
  <c r="BH152" i="10"/>
  <c r="L152" i="6" s="1"/>
  <c r="AQ302" i="10"/>
  <c r="K302" i="6" s="1"/>
  <c r="BB241" i="10"/>
  <c r="BY241" i="10" s="1"/>
  <c r="BH265" i="10"/>
  <c r="L265" i="6" s="1"/>
  <c r="BH197" i="10"/>
  <c r="L197" i="6" s="1"/>
  <c r="BH266" i="10"/>
  <c r="L266" i="6" s="1"/>
  <c r="AQ209" i="10"/>
  <c r="K209" i="6" s="1"/>
  <c r="BH198" i="10"/>
  <c r="L198" i="6" s="1"/>
  <c r="AL276" i="10"/>
  <c r="H276" i="6" s="1"/>
  <c r="AF263" i="10"/>
  <c r="BC263" i="10" s="1"/>
  <c r="AL289" i="10"/>
  <c r="H289" i="6" s="1"/>
  <c r="BB262" i="10"/>
  <c r="BY262" i="10" s="1"/>
  <c r="CD206" i="10"/>
  <c r="P206" i="6" s="1"/>
  <c r="HS193" i="10"/>
  <c r="AL290" i="10"/>
  <c r="H290" i="6" s="1"/>
  <c r="AL267" i="10"/>
  <c r="H267" i="6" s="1"/>
  <c r="BB268" i="10"/>
  <c r="BY268" i="10" s="1"/>
  <c r="N162" i="6"/>
  <c r="N242" i="6"/>
  <c r="N136" i="6"/>
  <c r="BH179" i="10"/>
  <c r="L179" i="6" s="1"/>
  <c r="AL271" i="10"/>
  <c r="H271" i="6" s="1"/>
  <c r="BB185" i="10"/>
  <c r="BY185" i="10" s="1"/>
  <c r="AF109" i="10"/>
  <c r="BC109" i="10" s="1"/>
  <c r="BH297" i="10"/>
  <c r="L297" i="6" s="1"/>
  <c r="AL209" i="10"/>
  <c r="H209" i="6" s="1"/>
  <c r="AL181" i="10"/>
  <c r="H181" i="6" s="1"/>
  <c r="BB193" i="10"/>
  <c r="BY193" i="10" s="1"/>
  <c r="J182" i="6"/>
  <c r="IO275" i="10"/>
  <c r="GW278" i="10"/>
  <c r="HS220" i="10"/>
  <c r="HS242" i="10"/>
  <c r="GW121" i="10"/>
  <c r="AL190" i="10"/>
  <c r="H190" i="6" s="1"/>
  <c r="CD111" i="10"/>
  <c r="AL102" i="10"/>
  <c r="AL207" i="10"/>
  <c r="H207" i="6" s="1"/>
  <c r="AL112" i="10"/>
  <c r="AL251" i="10"/>
  <c r="H251" i="6" s="1"/>
  <c r="AL180" i="10"/>
  <c r="H180" i="6" s="1"/>
  <c r="IO230" i="10"/>
  <c r="IO174" i="10"/>
  <c r="IO111" i="10"/>
  <c r="IO247" i="10"/>
  <c r="HS147" i="10"/>
  <c r="HS110" i="10"/>
  <c r="HS224" i="10"/>
  <c r="HS132" i="10"/>
  <c r="HS126" i="10"/>
  <c r="HS152" i="10"/>
  <c r="GW128" i="10"/>
  <c r="GW130" i="10"/>
  <c r="GW145" i="10"/>
  <c r="GW148" i="10"/>
  <c r="GA138" i="10"/>
  <c r="GA278" i="10"/>
  <c r="GA142" i="10"/>
  <c r="CI275" i="10"/>
  <c r="S275" i="6" s="1"/>
  <c r="R235" i="6"/>
  <c r="CI255" i="10"/>
  <c r="S255" i="6" s="1"/>
  <c r="BX279" i="10"/>
  <c r="CU279" i="10" s="1"/>
  <c r="N197" i="6"/>
  <c r="BH151" i="10"/>
  <c r="L151" i="6" s="1"/>
  <c r="BB127" i="10"/>
  <c r="BY127" i="10" s="1"/>
  <c r="N253" i="6"/>
  <c r="N165" i="6"/>
  <c r="AY252" i="10"/>
  <c r="BM152" i="10"/>
  <c r="O152" i="6" s="1"/>
  <c r="N218" i="6"/>
  <c r="AQ131" i="10"/>
  <c r="K131" i="6" s="1"/>
  <c r="AL252" i="10"/>
  <c r="H252" i="6" s="1"/>
  <c r="J153" i="6"/>
  <c r="BB194" i="10"/>
  <c r="BY194" i="10" s="1"/>
  <c r="AQ190" i="10"/>
  <c r="K190" i="6" s="1"/>
  <c r="AQ160" i="10"/>
  <c r="K160" i="6" s="1"/>
  <c r="BH258" i="10"/>
  <c r="L258" i="6" s="1"/>
  <c r="BH223" i="10"/>
  <c r="L223" i="6" s="1"/>
  <c r="BH163" i="10"/>
  <c r="L163" i="6" s="1"/>
  <c r="BH284" i="10"/>
  <c r="L284" i="6" s="1"/>
  <c r="BX159" i="10"/>
  <c r="CU159" i="10" s="1"/>
  <c r="P261" i="10"/>
  <c r="D261" i="6" s="1"/>
  <c r="AL261" i="10"/>
  <c r="H261" i="6" s="1"/>
  <c r="BH225" i="10"/>
  <c r="L225" i="6" s="1"/>
  <c r="BB216" i="10"/>
  <c r="BY216" i="10" s="1"/>
  <c r="P284" i="10"/>
  <c r="D284" i="6" s="1"/>
  <c r="FA82" i="10"/>
  <c r="FM82" i="10" s="1"/>
  <c r="EE82" i="10"/>
  <c r="EQ82" i="10" s="1"/>
  <c r="FA50" i="10"/>
  <c r="FM50" i="10" s="1"/>
  <c r="EE50" i="10"/>
  <c r="EQ50" i="10" s="1"/>
  <c r="FA26" i="10"/>
  <c r="FM26" i="10" s="1"/>
  <c r="EE26" i="10"/>
  <c r="EQ26" i="10" s="1"/>
  <c r="IM231" i="10"/>
  <c r="IN231" i="10"/>
  <c r="IT231" i="10"/>
  <c r="IV231" i="10" s="1"/>
  <c r="FA96" i="10"/>
  <c r="FM96" i="10" s="1"/>
  <c r="EE96" i="10"/>
  <c r="EQ96" i="10" s="1"/>
  <c r="FA88" i="10"/>
  <c r="FM88" i="10" s="1"/>
  <c r="EE88" i="10"/>
  <c r="EQ88" i="10" s="1"/>
  <c r="FA72" i="10"/>
  <c r="FM72" i="10" s="1"/>
  <c r="EE72" i="10"/>
  <c r="EQ72" i="10" s="1"/>
  <c r="FA64" i="10"/>
  <c r="FM64" i="10" s="1"/>
  <c r="EE64" i="10"/>
  <c r="EQ64" i="10" s="1"/>
  <c r="FA56" i="10"/>
  <c r="FM56" i="10" s="1"/>
  <c r="EE56" i="10"/>
  <c r="EQ56" i="10" s="1"/>
  <c r="FA48" i="10"/>
  <c r="FM48" i="10" s="1"/>
  <c r="EE48" i="10"/>
  <c r="EQ48" i="10" s="1"/>
  <c r="FA32" i="10"/>
  <c r="FM32" i="10" s="1"/>
  <c r="EE32" i="10"/>
  <c r="EQ32" i="10" s="1"/>
  <c r="FA24" i="10"/>
  <c r="FM24" i="10" s="1"/>
  <c r="EE24" i="10"/>
  <c r="EQ24" i="10" s="1"/>
  <c r="FA16" i="10"/>
  <c r="FM16" i="10" s="1"/>
  <c r="EE16" i="10"/>
  <c r="EQ16" i="10" s="1"/>
  <c r="FA8" i="10"/>
  <c r="FM8" i="10" s="1"/>
  <c r="EE8" i="10"/>
  <c r="EQ8" i="10" s="1"/>
  <c r="IM196" i="10"/>
  <c r="IN196" i="10"/>
  <c r="IT196" i="10"/>
  <c r="IV196" i="10" s="1"/>
  <c r="IN262" i="10"/>
  <c r="IM262" i="10"/>
  <c r="IT262" i="10"/>
  <c r="IV262" i="10" s="1"/>
  <c r="EE95" i="10"/>
  <c r="EQ95" i="10" s="1"/>
  <c r="FA95" i="10"/>
  <c r="FM95" i="10" s="1"/>
  <c r="EE87" i="10"/>
  <c r="EQ87" i="10" s="1"/>
  <c r="FA87" i="10"/>
  <c r="FM87" i="10" s="1"/>
  <c r="FA79" i="10"/>
  <c r="FM79" i="10" s="1"/>
  <c r="EE79" i="10"/>
  <c r="EQ79" i="10" s="1"/>
  <c r="FA71" i="10"/>
  <c r="FM71" i="10" s="1"/>
  <c r="EE71" i="10"/>
  <c r="EQ71" i="10" s="1"/>
  <c r="FA63" i="10"/>
  <c r="FM63" i="10" s="1"/>
  <c r="EE63" i="10"/>
  <c r="EQ63" i="10" s="1"/>
  <c r="FA55" i="10"/>
  <c r="FM55" i="10" s="1"/>
  <c r="EE55" i="10"/>
  <c r="EQ55" i="10" s="1"/>
  <c r="FA47" i="10"/>
  <c r="FM47" i="10" s="1"/>
  <c r="EE47" i="10"/>
  <c r="EQ47" i="10" s="1"/>
  <c r="FA39" i="10"/>
  <c r="FM39" i="10" s="1"/>
  <c r="EE39" i="10"/>
  <c r="EQ39" i="10" s="1"/>
  <c r="FA31" i="10"/>
  <c r="FM31" i="10" s="1"/>
  <c r="EE31" i="10"/>
  <c r="EQ31" i="10" s="1"/>
  <c r="FA23" i="10"/>
  <c r="FM23" i="10" s="1"/>
  <c r="EE23" i="10"/>
  <c r="EQ23" i="10" s="1"/>
  <c r="FA15" i="10"/>
  <c r="FM15" i="10" s="1"/>
  <c r="EE15" i="10"/>
  <c r="EQ15" i="10" s="1"/>
  <c r="FA7" i="10"/>
  <c r="FM7" i="10" s="1"/>
  <c r="EE7" i="10"/>
  <c r="EQ7" i="10" s="1"/>
  <c r="IM280" i="10"/>
  <c r="IN280" i="10"/>
  <c r="IT280" i="10"/>
  <c r="IV280" i="10" s="1"/>
  <c r="DD217" i="10"/>
  <c r="IN143" i="10"/>
  <c r="IT143" i="10"/>
  <c r="IV143" i="10" s="1"/>
  <c r="IM143" i="10"/>
  <c r="IM167" i="10"/>
  <c r="IT167" i="10"/>
  <c r="IV167" i="10" s="1"/>
  <c r="IN167" i="10"/>
  <c r="IN194" i="10"/>
  <c r="IM194" i="10"/>
  <c r="IT194" i="10"/>
  <c r="IV194" i="10" s="1"/>
  <c r="IM114" i="10"/>
  <c r="IT114" i="10"/>
  <c r="IV114" i="10" s="1"/>
  <c r="IN114" i="10"/>
  <c r="IM183" i="10"/>
  <c r="IN183" i="10"/>
  <c r="IT183" i="10"/>
  <c r="IV183" i="10" s="1"/>
  <c r="IN220" i="10"/>
  <c r="IM220" i="10"/>
  <c r="IT220" i="10"/>
  <c r="IV220" i="10" s="1"/>
  <c r="IM154" i="10"/>
  <c r="IN154" i="10"/>
  <c r="IT154" i="10"/>
  <c r="IV154" i="10" s="1"/>
  <c r="IT251" i="10"/>
  <c r="IV251" i="10" s="1"/>
  <c r="IM251" i="10"/>
  <c r="IN251" i="10"/>
  <c r="FA69" i="10"/>
  <c r="FM69" i="10" s="1"/>
  <c r="EE69" i="10"/>
  <c r="EQ69" i="10" s="1"/>
  <c r="FA37" i="10"/>
  <c r="FM37" i="10" s="1"/>
  <c r="EE37" i="10"/>
  <c r="EQ37" i="10" s="1"/>
  <c r="FA5" i="10"/>
  <c r="FM5" i="10" s="1"/>
  <c r="EE5" i="10"/>
  <c r="EQ5" i="10" s="1"/>
  <c r="IM241" i="10"/>
  <c r="IN241" i="10"/>
  <c r="IT241" i="10"/>
  <c r="IV241" i="10" s="1"/>
  <c r="IN278" i="10"/>
  <c r="FA101" i="10"/>
  <c r="FM101" i="10" s="1"/>
  <c r="EE101" i="10"/>
  <c r="EQ101" i="10" s="1"/>
  <c r="EE85" i="10"/>
  <c r="EQ85" i="10" s="1"/>
  <c r="FA85" i="10"/>
  <c r="FM85" i="10" s="1"/>
  <c r="FA61" i="10"/>
  <c r="FM61" i="10" s="1"/>
  <c r="EE61" i="10"/>
  <c r="EQ61" i="10" s="1"/>
  <c r="FA45" i="10"/>
  <c r="FM45" i="10" s="1"/>
  <c r="EE45" i="10"/>
  <c r="EQ45" i="10" s="1"/>
  <c r="FA21" i="10"/>
  <c r="FM21" i="10" s="1"/>
  <c r="EE21" i="10"/>
  <c r="EQ21" i="10" s="1"/>
  <c r="FA13" i="10"/>
  <c r="FM13" i="10" s="1"/>
  <c r="EE13" i="10"/>
  <c r="EQ13" i="10" s="1"/>
  <c r="FA100" i="10"/>
  <c r="FM100" i="10" s="1"/>
  <c r="EE100" i="10"/>
  <c r="EQ100" i="10" s="1"/>
  <c r="FA76" i="10"/>
  <c r="FM76" i="10" s="1"/>
  <c r="EE76" i="10"/>
  <c r="EQ76" i="10" s="1"/>
  <c r="FA52" i="10"/>
  <c r="FM52" i="10" s="1"/>
  <c r="EE52" i="10"/>
  <c r="EQ52" i="10" s="1"/>
  <c r="FA36" i="10"/>
  <c r="FM36" i="10" s="1"/>
  <c r="EE36" i="10"/>
  <c r="EQ36" i="10" s="1"/>
  <c r="FA20" i="10"/>
  <c r="FM20" i="10" s="1"/>
  <c r="EE20" i="10"/>
  <c r="EQ20" i="10" s="1"/>
  <c r="IT250" i="10"/>
  <c r="IV250" i="10" s="1"/>
  <c r="IN250" i="10"/>
  <c r="IM250" i="10"/>
  <c r="IM242" i="10"/>
  <c r="IN242" i="10"/>
  <c r="IT242" i="10"/>
  <c r="IV242" i="10" s="1"/>
  <c r="IN208" i="10"/>
  <c r="EE93" i="10"/>
  <c r="EQ93" i="10" s="1"/>
  <c r="FA93" i="10"/>
  <c r="FM93" i="10" s="1"/>
  <c r="FA77" i="10"/>
  <c r="FM77" i="10" s="1"/>
  <c r="EE77" i="10"/>
  <c r="EQ77" i="10" s="1"/>
  <c r="FA53" i="10"/>
  <c r="FM53" i="10" s="1"/>
  <c r="EE53" i="10"/>
  <c r="EQ53" i="10" s="1"/>
  <c r="FA29" i="10"/>
  <c r="FM29" i="10" s="1"/>
  <c r="EE29" i="10"/>
  <c r="EQ29" i="10" s="1"/>
  <c r="FA92" i="10"/>
  <c r="FM92" i="10" s="1"/>
  <c r="EE92" i="10"/>
  <c r="EQ92" i="10" s="1"/>
  <c r="FA84" i="10"/>
  <c r="FM84" i="10" s="1"/>
  <c r="EE84" i="10"/>
  <c r="EQ84" i="10" s="1"/>
  <c r="FA68" i="10"/>
  <c r="FM68" i="10" s="1"/>
  <c r="EE68" i="10"/>
  <c r="EQ68" i="10" s="1"/>
  <c r="FA60" i="10"/>
  <c r="FM60" i="10" s="1"/>
  <c r="EE60" i="10"/>
  <c r="EQ60" i="10" s="1"/>
  <c r="FA44" i="10"/>
  <c r="FM44" i="10" s="1"/>
  <c r="EE44" i="10"/>
  <c r="EQ44" i="10" s="1"/>
  <c r="FA28" i="10"/>
  <c r="FM28" i="10" s="1"/>
  <c r="EE28" i="10"/>
  <c r="EQ28" i="10" s="1"/>
  <c r="FA12" i="10"/>
  <c r="FM12" i="10" s="1"/>
  <c r="EE12" i="10"/>
  <c r="EQ12" i="10" s="1"/>
  <c r="IN260" i="10"/>
  <c r="IT260" i="10"/>
  <c r="IV260" i="10" s="1"/>
  <c r="IM260" i="10"/>
  <c r="DD165" i="10"/>
  <c r="IT152" i="10"/>
  <c r="IV152" i="10" s="1"/>
  <c r="IM152" i="10"/>
  <c r="IN152" i="10"/>
  <c r="IT253" i="10"/>
  <c r="IV253" i="10" s="1"/>
  <c r="IM253" i="10"/>
  <c r="IN253" i="10"/>
  <c r="FA74" i="10"/>
  <c r="FM74" i="10" s="1"/>
  <c r="EE74" i="10"/>
  <c r="EQ74" i="10" s="1"/>
  <c r="FA10" i="10"/>
  <c r="FM10" i="10" s="1"/>
  <c r="EE10" i="10"/>
  <c r="EQ10" i="10" s="1"/>
  <c r="IN284" i="10"/>
  <c r="IT284" i="10"/>
  <c r="IV284" i="10" s="1"/>
  <c r="IM284" i="10"/>
  <c r="EE90" i="10"/>
  <c r="EQ90" i="10" s="1"/>
  <c r="FA90" i="10"/>
  <c r="FM90" i="10" s="1"/>
  <c r="FA58" i="10"/>
  <c r="FM58" i="10" s="1"/>
  <c r="EE58" i="10"/>
  <c r="EQ58" i="10" s="1"/>
  <c r="FA34" i="10"/>
  <c r="FM34" i="10" s="1"/>
  <c r="EE34" i="10"/>
  <c r="EQ34" i="10" s="1"/>
  <c r="IM258" i="10"/>
  <c r="IT258" i="10"/>
  <c r="IV258" i="10" s="1"/>
  <c r="IN258" i="10"/>
  <c r="IM285" i="10"/>
  <c r="IN285" i="10"/>
  <c r="IT285" i="10"/>
  <c r="IV285" i="10" s="1"/>
  <c r="FA98" i="10"/>
  <c r="FM98" i="10" s="1"/>
  <c r="EE98" i="10"/>
  <c r="EQ98" i="10" s="1"/>
  <c r="FA66" i="10"/>
  <c r="FM66" i="10" s="1"/>
  <c r="EE66" i="10"/>
  <c r="EQ66" i="10" s="1"/>
  <c r="FA42" i="10"/>
  <c r="FM42" i="10" s="1"/>
  <c r="EE42" i="10"/>
  <c r="EQ42" i="10" s="1"/>
  <c r="FA18" i="10"/>
  <c r="FM18" i="10" s="1"/>
  <c r="EE18" i="10"/>
  <c r="EQ18" i="10" s="1"/>
  <c r="FA80" i="10"/>
  <c r="FM80" i="10" s="1"/>
  <c r="EE80" i="10"/>
  <c r="EQ80" i="10" s="1"/>
  <c r="FA40" i="10"/>
  <c r="FM40" i="10" s="1"/>
  <c r="EE40" i="10"/>
  <c r="EQ40" i="10" s="1"/>
  <c r="IN184" i="10"/>
  <c r="IT184" i="10"/>
  <c r="IV184" i="10" s="1"/>
  <c r="IM184" i="10"/>
  <c r="IN147" i="10"/>
  <c r="IM147" i="10"/>
  <c r="IT147" i="10"/>
  <c r="IV147" i="10" s="1"/>
  <c r="HX240" i="10"/>
  <c r="HZ240" i="10" s="1"/>
  <c r="HR239" i="10"/>
  <c r="HX239" i="10"/>
  <c r="HZ239" i="10" s="1"/>
  <c r="HQ239" i="10"/>
  <c r="HQ120" i="10"/>
  <c r="HR120" i="10"/>
  <c r="HX120" i="10"/>
  <c r="HZ120" i="10" s="1"/>
  <c r="HX169" i="10"/>
  <c r="HZ169" i="10" s="1"/>
  <c r="HQ169" i="10"/>
  <c r="HR169" i="10"/>
  <c r="CH300" i="10"/>
  <c r="HO300" i="10"/>
  <c r="IA300" i="10" s="1"/>
  <c r="CH286" i="10"/>
  <c r="HO286" i="10"/>
  <c r="IA286" i="10" s="1"/>
  <c r="GV166" i="10"/>
  <c r="HB166" i="10"/>
  <c r="HD166" i="10" s="1"/>
  <c r="GU166" i="10"/>
  <c r="HQ272" i="10"/>
  <c r="HR272" i="10"/>
  <c r="HX272" i="10"/>
  <c r="HZ272" i="10" s="1"/>
  <c r="HQ211" i="10"/>
  <c r="HR211" i="10"/>
  <c r="HX211" i="10"/>
  <c r="HZ211" i="10" s="1"/>
  <c r="HR155" i="10"/>
  <c r="HX155" i="10"/>
  <c r="HZ155" i="10" s="1"/>
  <c r="HQ155" i="10"/>
  <c r="HR266" i="10"/>
  <c r="HX266" i="10"/>
  <c r="HZ266" i="10" s="1"/>
  <c r="HQ266" i="10"/>
  <c r="HQ138" i="10"/>
  <c r="HR138" i="10"/>
  <c r="HX138" i="10"/>
  <c r="HZ138" i="10" s="1"/>
  <c r="GU286" i="10"/>
  <c r="GV286" i="10"/>
  <c r="HB286" i="10"/>
  <c r="HD286" i="10" s="1"/>
  <c r="GU161" i="10"/>
  <c r="HB161" i="10"/>
  <c r="HD161" i="10" s="1"/>
  <c r="GV161" i="10"/>
  <c r="IM249" i="10"/>
  <c r="IM108" i="10"/>
  <c r="IT108" i="10"/>
  <c r="IV108" i="10" s="1"/>
  <c r="IN108" i="10"/>
  <c r="IM277" i="10"/>
  <c r="IN277" i="10"/>
  <c r="IT277" i="10"/>
  <c r="IV277" i="10" s="1"/>
  <c r="IM104" i="10"/>
  <c r="IT104" i="10"/>
  <c r="IV104" i="10" s="1"/>
  <c r="IN104" i="10"/>
  <c r="IN297" i="10"/>
  <c r="IM297" i="10"/>
  <c r="IT297" i="10"/>
  <c r="IV297" i="10" s="1"/>
  <c r="HX264" i="10"/>
  <c r="HZ264" i="10" s="1"/>
  <c r="HQ264" i="10"/>
  <c r="HR264" i="10"/>
  <c r="HR210" i="10"/>
  <c r="HQ210" i="10"/>
  <c r="HX210" i="10"/>
  <c r="HZ210" i="10" s="1"/>
  <c r="HR146" i="10"/>
  <c r="HX146" i="10"/>
  <c r="HZ146" i="10" s="1"/>
  <c r="HQ146" i="10"/>
  <c r="CH161" i="10"/>
  <c r="HO161" i="10"/>
  <c r="IA161" i="10" s="1"/>
  <c r="IM137" i="10"/>
  <c r="IT137" i="10"/>
  <c r="IV137" i="10" s="1"/>
  <c r="IN137" i="10"/>
  <c r="HQ117" i="10"/>
  <c r="HR117" i="10"/>
  <c r="HX117" i="10"/>
  <c r="HZ117" i="10" s="1"/>
  <c r="HQ171" i="10"/>
  <c r="HX171" i="10"/>
  <c r="HZ171" i="10" s="1"/>
  <c r="HR171" i="10"/>
  <c r="CH131" i="10"/>
  <c r="HO131" i="10"/>
  <c r="IA131" i="10" s="1"/>
  <c r="HQ115" i="10"/>
  <c r="HR115" i="10"/>
  <c r="HX115" i="10"/>
  <c r="HZ115" i="10" s="1"/>
  <c r="HQ178" i="10"/>
  <c r="HX178" i="10"/>
  <c r="HZ178" i="10" s="1"/>
  <c r="HR178" i="10"/>
  <c r="HQ125" i="10"/>
  <c r="HR125" i="10"/>
  <c r="HX125" i="10"/>
  <c r="HZ125" i="10" s="1"/>
  <c r="IN179" i="10"/>
  <c r="IM179" i="10"/>
  <c r="IT179" i="10"/>
  <c r="IV179" i="10" s="1"/>
  <c r="J188" i="6"/>
  <c r="HB116" i="10"/>
  <c r="HD116" i="10" s="1"/>
  <c r="GU116" i="10"/>
  <c r="GV116" i="10"/>
  <c r="BK166" i="10"/>
  <c r="HR229" i="10"/>
  <c r="HQ229" i="10"/>
  <c r="HX229" i="10"/>
  <c r="HZ229" i="10" s="1"/>
  <c r="GU106" i="10"/>
  <c r="GV106" i="10"/>
  <c r="HB106" i="10"/>
  <c r="HD106" i="10" s="1"/>
  <c r="HB236" i="10"/>
  <c r="HD236" i="10" s="1"/>
  <c r="GU236" i="10"/>
  <c r="GV236" i="10"/>
  <c r="HQ227" i="10"/>
  <c r="HR227" i="10"/>
  <c r="HX227" i="10"/>
  <c r="HZ227" i="10" s="1"/>
  <c r="GU190" i="10"/>
  <c r="GV190" i="10"/>
  <c r="HB190" i="10"/>
  <c r="HD190" i="10" s="1"/>
  <c r="HS268" i="10"/>
  <c r="GU131" i="10"/>
  <c r="GV131" i="10"/>
  <c r="HB131" i="10"/>
  <c r="HD131" i="10" s="1"/>
  <c r="HX165" i="10"/>
  <c r="HZ165" i="10" s="1"/>
  <c r="HQ165" i="10"/>
  <c r="HR165" i="10"/>
  <c r="HQ217" i="10"/>
  <c r="HR217" i="10"/>
  <c r="HX217" i="10"/>
  <c r="HZ217" i="10" s="1"/>
  <c r="HX194" i="10"/>
  <c r="HZ194" i="10" s="1"/>
  <c r="HR194" i="10"/>
  <c r="HQ194" i="10"/>
  <c r="HR127" i="10"/>
  <c r="HX127" i="10"/>
  <c r="HZ127" i="10" s="1"/>
  <c r="HQ127" i="10"/>
  <c r="EE4" i="10"/>
  <c r="FA4" i="10"/>
  <c r="FA94" i="10"/>
  <c r="FM94" i="10" s="1"/>
  <c r="EE94" i="10"/>
  <c r="EQ94" i="10" s="1"/>
  <c r="FA86" i="10"/>
  <c r="FM86" i="10" s="1"/>
  <c r="EE86" i="10"/>
  <c r="EQ86" i="10" s="1"/>
  <c r="FA78" i="10"/>
  <c r="FM78" i="10" s="1"/>
  <c r="EE78" i="10"/>
  <c r="EQ78" i="10" s="1"/>
  <c r="FA70" i="10"/>
  <c r="FM70" i="10" s="1"/>
  <c r="EE70" i="10"/>
  <c r="EQ70" i="10" s="1"/>
  <c r="FA62" i="10"/>
  <c r="FM62" i="10" s="1"/>
  <c r="EE62" i="10"/>
  <c r="EQ62" i="10" s="1"/>
  <c r="FA54" i="10"/>
  <c r="FM54" i="10" s="1"/>
  <c r="EE54" i="10"/>
  <c r="EQ54" i="10" s="1"/>
  <c r="FA46" i="10"/>
  <c r="FM46" i="10" s="1"/>
  <c r="EE46" i="10"/>
  <c r="EQ46" i="10" s="1"/>
  <c r="FA38" i="10"/>
  <c r="FM38" i="10" s="1"/>
  <c r="EE38" i="10"/>
  <c r="EQ38" i="10" s="1"/>
  <c r="FA30" i="10"/>
  <c r="FM30" i="10" s="1"/>
  <c r="EE30" i="10"/>
  <c r="EQ30" i="10" s="1"/>
  <c r="FA22" i="10"/>
  <c r="FM22" i="10" s="1"/>
  <c r="EE22" i="10"/>
  <c r="EQ22" i="10" s="1"/>
  <c r="FA14" i="10"/>
  <c r="FM14" i="10" s="1"/>
  <c r="EE14" i="10"/>
  <c r="EQ14" i="10" s="1"/>
  <c r="FA6" i="10"/>
  <c r="FM6" i="10" s="1"/>
  <c r="EE6" i="10"/>
  <c r="EQ6" i="10" s="1"/>
  <c r="IN123" i="10"/>
  <c r="IM123" i="10"/>
  <c r="IT123" i="10"/>
  <c r="IV123" i="10" s="1"/>
  <c r="IT182" i="10"/>
  <c r="IV182" i="10" s="1"/>
  <c r="IN182" i="10"/>
  <c r="IM182" i="10"/>
  <c r="IM127" i="10"/>
  <c r="IN127" i="10"/>
  <c r="IT127" i="10"/>
  <c r="IV127" i="10" s="1"/>
  <c r="IM162" i="10"/>
  <c r="IN162" i="10"/>
  <c r="IT162" i="10"/>
  <c r="IV162" i="10" s="1"/>
  <c r="IT281" i="10"/>
  <c r="IV281" i="10" s="1"/>
  <c r="IN281" i="10"/>
  <c r="IM281" i="10"/>
  <c r="IT293" i="10"/>
  <c r="IV293" i="10" s="1"/>
  <c r="IM293" i="10"/>
  <c r="IN293" i="10"/>
  <c r="IM106" i="10"/>
  <c r="IT106" i="10"/>
  <c r="IV106" i="10" s="1"/>
  <c r="IN106" i="10"/>
  <c r="IT273" i="10"/>
  <c r="IV273" i="10" s="1"/>
  <c r="IN273" i="10"/>
  <c r="IM273" i="10"/>
  <c r="DD229" i="10"/>
  <c r="IN134" i="10"/>
  <c r="IM134" i="10"/>
  <c r="IT134" i="10"/>
  <c r="IV134" i="10" s="1"/>
  <c r="IN265" i="10"/>
  <c r="IM265" i="10"/>
  <c r="IT265" i="10"/>
  <c r="IV265" i="10" s="1"/>
  <c r="IN266" i="10"/>
  <c r="IM266" i="10"/>
  <c r="IT266" i="10"/>
  <c r="IV266" i="10" s="1"/>
  <c r="IM243" i="10"/>
  <c r="IT243" i="10"/>
  <c r="IV243" i="10" s="1"/>
  <c r="IN243" i="10"/>
  <c r="IM201" i="10"/>
  <c r="IN201" i="10"/>
  <c r="IT201" i="10"/>
  <c r="IV201" i="10" s="1"/>
  <c r="HQ168" i="10"/>
  <c r="HR168" i="10"/>
  <c r="HX168" i="10"/>
  <c r="HZ168" i="10" s="1"/>
  <c r="HR296" i="10"/>
  <c r="HX296" i="10"/>
  <c r="HZ296" i="10" s="1"/>
  <c r="HQ296" i="10"/>
  <c r="HX302" i="10"/>
  <c r="HZ302" i="10" s="1"/>
  <c r="HQ302" i="10"/>
  <c r="HR302" i="10"/>
  <c r="CH248" i="10"/>
  <c r="HO248" i="10"/>
  <c r="IA248" i="10" s="1"/>
  <c r="CH276" i="10"/>
  <c r="HO276" i="10"/>
  <c r="IA276" i="10" s="1"/>
  <c r="HQ256" i="10"/>
  <c r="HR256" i="10"/>
  <c r="HX256" i="10"/>
  <c r="HZ256" i="10" s="1"/>
  <c r="CH144" i="10"/>
  <c r="HO144" i="10"/>
  <c r="IA144" i="10" s="1"/>
  <c r="IM139" i="10"/>
  <c r="IT139" i="10"/>
  <c r="IV139" i="10" s="1"/>
  <c r="IN139" i="10"/>
  <c r="HR121" i="10"/>
  <c r="HQ121" i="10"/>
  <c r="HX121" i="10"/>
  <c r="HZ121" i="10" s="1"/>
  <c r="HQ107" i="10"/>
  <c r="HR107" i="10"/>
  <c r="HX107" i="10"/>
  <c r="HZ107" i="10" s="1"/>
  <c r="GU207" i="10"/>
  <c r="HB207" i="10"/>
  <c r="HD207" i="10" s="1"/>
  <c r="GV207" i="10"/>
  <c r="HO252" i="10"/>
  <c r="IA252" i="10" s="1"/>
  <c r="CE252" i="10"/>
  <c r="CF252" i="10"/>
  <c r="BS252" i="10"/>
  <c r="BT252" i="10"/>
  <c r="CM252" i="10"/>
  <c r="CY252" i="10" s="1"/>
  <c r="CH252" i="10"/>
  <c r="BZ252" i="10"/>
  <c r="CB252" i="10" s="1"/>
  <c r="HO166" i="10"/>
  <c r="IA166" i="10" s="1"/>
  <c r="BS166" i="10"/>
  <c r="CE166" i="10"/>
  <c r="BT166" i="10"/>
  <c r="CF166" i="10"/>
  <c r="BZ166" i="10"/>
  <c r="CB166" i="10" s="1"/>
  <c r="CH166" i="10"/>
  <c r="CM166" i="10"/>
  <c r="CY166" i="10" s="1"/>
  <c r="GV222" i="10"/>
  <c r="HB222" i="10"/>
  <c r="HD222" i="10" s="1"/>
  <c r="GU222" i="10"/>
  <c r="GU232" i="10"/>
  <c r="GV232" i="10"/>
  <c r="HB232" i="10"/>
  <c r="HD232" i="10" s="1"/>
  <c r="HS136" i="10"/>
  <c r="GU138" i="10"/>
  <c r="HB138" i="10"/>
  <c r="HD138" i="10" s="1"/>
  <c r="GV138" i="10"/>
  <c r="HB244" i="10"/>
  <c r="HD244" i="10" s="1"/>
  <c r="GV244" i="10"/>
  <c r="GU244" i="10"/>
  <c r="GV142" i="10"/>
  <c r="GU142" i="10"/>
  <c r="HB142" i="10"/>
  <c r="HD142" i="10" s="1"/>
  <c r="IM202" i="10"/>
  <c r="IT202" i="10"/>
  <c r="IV202" i="10" s="1"/>
  <c r="IN202" i="10"/>
  <c r="IT301" i="10"/>
  <c r="IV301" i="10" s="1"/>
  <c r="IM257" i="10"/>
  <c r="IT257" i="10"/>
  <c r="IV257" i="10" s="1"/>
  <c r="IN257" i="10"/>
  <c r="IN141" i="10"/>
  <c r="IM141" i="10"/>
  <c r="IT141" i="10"/>
  <c r="IV141" i="10" s="1"/>
  <c r="IM215" i="10"/>
  <c r="IN215" i="10"/>
  <c r="IT215" i="10"/>
  <c r="IV215" i="10" s="1"/>
  <c r="IN223" i="10"/>
  <c r="IT223" i="10"/>
  <c r="IV223" i="10" s="1"/>
  <c r="IM223" i="10"/>
  <c r="CH236" i="10"/>
  <c r="HO236" i="10"/>
  <c r="IA236" i="10" s="1"/>
  <c r="HX160" i="10"/>
  <c r="HZ160" i="10" s="1"/>
  <c r="HQ160" i="10"/>
  <c r="HR160" i="10"/>
  <c r="HQ130" i="10"/>
  <c r="HR130" i="10"/>
  <c r="HX130" i="10"/>
  <c r="HZ130" i="10" s="1"/>
  <c r="HQ189" i="10"/>
  <c r="HR189" i="10"/>
  <c r="HX189" i="10"/>
  <c r="HZ189" i="10" s="1"/>
  <c r="BM216" i="10"/>
  <c r="O216" i="6" s="1"/>
  <c r="IM193" i="10"/>
  <c r="IN193" i="10"/>
  <c r="IT193" i="10"/>
  <c r="IV193" i="10" s="1"/>
  <c r="HR244" i="10"/>
  <c r="HQ244" i="10"/>
  <c r="HX244" i="10"/>
  <c r="HZ244" i="10" s="1"/>
  <c r="HX164" i="10"/>
  <c r="HZ164" i="10" s="1"/>
  <c r="HR164" i="10"/>
  <c r="HQ164" i="10"/>
  <c r="HX188" i="10"/>
  <c r="HZ188" i="10" s="1"/>
  <c r="HR188" i="10"/>
  <c r="HQ188" i="10"/>
  <c r="CH280" i="10"/>
  <c r="HO280" i="10"/>
  <c r="IA280" i="10" s="1"/>
  <c r="GU295" i="10"/>
  <c r="HB295" i="10"/>
  <c r="HD295" i="10" s="1"/>
  <c r="GV295" i="10"/>
  <c r="BK207" i="10"/>
  <c r="GV252" i="10"/>
  <c r="HB252" i="10"/>
  <c r="HD252" i="10" s="1"/>
  <c r="GU252" i="10"/>
  <c r="GU287" i="10"/>
  <c r="HB287" i="10"/>
  <c r="HD287" i="10" s="1"/>
  <c r="GV287" i="10"/>
  <c r="IT255" i="10"/>
  <c r="IV255" i="10" s="1"/>
  <c r="IM255" i="10"/>
  <c r="IN255" i="10"/>
  <c r="HR212" i="10"/>
  <c r="HX212" i="10"/>
  <c r="HZ212" i="10" s="1"/>
  <c r="HQ212" i="10"/>
  <c r="GU129" i="10"/>
  <c r="GV129" i="10"/>
  <c r="HB129" i="10"/>
  <c r="HD129" i="10" s="1"/>
  <c r="IM126" i="10"/>
  <c r="IN126" i="10"/>
  <c r="IT126" i="10"/>
  <c r="IV126" i="10" s="1"/>
  <c r="DD187" i="10"/>
  <c r="IN172" i="10"/>
  <c r="IT172" i="10"/>
  <c r="IV172" i="10" s="1"/>
  <c r="IM172" i="10"/>
  <c r="DD234" i="10"/>
  <c r="IN286" i="10"/>
  <c r="IM286" i="10"/>
  <c r="IT286" i="10"/>
  <c r="IV286" i="10" s="1"/>
  <c r="IN227" i="10"/>
  <c r="IM227" i="10"/>
  <c r="IT227" i="10"/>
  <c r="IV227" i="10" s="1"/>
  <c r="IN195" i="10"/>
  <c r="IT195" i="10"/>
  <c r="IV195" i="10" s="1"/>
  <c r="IM195" i="10"/>
  <c r="DD274" i="10"/>
  <c r="IN136" i="10"/>
  <c r="IT136" i="10"/>
  <c r="IV136" i="10" s="1"/>
  <c r="IM136" i="10"/>
  <c r="IM173" i="10"/>
  <c r="IT173" i="10"/>
  <c r="IV173" i="10" s="1"/>
  <c r="IN173" i="10"/>
  <c r="IM225" i="10"/>
  <c r="IN225" i="10"/>
  <c r="IT225" i="10"/>
  <c r="IV225" i="10" s="1"/>
  <c r="IM282" i="10"/>
  <c r="IT282" i="10"/>
  <c r="IV282" i="10" s="1"/>
  <c r="IN282" i="10"/>
  <c r="IT213" i="10"/>
  <c r="IV213" i="10" s="1"/>
  <c r="IM213" i="10"/>
  <c r="IN213" i="10"/>
  <c r="IT158" i="10"/>
  <c r="IV158" i="10" s="1"/>
  <c r="IN158" i="10"/>
  <c r="IM158" i="10"/>
  <c r="IN218" i="10"/>
  <c r="IM218" i="10"/>
  <c r="IT218" i="10"/>
  <c r="IV218" i="10" s="1"/>
  <c r="IT198" i="10"/>
  <c r="IV198" i="10" s="1"/>
  <c r="IM198" i="10"/>
  <c r="IN198" i="10"/>
  <c r="IM226" i="10"/>
  <c r="IT226" i="10"/>
  <c r="IV226" i="10" s="1"/>
  <c r="IN226" i="10"/>
  <c r="DD233" i="10"/>
  <c r="BM228" i="10"/>
  <c r="O228" i="6" s="1"/>
  <c r="HQ263" i="10"/>
  <c r="HS263" i="10" s="1"/>
  <c r="HR263" i="10"/>
  <c r="HX263" i="10"/>
  <c r="HZ263" i="10" s="1"/>
  <c r="CH232" i="10"/>
  <c r="HO232" i="10"/>
  <c r="IA232" i="10" s="1"/>
  <c r="CG199" i="10"/>
  <c r="R199" i="6" s="1"/>
  <c r="CH177" i="10"/>
  <c r="HO177" i="10"/>
  <c r="IA177" i="10" s="1"/>
  <c r="IN216" i="10"/>
  <c r="IT216" i="10"/>
  <c r="IV216" i="10" s="1"/>
  <c r="IM216" i="10"/>
  <c r="CH269" i="10"/>
  <c r="HO269" i="10"/>
  <c r="IA269" i="10" s="1"/>
  <c r="DD211" i="10"/>
  <c r="CH191" i="10"/>
  <c r="HO191" i="10"/>
  <c r="IA191" i="10" s="1"/>
  <c r="CH259" i="10"/>
  <c r="HO259" i="10"/>
  <c r="IA259" i="10" s="1"/>
  <c r="IM224" i="10"/>
  <c r="IN224" i="10"/>
  <c r="IT224" i="10"/>
  <c r="IV224" i="10" s="1"/>
  <c r="CH153" i="10"/>
  <c r="HO153" i="10"/>
  <c r="IA153" i="10" s="1"/>
  <c r="BB167" i="10"/>
  <c r="BY167" i="10" s="1"/>
  <c r="BH158" i="10"/>
  <c r="L158" i="6" s="1"/>
  <c r="BB250" i="10"/>
  <c r="BY250" i="10" s="1"/>
  <c r="BX135" i="10"/>
  <c r="CU135" i="10" s="1"/>
  <c r="CH245" i="10"/>
  <c r="HO245" i="10"/>
  <c r="IA245" i="10" s="1"/>
  <c r="CH295" i="10"/>
  <c r="HO295" i="10"/>
  <c r="IA295" i="10" s="1"/>
  <c r="BB158" i="10"/>
  <c r="BY158" i="10" s="1"/>
  <c r="BK180" i="10"/>
  <c r="BM180" i="10" s="1"/>
  <c r="O180" i="6" s="1"/>
  <c r="HO207" i="10"/>
  <c r="IA207" i="10" s="1"/>
  <c r="BZ207" i="10"/>
  <c r="CB207" i="10" s="1"/>
  <c r="BS207" i="10"/>
  <c r="BT207" i="10"/>
  <c r="CM207" i="10"/>
  <c r="CY207" i="10" s="1"/>
  <c r="CE207" i="10"/>
  <c r="CF207" i="10"/>
  <c r="BK222" i="10"/>
  <c r="AY287" i="10"/>
  <c r="GW132" i="10"/>
  <c r="GW160" i="10"/>
  <c r="HS294" i="10"/>
  <c r="FA99" i="10"/>
  <c r="FM99" i="10" s="1"/>
  <c r="EE99" i="10"/>
  <c r="EQ99" i="10" s="1"/>
  <c r="FA91" i="10"/>
  <c r="FM91" i="10" s="1"/>
  <c r="EE91" i="10"/>
  <c r="EQ91" i="10" s="1"/>
  <c r="FA83" i="10"/>
  <c r="FM83" i="10" s="1"/>
  <c r="EE83" i="10"/>
  <c r="EQ83" i="10" s="1"/>
  <c r="FA75" i="10"/>
  <c r="FM75" i="10" s="1"/>
  <c r="EE75" i="10"/>
  <c r="EQ75" i="10" s="1"/>
  <c r="FA67" i="10"/>
  <c r="FM67" i="10" s="1"/>
  <c r="EE67" i="10"/>
  <c r="EQ67" i="10" s="1"/>
  <c r="EE59" i="10"/>
  <c r="EQ59" i="10" s="1"/>
  <c r="FA59" i="10"/>
  <c r="FM59" i="10" s="1"/>
  <c r="FA51" i="10"/>
  <c r="FM51" i="10" s="1"/>
  <c r="EE51" i="10"/>
  <c r="EQ51" i="10" s="1"/>
  <c r="FA43" i="10"/>
  <c r="FM43" i="10" s="1"/>
  <c r="EE43" i="10"/>
  <c r="EQ43" i="10" s="1"/>
  <c r="FA35" i="10"/>
  <c r="FM35" i="10" s="1"/>
  <c r="EE35" i="10"/>
  <c r="EQ35" i="10" s="1"/>
  <c r="FA27" i="10"/>
  <c r="FM27" i="10" s="1"/>
  <c r="EE27" i="10"/>
  <c r="EQ27" i="10" s="1"/>
  <c r="FA19" i="10"/>
  <c r="FM19" i="10" s="1"/>
  <c r="EE19" i="10"/>
  <c r="EQ19" i="10" s="1"/>
  <c r="FA11" i="10"/>
  <c r="FM11" i="10" s="1"/>
  <c r="EE11" i="10"/>
  <c r="EQ11" i="10" s="1"/>
  <c r="IN192" i="10"/>
  <c r="IM192" i="10"/>
  <c r="IT192" i="10"/>
  <c r="IV192" i="10" s="1"/>
  <c r="DD212" i="10"/>
  <c r="IT105" i="10"/>
  <c r="IV105" i="10" s="1"/>
  <c r="IT124" i="10"/>
  <c r="IV124" i="10" s="1"/>
  <c r="IM124" i="10"/>
  <c r="IN124" i="10"/>
  <c r="IT268" i="10"/>
  <c r="IV268" i="10" s="1"/>
  <c r="IM268" i="10"/>
  <c r="IN268" i="10"/>
  <c r="DD110" i="10"/>
  <c r="IN290" i="10"/>
  <c r="IT290" i="10"/>
  <c r="IV290" i="10" s="1"/>
  <c r="IM290" i="10"/>
  <c r="DD112" i="10"/>
  <c r="BM158" i="10"/>
  <c r="O158" i="6" s="1"/>
  <c r="IM186" i="10"/>
  <c r="IN186" i="10"/>
  <c r="IT186" i="10"/>
  <c r="IV186" i="10" s="1"/>
  <c r="IM150" i="10"/>
  <c r="IT150" i="10"/>
  <c r="IV150" i="10" s="1"/>
  <c r="IN150" i="10"/>
  <c r="HR271" i="10"/>
  <c r="HQ271" i="10"/>
  <c r="HX271" i="10"/>
  <c r="HZ271" i="10" s="1"/>
  <c r="HX128" i="10"/>
  <c r="HZ128" i="10" s="1"/>
  <c r="HR128" i="10"/>
  <c r="HQ128" i="10"/>
  <c r="J128" i="6"/>
  <c r="GW156" i="10"/>
  <c r="J222" i="6"/>
  <c r="AQ222" i="10"/>
  <c r="K222" i="6" s="1"/>
  <c r="AQ252" i="10"/>
  <c r="K252" i="6" s="1"/>
  <c r="J252" i="6"/>
  <c r="IM238" i="10"/>
  <c r="IT238" i="10"/>
  <c r="IV238" i="10" s="1"/>
  <c r="IN238" i="10"/>
  <c r="HS122" i="10"/>
  <c r="IT246" i="10"/>
  <c r="IV246" i="10" s="1"/>
  <c r="IM246" i="10"/>
  <c r="IN246" i="10"/>
  <c r="HX274" i="10"/>
  <c r="HZ274" i="10" s="1"/>
  <c r="HQ274" i="10"/>
  <c r="HR274" i="10"/>
  <c r="GU276" i="10"/>
  <c r="HB276" i="10"/>
  <c r="HD276" i="10" s="1"/>
  <c r="GV276" i="10"/>
  <c r="IN298" i="10"/>
  <c r="IM298" i="10"/>
  <c r="IT298" i="10"/>
  <c r="IV298" i="10" s="1"/>
  <c r="IM151" i="10"/>
  <c r="IT151" i="10"/>
  <c r="IV151" i="10" s="1"/>
  <c r="IN151" i="10"/>
  <c r="IT175" i="10"/>
  <c r="IV175" i="10" s="1"/>
  <c r="IM175" i="10"/>
  <c r="IN175" i="10"/>
  <c r="IN288" i="10"/>
  <c r="IT288" i="10"/>
  <c r="IV288" i="10" s="1"/>
  <c r="IM288" i="10"/>
  <c r="IN176" i="10"/>
  <c r="IT176" i="10"/>
  <c r="IV176" i="10" s="1"/>
  <c r="IM176" i="10"/>
  <c r="IN270" i="10"/>
  <c r="IM270" i="10"/>
  <c r="IT270" i="10"/>
  <c r="IV270" i="10" s="1"/>
  <c r="IN116" i="10"/>
  <c r="IM204" i="10"/>
  <c r="IN204" i="10"/>
  <c r="IT204" i="10"/>
  <c r="IV204" i="10" s="1"/>
  <c r="IN155" i="10"/>
  <c r="IT155" i="10"/>
  <c r="IV155" i="10" s="1"/>
  <c r="IM155" i="10"/>
  <c r="HR102" i="10"/>
  <c r="HQ102" i="10"/>
  <c r="HX102" i="10"/>
  <c r="HZ102" i="10" s="1"/>
  <c r="HQ148" i="10"/>
  <c r="HX148" i="10"/>
  <c r="HZ148" i="10" s="1"/>
  <c r="HR148" i="10"/>
  <c r="IT261" i="10"/>
  <c r="IV261" i="10" s="1"/>
  <c r="IM261" i="10"/>
  <c r="IN261" i="10"/>
  <c r="HX133" i="10"/>
  <c r="HZ133" i="10" s="1"/>
  <c r="HQ133" i="10"/>
  <c r="HR133" i="10"/>
  <c r="CH142" i="10"/>
  <c r="HO142" i="10"/>
  <c r="IA142" i="10" s="1"/>
  <c r="IM199" i="10"/>
  <c r="IN199" i="10"/>
  <c r="IT199" i="10"/>
  <c r="IV199" i="10" s="1"/>
  <c r="HR103" i="10"/>
  <c r="HX103" i="10"/>
  <c r="HZ103" i="10" s="1"/>
  <c r="HQ103" i="10"/>
  <c r="CH267" i="10"/>
  <c r="HO267" i="10"/>
  <c r="IA267" i="10" s="1"/>
  <c r="HQ181" i="10"/>
  <c r="HR181" i="10"/>
  <c r="HX181" i="10"/>
  <c r="HZ181" i="10" s="1"/>
  <c r="BH249" i="10"/>
  <c r="L249" i="6" s="1"/>
  <c r="BX174" i="10"/>
  <c r="CU174" i="10" s="1"/>
  <c r="HS239" i="10"/>
  <c r="BB298" i="10"/>
  <c r="BY298" i="10" s="1"/>
  <c r="CF180" i="10"/>
  <c r="CG180" i="10" s="1"/>
  <c r="HO180" i="10"/>
  <c r="IA180" i="10" s="1"/>
  <c r="GV280" i="10"/>
  <c r="HB280" i="10"/>
  <c r="HD280" i="10" s="1"/>
  <c r="GU280" i="10"/>
  <c r="GU216" i="10"/>
  <c r="HB216" i="10"/>
  <c r="HD216" i="10" s="1"/>
  <c r="GV216" i="10"/>
  <c r="HX219" i="10"/>
  <c r="HZ219" i="10" s="1"/>
  <c r="HQ219" i="10"/>
  <c r="HR219" i="10"/>
  <c r="FA97" i="10"/>
  <c r="FM97" i="10" s="1"/>
  <c r="EE97" i="10"/>
  <c r="EQ97" i="10" s="1"/>
  <c r="EE89" i="10"/>
  <c r="EQ89" i="10" s="1"/>
  <c r="FA89" i="10"/>
  <c r="FM89" i="10" s="1"/>
  <c r="FA81" i="10"/>
  <c r="FM81" i="10" s="1"/>
  <c r="EE81" i="10"/>
  <c r="EQ81" i="10" s="1"/>
  <c r="FA73" i="10"/>
  <c r="FM73" i="10" s="1"/>
  <c r="EE73" i="10"/>
  <c r="EQ73" i="10" s="1"/>
  <c r="FA65" i="10"/>
  <c r="FM65" i="10" s="1"/>
  <c r="EE65" i="10"/>
  <c r="EQ65" i="10" s="1"/>
  <c r="EE57" i="10"/>
  <c r="EQ57" i="10" s="1"/>
  <c r="FA57" i="10"/>
  <c r="FM57" i="10" s="1"/>
  <c r="FA49" i="10"/>
  <c r="FM49" i="10" s="1"/>
  <c r="EE49" i="10"/>
  <c r="EQ49" i="10" s="1"/>
  <c r="FA41" i="10"/>
  <c r="FM41" i="10" s="1"/>
  <c r="EE41" i="10"/>
  <c r="EQ41" i="10" s="1"/>
  <c r="EE33" i="10"/>
  <c r="EQ33" i="10" s="1"/>
  <c r="FA33" i="10"/>
  <c r="FM33" i="10" s="1"/>
  <c r="FA25" i="10"/>
  <c r="FM25" i="10" s="1"/>
  <c r="EE25" i="10"/>
  <c r="EQ25" i="10" s="1"/>
  <c r="EE17" i="10"/>
  <c r="EQ17" i="10" s="1"/>
  <c r="FA17" i="10"/>
  <c r="FM17" i="10" s="1"/>
  <c r="FA9" i="10"/>
  <c r="FM9" i="10" s="1"/>
  <c r="EE9" i="10"/>
  <c r="EQ9" i="10" s="1"/>
  <c r="IN170" i="10"/>
  <c r="IT170" i="10"/>
  <c r="IV170" i="10" s="1"/>
  <c r="IM170" i="10"/>
  <c r="IT205" i="10"/>
  <c r="IV205" i="10" s="1"/>
  <c r="IM205" i="10"/>
  <c r="IN205" i="10"/>
  <c r="DD138" i="10"/>
  <c r="IT156" i="10"/>
  <c r="IV156" i="10" s="1"/>
  <c r="IN156" i="10"/>
  <c r="IM156" i="10"/>
  <c r="IM113" i="10"/>
  <c r="IT113" i="10"/>
  <c r="IV113" i="10" s="1"/>
  <c r="IN113" i="10"/>
  <c r="IT228" i="10"/>
  <c r="IV228" i="10" s="1"/>
  <c r="IN228" i="10"/>
  <c r="IM228" i="10"/>
  <c r="IT180" i="10"/>
  <c r="IV180" i="10" s="1"/>
  <c r="IM180" i="10"/>
  <c r="IN180" i="10"/>
  <c r="IN294" i="10"/>
  <c r="IT294" i="10"/>
  <c r="IV294" i="10" s="1"/>
  <c r="IM294" i="10"/>
  <c r="IM197" i="10"/>
  <c r="IN197" i="10"/>
  <c r="IT197" i="10"/>
  <c r="IV197" i="10" s="1"/>
  <c r="IN163" i="10"/>
  <c r="IM163" i="10"/>
  <c r="IT163" i="10"/>
  <c r="IV163" i="10" s="1"/>
  <c r="IN118" i="10"/>
  <c r="IT118" i="10"/>
  <c r="IV118" i="10" s="1"/>
  <c r="IM118" i="10"/>
  <c r="IT122" i="10"/>
  <c r="IV122" i="10" s="1"/>
  <c r="IM122" i="10"/>
  <c r="IN122" i="10"/>
  <c r="IM237" i="10"/>
  <c r="IT237" i="10"/>
  <c r="IV237" i="10" s="1"/>
  <c r="IN237" i="10"/>
  <c r="DD132" i="10"/>
  <c r="DD219" i="10"/>
  <c r="IM119" i="10"/>
  <c r="IN119" i="10"/>
  <c r="IT119" i="10"/>
  <c r="IV119" i="10" s="1"/>
  <c r="IM221" i="10"/>
  <c r="IN221" i="10"/>
  <c r="IT221" i="10"/>
  <c r="IV221" i="10" s="1"/>
  <c r="CH190" i="10"/>
  <c r="HO190" i="10"/>
  <c r="IA190" i="10" s="1"/>
  <c r="HQ283" i="10"/>
  <c r="IM291" i="10"/>
  <c r="IT291" i="10"/>
  <c r="IV291" i="10" s="1"/>
  <c r="IN291" i="10"/>
  <c r="CH129" i="10"/>
  <c r="HO129" i="10"/>
  <c r="IA129" i="10" s="1"/>
  <c r="AQ210" i="10"/>
  <c r="K210" i="6" s="1"/>
  <c r="J263" i="6"/>
  <c r="HX289" i="10"/>
  <c r="HZ289" i="10" s="1"/>
  <c r="HQ289" i="10"/>
  <c r="HR289" i="10"/>
  <c r="GA182" i="10"/>
  <c r="AY207" i="10"/>
  <c r="HO287" i="10"/>
  <c r="IA287" i="10" s="1"/>
  <c r="CM287" i="10"/>
  <c r="CY287" i="10" s="1"/>
  <c r="BT287" i="10"/>
  <c r="BZ287" i="10"/>
  <c r="CB287" i="10" s="1"/>
  <c r="BS287" i="10"/>
  <c r="CE287" i="10"/>
  <c r="CF287" i="10"/>
  <c r="GW182" i="10"/>
  <c r="GV109" i="10"/>
  <c r="GU109" i="10"/>
  <c r="HB109" i="10"/>
  <c r="HD109" i="10" s="1"/>
  <c r="HX112" i="10"/>
  <c r="HZ112" i="10" s="1"/>
  <c r="HQ112" i="10"/>
  <c r="HR112" i="10"/>
  <c r="AF287" i="10"/>
  <c r="BC287" i="10" s="1"/>
  <c r="GW248" i="10"/>
  <c r="HB180" i="10"/>
  <c r="HD180" i="10" s="1"/>
  <c r="GV180" i="10"/>
  <c r="GU180" i="10"/>
  <c r="GV118" i="10"/>
  <c r="GU118" i="10"/>
  <c r="HB118" i="10"/>
  <c r="HD118" i="10" s="1"/>
  <c r="GU168" i="10"/>
  <c r="GV168" i="10"/>
  <c r="HB168" i="10"/>
  <c r="HD168" i="10" s="1"/>
  <c r="HX156" i="10"/>
  <c r="HZ156" i="10" s="1"/>
  <c r="HR156" i="10"/>
  <c r="HQ156" i="10"/>
  <c r="HQ123" i="10"/>
  <c r="HR123" i="10"/>
  <c r="HX123" i="10"/>
  <c r="HZ123" i="10" s="1"/>
  <c r="BM174" i="10"/>
  <c r="O174" i="6" s="1"/>
  <c r="HX234" i="10"/>
  <c r="HZ234" i="10" s="1"/>
  <c r="HR234" i="10"/>
  <c r="HQ234" i="10"/>
  <c r="HQ124" i="10"/>
  <c r="HR124" i="10"/>
  <c r="HX124" i="10"/>
  <c r="HZ124" i="10" s="1"/>
  <c r="EE3" i="10"/>
  <c r="FA3" i="10"/>
  <c r="BZ245" i="10"/>
  <c r="CB245" i="10" s="1"/>
  <c r="BZ180" i="10"/>
  <c r="CB180" i="10" s="1"/>
  <c r="BT295" i="10"/>
  <c r="BK283" i="10"/>
  <c r="AL236" i="10"/>
  <c r="H236" i="6" s="1"/>
  <c r="CE245" i="10"/>
  <c r="CG245" i="10" s="1"/>
  <c r="R245" i="6" s="1"/>
  <c r="BB113" i="10"/>
  <c r="BY113" i="10" s="1"/>
  <c r="BB213" i="10"/>
  <c r="BY213" i="10" s="1"/>
  <c r="N126" i="6"/>
  <c r="BH105" i="10"/>
  <c r="BB242" i="10"/>
  <c r="BY242" i="10" s="1"/>
  <c r="BT180" i="10"/>
  <c r="N243" i="6"/>
  <c r="N284" i="6"/>
  <c r="N262" i="6"/>
  <c r="BH262" i="10"/>
  <c r="L262" i="6" s="1"/>
  <c r="DD139" i="10"/>
  <c r="AF161" i="10"/>
  <c r="BC161" i="10" s="1"/>
  <c r="BM159" i="10"/>
  <c r="O159" i="6" s="1"/>
  <c r="CM245" i="10"/>
  <c r="CY245" i="10" s="1"/>
  <c r="N132" i="6"/>
  <c r="N249" i="6"/>
  <c r="BS180" i="10"/>
  <c r="CM295" i="10"/>
  <c r="CY295" i="10" s="1"/>
  <c r="BB219" i="10"/>
  <c r="BY219" i="10" s="1"/>
  <c r="N149" i="6"/>
  <c r="CD159" i="10"/>
  <c r="P159" i="6" s="1"/>
  <c r="AF160" i="10"/>
  <c r="BC160" i="10" s="1"/>
  <c r="BX246" i="10"/>
  <c r="CU246" i="10" s="1"/>
  <c r="AY177" i="10"/>
  <c r="AZ177" i="10" s="1" a="1"/>
  <c r="AZ177" i="10" s="1"/>
  <c r="BK248" i="10"/>
  <c r="N248" i="6" s="1"/>
  <c r="AF264" i="10"/>
  <c r="BC264" i="10" s="1"/>
  <c r="BB266" i="10"/>
  <c r="BY266" i="10" s="1"/>
  <c r="CH180" i="10"/>
  <c r="R159" i="6"/>
  <c r="BZ295" i="10"/>
  <c r="CB295" i="10" s="1"/>
  <c r="AL217" i="10"/>
  <c r="H217" i="6" s="1"/>
  <c r="BH301" i="10"/>
  <c r="L301" i="6" s="1"/>
  <c r="BM167" i="10"/>
  <c r="O167" i="6" s="1"/>
  <c r="BM231" i="10"/>
  <c r="O231" i="6" s="1"/>
  <c r="BM268" i="10"/>
  <c r="O268" i="6" s="1"/>
  <c r="N187" i="6"/>
  <c r="AF107" i="10"/>
  <c r="BC107" i="10" s="1"/>
  <c r="N294" i="6"/>
  <c r="BT245" i="10"/>
  <c r="BU245" i="10" s="1"/>
  <c r="BX245" i="10" s="1"/>
  <c r="CU245" i="10" s="1"/>
  <c r="CI174" i="10"/>
  <c r="S174" i="6" s="1"/>
  <c r="CF295" i="10"/>
  <c r="CG295" i="10" s="1"/>
  <c r="CI295" i="10" s="1"/>
  <c r="S295" i="6" s="1"/>
  <c r="BH250" i="10"/>
  <c r="L250" i="6" s="1"/>
  <c r="N127" i="6"/>
  <c r="BH139" i="10"/>
  <c r="L139" i="6" s="1"/>
  <c r="AF131" i="10"/>
  <c r="BC131" i="10" s="1"/>
  <c r="BH147" i="10"/>
  <c r="L147" i="6" s="1"/>
  <c r="BB231" i="10"/>
  <c r="BY231" i="10" s="1"/>
  <c r="BU216" i="10"/>
  <c r="BH149" i="10"/>
  <c r="L149" i="6" s="1"/>
  <c r="J125" i="6"/>
  <c r="CG157" i="10"/>
  <c r="CG281" i="10"/>
  <c r="CI281" i="10" s="1"/>
  <c r="S281" i="6" s="1"/>
  <c r="AY188" i="10"/>
  <c r="AZ188" i="10" s="1" a="1"/>
  <c r="AZ188" i="10" s="1"/>
  <c r="BK145" i="10"/>
  <c r="N145" i="6" s="1"/>
  <c r="AY161" i="10"/>
  <c r="CF188" i="10"/>
  <c r="CM188" i="10"/>
  <c r="CY188" i="10" s="1"/>
  <c r="BZ188" i="10"/>
  <c r="CB188" i="10" s="1"/>
  <c r="BT188" i="10"/>
  <c r="CE188" i="10"/>
  <c r="CH188" i="10"/>
  <c r="BS188" i="10"/>
  <c r="CG282" i="10"/>
  <c r="R282" i="6" s="1"/>
  <c r="AY236" i="10"/>
  <c r="BB236" i="10" s="1"/>
  <c r="BY236" i="10" s="1"/>
  <c r="AY160" i="10"/>
  <c r="AZ160" i="10" s="1" a="1"/>
  <c r="AZ160" i="10" s="1"/>
  <c r="AL164" i="10"/>
  <c r="H164" i="6" s="1"/>
  <c r="BB104" i="10"/>
  <c r="BY104" i="10" s="1"/>
  <c r="AL153" i="10"/>
  <c r="H153" i="6" s="1"/>
  <c r="BB280" i="10"/>
  <c r="BY280" i="10" s="1"/>
  <c r="BH257" i="10"/>
  <c r="L257" i="6" s="1"/>
  <c r="BB140" i="10"/>
  <c r="BY140" i="10" s="1"/>
  <c r="BB228" i="10"/>
  <c r="BY228" i="10" s="1"/>
  <c r="BK188" i="10"/>
  <c r="BH173" i="10"/>
  <c r="L173" i="6" s="1"/>
  <c r="BH288" i="10"/>
  <c r="L288" i="6" s="1"/>
  <c r="AL263" i="10"/>
  <c r="H263" i="6" s="1"/>
  <c r="BB151" i="10"/>
  <c r="BY151" i="10" s="1"/>
  <c r="AF175" i="10"/>
  <c r="BC175" i="10" s="1"/>
  <c r="BB175" i="10" s="1"/>
  <c r="BY175" i="10" s="1"/>
  <c r="BU163" i="10"/>
  <c r="BX163" i="10" s="1"/>
  <c r="CU163" i="10" s="1"/>
  <c r="BB173" i="10"/>
  <c r="BY173" i="10" s="1"/>
  <c r="BB108" i="10"/>
  <c r="BY108" i="10" s="1"/>
  <c r="AL293" i="10"/>
  <c r="H293" i="6" s="1"/>
  <c r="BU225" i="10"/>
  <c r="BB106" i="10"/>
  <c r="BY106" i="10" s="1"/>
  <c r="P142" i="10"/>
  <c r="D142" i="6" s="1"/>
  <c r="CG273" i="10"/>
  <c r="CI273" i="10" s="1"/>
  <c r="S273" i="6" s="1"/>
  <c r="BU110" i="10"/>
  <c r="N184" i="6"/>
  <c r="AQ121" i="10"/>
  <c r="K121" i="6" s="1"/>
  <c r="CG152" i="10"/>
  <c r="AY144" i="10"/>
  <c r="BB156" i="10"/>
  <c r="BY156" i="10" s="1"/>
  <c r="BU140" i="10"/>
  <c r="BK214" i="10"/>
  <c r="N214" i="6" s="1"/>
  <c r="J293" i="6"/>
  <c r="AQ293" i="10"/>
  <c r="K293" i="6" s="1"/>
  <c r="BK245" i="10"/>
  <c r="BM245" i="10" s="1"/>
  <c r="O245" i="6" s="1"/>
  <c r="BM278" i="10"/>
  <c r="O278" i="6" s="1"/>
  <c r="BM141" i="10"/>
  <c r="O141" i="6" s="1"/>
  <c r="R254" i="6"/>
  <c r="R246" i="6"/>
  <c r="CG277" i="10"/>
  <c r="CI277" i="10" s="1"/>
  <c r="S277" i="6" s="1"/>
  <c r="J133" i="6"/>
  <c r="N170" i="6"/>
  <c r="BM261" i="10"/>
  <c r="O261" i="6" s="1"/>
  <c r="BB192" i="10"/>
  <c r="BY192" i="10" s="1"/>
  <c r="J191" i="6"/>
  <c r="BM201" i="10"/>
  <c r="O201" i="6" s="1"/>
  <c r="N154" i="6"/>
  <c r="N229" i="6"/>
  <c r="AL184" i="10"/>
  <c r="H184" i="6" s="1"/>
  <c r="N292" i="6"/>
  <c r="N241" i="6"/>
  <c r="CI247" i="10"/>
  <c r="S247" i="6" s="1"/>
  <c r="AY256" i="10"/>
  <c r="BK178" i="10"/>
  <c r="N178" i="6" s="1"/>
  <c r="AY181" i="10"/>
  <c r="AZ181" i="10" s="1" a="1"/>
  <c r="AZ181" i="10" s="1"/>
  <c r="AL245" i="10"/>
  <c r="H245" i="6" s="1"/>
  <c r="AF293" i="10"/>
  <c r="BC293" i="10" s="1"/>
  <c r="BB293" i="10" s="1"/>
  <c r="BY293" i="10" s="1"/>
  <c r="BB155" i="10"/>
  <c r="BY155" i="10" s="1"/>
  <c r="AQ289" i="10"/>
  <c r="K289" i="6" s="1"/>
  <c r="J283" i="6"/>
  <c r="AL131" i="10"/>
  <c r="H131" i="6" s="1"/>
  <c r="AQ278" i="10"/>
  <c r="K278" i="6" s="1"/>
  <c r="AY289" i="10"/>
  <c r="AQ138" i="10"/>
  <c r="K138" i="6" s="1"/>
  <c r="J138" i="6"/>
  <c r="P264" i="10"/>
  <c r="D264" i="6" s="1"/>
  <c r="CG217" i="10"/>
  <c r="CI217" i="10" s="1"/>
  <c r="S217" i="6" s="1"/>
  <c r="AF267" i="10"/>
  <c r="BC267" i="10" s="1"/>
  <c r="BB123" i="10"/>
  <c r="BY123" i="10" s="1"/>
  <c r="BK289" i="10"/>
  <c r="N289" i="6" s="1"/>
  <c r="BU196" i="10"/>
  <c r="P160" i="10"/>
  <c r="D160" i="6" s="1"/>
  <c r="BU179" i="10"/>
  <c r="BV179" i="10" s="1" a="1"/>
  <c r="BV179" i="10" s="1"/>
  <c r="BM291" i="10"/>
  <c r="O291" i="6" s="1"/>
  <c r="BB278" i="10"/>
  <c r="BY278" i="10" s="1"/>
  <c r="CG262" i="10"/>
  <c r="DC135" i="10"/>
  <c r="V135" i="6" s="1"/>
  <c r="BM274" i="10"/>
  <c r="O274" i="6" s="1"/>
  <c r="BK129" i="10"/>
  <c r="N129" i="6" s="1"/>
  <c r="AQ259" i="10"/>
  <c r="K259" i="6" s="1"/>
  <c r="P130" i="10"/>
  <c r="D130" i="6" s="1"/>
  <c r="BM193" i="10"/>
  <c r="O193" i="6" s="1"/>
  <c r="BK164" i="10"/>
  <c r="N164" i="6" s="1"/>
  <c r="CG285" i="10"/>
  <c r="CI285" i="10" s="1"/>
  <c r="S285" i="6" s="1"/>
  <c r="CG294" i="10"/>
  <c r="R294" i="6" s="1"/>
  <c r="P256" i="10"/>
  <c r="D256" i="6" s="1"/>
  <c r="AF189" i="10"/>
  <c r="BC189" i="10" s="1"/>
  <c r="BU127" i="10"/>
  <c r="BK160" i="10"/>
  <c r="BM160" i="10" s="1"/>
  <c r="O160" i="6" s="1"/>
  <c r="AY302" i="10"/>
  <c r="AZ302" i="10" s="1" a="1"/>
  <c r="AZ302" i="10" s="1"/>
  <c r="AY131" i="10"/>
  <c r="AY209" i="10"/>
  <c r="BK138" i="10"/>
  <c r="BB196" i="10"/>
  <c r="BY196" i="10" s="1"/>
  <c r="P302" i="10"/>
  <c r="D302" i="6" s="1"/>
  <c r="P283" i="10"/>
  <c r="D283" i="6" s="1"/>
  <c r="CG301" i="10"/>
  <c r="R301" i="6" s="1"/>
  <c r="BU200" i="10"/>
  <c r="BS289" i="10"/>
  <c r="BT289" i="10"/>
  <c r="CE289" i="10"/>
  <c r="CM289" i="10"/>
  <c r="CY289" i="10" s="1"/>
  <c r="CF289" i="10"/>
  <c r="BZ289" i="10"/>
  <c r="CB289" i="10" s="1"/>
  <c r="BU217" i="10"/>
  <c r="DC159" i="10"/>
  <c r="BU151" i="10"/>
  <c r="BV151" i="10" s="1" a="1"/>
  <c r="BV151" i="10" s="1"/>
  <c r="CG284" i="10"/>
  <c r="CI284" i="10" s="1"/>
  <c r="S284" i="6" s="1"/>
  <c r="DC174" i="10"/>
  <c r="V174" i="6" s="1"/>
  <c r="DC235" i="10"/>
  <c r="DE235" i="10" s="1"/>
  <c r="W235" i="6" s="1"/>
  <c r="BU219" i="10"/>
  <c r="BH202" i="10"/>
  <c r="L202" i="6" s="1"/>
  <c r="N123" i="6"/>
  <c r="AY296" i="10"/>
  <c r="BB261" i="10"/>
  <c r="BY261" i="10" s="1"/>
  <c r="AF191" i="10"/>
  <c r="BC191" i="10" s="1"/>
  <c r="CG139" i="10"/>
  <c r="R139" i="6" s="1"/>
  <c r="AY115" i="10"/>
  <c r="AF286" i="10"/>
  <c r="BC286" i="10" s="1"/>
  <c r="BB286" i="10" s="1"/>
  <c r="BY286" i="10" s="1"/>
  <c r="J164" i="6"/>
  <c r="AQ164" i="10"/>
  <c r="K164" i="6" s="1"/>
  <c r="AQ175" i="10"/>
  <c r="K175" i="6" s="1"/>
  <c r="J175" i="6"/>
  <c r="BK286" i="10"/>
  <c r="AY164" i="10"/>
  <c r="AZ164" i="10" s="1" a="1"/>
  <c r="AZ164" i="10" s="1"/>
  <c r="N208" i="6"/>
  <c r="BM155" i="10"/>
  <c r="O155" i="6" s="1"/>
  <c r="J239" i="6"/>
  <c r="AY145" i="10"/>
  <c r="AL134" i="10"/>
  <c r="H134" i="6" s="1"/>
  <c r="P156" i="10"/>
  <c r="D156" i="6" s="1"/>
  <c r="AL156" i="10"/>
  <c r="H156" i="6" s="1"/>
  <c r="AF289" i="10"/>
  <c r="BC289" i="10" s="1"/>
  <c r="AQ145" i="10"/>
  <c r="K145" i="6" s="1"/>
  <c r="J145" i="6"/>
  <c r="CG127" i="10"/>
  <c r="R127" i="6" s="1"/>
  <c r="N163" i="6"/>
  <c r="N257" i="6"/>
  <c r="CH118" i="10"/>
  <c r="CH289" i="10"/>
  <c r="BU208" i="10"/>
  <c r="CG212" i="10"/>
  <c r="R212" i="6" s="1"/>
  <c r="CQ275" i="10"/>
  <c r="CT275" i="10" s="1"/>
  <c r="DQ275" i="10" s="1"/>
  <c r="CG241" i="10"/>
  <c r="CI241" i="10" s="1"/>
  <c r="S241" i="6" s="1"/>
  <c r="CG113" i="10"/>
  <c r="CI113" i="10" s="1"/>
  <c r="BU262" i="10"/>
  <c r="BZ286" i="10"/>
  <c r="CB286" i="10" s="1"/>
  <c r="N157" i="6"/>
  <c r="AL296" i="10"/>
  <c r="H296" i="6" s="1"/>
  <c r="CQ135" i="10"/>
  <c r="CG200" i="10"/>
  <c r="CI200" i="10" s="1"/>
  <c r="S200" i="6" s="1"/>
  <c r="N290" i="6"/>
  <c r="N195" i="6"/>
  <c r="N225" i="6"/>
  <c r="N258" i="6"/>
  <c r="CI279" i="10"/>
  <c r="S279" i="6" s="1"/>
  <c r="J248" i="6"/>
  <c r="AY148" i="10"/>
  <c r="BB211" i="10"/>
  <c r="BY211" i="10" s="1"/>
  <c r="AF248" i="10"/>
  <c r="BC248" i="10" s="1"/>
  <c r="AF171" i="10"/>
  <c r="BC171" i="10" s="1"/>
  <c r="BB197" i="10"/>
  <c r="BY197" i="10" s="1"/>
  <c r="BK121" i="10"/>
  <c r="BM121" i="10" s="1"/>
  <c r="O121" i="6" s="1"/>
  <c r="J171" i="6"/>
  <c r="CG193" i="10"/>
  <c r="R193" i="6" s="1"/>
  <c r="AL189" i="10"/>
  <c r="H189" i="6" s="1"/>
  <c r="BM179" i="10"/>
  <c r="O179" i="6" s="1"/>
  <c r="AF164" i="10"/>
  <c r="BC164" i="10" s="1"/>
  <c r="BU114" i="10"/>
  <c r="CG132" i="10"/>
  <c r="CI132" i="10" s="1"/>
  <c r="S132" i="6" s="1"/>
  <c r="CQ272" i="10"/>
  <c r="CT272" i="10" s="1"/>
  <c r="DQ272" i="10" s="1"/>
  <c r="BK130" i="10"/>
  <c r="BM130" i="10" s="1"/>
  <c r="O130" i="6" s="1"/>
  <c r="BU220" i="10"/>
  <c r="BB217" i="10"/>
  <c r="BY217" i="10" s="1"/>
  <c r="BU223" i="10"/>
  <c r="BV223" i="10" s="1" a="1"/>
  <c r="BV223" i="10" s="1"/>
  <c r="BH154" i="10"/>
  <c r="L154" i="6" s="1"/>
  <c r="BH104" i="10"/>
  <c r="BH241" i="10"/>
  <c r="L241" i="6" s="1"/>
  <c r="CI135" i="10"/>
  <c r="S135" i="6" s="1"/>
  <c r="CD230" i="10"/>
  <c r="P230" i="6" s="1"/>
  <c r="BH273" i="10"/>
  <c r="L273" i="6" s="1"/>
  <c r="CG249" i="10"/>
  <c r="CI249" i="10" s="1"/>
  <c r="S249" i="6" s="1"/>
  <c r="BU124" i="10"/>
  <c r="BU284" i="10"/>
  <c r="BH106" i="10"/>
  <c r="BM288" i="10"/>
  <c r="O288" i="6" s="1"/>
  <c r="BM198" i="10"/>
  <c r="O198" i="6" s="1"/>
  <c r="BX255" i="10"/>
  <c r="CU255" i="10" s="1"/>
  <c r="BB122" i="10"/>
  <c r="BY122" i="10" s="1"/>
  <c r="BK161" i="10"/>
  <c r="N161" i="6" s="1"/>
  <c r="BK239" i="10"/>
  <c r="BK117" i="10"/>
  <c r="BM117" i="10" s="1"/>
  <c r="BH292" i="10"/>
  <c r="L292" i="6" s="1"/>
  <c r="BK144" i="10"/>
  <c r="N144" i="6" s="1"/>
  <c r="BH155" i="10"/>
  <c r="L155" i="6" s="1"/>
  <c r="BB198" i="10"/>
  <c r="BY198" i="10" s="1"/>
  <c r="J178" i="6"/>
  <c r="AQ177" i="10"/>
  <c r="K177" i="6" s="1"/>
  <c r="AL145" i="10"/>
  <c r="H145" i="6" s="1"/>
  <c r="AF145" i="10"/>
  <c r="BC145" i="10" s="1"/>
  <c r="CH145" i="10"/>
  <c r="BZ145" i="10"/>
  <c r="CB145" i="10" s="1"/>
  <c r="BS145" i="10"/>
  <c r="CF145" i="10"/>
  <c r="BT145" i="10"/>
  <c r="CE145" i="10"/>
  <c r="CM145" i="10"/>
  <c r="CY145" i="10" s="1"/>
  <c r="BM137" i="10"/>
  <c r="O137" i="6" s="1"/>
  <c r="BM289" i="10"/>
  <c r="O289" i="6" s="1"/>
  <c r="BB215" i="10"/>
  <c r="BY215" i="10" s="1"/>
  <c r="N234" i="6"/>
  <c r="BB288" i="10"/>
  <c r="BY288" i="10" s="1"/>
  <c r="N266" i="6"/>
  <c r="AF181" i="10"/>
  <c r="BC181" i="10" s="1"/>
  <c r="AF153" i="10"/>
  <c r="BC153" i="10" s="1"/>
  <c r="BB182" i="10"/>
  <c r="BY182" i="10" s="1"/>
  <c r="BU162" i="10"/>
  <c r="CI203" i="10"/>
  <c r="S203" i="6" s="1"/>
  <c r="CG297" i="10"/>
  <c r="R297" i="6" s="1"/>
  <c r="CI206" i="10"/>
  <c r="S206" i="6" s="1"/>
  <c r="AF120" i="10"/>
  <c r="BC120" i="10" s="1"/>
  <c r="BK128" i="10"/>
  <c r="N128" i="6" s="1"/>
  <c r="P196" i="10"/>
  <c r="D196" i="6" s="1"/>
  <c r="AY138" i="10"/>
  <c r="CF164" i="10"/>
  <c r="BT164" i="10"/>
  <c r="CM164" i="10"/>
  <c r="CY164" i="10" s="1"/>
  <c r="BZ164" i="10"/>
  <c r="CB164" i="10" s="1"/>
  <c r="CE164" i="10"/>
  <c r="BS164" i="10"/>
  <c r="AL286" i="10"/>
  <c r="H286" i="6" s="1"/>
  <c r="BH286" i="10"/>
  <c r="L286" i="6" s="1"/>
  <c r="BU137" i="10"/>
  <c r="BV137" i="10" s="1" a="1"/>
  <c r="BV137" i="10" s="1"/>
  <c r="CG260" i="10"/>
  <c r="R260" i="6" s="1"/>
  <c r="CG205" i="10"/>
  <c r="CI205" i="10" s="1"/>
  <c r="S205" i="6" s="1"/>
  <c r="DC230" i="10"/>
  <c r="V230" i="6" s="1"/>
  <c r="CG196" i="10"/>
  <c r="R196" i="6" s="1"/>
  <c r="DC275" i="10"/>
  <c r="V275" i="6" s="1"/>
  <c r="CQ247" i="10"/>
  <c r="BU228" i="10"/>
  <c r="BV228" i="10" s="1" a="1"/>
  <c r="BV228" i="10" s="1"/>
  <c r="CG278" i="10"/>
  <c r="CG140" i="10"/>
  <c r="CI140" i="10" s="1"/>
  <c r="S140" i="6" s="1"/>
  <c r="CG134" i="10"/>
  <c r="R134" i="6" s="1"/>
  <c r="CG173" i="10"/>
  <c r="CI173" i="10" s="1"/>
  <c r="S173" i="6" s="1"/>
  <c r="BH285" i="10"/>
  <c r="L285" i="6" s="1"/>
  <c r="DC206" i="10"/>
  <c r="BB172" i="10"/>
  <c r="BY172" i="10" s="1"/>
  <c r="BH182" i="10"/>
  <c r="L182" i="6" s="1"/>
  <c r="AF210" i="10"/>
  <c r="BC210" i="10" s="1"/>
  <c r="AL210" i="10"/>
  <c r="H210" i="6" s="1"/>
  <c r="CG126" i="10"/>
  <c r="CI126" i="10" s="1"/>
  <c r="S126" i="6" s="1"/>
  <c r="CG187" i="10"/>
  <c r="R187" i="6" s="1"/>
  <c r="BU113" i="10"/>
  <c r="BU197" i="10"/>
  <c r="BV197" i="10" s="1" a="1"/>
  <c r="BV197" i="10" s="1"/>
  <c r="CG136" i="10"/>
  <c r="CI136" i="10" s="1"/>
  <c r="S136" i="6" s="1"/>
  <c r="BU122" i="10"/>
  <c r="BV122" i="10" s="1" a="1"/>
  <c r="BV122" i="10" s="1"/>
  <c r="BU218" i="10"/>
  <c r="CQ206" i="10"/>
  <c r="CG243" i="10"/>
  <c r="CI243" i="10" s="1"/>
  <c r="S243" i="6" s="1"/>
  <c r="N192" i="6"/>
  <c r="BM196" i="10"/>
  <c r="O196" i="6" s="1"/>
  <c r="N295" i="6"/>
  <c r="AY102" i="10"/>
  <c r="AZ102" i="10" s="1" a="1"/>
  <c r="AZ102" i="10" s="1"/>
  <c r="CG201" i="10"/>
  <c r="R201" i="6" s="1"/>
  <c r="AF302" i="10"/>
  <c r="BC302" i="10" s="1"/>
  <c r="CG137" i="10"/>
  <c r="R137" i="6" s="1"/>
  <c r="BK131" i="10"/>
  <c r="BM131" i="10" s="1"/>
  <c r="O131" i="6" s="1"/>
  <c r="BB187" i="10"/>
  <c r="BY187" i="10" s="1"/>
  <c r="AY178" i="10"/>
  <c r="BK300" i="10"/>
  <c r="N300" i="6" s="1"/>
  <c r="AY107" i="10"/>
  <c r="CG224" i="10"/>
  <c r="R224" i="6" s="1"/>
  <c r="BK153" i="10"/>
  <c r="N153" i="6" s="1"/>
  <c r="CG143" i="10"/>
  <c r="CI143" i="10" s="1"/>
  <c r="S143" i="6" s="1"/>
  <c r="CG118" i="10"/>
  <c r="BU134" i="10"/>
  <c r="CG175" i="10"/>
  <c r="CG158" i="10"/>
  <c r="CI158" i="10" s="1"/>
  <c r="S158" i="6" s="1"/>
  <c r="CG292" i="10"/>
  <c r="CI292" i="10" s="1"/>
  <c r="S292" i="6" s="1"/>
  <c r="N124" i="6"/>
  <c r="CG150" i="10"/>
  <c r="R150" i="6" s="1"/>
  <c r="AQ169" i="10"/>
  <c r="K169" i="6" s="1"/>
  <c r="BU260" i="10"/>
  <c r="CG105" i="10"/>
  <c r="CI105" i="10" s="1"/>
  <c r="DC247" i="10"/>
  <c r="DE247" i="10" s="1"/>
  <c r="W247" i="6" s="1"/>
  <c r="BU286" i="10"/>
  <c r="CG195" i="10"/>
  <c r="CG274" i="10"/>
  <c r="CI274" i="10" s="1"/>
  <c r="S274" i="6" s="1"/>
  <c r="CG185" i="10"/>
  <c r="CQ235" i="10"/>
  <c r="CG176" i="10"/>
  <c r="CI176" i="10" s="1"/>
  <c r="S176" i="6" s="1"/>
  <c r="CG290" i="10"/>
  <c r="R290" i="6" s="1"/>
  <c r="CG198" i="10"/>
  <c r="R198" i="6" s="1"/>
  <c r="BB149" i="10"/>
  <c r="BY149" i="10" s="1"/>
  <c r="BU270" i="10"/>
  <c r="CG186" i="10"/>
  <c r="R186" i="6" s="1"/>
  <c r="BK302" i="10"/>
  <c r="N302" i="6" s="1"/>
  <c r="BK169" i="10"/>
  <c r="BM169" i="10" s="1"/>
  <c r="O169" i="6" s="1"/>
  <c r="AY171" i="10"/>
  <c r="AF133" i="10"/>
  <c r="BC133" i="10" s="1"/>
  <c r="BB205" i="10"/>
  <c r="BY205" i="10" s="1"/>
  <c r="AF102" i="10"/>
  <c r="BC102" i="10" s="1"/>
  <c r="AF209" i="10"/>
  <c r="BC209" i="10" s="1"/>
  <c r="BU227" i="10"/>
  <c r="CG151" i="10"/>
  <c r="R151" i="6" s="1"/>
  <c r="BU253" i="10"/>
  <c r="N194" i="6"/>
  <c r="BK109" i="10"/>
  <c r="BM109" i="10" s="1"/>
  <c r="BK240" i="10"/>
  <c r="N240" i="6" s="1"/>
  <c r="BB292" i="10"/>
  <c r="BY292" i="10" s="1"/>
  <c r="AF130" i="10"/>
  <c r="BC130" i="10" s="1"/>
  <c r="CG250" i="10"/>
  <c r="CI250" i="10" s="1"/>
  <c r="S250" i="6" s="1"/>
  <c r="BU242" i="10"/>
  <c r="BU136" i="10"/>
  <c r="BX136" i="10" s="1"/>
  <c r="CU136" i="10" s="1"/>
  <c r="CG266" i="10"/>
  <c r="CI266" i="10" s="1"/>
  <c r="S266" i="6" s="1"/>
  <c r="BU213" i="10"/>
  <c r="CG219" i="10"/>
  <c r="R219" i="6" s="1"/>
  <c r="BM134" i="10"/>
  <c r="O134" i="6" s="1"/>
  <c r="BU155" i="10"/>
  <c r="BV155" i="10" s="1" a="1"/>
  <c r="BV155" i="10" s="1"/>
  <c r="BH251" i="10"/>
  <c r="L251" i="6" s="1"/>
  <c r="BU199" i="10"/>
  <c r="BH122" i="10"/>
  <c r="L122" i="6" s="1"/>
  <c r="CD272" i="10"/>
  <c r="P272" i="6" s="1"/>
  <c r="AQ244" i="10"/>
  <c r="K244" i="6" s="1"/>
  <c r="J244" i="6"/>
  <c r="BU123" i="10"/>
  <c r="BU250" i="10"/>
  <c r="BB297" i="10"/>
  <c r="BY297" i="10" s="1"/>
  <c r="BU202" i="10"/>
  <c r="CQ279" i="10"/>
  <c r="EU211" i="10"/>
  <c r="AD211" i="6" s="1"/>
  <c r="CG257" i="10"/>
  <c r="CI257" i="10" s="1"/>
  <c r="S257" i="6" s="1"/>
  <c r="BB132" i="10"/>
  <c r="BY132" i="10" s="1"/>
  <c r="BU277" i="10"/>
  <c r="CG237" i="10"/>
  <c r="BU288" i="10"/>
  <c r="BU226" i="10"/>
  <c r="BV226" i="10" s="1" a="1"/>
  <c r="BV226" i="10" s="1"/>
  <c r="BH229" i="10"/>
  <c r="L229" i="6" s="1"/>
  <c r="AY210" i="10"/>
  <c r="AZ210" i="10" s="1" a="1"/>
  <c r="AZ210" i="10" s="1"/>
  <c r="CG147" i="10"/>
  <c r="R147" i="6" s="1"/>
  <c r="BK232" i="10"/>
  <c r="N232" i="6" s="1"/>
  <c r="BM118" i="10"/>
  <c r="CG216" i="10"/>
  <c r="CI216" i="10" s="1"/>
  <c r="S216" i="6" s="1"/>
  <c r="AY117" i="10"/>
  <c r="BK269" i="10"/>
  <c r="BM269" i="10" s="1"/>
  <c r="O269" i="6" s="1"/>
  <c r="AY300" i="10"/>
  <c r="BK181" i="10"/>
  <c r="BM181" i="10" s="1"/>
  <c r="O181" i="6" s="1"/>
  <c r="BK125" i="10"/>
  <c r="BM125" i="10" s="1"/>
  <c r="O125" i="6" s="1"/>
  <c r="AY128" i="10"/>
  <c r="AZ128" i="10" s="1" a="1"/>
  <c r="AZ128" i="10" s="1"/>
  <c r="CO193" i="10"/>
  <c r="CP193" i="10"/>
  <c r="DI193" i="10"/>
  <c r="DU193" i="10" s="1"/>
  <c r="CV193" i="10"/>
  <c r="CX193" i="10" s="1"/>
  <c r="DA193" i="10"/>
  <c r="DB193" i="10"/>
  <c r="CG165" i="10"/>
  <c r="N273" i="6"/>
  <c r="BK244" i="10"/>
  <c r="CG170" i="10"/>
  <c r="CI170" i="10" s="1"/>
  <c r="S170" i="6" s="1"/>
  <c r="CG258" i="10"/>
  <c r="CI258" i="10" s="1"/>
  <c r="S258" i="6" s="1"/>
  <c r="BU187" i="10"/>
  <c r="CG202" i="10"/>
  <c r="CI202" i="10" s="1"/>
  <c r="S202" i="6" s="1"/>
  <c r="BU149" i="10"/>
  <c r="CG220" i="10"/>
  <c r="CI220" i="10" s="1"/>
  <c r="S220" i="6" s="1"/>
  <c r="BU154" i="10"/>
  <c r="CG298" i="10"/>
  <c r="CI298" i="10" s="1"/>
  <c r="S298" i="6" s="1"/>
  <c r="BU141" i="10"/>
  <c r="BU274" i="10"/>
  <c r="CI222" i="10"/>
  <c r="S222" i="6" s="1"/>
  <c r="CG213" i="10"/>
  <c r="CI213" i="10" s="1"/>
  <c r="S213" i="6" s="1"/>
  <c r="CG270" i="10"/>
  <c r="CI270" i="10" s="1"/>
  <c r="S270" i="6" s="1"/>
  <c r="N213" i="6"/>
  <c r="N227" i="6"/>
  <c r="BH237" i="10"/>
  <c r="L237" i="6" s="1"/>
  <c r="N215" i="6"/>
  <c r="BK264" i="10"/>
  <c r="BM264" i="10" s="1"/>
  <c r="O264" i="6" s="1"/>
  <c r="BU147" i="10"/>
  <c r="BK133" i="10"/>
  <c r="N133" i="6" s="1"/>
  <c r="BK115" i="10"/>
  <c r="BM115" i="10" s="1"/>
  <c r="CG179" i="10"/>
  <c r="R179" i="6" s="1"/>
  <c r="J189" i="6"/>
  <c r="AL178" i="10"/>
  <c r="H178" i="6" s="1"/>
  <c r="AY244" i="10"/>
  <c r="CG231" i="10"/>
  <c r="CI231" i="10" s="1"/>
  <c r="S231" i="6" s="1"/>
  <c r="CQ230" i="10"/>
  <c r="BU105" i="10"/>
  <c r="BV105" i="10" s="1" a="1"/>
  <c r="BV105" i="10" s="1"/>
  <c r="BX203" i="10"/>
  <c r="CU203" i="10" s="1"/>
  <c r="CG286" i="10"/>
  <c r="CI286" i="10" s="1"/>
  <c r="S286" i="6" s="1"/>
  <c r="BU278" i="10"/>
  <c r="CG197" i="10"/>
  <c r="CI197" i="10" s="1"/>
  <c r="S197" i="6" s="1"/>
  <c r="CG163" i="10"/>
  <c r="CI163" i="10" s="1"/>
  <c r="S163" i="6" s="1"/>
  <c r="BU118" i="10"/>
  <c r="CQ159" i="10"/>
  <c r="BU173" i="10"/>
  <c r="CG288" i="10"/>
  <c r="R288" i="6" s="1"/>
  <c r="BU158" i="10"/>
  <c r="CG223" i="10"/>
  <c r="CI223" i="10" s="1"/>
  <c r="S223" i="6" s="1"/>
  <c r="BB223" i="10"/>
  <c r="BY223" i="10" s="1"/>
  <c r="BU243" i="10"/>
  <c r="BX243" i="10" s="1"/>
  <c r="CU243" i="10" s="1"/>
  <c r="N250" i="6"/>
  <c r="AY130" i="10"/>
  <c r="AZ130" i="10" s="1" a="1"/>
  <c r="AZ130" i="10" s="1"/>
  <c r="BK146" i="10"/>
  <c r="N146" i="6" s="1"/>
  <c r="BU150" i="10"/>
  <c r="BV150" i="10" s="1" a="1"/>
  <c r="BV150" i="10" s="1"/>
  <c r="J276" i="6"/>
  <c r="AL103" i="10"/>
  <c r="BK107" i="10"/>
  <c r="BM107" i="10" s="1"/>
  <c r="CH128" i="10"/>
  <c r="BZ128" i="10"/>
  <c r="CB128" i="10" s="1"/>
  <c r="BS128" i="10"/>
  <c r="CM128" i="10"/>
  <c r="CY128" i="10" s="1"/>
  <c r="CE128" i="10"/>
  <c r="CF128" i="10"/>
  <c r="BT128" i="10"/>
  <c r="CE244" i="10"/>
  <c r="CF244" i="10"/>
  <c r="BZ244" i="10"/>
  <c r="CB244" i="10" s="1"/>
  <c r="BS244" i="10"/>
  <c r="BT244" i="10"/>
  <c r="CM244" i="10"/>
  <c r="CY244" i="10" s="1"/>
  <c r="BB220" i="10"/>
  <c r="BY220" i="10" s="1"/>
  <c r="J267" i="6"/>
  <c r="AQ267" i="10"/>
  <c r="K267" i="6" s="1"/>
  <c r="CG123" i="10"/>
  <c r="CI123" i="10" s="1"/>
  <c r="S123" i="6" s="1"/>
  <c r="CG242" i="10"/>
  <c r="CI242" i="10" s="1"/>
  <c r="S242" i="6" s="1"/>
  <c r="BU157" i="10"/>
  <c r="CG299" i="10"/>
  <c r="CI299" i="10" s="1"/>
  <c r="S299" i="6" s="1"/>
  <c r="CG208" i="10"/>
  <c r="R208" i="6" s="1"/>
  <c r="BU126" i="10"/>
  <c r="CG149" i="10"/>
  <c r="CI149" i="10" s="1"/>
  <c r="S149" i="6" s="1"/>
  <c r="CG234" i="10"/>
  <c r="CI234" i="10" s="1"/>
  <c r="S234" i="6" s="1"/>
  <c r="CG293" i="10"/>
  <c r="CI293" i="10" s="1"/>
  <c r="S293" i="6" s="1"/>
  <c r="BU301" i="10"/>
  <c r="DC279" i="10"/>
  <c r="BU249" i="10"/>
  <c r="BV249" i="10" s="1" a="1"/>
  <c r="BV249" i="10" s="1"/>
  <c r="CG253" i="10"/>
  <c r="R253" i="6" s="1"/>
  <c r="BU265" i="10"/>
  <c r="CG122" i="10"/>
  <c r="R122" i="6" s="1"/>
  <c r="BU290" i="10"/>
  <c r="CQ255" i="10"/>
  <c r="CG112" i="10"/>
  <c r="CI112" i="10" s="1"/>
  <c r="N285" i="6"/>
  <c r="N260" i="6"/>
  <c r="R272" i="6"/>
  <c r="BH243" i="10"/>
  <c r="L243" i="6" s="1"/>
  <c r="AY190" i="10"/>
  <c r="AY263" i="10"/>
  <c r="AZ263" i="10" s="1" a="1"/>
  <c r="AZ263" i="10" s="1"/>
  <c r="BK120" i="10"/>
  <c r="BM120" i="10" s="1"/>
  <c r="AY103" i="10"/>
  <c r="AZ103" i="10" s="1" a="1"/>
  <c r="AZ103" i="10" s="1"/>
  <c r="AY269" i="10"/>
  <c r="AZ269" i="10" s="1" a="1"/>
  <c r="AZ269" i="10" s="1"/>
  <c r="BK259" i="10"/>
  <c r="N259" i="6" s="1"/>
  <c r="BB186" i="10"/>
  <c r="BY186" i="10" s="1"/>
  <c r="BU224" i="10"/>
  <c r="AL130" i="10"/>
  <c r="H130" i="6" s="1"/>
  <c r="AF244" i="10"/>
  <c r="BC244" i="10" s="1"/>
  <c r="AL244" i="10"/>
  <c r="H244" i="6" s="1"/>
  <c r="BM214" i="10"/>
  <c r="O214" i="6" s="1"/>
  <c r="J214" i="6"/>
  <c r="AQ214" i="10"/>
  <c r="K214" i="6" s="1"/>
  <c r="BU193" i="10"/>
  <c r="AL214" i="10"/>
  <c r="H214" i="6" s="1"/>
  <c r="AF214" i="10"/>
  <c r="BC214" i="10" s="1"/>
  <c r="BU299" i="10"/>
  <c r="CQ203" i="10"/>
  <c r="CG138" i="10"/>
  <c r="R138" i="6" s="1"/>
  <c r="BU172" i="10"/>
  <c r="BV172" i="10" s="1" a="1"/>
  <c r="BV172" i="10" s="1"/>
  <c r="BU257" i="10"/>
  <c r="BX257" i="10" s="1"/>
  <c r="CU257" i="10" s="1"/>
  <c r="BH217" i="10"/>
  <c r="L217" i="6" s="1"/>
  <c r="BU184" i="10"/>
  <c r="N205" i="6"/>
  <c r="BH226" i="10"/>
  <c r="L226" i="6" s="1"/>
  <c r="BM139" i="10"/>
  <c r="O139" i="6" s="1"/>
  <c r="BH170" i="10"/>
  <c r="L170" i="6" s="1"/>
  <c r="BK267" i="10"/>
  <c r="BM267" i="10" s="1"/>
  <c r="O267" i="6" s="1"/>
  <c r="CF214" i="10"/>
  <c r="BZ214" i="10"/>
  <c r="CB214" i="10" s="1"/>
  <c r="CE214" i="10"/>
  <c r="BS214" i="10"/>
  <c r="BT214" i="10"/>
  <c r="CM214" i="10"/>
  <c r="CY214" i="10" s="1"/>
  <c r="AF148" i="10"/>
  <c r="BC148" i="10" s="1"/>
  <c r="AY214" i="10"/>
  <c r="CI230" i="10"/>
  <c r="S230" i="6" s="1"/>
  <c r="CG154" i="10"/>
  <c r="CI154" i="10" s="1"/>
  <c r="S154" i="6" s="1"/>
  <c r="BU293" i="10"/>
  <c r="BV293" i="10" s="1" a="1"/>
  <c r="BV293" i="10" s="1"/>
  <c r="BU282" i="10"/>
  <c r="BX282" i="10" s="1"/>
  <c r="CU282" i="10" s="1"/>
  <c r="DC272" i="10"/>
  <c r="V272" i="6" s="1"/>
  <c r="BU176" i="10"/>
  <c r="BU297" i="10"/>
  <c r="CG204" i="10"/>
  <c r="CI204" i="10" s="1"/>
  <c r="S204" i="6" s="1"/>
  <c r="CD135" i="10"/>
  <c r="P135" i="6" s="1"/>
  <c r="BH298" i="10"/>
  <c r="L298" i="6" s="1"/>
  <c r="BB218" i="10"/>
  <c r="BY218" i="10" s="1"/>
  <c r="BK256" i="10"/>
  <c r="N256" i="6" s="1"/>
  <c r="AY191" i="10"/>
  <c r="BH193" i="10"/>
  <c r="L193" i="6" s="1"/>
  <c r="AL120" i="10"/>
  <c r="BM178" i="10"/>
  <c r="O178" i="6" s="1"/>
  <c r="CH178" i="10"/>
  <c r="BS178" i="10"/>
  <c r="BZ178" i="10"/>
  <c r="CB178" i="10" s="1"/>
  <c r="BT178" i="10"/>
  <c r="CM178" i="10"/>
  <c r="CY178" i="10" s="1"/>
  <c r="CE178" i="10"/>
  <c r="CF178" i="10"/>
  <c r="BU234" i="10"/>
  <c r="BU294" i="10"/>
  <c r="BV294" i="10" s="1" a="1"/>
  <c r="BV294" i="10" s="1"/>
  <c r="BU229" i="10"/>
  <c r="CG227" i="10"/>
  <c r="R227" i="6" s="1"/>
  <c r="EU147" i="10"/>
  <c r="AD147" i="6" s="1"/>
  <c r="BU215" i="10"/>
  <c r="BU268" i="10"/>
  <c r="BV268" i="10" s="1" a="1"/>
  <c r="BV268" i="10" s="1"/>
  <c r="CG225" i="10"/>
  <c r="CI225" i="10" s="1"/>
  <c r="S225" i="6" s="1"/>
  <c r="BU132" i="10"/>
  <c r="BU198" i="10"/>
  <c r="CG226" i="10"/>
  <c r="R226" i="6" s="1"/>
  <c r="BU221" i="10"/>
  <c r="BH228" i="10"/>
  <c r="L228" i="6" s="1"/>
  <c r="AL129" i="10"/>
  <c r="H129" i="6" s="1"/>
  <c r="AF129" i="10"/>
  <c r="BC129" i="10" s="1"/>
  <c r="DA291" i="10"/>
  <c r="CP291" i="10"/>
  <c r="DB291" i="10"/>
  <c r="DD291" i="10"/>
  <c r="CV291" i="10"/>
  <c r="CX291" i="10" s="1"/>
  <c r="CO291" i="10"/>
  <c r="DI291" i="10"/>
  <c r="DU291" i="10" s="1"/>
  <c r="CL107" i="10"/>
  <c r="CH107" i="10"/>
  <c r="AQ129" i="10"/>
  <c r="K129" i="6" s="1"/>
  <c r="J129" i="6"/>
  <c r="N186" i="6"/>
  <c r="BM186" i="10"/>
  <c r="O186" i="6" s="1"/>
  <c r="P169" i="10"/>
  <c r="D169" i="6" s="1"/>
  <c r="CE121" i="10"/>
  <c r="BT121" i="10"/>
  <c r="BS121" i="10"/>
  <c r="CM121" i="10"/>
  <c r="CY121" i="10" s="1"/>
  <c r="CF121" i="10"/>
  <c r="CH121" i="10"/>
  <c r="BZ121" i="10"/>
  <c r="CB121" i="10" s="1"/>
  <c r="AL125" i="10"/>
  <c r="H125" i="6" s="1"/>
  <c r="AF125" i="10"/>
  <c r="BC125" i="10" s="1"/>
  <c r="CM209" i="10"/>
  <c r="CY209" i="10" s="1"/>
  <c r="BZ209" i="10"/>
  <c r="CB209" i="10" s="1"/>
  <c r="BS209" i="10"/>
  <c r="BT209" i="10"/>
  <c r="CE209" i="10"/>
  <c r="CH209" i="10"/>
  <c r="CF209" i="10"/>
  <c r="AY267" i="10"/>
  <c r="CE129" i="10"/>
  <c r="BZ129" i="10"/>
  <c r="CB129" i="10" s="1"/>
  <c r="BS129" i="10"/>
  <c r="CF129" i="10"/>
  <c r="BT129" i="10"/>
  <c r="CM129" i="10"/>
  <c r="CY129" i="10" s="1"/>
  <c r="CM191" i="10"/>
  <c r="CY191" i="10" s="1"/>
  <c r="CE191" i="10"/>
  <c r="CF191" i="10"/>
  <c r="BZ191" i="10"/>
  <c r="CB191" i="10" s="1"/>
  <c r="BS191" i="10"/>
  <c r="BT191" i="10"/>
  <c r="CE107" i="10"/>
  <c r="CF107" i="10"/>
  <c r="BZ107" i="10"/>
  <c r="CB107" i="10" s="1"/>
  <c r="BT107" i="10"/>
  <c r="CM107" i="10"/>
  <c r="CY107" i="10" s="1"/>
  <c r="BS107" i="10"/>
  <c r="AY125" i="10"/>
  <c r="AZ125" i="10" s="1" a="1"/>
  <c r="AZ125" i="10" s="1"/>
  <c r="CP179" i="10"/>
  <c r="CO179" i="10"/>
  <c r="DB179" i="10"/>
  <c r="DA179" i="10"/>
  <c r="DI179" i="10"/>
  <c r="DU179" i="10" s="1"/>
  <c r="CV179" i="10"/>
  <c r="CX179" i="10" s="1"/>
  <c r="BB177" i="10"/>
  <c r="BY177" i="10" s="1"/>
  <c r="CM131" i="10"/>
  <c r="CY131" i="10" s="1"/>
  <c r="BT131" i="10"/>
  <c r="CE131" i="10"/>
  <c r="CF131" i="10"/>
  <c r="BZ131" i="10"/>
  <c r="CB131" i="10" s="1"/>
  <c r="BS131" i="10"/>
  <c r="BU165" i="10"/>
  <c r="CG194" i="10"/>
  <c r="CI194" i="10" s="1"/>
  <c r="S194" i="6" s="1"/>
  <c r="BU138" i="10"/>
  <c r="CQ246" i="10"/>
  <c r="CR246" i="10" s="1" a="1"/>
  <c r="CR246" i="10" s="1"/>
  <c r="BU182" i="10"/>
  <c r="CG172" i="10"/>
  <c r="R172" i="6" s="1"/>
  <c r="CG162" i="10"/>
  <c r="CI162" i="10" s="1"/>
  <c r="S162" i="6" s="1"/>
  <c r="BU281" i="10"/>
  <c r="BX281" i="10" s="1"/>
  <c r="CU281" i="10" s="1"/>
  <c r="CG167" i="10"/>
  <c r="CI167" i="10" s="1"/>
  <c r="S167" i="6" s="1"/>
  <c r="CG106" i="10"/>
  <c r="CI106" i="10" s="1"/>
  <c r="BU273" i="10"/>
  <c r="BX273" i="10" s="1"/>
  <c r="CU273" i="10" s="1"/>
  <c r="CQ238" i="10"/>
  <c r="CQ111" i="10"/>
  <c r="BU195" i="10"/>
  <c r="BX195" i="10" s="1"/>
  <c r="CU195" i="10" s="1"/>
  <c r="CG124" i="10"/>
  <c r="R124" i="6" s="1"/>
  <c r="CG110" i="10"/>
  <c r="CI110" i="10" s="1"/>
  <c r="DC255" i="10"/>
  <c r="V255" i="6" s="1"/>
  <c r="CG104" i="10"/>
  <c r="CI104" i="10" s="1"/>
  <c r="BU116" i="10"/>
  <c r="BU204" i="10"/>
  <c r="BV204" i="10" s="1" a="1"/>
  <c r="BV204" i="10" s="1"/>
  <c r="N176" i="6"/>
  <c r="N219" i="6"/>
  <c r="CG155" i="10"/>
  <c r="DB201" i="10"/>
  <c r="CV201" i="10"/>
  <c r="CX201" i="10" s="1"/>
  <c r="CO201" i="10"/>
  <c r="CP201" i="10"/>
  <c r="DI201" i="10"/>
  <c r="DU201" i="10" s="1"/>
  <c r="DA201" i="10"/>
  <c r="BK210" i="10"/>
  <c r="DH193" i="10"/>
  <c r="DD193" i="10"/>
  <c r="AY283" i="10"/>
  <c r="AY109" i="10"/>
  <c r="CH168" i="10"/>
  <c r="CM168" i="10"/>
  <c r="CY168" i="10" s="1"/>
  <c r="CE168" i="10"/>
  <c r="BS168" i="10"/>
  <c r="CF168" i="10"/>
  <c r="BZ168" i="10"/>
  <c r="CB168" i="10" s="1"/>
  <c r="BT168" i="10"/>
  <c r="CH189" i="10"/>
  <c r="BT189" i="10"/>
  <c r="CE189" i="10"/>
  <c r="CM189" i="10"/>
  <c r="CY189" i="10" s="1"/>
  <c r="BS189" i="10"/>
  <c r="CF189" i="10"/>
  <c r="BZ189" i="10"/>
  <c r="CB189" i="10" s="1"/>
  <c r="BU261" i="10"/>
  <c r="BK263" i="10"/>
  <c r="BK142" i="10"/>
  <c r="AY146" i="10"/>
  <c r="AF115" i="10"/>
  <c r="BC115" i="10" s="1"/>
  <c r="BB115" i="10" s="1"/>
  <c r="BY115" i="10" s="1"/>
  <c r="CO199" i="10"/>
  <c r="CP199" i="10"/>
  <c r="DA199" i="10"/>
  <c r="DI199" i="10"/>
  <c r="DU199" i="10" s="1"/>
  <c r="DB199" i="10"/>
  <c r="CV199" i="10"/>
  <c r="CX199" i="10" s="1"/>
  <c r="CH302" i="10"/>
  <c r="CM302" i="10"/>
  <c r="CY302" i="10" s="1"/>
  <c r="CF302" i="10"/>
  <c r="BZ302" i="10"/>
  <c r="CB302" i="10" s="1"/>
  <c r="CE302" i="10"/>
  <c r="BS302" i="10"/>
  <c r="BT302" i="10"/>
  <c r="CH117" i="10"/>
  <c r="CL117" i="10"/>
  <c r="AY239" i="10"/>
  <c r="AZ239" i="10" s="1" a="1"/>
  <c r="AZ239" i="10" s="1"/>
  <c r="DH129" i="10"/>
  <c r="CF271" i="10"/>
  <c r="CH271" i="10"/>
  <c r="BZ271" i="10"/>
  <c r="CB271" i="10" s="1"/>
  <c r="CE271" i="10"/>
  <c r="CM271" i="10"/>
  <c r="CY271" i="10" s="1"/>
  <c r="BS271" i="10"/>
  <c r="BT271" i="10"/>
  <c r="ED211" i="10"/>
  <c r="CG211" i="10"/>
  <c r="CE259" i="10"/>
  <c r="CF259" i="10"/>
  <c r="BZ259" i="10"/>
  <c r="CB259" i="10" s="1"/>
  <c r="BS259" i="10"/>
  <c r="CM259" i="10"/>
  <c r="CY259" i="10" s="1"/>
  <c r="BT259" i="10"/>
  <c r="AY153" i="10"/>
  <c r="CM177" i="10"/>
  <c r="CY177" i="10" s="1"/>
  <c r="BZ177" i="10"/>
  <c r="CB177" i="10" s="1"/>
  <c r="BT177" i="10"/>
  <c r="BS177" i="10"/>
  <c r="CE177" i="10"/>
  <c r="CF177" i="10"/>
  <c r="CL120" i="10"/>
  <c r="CH120" i="10"/>
  <c r="CG280" i="10"/>
  <c r="CI280" i="10" s="1"/>
  <c r="S280" i="6" s="1"/>
  <c r="DD224" i="10"/>
  <c r="CG114" i="10"/>
  <c r="CI114" i="10" s="1"/>
  <c r="BX238" i="10"/>
  <c r="CU238" i="10" s="1"/>
  <c r="CQ254" i="10"/>
  <c r="CG183" i="10"/>
  <c r="CI183" i="10" s="1"/>
  <c r="S183" i="6" s="1"/>
  <c r="BU298" i="10"/>
  <c r="DC111" i="10"/>
  <c r="DE111" i="10" s="1"/>
  <c r="CG229" i="10"/>
  <c r="R229" i="6" s="1"/>
  <c r="CG221" i="10"/>
  <c r="CI221" i="10" s="1"/>
  <c r="S221" i="6" s="1"/>
  <c r="BK102" i="10"/>
  <c r="BM102" i="10" s="1"/>
  <c r="BU201" i="10"/>
  <c r="BK236" i="10"/>
  <c r="BK190" i="10"/>
  <c r="CV186" i="10"/>
  <c r="CX186" i="10" s="1"/>
  <c r="DA186" i="10"/>
  <c r="CP186" i="10"/>
  <c r="DB186" i="10"/>
  <c r="DI186" i="10"/>
  <c r="DU186" i="10" s="1"/>
  <c r="CO186" i="10"/>
  <c r="BU291" i="10"/>
  <c r="AY189" i="10"/>
  <c r="CM232" i="10"/>
  <c r="CY232" i="10" s="1"/>
  <c r="CF232" i="10"/>
  <c r="CE232" i="10"/>
  <c r="BZ232" i="10"/>
  <c r="CB232" i="10" s="1"/>
  <c r="BS232" i="10"/>
  <c r="BT232" i="10"/>
  <c r="BK296" i="10"/>
  <c r="BS133" i="10"/>
  <c r="CE133" i="10"/>
  <c r="BT133" i="10"/>
  <c r="BZ133" i="10"/>
  <c r="CB133" i="10" s="1"/>
  <c r="CF133" i="10"/>
  <c r="CM133" i="10"/>
  <c r="CY133" i="10" s="1"/>
  <c r="CH133" i="10"/>
  <c r="CF142" i="10"/>
  <c r="BZ142" i="10"/>
  <c r="CB142" i="10" s="1"/>
  <c r="CM142" i="10"/>
  <c r="CY142" i="10" s="1"/>
  <c r="BS142" i="10"/>
  <c r="BT142" i="10"/>
  <c r="CE142" i="10"/>
  <c r="AY240" i="10"/>
  <c r="CP216" i="10"/>
  <c r="DI216" i="10"/>
  <c r="DU216" i="10" s="1"/>
  <c r="CO216" i="10"/>
  <c r="DA216" i="10"/>
  <c r="CV216" i="10"/>
  <c r="CX216" i="10" s="1"/>
  <c r="DB216" i="10"/>
  <c r="AY248" i="10"/>
  <c r="BK276" i="10"/>
  <c r="AY271" i="10"/>
  <c r="AZ271" i="10" s="1" a="1"/>
  <c r="AZ271" i="10" s="1"/>
  <c r="AQ168" i="10"/>
  <c r="K168" i="6" s="1"/>
  <c r="J168" i="6"/>
  <c r="BZ117" i="10"/>
  <c r="CB117" i="10" s="1"/>
  <c r="CM117" i="10"/>
  <c r="CY117" i="10" s="1"/>
  <c r="BS117" i="10"/>
  <c r="CE117" i="10"/>
  <c r="BT117" i="10"/>
  <c r="CF117" i="10"/>
  <c r="AF256" i="10"/>
  <c r="BC256" i="10" s="1"/>
  <c r="BH291" i="10"/>
  <c r="L291" i="6" s="1"/>
  <c r="AQ148" i="10"/>
  <c r="K148" i="6" s="1"/>
  <c r="J148" i="6"/>
  <c r="BU211" i="10"/>
  <c r="BH199" i="10"/>
  <c r="L199" i="6" s="1"/>
  <c r="BT181" i="10"/>
  <c r="CH181" i="10"/>
  <c r="CM181" i="10"/>
  <c r="CY181" i="10" s="1"/>
  <c r="CE181" i="10"/>
  <c r="BZ181" i="10"/>
  <c r="CB181" i="10" s="1"/>
  <c r="BS181" i="10"/>
  <c r="CF181" i="10"/>
  <c r="BM224" i="10"/>
  <c r="O224" i="6" s="1"/>
  <c r="CE148" i="10"/>
  <c r="BT148" i="10"/>
  <c r="BS148" i="10"/>
  <c r="CF148" i="10"/>
  <c r="BZ148" i="10"/>
  <c r="CB148" i="10" s="1"/>
  <c r="CM148" i="10"/>
  <c r="CY148" i="10" s="1"/>
  <c r="CH148" i="10"/>
  <c r="AL283" i="10"/>
  <c r="H283" i="6" s="1"/>
  <c r="AF283" i="10"/>
  <c r="BC283" i="10" s="1"/>
  <c r="AQ256" i="10"/>
  <c r="K256" i="6" s="1"/>
  <c r="J256" i="6"/>
  <c r="BB212" i="10"/>
  <c r="BY212" i="10" s="1"/>
  <c r="BB114" i="10"/>
  <c r="BY114" i="10" s="1"/>
  <c r="BU251" i="10"/>
  <c r="BX251" i="10" s="1"/>
  <c r="CU251" i="10" s="1"/>
  <c r="BH136" i="10"/>
  <c r="L136" i="6" s="1"/>
  <c r="BT264" i="10"/>
  <c r="CH264" i="10"/>
  <c r="BS264" i="10"/>
  <c r="CM264" i="10"/>
  <c r="CY264" i="10" s="1"/>
  <c r="BZ264" i="10"/>
  <c r="CB264" i="10" s="1"/>
  <c r="CE264" i="10"/>
  <c r="CF264" i="10"/>
  <c r="CM236" i="10"/>
  <c r="CY236" i="10" s="1"/>
  <c r="CE236" i="10"/>
  <c r="BT236" i="10"/>
  <c r="CF236" i="10"/>
  <c r="BZ236" i="10"/>
  <c r="CB236" i="10" s="1"/>
  <c r="BS236" i="10"/>
  <c r="AY168" i="10"/>
  <c r="AZ168" i="10" s="1" a="1"/>
  <c r="AZ168" i="10" s="1"/>
  <c r="CH130" i="10"/>
  <c r="BZ130" i="10"/>
  <c r="CB130" i="10" s="1"/>
  <c r="BT130" i="10"/>
  <c r="CE130" i="10"/>
  <c r="CM130" i="10"/>
  <c r="CY130" i="10" s="1"/>
  <c r="BS130" i="10"/>
  <c r="CF130" i="10"/>
  <c r="CE296" i="10"/>
  <c r="CF296" i="10"/>
  <c r="BZ296" i="10"/>
  <c r="CB296" i="10" s="1"/>
  <c r="BS296" i="10"/>
  <c r="CM296" i="10"/>
  <c r="CY296" i="10" s="1"/>
  <c r="BT296" i="10"/>
  <c r="BX216" i="10"/>
  <c r="CU216" i="10" s="1"/>
  <c r="BH211" i="10"/>
  <c r="L211" i="6" s="1"/>
  <c r="AY120" i="10"/>
  <c r="BZ248" i="10"/>
  <c r="CB248" i="10" s="1"/>
  <c r="BS248" i="10"/>
  <c r="CE248" i="10"/>
  <c r="BT248" i="10"/>
  <c r="CF248" i="10"/>
  <c r="CM248" i="10"/>
  <c r="CY248" i="10" s="1"/>
  <c r="AY276" i="10"/>
  <c r="ED168" i="10"/>
  <c r="P171" i="10"/>
  <c r="D171" i="6" s="1"/>
  <c r="BM153" i="10"/>
  <c r="O153" i="6" s="1"/>
  <c r="AQ271" i="10"/>
  <c r="K271" i="6" s="1"/>
  <c r="J271" i="6"/>
  <c r="BZ300" i="10"/>
  <c r="CB300" i="10" s="1"/>
  <c r="CF300" i="10"/>
  <c r="BS300" i="10"/>
  <c r="BT300" i="10"/>
  <c r="CM300" i="10"/>
  <c r="CY300" i="10" s="1"/>
  <c r="CE300" i="10"/>
  <c r="BH186" i="10"/>
  <c r="L186" i="6" s="1"/>
  <c r="AL186" i="10"/>
  <c r="H186" i="6" s="1"/>
  <c r="AL259" i="10"/>
  <c r="H259" i="6" s="1"/>
  <c r="CI150" i="10"/>
  <c r="S150" i="6" s="1"/>
  <c r="DI147" i="10"/>
  <c r="DU147" i="10" s="1"/>
  <c r="CV147" i="10"/>
  <c r="CX147" i="10" s="1"/>
  <c r="DB147" i="10"/>
  <c r="CO147" i="10"/>
  <c r="DA147" i="10"/>
  <c r="CP147" i="10"/>
  <c r="DD147" i="10"/>
  <c r="N239" i="6"/>
  <c r="BM239" i="10"/>
  <c r="O239" i="6" s="1"/>
  <c r="DH276" i="10"/>
  <c r="CG192" i="10"/>
  <c r="CI192" i="10" s="1"/>
  <c r="S192" i="6" s="1"/>
  <c r="BU205" i="10"/>
  <c r="CT235" i="10"/>
  <c r="DQ235" i="10" s="1"/>
  <c r="BU194" i="10"/>
  <c r="BB233" i="10"/>
  <c r="BY233" i="10" s="1"/>
  <c r="BU258" i="10"/>
  <c r="BX258" i="10" s="1"/>
  <c r="CU258" i="10" s="1"/>
  <c r="BH167" i="10"/>
  <c r="L167" i="6" s="1"/>
  <c r="DC246" i="10"/>
  <c r="DE246" i="10" s="1"/>
  <c r="W246" i="6" s="1"/>
  <c r="BU156" i="10"/>
  <c r="BV156" i="10" s="1" a="1"/>
  <c r="BV156" i="10" s="1"/>
  <c r="BU167" i="10"/>
  <c r="BB170" i="10"/>
  <c r="BY170" i="10" s="1"/>
  <c r="CG215" i="10"/>
  <c r="CI215" i="10" s="1"/>
  <c r="S215" i="6" s="1"/>
  <c r="CG265" i="10"/>
  <c r="CI265" i="10" s="1"/>
  <c r="S265" i="6" s="1"/>
  <c r="CG268" i="10"/>
  <c r="CI268" i="10" s="1"/>
  <c r="S268" i="6" s="1"/>
  <c r="CG108" i="10"/>
  <c r="CI108" i="10" s="1"/>
  <c r="CG119" i="10"/>
  <c r="CI119" i="10" s="1"/>
  <c r="CG233" i="10"/>
  <c r="R233" i="6" s="1"/>
  <c r="FQ256" i="10"/>
  <c r="AH256" i="6" s="1"/>
  <c r="N277" i="6"/>
  <c r="N217" i="6"/>
  <c r="CE210" i="10"/>
  <c r="CF210" i="10"/>
  <c r="BZ210" i="10"/>
  <c r="CB210" i="10" s="1"/>
  <c r="CH210" i="10"/>
  <c r="BS210" i="10"/>
  <c r="BT210" i="10"/>
  <c r="CM210" i="10"/>
  <c r="CY210" i="10" s="1"/>
  <c r="CL102" i="10"/>
  <c r="CH102" i="10"/>
  <c r="N147" i="6"/>
  <c r="BM147" i="10"/>
  <c r="O147" i="6" s="1"/>
  <c r="J269" i="6"/>
  <c r="AQ269" i="10"/>
  <c r="K269" i="6" s="1"/>
  <c r="AL142" i="10"/>
  <c r="H142" i="6" s="1"/>
  <c r="AF142" i="10"/>
  <c r="BC142" i="10" s="1"/>
  <c r="BB224" i="10"/>
  <c r="BY224" i="10" s="1"/>
  <c r="AL144" i="10"/>
  <c r="H144" i="6" s="1"/>
  <c r="BK271" i="10"/>
  <c r="J296" i="6"/>
  <c r="AQ296" i="10"/>
  <c r="K296" i="6" s="1"/>
  <c r="BS103" i="10"/>
  <c r="BZ103" i="10"/>
  <c r="CB103" i="10" s="1"/>
  <c r="CE103" i="10"/>
  <c r="CM103" i="10"/>
  <c r="CY103" i="10" s="1"/>
  <c r="CH103" i="10"/>
  <c r="BT103" i="10"/>
  <c r="CF103" i="10"/>
  <c r="BS256" i="10"/>
  <c r="CM256" i="10"/>
  <c r="CY256" i="10" s="1"/>
  <c r="BT256" i="10"/>
  <c r="CE256" i="10"/>
  <c r="BZ256" i="10"/>
  <c r="CB256" i="10" s="1"/>
  <c r="CF256" i="10"/>
  <c r="CH256" i="10"/>
  <c r="AF269" i="10"/>
  <c r="BC269" i="10" s="1"/>
  <c r="BH216" i="10"/>
  <c r="L216" i="6" s="1"/>
  <c r="BH234" i="10"/>
  <c r="L234" i="6" s="1"/>
  <c r="BZ269" i="10"/>
  <c r="CB269" i="10" s="1"/>
  <c r="BS269" i="10"/>
  <c r="BT269" i="10"/>
  <c r="CM269" i="10"/>
  <c r="CY269" i="10" s="1"/>
  <c r="CE269" i="10"/>
  <c r="CF269" i="10"/>
  <c r="BK191" i="10"/>
  <c r="BU280" i="10"/>
  <c r="CG182" i="10"/>
  <c r="CI182" i="10" s="1"/>
  <c r="S182" i="6" s="1"/>
  <c r="CG156" i="10"/>
  <c r="CI156" i="10" s="1"/>
  <c r="S156" i="6" s="1"/>
  <c r="DC254" i="10"/>
  <c r="DE254" i="10" s="1"/>
  <c r="W254" i="6" s="1"/>
  <c r="CG228" i="10"/>
  <c r="R228" i="6" s="1"/>
  <c r="DC238" i="10"/>
  <c r="DE238" i="10" s="1"/>
  <c r="W238" i="6" s="1"/>
  <c r="BH114" i="10"/>
  <c r="BU266" i="10"/>
  <c r="BU108" i="10"/>
  <c r="BU237" i="10"/>
  <c r="BV237" i="10" s="1" a="1"/>
  <c r="BV237" i="10" s="1"/>
  <c r="CQ174" i="10"/>
  <c r="CG251" i="10"/>
  <c r="CI251" i="10" s="1"/>
  <c r="S251" i="6" s="1"/>
  <c r="BU119" i="10"/>
  <c r="CG218" i="10"/>
  <c r="R218" i="6" s="1"/>
  <c r="DC203" i="10"/>
  <c r="V203" i="6" s="1"/>
  <c r="N204" i="6"/>
  <c r="CO155" i="10"/>
  <c r="DA155" i="10"/>
  <c r="CP155" i="10"/>
  <c r="DB155" i="10"/>
  <c r="DI155" i="10"/>
  <c r="DU155" i="10" s="1"/>
  <c r="CV155" i="10"/>
  <c r="CX155" i="10" s="1"/>
  <c r="DH248" i="10"/>
  <c r="CM160" i="10"/>
  <c r="CY160" i="10" s="1"/>
  <c r="BZ160" i="10"/>
  <c r="CB160" i="10" s="1"/>
  <c r="CE160" i="10"/>
  <c r="BS160" i="10"/>
  <c r="CF160" i="10"/>
  <c r="BT160" i="10"/>
  <c r="CH160" i="10"/>
  <c r="BM283" i="10"/>
  <c r="O283" i="6" s="1"/>
  <c r="N283" i="6"/>
  <c r="BS109" i="10"/>
  <c r="CM109" i="10"/>
  <c r="CY109" i="10" s="1"/>
  <c r="CE109" i="10"/>
  <c r="CF109" i="10"/>
  <c r="BT109" i="10"/>
  <c r="BZ109" i="10"/>
  <c r="CB109" i="10" s="1"/>
  <c r="BU186" i="10"/>
  <c r="BK168" i="10"/>
  <c r="J142" i="6"/>
  <c r="AQ142" i="10"/>
  <c r="K142" i="6" s="1"/>
  <c r="BK148" i="10"/>
  <c r="N148" i="6" s="1"/>
  <c r="CG291" i="10"/>
  <c r="CG261" i="10"/>
  <c r="R261" i="6" s="1"/>
  <c r="CH263" i="10"/>
  <c r="CE263" i="10"/>
  <c r="CM263" i="10"/>
  <c r="CY263" i="10" s="1"/>
  <c r="CF263" i="10"/>
  <c r="BZ263" i="10"/>
  <c r="CB263" i="10" s="1"/>
  <c r="BS263" i="10"/>
  <c r="BT263" i="10"/>
  <c r="AY232" i="10"/>
  <c r="AZ232" i="10" s="1" a="1"/>
  <c r="AZ232" i="10" s="1"/>
  <c r="CO150" i="10"/>
  <c r="CV150" i="10"/>
  <c r="CX150" i="10" s="1"/>
  <c r="CP150" i="10"/>
  <c r="DB150" i="10"/>
  <c r="DI150" i="10"/>
  <c r="DU150" i="10" s="1"/>
  <c r="DA150" i="10"/>
  <c r="J236" i="6"/>
  <c r="AQ236" i="10"/>
  <c r="K236" i="6" s="1"/>
  <c r="DA137" i="10"/>
  <c r="DB137" i="10"/>
  <c r="CP137" i="10"/>
  <c r="CV137" i="10"/>
  <c r="CX137" i="10" s="1"/>
  <c r="CO137" i="10"/>
  <c r="DI137" i="10"/>
  <c r="DU137" i="10" s="1"/>
  <c r="CE276" i="10"/>
  <c r="BT276" i="10"/>
  <c r="CF276" i="10"/>
  <c r="BZ276" i="10"/>
  <c r="CB276" i="10" s="1"/>
  <c r="BS276" i="10"/>
  <c r="CM276" i="10"/>
  <c r="CY276" i="10" s="1"/>
  <c r="AL232" i="10"/>
  <c r="H232" i="6" s="1"/>
  <c r="AY169" i="10"/>
  <c r="AF232" i="10"/>
  <c r="BC232" i="10" s="1"/>
  <c r="BK103" i="10"/>
  <c r="BM103" i="10" s="1"/>
  <c r="BS144" i="10"/>
  <c r="CE144" i="10"/>
  <c r="BT144" i="10"/>
  <c r="CM144" i="10"/>
  <c r="CY144" i="10" s="1"/>
  <c r="CF144" i="10"/>
  <c r="BZ144" i="10"/>
  <c r="CB144" i="10" s="1"/>
  <c r="BK171" i="10"/>
  <c r="N171" i="6" s="1"/>
  <c r="BU139" i="10"/>
  <c r="AY121" i="10"/>
  <c r="AQ264" i="10"/>
  <c r="K264" i="6" s="1"/>
  <c r="J264" i="6"/>
  <c r="P204" i="10"/>
  <c r="D204" i="6" s="1"/>
  <c r="BK209" i="10"/>
  <c r="CE267" i="10"/>
  <c r="CF267" i="10"/>
  <c r="BZ267" i="10"/>
  <c r="CB267" i="10" s="1"/>
  <c r="BS267" i="10"/>
  <c r="BT267" i="10"/>
  <c r="CM267" i="10"/>
  <c r="CY267" i="10" s="1"/>
  <c r="AY129" i="10"/>
  <c r="AZ129" i="10" s="1" a="1"/>
  <c r="AZ129" i="10" s="1"/>
  <c r="DI211" i="10"/>
  <c r="DU211" i="10" s="1"/>
  <c r="CV211" i="10"/>
  <c r="CX211" i="10" s="1"/>
  <c r="CP211" i="10"/>
  <c r="DB211" i="10"/>
  <c r="DA211" i="10"/>
  <c r="CO211" i="10"/>
  <c r="CE115" i="10"/>
  <c r="CM115" i="10"/>
  <c r="CY115" i="10" s="1"/>
  <c r="BZ115" i="10"/>
  <c r="CB115" i="10" s="1"/>
  <c r="CH115" i="10"/>
  <c r="CF115" i="10"/>
  <c r="BS115" i="10"/>
  <c r="BT115" i="10"/>
  <c r="AF144" i="10"/>
  <c r="BC144" i="10" s="1"/>
  <c r="AY259" i="10"/>
  <c r="P162" i="10"/>
  <c r="D162" i="6" s="1"/>
  <c r="CM146" i="10"/>
  <c r="CY146" i="10" s="1"/>
  <c r="BS146" i="10"/>
  <c r="CE146" i="10"/>
  <c r="BT146" i="10"/>
  <c r="CF146" i="10"/>
  <c r="CH146" i="10"/>
  <c r="BZ146" i="10"/>
  <c r="CB146" i="10" s="1"/>
  <c r="BT171" i="10"/>
  <c r="CM171" i="10"/>
  <c r="CY171" i="10" s="1"/>
  <c r="CF171" i="10"/>
  <c r="CE171" i="10"/>
  <c r="BZ171" i="10"/>
  <c r="CB171" i="10" s="1"/>
  <c r="BS171" i="10"/>
  <c r="CH171" i="10"/>
  <c r="CP139" i="10"/>
  <c r="DA139" i="10"/>
  <c r="DB139" i="10"/>
  <c r="CO139" i="10"/>
  <c r="CV139" i="10"/>
  <c r="CX139" i="10" s="1"/>
  <c r="DI139" i="10"/>
  <c r="DU139" i="10" s="1"/>
  <c r="CV224" i="10"/>
  <c r="CX224" i="10" s="1"/>
  <c r="CO224" i="10"/>
  <c r="CP224" i="10"/>
  <c r="DI224" i="10"/>
  <c r="DU224" i="10" s="1"/>
  <c r="DB224" i="10"/>
  <c r="DA224" i="10"/>
  <c r="BS125" i="10"/>
  <c r="BT125" i="10"/>
  <c r="CF125" i="10"/>
  <c r="CM125" i="10"/>
  <c r="CY125" i="10" s="1"/>
  <c r="CE125" i="10"/>
  <c r="BZ125" i="10"/>
  <c r="CB125" i="10" s="1"/>
  <c r="CH125" i="10"/>
  <c r="BU285" i="10"/>
  <c r="BU241" i="10"/>
  <c r="CG141" i="10"/>
  <c r="CI141" i="10" s="1"/>
  <c r="S141" i="6" s="1"/>
  <c r="BU175" i="10"/>
  <c r="BU295" i="10"/>
  <c r="BX295" i="10" s="1"/>
  <c r="CU295" i="10" s="1"/>
  <c r="CG184" i="10"/>
  <c r="CI184" i="10" s="1"/>
  <c r="S184" i="6" s="1"/>
  <c r="BU292" i="10"/>
  <c r="BV292" i="10" s="1" a="1"/>
  <c r="BV292" i="10" s="1"/>
  <c r="CG116" i="10"/>
  <c r="CI116" i="10" s="1"/>
  <c r="AY264" i="10"/>
  <c r="BS102" i="10"/>
  <c r="CE102" i="10"/>
  <c r="CF102" i="10"/>
  <c r="BZ102" i="10"/>
  <c r="CB102" i="10" s="1"/>
  <c r="CM102" i="10"/>
  <c r="CY102" i="10" s="1"/>
  <c r="BT102" i="10"/>
  <c r="CF190" i="10"/>
  <c r="BT190" i="10"/>
  <c r="BZ190" i="10"/>
  <c r="CB190" i="10" s="1"/>
  <c r="CM190" i="10"/>
  <c r="CY190" i="10" s="1"/>
  <c r="BS190" i="10"/>
  <c r="CE190" i="10"/>
  <c r="BZ283" i="10"/>
  <c r="CB283" i="10" s="1"/>
  <c r="BS283" i="10"/>
  <c r="BT283" i="10"/>
  <c r="CF283" i="10"/>
  <c r="CM283" i="10"/>
  <c r="CY283" i="10" s="1"/>
  <c r="CH283" i="10"/>
  <c r="CE283" i="10"/>
  <c r="P218" i="10"/>
  <c r="D218" i="6" s="1"/>
  <c r="AL218" i="10"/>
  <c r="H218" i="6" s="1"/>
  <c r="BK189" i="10"/>
  <c r="CV261" i="10"/>
  <c r="CX261" i="10" s="1"/>
  <c r="CO261" i="10"/>
  <c r="DB261" i="10"/>
  <c r="CP261" i="10"/>
  <c r="DI261" i="10"/>
  <c r="DU261" i="10" s="1"/>
  <c r="DA261" i="10"/>
  <c r="AY133" i="10"/>
  <c r="AZ133" i="10" s="1" a="1"/>
  <c r="AZ133" i="10" s="1"/>
  <c r="AY142" i="10"/>
  <c r="AZ142" i="10" s="1" a="1"/>
  <c r="AZ142" i="10" s="1"/>
  <c r="ED169" i="10"/>
  <c r="AL256" i="10"/>
  <c r="H256" i="6" s="1"/>
  <c r="CE161" i="10"/>
  <c r="BT161" i="10"/>
  <c r="CM161" i="10"/>
  <c r="CY161" i="10" s="1"/>
  <c r="CF161" i="10"/>
  <c r="BZ161" i="10"/>
  <c r="CB161" i="10" s="1"/>
  <c r="BS161" i="10"/>
  <c r="BS240" i="10"/>
  <c r="BT240" i="10"/>
  <c r="BZ240" i="10"/>
  <c r="CB240" i="10" s="1"/>
  <c r="CM240" i="10"/>
  <c r="CY240" i="10" s="1"/>
  <c r="CF240" i="10"/>
  <c r="CE240" i="10"/>
  <c r="CH240" i="10"/>
  <c r="CM239" i="10"/>
  <c r="CY239" i="10" s="1"/>
  <c r="BT239" i="10"/>
  <c r="CE239" i="10"/>
  <c r="CF239" i="10"/>
  <c r="CH239" i="10"/>
  <c r="BZ239" i="10"/>
  <c r="CB239" i="10" s="1"/>
  <c r="BS239" i="10"/>
  <c r="BK177" i="10"/>
  <c r="BZ120" i="10"/>
  <c r="CB120" i="10" s="1"/>
  <c r="BS120" i="10"/>
  <c r="BT120" i="10"/>
  <c r="CM120" i="10"/>
  <c r="CY120" i="10" s="1"/>
  <c r="CF120" i="10"/>
  <c r="CE120" i="10"/>
  <c r="AL121" i="10"/>
  <c r="H121" i="6" s="1"/>
  <c r="AF121" i="10"/>
  <c r="BC121" i="10" s="1"/>
  <c r="BS169" i="10"/>
  <c r="CF169" i="10"/>
  <c r="CE169" i="10"/>
  <c r="BT169" i="10"/>
  <c r="CM169" i="10"/>
  <c r="CY169" i="10" s="1"/>
  <c r="BZ169" i="10"/>
  <c r="CB169" i="10" s="1"/>
  <c r="CH169" i="10"/>
  <c r="P191" i="10"/>
  <c r="D191" i="6" s="1"/>
  <c r="N121" i="6"/>
  <c r="AF271" i="10"/>
  <c r="BC271" i="10" s="1"/>
  <c r="AL150" i="10"/>
  <c r="H150" i="6" s="1"/>
  <c r="BH150" i="10"/>
  <c r="L150" i="6" s="1"/>
  <c r="J144" i="6"/>
  <c r="AQ144" i="10"/>
  <c r="K144" i="6" s="1"/>
  <c r="CM153" i="10"/>
  <c r="CY153" i="10" s="1"/>
  <c r="CE153" i="10"/>
  <c r="BS153" i="10"/>
  <c r="CF153" i="10"/>
  <c r="BT153" i="10"/>
  <c r="BZ153" i="10"/>
  <c r="CB153" i="10" s="1"/>
  <c r="FQ139" i="10"/>
  <c r="AH139" i="6" s="1"/>
  <c r="EU201" i="10"/>
  <c r="AD201" i="6" s="1"/>
  <c r="EU248" i="10"/>
  <c r="EU169" i="10"/>
  <c r="AD169" i="6" s="1"/>
  <c r="CI208" i="10"/>
  <c r="S208" i="6" s="1"/>
  <c r="CI196" i="10"/>
  <c r="S196" i="6" s="1"/>
  <c r="CI157" i="10"/>
  <c r="S157" i="6" s="1"/>
  <c r="R157" i="6"/>
  <c r="CI262" i="10"/>
  <c r="S262" i="6" s="1"/>
  <c r="R262" i="6"/>
  <c r="CI237" i="10"/>
  <c r="S237" i="6" s="1"/>
  <c r="R237" i="6"/>
  <c r="CI288" i="10"/>
  <c r="S288" i="6" s="1"/>
  <c r="R162" i="6"/>
  <c r="R170" i="6"/>
  <c r="CI195" i="10"/>
  <c r="S195" i="6" s="1"/>
  <c r="R195" i="6"/>
  <c r="CI165" i="10"/>
  <c r="S165" i="6" s="1"/>
  <c r="R165" i="6"/>
  <c r="CI187" i="10"/>
  <c r="S187" i="6" s="1"/>
  <c r="CI294" i="10"/>
  <c r="S294" i="6" s="1"/>
  <c r="CI301" i="10"/>
  <c r="S301" i="6" s="1"/>
  <c r="DE159" i="10"/>
  <c r="W159" i="6" s="1"/>
  <c r="V159" i="6"/>
  <c r="CI185" i="10"/>
  <c r="S185" i="6" s="1"/>
  <c r="R185" i="6"/>
  <c r="CI138" i="10"/>
  <c r="S138" i="6" s="1"/>
  <c r="CI253" i="10"/>
  <c r="S253" i="6" s="1"/>
  <c r="CI282" i="10"/>
  <c r="S282" i="6" s="1"/>
  <c r="CI226" i="10"/>
  <c r="S226" i="6" s="1"/>
  <c r="CI151" i="10"/>
  <c r="S151" i="6" s="1"/>
  <c r="DH197" i="10"/>
  <c r="DD197" i="10"/>
  <c r="CO156" i="10"/>
  <c r="CP156" i="10"/>
  <c r="DI156" i="10"/>
  <c r="DU156" i="10" s="1"/>
  <c r="DA156" i="10"/>
  <c r="DB156" i="10"/>
  <c r="CV156" i="10"/>
  <c r="CX156" i="10" s="1"/>
  <c r="CP293" i="10"/>
  <c r="DI293" i="10"/>
  <c r="DU293" i="10" s="1"/>
  <c r="CV293" i="10"/>
  <c r="CX293" i="10" s="1"/>
  <c r="DA293" i="10"/>
  <c r="CO293" i="10"/>
  <c r="DB293" i="10"/>
  <c r="DD293" i="10"/>
  <c r="R273" i="6"/>
  <c r="ED233" i="10"/>
  <c r="CV124" i="10"/>
  <c r="CX124" i="10" s="1"/>
  <c r="CP124" i="10"/>
  <c r="DI124" i="10"/>
  <c r="DU124" i="10" s="1"/>
  <c r="DA124" i="10"/>
  <c r="DB124" i="10"/>
  <c r="CO124" i="10"/>
  <c r="DA158" i="10"/>
  <c r="DI158" i="10"/>
  <c r="DU158" i="10" s="1"/>
  <c r="CV158" i="10"/>
  <c r="CX158" i="10" s="1"/>
  <c r="DB158" i="10"/>
  <c r="CO158" i="10"/>
  <c r="CP158" i="10"/>
  <c r="DD173" i="10"/>
  <c r="DH173" i="10"/>
  <c r="DH289" i="10"/>
  <c r="CP157" i="10"/>
  <c r="DI157" i="10"/>
  <c r="DU157" i="10" s="1"/>
  <c r="DB157" i="10"/>
  <c r="CV157" i="10"/>
  <c r="CX157" i="10" s="1"/>
  <c r="DA157" i="10"/>
  <c r="CO157" i="10"/>
  <c r="DD157" i="10"/>
  <c r="EZ258" i="10"/>
  <c r="EZ213" i="10"/>
  <c r="ED219" i="10"/>
  <c r="ED224" i="10"/>
  <c r="FV159" i="10"/>
  <c r="GR270" i="10"/>
  <c r="ES224" i="10"/>
  <c r="ET224" i="10"/>
  <c r="DH174" i="10"/>
  <c r="DD174" i="10"/>
  <c r="DE174" i="10" s="1"/>
  <c r="W174" i="6" s="1"/>
  <c r="FV170" i="10"/>
  <c r="CO182" i="10"/>
  <c r="CP182" i="10"/>
  <c r="DI182" i="10"/>
  <c r="DU182" i="10" s="1"/>
  <c r="DA182" i="10"/>
  <c r="DB182" i="10"/>
  <c r="CV182" i="10"/>
  <c r="CX182" i="10" s="1"/>
  <c r="DD182" i="10"/>
  <c r="DH131" i="10"/>
  <c r="ES199" i="10"/>
  <c r="ET199" i="10"/>
  <c r="ED124" i="10"/>
  <c r="CO228" i="10"/>
  <c r="CP228" i="10"/>
  <c r="DI228" i="10"/>
  <c r="DU228" i="10" s="1"/>
  <c r="DA228" i="10"/>
  <c r="DB228" i="10"/>
  <c r="CV228" i="10"/>
  <c r="CX228" i="10" s="1"/>
  <c r="DD137" i="10"/>
  <c r="DH137" i="10"/>
  <c r="ED165" i="10"/>
  <c r="BU106" i="10"/>
  <c r="EZ205" i="10"/>
  <c r="CP301" i="10"/>
  <c r="DI301" i="10"/>
  <c r="DU301" i="10" s="1"/>
  <c r="DA301" i="10"/>
  <c r="DB301" i="10"/>
  <c r="CV301" i="10"/>
  <c r="CX301" i="10" s="1"/>
  <c r="CO301" i="10"/>
  <c r="DD301" i="10"/>
  <c r="ED256" i="10"/>
  <c r="DX279" i="10"/>
  <c r="DR279" i="10"/>
  <c r="DT279" i="10" s="1"/>
  <c r="DK279" i="10"/>
  <c r="DL279" i="10"/>
  <c r="DW279" i="10"/>
  <c r="DD162" i="10"/>
  <c r="DH162" i="10"/>
  <c r="DK238" i="10"/>
  <c r="DL238" i="10"/>
  <c r="DW238" i="10"/>
  <c r="DX238" i="10"/>
  <c r="DR238" i="10"/>
  <c r="DT238" i="10" s="1"/>
  <c r="ED115" i="10"/>
  <c r="EZ108" i="10"/>
  <c r="BH180" i="10"/>
  <c r="L180" i="6" s="1"/>
  <c r="EZ282" i="10"/>
  <c r="EZ284" i="10"/>
  <c r="BH294" i="10"/>
  <c r="L294" i="6" s="1"/>
  <c r="DB277" i="10"/>
  <c r="CV277" i="10"/>
  <c r="CX277" i="10" s="1"/>
  <c r="CO277" i="10"/>
  <c r="CP277" i="10"/>
  <c r="DI277" i="10"/>
  <c r="DU277" i="10" s="1"/>
  <c r="DA277" i="10"/>
  <c r="DZ186" i="10"/>
  <c r="ED186" i="10"/>
  <c r="DH161" i="10"/>
  <c r="CP282" i="10"/>
  <c r="DI282" i="10"/>
  <c r="DU282" i="10" s="1"/>
  <c r="DA282" i="10"/>
  <c r="DB282" i="10"/>
  <c r="CV282" i="10"/>
  <c r="CX282" i="10" s="1"/>
  <c r="CO282" i="10"/>
  <c r="DD282" i="10"/>
  <c r="V235" i="6"/>
  <c r="EZ185" i="10"/>
  <c r="CV251" i="10"/>
  <c r="CX251" i="10" s="1"/>
  <c r="CP251" i="10"/>
  <c r="DI251" i="10"/>
  <c r="DU251" i="10" s="1"/>
  <c r="DA251" i="10"/>
  <c r="DB251" i="10"/>
  <c r="CO251" i="10"/>
  <c r="DD251" i="10"/>
  <c r="AL166" i="10"/>
  <c r="H166" i="6" s="1"/>
  <c r="CV218" i="10"/>
  <c r="CX218" i="10" s="1"/>
  <c r="CO218" i="10"/>
  <c r="CP218" i="10"/>
  <c r="DI218" i="10"/>
  <c r="DU218" i="10" s="1"/>
  <c r="DA218" i="10"/>
  <c r="DB218" i="10"/>
  <c r="DD218" i="10"/>
  <c r="FV163" i="10"/>
  <c r="DB104" i="10"/>
  <c r="CP104" i="10"/>
  <c r="DA104" i="10"/>
  <c r="CO104" i="10"/>
  <c r="DI104" i="10"/>
  <c r="DU104" i="10" s="1"/>
  <c r="CV104" i="10"/>
  <c r="CX104" i="10" s="1"/>
  <c r="DD104" i="10"/>
  <c r="ED194" i="10"/>
  <c r="GK139" i="10"/>
  <c r="GL139" i="10"/>
  <c r="FV215" i="10"/>
  <c r="EZ251" i="10"/>
  <c r="CV243" i="10"/>
  <c r="CX243" i="10" s="1"/>
  <c r="CO243" i="10"/>
  <c r="CP243" i="10"/>
  <c r="DI243" i="10"/>
  <c r="DU243" i="10" s="1"/>
  <c r="DA243" i="10"/>
  <c r="DB243" i="10"/>
  <c r="DD243" i="10"/>
  <c r="CO172" i="10"/>
  <c r="CP172" i="10"/>
  <c r="DI172" i="10"/>
  <c r="DU172" i="10" s="1"/>
  <c r="DA172" i="10"/>
  <c r="CV172" i="10"/>
  <c r="CX172" i="10" s="1"/>
  <c r="DB172" i="10"/>
  <c r="DD172" i="10"/>
  <c r="CV286" i="10"/>
  <c r="CX286" i="10" s="1"/>
  <c r="CO286" i="10"/>
  <c r="CP286" i="10"/>
  <c r="DI286" i="10"/>
  <c r="DU286" i="10" s="1"/>
  <c r="DA286" i="10"/>
  <c r="DB286" i="10"/>
  <c r="DD286" i="10"/>
  <c r="CV227" i="10"/>
  <c r="CX227" i="10" s="1"/>
  <c r="CO227" i="10"/>
  <c r="CP227" i="10"/>
  <c r="DI227" i="10"/>
  <c r="DU227" i="10" s="1"/>
  <c r="DA227" i="10"/>
  <c r="DB227" i="10"/>
  <c r="DH236" i="10"/>
  <c r="CV226" i="10"/>
  <c r="CX226" i="10" s="1"/>
  <c r="CO226" i="10"/>
  <c r="CP226" i="10"/>
  <c r="DI226" i="10"/>
  <c r="DU226" i="10" s="1"/>
  <c r="DA226" i="10"/>
  <c r="DB226" i="10"/>
  <c r="DD226" i="10"/>
  <c r="ED212" i="10"/>
  <c r="EZ246" i="10"/>
  <c r="CO250" i="10"/>
  <c r="CP250" i="10"/>
  <c r="DI250" i="10"/>
  <c r="DU250" i="10" s="1"/>
  <c r="DA250" i="10"/>
  <c r="CV250" i="10"/>
  <c r="CX250" i="10" s="1"/>
  <c r="DB250" i="10"/>
  <c r="CV242" i="10"/>
  <c r="CX242" i="10" s="1"/>
  <c r="CO242" i="10"/>
  <c r="CP242" i="10"/>
  <c r="DI242" i="10"/>
  <c r="DU242" i="10" s="1"/>
  <c r="DA242" i="10"/>
  <c r="DB242" i="10"/>
  <c r="CV280" i="10"/>
  <c r="CX280" i="10" s="1"/>
  <c r="CO280" i="10"/>
  <c r="CP280" i="10"/>
  <c r="DI280" i="10"/>
  <c r="DU280" i="10" s="1"/>
  <c r="DA280" i="10"/>
  <c r="DB280" i="10"/>
  <c r="CP212" i="10"/>
  <c r="DI212" i="10"/>
  <c r="DU212" i="10" s="1"/>
  <c r="DB212" i="10"/>
  <c r="CV212" i="10"/>
  <c r="CX212" i="10" s="1"/>
  <c r="CO212" i="10"/>
  <c r="DA212" i="10"/>
  <c r="EZ172" i="10"/>
  <c r="FO169" i="10"/>
  <c r="FP169" i="10"/>
  <c r="BU143" i="10"/>
  <c r="BV143" i="10" s="1" a="1"/>
  <c r="BV143" i="10" s="1"/>
  <c r="CV194" i="10"/>
  <c r="CX194" i="10" s="1"/>
  <c r="CO194" i="10"/>
  <c r="CP194" i="10"/>
  <c r="DI194" i="10"/>
  <c r="DU194" i="10" s="1"/>
  <c r="DA194" i="10"/>
  <c r="DB194" i="10"/>
  <c r="ED148" i="10"/>
  <c r="DB285" i="10"/>
  <c r="CV285" i="10"/>
  <c r="CX285" i="10" s="1"/>
  <c r="CO285" i="10"/>
  <c r="CP285" i="10"/>
  <c r="DI285" i="10"/>
  <c r="DU285" i="10" s="1"/>
  <c r="DA285" i="10"/>
  <c r="ES240" i="10"/>
  <c r="ET240" i="10"/>
  <c r="DH135" i="10"/>
  <c r="DD135" i="10"/>
  <c r="DD124" i="10"/>
  <c r="CP183" i="10"/>
  <c r="DI183" i="10"/>
  <c r="DU183" i="10" s="1"/>
  <c r="DA183" i="10"/>
  <c r="CO183" i="10"/>
  <c r="DB183" i="10"/>
  <c r="CV183" i="10"/>
  <c r="CX183" i="10" s="1"/>
  <c r="DD183" i="10"/>
  <c r="CV149" i="10"/>
  <c r="CX149" i="10" s="1"/>
  <c r="CO149" i="10"/>
  <c r="CP149" i="10"/>
  <c r="DI149" i="10"/>
  <c r="DU149" i="10" s="1"/>
  <c r="DA149" i="10"/>
  <c r="DB149" i="10"/>
  <c r="ED155" i="10"/>
  <c r="CO281" i="10"/>
  <c r="CP281" i="10"/>
  <c r="DI281" i="10"/>
  <c r="DU281" i="10" s="1"/>
  <c r="DA281" i="10"/>
  <c r="DB281" i="10"/>
  <c r="CV281" i="10"/>
  <c r="CX281" i="10" s="1"/>
  <c r="DH177" i="10"/>
  <c r="DA154" i="10"/>
  <c r="DB154" i="10"/>
  <c r="CV154" i="10"/>
  <c r="CX154" i="10" s="1"/>
  <c r="CO154" i="10"/>
  <c r="CP154" i="10"/>
  <c r="DI154" i="10"/>
  <c r="DU154" i="10" s="1"/>
  <c r="DD154" i="10"/>
  <c r="CV106" i="10"/>
  <c r="CX106" i="10" s="1"/>
  <c r="CP106" i="10"/>
  <c r="DI106" i="10"/>
  <c r="DU106" i="10" s="1"/>
  <c r="DA106" i="10"/>
  <c r="CO106" i="10"/>
  <c r="DB106" i="10"/>
  <c r="ES269" i="10"/>
  <c r="ET269" i="10"/>
  <c r="ES129" i="10"/>
  <c r="ET129" i="10"/>
  <c r="FV247" i="10"/>
  <c r="CI152" i="10"/>
  <c r="S152" i="6" s="1"/>
  <c r="R152" i="6"/>
  <c r="DD199" i="10"/>
  <c r="DH199" i="10"/>
  <c r="DH191" i="10"/>
  <c r="FV183" i="10"/>
  <c r="CP229" i="10"/>
  <c r="DI229" i="10"/>
  <c r="DU229" i="10" s="1"/>
  <c r="DA229" i="10"/>
  <c r="DB229" i="10"/>
  <c r="CV229" i="10"/>
  <c r="CX229" i="10" s="1"/>
  <c r="CO229" i="10"/>
  <c r="GR262" i="10"/>
  <c r="CV274" i="10"/>
  <c r="CX274" i="10" s="1"/>
  <c r="CO274" i="10"/>
  <c r="CP274" i="10"/>
  <c r="DA274" i="10"/>
  <c r="DB274" i="10"/>
  <c r="DI274" i="10"/>
  <c r="DU274" i="10" s="1"/>
  <c r="DA284" i="10"/>
  <c r="DB284" i="10"/>
  <c r="CV284" i="10"/>
  <c r="CX284" i="10" s="1"/>
  <c r="CO284" i="10"/>
  <c r="CP284" i="10"/>
  <c r="DI284" i="10"/>
  <c r="DU284" i="10" s="1"/>
  <c r="DD284" i="10"/>
  <c r="ES291" i="10"/>
  <c r="ET291" i="10"/>
  <c r="EV291" i="10"/>
  <c r="BH200" i="10"/>
  <c r="L200" i="6" s="1"/>
  <c r="ED146" i="10"/>
  <c r="CP237" i="10"/>
  <c r="DI237" i="10"/>
  <c r="DU237" i="10" s="1"/>
  <c r="DA237" i="10"/>
  <c r="DB237" i="10"/>
  <c r="CV237" i="10"/>
  <c r="CX237" i="10" s="1"/>
  <c r="CO237" i="10"/>
  <c r="DD237" i="10"/>
  <c r="BU185" i="10"/>
  <c r="EZ130" i="10"/>
  <c r="EV130" i="10"/>
  <c r="DD292" i="10"/>
  <c r="DH292" i="10"/>
  <c r="ED160" i="10"/>
  <c r="EZ288" i="10"/>
  <c r="EV147" i="10"/>
  <c r="EZ147" i="10"/>
  <c r="CP112" i="10"/>
  <c r="DI112" i="10"/>
  <c r="DU112" i="10" s="1"/>
  <c r="CO112" i="10"/>
  <c r="DA112" i="10"/>
  <c r="DB112" i="10"/>
  <c r="CV112" i="10"/>
  <c r="CX112" i="10" s="1"/>
  <c r="DD156" i="10"/>
  <c r="CP233" i="10"/>
  <c r="DI233" i="10"/>
  <c r="DU233" i="10" s="1"/>
  <c r="DA233" i="10"/>
  <c r="CO233" i="10"/>
  <c r="DB233" i="10"/>
  <c r="CV233" i="10"/>
  <c r="CX233" i="10" s="1"/>
  <c r="DD194" i="10"/>
  <c r="DH190" i="10"/>
  <c r="GK256" i="10"/>
  <c r="GL256" i="10"/>
  <c r="BH127" i="10"/>
  <c r="L127" i="6" s="1"/>
  <c r="BU231" i="10"/>
  <c r="EV271" i="10"/>
  <c r="BU170" i="10"/>
  <c r="DD225" i="10"/>
  <c r="DH225" i="10"/>
  <c r="ED280" i="10"/>
  <c r="EV302" i="10"/>
  <c r="EZ302" i="10"/>
  <c r="CP118" i="10"/>
  <c r="DI118" i="10"/>
  <c r="DU118" i="10" s="1"/>
  <c r="DA118" i="10"/>
  <c r="DB118" i="10"/>
  <c r="CO118" i="10"/>
  <c r="CV118" i="10"/>
  <c r="CX118" i="10" s="1"/>
  <c r="CV249" i="10"/>
  <c r="CX249" i="10" s="1"/>
  <c r="CO249" i="10"/>
  <c r="CP249" i="10"/>
  <c r="DI249" i="10"/>
  <c r="DU249" i="10" s="1"/>
  <c r="DA249" i="10"/>
  <c r="DB249" i="10"/>
  <c r="EZ157" i="10"/>
  <c r="CV132" i="10"/>
  <c r="CX132" i="10" s="1"/>
  <c r="CP132" i="10"/>
  <c r="DI132" i="10"/>
  <c r="DU132" i="10" s="1"/>
  <c r="DA132" i="10"/>
  <c r="CO132" i="10"/>
  <c r="DB132" i="10"/>
  <c r="AL260" i="10"/>
  <c r="H260" i="6" s="1"/>
  <c r="BH260" i="10"/>
  <c r="L260" i="6" s="1"/>
  <c r="DB119" i="10"/>
  <c r="CP119" i="10"/>
  <c r="CV119" i="10"/>
  <c r="CX119" i="10" s="1"/>
  <c r="DA119" i="10"/>
  <c r="DI119" i="10"/>
  <c r="DU119" i="10" s="1"/>
  <c r="CO119" i="10"/>
  <c r="DD119" i="10"/>
  <c r="ED127" i="10"/>
  <c r="CP205" i="10"/>
  <c r="DI205" i="10"/>
  <c r="DU205" i="10" s="1"/>
  <c r="DA205" i="10"/>
  <c r="DB205" i="10"/>
  <c r="CV205" i="10"/>
  <c r="CX205" i="10" s="1"/>
  <c r="CO205" i="10"/>
  <c r="DD205" i="10"/>
  <c r="DB123" i="10"/>
  <c r="CV123" i="10"/>
  <c r="CX123" i="10" s="1"/>
  <c r="CO123" i="10"/>
  <c r="DA123" i="10"/>
  <c r="CP123" i="10"/>
  <c r="DI123" i="10"/>
  <c r="DU123" i="10" s="1"/>
  <c r="DD113" i="10"/>
  <c r="DH113" i="10"/>
  <c r="DD285" i="10"/>
  <c r="DH285" i="10"/>
  <c r="DB208" i="10"/>
  <c r="CV208" i="10"/>
  <c r="CX208" i="10" s="1"/>
  <c r="CO208" i="10"/>
  <c r="CP208" i="10"/>
  <c r="DI208" i="10"/>
  <c r="DU208" i="10" s="1"/>
  <c r="DA208" i="10"/>
  <c r="DD208" i="10"/>
  <c r="CI212" i="10"/>
  <c r="S212" i="6" s="1"/>
  <c r="CP143" i="10"/>
  <c r="DI143" i="10"/>
  <c r="DU143" i="10" s="1"/>
  <c r="DA143" i="10"/>
  <c r="DB143" i="10"/>
  <c r="CV143" i="10"/>
  <c r="CX143" i="10" s="1"/>
  <c r="CO143" i="10"/>
  <c r="DD143" i="10"/>
  <c r="ED118" i="10"/>
  <c r="CP126" i="10"/>
  <c r="DI126" i="10"/>
  <c r="DU126" i="10" s="1"/>
  <c r="DA126" i="10"/>
  <c r="DB126" i="10"/>
  <c r="CO126" i="10"/>
  <c r="CV126" i="10"/>
  <c r="CX126" i="10" s="1"/>
  <c r="EZ178" i="10"/>
  <c r="DD158" i="10"/>
  <c r="DH158" i="10"/>
  <c r="DH153" i="10"/>
  <c r="ES155" i="10"/>
  <c r="ET155" i="10"/>
  <c r="CO113" i="10"/>
  <c r="CP113" i="10"/>
  <c r="DI113" i="10"/>
  <c r="DU113" i="10" s="1"/>
  <c r="DA113" i="10"/>
  <c r="DB113" i="10"/>
  <c r="CV113" i="10"/>
  <c r="CX113" i="10" s="1"/>
  <c r="ED240" i="10"/>
  <c r="EZ255" i="10"/>
  <c r="FV181" i="10"/>
  <c r="DA167" i="10"/>
  <c r="DI167" i="10"/>
  <c r="DU167" i="10" s="1"/>
  <c r="CV167" i="10"/>
  <c r="CX167" i="10" s="1"/>
  <c r="DB167" i="10"/>
  <c r="CO167" i="10"/>
  <c r="CP167" i="10"/>
  <c r="DD167" i="10"/>
  <c r="DA140" i="10"/>
  <c r="DB140" i="10"/>
  <c r="CV140" i="10"/>
  <c r="CX140" i="10" s="1"/>
  <c r="CO140" i="10"/>
  <c r="CP140" i="10"/>
  <c r="DI140" i="10"/>
  <c r="DU140" i="10" s="1"/>
  <c r="FO248" i="10"/>
  <c r="FP248" i="10"/>
  <c r="DZ279" i="10"/>
  <c r="ED279" i="10"/>
  <c r="DH296" i="10"/>
  <c r="BU152" i="10"/>
  <c r="CD235" i="10"/>
  <c r="P235" i="6" s="1"/>
  <c r="CV163" i="10"/>
  <c r="CX163" i="10" s="1"/>
  <c r="CP163" i="10"/>
  <c r="DI163" i="10"/>
  <c r="DU163" i="10" s="1"/>
  <c r="DA163" i="10"/>
  <c r="DB163" i="10"/>
  <c r="CO163" i="10"/>
  <c r="DD163" i="10"/>
  <c r="DL159" i="10"/>
  <c r="DX159" i="10"/>
  <c r="DR159" i="10"/>
  <c r="DT159" i="10" s="1"/>
  <c r="DW159" i="10"/>
  <c r="DK159" i="10"/>
  <c r="DZ159" i="10"/>
  <c r="CP253" i="10"/>
  <c r="DI253" i="10"/>
  <c r="DU253" i="10" s="1"/>
  <c r="DA253" i="10"/>
  <c r="CO253" i="10"/>
  <c r="DB253" i="10"/>
  <c r="CV253" i="10"/>
  <c r="CX253" i="10" s="1"/>
  <c r="DH142" i="10"/>
  <c r="FV121" i="10"/>
  <c r="BH183" i="10"/>
  <c r="L183" i="6" s="1"/>
  <c r="EZ167" i="10"/>
  <c r="ED264" i="10"/>
  <c r="CV110" i="10"/>
  <c r="CX110" i="10" s="1"/>
  <c r="CP110" i="10"/>
  <c r="DI110" i="10"/>
  <c r="DU110" i="10" s="1"/>
  <c r="DA110" i="10"/>
  <c r="CO110" i="10"/>
  <c r="DB110" i="10"/>
  <c r="CV225" i="10"/>
  <c r="CX225" i="10" s="1"/>
  <c r="CO225" i="10"/>
  <c r="CP225" i="10"/>
  <c r="DI225" i="10"/>
  <c r="DU225" i="10" s="1"/>
  <c r="DA225" i="10"/>
  <c r="DB225" i="10"/>
  <c r="DD222" i="10"/>
  <c r="DH222" i="10"/>
  <c r="DD227" i="10"/>
  <c r="DL174" i="10"/>
  <c r="DW174" i="10"/>
  <c r="DK174" i="10"/>
  <c r="DX174" i="10"/>
  <c r="DR174" i="10"/>
  <c r="DT174" i="10" s="1"/>
  <c r="ED217" i="10"/>
  <c r="BX249" i="10"/>
  <c r="CU249" i="10" s="1"/>
  <c r="ET148" i="10"/>
  <c r="ES148" i="10"/>
  <c r="EZ299" i="10"/>
  <c r="DA295" i="10"/>
  <c r="DB295" i="10"/>
  <c r="DI295" i="10"/>
  <c r="DU295" i="10" s="1"/>
  <c r="CO295" i="10"/>
  <c r="DH265" i="10"/>
  <c r="DD265" i="10"/>
  <c r="FV231" i="10"/>
  <c r="ED156" i="10"/>
  <c r="ET150" i="10"/>
  <c r="ES150" i="10"/>
  <c r="BH290" i="10"/>
  <c r="L290" i="6" s="1"/>
  <c r="FO201" i="10"/>
  <c r="FP201" i="10"/>
  <c r="EZ141" i="10"/>
  <c r="GR210" i="10"/>
  <c r="BX200" i="10"/>
  <c r="CU200" i="10" s="1"/>
  <c r="DK111" i="10"/>
  <c r="DW111" i="10"/>
  <c r="DX111" i="10"/>
  <c r="DL111" i="10"/>
  <c r="DR111" i="10"/>
  <c r="DT111" i="10" s="1"/>
  <c r="DZ111" i="10"/>
  <c r="DE206" i="10"/>
  <c r="W206" i="6" s="1"/>
  <c r="V206" i="6"/>
  <c r="BU192" i="10"/>
  <c r="BV192" i="10" s="1" a="1"/>
  <c r="BV192" i="10" s="1"/>
  <c r="DK230" i="10"/>
  <c r="DL230" i="10"/>
  <c r="DW230" i="10"/>
  <c r="DX230" i="10"/>
  <c r="DR230" i="10"/>
  <c r="DT230" i="10" s="1"/>
  <c r="BU212" i="10"/>
  <c r="ED139" i="10"/>
  <c r="FV176" i="10"/>
  <c r="CV114" i="10"/>
  <c r="CX114" i="10" s="1"/>
  <c r="CP114" i="10"/>
  <c r="DI114" i="10"/>
  <c r="DU114" i="10" s="1"/>
  <c r="DB114" i="10"/>
  <c r="CO114" i="10"/>
  <c r="DA114" i="10"/>
  <c r="ED166" i="10"/>
  <c r="DD118" i="10"/>
  <c r="DK246" i="10"/>
  <c r="DL246" i="10"/>
  <c r="DW246" i="10"/>
  <c r="DX246" i="10"/>
  <c r="DR246" i="10"/>
  <c r="DT246" i="10" s="1"/>
  <c r="DD151" i="10"/>
  <c r="DH151" i="10"/>
  <c r="DD230" i="10"/>
  <c r="DH230" i="10"/>
  <c r="DH244" i="10"/>
  <c r="EZ218" i="10"/>
  <c r="DB127" i="10"/>
  <c r="DA127" i="10"/>
  <c r="CO127" i="10"/>
  <c r="CP127" i="10"/>
  <c r="CV127" i="10"/>
  <c r="CX127" i="10" s="1"/>
  <c r="DI127" i="10"/>
  <c r="DU127" i="10" s="1"/>
  <c r="EZ116" i="10"/>
  <c r="DH150" i="10"/>
  <c r="DD150" i="10"/>
  <c r="BX294" i="10"/>
  <c r="CU294" i="10" s="1"/>
  <c r="BU183" i="10"/>
  <c r="DD242" i="10"/>
  <c r="DH242" i="10"/>
  <c r="R220" i="6"/>
  <c r="ED114" i="10"/>
  <c r="DE279" i="10"/>
  <c r="W279" i="6" s="1"/>
  <c r="V279" i="6"/>
  <c r="DB141" i="10"/>
  <c r="CV141" i="10"/>
  <c r="CX141" i="10" s="1"/>
  <c r="CO141" i="10"/>
  <c r="CP141" i="10"/>
  <c r="DI141" i="10"/>
  <c r="DU141" i="10" s="1"/>
  <c r="DA141" i="10"/>
  <c r="DD141" i="10"/>
  <c r="CV195" i="10"/>
  <c r="CX195" i="10" s="1"/>
  <c r="CO195" i="10"/>
  <c r="CP195" i="10"/>
  <c r="DI195" i="10"/>
  <c r="DU195" i="10" s="1"/>
  <c r="DA195" i="10"/>
  <c r="DB195" i="10"/>
  <c r="FO147" i="10"/>
  <c r="FP147" i="10"/>
  <c r="DD273" i="10"/>
  <c r="DH273" i="10"/>
  <c r="EV209" i="10"/>
  <c r="EZ209" i="10"/>
  <c r="GR278" i="10"/>
  <c r="CP136" i="10"/>
  <c r="DB136" i="10"/>
  <c r="CV136" i="10"/>
  <c r="CX136" i="10" s="1"/>
  <c r="DA136" i="10"/>
  <c r="DI136" i="10"/>
  <c r="DU136" i="10" s="1"/>
  <c r="CO136" i="10"/>
  <c r="DD136" i="10"/>
  <c r="DA122" i="10"/>
  <c r="DB122" i="10"/>
  <c r="DI122" i="10"/>
  <c r="DU122" i="10" s="1"/>
  <c r="CV122" i="10"/>
  <c r="CX122" i="10" s="1"/>
  <c r="CO122" i="10"/>
  <c r="CP122" i="10"/>
  <c r="DB108" i="10"/>
  <c r="CV108" i="10"/>
  <c r="CX108" i="10" s="1"/>
  <c r="CO108" i="10"/>
  <c r="DA108" i="10"/>
  <c r="DI108" i="10"/>
  <c r="DU108" i="10" s="1"/>
  <c r="CP108" i="10"/>
  <c r="DD108" i="10"/>
  <c r="CP173" i="10"/>
  <c r="DI173" i="10"/>
  <c r="DU173" i="10" s="1"/>
  <c r="DB173" i="10"/>
  <c r="CV173" i="10"/>
  <c r="CX173" i="10" s="1"/>
  <c r="DA173" i="10"/>
  <c r="CO173" i="10"/>
  <c r="EZ271" i="10"/>
  <c r="ET133" i="10"/>
  <c r="ES133" i="10"/>
  <c r="ED227" i="10"/>
  <c r="DL272" i="10"/>
  <c r="DW272" i="10"/>
  <c r="DX272" i="10"/>
  <c r="DK272" i="10"/>
  <c r="DR272" i="10"/>
  <c r="DT272" i="10" s="1"/>
  <c r="CI290" i="10"/>
  <c r="S290" i="6" s="1"/>
  <c r="DH228" i="10"/>
  <c r="DD228" i="10"/>
  <c r="BH212" i="10"/>
  <c r="L212" i="6" s="1"/>
  <c r="DD144" i="10"/>
  <c r="DH144" i="10"/>
  <c r="DA223" i="10"/>
  <c r="DB223" i="10"/>
  <c r="CV223" i="10"/>
  <c r="CX223" i="10" s="1"/>
  <c r="CO223" i="10"/>
  <c r="CP223" i="10"/>
  <c r="DI223" i="10"/>
  <c r="DU223" i="10" s="1"/>
  <c r="DD223" i="10"/>
  <c r="CP198" i="10"/>
  <c r="DI198" i="10"/>
  <c r="DU198" i="10" s="1"/>
  <c r="DA198" i="10"/>
  <c r="DB198" i="10"/>
  <c r="CV198" i="10"/>
  <c r="CX198" i="10" s="1"/>
  <c r="CO198" i="10"/>
  <c r="DD198" i="10"/>
  <c r="BU112" i="10"/>
  <c r="BV112" i="10" s="1" a="1"/>
  <c r="BV112" i="10" s="1"/>
  <c r="EV206" i="10"/>
  <c r="EZ206" i="10"/>
  <c r="DK206" i="10"/>
  <c r="DL206" i="10"/>
  <c r="DW206" i="10"/>
  <c r="DX206" i="10"/>
  <c r="DR206" i="10"/>
  <c r="DT206" i="10" s="1"/>
  <c r="BU233" i="10"/>
  <c r="BU104" i="10"/>
  <c r="ED133" i="10"/>
  <c r="CO292" i="10"/>
  <c r="CP292" i="10"/>
  <c r="DI292" i="10"/>
  <c r="DU292" i="10" s="1"/>
  <c r="DB292" i="10"/>
  <c r="CV292" i="10"/>
  <c r="CX292" i="10" s="1"/>
  <c r="DA292" i="10"/>
  <c r="CP221" i="10"/>
  <c r="DI221" i="10"/>
  <c r="DU221" i="10" s="1"/>
  <c r="DA221" i="10"/>
  <c r="DB221" i="10"/>
  <c r="CV221" i="10"/>
  <c r="CX221" i="10" s="1"/>
  <c r="CO221" i="10"/>
  <c r="DD221" i="10"/>
  <c r="CO204" i="10"/>
  <c r="CP204" i="10"/>
  <c r="DI204" i="10"/>
  <c r="DU204" i="10" s="1"/>
  <c r="DA204" i="10"/>
  <c r="DB204" i="10"/>
  <c r="CV204" i="10"/>
  <c r="CX204" i="10" s="1"/>
  <c r="BH187" i="10"/>
  <c r="L187" i="6" s="1"/>
  <c r="BH268" i="10"/>
  <c r="L268" i="6" s="1"/>
  <c r="DA260" i="10"/>
  <c r="DB260" i="10"/>
  <c r="CV260" i="10"/>
  <c r="CX260" i="10" s="1"/>
  <c r="CO260" i="10"/>
  <c r="CP260" i="10"/>
  <c r="DI260" i="10"/>
  <c r="DU260" i="10" s="1"/>
  <c r="DD260" i="10"/>
  <c r="DD126" i="10"/>
  <c r="DH126" i="10"/>
  <c r="CV180" i="10"/>
  <c r="CX180" i="10" s="1"/>
  <c r="CO180" i="10"/>
  <c r="CP180" i="10"/>
  <c r="DA180" i="10"/>
  <c r="DB180" i="10"/>
  <c r="DI180" i="10"/>
  <c r="DU180" i="10" s="1"/>
  <c r="DD180" i="10"/>
  <c r="CI278" i="10"/>
  <c r="S278" i="6" s="1"/>
  <c r="R278" i="6"/>
  <c r="ED112" i="10"/>
  <c r="CI175" i="10"/>
  <c r="S175" i="6" s="1"/>
  <c r="R175" i="6"/>
  <c r="DD294" i="10"/>
  <c r="DH294" i="10"/>
  <c r="ED274" i="10"/>
  <c r="GR252" i="10"/>
  <c r="DA192" i="10"/>
  <c r="DB192" i="10"/>
  <c r="CV192" i="10"/>
  <c r="CX192" i="10" s="1"/>
  <c r="CO192" i="10"/>
  <c r="CP192" i="10"/>
  <c r="DI192" i="10"/>
  <c r="DU192" i="10" s="1"/>
  <c r="DD192" i="10"/>
  <c r="DB231" i="10"/>
  <c r="CV231" i="10"/>
  <c r="CX231" i="10" s="1"/>
  <c r="CP231" i="10"/>
  <c r="DI231" i="10"/>
  <c r="DU231" i="10" s="1"/>
  <c r="DA231" i="10"/>
  <c r="CO231" i="10"/>
  <c r="DD231" i="10"/>
  <c r="CV170" i="10"/>
  <c r="CX170" i="10" s="1"/>
  <c r="CP170" i="10"/>
  <c r="DI170" i="10"/>
  <c r="DU170" i="10" s="1"/>
  <c r="DA170" i="10"/>
  <c r="CO170" i="10"/>
  <c r="DB170" i="10"/>
  <c r="DD170" i="10"/>
  <c r="ES171" i="10"/>
  <c r="ET171" i="10"/>
  <c r="ES276" i="10"/>
  <c r="ET276" i="10"/>
  <c r="CP165" i="10"/>
  <c r="DI165" i="10"/>
  <c r="DU165" i="10" s="1"/>
  <c r="DA165" i="10"/>
  <c r="DB165" i="10"/>
  <c r="CO165" i="10"/>
  <c r="CV165" i="10"/>
  <c r="CX165" i="10" s="1"/>
  <c r="ED106" i="10"/>
  <c r="CV217" i="10"/>
  <c r="CX217" i="10" s="1"/>
  <c r="CO217" i="10"/>
  <c r="CP217" i="10"/>
  <c r="DI217" i="10"/>
  <c r="DU217" i="10" s="1"/>
  <c r="DA217" i="10"/>
  <c r="DB217" i="10"/>
  <c r="DH109" i="10"/>
  <c r="CP258" i="10"/>
  <c r="DI258" i="10"/>
  <c r="DU258" i="10" s="1"/>
  <c r="DA258" i="10"/>
  <c r="DB258" i="10"/>
  <c r="CV258" i="10"/>
  <c r="CX258" i="10" s="1"/>
  <c r="CO258" i="10"/>
  <c r="DD258" i="10"/>
  <c r="DD214" i="10"/>
  <c r="DH214" i="10"/>
  <c r="FV200" i="10"/>
  <c r="EZ134" i="10"/>
  <c r="DD253" i="10"/>
  <c r="DH253" i="10"/>
  <c r="DK254" i="10"/>
  <c r="DX254" i="10"/>
  <c r="DR254" i="10"/>
  <c r="DT254" i="10" s="1"/>
  <c r="DW254" i="10"/>
  <c r="DL254" i="10"/>
  <c r="DZ254" i="10"/>
  <c r="EZ272" i="10"/>
  <c r="EV272" i="10"/>
  <c r="DH257" i="10"/>
  <c r="DD257" i="10"/>
  <c r="ED229" i="10"/>
  <c r="FV290" i="10"/>
  <c r="DH149" i="10"/>
  <c r="DD149" i="10"/>
  <c r="EZ198" i="10"/>
  <c r="DH259" i="10"/>
  <c r="R281" i="6"/>
  <c r="ED138" i="10"/>
  <c r="CV278" i="10"/>
  <c r="CX278" i="10" s="1"/>
  <c r="CO278" i="10"/>
  <c r="CP278" i="10"/>
  <c r="DI278" i="10"/>
  <c r="DU278" i="10" s="1"/>
  <c r="DA278" i="10"/>
  <c r="DB278" i="10"/>
  <c r="DD278" i="10"/>
  <c r="DD114" i="10"/>
  <c r="ED103" i="10"/>
  <c r="FO211" i="10"/>
  <c r="FP211" i="10"/>
  <c r="DD249" i="10"/>
  <c r="CP152" i="10"/>
  <c r="DI152" i="10"/>
  <c r="DU152" i="10" s="1"/>
  <c r="DA152" i="10"/>
  <c r="DB152" i="10"/>
  <c r="CV152" i="10"/>
  <c r="CX152" i="10" s="1"/>
  <c r="CO152" i="10"/>
  <c r="DD152" i="10"/>
  <c r="GR184" i="10"/>
  <c r="EV128" i="10"/>
  <c r="EZ128" i="10"/>
  <c r="EZ143" i="10"/>
  <c r="DD277" i="10"/>
  <c r="DH277" i="10"/>
  <c r="CV134" i="10"/>
  <c r="CX134" i="10" s="1"/>
  <c r="CO134" i="10"/>
  <c r="CP134" i="10"/>
  <c r="DI134" i="10"/>
  <c r="DU134" i="10" s="1"/>
  <c r="DA134" i="10"/>
  <c r="DB134" i="10"/>
  <c r="DD134" i="10"/>
  <c r="FV182" i="10"/>
  <c r="DD179" i="10"/>
  <c r="DH179" i="10"/>
  <c r="FV268" i="10"/>
  <c r="FV239" i="10"/>
  <c r="CV288" i="10"/>
  <c r="CX288" i="10" s="1"/>
  <c r="CP288" i="10"/>
  <c r="DI288" i="10"/>
  <c r="DU288" i="10" s="1"/>
  <c r="DA288" i="10"/>
  <c r="DB288" i="10"/>
  <c r="CO288" i="10"/>
  <c r="DD288" i="10"/>
  <c r="CP213" i="10"/>
  <c r="DI213" i="10"/>
  <c r="DU213" i="10" s="1"/>
  <c r="DA213" i="10"/>
  <c r="DB213" i="10"/>
  <c r="CV213" i="10"/>
  <c r="CX213" i="10" s="1"/>
  <c r="CO213" i="10"/>
  <c r="DD213" i="10"/>
  <c r="CV219" i="10"/>
  <c r="CX219" i="10" s="1"/>
  <c r="CO219" i="10"/>
  <c r="CP219" i="10"/>
  <c r="DI219" i="10"/>
  <c r="DU219" i="10" s="1"/>
  <c r="DA219" i="10"/>
  <c r="DB219" i="10"/>
  <c r="CP290" i="10"/>
  <c r="DI290" i="10"/>
  <c r="DU290" i="10" s="1"/>
  <c r="DB290" i="10"/>
  <c r="CV290" i="10"/>
  <c r="CX290" i="10" s="1"/>
  <c r="CO290" i="10"/>
  <c r="DA290" i="10"/>
  <c r="DD290" i="10"/>
  <c r="DR135" i="10"/>
  <c r="DT135" i="10" s="1"/>
  <c r="DK135" i="10"/>
  <c r="DL135" i="10"/>
  <c r="DW135" i="10"/>
  <c r="DX135" i="10"/>
  <c r="EZ286" i="10"/>
  <c r="FV260" i="10"/>
  <c r="EZ152" i="10"/>
  <c r="ED245" i="10"/>
  <c r="AL231" i="10"/>
  <c r="H231" i="6" s="1"/>
  <c r="BH231" i="10"/>
  <c r="L231" i="6" s="1"/>
  <c r="BH137" i="10"/>
  <c r="L137" i="6" s="1"/>
  <c r="CV200" i="10"/>
  <c r="CX200" i="10" s="1"/>
  <c r="CO200" i="10"/>
  <c r="CP200" i="10"/>
  <c r="DI200" i="10"/>
  <c r="DU200" i="10" s="1"/>
  <c r="DA200" i="10"/>
  <c r="DB200" i="10"/>
  <c r="DD200" i="10"/>
  <c r="DH220" i="10"/>
  <c r="DD220" i="10"/>
  <c r="EZ180" i="10"/>
  <c r="ET137" i="10"/>
  <c r="ES137" i="10"/>
  <c r="ED187" i="10"/>
  <c r="ED132" i="10"/>
  <c r="CO220" i="10"/>
  <c r="CP220" i="10"/>
  <c r="DI220" i="10"/>
  <c r="DU220" i="10" s="1"/>
  <c r="DA220" i="10"/>
  <c r="DB220" i="10"/>
  <c r="CV220" i="10"/>
  <c r="CX220" i="10" s="1"/>
  <c r="FV154" i="10"/>
  <c r="GR188" i="10"/>
  <c r="ET179" i="10"/>
  <c r="ES179" i="10"/>
  <c r="EZ293" i="10"/>
  <c r="EZ226" i="10"/>
  <c r="EZ301" i="10"/>
  <c r="ES261" i="10"/>
  <c r="ET261" i="10"/>
  <c r="ED123" i="10"/>
  <c r="CV196" i="10"/>
  <c r="CX196" i="10" s="1"/>
  <c r="CO196" i="10"/>
  <c r="CP196" i="10"/>
  <c r="DI196" i="10"/>
  <c r="DU196" i="10" s="1"/>
  <c r="DA196" i="10"/>
  <c r="DB196" i="10"/>
  <c r="DD196" i="10"/>
  <c r="DX275" i="10"/>
  <c r="DK275" i="10"/>
  <c r="DL275" i="10"/>
  <c r="DW275" i="10"/>
  <c r="DR275" i="10"/>
  <c r="DT275" i="10" s="1"/>
  <c r="CV241" i="10"/>
  <c r="CX241" i="10" s="1"/>
  <c r="CO241" i="10"/>
  <c r="CP241" i="10"/>
  <c r="DI241" i="10"/>
  <c r="DU241" i="10" s="1"/>
  <c r="DA241" i="10"/>
  <c r="DB241" i="10"/>
  <c r="DD241" i="10"/>
  <c r="EV178" i="10"/>
  <c r="CV202" i="10"/>
  <c r="CX202" i="10" s="1"/>
  <c r="CO202" i="10"/>
  <c r="CP202" i="10"/>
  <c r="DI202" i="10"/>
  <c r="DU202" i="10" s="1"/>
  <c r="DA202" i="10"/>
  <c r="DB202" i="10"/>
  <c r="DD202" i="10"/>
  <c r="DL247" i="10"/>
  <c r="DW247" i="10"/>
  <c r="DX247" i="10"/>
  <c r="DR247" i="10"/>
  <c r="DT247" i="10" s="1"/>
  <c r="DK247" i="10"/>
  <c r="DZ247" i="10"/>
  <c r="EZ189" i="10"/>
  <c r="DH267" i="10"/>
  <c r="DA162" i="10"/>
  <c r="DB162" i="10"/>
  <c r="CV162" i="10"/>
  <c r="CX162" i="10" s="1"/>
  <c r="CO162" i="10"/>
  <c r="CP162" i="10"/>
  <c r="DI162" i="10"/>
  <c r="DU162" i="10" s="1"/>
  <c r="EV189" i="10"/>
  <c r="EZ297" i="10"/>
  <c r="CP273" i="10"/>
  <c r="DI273" i="10"/>
  <c r="DU273" i="10" s="1"/>
  <c r="DB273" i="10"/>
  <c r="CV273" i="10"/>
  <c r="CX273" i="10" s="1"/>
  <c r="DA273" i="10"/>
  <c r="CO273" i="10"/>
  <c r="ED249" i="10"/>
  <c r="FV208" i="10"/>
  <c r="CV298" i="10"/>
  <c r="CX298" i="10" s="1"/>
  <c r="CO298" i="10"/>
  <c r="CP298" i="10"/>
  <c r="DI298" i="10"/>
  <c r="DU298" i="10" s="1"/>
  <c r="DA298" i="10"/>
  <c r="DB298" i="10"/>
  <c r="DZ238" i="10"/>
  <c r="CP151" i="10"/>
  <c r="DI151" i="10"/>
  <c r="DU151" i="10" s="1"/>
  <c r="DA151" i="10"/>
  <c r="CO151" i="10"/>
  <c r="DB151" i="10"/>
  <c r="CV151" i="10"/>
  <c r="CX151" i="10" s="1"/>
  <c r="CO265" i="10"/>
  <c r="CP265" i="10"/>
  <c r="DI265" i="10"/>
  <c r="DU265" i="10" s="1"/>
  <c r="DA265" i="10"/>
  <c r="DB265" i="10"/>
  <c r="CV265" i="10"/>
  <c r="CX265" i="10" s="1"/>
  <c r="ES216" i="10"/>
  <c r="ET216" i="10"/>
  <c r="DD250" i="10"/>
  <c r="DH250" i="10"/>
  <c r="EZ196" i="10"/>
  <c r="DD298" i="10"/>
  <c r="DH298" i="10"/>
  <c r="DA185" i="10"/>
  <c r="DB185" i="10"/>
  <c r="CV185" i="10"/>
  <c r="CX185" i="10" s="1"/>
  <c r="DI185" i="10"/>
  <c r="DU185" i="10" s="1"/>
  <c r="CO185" i="10"/>
  <c r="CP185" i="10"/>
  <c r="DD185" i="10"/>
  <c r="ED125" i="10"/>
  <c r="DD105" i="10"/>
  <c r="DH105" i="10"/>
  <c r="HN111" i="10"/>
  <c r="BH201" i="10"/>
  <c r="L201" i="6" s="1"/>
  <c r="DH203" i="10"/>
  <c r="DD203" i="10"/>
  <c r="DD261" i="10"/>
  <c r="DH261" i="10"/>
  <c r="DK203" i="10"/>
  <c r="DW203" i="10"/>
  <c r="DX203" i="10"/>
  <c r="DL203" i="10"/>
  <c r="DR203" i="10"/>
  <c r="DT203" i="10" s="1"/>
  <c r="EZ237" i="10"/>
  <c r="GR291" i="10"/>
  <c r="GR241" i="10"/>
  <c r="FV192" i="10"/>
  <c r="DA184" i="10"/>
  <c r="CO184" i="10"/>
  <c r="CP184" i="10"/>
  <c r="DB184" i="10"/>
  <c r="CV184" i="10"/>
  <c r="CX184" i="10" s="1"/>
  <c r="DI184" i="10"/>
  <c r="DU184" i="10" s="1"/>
  <c r="DD184" i="10"/>
  <c r="EZ243" i="10"/>
  <c r="ED266" i="10"/>
  <c r="EV263" i="10"/>
  <c r="EZ263" i="10"/>
  <c r="ES168" i="10"/>
  <c r="ET168" i="10"/>
  <c r="DD195" i="10"/>
  <c r="DH195" i="10"/>
  <c r="DH164" i="10"/>
  <c r="CP116" i="10"/>
  <c r="DI116" i="10"/>
  <c r="DU116" i="10" s="1"/>
  <c r="DB116" i="10"/>
  <c r="CO116" i="10"/>
  <c r="DA116" i="10"/>
  <c r="CV116" i="10"/>
  <c r="CX116" i="10" s="1"/>
  <c r="DD116" i="10"/>
  <c r="DH300" i="10"/>
  <c r="DD300" i="10"/>
  <c r="CV297" i="10"/>
  <c r="CX297" i="10" s="1"/>
  <c r="CO297" i="10"/>
  <c r="CP297" i="10"/>
  <c r="DI297" i="10"/>
  <c r="DU297" i="10" s="1"/>
  <c r="DA297" i="10"/>
  <c r="DB297" i="10"/>
  <c r="DD297" i="10"/>
  <c r="BH242" i="10"/>
  <c r="L242" i="6" s="1"/>
  <c r="ES193" i="10"/>
  <c r="ET193" i="10"/>
  <c r="DH204" i="10"/>
  <c r="DD204" i="10"/>
  <c r="ED171" i="10"/>
  <c r="EZ202" i="10"/>
  <c r="EZ175" i="10"/>
  <c r="R234" i="6"/>
  <c r="FV104" i="10"/>
  <c r="BX284" i="10"/>
  <c r="CU284" i="10" s="1"/>
  <c r="ED234" i="10"/>
  <c r="DD207" i="10"/>
  <c r="DH207" i="10"/>
  <c r="DH232" i="10"/>
  <c r="CP245" i="10"/>
  <c r="DI245" i="10"/>
  <c r="DU245" i="10" s="1"/>
  <c r="DA245" i="10"/>
  <c r="DB245" i="10"/>
  <c r="CV245" i="10"/>
  <c r="CX245" i="10" s="1"/>
  <c r="CO245" i="10"/>
  <c r="ET232" i="10"/>
  <c r="ES232" i="10"/>
  <c r="CV299" i="10"/>
  <c r="CX299" i="10" s="1"/>
  <c r="CO299" i="10"/>
  <c r="CP299" i="10"/>
  <c r="DI299" i="10"/>
  <c r="DU299" i="10" s="1"/>
  <c r="DA299" i="10"/>
  <c r="DB299" i="10"/>
  <c r="DD299" i="10"/>
  <c r="ES209" i="10"/>
  <c r="ET209" i="10"/>
  <c r="EZ221" i="10"/>
  <c r="DD123" i="10"/>
  <c r="CV138" i="10"/>
  <c r="CX138" i="10" s="1"/>
  <c r="CP138" i="10"/>
  <c r="DI138" i="10"/>
  <c r="DU138" i="10" s="1"/>
  <c r="DA138" i="10"/>
  <c r="CO138" i="10"/>
  <c r="DB138" i="10"/>
  <c r="DD275" i="10"/>
  <c r="DH275" i="10"/>
  <c r="DA105" i="10"/>
  <c r="DI105" i="10"/>
  <c r="DU105" i="10" s="1"/>
  <c r="CV105" i="10"/>
  <c r="CX105" i="10" s="1"/>
  <c r="CP105" i="10"/>
  <c r="CO105" i="10"/>
  <c r="DB105" i="10"/>
  <c r="BX208" i="10"/>
  <c r="CU208" i="10" s="1"/>
  <c r="DH287" i="10"/>
  <c r="EZ119" i="10"/>
  <c r="DD122" i="10"/>
  <c r="DH122" i="10"/>
  <c r="CP187" i="10"/>
  <c r="DI187" i="10"/>
  <c r="DU187" i="10" s="1"/>
  <c r="CV187" i="10"/>
  <c r="CX187" i="10" s="1"/>
  <c r="DA187" i="10"/>
  <c r="CO187" i="10"/>
  <c r="DB187" i="10"/>
  <c r="ED110" i="10"/>
  <c r="DD280" i="10"/>
  <c r="CV262" i="10"/>
  <c r="CX262" i="10" s="1"/>
  <c r="CO262" i="10"/>
  <c r="CP262" i="10"/>
  <c r="DI262" i="10"/>
  <c r="DU262" i="10" s="1"/>
  <c r="DA262" i="10"/>
  <c r="DB262" i="10"/>
  <c r="DD262" i="10"/>
  <c r="DH281" i="10"/>
  <c r="DD281" i="10"/>
  <c r="DB234" i="10"/>
  <c r="CO234" i="10"/>
  <c r="DA234" i="10"/>
  <c r="CP234" i="10"/>
  <c r="CV234" i="10"/>
  <c r="CX234" i="10" s="1"/>
  <c r="DI234" i="10"/>
  <c r="DU234" i="10" s="1"/>
  <c r="DA294" i="10"/>
  <c r="CV294" i="10"/>
  <c r="CX294" i="10" s="1"/>
  <c r="DI294" i="10"/>
  <c r="DU294" i="10" s="1"/>
  <c r="CO294" i="10"/>
  <c r="DB294" i="10"/>
  <c r="CP294" i="10"/>
  <c r="CO197" i="10"/>
  <c r="CP197" i="10"/>
  <c r="DI197" i="10"/>
  <c r="DU197" i="10" s="1"/>
  <c r="DA197" i="10"/>
  <c r="DB197" i="10"/>
  <c r="CV197" i="10"/>
  <c r="CX197" i="10" s="1"/>
  <c r="EZ136" i="10"/>
  <c r="BH184" i="10"/>
  <c r="L184" i="6" s="1"/>
  <c r="DD140" i="10"/>
  <c r="DH140" i="10"/>
  <c r="ES160" i="10"/>
  <c r="ET160" i="10"/>
  <c r="CO257" i="10"/>
  <c r="CP257" i="10"/>
  <c r="DI257" i="10"/>
  <c r="DU257" i="10" s="1"/>
  <c r="DA257" i="10"/>
  <c r="DB257" i="10"/>
  <c r="CV257" i="10"/>
  <c r="CX257" i="10" s="1"/>
  <c r="BX227" i="10"/>
  <c r="CU227" i="10" s="1"/>
  <c r="FV223" i="10"/>
  <c r="EV238" i="10"/>
  <c r="EZ238" i="10"/>
  <c r="DA215" i="10"/>
  <c r="DB215" i="10"/>
  <c r="CV215" i="10"/>
  <c r="CX215" i="10" s="1"/>
  <c r="CO215" i="10"/>
  <c r="CP215" i="10"/>
  <c r="DI215" i="10"/>
  <c r="DU215" i="10" s="1"/>
  <c r="DD215" i="10"/>
  <c r="EZ145" i="10"/>
  <c r="EV145" i="10"/>
  <c r="DZ216" i="10"/>
  <c r="ED216" i="10"/>
  <c r="DA268" i="10"/>
  <c r="DB268" i="10"/>
  <c r="CV268" i="10"/>
  <c r="CX268" i="10" s="1"/>
  <c r="CO268" i="10"/>
  <c r="CP268" i="10"/>
  <c r="DI268" i="10"/>
  <c r="DU268" i="10" s="1"/>
  <c r="DD268" i="10"/>
  <c r="CP266" i="10"/>
  <c r="DI266" i="10"/>
  <c r="DU266" i="10" s="1"/>
  <c r="DA266" i="10"/>
  <c r="DB266" i="10"/>
  <c r="CV266" i="10"/>
  <c r="CX266" i="10" s="1"/>
  <c r="CO266" i="10"/>
  <c r="DB175" i="10"/>
  <c r="CV175" i="10"/>
  <c r="CX175" i="10" s="1"/>
  <c r="DI175" i="10"/>
  <c r="DU175" i="10" s="1"/>
  <c r="CO175" i="10"/>
  <c r="CP175" i="10"/>
  <c r="DA175" i="10"/>
  <c r="DD175" i="10"/>
  <c r="DZ235" i="10"/>
  <c r="ED235" i="10"/>
  <c r="BH221" i="10"/>
  <c r="L221" i="6" s="1"/>
  <c r="DR235" i="10"/>
  <c r="DT235" i="10" s="1"/>
  <c r="DK235" i="10"/>
  <c r="DL235" i="10"/>
  <c r="DW235" i="10"/>
  <c r="DX235" i="10"/>
  <c r="CV176" i="10"/>
  <c r="CX176" i="10" s="1"/>
  <c r="CP176" i="10"/>
  <c r="DA176" i="10"/>
  <c r="DI176" i="10"/>
  <c r="DU176" i="10" s="1"/>
  <c r="DB176" i="10"/>
  <c r="CO176" i="10"/>
  <c r="DD176" i="10"/>
  <c r="ET186" i="10"/>
  <c r="ES186" i="10"/>
  <c r="DL255" i="10"/>
  <c r="EV255" i="10"/>
  <c r="DR255" i="10"/>
  <c r="DT255" i="10" s="1"/>
  <c r="DW255" i="10"/>
  <c r="DK255" i="10"/>
  <c r="DX255" i="10"/>
  <c r="DD201" i="10"/>
  <c r="DH201" i="10"/>
  <c r="DH269" i="10"/>
  <c r="BX140" i="10"/>
  <c r="CU140" i="10" s="1"/>
  <c r="BX277" i="10"/>
  <c r="CU277" i="10" s="1"/>
  <c r="ED295" i="10"/>
  <c r="FV283" i="10"/>
  <c r="BH165" i="10"/>
  <c r="L165" i="6" s="1"/>
  <c r="DD266" i="10"/>
  <c r="BB183" i="10"/>
  <c r="BY183" i="10" s="1"/>
  <c r="CV270" i="10"/>
  <c r="CX270" i="10" s="1"/>
  <c r="CO270" i="10"/>
  <c r="CP270" i="10"/>
  <c r="DI270" i="10"/>
  <c r="DU270" i="10" s="1"/>
  <c r="DA270" i="10"/>
  <c r="DB270" i="10"/>
  <c r="DD270" i="10"/>
  <c r="DD127" i="10"/>
  <c r="Q82" i="10"/>
  <c r="Q50" i="10"/>
  <c r="Q10" i="10"/>
  <c r="Q3" i="10"/>
  <c r="Q96" i="10"/>
  <c r="Q88" i="10"/>
  <c r="Q80" i="10"/>
  <c r="Q72" i="10"/>
  <c r="Q64" i="10"/>
  <c r="Q56" i="10"/>
  <c r="Q48" i="10"/>
  <c r="Q40" i="10"/>
  <c r="Q32" i="10"/>
  <c r="Q24" i="10"/>
  <c r="Q16" i="10"/>
  <c r="Q8" i="10"/>
  <c r="Q98" i="10"/>
  <c r="Q34" i="10"/>
  <c r="Q57" i="10"/>
  <c r="Q4" i="10"/>
  <c r="Q95" i="10"/>
  <c r="Q87" i="10"/>
  <c r="Q79" i="10"/>
  <c r="Q71" i="10"/>
  <c r="Q63" i="10"/>
  <c r="Q55" i="10"/>
  <c r="Q47" i="10"/>
  <c r="Q39" i="10"/>
  <c r="Q31" i="10"/>
  <c r="Q23" i="10"/>
  <c r="Q15" i="10"/>
  <c r="Q7" i="10"/>
  <c r="Q42" i="10"/>
  <c r="Q73" i="10"/>
  <c r="Q25" i="10"/>
  <c r="Q94" i="10"/>
  <c r="Q86" i="10"/>
  <c r="Q78" i="10"/>
  <c r="Q70" i="10"/>
  <c r="Q62" i="10"/>
  <c r="Q54" i="10"/>
  <c r="Q46" i="10"/>
  <c r="Q38" i="10"/>
  <c r="Q30" i="10"/>
  <c r="Q22" i="10"/>
  <c r="Q14" i="10"/>
  <c r="Q6" i="10"/>
  <c r="Q74" i="10"/>
  <c r="Q66" i="10"/>
  <c r="Q26" i="10"/>
  <c r="Q89" i="10"/>
  <c r="Q65" i="10"/>
  <c r="Q33" i="10"/>
  <c r="Q101" i="10"/>
  <c r="Q93" i="10"/>
  <c r="Q85" i="10"/>
  <c r="Q77" i="10"/>
  <c r="Q69" i="10"/>
  <c r="Q61" i="10"/>
  <c r="Q53" i="10"/>
  <c r="Q45" i="10"/>
  <c r="Q37" i="10"/>
  <c r="Q29" i="10"/>
  <c r="Q21" i="10"/>
  <c r="Q13" i="10"/>
  <c r="Q5" i="10"/>
  <c r="Q90" i="10"/>
  <c r="Q58" i="10"/>
  <c r="Q18" i="10"/>
  <c r="Q81" i="10"/>
  <c r="Q41" i="10"/>
  <c r="Q9" i="10"/>
  <c r="Q100" i="10"/>
  <c r="Q92" i="10"/>
  <c r="Q84" i="10"/>
  <c r="Q76" i="10"/>
  <c r="Q68" i="10"/>
  <c r="Q60" i="10"/>
  <c r="Q52" i="10"/>
  <c r="Q44" i="10"/>
  <c r="Q36" i="10"/>
  <c r="Q28" i="10"/>
  <c r="Q20" i="10"/>
  <c r="Q12" i="10"/>
  <c r="Q97" i="10"/>
  <c r="Q49" i="10"/>
  <c r="Q17" i="10"/>
  <c r="Q99" i="10"/>
  <c r="Q91" i="10"/>
  <c r="Q83" i="10"/>
  <c r="Q75" i="10"/>
  <c r="Q67" i="10"/>
  <c r="Q59" i="10"/>
  <c r="Q51" i="10"/>
  <c r="Q43" i="10"/>
  <c r="Q35" i="10"/>
  <c r="Q27" i="10"/>
  <c r="Q19" i="10"/>
  <c r="Q11" i="10"/>
  <c r="X5" i="10"/>
  <c r="T5" i="10"/>
  <c r="X7" i="10"/>
  <c r="T7" i="10"/>
  <c r="X3" i="10"/>
  <c r="T3" i="10"/>
  <c r="X8" i="10"/>
  <c r="T8" i="10"/>
  <c r="X6" i="10"/>
  <c r="T6" i="10"/>
  <c r="X9" i="10"/>
  <c r="T9" i="10"/>
  <c r="E100" i="10"/>
  <c r="Y98" i="10"/>
  <c r="AK98" i="10" s="1"/>
  <c r="L94" i="10"/>
  <c r="N94" i="10" s="1"/>
  <c r="L90" i="10"/>
  <c r="N90" i="10" s="1"/>
  <c r="E78" i="10"/>
  <c r="L66" i="10"/>
  <c r="N66" i="10" s="1"/>
  <c r="L62" i="10"/>
  <c r="N62" i="10" s="1"/>
  <c r="L58" i="10"/>
  <c r="N58" i="10" s="1"/>
  <c r="R54" i="10"/>
  <c r="R50" i="10"/>
  <c r="Y46" i="10"/>
  <c r="AK46" i="10" s="1"/>
  <c r="Y42" i="10"/>
  <c r="AK42" i="10" s="1"/>
  <c r="L34" i="10"/>
  <c r="N34" i="10" s="1"/>
  <c r="E30" i="10"/>
  <c r="R26" i="10"/>
  <c r="F18" i="10"/>
  <c r="R14" i="10"/>
  <c r="L10" i="10"/>
  <c r="N10" i="10" s="1"/>
  <c r="R6" i="10"/>
  <c r="R3" i="10"/>
  <c r="L101" i="10"/>
  <c r="N101" i="10" s="1"/>
  <c r="E97" i="10"/>
  <c r="E93" i="10"/>
  <c r="Y81" i="10"/>
  <c r="AK81" i="10" s="1"/>
  <c r="R69" i="10"/>
  <c r="R65" i="10"/>
  <c r="Y53" i="10"/>
  <c r="AK53" i="10" s="1"/>
  <c r="F41" i="10"/>
  <c r="F25" i="10"/>
  <c r="F17" i="10"/>
  <c r="L9" i="10"/>
  <c r="N9" i="10" s="1"/>
  <c r="Y5" i="10"/>
  <c r="AK5" i="10" s="1"/>
  <c r="Y96" i="10"/>
  <c r="AK96" i="10" s="1"/>
  <c r="R72" i="10"/>
  <c r="E56" i="10"/>
  <c r="L52" i="10"/>
  <c r="N52" i="10" s="1"/>
  <c r="E48" i="10"/>
  <c r="L44" i="10"/>
  <c r="N44" i="10" s="1"/>
  <c r="E40" i="10"/>
  <c r="L36" i="10"/>
  <c r="N36" i="10" s="1"/>
  <c r="E32" i="10"/>
  <c r="L28" i="10"/>
  <c r="N28" i="10" s="1"/>
  <c r="E24" i="10"/>
  <c r="L20" i="10"/>
  <c r="N20" i="10" s="1"/>
  <c r="F16" i="10"/>
  <c r="Y12" i="10"/>
  <c r="AK12" i="10" s="1"/>
  <c r="R8" i="10"/>
  <c r="L99" i="10"/>
  <c r="N99" i="10" s="1"/>
  <c r="E87" i="10"/>
  <c r="Y79" i="10"/>
  <c r="AK79" i="10" s="1"/>
  <c r="E75" i="10"/>
  <c r="Y71" i="10"/>
  <c r="AK71" i="10" s="1"/>
  <c r="L67" i="10"/>
  <c r="N67" i="10" s="1"/>
  <c r="F51" i="10"/>
  <c r="R43" i="10"/>
  <c r="F35" i="10"/>
  <c r="F27" i="10"/>
  <c r="F19" i="10"/>
  <c r="R11" i="10"/>
  <c r="F43" i="10"/>
  <c r="Y35" i="10"/>
  <c r="AK35" i="10" s="1"/>
  <c r="E23" i="10"/>
  <c r="Y51" i="10"/>
  <c r="AK51" i="10" s="1"/>
  <c r="Y45" i="10"/>
  <c r="AK45" i="10" s="1"/>
  <c r="F77" i="10"/>
  <c r="F37" i="10"/>
  <c r="F71" i="10"/>
  <c r="E55" i="10"/>
  <c r="F79" i="10"/>
  <c r="R27" i="10"/>
  <c r="E39" i="10"/>
  <c r="L75" i="10"/>
  <c r="N75" i="10" s="1"/>
  <c r="Y33" i="10"/>
  <c r="AK33" i="10" s="1"/>
  <c r="L37" i="10"/>
  <c r="N37" i="10" s="1"/>
  <c r="Y73" i="10"/>
  <c r="AK73" i="10" s="1"/>
  <c r="L77" i="10"/>
  <c r="N77" i="10" s="1"/>
  <c r="R81" i="10"/>
  <c r="E21" i="10"/>
  <c r="Y29" i="10"/>
  <c r="AK29" i="10" s="1"/>
  <c r="L49" i="10"/>
  <c r="N49" i="10" s="1"/>
  <c r="E53" i="10"/>
  <c r="Y61" i="10"/>
  <c r="AK61" i="10" s="1"/>
  <c r="R85" i="10"/>
  <c r="E89" i="10"/>
  <c r="E17" i="10"/>
  <c r="F21" i="10"/>
  <c r="R49" i="10"/>
  <c r="R53" i="10"/>
  <c r="Y57" i="10"/>
  <c r="AK57" i="10" s="1"/>
  <c r="Y75" i="10"/>
  <c r="AK75" i="10" s="1"/>
  <c r="Y85" i="10"/>
  <c r="AK85" i="10" s="1"/>
  <c r="Y13" i="10"/>
  <c r="AK13" i="10" s="1"/>
  <c r="R21" i="10"/>
  <c r="L29" i="10"/>
  <c r="N29" i="10" s="1"/>
  <c r="L33" i="10"/>
  <c r="N33" i="10" s="1"/>
  <c r="Y37" i="10"/>
  <c r="AK37" i="10" s="1"/>
  <c r="L45" i="10"/>
  <c r="N45" i="10" s="1"/>
  <c r="F49" i="10"/>
  <c r="L57" i="10"/>
  <c r="N57" i="10" s="1"/>
  <c r="L61" i="10"/>
  <c r="N61" i="10" s="1"/>
  <c r="L73" i="10"/>
  <c r="N73" i="10" s="1"/>
  <c r="Y77" i="10"/>
  <c r="AK77" i="10" s="1"/>
  <c r="F81" i="10"/>
  <c r="L85" i="10"/>
  <c r="N85" i="10" s="1"/>
  <c r="F13" i="10"/>
  <c r="R17" i="10"/>
  <c r="E25" i="10"/>
  <c r="R37" i="10"/>
  <c r="E41" i="10"/>
  <c r="Y49" i="10"/>
  <c r="AK49" i="10" s="1"/>
  <c r="F53" i="10"/>
  <c r="E65" i="10"/>
  <c r="E69" i="10"/>
  <c r="R77" i="10"/>
  <c r="E81" i="10"/>
  <c r="F85" i="10"/>
  <c r="E101" i="10"/>
  <c r="R101" i="10"/>
  <c r="F101" i="10"/>
  <c r="R93" i="10"/>
  <c r="F93" i="10"/>
  <c r="Y93" i="10"/>
  <c r="AK93" i="10" s="1"/>
  <c r="L93" i="10"/>
  <c r="N93" i="10" s="1"/>
  <c r="L13" i="10"/>
  <c r="N13" i="10" s="1"/>
  <c r="Y17" i="10"/>
  <c r="AK17" i="10" s="1"/>
  <c r="L21" i="10"/>
  <c r="N21" i="10" s="1"/>
  <c r="Y21" i="10"/>
  <c r="AK21" i="10" s="1"/>
  <c r="R25" i="10"/>
  <c r="E29" i="10"/>
  <c r="E33" i="10"/>
  <c r="R41" i="10"/>
  <c r="E9" i="10"/>
  <c r="R13" i="10"/>
  <c r="L17" i="10"/>
  <c r="N17" i="10" s="1"/>
  <c r="L25" i="10"/>
  <c r="N25" i="10" s="1"/>
  <c r="Y25" i="10"/>
  <c r="AK25" i="10" s="1"/>
  <c r="F29" i="10"/>
  <c r="R29" i="10"/>
  <c r="F33" i="10"/>
  <c r="R33" i="10"/>
  <c r="E37" i="10"/>
  <c r="L41" i="10"/>
  <c r="N41" i="10" s="1"/>
  <c r="Y41" i="10"/>
  <c r="AK41" i="10" s="1"/>
  <c r="F45" i="10"/>
  <c r="R45" i="10"/>
  <c r="E49" i="10"/>
  <c r="F57" i="10"/>
  <c r="R57" i="10"/>
  <c r="F61" i="10"/>
  <c r="R61" i="10"/>
  <c r="L65" i="10"/>
  <c r="N65" i="10" s="1"/>
  <c r="Y65" i="10"/>
  <c r="AK65" i="10" s="1"/>
  <c r="L69" i="10"/>
  <c r="N69" i="10" s="1"/>
  <c r="Y69" i="10"/>
  <c r="AK69" i="10" s="1"/>
  <c r="F73" i="10"/>
  <c r="R73" i="10"/>
  <c r="E77" i="10"/>
  <c r="E85" i="10"/>
  <c r="Y101" i="10"/>
  <c r="AK101" i="10" s="1"/>
  <c r="F46" i="10"/>
  <c r="R97" i="10"/>
  <c r="F97" i="10"/>
  <c r="Y97" i="10"/>
  <c r="AK97" i="10" s="1"/>
  <c r="L97" i="10"/>
  <c r="N97" i="10" s="1"/>
  <c r="R89" i="10"/>
  <c r="F89" i="10"/>
  <c r="Y89" i="10"/>
  <c r="AK89" i="10" s="1"/>
  <c r="L89" i="10"/>
  <c r="N89" i="10" s="1"/>
  <c r="E45" i="10"/>
  <c r="L53" i="10"/>
  <c r="N53" i="10" s="1"/>
  <c r="E57" i="10"/>
  <c r="E61" i="10"/>
  <c r="F65" i="10"/>
  <c r="F69" i="10"/>
  <c r="E73" i="10"/>
  <c r="L81" i="10"/>
  <c r="N81" i="10" s="1"/>
  <c r="E62" i="10"/>
  <c r="E66" i="10"/>
  <c r="L78" i="10"/>
  <c r="N78" i="10" s="1"/>
  <c r="E98" i="10"/>
  <c r="Y82" i="10"/>
  <c r="AK82" i="10" s="1"/>
  <c r="F94" i="10"/>
  <c r="Y19" i="10"/>
  <c r="AK19" i="10" s="1"/>
  <c r="Y18" i="10"/>
  <c r="AK18" i="10" s="1"/>
  <c r="F11" i="10"/>
  <c r="R9" i="10"/>
  <c r="E13" i="10"/>
  <c r="F9" i="10"/>
  <c r="Y9" i="10"/>
  <c r="AK9" i="10" s="1"/>
  <c r="R58" i="10"/>
  <c r="Y58" i="10"/>
  <c r="AK58" i="10" s="1"/>
  <c r="F58" i="10"/>
  <c r="L54" i="10"/>
  <c r="N54" i="10" s="1"/>
  <c r="F54" i="10"/>
  <c r="L46" i="10"/>
  <c r="N46" i="10" s="1"/>
  <c r="F42" i="10"/>
  <c r="L38" i="10"/>
  <c r="N38" i="10" s="1"/>
  <c r="F38" i="10"/>
  <c r="L30" i="10"/>
  <c r="N30" i="10" s="1"/>
  <c r="F26" i="10"/>
  <c r="L22" i="10"/>
  <c r="N22" i="10" s="1"/>
  <c r="F22" i="10"/>
  <c r="L14" i="10"/>
  <c r="N14" i="10" s="1"/>
  <c r="R10" i="10"/>
  <c r="E10" i="10"/>
  <c r="L6" i="10"/>
  <c r="N6" i="10" s="1"/>
  <c r="E14" i="10"/>
  <c r="L18" i="10"/>
  <c r="N18" i="10" s="1"/>
  <c r="Y26" i="10"/>
  <c r="AK26" i="10" s="1"/>
  <c r="F30" i="10"/>
  <c r="Y30" i="10"/>
  <c r="AK30" i="10" s="1"/>
  <c r="R34" i="10"/>
  <c r="R38" i="10"/>
  <c r="L42" i="10"/>
  <c r="N42" i="10" s="1"/>
  <c r="E54" i="10"/>
  <c r="Y54" i="10"/>
  <c r="AK54" i="10" s="1"/>
  <c r="F62" i="10"/>
  <c r="E70" i="10"/>
  <c r="L82" i="10"/>
  <c r="N82" i="10" s="1"/>
  <c r="F86" i="10"/>
  <c r="Y90" i="10"/>
  <c r="AK90" i="10" s="1"/>
  <c r="R94" i="10"/>
  <c r="L98" i="10"/>
  <c r="N98" i="10" s="1"/>
  <c r="Y10" i="10"/>
  <c r="AK10" i="10" s="1"/>
  <c r="F14" i="10"/>
  <c r="Y14" i="10"/>
  <c r="AK14" i="10" s="1"/>
  <c r="R18" i="10"/>
  <c r="R22" i="10"/>
  <c r="L26" i="10"/>
  <c r="N26" i="10" s="1"/>
  <c r="E38" i="10"/>
  <c r="Y38" i="10"/>
  <c r="AK38" i="10" s="1"/>
  <c r="R46" i="10"/>
  <c r="F50" i="10"/>
  <c r="Y50" i="10"/>
  <c r="AK50" i="10" s="1"/>
  <c r="R62" i="10"/>
  <c r="F70" i="10"/>
  <c r="R78" i="10"/>
  <c r="L86" i="10"/>
  <c r="N86" i="10" s="1"/>
  <c r="E90" i="10"/>
  <c r="F3" i="10"/>
  <c r="F10" i="10"/>
  <c r="E22" i="10"/>
  <c r="Y22" i="10"/>
  <c r="AK22" i="10" s="1"/>
  <c r="R30" i="10"/>
  <c r="F34" i="10"/>
  <c r="Y34" i="10"/>
  <c r="AK34" i="10" s="1"/>
  <c r="R42" i="10"/>
  <c r="E46" i="10"/>
  <c r="L50" i="10"/>
  <c r="N50" i="10" s="1"/>
  <c r="Y66" i="10"/>
  <c r="AK66" i="10" s="1"/>
  <c r="R70" i="10"/>
  <c r="E74" i="10"/>
  <c r="E94" i="10"/>
  <c r="R4" i="10"/>
  <c r="Y4" i="10"/>
  <c r="Y83" i="10"/>
  <c r="AK83" i="10" s="1"/>
  <c r="L71" i="10"/>
  <c r="N71" i="10" s="1"/>
  <c r="Y47" i="10"/>
  <c r="AK47" i="10" s="1"/>
  <c r="E47" i="10"/>
  <c r="Y31" i="10"/>
  <c r="AK31" i="10" s="1"/>
  <c r="E31" i="10"/>
  <c r="Y15" i="10"/>
  <c r="AK15" i="10" s="1"/>
  <c r="E15" i="10"/>
  <c r="Y7" i="10"/>
  <c r="AK7" i="10" s="1"/>
  <c r="L7" i="10"/>
  <c r="N7" i="10" s="1"/>
  <c r="R87" i="10"/>
  <c r="R79" i="10"/>
  <c r="Y55" i="10"/>
  <c r="AK55" i="10" s="1"/>
  <c r="L51" i="10"/>
  <c r="N51" i="10" s="1"/>
  <c r="Y43" i="10"/>
  <c r="AK43" i="10" s="1"/>
  <c r="Y39" i="10"/>
  <c r="AK39" i="10" s="1"/>
  <c r="L35" i="10"/>
  <c r="N35" i="10" s="1"/>
  <c r="Y27" i="10"/>
  <c r="AK27" i="10" s="1"/>
  <c r="Y23" i="10"/>
  <c r="AK23" i="10" s="1"/>
  <c r="L19" i="10"/>
  <c r="N19" i="10" s="1"/>
  <c r="Y11" i="10"/>
  <c r="AK11" i="10" s="1"/>
  <c r="L11" i="10"/>
  <c r="N11" i="10" s="1"/>
  <c r="R19" i="10"/>
  <c r="L27" i="10"/>
  <c r="N27" i="10" s="1"/>
  <c r="R35" i="10"/>
  <c r="L43" i="10"/>
  <c r="N43" i="10" s="1"/>
  <c r="R51" i="10"/>
  <c r="L63" i="10"/>
  <c r="N63" i="10" s="1"/>
  <c r="E79" i="10"/>
  <c r="E83" i="10"/>
  <c r="L95" i="10"/>
  <c r="N95" i="10" s="1"/>
  <c r="F6" i="10"/>
  <c r="Y6" i="10"/>
  <c r="AK6" i="10" s="1"/>
  <c r="E5" i="10"/>
  <c r="F5" i="10"/>
  <c r="R5" i="10"/>
  <c r="L5" i="10"/>
  <c r="N5" i="10" s="1"/>
  <c r="F4" i="10"/>
  <c r="L3" i="10"/>
  <c r="N3" i="10" s="1"/>
  <c r="O3" i="10" s="1"/>
  <c r="Y3" i="10"/>
  <c r="E3" i="10"/>
  <c r="Y100" i="10"/>
  <c r="AK100" i="10" s="1"/>
  <c r="L100" i="10"/>
  <c r="N100" i="10" s="1"/>
  <c r="F100" i="10"/>
  <c r="E96" i="10"/>
  <c r="R96" i="10"/>
  <c r="L96" i="10"/>
  <c r="N96" i="10" s="1"/>
  <c r="Y92" i="10"/>
  <c r="AK92" i="10" s="1"/>
  <c r="L92" i="10"/>
  <c r="N92" i="10" s="1"/>
  <c r="R92" i="10"/>
  <c r="E92" i="10"/>
  <c r="E88" i="10"/>
  <c r="Y88" i="10"/>
  <c r="AK88" i="10" s="1"/>
  <c r="F88" i="10"/>
  <c r="R88" i="10"/>
  <c r="Y84" i="10"/>
  <c r="AK84" i="10" s="1"/>
  <c r="L84" i="10"/>
  <c r="N84" i="10" s="1"/>
  <c r="F84" i="10"/>
  <c r="R84" i="10"/>
  <c r="E84" i="10"/>
  <c r="E80" i="10"/>
  <c r="L80" i="10"/>
  <c r="N80" i="10" s="1"/>
  <c r="Y80" i="10"/>
  <c r="AK80" i="10" s="1"/>
  <c r="F80" i="10"/>
  <c r="R80" i="10"/>
  <c r="Y76" i="10"/>
  <c r="AK76" i="10" s="1"/>
  <c r="L76" i="10"/>
  <c r="N76" i="10" s="1"/>
  <c r="F76" i="10"/>
  <c r="R76" i="10"/>
  <c r="E76" i="10"/>
  <c r="E72" i="10"/>
  <c r="L72" i="10"/>
  <c r="N72" i="10" s="1"/>
  <c r="Y72" i="10"/>
  <c r="AK72" i="10" s="1"/>
  <c r="F72" i="10"/>
  <c r="Y68" i="10"/>
  <c r="AK68" i="10" s="1"/>
  <c r="L68" i="10"/>
  <c r="N68" i="10" s="1"/>
  <c r="F68" i="10"/>
  <c r="E64" i="10"/>
  <c r="R64" i="10"/>
  <c r="L64" i="10"/>
  <c r="N64" i="10" s="1"/>
  <c r="Y60" i="10"/>
  <c r="AK60" i="10" s="1"/>
  <c r="L60" i="10"/>
  <c r="N60" i="10" s="1"/>
  <c r="R60" i="10"/>
  <c r="E60" i="10"/>
  <c r="Y56" i="10"/>
  <c r="AK56" i="10" s="1"/>
  <c r="L56" i="10"/>
  <c r="N56" i="10" s="1"/>
  <c r="R56" i="10"/>
  <c r="F56" i="10"/>
  <c r="R52" i="10"/>
  <c r="F52" i="10"/>
  <c r="E52" i="10"/>
  <c r="Y48" i="10"/>
  <c r="AK48" i="10" s="1"/>
  <c r="L48" i="10"/>
  <c r="N48" i="10" s="1"/>
  <c r="R48" i="10"/>
  <c r="F48" i="10"/>
  <c r="R44" i="10"/>
  <c r="F44" i="10"/>
  <c r="E44" i="10"/>
  <c r="Y40" i="10"/>
  <c r="AK40" i="10" s="1"/>
  <c r="L40" i="10"/>
  <c r="N40" i="10" s="1"/>
  <c r="R40" i="10"/>
  <c r="F40" i="10"/>
  <c r="R36" i="10"/>
  <c r="F36" i="10"/>
  <c r="E36" i="10"/>
  <c r="Y32" i="10"/>
  <c r="AK32" i="10" s="1"/>
  <c r="L32" i="10"/>
  <c r="N32" i="10" s="1"/>
  <c r="R32" i="10"/>
  <c r="F32" i="10"/>
  <c r="R28" i="10"/>
  <c r="F28" i="10"/>
  <c r="E28" i="10"/>
  <c r="Y24" i="10"/>
  <c r="AK24" i="10" s="1"/>
  <c r="L24" i="10"/>
  <c r="N24" i="10" s="1"/>
  <c r="R24" i="10"/>
  <c r="F24" i="10"/>
  <c r="R20" i="10"/>
  <c r="F20" i="10"/>
  <c r="E20" i="10"/>
  <c r="Y16" i="10"/>
  <c r="AK16" i="10" s="1"/>
  <c r="L16" i="10"/>
  <c r="N16" i="10" s="1"/>
  <c r="R16" i="10"/>
  <c r="R12" i="10"/>
  <c r="F12" i="10"/>
  <c r="E12" i="10"/>
  <c r="L8" i="10"/>
  <c r="N8" i="10" s="1"/>
  <c r="Y8" i="10"/>
  <c r="AK8" i="10" s="1"/>
  <c r="Y20" i="10"/>
  <c r="AK20" i="10" s="1"/>
  <c r="Y28" i="10"/>
  <c r="AK28" i="10" s="1"/>
  <c r="Y36" i="10"/>
  <c r="AK36" i="10" s="1"/>
  <c r="Y44" i="10"/>
  <c r="AK44" i="10" s="1"/>
  <c r="Y52" i="10"/>
  <c r="AK52" i="10" s="1"/>
  <c r="F60" i="10"/>
  <c r="F64" i="10"/>
  <c r="R100" i="10"/>
  <c r="E8" i="10"/>
  <c r="L12" i="10"/>
  <c r="N12" i="10" s="1"/>
  <c r="Y64" i="10"/>
  <c r="AK64" i="10" s="1"/>
  <c r="E68" i="10"/>
  <c r="F8" i="10"/>
  <c r="E16" i="10"/>
  <c r="R68" i="10"/>
  <c r="L88" i="10"/>
  <c r="N88" i="10" s="1"/>
  <c r="F92" i="10"/>
  <c r="F96" i="10"/>
  <c r="R99" i="10"/>
  <c r="F99" i="10"/>
  <c r="R91" i="10"/>
  <c r="F91" i="10"/>
  <c r="R83" i="10"/>
  <c r="F83" i="10"/>
  <c r="R75" i="10"/>
  <c r="F75" i="10"/>
  <c r="R67" i="10"/>
  <c r="F67" i="10"/>
  <c r="R59" i="10"/>
  <c r="F59" i="10"/>
  <c r="E7" i="10"/>
  <c r="R7" i="10"/>
  <c r="F15" i="10"/>
  <c r="R15" i="10"/>
  <c r="F23" i="10"/>
  <c r="R23" i="10"/>
  <c r="F31" i="10"/>
  <c r="R31" i="10"/>
  <c r="F39" i="10"/>
  <c r="R39" i="10"/>
  <c r="F47" i="10"/>
  <c r="R47" i="10"/>
  <c r="F55" i="10"/>
  <c r="R55" i="10"/>
  <c r="E59" i="10"/>
  <c r="Y59" i="10"/>
  <c r="AK59" i="10" s="1"/>
  <c r="E63" i="10"/>
  <c r="R63" i="10"/>
  <c r="L79" i="10"/>
  <c r="N79" i="10" s="1"/>
  <c r="L83" i="10"/>
  <c r="N83" i="10" s="1"/>
  <c r="F87" i="10"/>
  <c r="Y87" i="10"/>
  <c r="AK87" i="10" s="1"/>
  <c r="E91" i="10"/>
  <c r="Y91" i="10"/>
  <c r="AK91" i="10" s="1"/>
  <c r="E95" i="10"/>
  <c r="R95" i="10"/>
  <c r="R98" i="10"/>
  <c r="F98" i="10"/>
  <c r="Y94" i="10"/>
  <c r="AK94" i="10" s="1"/>
  <c r="R90" i="10"/>
  <c r="F90" i="10"/>
  <c r="Y86" i="10"/>
  <c r="AK86" i="10" s="1"/>
  <c r="R82" i="10"/>
  <c r="F82" i="10"/>
  <c r="Y78" i="10"/>
  <c r="AK78" i="10" s="1"/>
  <c r="R74" i="10"/>
  <c r="F74" i="10"/>
  <c r="Y70" i="10"/>
  <c r="AK70" i="10" s="1"/>
  <c r="R66" i="10"/>
  <c r="F66" i="10"/>
  <c r="Y62" i="10"/>
  <c r="AK62" i="10" s="1"/>
  <c r="E6" i="10"/>
  <c r="F7" i="10"/>
  <c r="E11" i="10"/>
  <c r="L15" i="10"/>
  <c r="N15" i="10" s="1"/>
  <c r="E18" i="10"/>
  <c r="E19" i="10"/>
  <c r="L23" i="10"/>
  <c r="N23" i="10" s="1"/>
  <c r="E26" i="10"/>
  <c r="E27" i="10"/>
  <c r="L31" i="10"/>
  <c r="N31" i="10" s="1"/>
  <c r="E34" i="10"/>
  <c r="E35" i="10"/>
  <c r="L39" i="10"/>
  <c r="N39" i="10" s="1"/>
  <c r="E42" i="10"/>
  <c r="E43" i="10"/>
  <c r="L47" i="10"/>
  <c r="N47" i="10" s="1"/>
  <c r="E50" i="10"/>
  <c r="E51" i="10"/>
  <c r="L55" i="10"/>
  <c r="N55" i="10" s="1"/>
  <c r="E58" i="10"/>
  <c r="L59" i="10"/>
  <c r="N59" i="10" s="1"/>
  <c r="F63" i="10"/>
  <c r="Y63" i="10"/>
  <c r="AK63" i="10" s="1"/>
  <c r="E67" i="10"/>
  <c r="Y67" i="10"/>
  <c r="AK67" i="10" s="1"/>
  <c r="L70" i="10"/>
  <c r="N70" i="10" s="1"/>
  <c r="E71" i="10"/>
  <c r="R71" i="10"/>
  <c r="L74" i="10"/>
  <c r="N74" i="10" s="1"/>
  <c r="Y74" i="10"/>
  <c r="AK74" i="10" s="1"/>
  <c r="F78" i="10"/>
  <c r="E82" i="10"/>
  <c r="E86" i="10"/>
  <c r="R86" i="10"/>
  <c r="L87" i="10"/>
  <c r="N87" i="10" s="1"/>
  <c r="L91" i="10"/>
  <c r="N91" i="10" s="1"/>
  <c r="F95" i="10"/>
  <c r="Y95" i="10"/>
  <c r="AK95" i="10" s="1"/>
  <c r="E99" i="10"/>
  <c r="Y99" i="10"/>
  <c r="AK99" i="10" s="1"/>
  <c r="L4" i="10"/>
  <c r="N4" i="10" s="1"/>
  <c r="O4" i="10" s="1"/>
  <c r="E4" i="10"/>
  <c r="BU180" i="10" l="1"/>
  <c r="GW103" i="10"/>
  <c r="BX151" i="10"/>
  <c r="CU151" i="10" s="1"/>
  <c r="CI134" i="10"/>
  <c r="S134" i="6" s="1"/>
  <c r="R270" i="6"/>
  <c r="BB209" i="10"/>
  <c r="BY209" i="10" s="1"/>
  <c r="BB252" i="10"/>
  <c r="BY252" i="10" s="1"/>
  <c r="R217" i="6"/>
  <c r="HS273" i="10"/>
  <c r="BM248" i="10"/>
  <c r="O248" i="6" s="1"/>
  <c r="BH174" i="10"/>
  <c r="L174" i="6" s="1"/>
  <c r="BV175" i="10" a="1"/>
  <c r="BV175" i="10" s="1"/>
  <c r="BV224" i="10" a="1"/>
  <c r="BV224" i="10" s="1"/>
  <c r="BV270" i="10" a="1"/>
  <c r="BV270" i="10" s="1"/>
  <c r="BX196" i="10"/>
  <c r="CU196" i="10" s="1"/>
  <c r="BB161" i="10"/>
  <c r="BY161" i="10" s="1"/>
  <c r="BX218" i="10"/>
  <c r="CU218" i="10" s="1"/>
  <c r="AZ253" i="10" a="1"/>
  <c r="AZ253" i="10" s="1"/>
  <c r="BV253" i="10" s="1" a="1"/>
  <c r="BV253" i="10" s="1"/>
  <c r="CD253" i="10" s="1"/>
  <c r="P253" i="6" s="1"/>
  <c r="R221" i="6"/>
  <c r="BX250" i="10"/>
  <c r="CU250" i="10" s="1"/>
  <c r="BM301" i="10"/>
  <c r="O301" i="6" s="1"/>
  <c r="AZ248" i="10" a="1"/>
  <c r="AZ248" i="10" s="1"/>
  <c r="AZ107" i="10" a="1"/>
  <c r="AZ107" i="10" s="1"/>
  <c r="HS230" i="10"/>
  <c r="BV187" i="10" a="1"/>
  <c r="BV187" i="10" s="1"/>
  <c r="BV274" i="10" a="1"/>
  <c r="BV274" i="10" s="1"/>
  <c r="BH188" i="10"/>
  <c r="L188" i="6" s="1"/>
  <c r="BV261" i="10" a="1"/>
  <c r="BV261" i="10" s="1"/>
  <c r="BH261" i="10"/>
  <c r="L261" i="6" s="1"/>
  <c r="BV245" i="10" a="1"/>
  <c r="BV245" i="10" s="1"/>
  <c r="BH245" i="10"/>
  <c r="L245" i="6" s="1"/>
  <c r="BV185" i="10" a="1"/>
  <c r="BV185" i="10" s="1"/>
  <c r="BH185" i="10"/>
  <c r="L185" i="6" s="1"/>
  <c r="BH177" i="10"/>
  <c r="L177" i="6" s="1"/>
  <c r="AZ300" i="10" a="1"/>
  <c r="AZ300" i="10" s="1"/>
  <c r="BH300" i="10" s="1"/>
  <c r="L300" i="6" s="1"/>
  <c r="AZ191" i="10" a="1"/>
  <c r="AZ191" i="10" s="1"/>
  <c r="BV231" i="10" a="1"/>
  <c r="BV231" i="10" s="1"/>
  <c r="BV176" i="10" a="1"/>
  <c r="BV176" i="10" s="1"/>
  <c r="BV198" i="10" a="1"/>
  <c r="BV198" i="10" s="1"/>
  <c r="BV229" i="10" a="1"/>
  <c r="BV229" i="10" s="1"/>
  <c r="CR279" i="10" a="1"/>
  <c r="CR279" i="10" s="1"/>
  <c r="BV280" i="10" a="1"/>
  <c r="BV280" i="10" s="1"/>
  <c r="AZ148" i="10" a="1"/>
  <c r="AZ148" i="10" s="1"/>
  <c r="DZ155" i="10"/>
  <c r="CT230" i="10"/>
  <c r="DQ230" i="10" s="1"/>
  <c r="BH176" i="10"/>
  <c r="L176" i="6" s="1"/>
  <c r="IM116" i="10"/>
  <c r="IO116" i="10" s="1"/>
  <c r="HQ209" i="10"/>
  <c r="IM208" i="10"/>
  <c r="CD279" i="10"/>
  <c r="P279" i="6" s="1"/>
  <c r="GW251" i="10"/>
  <c r="BV208" i="10" a="1"/>
  <c r="BV208" i="10" s="1"/>
  <c r="AZ236" i="10" a="1"/>
  <c r="AZ236" i="10" s="1"/>
  <c r="BV116" i="10" a="1"/>
  <c r="BV116" i="10" s="1"/>
  <c r="BV186" i="10" a="1"/>
  <c r="BV186" i="10" s="1"/>
  <c r="BV285" i="10" a="1"/>
  <c r="BV285" i="10" s="1"/>
  <c r="AZ169" i="10" a="1"/>
  <c r="AZ169" i="10" s="1"/>
  <c r="BV277" i="10" a="1"/>
  <c r="BV277" i="10" s="1"/>
  <c r="BV217" i="10" a="1"/>
  <c r="BV217" i="10" s="1"/>
  <c r="BV182" i="10" a="1"/>
  <c r="BV182" i="10" s="1"/>
  <c r="BV194" i="10" a="1"/>
  <c r="BV194" i="10" s="1"/>
  <c r="AZ178" i="10" a="1"/>
  <c r="AZ178" i="10" s="1"/>
  <c r="CR206" i="10" a="1"/>
  <c r="CR206" i="10" s="1"/>
  <c r="BV119" i="10" a="1"/>
  <c r="BV119" i="10" s="1"/>
  <c r="CR247" i="10" a="1"/>
  <c r="CR247" i="10" s="1"/>
  <c r="CR159" i="10" a="1"/>
  <c r="CR159" i="10" s="1"/>
  <c r="BV281" i="10" a="1"/>
  <c r="BV281" i="10" s="1"/>
  <c r="BH281" i="10"/>
  <c r="L281" i="6" s="1"/>
  <c r="AZ153" i="10" a="1"/>
  <c r="AZ153" i="10" s="1"/>
  <c r="AZ299" i="10" a="1"/>
  <c r="AZ299" i="10" s="1"/>
  <c r="BV225" i="10" a="1"/>
  <c r="BV225" i="10" s="1"/>
  <c r="BV141" i="10" a="1"/>
  <c r="BV141" i="10" s="1"/>
  <c r="AZ109" i="10" a="1"/>
  <c r="AZ109" i="10" s="1"/>
  <c r="BV218" i="10" a="1"/>
  <c r="BV218" i="10" s="1"/>
  <c r="DD287" i="10"/>
  <c r="R202" i="6"/>
  <c r="BX118" i="10"/>
  <c r="CU118" i="10" s="1"/>
  <c r="BH274" i="10"/>
  <c r="L274" i="6" s="1"/>
  <c r="IM185" i="10"/>
  <c r="HX209" i="10"/>
  <c r="HZ209" i="10" s="1"/>
  <c r="HX109" i="10"/>
  <c r="HZ109" i="10" s="1"/>
  <c r="HQ145" i="10"/>
  <c r="IN200" i="10"/>
  <c r="IM140" i="10"/>
  <c r="IT299" i="10"/>
  <c r="IV299" i="10" s="1"/>
  <c r="AZ171" i="10" a="1"/>
  <c r="AZ171" i="10" s="1"/>
  <c r="BV260" i="10" a="1"/>
  <c r="BV260" i="10" s="1"/>
  <c r="AZ207" i="10" a="1"/>
  <c r="AZ207" i="10" s="1"/>
  <c r="AZ287" i="10" a="1"/>
  <c r="AZ287" i="10" s="1"/>
  <c r="BV216" i="10" a="1"/>
  <c r="BV216" i="10" s="1"/>
  <c r="AZ166" i="10" a="1"/>
  <c r="AZ166" i="10" s="1"/>
  <c r="BV200" i="10" a="1"/>
  <c r="BV200" i="10" s="1"/>
  <c r="AZ240" i="10" a="1"/>
  <c r="AZ240" i="10" s="1"/>
  <c r="BV157" i="10" a="1"/>
  <c r="BV157" i="10" s="1"/>
  <c r="BV202" i="10" a="1"/>
  <c r="BV202" i="10" s="1"/>
  <c r="BV219" i="10" a="1"/>
  <c r="BV219" i="10" s="1"/>
  <c r="BV243" i="10" a="1"/>
  <c r="BV243" i="10" s="1"/>
  <c r="AZ256" i="10" a="1"/>
  <c r="AZ256" i="10" s="1"/>
  <c r="BV195" i="10" a="1"/>
  <c r="BV195" i="10" s="1"/>
  <c r="BH195" i="10"/>
  <c r="L195" i="6" s="1"/>
  <c r="AZ214" i="10" a="1"/>
  <c r="AZ214" i="10" s="1"/>
  <c r="BV163" i="10" a="1"/>
  <c r="BV163" i="10" s="1"/>
  <c r="AZ124" i="10" a="1"/>
  <c r="AZ124" i="10" s="1"/>
  <c r="AZ296" i="10" a="1"/>
  <c r="AZ296" i="10" s="1"/>
  <c r="BV278" i="10" a="1"/>
  <c r="BV278" i="10" s="1"/>
  <c r="BV297" i="10" a="1"/>
  <c r="BV297" i="10" s="1"/>
  <c r="BV118" i="10" a="1"/>
  <c r="BV118" i="10" s="1"/>
  <c r="CD118" i="10" s="1"/>
  <c r="DD259" i="10"/>
  <c r="AZ138" i="10" a="1"/>
  <c r="AZ138" i="10" s="1"/>
  <c r="BV138" i="10" s="1" a="1"/>
  <c r="BV138" i="10" s="1"/>
  <c r="IT185" i="10"/>
  <c r="IV185" i="10" s="1"/>
  <c r="IM149" i="10"/>
  <c r="HQ214" i="10"/>
  <c r="HR209" i="10"/>
  <c r="HR109" i="10"/>
  <c r="HX145" i="10"/>
  <c r="HZ145" i="10" s="1"/>
  <c r="IT200" i="10"/>
  <c r="IV200" i="10" s="1"/>
  <c r="IT140" i="10"/>
  <c r="IV140" i="10" s="1"/>
  <c r="IM299" i="10"/>
  <c r="AL107" i="10"/>
  <c r="BV273" i="10" a="1"/>
  <c r="BV273" i="10" s="1"/>
  <c r="AZ295" i="10" a="1"/>
  <c r="AZ295" i="10" s="1"/>
  <c r="BV290" i="10" a="1"/>
  <c r="BV290" i="10" s="1"/>
  <c r="BV298" i="10" a="1"/>
  <c r="BV298" i="10" s="1"/>
  <c r="BV196" i="10" a="1"/>
  <c r="BV196" i="10" s="1"/>
  <c r="BV221" i="10" a="1"/>
  <c r="BV221" i="10" s="1"/>
  <c r="BV250" i="10" a="1"/>
  <c r="BV250" i="10" s="1"/>
  <c r="AZ121" i="10" a="1"/>
  <c r="AZ121" i="10" s="1"/>
  <c r="BH121" i="10" s="1"/>
  <c r="L121" i="6" s="1"/>
  <c r="BV139" i="10" a="1"/>
  <c r="BV139" i="10" s="1"/>
  <c r="AZ209" i="10" a="1"/>
  <c r="AZ209" i="10" s="1"/>
  <c r="BV257" i="10" a="1"/>
  <c r="BV257" i="10" s="1"/>
  <c r="AZ117" i="10" a="1"/>
  <c r="AZ117" i="10" s="1"/>
  <c r="BV242" i="10" a="1"/>
  <c r="BV242" i="10" s="1"/>
  <c r="CR230" i="10" a="1"/>
  <c r="CR230" i="10" s="1"/>
  <c r="CZ230" i="10" s="1"/>
  <c r="T230" i="6" s="1"/>
  <c r="BV110" i="10" a="1"/>
  <c r="BV110" i="10" s="1"/>
  <c r="BV154" i="10" a="1"/>
  <c r="BV154" i="10" s="1"/>
  <c r="BV258" i="10" a="1"/>
  <c r="BV258" i="10" s="1"/>
  <c r="BV201" i="10" a="1"/>
  <c r="BV201" i="10" s="1"/>
  <c r="AZ289" i="10" a="1"/>
  <c r="AZ289" i="10" s="1"/>
  <c r="BV265" i="10" a="1"/>
  <c r="BV265" i="10" s="1"/>
  <c r="AZ115" i="10" a="1"/>
  <c r="AZ115" i="10" s="1"/>
  <c r="AZ144" i="10" a="1"/>
  <c r="AZ144" i="10" s="1"/>
  <c r="DZ123" i="10"/>
  <c r="BH270" i="10"/>
  <c r="L270" i="6" s="1"/>
  <c r="IN185" i="10"/>
  <c r="IT149" i="10"/>
  <c r="IV149" i="10" s="1"/>
  <c r="HR214" i="10"/>
  <c r="IN157" i="10"/>
  <c r="HQ109" i="10"/>
  <c r="HR145" i="10"/>
  <c r="IM200" i="10"/>
  <c r="IM292" i="10"/>
  <c r="IN140" i="10"/>
  <c r="IN299" i="10"/>
  <c r="BH253" i="10"/>
  <c r="L253" i="6" s="1"/>
  <c r="AZ120" i="10" a="1"/>
  <c r="AZ120" i="10" s="1"/>
  <c r="BV211" i="10" a="1"/>
  <c r="BV211" i="10" s="1"/>
  <c r="CY222" i="10"/>
  <c r="IK222" i="10"/>
  <c r="CO222" i="10"/>
  <c r="DI222" i="10"/>
  <c r="CP222" i="10"/>
  <c r="DA222" i="10"/>
  <c r="CV222" i="10"/>
  <c r="CX222" i="10" s="1"/>
  <c r="DB222" i="10"/>
  <c r="CR135" i="10" a="1"/>
  <c r="CR135" i="10" s="1"/>
  <c r="CZ135" i="10" s="1"/>
  <c r="T135" i="6" s="1"/>
  <c r="BV183" i="10" a="1"/>
  <c r="BV183" i="10" s="1"/>
  <c r="CR238" i="10" a="1"/>
  <c r="CR238" i="10" s="1"/>
  <c r="BV220" i="10" a="1"/>
  <c r="BV220" i="10" s="1"/>
  <c r="BV134" i="10" a="1"/>
  <c r="BV134" i="10" s="1"/>
  <c r="BV173" i="10" a="1"/>
  <c r="BV173" i="10" s="1"/>
  <c r="CR111" i="10" a="1"/>
  <c r="CR111" i="10" s="1"/>
  <c r="BV241" i="10" a="1"/>
  <c r="BV241" i="10" s="1"/>
  <c r="BV212" i="10" a="1"/>
  <c r="BV212" i="10" s="1"/>
  <c r="BV113" i="10" a="1"/>
  <c r="BV113" i="10" s="1"/>
  <c r="AZ276" i="10" a="1"/>
  <c r="AZ276" i="10" s="1"/>
  <c r="AZ189" i="10" a="1"/>
  <c r="AZ189" i="10" s="1"/>
  <c r="AZ264" i="10" a="1"/>
  <c r="AZ264" i="10" s="1"/>
  <c r="BH264" i="10" s="1"/>
  <c r="L264" i="6" s="1"/>
  <c r="BV106" i="10" a="1"/>
  <c r="BV106" i="10" s="1"/>
  <c r="BV213" i="10" a="1"/>
  <c r="BV213" i="10" s="1"/>
  <c r="BV288" i="10" a="1"/>
  <c r="BV288" i="10" s="1"/>
  <c r="BV234" i="10" a="1"/>
  <c r="BV234" i="10" s="1"/>
  <c r="AZ161" i="10" a="1"/>
  <c r="AZ161" i="10" s="1"/>
  <c r="BH161" i="10" s="1"/>
  <c r="L161" i="6" s="1"/>
  <c r="BV104" i="10" a="1"/>
  <c r="BV104" i="10" s="1"/>
  <c r="BV199" i="10" a="1"/>
  <c r="BV199" i="10" s="1"/>
  <c r="BH280" i="10"/>
  <c r="L280" i="6" s="1"/>
  <c r="CD151" i="10"/>
  <c r="P151" i="6" s="1"/>
  <c r="IN149" i="10"/>
  <c r="HX214" i="10"/>
  <c r="HZ214" i="10" s="1"/>
  <c r="IT157" i="10"/>
  <c r="IV157" i="10" s="1"/>
  <c r="BM252" i="10"/>
  <c r="O252" i="6" s="1"/>
  <c r="IN292" i="10"/>
  <c r="AL248" i="10"/>
  <c r="H248" i="6" s="1"/>
  <c r="BV126" i="10" a="1"/>
  <c r="BV126" i="10" s="1"/>
  <c r="CR174" i="10" a="1"/>
  <c r="CR174" i="10" s="1"/>
  <c r="BV152" i="10" a="1"/>
  <c r="BV152" i="10" s="1"/>
  <c r="BU222" i="10"/>
  <c r="CR235" i="10" a="1"/>
  <c r="CR235" i="10" s="1"/>
  <c r="BV286" i="10" a="1"/>
  <c r="BV286" i="10" s="1"/>
  <c r="BV184" i="10" a="1"/>
  <c r="BV184" i="10" s="1"/>
  <c r="AZ244" i="10" a="1"/>
  <c r="AZ244" i="10" s="1"/>
  <c r="CR255" i="10" a="1"/>
  <c r="CR255" i="10" s="1"/>
  <c r="BV114" i="10" a="1"/>
  <c r="BV114" i="10" s="1"/>
  <c r="BV215" i="10" a="1"/>
  <c r="BV215" i="10" s="1"/>
  <c r="BV301" i="10" a="1"/>
  <c r="BV301" i="10" s="1"/>
  <c r="CD301" i="10" s="1"/>
  <c r="P301" i="6" s="1"/>
  <c r="CR272" i="10" a="1"/>
  <c r="CR272" i="10" s="1"/>
  <c r="BV203" i="10" a="1"/>
  <c r="BV203" i="10" s="1"/>
  <c r="BV127" i="10" a="1"/>
  <c r="BV127" i="10" s="1"/>
  <c r="CD127" i="10" s="1"/>
  <c r="P127" i="6" s="1"/>
  <c r="AZ259" i="10" a="1"/>
  <c r="AZ259" i="10" s="1"/>
  <c r="BV108" i="10" a="1"/>
  <c r="BV108" i="10" s="1"/>
  <c r="BV233" i="10" a="1"/>
  <c r="BV233" i="10" s="1"/>
  <c r="AZ131" i="10" a="1"/>
  <c r="AZ131" i="10" s="1"/>
  <c r="BH131" i="10" s="1"/>
  <c r="L131" i="6" s="1"/>
  <c r="BV291" i="10" a="1"/>
  <c r="BV291" i="10" s="1"/>
  <c r="CD291" i="10" s="1"/>
  <c r="P291" i="6" s="1"/>
  <c r="BV170" i="10" a="1"/>
  <c r="BV170" i="10" s="1"/>
  <c r="HX283" i="10"/>
  <c r="HZ283" i="10" s="1"/>
  <c r="IO292" i="10"/>
  <c r="IM105" i="10"/>
  <c r="IM157" i="10"/>
  <c r="IN301" i="10"/>
  <c r="IN249" i="10"/>
  <c r="IO249" i="10" s="1"/>
  <c r="HR240" i="10"/>
  <c r="IT292" i="10"/>
  <c r="IV292" i="10" s="1"/>
  <c r="IT278" i="10"/>
  <c r="IV278" i="10" s="1"/>
  <c r="BV180" i="10" a="1"/>
  <c r="BV180" i="10" s="1"/>
  <c r="BV254" i="10" a="1"/>
  <c r="BV254" i="10" s="1"/>
  <c r="BH254" i="10"/>
  <c r="L254" i="6" s="1"/>
  <c r="AZ190" i="10" a="1"/>
  <c r="AZ190" i="10" s="1"/>
  <c r="BV158" i="10" a="1"/>
  <c r="BV158" i="10" s="1"/>
  <c r="BV132" i="10" a="1"/>
  <c r="BV132" i="10" s="1"/>
  <c r="BV284" i="10" a="1"/>
  <c r="BV284" i="10" s="1"/>
  <c r="BV123" i="10" a="1"/>
  <c r="BV123" i="10" s="1"/>
  <c r="BV147" i="10" a="1"/>
  <c r="BV147" i="10" s="1"/>
  <c r="AZ283" i="10" a="1"/>
  <c r="AZ283" i="10" s="1"/>
  <c r="BV282" i="10" a="1"/>
  <c r="BV282" i="10" s="1"/>
  <c r="CD282" i="10" s="1"/>
  <c r="P282" i="6" s="1"/>
  <c r="HS218" i="10"/>
  <c r="BV140" i="10" a="1"/>
  <c r="BV140" i="10" s="1"/>
  <c r="BV149" i="10" a="1"/>
  <c r="BV149" i="10" s="1"/>
  <c r="AZ145" i="10" a="1"/>
  <c r="AZ145" i="10" s="1"/>
  <c r="BV167" i="10" a="1"/>
  <c r="BV167" i="10" s="1"/>
  <c r="BV165" i="10" a="1"/>
  <c r="BV165" i="10" s="1"/>
  <c r="AZ146" i="10" a="1"/>
  <c r="AZ146" i="10" s="1"/>
  <c r="BV251" i="10" a="1"/>
  <c r="BV251" i="10" s="1"/>
  <c r="BV266" i="10" a="1"/>
  <c r="BV266" i="10" s="1"/>
  <c r="BV227" i="10" a="1"/>
  <c r="BV227" i="10" s="1"/>
  <c r="CI297" i="10"/>
  <c r="S297" i="6" s="1"/>
  <c r="CT279" i="10"/>
  <c r="DQ279" i="10" s="1"/>
  <c r="BH224" i="10"/>
  <c r="L224" i="6" s="1"/>
  <c r="HR283" i="10"/>
  <c r="IT116" i="10"/>
  <c r="IV116" i="10" s="1"/>
  <c r="IN105" i="10"/>
  <c r="IM301" i="10"/>
  <c r="IT249" i="10"/>
  <c r="IV249" i="10" s="1"/>
  <c r="HQ240" i="10"/>
  <c r="IT208" i="10"/>
  <c r="IV208" i="10" s="1"/>
  <c r="IM278" i="10"/>
  <c r="AL300" i="10"/>
  <c r="H300" i="6" s="1"/>
  <c r="AZ252" i="10" a="1"/>
  <c r="AZ252" i="10" s="1"/>
  <c r="AZ267" i="10" a="1"/>
  <c r="AZ267" i="10" s="1"/>
  <c r="BV162" i="10" a="1"/>
  <c r="BV162" i="10" s="1"/>
  <c r="CR275" i="10" a="1"/>
  <c r="CR275" i="10" s="1"/>
  <c r="BV205" i="10" a="1"/>
  <c r="BV205" i="10" s="1"/>
  <c r="CD205" i="10" s="1"/>
  <c r="P205" i="6" s="1"/>
  <c r="BV262" i="10" a="1"/>
  <c r="BV262" i="10" s="1"/>
  <c r="BV136" i="10" a="1"/>
  <c r="BV136" i="10" s="1"/>
  <c r="BV193" i="10" a="1"/>
  <c r="BV193" i="10" s="1"/>
  <c r="CD193" i="10" s="1"/>
  <c r="P193" i="6" s="1"/>
  <c r="R192" i="6"/>
  <c r="BH116" i="10"/>
  <c r="CI233" i="10"/>
  <c r="S233" i="6" s="1"/>
  <c r="GW149" i="10"/>
  <c r="BX217" i="10"/>
  <c r="CU217" i="10" s="1"/>
  <c r="HS102" i="10"/>
  <c r="BM287" i="10"/>
  <c r="O287" i="6" s="1"/>
  <c r="CI180" i="10"/>
  <c r="S180" i="6" s="1"/>
  <c r="R180" i="6"/>
  <c r="BX113" i="10"/>
  <c r="CU113" i="10" s="1"/>
  <c r="BB287" i="10"/>
  <c r="BY287" i="10" s="1"/>
  <c r="IO124" i="10"/>
  <c r="BX105" i="10"/>
  <c r="CU105" i="10" s="1"/>
  <c r="BX154" i="10"/>
  <c r="CU154" i="10" s="1"/>
  <c r="BX225" i="10"/>
  <c r="CU225" i="10" s="1"/>
  <c r="GW112" i="10"/>
  <c r="BX288" i="10"/>
  <c r="CU288" i="10" s="1"/>
  <c r="R126" i="6"/>
  <c r="BX114" i="10"/>
  <c r="CU114" i="10" s="1"/>
  <c r="BX123" i="10"/>
  <c r="CU123" i="10" s="1"/>
  <c r="CT174" i="10"/>
  <c r="DQ174" i="10" s="1"/>
  <c r="BH302" i="10"/>
  <c r="L302" i="6" s="1"/>
  <c r="GW290" i="10"/>
  <c r="CI227" i="10"/>
  <c r="S227" i="6" s="1"/>
  <c r="HS256" i="10"/>
  <c r="R277" i="6"/>
  <c r="BX132" i="10"/>
  <c r="CU132" i="10" s="1"/>
  <c r="IO265" i="10"/>
  <c r="HS146" i="10"/>
  <c r="IO250" i="10"/>
  <c r="BX297" i="10"/>
  <c r="CU297" i="10" s="1"/>
  <c r="CD284" i="10"/>
  <c r="P284" i="6" s="1"/>
  <c r="BH194" i="10"/>
  <c r="L194" i="6" s="1"/>
  <c r="BH175" i="10"/>
  <c r="L175" i="6" s="1"/>
  <c r="BB289" i="10"/>
  <c r="BY289" i="10" s="1"/>
  <c r="BB144" i="10"/>
  <c r="BY144" i="10" s="1"/>
  <c r="BB256" i="10"/>
  <c r="BY256" i="10" s="1"/>
  <c r="BM145" i="10"/>
  <c r="O145" i="6" s="1"/>
  <c r="BM240" i="10"/>
  <c r="O240" i="6" s="1"/>
  <c r="BX229" i="10"/>
  <c r="CU229" i="10" s="1"/>
  <c r="CG207" i="10"/>
  <c r="R207" i="6" s="1"/>
  <c r="DE272" i="10"/>
  <c r="W272" i="6" s="1"/>
  <c r="DE135" i="10"/>
  <c r="W135" i="6" s="1"/>
  <c r="HS272" i="10"/>
  <c r="HS181" i="10"/>
  <c r="HS235" i="10"/>
  <c r="HS254" i="10"/>
  <c r="DZ127" i="10"/>
  <c r="IK169" i="10"/>
  <c r="IW169" i="10" s="1"/>
  <c r="IK240" i="10"/>
  <c r="IW240" i="10" s="1"/>
  <c r="IK190" i="10"/>
  <c r="IW190" i="10" s="1"/>
  <c r="DZ139" i="10"/>
  <c r="IK133" i="10"/>
  <c r="IW133" i="10" s="1"/>
  <c r="IK259" i="10"/>
  <c r="IW259" i="10" s="1"/>
  <c r="IK302" i="10"/>
  <c r="IW302" i="10" s="1"/>
  <c r="IK189" i="10"/>
  <c r="IW189" i="10" s="1"/>
  <c r="IK244" i="10"/>
  <c r="IW244" i="10" s="1"/>
  <c r="BX173" i="10"/>
  <c r="CU173" i="10" s="1"/>
  <c r="IO170" i="10"/>
  <c r="IO216" i="10"/>
  <c r="FW15" i="10"/>
  <c r="GI15" i="10" s="1"/>
  <c r="FW90" i="10"/>
  <c r="GI90" i="10" s="1"/>
  <c r="FW9" i="10"/>
  <c r="GI9" i="10" s="1"/>
  <c r="FW82" i="10"/>
  <c r="GI82" i="10" s="1"/>
  <c r="FW17" i="10"/>
  <c r="GI17" i="10" s="1"/>
  <c r="FW35" i="10"/>
  <c r="GI35" i="10" s="1"/>
  <c r="DZ266" i="10"/>
  <c r="DZ165" i="10"/>
  <c r="DZ274" i="10"/>
  <c r="DZ212" i="10"/>
  <c r="DZ227" i="10"/>
  <c r="IK120" i="10"/>
  <c r="IW120" i="10" s="1"/>
  <c r="IK283" i="10"/>
  <c r="IW283" i="10" s="1"/>
  <c r="IK300" i="10"/>
  <c r="IW300" i="10" s="1"/>
  <c r="IK236" i="10"/>
  <c r="IW236" i="10" s="1"/>
  <c r="IK271" i="10"/>
  <c r="IW271" i="10" s="1"/>
  <c r="IK168" i="10"/>
  <c r="IW168" i="10" s="1"/>
  <c r="IK128" i="10"/>
  <c r="IW128" i="10" s="1"/>
  <c r="IK145" i="10"/>
  <c r="IW145" i="10" s="1"/>
  <c r="IK188" i="10"/>
  <c r="IW188" i="10" s="1"/>
  <c r="IO122" i="10"/>
  <c r="IO156" i="10"/>
  <c r="GW280" i="10"/>
  <c r="HS271" i="10"/>
  <c r="IK207" i="10"/>
  <c r="IW207" i="10" s="1"/>
  <c r="HS214" i="10"/>
  <c r="FW8" i="10"/>
  <c r="GI8" i="10" s="1"/>
  <c r="FW12" i="10"/>
  <c r="GI12" i="10" s="1"/>
  <c r="FW62" i="10"/>
  <c r="GI62" i="10" s="1"/>
  <c r="FW63" i="10"/>
  <c r="GI63" i="10" s="1"/>
  <c r="FW86" i="10"/>
  <c r="GI86" i="10" s="1"/>
  <c r="FW91" i="10"/>
  <c r="GI91" i="10" s="1"/>
  <c r="FW59" i="10"/>
  <c r="GI59" i="10" s="1"/>
  <c r="FW56" i="10"/>
  <c r="GI56" i="10" s="1"/>
  <c r="FW88" i="10"/>
  <c r="GI88" i="10" s="1"/>
  <c r="FW11" i="10"/>
  <c r="GI11" i="10" s="1"/>
  <c r="FW55" i="10"/>
  <c r="GI55" i="10" s="1"/>
  <c r="FW31" i="10"/>
  <c r="GI31" i="10" s="1"/>
  <c r="FW13" i="10"/>
  <c r="GI13" i="10" s="1"/>
  <c r="FW71" i="10"/>
  <c r="GI71" i="10" s="1"/>
  <c r="FW42" i="10"/>
  <c r="GI42" i="10" s="1"/>
  <c r="DZ295" i="10"/>
  <c r="DZ112" i="10"/>
  <c r="IK269" i="10"/>
  <c r="IW269" i="10" s="1"/>
  <c r="IK131" i="10"/>
  <c r="IW131" i="10" s="1"/>
  <c r="IK121" i="10"/>
  <c r="IW121" i="10" s="1"/>
  <c r="IK164" i="10"/>
  <c r="IW164" i="10" s="1"/>
  <c r="IK289" i="10"/>
  <c r="IW289" i="10" s="1"/>
  <c r="IK295" i="10"/>
  <c r="IW295" i="10" s="1"/>
  <c r="IK287" i="10"/>
  <c r="IW287" i="10" s="1"/>
  <c r="GW284" i="10"/>
  <c r="GW175" i="10"/>
  <c r="FW99" i="10"/>
  <c r="GI99" i="10" s="1"/>
  <c r="FW95" i="10"/>
  <c r="GI95" i="10" s="1"/>
  <c r="FW74" i="10"/>
  <c r="GI74" i="10" s="1"/>
  <c r="FW52" i="10"/>
  <c r="GI52" i="10" s="1"/>
  <c r="FW48" i="10"/>
  <c r="GI48" i="10" s="1"/>
  <c r="FW22" i="10"/>
  <c r="GI22" i="10" s="1"/>
  <c r="FW30" i="10"/>
  <c r="GI30" i="10" s="1"/>
  <c r="FW97" i="10"/>
  <c r="GI97" i="10" s="1"/>
  <c r="FW85" i="10"/>
  <c r="GI85" i="10" s="1"/>
  <c r="FW73" i="10"/>
  <c r="GI73" i="10" s="1"/>
  <c r="FW53" i="10"/>
  <c r="GI53" i="10" s="1"/>
  <c r="FW46" i="10"/>
  <c r="GI46" i="10" s="1"/>
  <c r="DZ110" i="10"/>
  <c r="DZ124" i="10"/>
  <c r="DZ156" i="10"/>
  <c r="IK171" i="10"/>
  <c r="IW171" i="10" s="1"/>
  <c r="IK146" i="10"/>
  <c r="IW146" i="10" s="1"/>
  <c r="IK148" i="10"/>
  <c r="IW148" i="10" s="1"/>
  <c r="IK117" i="10"/>
  <c r="IW117" i="10" s="1"/>
  <c r="HS283" i="10"/>
  <c r="BU207" i="10"/>
  <c r="IO258" i="10"/>
  <c r="HR301" i="10"/>
  <c r="HQ301" i="10"/>
  <c r="HX301" i="10"/>
  <c r="HZ301" i="10" s="1"/>
  <c r="HS222" i="10"/>
  <c r="FW34" i="10"/>
  <c r="GI34" i="10" s="1"/>
  <c r="FW77" i="10"/>
  <c r="GI77" i="10" s="1"/>
  <c r="FW70" i="10"/>
  <c r="GI70" i="10" s="1"/>
  <c r="FW68" i="10"/>
  <c r="GI68" i="10" s="1"/>
  <c r="FW23" i="10"/>
  <c r="GI23" i="10" s="1"/>
  <c r="FW47" i="10"/>
  <c r="GI47" i="10" s="1"/>
  <c r="FW66" i="10"/>
  <c r="GI66" i="10" s="1"/>
  <c r="FW50" i="10"/>
  <c r="GI50" i="10" s="1"/>
  <c r="FW14" i="10"/>
  <c r="GI14" i="10" s="1"/>
  <c r="FW69" i="10"/>
  <c r="GI69" i="10" s="1"/>
  <c r="FW93" i="10"/>
  <c r="GI93" i="10" s="1"/>
  <c r="FW75" i="10"/>
  <c r="GI75" i="10" s="1"/>
  <c r="FW61" i="10"/>
  <c r="GI61" i="10" s="1"/>
  <c r="FW79" i="10"/>
  <c r="GI79" i="10" s="1"/>
  <c r="FW98" i="10"/>
  <c r="GI98" i="10" s="1"/>
  <c r="DZ249" i="10"/>
  <c r="DZ118" i="10"/>
  <c r="DZ229" i="10"/>
  <c r="IK239" i="10"/>
  <c r="IW239" i="10" s="1"/>
  <c r="DZ224" i="10"/>
  <c r="IK115" i="10"/>
  <c r="IW115" i="10" s="1"/>
  <c r="IK144" i="10"/>
  <c r="IW144" i="10" s="1"/>
  <c r="IK276" i="10"/>
  <c r="IW276" i="10" s="1"/>
  <c r="IK109" i="10"/>
  <c r="IW109" i="10" s="1"/>
  <c r="IK103" i="10"/>
  <c r="IW103" i="10" s="1"/>
  <c r="IK248" i="10"/>
  <c r="IW248" i="10" s="1"/>
  <c r="IK142" i="10"/>
  <c r="IW142" i="10" s="1"/>
  <c r="IK232" i="10"/>
  <c r="IW232" i="10" s="1"/>
  <c r="IK177" i="10"/>
  <c r="IW177" i="10" s="1"/>
  <c r="IK107" i="10"/>
  <c r="IW107" i="10" s="1"/>
  <c r="IK209" i="10"/>
  <c r="IW209" i="10" s="1"/>
  <c r="IK214" i="10"/>
  <c r="IW214" i="10" s="1"/>
  <c r="IO197" i="10"/>
  <c r="IK166" i="10"/>
  <c r="IW166" i="10" s="1"/>
  <c r="GW286" i="10"/>
  <c r="HX278" i="10"/>
  <c r="HZ278" i="10" s="1"/>
  <c r="HQ278" i="10"/>
  <c r="HR278" i="10"/>
  <c r="GW188" i="10"/>
  <c r="GW184" i="10"/>
  <c r="FW49" i="10"/>
  <c r="GI49" i="10" s="1"/>
  <c r="FW87" i="10"/>
  <c r="GI87" i="10" s="1"/>
  <c r="FW44" i="10"/>
  <c r="GI44" i="10" s="1"/>
  <c r="FW40" i="10"/>
  <c r="GI40" i="10" s="1"/>
  <c r="FW94" i="10"/>
  <c r="GI94" i="10" s="1"/>
  <c r="FW64" i="10"/>
  <c r="GI64" i="10" s="1"/>
  <c r="FW36" i="10"/>
  <c r="GI36" i="10" s="1"/>
  <c r="FW32" i="10"/>
  <c r="GI32" i="10" s="1"/>
  <c r="FW76" i="10"/>
  <c r="GI76" i="10" s="1"/>
  <c r="FW100" i="10"/>
  <c r="GI100" i="10" s="1"/>
  <c r="FW27" i="10"/>
  <c r="GI27" i="10" s="1"/>
  <c r="FW26" i="10"/>
  <c r="GI26" i="10" s="1"/>
  <c r="FW57" i="10"/>
  <c r="GI57" i="10" s="1"/>
  <c r="FW33" i="10"/>
  <c r="GI33" i="10" s="1"/>
  <c r="FW96" i="10"/>
  <c r="GI96" i="10" s="1"/>
  <c r="DZ132" i="10"/>
  <c r="DZ106" i="10"/>
  <c r="DZ194" i="10"/>
  <c r="DZ280" i="10"/>
  <c r="IK153" i="10"/>
  <c r="IW153" i="10" s="1"/>
  <c r="IK102" i="10"/>
  <c r="IW102" i="10" s="1"/>
  <c r="IK267" i="10"/>
  <c r="IW267" i="10" s="1"/>
  <c r="IK264" i="10"/>
  <c r="IW264" i="10" s="1"/>
  <c r="GW261" i="10"/>
  <c r="FW80" i="10"/>
  <c r="GI80" i="10" s="1"/>
  <c r="FW43" i="10"/>
  <c r="GI43" i="10" s="1"/>
  <c r="FW28" i="10"/>
  <c r="GI28" i="10" s="1"/>
  <c r="FW72" i="10"/>
  <c r="GI72" i="10" s="1"/>
  <c r="FW7" i="10"/>
  <c r="GI7" i="10" s="1"/>
  <c r="FW18" i="10"/>
  <c r="GI18" i="10" s="1"/>
  <c r="FW65" i="10"/>
  <c r="GI65" i="10" s="1"/>
  <c r="FW25" i="10"/>
  <c r="GI25" i="10" s="1"/>
  <c r="FW37" i="10"/>
  <c r="GI37" i="10" s="1"/>
  <c r="FW45" i="10"/>
  <c r="GI45" i="10" s="1"/>
  <c r="FW81" i="10"/>
  <c r="GI81" i="10" s="1"/>
  <c r="DZ114" i="10"/>
  <c r="IK125" i="10"/>
  <c r="IW125" i="10" s="1"/>
  <c r="IK263" i="10"/>
  <c r="IW263" i="10" s="1"/>
  <c r="IK160" i="10"/>
  <c r="IW160" i="10" s="1"/>
  <c r="IK210" i="10"/>
  <c r="IW210" i="10" s="1"/>
  <c r="IK130" i="10"/>
  <c r="IW130" i="10" s="1"/>
  <c r="IK181" i="10"/>
  <c r="IW181" i="10" s="1"/>
  <c r="IK191" i="10"/>
  <c r="IW191" i="10" s="1"/>
  <c r="IK245" i="10"/>
  <c r="IW245" i="10" s="1"/>
  <c r="IK252" i="10"/>
  <c r="IW252" i="10" s="1"/>
  <c r="HS240" i="10"/>
  <c r="FW67" i="10"/>
  <c r="GI67" i="10" s="1"/>
  <c r="FW24" i="10"/>
  <c r="GI24" i="10" s="1"/>
  <c r="FW60" i="10"/>
  <c r="GI60" i="10" s="1"/>
  <c r="FW6" i="10"/>
  <c r="GI6" i="10" s="1"/>
  <c r="FW83" i="10"/>
  <c r="GI83" i="10" s="1"/>
  <c r="FW10" i="10"/>
  <c r="GI10" i="10" s="1"/>
  <c r="FW54" i="10"/>
  <c r="GI54" i="10" s="1"/>
  <c r="FW5" i="10"/>
  <c r="GI5" i="10" s="1"/>
  <c r="FW78" i="10"/>
  <c r="GI78" i="10" s="1"/>
  <c r="FW20" i="10"/>
  <c r="GI20" i="10" s="1"/>
  <c r="FW16" i="10"/>
  <c r="GI16" i="10" s="1"/>
  <c r="FW84" i="10"/>
  <c r="GI84" i="10" s="1"/>
  <c r="FW92" i="10"/>
  <c r="GI92" i="10" s="1"/>
  <c r="FW3" i="10"/>
  <c r="FW39" i="10"/>
  <c r="GI39" i="10" s="1"/>
  <c r="FW4" i="10"/>
  <c r="FW38" i="10"/>
  <c r="GI38" i="10" s="1"/>
  <c r="FW58" i="10"/>
  <c r="GI58" i="10" s="1"/>
  <c r="FW19" i="10"/>
  <c r="GI19" i="10" s="1"/>
  <c r="FW89" i="10"/>
  <c r="GI89" i="10" s="1"/>
  <c r="FW101" i="10"/>
  <c r="GI101" i="10" s="1"/>
  <c r="FW41" i="10"/>
  <c r="GI41" i="10" s="1"/>
  <c r="FW21" i="10"/>
  <c r="GI21" i="10" s="1"/>
  <c r="FW29" i="10"/>
  <c r="GI29" i="10" s="1"/>
  <c r="FW51" i="10"/>
  <c r="GI51" i="10" s="1"/>
  <c r="DZ217" i="10"/>
  <c r="IK161" i="10"/>
  <c r="IW161" i="10" s="1"/>
  <c r="IK256" i="10"/>
  <c r="IW256" i="10" s="1"/>
  <c r="IK296" i="10"/>
  <c r="IW296" i="10" s="1"/>
  <c r="IK129" i="10"/>
  <c r="IW129" i="10" s="1"/>
  <c r="IK178" i="10"/>
  <c r="IW178" i="10" s="1"/>
  <c r="GW232" i="10"/>
  <c r="GW218" i="10"/>
  <c r="HS275" i="10"/>
  <c r="GW183" i="10"/>
  <c r="HR118" i="10"/>
  <c r="HX118" i="10"/>
  <c r="HZ118" i="10" s="1"/>
  <c r="HQ118" i="10"/>
  <c r="R225" i="6"/>
  <c r="CD211" i="10"/>
  <c r="P211" i="6" s="1"/>
  <c r="CI139" i="10"/>
  <c r="S139" i="6" s="1"/>
  <c r="HS133" i="10"/>
  <c r="GW252" i="10"/>
  <c r="HS244" i="10"/>
  <c r="IO167" i="10"/>
  <c r="CD106" i="10"/>
  <c r="CD274" i="10"/>
  <c r="P274" i="6" s="1"/>
  <c r="HS168" i="10"/>
  <c r="IO261" i="10"/>
  <c r="HS128" i="10"/>
  <c r="HS302" i="10"/>
  <c r="HS120" i="10"/>
  <c r="IO184" i="10"/>
  <c r="BX219" i="10"/>
  <c r="CU219" i="10" s="1"/>
  <c r="IO158" i="10"/>
  <c r="HS189" i="10"/>
  <c r="HS160" i="10"/>
  <c r="GW142" i="10"/>
  <c r="HS121" i="10"/>
  <c r="HS178" i="10"/>
  <c r="HS171" i="10"/>
  <c r="HS210" i="10"/>
  <c r="IO231" i="10"/>
  <c r="DD244" i="10"/>
  <c r="HS264" i="10"/>
  <c r="R182" i="6"/>
  <c r="N160" i="6"/>
  <c r="R243" i="6"/>
  <c r="N169" i="6"/>
  <c r="CD228" i="10"/>
  <c r="P228" i="6" s="1"/>
  <c r="HS209" i="10"/>
  <c r="HS296" i="10"/>
  <c r="R241" i="6"/>
  <c r="CI127" i="10"/>
  <c r="S127" i="6" s="1"/>
  <c r="BB109" i="10"/>
  <c r="BY109" i="10" s="1"/>
  <c r="CD221" i="10"/>
  <c r="P221" i="6" s="1"/>
  <c r="CD249" i="10"/>
  <c r="P249" i="6" s="1"/>
  <c r="CD150" i="10"/>
  <c r="P150" i="6" s="1"/>
  <c r="CD158" i="10"/>
  <c r="P158" i="6" s="1"/>
  <c r="BX180" i="10"/>
  <c r="CU180" i="10" s="1"/>
  <c r="BX202" i="10"/>
  <c r="CU202" i="10" s="1"/>
  <c r="BX199" i="10"/>
  <c r="CU199" i="10" s="1"/>
  <c r="BX242" i="10"/>
  <c r="CU242" i="10" s="1"/>
  <c r="CD242" i="10"/>
  <c r="P242" i="6" s="1"/>
  <c r="BB171" i="10"/>
  <c r="BY171" i="10" s="1"/>
  <c r="CD208" i="10"/>
  <c r="P208" i="6" s="1"/>
  <c r="IO192" i="10"/>
  <c r="IO227" i="10"/>
  <c r="AL172" i="10"/>
  <c r="H172" i="6" s="1"/>
  <c r="BH172" i="10"/>
  <c r="L172" i="6" s="1"/>
  <c r="CD261" i="10"/>
  <c r="P261" i="6" s="1"/>
  <c r="CI122" i="10"/>
  <c r="S122" i="6" s="1"/>
  <c r="R295" i="6"/>
  <c r="BX157" i="10"/>
  <c r="CU157" i="10" s="1"/>
  <c r="CD154" i="10"/>
  <c r="P154" i="6" s="1"/>
  <c r="BH117" i="10"/>
  <c r="CD288" i="10"/>
  <c r="P288" i="6" s="1"/>
  <c r="CZ235" i="10"/>
  <c r="T235" i="6" s="1"/>
  <c r="IO154" i="10"/>
  <c r="CD194" i="10"/>
  <c r="P194" i="6" s="1"/>
  <c r="CD108" i="10"/>
  <c r="BX285" i="10"/>
  <c r="CU285" i="10" s="1"/>
  <c r="CV295" i="10"/>
  <c r="CX295" i="10" s="1"/>
  <c r="V247" i="6"/>
  <c r="V238" i="6"/>
  <c r="R258" i="6"/>
  <c r="CD251" i="10"/>
  <c r="P251" i="6" s="1"/>
  <c r="N181" i="6"/>
  <c r="CD198" i="10"/>
  <c r="P198" i="6" s="1"/>
  <c r="CD229" i="10"/>
  <c r="P229" i="6" s="1"/>
  <c r="BX110" i="10"/>
  <c r="CU110" i="10" s="1"/>
  <c r="BB103" i="10"/>
  <c r="BY103" i="10" s="1"/>
  <c r="BX301" i="10"/>
  <c r="CU301" i="10" s="1"/>
  <c r="CD250" i="10"/>
  <c r="P250" i="6" s="1"/>
  <c r="CD155" i="10"/>
  <c r="P155" i="6" s="1"/>
  <c r="CD245" i="10"/>
  <c r="P245" i="6" s="1"/>
  <c r="CZ206" i="10"/>
  <c r="T206" i="6" s="1"/>
  <c r="BH112" i="10"/>
  <c r="CD219" i="10"/>
  <c r="P219" i="6" s="1"/>
  <c r="CD217" i="10"/>
  <c r="P217" i="6" s="1"/>
  <c r="CI199" i="10"/>
  <c r="S199" i="6" s="1"/>
  <c r="CD225" i="10"/>
  <c r="P225" i="6" s="1"/>
  <c r="CD216" i="10"/>
  <c r="P216" i="6" s="1"/>
  <c r="IO198" i="10"/>
  <c r="GW129" i="10"/>
  <c r="IO223" i="10"/>
  <c r="IO106" i="10"/>
  <c r="HS165" i="10"/>
  <c r="GW116" i="10"/>
  <c r="CD180" i="10"/>
  <c r="P180" i="6" s="1"/>
  <c r="CZ238" i="10"/>
  <c r="T238" i="6" s="1"/>
  <c r="CD297" i="10"/>
  <c r="P297" i="6" s="1"/>
  <c r="BH222" i="10"/>
  <c r="L222" i="6" s="1"/>
  <c r="AL222" i="10"/>
  <c r="H222" i="6" s="1"/>
  <c r="CZ111" i="10"/>
  <c r="BX185" i="10"/>
  <c r="CU185" i="10" s="1"/>
  <c r="R285" i="6"/>
  <c r="CP295" i="10"/>
  <c r="CD152" i="10"/>
  <c r="P152" i="6" s="1"/>
  <c r="BX165" i="10"/>
  <c r="CU165" i="10" s="1"/>
  <c r="R176" i="6"/>
  <c r="R299" i="6"/>
  <c r="BX184" i="10"/>
  <c r="CU184" i="10" s="1"/>
  <c r="CI228" i="10"/>
  <c r="S228" i="6" s="1"/>
  <c r="R250" i="6"/>
  <c r="BM146" i="10"/>
  <c r="O146" i="6" s="1"/>
  <c r="CD294" i="10"/>
  <c r="P294" i="6" s="1"/>
  <c r="CT255" i="10"/>
  <c r="DQ255" i="10" s="1"/>
  <c r="CT159" i="10"/>
  <c r="DQ159" i="10" s="1"/>
  <c r="CD105" i="10"/>
  <c r="CD277" i="10"/>
  <c r="P277" i="6" s="1"/>
  <c r="CD123" i="10"/>
  <c r="P123" i="6" s="1"/>
  <c r="BB302" i="10"/>
  <c r="BY302" i="10" s="1"/>
  <c r="CD262" i="10"/>
  <c r="P262" i="6" s="1"/>
  <c r="IO151" i="10"/>
  <c r="HS212" i="10"/>
  <c r="BU166" i="10"/>
  <c r="HS107" i="10"/>
  <c r="BH252" i="10"/>
  <c r="L252" i="6" s="1"/>
  <c r="BX119" i="10"/>
  <c r="CU119" i="10" s="1"/>
  <c r="CD170" i="10"/>
  <c r="P170" i="6" s="1"/>
  <c r="BX134" i="10"/>
  <c r="CU134" i="10" s="1"/>
  <c r="R163" i="6"/>
  <c r="BX260" i="10"/>
  <c r="CU260" i="10" s="1"/>
  <c r="BX237" i="10"/>
  <c r="CU237" i="10" s="1"/>
  <c r="CD195" i="10"/>
  <c r="P195" i="6" s="1"/>
  <c r="BB263" i="10"/>
  <c r="BY263" i="10" s="1"/>
  <c r="BX290" i="10"/>
  <c r="CU290" i="10" s="1"/>
  <c r="CD243" i="10"/>
  <c r="P243" i="6" s="1"/>
  <c r="BX270" i="10"/>
  <c r="CU270" i="10" s="1"/>
  <c r="CD122" i="10"/>
  <c r="P122" i="6" s="1"/>
  <c r="BX137" i="10"/>
  <c r="CU137" i="10" s="1"/>
  <c r="BX124" i="10"/>
  <c r="CU124" i="10" s="1"/>
  <c r="CD223" i="10"/>
  <c r="P223" i="6" s="1"/>
  <c r="BX127" i="10"/>
  <c r="CU127" i="10" s="1"/>
  <c r="CD179" i="10"/>
  <c r="P179" i="6" s="1"/>
  <c r="IO193" i="10"/>
  <c r="HS115" i="10"/>
  <c r="HS117" i="10"/>
  <c r="GW166" i="10"/>
  <c r="CD183" i="10"/>
  <c r="P183" i="6" s="1"/>
  <c r="CD227" i="10"/>
  <c r="P227" i="6" s="1"/>
  <c r="CD140" i="10"/>
  <c r="P140" i="6" s="1"/>
  <c r="BB188" i="10"/>
  <c r="BY188" i="10" s="1"/>
  <c r="HS123" i="10"/>
  <c r="IO270" i="10"/>
  <c r="IO298" i="10"/>
  <c r="BH287" i="10"/>
  <c r="L287" i="6" s="1"/>
  <c r="HS164" i="10"/>
  <c r="HS229" i="10"/>
  <c r="IO253" i="10"/>
  <c r="IO242" i="10"/>
  <c r="CD292" i="10"/>
  <c r="P292" i="6" s="1"/>
  <c r="CD237" i="10"/>
  <c r="P237" i="6" s="1"/>
  <c r="CD241" i="10"/>
  <c r="P241" i="6" s="1"/>
  <c r="CD280" i="10"/>
  <c r="P280" i="6" s="1"/>
  <c r="CD182" i="10"/>
  <c r="P182" i="6" s="1"/>
  <c r="BX268" i="10"/>
  <c r="CU268" i="10" s="1"/>
  <c r="BX147" i="10"/>
  <c r="CU147" i="10" s="1"/>
  <c r="CD147" i="10"/>
  <c r="P147" i="6" s="1"/>
  <c r="BX187" i="10"/>
  <c r="CU187" i="10" s="1"/>
  <c r="CD187" i="10"/>
  <c r="P187" i="6" s="1"/>
  <c r="CD286" i="10"/>
  <c r="P286" i="6" s="1"/>
  <c r="BH107" i="10"/>
  <c r="BH102" i="10"/>
  <c r="BH255" i="10"/>
  <c r="L255" i="6" s="1"/>
  <c r="CD231" i="10"/>
  <c r="P231" i="6" s="1"/>
  <c r="BX266" i="10"/>
  <c r="CU266" i="10" s="1"/>
  <c r="CD224" i="10"/>
  <c r="P224" i="6" s="1"/>
  <c r="CD265" i="10"/>
  <c r="P265" i="6" s="1"/>
  <c r="BX126" i="10"/>
  <c r="CU126" i="10" s="1"/>
  <c r="BB300" i="10"/>
  <c r="BY300" i="10" s="1"/>
  <c r="CD197" i="10"/>
  <c r="P197" i="6" s="1"/>
  <c r="BH246" i="10"/>
  <c r="L246" i="6" s="1"/>
  <c r="CD220" i="10"/>
  <c r="P220" i="6" s="1"/>
  <c r="BB296" i="10"/>
  <c r="BY296" i="10" s="1"/>
  <c r="CD110" i="10"/>
  <c r="CD163" i="10"/>
  <c r="P163" i="6" s="1"/>
  <c r="BB160" i="10"/>
  <c r="BY160" i="10" s="1"/>
  <c r="IO294" i="10"/>
  <c r="IO172" i="10"/>
  <c r="GW161" i="10"/>
  <c r="CD202" i="10"/>
  <c r="P202" i="6" s="1"/>
  <c r="CD260" i="10"/>
  <c r="P260" i="6" s="1"/>
  <c r="CT247" i="10"/>
  <c r="DQ247" i="10" s="1"/>
  <c r="CI198" i="10"/>
  <c r="S198" i="6" s="1"/>
  <c r="BM300" i="10"/>
  <c r="O300" i="6" s="1"/>
  <c r="BX167" i="10"/>
  <c r="CU167" i="10" s="1"/>
  <c r="CD167" i="10"/>
  <c r="P167" i="6" s="1"/>
  <c r="CD116" i="10"/>
  <c r="CD273" i="10"/>
  <c r="P273" i="6" s="1"/>
  <c r="CD215" i="10"/>
  <c r="P215" i="6" s="1"/>
  <c r="CD257" i="10"/>
  <c r="P257" i="6" s="1"/>
  <c r="CD278" i="10"/>
  <c r="P278" i="6" s="1"/>
  <c r="CD141" i="10"/>
  <c r="P141" i="6" s="1"/>
  <c r="CD136" i="10"/>
  <c r="P136" i="6" s="1"/>
  <c r="BB178" i="10"/>
  <c r="BY178" i="10" s="1"/>
  <c r="CD113" i="10"/>
  <c r="BX162" i="10"/>
  <c r="CU162" i="10" s="1"/>
  <c r="N180" i="6"/>
  <c r="BU287" i="10"/>
  <c r="HS103" i="10"/>
  <c r="IO173" i="10"/>
  <c r="IO182" i="10"/>
  <c r="HS127" i="10"/>
  <c r="IO280" i="10"/>
  <c r="BB166" i="10"/>
  <c r="BY166" i="10" s="1"/>
  <c r="IO205" i="10"/>
  <c r="IO199" i="10"/>
  <c r="IO291" i="10"/>
  <c r="IO297" i="10"/>
  <c r="IO180" i="10"/>
  <c r="IO176" i="10"/>
  <c r="IO243" i="10"/>
  <c r="IO134" i="10"/>
  <c r="IO221" i="10"/>
  <c r="IO237" i="10"/>
  <c r="IO155" i="10"/>
  <c r="IO224" i="10"/>
  <c r="IO162" i="10"/>
  <c r="IO241" i="10"/>
  <c r="IO268" i="10"/>
  <c r="IO202" i="10"/>
  <c r="IO266" i="10"/>
  <c r="IO273" i="10"/>
  <c r="IO293" i="10"/>
  <c r="IO284" i="10"/>
  <c r="IO194" i="10"/>
  <c r="IO204" i="10"/>
  <c r="IO225" i="10"/>
  <c r="IO257" i="10"/>
  <c r="IO201" i="10"/>
  <c r="IO281" i="10"/>
  <c r="IO127" i="10"/>
  <c r="IO152" i="10"/>
  <c r="IO196" i="10"/>
  <c r="IO228" i="10"/>
  <c r="IO185" i="10"/>
  <c r="IO195" i="10"/>
  <c r="IO288" i="10"/>
  <c r="IO186" i="10"/>
  <c r="IO218" i="10"/>
  <c r="IO277" i="10"/>
  <c r="IO208" i="10"/>
  <c r="IO150" i="10"/>
  <c r="IO282" i="10"/>
  <c r="IO123" i="10"/>
  <c r="IO137" i="10"/>
  <c r="IO104" i="10"/>
  <c r="IO260" i="10"/>
  <c r="IO143" i="10"/>
  <c r="IO136" i="10"/>
  <c r="IO215" i="10"/>
  <c r="IO251" i="10"/>
  <c r="IO119" i="10"/>
  <c r="IO226" i="10"/>
  <c r="IO157" i="10"/>
  <c r="IO213" i="10"/>
  <c r="IO179" i="10"/>
  <c r="IO163" i="10"/>
  <c r="IO105" i="10"/>
  <c r="IO139" i="10"/>
  <c r="IO118" i="10"/>
  <c r="IO175" i="10"/>
  <c r="IO108" i="10"/>
  <c r="IO285" i="10"/>
  <c r="IO114" i="10"/>
  <c r="HS289" i="10"/>
  <c r="HS169" i="10"/>
  <c r="HS125" i="10"/>
  <c r="HS266" i="10"/>
  <c r="HS211" i="10"/>
  <c r="GW131" i="10"/>
  <c r="GW236" i="10"/>
  <c r="GW190" i="10"/>
  <c r="GW106" i="10"/>
  <c r="CT135" i="10"/>
  <c r="DQ135" i="10" s="1"/>
  <c r="CT246" i="10"/>
  <c r="DQ246" i="10" s="1"/>
  <c r="DC147" i="10"/>
  <c r="V147" i="6" s="1"/>
  <c r="BX213" i="10"/>
  <c r="CU213" i="10" s="1"/>
  <c r="CI172" i="10"/>
  <c r="S172" i="6" s="1"/>
  <c r="R280" i="6"/>
  <c r="BX158" i="10"/>
  <c r="CU158" i="10" s="1"/>
  <c r="BX175" i="10"/>
  <c r="CU175" i="10" s="1"/>
  <c r="R213" i="6"/>
  <c r="BX179" i="10"/>
  <c r="CU179" i="10" s="1"/>
  <c r="R231" i="6"/>
  <c r="BX197" i="10"/>
  <c r="CU197" i="10" s="1"/>
  <c r="BX156" i="10"/>
  <c r="CU156" i="10" s="1"/>
  <c r="CZ159" i="10"/>
  <c r="T159" i="6" s="1"/>
  <c r="N269" i="6"/>
  <c r="BX228" i="10"/>
  <c r="CU228" i="10" s="1"/>
  <c r="BM129" i="10"/>
  <c r="O129" i="6" s="1"/>
  <c r="CD293" i="10"/>
  <c r="P293" i="6" s="1"/>
  <c r="BH160" i="10"/>
  <c r="L160" i="6" s="1"/>
  <c r="BH210" i="10"/>
  <c r="L210" i="6" s="1"/>
  <c r="BH236" i="10"/>
  <c r="L236" i="6" s="1"/>
  <c r="BX106" i="10"/>
  <c r="CU106" i="10" s="1"/>
  <c r="CD149" i="10"/>
  <c r="P149" i="6" s="1"/>
  <c r="FY94" i="10"/>
  <c r="FY32" i="10"/>
  <c r="FZ32" i="10"/>
  <c r="GF32" i="10"/>
  <c r="GH32" i="10" s="1"/>
  <c r="FY100" i="10"/>
  <c r="FZ100" i="10"/>
  <c r="GF100" i="10"/>
  <c r="GH100" i="10" s="1"/>
  <c r="FY16" i="10"/>
  <c r="FZ16" i="10"/>
  <c r="GF16" i="10"/>
  <c r="GH16" i="10" s="1"/>
  <c r="FY80" i="10"/>
  <c r="GF80" i="10"/>
  <c r="GH80" i="10" s="1"/>
  <c r="FZ80" i="10"/>
  <c r="FY15" i="10"/>
  <c r="FZ15" i="10"/>
  <c r="GF15" i="10"/>
  <c r="GH15" i="10" s="1"/>
  <c r="FZ49" i="10"/>
  <c r="FY49" i="10"/>
  <c r="GF49" i="10"/>
  <c r="GH49" i="10" s="1"/>
  <c r="FZ77" i="10"/>
  <c r="GF77" i="10"/>
  <c r="GH77" i="10" s="1"/>
  <c r="FY77" i="10"/>
  <c r="GF12" i="10"/>
  <c r="GH12" i="10" s="1"/>
  <c r="IM125" i="10"/>
  <c r="IM115" i="10"/>
  <c r="IN115" i="10"/>
  <c r="DD236" i="10"/>
  <c r="IT181" i="10"/>
  <c r="IV181" i="10" s="1"/>
  <c r="IM181" i="10"/>
  <c r="IN181" i="10"/>
  <c r="DD131" i="10"/>
  <c r="DD129" i="10"/>
  <c r="IT128" i="10"/>
  <c r="IV128" i="10" s="1"/>
  <c r="IN128" i="10"/>
  <c r="IM128" i="10"/>
  <c r="HS156" i="10"/>
  <c r="GW118" i="10"/>
  <c r="HS112" i="10"/>
  <c r="CG287" i="10"/>
  <c r="FJ9" i="10"/>
  <c r="FL9" i="10" s="1"/>
  <c r="FD9" i="10"/>
  <c r="FC9" i="10"/>
  <c r="FC41" i="10"/>
  <c r="FJ41" i="10"/>
  <c r="FL41" i="10" s="1"/>
  <c r="FD41" i="10"/>
  <c r="FD73" i="10"/>
  <c r="FC73" i="10"/>
  <c r="FJ73" i="10"/>
  <c r="FL73" i="10" s="1"/>
  <c r="HS219" i="10"/>
  <c r="HQ142" i="10"/>
  <c r="HX142" i="10"/>
  <c r="HZ142" i="10" s="1"/>
  <c r="HR142" i="10"/>
  <c r="GW276" i="10"/>
  <c r="IT112" i="10"/>
  <c r="IV112" i="10" s="1"/>
  <c r="IM112" i="10"/>
  <c r="IN112" i="10"/>
  <c r="EG35" i="10"/>
  <c r="EH35" i="10"/>
  <c r="EN35" i="10"/>
  <c r="EP35" i="10" s="1"/>
  <c r="EH67" i="10"/>
  <c r="EN67" i="10"/>
  <c r="EP67" i="10" s="1"/>
  <c r="EG67" i="10"/>
  <c r="EG99" i="10"/>
  <c r="EH99" i="10"/>
  <c r="EN99" i="10"/>
  <c r="EP99" i="10" s="1"/>
  <c r="IO255" i="10"/>
  <c r="DB252" i="10"/>
  <c r="CV252" i="10"/>
  <c r="CX252" i="10" s="1"/>
  <c r="CP252" i="10"/>
  <c r="DI252" i="10"/>
  <c r="DU252" i="10" s="1"/>
  <c r="DD252" i="10"/>
  <c r="CO252" i="10"/>
  <c r="DA252" i="10"/>
  <c r="GW207" i="10"/>
  <c r="HQ276" i="10"/>
  <c r="HX276" i="10"/>
  <c r="HZ276" i="10" s="1"/>
  <c r="HR276" i="10"/>
  <c r="FJ30" i="10"/>
  <c r="FL30" i="10" s="1"/>
  <c r="FD30" i="10"/>
  <c r="FC30" i="10"/>
  <c r="FC62" i="10"/>
  <c r="FJ62" i="10"/>
  <c r="FL62" i="10" s="1"/>
  <c r="FD62" i="10"/>
  <c r="FJ94" i="10"/>
  <c r="FL94" i="10" s="1"/>
  <c r="FD94" i="10"/>
  <c r="FC94" i="10"/>
  <c r="HS194" i="10"/>
  <c r="IO147" i="10"/>
  <c r="FC42" i="10"/>
  <c r="FD42" i="10"/>
  <c r="FJ42" i="10"/>
  <c r="FL42" i="10" s="1"/>
  <c r="EG60" i="10"/>
  <c r="EN60" i="10"/>
  <c r="EP60" i="10" s="1"/>
  <c r="EH60" i="10"/>
  <c r="EH29" i="10"/>
  <c r="EG29" i="10"/>
  <c r="EN29" i="10"/>
  <c r="EP29" i="10" s="1"/>
  <c r="EN52" i="10"/>
  <c r="EP52" i="10" s="1"/>
  <c r="EG52" i="10"/>
  <c r="EH52" i="10"/>
  <c r="EH21" i="10"/>
  <c r="EG21" i="10"/>
  <c r="EN21" i="10"/>
  <c r="EP21" i="10" s="1"/>
  <c r="EG101" i="10"/>
  <c r="EN101" i="10"/>
  <c r="EP101" i="10" s="1"/>
  <c r="EH101" i="10"/>
  <c r="IO220" i="10"/>
  <c r="EN7" i="10"/>
  <c r="EP7" i="10" s="1"/>
  <c r="EG7" i="10"/>
  <c r="EH7" i="10"/>
  <c r="EH39" i="10"/>
  <c r="EG39" i="10"/>
  <c r="EN39" i="10"/>
  <c r="EP39" i="10" s="1"/>
  <c r="EN71" i="10"/>
  <c r="EP71" i="10" s="1"/>
  <c r="EH71" i="10"/>
  <c r="EG71" i="10"/>
  <c r="FD32" i="10"/>
  <c r="FJ32" i="10"/>
  <c r="FL32" i="10" s="1"/>
  <c r="FC32" i="10"/>
  <c r="FC72" i="10"/>
  <c r="FD72" i="10"/>
  <c r="FJ72" i="10"/>
  <c r="FL72" i="10" s="1"/>
  <c r="GF36" i="10"/>
  <c r="GH36" i="10" s="1"/>
  <c r="FZ36" i="10"/>
  <c r="FY36" i="10"/>
  <c r="FY27" i="10"/>
  <c r="FZ27" i="10"/>
  <c r="GF27" i="10"/>
  <c r="GH27" i="10" s="1"/>
  <c r="FZ20" i="10"/>
  <c r="FY20" i="10"/>
  <c r="GF20" i="10"/>
  <c r="GH20" i="10" s="1"/>
  <c r="GF92" i="10"/>
  <c r="GH92" i="10" s="1"/>
  <c r="FY92" i="10"/>
  <c r="FZ92" i="10"/>
  <c r="FZ62" i="10"/>
  <c r="FY90" i="10"/>
  <c r="GF90" i="10"/>
  <c r="GH90" i="10" s="1"/>
  <c r="FZ90" i="10"/>
  <c r="FY9" i="10"/>
  <c r="GF9" i="10"/>
  <c r="GH9" i="10" s="1"/>
  <c r="FZ9" i="10"/>
  <c r="GF35" i="10"/>
  <c r="GH35" i="10" s="1"/>
  <c r="FY35" i="10"/>
  <c r="FZ35" i="10"/>
  <c r="DD153" i="10"/>
  <c r="DD164" i="10"/>
  <c r="IN188" i="10"/>
  <c r="IT188" i="10"/>
  <c r="IV188" i="10" s="1"/>
  <c r="HR129" i="10"/>
  <c r="HQ129" i="10"/>
  <c r="HX129" i="10"/>
  <c r="HZ129" i="10" s="1"/>
  <c r="FD17" i="10"/>
  <c r="FC17" i="10"/>
  <c r="FJ17" i="10"/>
  <c r="FL17" i="10" s="1"/>
  <c r="EH49" i="10"/>
  <c r="EG49" i="10"/>
  <c r="EN49" i="10"/>
  <c r="EP49" i="10" s="1"/>
  <c r="EH81" i="10"/>
  <c r="EG81" i="10"/>
  <c r="EN81" i="10"/>
  <c r="EP81" i="10" s="1"/>
  <c r="FC35" i="10"/>
  <c r="FJ35" i="10"/>
  <c r="FL35" i="10" s="1"/>
  <c r="FD35" i="10"/>
  <c r="FD67" i="10"/>
  <c r="FC67" i="10"/>
  <c r="FJ67" i="10"/>
  <c r="FL67" i="10" s="1"/>
  <c r="FD99" i="10"/>
  <c r="FC99" i="10"/>
  <c r="FJ99" i="10"/>
  <c r="FL99" i="10" s="1"/>
  <c r="HX269" i="10"/>
  <c r="HZ269" i="10" s="1"/>
  <c r="HQ269" i="10"/>
  <c r="HR269" i="10"/>
  <c r="IM233" i="10"/>
  <c r="IN233" i="10"/>
  <c r="IT233" i="10"/>
  <c r="IV233" i="10" s="1"/>
  <c r="IM274" i="10"/>
  <c r="IT274" i="10"/>
  <c r="IV274" i="10" s="1"/>
  <c r="IN274" i="10"/>
  <c r="N207" i="6"/>
  <c r="BM207" i="10"/>
  <c r="O207" i="6" s="1"/>
  <c r="GW138" i="10"/>
  <c r="GW222" i="10"/>
  <c r="CG166" i="10"/>
  <c r="EN6" i="10"/>
  <c r="EP6" i="10" s="1"/>
  <c r="EG6" i="10"/>
  <c r="EH6" i="10"/>
  <c r="EG38" i="10"/>
  <c r="EN38" i="10"/>
  <c r="EP38" i="10" s="1"/>
  <c r="EH38" i="10"/>
  <c r="EH70" i="10"/>
  <c r="EG70" i="10"/>
  <c r="EN70" i="10"/>
  <c r="EP70" i="10" s="1"/>
  <c r="EH40" i="10"/>
  <c r="EG40" i="10"/>
  <c r="EN40" i="10"/>
  <c r="EP40" i="10" s="1"/>
  <c r="EN66" i="10"/>
  <c r="EP66" i="10" s="1"/>
  <c r="EH66" i="10"/>
  <c r="EG66" i="10"/>
  <c r="IN165" i="10"/>
  <c r="IT165" i="10"/>
  <c r="IV165" i="10" s="1"/>
  <c r="IM165" i="10"/>
  <c r="FJ60" i="10"/>
  <c r="FL60" i="10" s="1"/>
  <c r="FD60" i="10"/>
  <c r="FC60" i="10"/>
  <c r="FJ29" i="10"/>
  <c r="FL29" i="10" s="1"/>
  <c r="FD29" i="10"/>
  <c r="FC29" i="10"/>
  <c r="FC52" i="10"/>
  <c r="FJ52" i="10"/>
  <c r="FL52" i="10" s="1"/>
  <c r="FD52" i="10"/>
  <c r="FJ21" i="10"/>
  <c r="FL21" i="10" s="1"/>
  <c r="FD21" i="10"/>
  <c r="FC21" i="10"/>
  <c r="FC101" i="10"/>
  <c r="FJ101" i="10"/>
  <c r="FL101" i="10" s="1"/>
  <c r="FD101" i="10"/>
  <c r="IM217" i="10"/>
  <c r="IN217" i="10"/>
  <c r="IT217" i="10"/>
  <c r="IV217" i="10" s="1"/>
  <c r="FD7" i="10"/>
  <c r="FC7" i="10"/>
  <c r="FJ7" i="10"/>
  <c r="FL7" i="10" s="1"/>
  <c r="FC39" i="10"/>
  <c r="FJ39" i="10"/>
  <c r="FL39" i="10" s="1"/>
  <c r="FD39" i="10"/>
  <c r="FJ71" i="10"/>
  <c r="FL71" i="10" s="1"/>
  <c r="FD71" i="10"/>
  <c r="FC71" i="10"/>
  <c r="IO262" i="10"/>
  <c r="EN8" i="10"/>
  <c r="EP8" i="10" s="1"/>
  <c r="EH8" i="10"/>
  <c r="EG8" i="10"/>
  <c r="EN48" i="10"/>
  <c r="EP48" i="10" s="1"/>
  <c r="EH48" i="10"/>
  <c r="EG48" i="10"/>
  <c r="EN88" i="10"/>
  <c r="EP88" i="10" s="1"/>
  <c r="EH88" i="10"/>
  <c r="EG88" i="10"/>
  <c r="FY67" i="10"/>
  <c r="FZ67" i="10"/>
  <c r="GF67" i="10"/>
  <c r="GH67" i="10" s="1"/>
  <c r="FY8" i="10"/>
  <c r="FZ8" i="10"/>
  <c r="GF8" i="10"/>
  <c r="GH8" i="10" s="1"/>
  <c r="GF43" i="10"/>
  <c r="GH43" i="10" s="1"/>
  <c r="FY43" i="10"/>
  <c r="FZ43" i="10"/>
  <c r="GF34" i="10"/>
  <c r="GH34" i="10" s="1"/>
  <c r="FY34" i="10"/>
  <c r="FZ34" i="10"/>
  <c r="GF63" i="10"/>
  <c r="GH63" i="10" s="1"/>
  <c r="FZ63" i="10"/>
  <c r="FY63" i="10"/>
  <c r="FZ86" i="10"/>
  <c r="FY86" i="10"/>
  <c r="GF86" i="10"/>
  <c r="GH86" i="10" s="1"/>
  <c r="FZ91" i="10"/>
  <c r="FY91" i="10"/>
  <c r="GF91" i="10"/>
  <c r="GH91" i="10" s="1"/>
  <c r="FZ59" i="10"/>
  <c r="GF59" i="10"/>
  <c r="GH59" i="10" s="1"/>
  <c r="FY59" i="10"/>
  <c r="FY56" i="10"/>
  <c r="FZ56" i="10"/>
  <c r="GF56" i="10"/>
  <c r="GH56" i="10" s="1"/>
  <c r="GF88" i="10"/>
  <c r="GH88" i="10" s="1"/>
  <c r="FZ88" i="10"/>
  <c r="FY88" i="10"/>
  <c r="FZ31" i="10"/>
  <c r="FY31" i="10"/>
  <c r="GF31" i="10"/>
  <c r="GH31" i="10" s="1"/>
  <c r="FY13" i="10"/>
  <c r="GF13" i="10"/>
  <c r="GH13" i="10" s="1"/>
  <c r="FZ13" i="10"/>
  <c r="FY71" i="10"/>
  <c r="GF71" i="10"/>
  <c r="GH71" i="10" s="1"/>
  <c r="FZ71" i="10"/>
  <c r="GF42" i="10"/>
  <c r="GH42" i="10" s="1"/>
  <c r="FY42" i="10"/>
  <c r="FZ42" i="10"/>
  <c r="IN240" i="10"/>
  <c r="IM240" i="10"/>
  <c r="IT240" i="10"/>
  <c r="IV240" i="10" s="1"/>
  <c r="DD161" i="10"/>
  <c r="DD109" i="10"/>
  <c r="IN300" i="10"/>
  <c r="IT300" i="10"/>
  <c r="IV300" i="10" s="1"/>
  <c r="IM300" i="10"/>
  <c r="DD142" i="10"/>
  <c r="IN168" i="10"/>
  <c r="IT168" i="10"/>
  <c r="IV168" i="10" s="1"/>
  <c r="IM168" i="10"/>
  <c r="BH164" i="10"/>
  <c r="L164" i="6" s="1"/>
  <c r="BB131" i="10"/>
  <c r="BY131" i="10" s="1"/>
  <c r="GW180" i="10"/>
  <c r="EG17" i="10"/>
  <c r="EH17" i="10"/>
  <c r="EN17" i="10"/>
  <c r="EP17" i="10" s="1"/>
  <c r="FD49" i="10"/>
  <c r="FC49" i="10"/>
  <c r="FJ49" i="10"/>
  <c r="FL49" i="10" s="1"/>
  <c r="FD81" i="10"/>
  <c r="FC81" i="10"/>
  <c r="FJ81" i="10"/>
  <c r="FL81" i="10" s="1"/>
  <c r="HR180" i="10"/>
  <c r="HX180" i="10"/>
  <c r="HZ180" i="10" s="1"/>
  <c r="HQ180" i="10"/>
  <c r="HS148" i="10"/>
  <c r="HS274" i="10"/>
  <c r="EH11" i="10"/>
  <c r="EN11" i="10"/>
  <c r="EP11" i="10" s="1"/>
  <c r="EG11" i="10"/>
  <c r="EG43" i="10"/>
  <c r="EN43" i="10"/>
  <c r="EP43" i="10" s="1"/>
  <c r="EH43" i="10"/>
  <c r="EH75" i="10"/>
  <c r="EG75" i="10"/>
  <c r="EN75" i="10"/>
  <c r="EP75" i="10" s="1"/>
  <c r="DA207" i="10"/>
  <c r="CV207" i="10"/>
  <c r="CX207" i="10" s="1"/>
  <c r="CO207" i="10"/>
  <c r="CP207" i="10"/>
  <c r="DB207" i="10"/>
  <c r="DI207" i="10"/>
  <c r="DU207" i="10" s="1"/>
  <c r="HR232" i="10"/>
  <c r="HQ232" i="10"/>
  <c r="HX232" i="10"/>
  <c r="HZ232" i="10" s="1"/>
  <c r="IO126" i="10"/>
  <c r="HS188" i="10"/>
  <c r="IO301" i="10"/>
  <c r="BU252" i="10"/>
  <c r="HX144" i="10"/>
  <c r="HZ144" i="10" s="1"/>
  <c r="HR144" i="10"/>
  <c r="HQ144" i="10"/>
  <c r="HR248" i="10"/>
  <c r="HX248" i="10"/>
  <c r="HZ248" i="10" s="1"/>
  <c r="HQ248" i="10"/>
  <c r="FJ6" i="10"/>
  <c r="FL6" i="10" s="1"/>
  <c r="FC6" i="10"/>
  <c r="FD6" i="10"/>
  <c r="FJ38" i="10"/>
  <c r="FL38" i="10" s="1"/>
  <c r="FD38" i="10"/>
  <c r="FC38" i="10"/>
  <c r="FC70" i="10"/>
  <c r="FJ70" i="10"/>
  <c r="FL70" i="10" s="1"/>
  <c r="FD70" i="10"/>
  <c r="BM166" i="10"/>
  <c r="O166" i="6" s="1"/>
  <c r="N166" i="6"/>
  <c r="HR286" i="10"/>
  <c r="HX286" i="10"/>
  <c r="HZ286" i="10" s="1"/>
  <c r="HQ286" i="10"/>
  <c r="FD40" i="10"/>
  <c r="FJ40" i="10"/>
  <c r="FL40" i="10" s="1"/>
  <c r="FC40" i="10"/>
  <c r="FJ66" i="10"/>
  <c r="FL66" i="10" s="1"/>
  <c r="FC66" i="10"/>
  <c r="FD66" i="10"/>
  <c r="EH34" i="10"/>
  <c r="EN34" i="10"/>
  <c r="EP34" i="10" s="1"/>
  <c r="EG34" i="10"/>
  <c r="EN10" i="10"/>
  <c r="EP10" i="10" s="1"/>
  <c r="EG10" i="10"/>
  <c r="EH10" i="10"/>
  <c r="EG12" i="10"/>
  <c r="EN12" i="10"/>
  <c r="EP12" i="10" s="1"/>
  <c r="EH12" i="10"/>
  <c r="EN68" i="10"/>
  <c r="EP68" i="10" s="1"/>
  <c r="EH68" i="10"/>
  <c r="EG68" i="10"/>
  <c r="EG53" i="10"/>
  <c r="EH53" i="10"/>
  <c r="EN53" i="10"/>
  <c r="EP53" i="10" s="1"/>
  <c r="EH76" i="10"/>
  <c r="EG76" i="10"/>
  <c r="EN76" i="10"/>
  <c r="EP76" i="10" s="1"/>
  <c r="EG45" i="10"/>
  <c r="EH45" i="10"/>
  <c r="EN45" i="10"/>
  <c r="EP45" i="10" s="1"/>
  <c r="IO278" i="10"/>
  <c r="EG5" i="10"/>
  <c r="EN5" i="10"/>
  <c r="EP5" i="10" s="1"/>
  <c r="EH5" i="10"/>
  <c r="EH15" i="10"/>
  <c r="EG15" i="10"/>
  <c r="EN15" i="10"/>
  <c r="EP15" i="10" s="1"/>
  <c r="EH47" i="10"/>
  <c r="EG47" i="10"/>
  <c r="EN47" i="10"/>
  <c r="EP47" i="10" s="1"/>
  <c r="EH79" i="10"/>
  <c r="EG79" i="10"/>
  <c r="EN79" i="10"/>
  <c r="EP79" i="10" s="1"/>
  <c r="FJ8" i="10"/>
  <c r="FL8" i="10" s="1"/>
  <c r="FD8" i="10"/>
  <c r="FC8" i="10"/>
  <c r="FJ48" i="10"/>
  <c r="FL48" i="10" s="1"/>
  <c r="FD48" i="10"/>
  <c r="FC48" i="10"/>
  <c r="FD88" i="10"/>
  <c r="FC88" i="10"/>
  <c r="FJ88" i="10"/>
  <c r="FL88" i="10" s="1"/>
  <c r="EN26" i="10"/>
  <c r="EP26" i="10" s="1"/>
  <c r="EG26" i="10"/>
  <c r="EH26" i="10"/>
  <c r="FY95" i="10"/>
  <c r="FZ95" i="10"/>
  <c r="GF95" i="10"/>
  <c r="GH95" i="10" s="1"/>
  <c r="FY52" i="10"/>
  <c r="FZ52" i="10"/>
  <c r="GF52" i="10"/>
  <c r="GH52" i="10" s="1"/>
  <c r="FY48" i="10"/>
  <c r="FZ48" i="10"/>
  <c r="GF48" i="10"/>
  <c r="GH48" i="10" s="1"/>
  <c r="FZ22" i="10"/>
  <c r="FY22" i="10"/>
  <c r="GF22" i="10"/>
  <c r="GH22" i="10" s="1"/>
  <c r="GF30" i="10"/>
  <c r="GH30" i="10" s="1"/>
  <c r="FZ30" i="10"/>
  <c r="FY30" i="10"/>
  <c r="GF97" i="10"/>
  <c r="GH97" i="10" s="1"/>
  <c r="FY73" i="10"/>
  <c r="GF73" i="10"/>
  <c r="GH73" i="10" s="1"/>
  <c r="FZ73" i="10"/>
  <c r="FZ53" i="10"/>
  <c r="GF53" i="10"/>
  <c r="GH53" i="10" s="1"/>
  <c r="FY53" i="10"/>
  <c r="GF46" i="10"/>
  <c r="GH46" i="10" s="1"/>
  <c r="FZ46" i="10"/>
  <c r="FY46" i="10"/>
  <c r="DD267" i="10"/>
  <c r="IM263" i="10"/>
  <c r="IN103" i="10"/>
  <c r="IT103" i="10"/>
  <c r="IV103" i="10" s="1"/>
  <c r="IM103" i="10"/>
  <c r="DD296" i="10"/>
  <c r="IT130" i="10"/>
  <c r="IV130" i="10" s="1"/>
  <c r="IM130" i="10"/>
  <c r="IN130" i="10"/>
  <c r="IN148" i="10"/>
  <c r="IT148" i="10"/>
  <c r="IV148" i="10" s="1"/>
  <c r="IM148" i="10"/>
  <c r="DD232" i="10"/>
  <c r="IM107" i="10"/>
  <c r="IT145" i="10"/>
  <c r="IV145" i="10" s="1"/>
  <c r="IN145" i="10"/>
  <c r="IM145" i="10"/>
  <c r="DD295" i="10"/>
  <c r="HQ190" i="10"/>
  <c r="HR190" i="10"/>
  <c r="HX190" i="10"/>
  <c r="HZ190" i="10" s="1"/>
  <c r="EH25" i="10"/>
  <c r="EN25" i="10"/>
  <c r="EP25" i="10" s="1"/>
  <c r="EG25" i="10"/>
  <c r="FC57" i="10"/>
  <c r="FD57" i="10"/>
  <c r="FJ57" i="10"/>
  <c r="FL57" i="10" s="1"/>
  <c r="FD89" i="10"/>
  <c r="FC89" i="10"/>
  <c r="FJ89" i="10"/>
  <c r="FL89" i="10" s="1"/>
  <c r="FJ11" i="10"/>
  <c r="FL11" i="10" s="1"/>
  <c r="FC11" i="10"/>
  <c r="FD11" i="10"/>
  <c r="FC43" i="10"/>
  <c r="FD43" i="10"/>
  <c r="FJ43" i="10"/>
  <c r="FL43" i="10" s="1"/>
  <c r="FD75" i="10"/>
  <c r="FC75" i="10"/>
  <c r="FJ75" i="10"/>
  <c r="FL75" i="10" s="1"/>
  <c r="HX259" i="10"/>
  <c r="HZ259" i="10" s="1"/>
  <c r="HQ259" i="10"/>
  <c r="HR259" i="10"/>
  <c r="EG14" i="10"/>
  <c r="EH14" i="10"/>
  <c r="EN14" i="10"/>
  <c r="EP14" i="10" s="1"/>
  <c r="EN46" i="10"/>
  <c r="EP46" i="10" s="1"/>
  <c r="EH46" i="10"/>
  <c r="EG46" i="10"/>
  <c r="EN78" i="10"/>
  <c r="EP78" i="10" s="1"/>
  <c r="EH78" i="10"/>
  <c r="EG78" i="10"/>
  <c r="EH80" i="10"/>
  <c r="EG80" i="10"/>
  <c r="EN80" i="10"/>
  <c r="EP80" i="10" s="1"/>
  <c r="EN98" i="10"/>
  <c r="EP98" i="10" s="1"/>
  <c r="EH98" i="10"/>
  <c r="EG98" i="10"/>
  <c r="FJ34" i="10"/>
  <c r="FL34" i="10" s="1"/>
  <c r="FC34" i="10"/>
  <c r="FD34" i="10"/>
  <c r="FD10" i="10"/>
  <c r="FC10" i="10"/>
  <c r="FJ10" i="10"/>
  <c r="FL10" i="10" s="1"/>
  <c r="FD12" i="10"/>
  <c r="FJ12" i="10"/>
  <c r="FL12" i="10" s="1"/>
  <c r="FC12" i="10"/>
  <c r="FD68" i="10"/>
  <c r="FJ68" i="10"/>
  <c r="FL68" i="10" s="1"/>
  <c r="FC68" i="10"/>
  <c r="FC53" i="10"/>
  <c r="FJ53" i="10"/>
  <c r="FL53" i="10" s="1"/>
  <c r="FD53" i="10"/>
  <c r="FD76" i="10"/>
  <c r="FJ76" i="10"/>
  <c r="FL76" i="10" s="1"/>
  <c r="FC76" i="10"/>
  <c r="FJ45" i="10"/>
  <c r="FL45" i="10" s="1"/>
  <c r="FC45" i="10"/>
  <c r="FD45" i="10"/>
  <c r="FJ5" i="10"/>
  <c r="FL5" i="10" s="1"/>
  <c r="FD5" i="10"/>
  <c r="FC5" i="10"/>
  <c r="FD15" i="10"/>
  <c r="FC15" i="10"/>
  <c r="FJ15" i="10"/>
  <c r="FL15" i="10" s="1"/>
  <c r="FD47" i="10"/>
  <c r="FC47" i="10"/>
  <c r="FJ47" i="10"/>
  <c r="FL47" i="10" s="1"/>
  <c r="FD79" i="10"/>
  <c r="FC79" i="10"/>
  <c r="FJ79" i="10"/>
  <c r="FL79" i="10" s="1"/>
  <c r="EG16" i="10"/>
  <c r="EN16" i="10"/>
  <c r="EP16" i="10" s="1"/>
  <c r="EH16" i="10"/>
  <c r="EH56" i="10"/>
  <c r="EG56" i="10"/>
  <c r="EN56" i="10"/>
  <c r="EP56" i="10" s="1"/>
  <c r="EG96" i="10"/>
  <c r="EN96" i="10"/>
  <c r="EP96" i="10" s="1"/>
  <c r="EH96" i="10"/>
  <c r="FC26" i="10"/>
  <c r="FD26" i="10"/>
  <c r="FJ26" i="10"/>
  <c r="FL26" i="10" s="1"/>
  <c r="GF70" i="10"/>
  <c r="GH70" i="10" s="1"/>
  <c r="FZ70" i="10"/>
  <c r="FY70" i="10"/>
  <c r="FZ87" i="10"/>
  <c r="FY87" i="10"/>
  <c r="GF87" i="10"/>
  <c r="GH87" i="10" s="1"/>
  <c r="GF44" i="10"/>
  <c r="GH44" i="10" s="1"/>
  <c r="FZ44" i="10"/>
  <c r="FY44" i="10"/>
  <c r="FZ40" i="10"/>
  <c r="GF40" i="10"/>
  <c r="GH40" i="10" s="1"/>
  <c r="FY40" i="10"/>
  <c r="FY68" i="10"/>
  <c r="GF68" i="10"/>
  <c r="GH68" i="10" s="1"/>
  <c r="FZ68" i="10"/>
  <c r="FY23" i="10"/>
  <c r="GF66" i="10"/>
  <c r="GH66" i="10" s="1"/>
  <c r="FY66" i="10"/>
  <c r="FZ66" i="10"/>
  <c r="GF50" i="10"/>
  <c r="GH50" i="10" s="1"/>
  <c r="FZ50" i="10"/>
  <c r="FY50" i="10"/>
  <c r="FZ14" i="10"/>
  <c r="FY14" i="10"/>
  <c r="GF14" i="10"/>
  <c r="GH14" i="10" s="1"/>
  <c r="GF69" i="10"/>
  <c r="GH69" i="10" s="1"/>
  <c r="FY69" i="10"/>
  <c r="FZ69" i="10"/>
  <c r="FZ93" i="10"/>
  <c r="GF93" i="10"/>
  <c r="GH93" i="10" s="1"/>
  <c r="FY93" i="10"/>
  <c r="FZ75" i="10"/>
  <c r="GF75" i="10"/>
  <c r="GH75" i="10" s="1"/>
  <c r="FY75" i="10"/>
  <c r="FY61" i="10"/>
  <c r="FY98" i="10"/>
  <c r="GF98" i="10"/>
  <c r="GH98" i="10" s="1"/>
  <c r="FZ98" i="10"/>
  <c r="IN264" i="10"/>
  <c r="IT264" i="10"/>
  <c r="IV264" i="10" s="1"/>
  <c r="IM264" i="10"/>
  <c r="IM259" i="10"/>
  <c r="IT259" i="10"/>
  <c r="IV259" i="10" s="1"/>
  <c r="IN259" i="10"/>
  <c r="HS124" i="10"/>
  <c r="GW109" i="10"/>
  <c r="FD25" i="10"/>
  <c r="FC25" i="10"/>
  <c r="FJ25" i="10"/>
  <c r="FL25" i="10" s="1"/>
  <c r="EG57" i="10"/>
  <c r="EH57" i="10"/>
  <c r="EN57" i="10"/>
  <c r="EP57" i="10" s="1"/>
  <c r="EH89" i="10"/>
  <c r="EG89" i="10"/>
  <c r="EN89" i="10"/>
  <c r="EP89" i="10" s="1"/>
  <c r="IO238" i="10"/>
  <c r="IN212" i="10"/>
  <c r="IT212" i="10"/>
  <c r="IV212" i="10" s="1"/>
  <c r="IM212" i="10"/>
  <c r="EN19" i="10"/>
  <c r="EP19" i="10" s="1"/>
  <c r="EG19" i="10"/>
  <c r="EH19" i="10"/>
  <c r="EH51" i="10"/>
  <c r="EN51" i="10"/>
  <c r="EP51" i="10" s="1"/>
  <c r="EG51" i="10"/>
  <c r="EG83" i="10"/>
  <c r="EH83" i="10"/>
  <c r="EN83" i="10"/>
  <c r="EP83" i="10" s="1"/>
  <c r="HR295" i="10"/>
  <c r="HQ295" i="10"/>
  <c r="HX295" i="10"/>
  <c r="HZ295" i="10" s="1"/>
  <c r="IO286" i="10"/>
  <c r="GW295" i="10"/>
  <c r="HS130" i="10"/>
  <c r="IO141" i="10"/>
  <c r="DI166" i="10"/>
  <c r="DU166" i="10" s="1"/>
  <c r="DB166" i="10"/>
  <c r="DD166" i="10"/>
  <c r="DA166" i="10"/>
  <c r="CO166" i="10"/>
  <c r="CP166" i="10"/>
  <c r="CV166" i="10"/>
  <c r="CX166" i="10" s="1"/>
  <c r="HX166" i="10"/>
  <c r="HZ166" i="10" s="1"/>
  <c r="HQ166" i="10"/>
  <c r="HR166" i="10"/>
  <c r="CG252" i="10"/>
  <c r="FJ14" i="10"/>
  <c r="FL14" i="10" s="1"/>
  <c r="FD14" i="10"/>
  <c r="FC14" i="10"/>
  <c r="FC46" i="10"/>
  <c r="FD46" i="10"/>
  <c r="FJ46" i="10"/>
  <c r="FL46" i="10" s="1"/>
  <c r="FJ78" i="10"/>
  <c r="FL78" i="10" s="1"/>
  <c r="FD78" i="10"/>
  <c r="FC78" i="10"/>
  <c r="HS138" i="10"/>
  <c r="HS155" i="10"/>
  <c r="HX300" i="10"/>
  <c r="HZ300" i="10" s="1"/>
  <c r="HR300" i="10"/>
  <c r="HQ300" i="10"/>
  <c r="FD80" i="10"/>
  <c r="FC80" i="10"/>
  <c r="FJ80" i="10"/>
  <c r="FL80" i="10" s="1"/>
  <c r="FC98" i="10"/>
  <c r="FJ98" i="10"/>
  <c r="FL98" i="10" s="1"/>
  <c r="FD98" i="10"/>
  <c r="EN58" i="10"/>
  <c r="EP58" i="10" s="1"/>
  <c r="EH58" i="10"/>
  <c r="EG58" i="10"/>
  <c r="EN74" i="10"/>
  <c r="EP74" i="10" s="1"/>
  <c r="EH74" i="10"/>
  <c r="EG74" i="10"/>
  <c r="EH28" i="10"/>
  <c r="EN28" i="10"/>
  <c r="EP28" i="10" s="1"/>
  <c r="EG28" i="10"/>
  <c r="EG84" i="10"/>
  <c r="EN84" i="10"/>
  <c r="EP84" i="10" s="1"/>
  <c r="EH84" i="10"/>
  <c r="EH77" i="10"/>
  <c r="EG77" i="10"/>
  <c r="EN77" i="10"/>
  <c r="EP77" i="10" s="1"/>
  <c r="EG20" i="10"/>
  <c r="EH20" i="10"/>
  <c r="EN20" i="10"/>
  <c r="EP20" i="10" s="1"/>
  <c r="EH100" i="10"/>
  <c r="EN100" i="10"/>
  <c r="EP100" i="10" s="1"/>
  <c r="EG100" i="10"/>
  <c r="EG61" i="10"/>
  <c r="EH61" i="10"/>
  <c r="EN61" i="10"/>
  <c r="EP61" i="10" s="1"/>
  <c r="EH37" i="10"/>
  <c r="EN37" i="10"/>
  <c r="EP37" i="10" s="1"/>
  <c r="EG37" i="10"/>
  <c r="IO183" i="10"/>
  <c r="EG23" i="10"/>
  <c r="EN23" i="10"/>
  <c r="EP23" i="10" s="1"/>
  <c r="EH23" i="10"/>
  <c r="EG55" i="10"/>
  <c r="EN55" i="10"/>
  <c r="EP55" i="10" s="1"/>
  <c r="EH55" i="10"/>
  <c r="FD87" i="10"/>
  <c r="FC87" i="10"/>
  <c r="FJ87" i="10"/>
  <c r="FL87" i="10" s="1"/>
  <c r="FD16" i="10"/>
  <c r="FJ16" i="10"/>
  <c r="FL16" i="10" s="1"/>
  <c r="FC16" i="10"/>
  <c r="FJ56" i="10"/>
  <c r="FL56" i="10" s="1"/>
  <c r="FC56" i="10"/>
  <c r="FD56" i="10"/>
  <c r="FD96" i="10"/>
  <c r="FC96" i="10"/>
  <c r="FJ96" i="10"/>
  <c r="FL96" i="10" s="1"/>
  <c r="EN50" i="10"/>
  <c r="EP50" i="10" s="1"/>
  <c r="EG50" i="10"/>
  <c r="EH50" i="10"/>
  <c r="FY64" i="10"/>
  <c r="IM102" i="10"/>
  <c r="IM144" i="10"/>
  <c r="IN256" i="10"/>
  <c r="IM256" i="10"/>
  <c r="IT256" i="10"/>
  <c r="IV256" i="10" s="1"/>
  <c r="IT210" i="10"/>
  <c r="IV210" i="10" s="1"/>
  <c r="IM210" i="10"/>
  <c r="IN210" i="10"/>
  <c r="IN271" i="10"/>
  <c r="IT271" i="10"/>
  <c r="IV271" i="10" s="1"/>
  <c r="IM271" i="10"/>
  <c r="IN121" i="10"/>
  <c r="IM121" i="10"/>
  <c r="IT121" i="10"/>
  <c r="IV121" i="10" s="1"/>
  <c r="HS234" i="10"/>
  <c r="DI287" i="10"/>
  <c r="DU287" i="10" s="1"/>
  <c r="DA287" i="10"/>
  <c r="DB287" i="10"/>
  <c r="CV287" i="10"/>
  <c r="CX287" i="10" s="1"/>
  <c r="CO287" i="10"/>
  <c r="CP287" i="10"/>
  <c r="IN219" i="10"/>
  <c r="IT219" i="10"/>
  <c r="IV219" i="10" s="1"/>
  <c r="IM219" i="10"/>
  <c r="IN138" i="10"/>
  <c r="IT138" i="10"/>
  <c r="IV138" i="10" s="1"/>
  <c r="IM138" i="10"/>
  <c r="FD33" i="10"/>
  <c r="FC33" i="10"/>
  <c r="FJ33" i="10"/>
  <c r="FL33" i="10" s="1"/>
  <c r="EG65" i="10"/>
  <c r="EH65" i="10"/>
  <c r="EN65" i="10"/>
  <c r="EP65" i="10" s="1"/>
  <c r="EN97" i="10"/>
  <c r="EP97" i="10" s="1"/>
  <c r="EG97" i="10"/>
  <c r="EH97" i="10"/>
  <c r="GW216" i="10"/>
  <c r="IO290" i="10"/>
  <c r="FJ19" i="10"/>
  <c r="FL19" i="10" s="1"/>
  <c r="FC19" i="10"/>
  <c r="FD19" i="10"/>
  <c r="FJ51" i="10"/>
  <c r="FL51" i="10" s="1"/>
  <c r="FC51" i="10"/>
  <c r="FD51" i="10"/>
  <c r="FJ83" i="10"/>
  <c r="FL83" i="10" s="1"/>
  <c r="FC83" i="10"/>
  <c r="FD83" i="10"/>
  <c r="HX153" i="10"/>
  <c r="HZ153" i="10" s="1"/>
  <c r="HQ153" i="10"/>
  <c r="HR153" i="10"/>
  <c r="HR191" i="10"/>
  <c r="HX191" i="10"/>
  <c r="HZ191" i="10" s="1"/>
  <c r="HQ191" i="10"/>
  <c r="IN187" i="10"/>
  <c r="IT187" i="10"/>
  <c r="IV187" i="10" s="1"/>
  <c r="IM187" i="10"/>
  <c r="GW287" i="10"/>
  <c r="HQ280" i="10"/>
  <c r="HR280" i="10"/>
  <c r="HX280" i="10"/>
  <c r="HZ280" i="10" s="1"/>
  <c r="HX252" i="10"/>
  <c r="HZ252" i="10" s="1"/>
  <c r="HQ252" i="10"/>
  <c r="HR252" i="10"/>
  <c r="IT229" i="10"/>
  <c r="IV229" i="10" s="1"/>
  <c r="IN229" i="10"/>
  <c r="IM229" i="10"/>
  <c r="EH22" i="10"/>
  <c r="EN22" i="10"/>
  <c r="EP22" i="10" s="1"/>
  <c r="EG22" i="10"/>
  <c r="EG54" i="10"/>
  <c r="EH54" i="10"/>
  <c r="EN54" i="10"/>
  <c r="EP54" i="10" s="1"/>
  <c r="EN86" i="10"/>
  <c r="EP86" i="10" s="1"/>
  <c r="EG86" i="10"/>
  <c r="EH86" i="10"/>
  <c r="HQ161" i="10"/>
  <c r="HR161" i="10"/>
  <c r="HX161" i="10"/>
  <c r="HZ161" i="10" s="1"/>
  <c r="IO140" i="10"/>
  <c r="EH18" i="10"/>
  <c r="EN18" i="10"/>
  <c r="EP18" i="10" s="1"/>
  <c r="EG18" i="10"/>
  <c r="FD58" i="10"/>
  <c r="FC58" i="10"/>
  <c r="FJ58" i="10"/>
  <c r="FL58" i="10" s="1"/>
  <c r="FJ74" i="10"/>
  <c r="FL74" i="10" s="1"/>
  <c r="FC74" i="10"/>
  <c r="FD74" i="10"/>
  <c r="FJ28" i="10"/>
  <c r="FL28" i="10" s="1"/>
  <c r="FC28" i="10"/>
  <c r="FD28" i="10"/>
  <c r="FJ84" i="10"/>
  <c r="FL84" i="10" s="1"/>
  <c r="FC84" i="10"/>
  <c r="FD84" i="10"/>
  <c r="FJ77" i="10"/>
  <c r="FL77" i="10" s="1"/>
  <c r="FD77" i="10"/>
  <c r="FC77" i="10"/>
  <c r="FJ20" i="10"/>
  <c r="FL20" i="10" s="1"/>
  <c r="FD20" i="10"/>
  <c r="FC20" i="10"/>
  <c r="FD100" i="10"/>
  <c r="FC100" i="10"/>
  <c r="FJ100" i="10"/>
  <c r="FL100" i="10" s="1"/>
  <c r="FC61" i="10"/>
  <c r="FJ61" i="10"/>
  <c r="FL61" i="10" s="1"/>
  <c r="FD61" i="10"/>
  <c r="FC37" i="10"/>
  <c r="FJ37" i="10"/>
  <c r="FL37" i="10" s="1"/>
  <c r="FD37" i="10"/>
  <c r="FD23" i="10"/>
  <c r="FC23" i="10"/>
  <c r="FJ23" i="10"/>
  <c r="FL23" i="10" s="1"/>
  <c r="FC55" i="10"/>
  <c r="FJ55" i="10"/>
  <c r="FL55" i="10" s="1"/>
  <c r="FD55" i="10"/>
  <c r="EN87" i="10"/>
  <c r="EP87" i="10" s="1"/>
  <c r="EH87" i="10"/>
  <c r="EG87" i="10"/>
  <c r="EH24" i="10"/>
  <c r="EG24" i="10"/>
  <c r="EN24" i="10"/>
  <c r="EP24" i="10" s="1"/>
  <c r="EN64" i="10"/>
  <c r="EP64" i="10" s="1"/>
  <c r="EG64" i="10"/>
  <c r="EH64" i="10"/>
  <c r="FD50" i="10"/>
  <c r="FJ50" i="10"/>
  <c r="FL50" i="10" s="1"/>
  <c r="FC50" i="10"/>
  <c r="FZ74" i="10"/>
  <c r="GF74" i="10"/>
  <c r="GH74" i="10" s="1"/>
  <c r="FY74" i="10"/>
  <c r="GF26" i="10"/>
  <c r="GH26" i="10" s="1"/>
  <c r="FY26" i="10"/>
  <c r="FZ26" i="10"/>
  <c r="GF33" i="10"/>
  <c r="GH33" i="10" s="1"/>
  <c r="FZ96" i="10"/>
  <c r="GF96" i="10"/>
  <c r="GH96" i="10" s="1"/>
  <c r="FY96" i="10"/>
  <c r="GF28" i="10"/>
  <c r="GH28" i="10" s="1"/>
  <c r="FZ28" i="10"/>
  <c r="FY28" i="10"/>
  <c r="FY24" i="10"/>
  <c r="FZ24" i="10"/>
  <c r="GF24" i="10"/>
  <c r="GH24" i="10" s="1"/>
  <c r="FZ60" i="10"/>
  <c r="FY60" i="10"/>
  <c r="GF60" i="10"/>
  <c r="GH60" i="10" s="1"/>
  <c r="FZ72" i="10"/>
  <c r="FY72" i="10"/>
  <c r="GF72" i="10"/>
  <c r="GH72" i="10" s="1"/>
  <c r="FY6" i="10"/>
  <c r="GF6" i="10"/>
  <c r="GH6" i="10" s="1"/>
  <c r="FZ6" i="10"/>
  <c r="FZ83" i="10"/>
  <c r="GF83" i="10"/>
  <c r="GH83" i="10" s="1"/>
  <c r="FY83" i="10"/>
  <c r="FY10" i="10"/>
  <c r="FZ10" i="10"/>
  <c r="GF10" i="10"/>
  <c r="GH10" i="10" s="1"/>
  <c r="FY18" i="10"/>
  <c r="FY65" i="10"/>
  <c r="GF65" i="10"/>
  <c r="GH65" i="10" s="1"/>
  <c r="FZ65" i="10"/>
  <c r="FY25" i="10"/>
  <c r="GF25" i="10"/>
  <c r="GH25" i="10" s="1"/>
  <c r="FZ25" i="10"/>
  <c r="FY37" i="10"/>
  <c r="FZ37" i="10"/>
  <c r="GF37" i="10"/>
  <c r="GH37" i="10" s="1"/>
  <c r="FY45" i="10"/>
  <c r="FZ45" i="10"/>
  <c r="GF45" i="10"/>
  <c r="GH45" i="10" s="1"/>
  <c r="FZ5" i="10"/>
  <c r="FY81" i="10"/>
  <c r="GF81" i="10"/>
  <c r="GH81" i="10" s="1"/>
  <c r="FZ81" i="10"/>
  <c r="R184" i="6"/>
  <c r="IT239" i="10"/>
  <c r="IV239" i="10" s="1"/>
  <c r="IM239" i="10"/>
  <c r="IN239" i="10"/>
  <c r="IM283" i="10"/>
  <c r="DD276" i="10"/>
  <c r="IM160" i="10"/>
  <c r="IT160" i="10"/>
  <c r="IV160" i="10" s="1"/>
  <c r="IN160" i="10"/>
  <c r="IM133" i="10"/>
  <c r="IT133" i="10"/>
  <c r="IV133" i="10" s="1"/>
  <c r="IN133" i="10"/>
  <c r="IN302" i="10"/>
  <c r="IM302" i="10"/>
  <c r="IT302" i="10"/>
  <c r="IV302" i="10" s="1"/>
  <c r="IN178" i="10"/>
  <c r="IM214" i="10"/>
  <c r="IN214" i="10"/>
  <c r="IT214" i="10"/>
  <c r="IV214" i="10" s="1"/>
  <c r="IN289" i="10"/>
  <c r="IM289" i="10"/>
  <c r="IT289" i="10"/>
  <c r="IV289" i="10" s="1"/>
  <c r="GW168" i="10"/>
  <c r="HR287" i="10"/>
  <c r="HQ287" i="10"/>
  <c r="HX287" i="10"/>
  <c r="HZ287" i="10" s="1"/>
  <c r="IO113" i="10"/>
  <c r="EN33" i="10"/>
  <c r="EP33" i="10" s="1"/>
  <c r="EG33" i="10"/>
  <c r="EH33" i="10"/>
  <c r="FD65" i="10"/>
  <c r="FC65" i="10"/>
  <c r="FJ65" i="10"/>
  <c r="FL65" i="10" s="1"/>
  <c r="FJ97" i="10"/>
  <c r="FL97" i="10" s="1"/>
  <c r="FD97" i="10"/>
  <c r="FC97" i="10"/>
  <c r="HX267" i="10"/>
  <c r="HZ267" i="10" s="1"/>
  <c r="HQ267" i="10"/>
  <c r="HR267" i="10"/>
  <c r="IO246" i="10"/>
  <c r="IN110" i="10"/>
  <c r="IT110" i="10"/>
  <c r="IV110" i="10" s="1"/>
  <c r="IM110" i="10"/>
  <c r="EN27" i="10"/>
  <c r="EP27" i="10" s="1"/>
  <c r="EG27" i="10"/>
  <c r="EH27" i="10"/>
  <c r="FD59" i="10"/>
  <c r="FJ59" i="10"/>
  <c r="FL59" i="10" s="1"/>
  <c r="FC59" i="10"/>
  <c r="EG91" i="10"/>
  <c r="EH91" i="10"/>
  <c r="EN91" i="10"/>
  <c r="EP91" i="10" s="1"/>
  <c r="HQ245" i="10"/>
  <c r="HR245" i="10"/>
  <c r="HX245" i="10"/>
  <c r="HZ245" i="10" s="1"/>
  <c r="GW244" i="10"/>
  <c r="FJ22" i="10"/>
  <c r="FL22" i="10" s="1"/>
  <c r="FD22" i="10"/>
  <c r="FC22" i="10"/>
  <c r="FD54" i="10"/>
  <c r="FC54" i="10"/>
  <c r="FJ54" i="10"/>
  <c r="FL54" i="10" s="1"/>
  <c r="FD86" i="10"/>
  <c r="FC86" i="10"/>
  <c r="FJ86" i="10"/>
  <c r="FL86" i="10" s="1"/>
  <c r="HS217" i="10"/>
  <c r="HS227" i="10"/>
  <c r="FD18" i="10"/>
  <c r="FJ18" i="10"/>
  <c r="FL18" i="10" s="1"/>
  <c r="FC18" i="10"/>
  <c r="FD90" i="10"/>
  <c r="FC90" i="10"/>
  <c r="FJ90" i="10"/>
  <c r="FL90" i="10" s="1"/>
  <c r="EN44" i="10"/>
  <c r="EP44" i="10" s="1"/>
  <c r="EG44" i="10"/>
  <c r="EH44" i="10"/>
  <c r="EG92" i="10"/>
  <c r="EH92" i="10"/>
  <c r="EN92" i="10"/>
  <c r="EP92" i="10" s="1"/>
  <c r="FC93" i="10"/>
  <c r="FD93" i="10"/>
  <c r="FJ93" i="10"/>
  <c r="FL93" i="10" s="1"/>
  <c r="EH36" i="10"/>
  <c r="EN36" i="10"/>
  <c r="EP36" i="10" s="1"/>
  <c r="EG36" i="10"/>
  <c r="EN13" i="10"/>
  <c r="EP13" i="10" s="1"/>
  <c r="EH13" i="10"/>
  <c r="EG13" i="10"/>
  <c r="FC85" i="10"/>
  <c r="FJ85" i="10"/>
  <c r="FL85" i="10" s="1"/>
  <c r="FD85" i="10"/>
  <c r="EN69" i="10"/>
  <c r="EP69" i="10" s="1"/>
  <c r="EG69" i="10"/>
  <c r="EH69" i="10"/>
  <c r="EG31" i="10"/>
  <c r="EH31" i="10"/>
  <c r="EN31" i="10"/>
  <c r="EP31" i="10" s="1"/>
  <c r="EH63" i="10"/>
  <c r="EG63" i="10"/>
  <c r="EN63" i="10"/>
  <c r="EP63" i="10" s="1"/>
  <c r="FC95" i="10"/>
  <c r="FJ95" i="10"/>
  <c r="FL95" i="10" s="1"/>
  <c r="FD95" i="10"/>
  <c r="FD24" i="10"/>
  <c r="FJ24" i="10"/>
  <c r="FL24" i="10" s="1"/>
  <c r="FC24" i="10"/>
  <c r="FD64" i="10"/>
  <c r="FC64" i="10"/>
  <c r="FJ64" i="10"/>
  <c r="FL64" i="10" s="1"/>
  <c r="EG82" i="10"/>
  <c r="EH82" i="10"/>
  <c r="EN82" i="10"/>
  <c r="EP82" i="10" s="1"/>
  <c r="FZ76" i="10"/>
  <c r="FY76" i="10"/>
  <c r="GF76" i="10"/>
  <c r="GH76" i="10" s="1"/>
  <c r="FZ78" i="10"/>
  <c r="FY78" i="10"/>
  <c r="GF78" i="10"/>
  <c r="GH78" i="10" s="1"/>
  <c r="GF84" i="10"/>
  <c r="GH84" i="10" s="1"/>
  <c r="FY84" i="10"/>
  <c r="FZ84" i="10"/>
  <c r="GF39" i="10"/>
  <c r="GH39" i="10" s="1"/>
  <c r="FZ38" i="10"/>
  <c r="GF38" i="10"/>
  <c r="GH38" i="10" s="1"/>
  <c r="FY38" i="10"/>
  <c r="FZ58" i="10"/>
  <c r="GF58" i="10"/>
  <c r="GH58" i="10" s="1"/>
  <c r="FY58" i="10"/>
  <c r="FY19" i="10"/>
  <c r="FZ19" i="10"/>
  <c r="GF19" i="10"/>
  <c r="GH19" i="10" s="1"/>
  <c r="FY89" i="10"/>
  <c r="FZ89" i="10"/>
  <c r="GF89" i="10"/>
  <c r="GH89" i="10" s="1"/>
  <c r="GF101" i="10"/>
  <c r="GH101" i="10" s="1"/>
  <c r="FZ101" i="10"/>
  <c r="FY101" i="10"/>
  <c r="GF41" i="10"/>
  <c r="GH41" i="10" s="1"/>
  <c r="FZ41" i="10"/>
  <c r="FY41" i="10"/>
  <c r="FY51" i="10"/>
  <c r="FZ51" i="10"/>
  <c r="GF51" i="10"/>
  <c r="GH51" i="10" s="1"/>
  <c r="DD190" i="10"/>
  <c r="IM171" i="10"/>
  <c r="IN171" i="10"/>
  <c r="DD269" i="10"/>
  <c r="DD248" i="10"/>
  <c r="IM117" i="10"/>
  <c r="IT117" i="10"/>
  <c r="IV117" i="10" s="1"/>
  <c r="IN117" i="10"/>
  <c r="DD177" i="10"/>
  <c r="IM189" i="10"/>
  <c r="DD191" i="10"/>
  <c r="IM209" i="10"/>
  <c r="IN209" i="10"/>
  <c r="IT209" i="10"/>
  <c r="IV209" i="10" s="1"/>
  <c r="BX198" i="10"/>
  <c r="CU198" i="10" s="1"/>
  <c r="BX122" i="10"/>
  <c r="CU122" i="10" s="1"/>
  <c r="DD245" i="10"/>
  <c r="BH207" i="10"/>
  <c r="L207" i="6" s="1"/>
  <c r="BB207" i="10"/>
  <c r="BY207" i="10" s="1"/>
  <c r="BX207" i="10" s="1"/>
  <c r="CU207" i="10" s="1"/>
  <c r="IM132" i="10"/>
  <c r="IT132" i="10"/>
  <c r="IV132" i="10" s="1"/>
  <c r="IN132" i="10"/>
  <c r="EG9" i="10"/>
  <c r="EH9" i="10"/>
  <c r="EN9" i="10"/>
  <c r="EP9" i="10" s="1"/>
  <c r="EN41" i="10"/>
  <c r="EP41" i="10" s="1"/>
  <c r="EH41" i="10"/>
  <c r="EG41" i="10"/>
  <c r="EG73" i="10"/>
  <c r="EH73" i="10"/>
  <c r="EN73" i="10"/>
  <c r="EP73" i="10" s="1"/>
  <c r="FJ27" i="10"/>
  <c r="FL27" i="10" s="1"/>
  <c r="FC27" i="10"/>
  <c r="FD27" i="10"/>
  <c r="EG59" i="10"/>
  <c r="EH59" i="10"/>
  <c r="EN59" i="10"/>
  <c r="EP59" i="10" s="1"/>
  <c r="FD91" i="10"/>
  <c r="FC91" i="10"/>
  <c r="FJ91" i="10"/>
  <c r="FL91" i="10" s="1"/>
  <c r="N222" i="6"/>
  <c r="BM222" i="10"/>
  <c r="O222" i="6" s="1"/>
  <c r="HR207" i="10"/>
  <c r="HX207" i="10"/>
  <c r="HZ207" i="10" s="1"/>
  <c r="HQ207" i="10"/>
  <c r="IN211" i="10"/>
  <c r="IT211" i="10"/>
  <c r="IV211" i="10" s="1"/>
  <c r="IM211" i="10"/>
  <c r="HX177" i="10"/>
  <c r="HZ177" i="10" s="1"/>
  <c r="HQ177" i="10"/>
  <c r="HR177" i="10"/>
  <c r="IM234" i="10"/>
  <c r="IT234" i="10"/>
  <c r="IV234" i="10" s="1"/>
  <c r="IN234" i="10"/>
  <c r="HQ236" i="10"/>
  <c r="HR236" i="10"/>
  <c r="HX236" i="10"/>
  <c r="HZ236" i="10" s="1"/>
  <c r="EN30" i="10"/>
  <c r="EP30" i="10" s="1"/>
  <c r="EH30" i="10"/>
  <c r="EG30" i="10"/>
  <c r="EH62" i="10"/>
  <c r="EG62" i="10"/>
  <c r="EN62" i="10"/>
  <c r="EP62" i="10" s="1"/>
  <c r="EN94" i="10"/>
  <c r="EP94" i="10" s="1"/>
  <c r="EH94" i="10"/>
  <c r="EG94" i="10"/>
  <c r="HQ131" i="10"/>
  <c r="HR131" i="10"/>
  <c r="HX131" i="10"/>
  <c r="HZ131" i="10" s="1"/>
  <c r="EG42" i="10"/>
  <c r="EN42" i="10"/>
  <c r="EP42" i="10" s="1"/>
  <c r="EH42" i="10"/>
  <c r="EN90" i="10"/>
  <c r="EP90" i="10" s="1"/>
  <c r="EH90" i="10"/>
  <c r="EG90" i="10"/>
  <c r="FJ44" i="10"/>
  <c r="FL44" i="10" s="1"/>
  <c r="FD44" i="10"/>
  <c r="FC44" i="10"/>
  <c r="FD92" i="10"/>
  <c r="FC92" i="10"/>
  <c r="FJ92" i="10"/>
  <c r="FL92" i="10" s="1"/>
  <c r="EH93" i="10"/>
  <c r="EN93" i="10"/>
  <c r="EP93" i="10" s="1"/>
  <c r="EG93" i="10"/>
  <c r="FC36" i="10"/>
  <c r="FD36" i="10"/>
  <c r="FJ36" i="10"/>
  <c r="FL36" i="10" s="1"/>
  <c r="FC13" i="10"/>
  <c r="FD13" i="10"/>
  <c r="FJ13" i="10"/>
  <c r="FL13" i="10" s="1"/>
  <c r="EG85" i="10"/>
  <c r="EH85" i="10"/>
  <c r="EN85" i="10"/>
  <c r="EP85" i="10" s="1"/>
  <c r="FC69" i="10"/>
  <c r="FJ69" i="10"/>
  <c r="FL69" i="10" s="1"/>
  <c r="FD69" i="10"/>
  <c r="FD31" i="10"/>
  <c r="FC31" i="10"/>
  <c r="FJ31" i="10"/>
  <c r="FL31" i="10" s="1"/>
  <c r="FJ63" i="10"/>
  <c r="FL63" i="10" s="1"/>
  <c r="FC63" i="10"/>
  <c r="FD63" i="10"/>
  <c r="EG95" i="10"/>
  <c r="EH95" i="10"/>
  <c r="EN95" i="10"/>
  <c r="EP95" i="10" s="1"/>
  <c r="EH32" i="10"/>
  <c r="EG32" i="10"/>
  <c r="EN32" i="10"/>
  <c r="EP32" i="10" s="1"/>
  <c r="EN72" i="10"/>
  <c r="EP72" i="10" s="1"/>
  <c r="EH72" i="10"/>
  <c r="EG72" i="10"/>
  <c r="FC82" i="10"/>
  <c r="FJ82" i="10"/>
  <c r="FL82" i="10" s="1"/>
  <c r="FD82" i="10"/>
  <c r="CZ272" i="10"/>
  <c r="T272" i="6" s="1"/>
  <c r="BX293" i="10"/>
  <c r="CU293" i="10" s="1"/>
  <c r="BX253" i="10"/>
  <c r="CU253" i="10" s="1"/>
  <c r="R141" i="6"/>
  <c r="R158" i="6"/>
  <c r="BB191" i="10"/>
  <c r="BY191" i="10" s="1"/>
  <c r="BH289" i="10"/>
  <c r="L289" i="6" s="1"/>
  <c r="BX299" i="10"/>
  <c r="CU299" i="10" s="1"/>
  <c r="CI245" i="10"/>
  <c r="S245" i="6" s="1"/>
  <c r="DE255" i="10"/>
  <c r="W255" i="6" s="1"/>
  <c r="R140" i="6"/>
  <c r="CI224" i="10"/>
  <c r="S224" i="6" s="1"/>
  <c r="R249" i="6"/>
  <c r="R204" i="6"/>
  <c r="R266" i="6"/>
  <c r="DE203" i="10"/>
  <c r="W203" i="6" s="1"/>
  <c r="CI229" i="10"/>
  <c r="S229" i="6" s="1"/>
  <c r="BX116" i="10"/>
  <c r="CU116" i="10" s="1"/>
  <c r="CI260" i="10"/>
  <c r="S260" i="6" s="1"/>
  <c r="N131" i="6"/>
  <c r="CT238" i="10"/>
  <c r="DQ238" i="10" s="1"/>
  <c r="R215" i="6"/>
  <c r="CG289" i="10"/>
  <c r="R289" i="6" s="1"/>
  <c r="CG188" i="10"/>
  <c r="R216" i="6"/>
  <c r="BM256" i="10"/>
  <c r="O256" i="6" s="1"/>
  <c r="R268" i="6"/>
  <c r="BX170" i="10"/>
  <c r="CU170" i="10" s="1"/>
  <c r="CG115" i="10"/>
  <c r="CI115" i="10" s="1"/>
  <c r="BH209" i="10"/>
  <c r="L209" i="6" s="1"/>
  <c r="BM128" i="10"/>
  <c r="O128" i="6" s="1"/>
  <c r="BH263" i="10"/>
  <c r="L263" i="6" s="1"/>
  <c r="BB130" i="10"/>
  <c r="BY130" i="10" s="1"/>
  <c r="CD226" i="10"/>
  <c r="P226" i="6" s="1"/>
  <c r="CQ157" i="10"/>
  <c r="CR157" i="10" s="1" a="1"/>
  <c r="CR157" i="10" s="1"/>
  <c r="BB264" i="10"/>
  <c r="BY264" i="10" s="1"/>
  <c r="BX241" i="10"/>
  <c r="CU241" i="10" s="1"/>
  <c r="BX108" i="10"/>
  <c r="CU108" i="10" s="1"/>
  <c r="BX280" i="10"/>
  <c r="CU280" i="10" s="1"/>
  <c r="BX194" i="10"/>
  <c r="CU194" i="10" s="1"/>
  <c r="BX204" i="10"/>
  <c r="CU204" i="10" s="1"/>
  <c r="BH214" i="10"/>
  <c r="L214" i="6" s="1"/>
  <c r="BB190" i="10"/>
  <c r="BY190" i="10" s="1"/>
  <c r="BX143" i="10"/>
  <c r="CU143" i="10" s="1"/>
  <c r="DC211" i="10"/>
  <c r="DE211" i="10" s="1"/>
  <c r="W211" i="6" s="1"/>
  <c r="CD266" i="10"/>
  <c r="P266" i="6" s="1"/>
  <c r="BB240" i="10"/>
  <c r="BY240" i="10" s="1"/>
  <c r="BB189" i="10"/>
  <c r="BY189" i="10" s="1"/>
  <c r="BX112" i="10"/>
  <c r="CU112" i="10" s="1"/>
  <c r="BB169" i="10"/>
  <c r="BY169" i="10" s="1"/>
  <c r="BX205" i="10"/>
  <c r="CU205" i="10" s="1"/>
  <c r="CD234" i="10"/>
  <c r="P234" i="6" s="1"/>
  <c r="DC221" i="10"/>
  <c r="DE221" i="10" s="1"/>
  <c r="W221" i="6" s="1"/>
  <c r="BX152" i="10"/>
  <c r="CU152" i="10" s="1"/>
  <c r="BX211" i="10"/>
  <c r="CU211" i="10" s="1"/>
  <c r="CG160" i="10"/>
  <c r="R160" i="6" s="1"/>
  <c r="BX291" i="10"/>
  <c r="CU291" i="10" s="1"/>
  <c r="BX298" i="10"/>
  <c r="CU298" i="10" s="1"/>
  <c r="CQ199" i="10"/>
  <c r="BB168" i="10"/>
  <c r="BY168" i="10" s="1"/>
  <c r="BX141" i="10"/>
  <c r="CU141" i="10" s="1"/>
  <c r="CT254" i="10"/>
  <c r="DQ254" i="10" s="1"/>
  <c r="BB146" i="10"/>
  <c r="BY146" i="10" s="1"/>
  <c r="CD281" i="10"/>
  <c r="P281" i="6" s="1"/>
  <c r="BB259" i="10"/>
  <c r="BY259" i="10" s="1"/>
  <c r="BX139" i="10"/>
  <c r="CU139" i="10" s="1"/>
  <c r="BX201" i="10"/>
  <c r="CU201" i="10" s="1"/>
  <c r="BH125" i="10"/>
  <c r="L125" i="6" s="1"/>
  <c r="BX221" i="10"/>
  <c r="CU221" i="10" s="1"/>
  <c r="CZ279" i="10"/>
  <c r="T279" i="6" s="1"/>
  <c r="BX150" i="10"/>
  <c r="CU150" i="10" s="1"/>
  <c r="BU188" i="10"/>
  <c r="BV188" i="10" s="1" a="1"/>
  <c r="BV188" i="10" s="1"/>
  <c r="BB107" i="10"/>
  <c r="BY107" i="10" s="1"/>
  <c r="BH128" i="10"/>
  <c r="L128" i="6" s="1"/>
  <c r="BB181" i="10"/>
  <c r="BY181" i="10" s="1"/>
  <c r="N245" i="6"/>
  <c r="BM188" i="10"/>
  <c r="O188" i="6" s="1"/>
  <c r="N188" i="6"/>
  <c r="DI188" i="10"/>
  <c r="DU188" i="10" s="1"/>
  <c r="DD188" i="10"/>
  <c r="CO188" i="10"/>
  <c r="DA188" i="10"/>
  <c r="CP188" i="10"/>
  <c r="DB188" i="10"/>
  <c r="CV188" i="10"/>
  <c r="CX188" i="10" s="1"/>
  <c r="BM164" i="10"/>
  <c r="O164" i="6" s="1"/>
  <c r="DC281" i="10"/>
  <c r="DC242" i="10"/>
  <c r="DE242" i="10" s="1"/>
  <c r="W242" i="6" s="1"/>
  <c r="DY272" i="10"/>
  <c r="N130" i="6"/>
  <c r="CQ192" i="10"/>
  <c r="CR192" i="10" s="1" a="1"/>
  <c r="CR192" i="10" s="1"/>
  <c r="R183" i="6"/>
  <c r="BB121" i="10"/>
  <c r="BY121" i="10" s="1"/>
  <c r="BU178" i="10"/>
  <c r="BX220" i="10"/>
  <c r="CU220" i="10" s="1"/>
  <c r="BB267" i="10"/>
  <c r="BY267" i="10" s="1"/>
  <c r="BU276" i="10"/>
  <c r="DC150" i="10"/>
  <c r="V150" i="6" s="1"/>
  <c r="BM259" i="10"/>
  <c r="O259" i="6" s="1"/>
  <c r="CT203" i="10"/>
  <c r="DQ203" i="10" s="1"/>
  <c r="R257" i="6"/>
  <c r="CG145" i="10"/>
  <c r="CI145" i="10" s="1"/>
  <c r="S145" i="6" s="1"/>
  <c r="R200" i="6"/>
  <c r="CI219" i="10"/>
  <c r="S219" i="6" s="1"/>
  <c r="R173" i="6"/>
  <c r="R143" i="6"/>
  <c r="R242" i="6"/>
  <c r="BU103" i="10"/>
  <c r="BX176" i="10"/>
  <c r="CU176" i="10" s="1"/>
  <c r="DE230" i="10"/>
  <c r="W230" i="6" s="1"/>
  <c r="CQ143" i="10"/>
  <c r="BU146" i="10"/>
  <c r="BB148" i="10"/>
  <c r="BY148" i="10" s="1"/>
  <c r="CI147" i="10"/>
  <c r="S147" i="6" s="1"/>
  <c r="BX286" i="10"/>
  <c r="CU286" i="10" s="1"/>
  <c r="CQ262" i="10"/>
  <c r="DC245" i="10"/>
  <c r="V245" i="6" s="1"/>
  <c r="DC162" i="10"/>
  <c r="R293" i="6"/>
  <c r="R298" i="6"/>
  <c r="BU283" i="10"/>
  <c r="BV283" i="10" s="1" a="1"/>
  <c r="BV283" i="10" s="1"/>
  <c r="CG267" i="10"/>
  <c r="R267" i="6" s="1"/>
  <c r="CQ137" i="10"/>
  <c r="BX155" i="10"/>
  <c r="CU155" i="10" s="1"/>
  <c r="DC108" i="10"/>
  <c r="DE108" i="10" s="1"/>
  <c r="CQ154" i="10"/>
  <c r="CR154" i="10" s="1" a="1"/>
  <c r="CR154" i="10" s="1"/>
  <c r="CQ227" i="10"/>
  <c r="CR227" i="10" s="1" a="1"/>
  <c r="CR227" i="10" s="1"/>
  <c r="CQ293" i="10"/>
  <c r="BB269" i="10"/>
  <c r="BY269" i="10" s="1"/>
  <c r="BU302" i="10"/>
  <c r="BV302" i="10" s="1" a="1"/>
  <c r="BV302" i="10" s="1"/>
  <c r="BM302" i="10"/>
  <c r="O302" i="6" s="1"/>
  <c r="CQ108" i="10"/>
  <c r="BM138" i="10"/>
  <c r="O138" i="6" s="1"/>
  <c r="N138" i="6"/>
  <c r="CQ138" i="10"/>
  <c r="DC170" i="10"/>
  <c r="DE170" i="10" s="1"/>
  <c r="W170" i="6" s="1"/>
  <c r="BU259" i="10"/>
  <c r="BV259" i="10" s="1" a="1"/>
  <c r="BV259" i="10" s="1"/>
  <c r="DC199" i="10"/>
  <c r="V199" i="6" s="1"/>
  <c r="BX223" i="10"/>
  <c r="CU223" i="10" s="1"/>
  <c r="CQ155" i="10"/>
  <c r="BU129" i="10"/>
  <c r="BX292" i="10"/>
  <c r="CU292" i="10" s="1"/>
  <c r="BB145" i="10"/>
  <c r="BY145" i="10" s="1"/>
  <c r="DC198" i="10"/>
  <c r="DE198" i="10" s="1"/>
  <c r="W198" i="6" s="1"/>
  <c r="DM246" i="10"/>
  <c r="CQ149" i="10"/>
  <c r="BU169" i="10"/>
  <c r="BV169" i="10" s="1" a="1"/>
  <c r="BV169" i="10" s="1"/>
  <c r="DC155" i="10"/>
  <c r="V155" i="6" s="1"/>
  <c r="BU236" i="10"/>
  <c r="BB210" i="10"/>
  <c r="BY210" i="10" s="1"/>
  <c r="CG283" i="10"/>
  <c r="BX233" i="10"/>
  <c r="CU233" i="10" s="1"/>
  <c r="DC186" i="10"/>
  <c r="DE186" i="10" s="1"/>
  <c r="W186" i="6" s="1"/>
  <c r="DC201" i="10"/>
  <c r="V201" i="6" s="1"/>
  <c r="BB133" i="10"/>
  <c r="BY133" i="10" s="1"/>
  <c r="CG164" i="10"/>
  <c r="R164" i="6" s="1"/>
  <c r="FQ147" i="10"/>
  <c r="AH147" i="6" s="1"/>
  <c r="EU261" i="10"/>
  <c r="DC268" i="10"/>
  <c r="CQ257" i="10"/>
  <c r="R205" i="6"/>
  <c r="CQ298" i="10"/>
  <c r="R149" i="6"/>
  <c r="R292" i="6"/>
  <c r="BX226" i="10"/>
  <c r="CU226" i="10" s="1"/>
  <c r="CQ163" i="10"/>
  <c r="R286" i="6"/>
  <c r="CD270" i="10"/>
  <c r="P270" i="6" s="1"/>
  <c r="BX262" i="10"/>
  <c r="CU262" i="10" s="1"/>
  <c r="CD157" i="10"/>
  <c r="P157" i="6" s="1"/>
  <c r="CI124" i="10"/>
  <c r="S124" i="6" s="1"/>
  <c r="BB117" i="10"/>
  <c r="BY117" i="10" s="1"/>
  <c r="CT206" i="10"/>
  <c r="DQ206" i="10" s="1"/>
  <c r="CQ186" i="10"/>
  <c r="CI137" i="10"/>
  <c r="S137" i="6" s="1"/>
  <c r="BU244" i="10"/>
  <c r="CI193" i="10"/>
  <c r="S193" i="6" s="1"/>
  <c r="CV289" i="10"/>
  <c r="CX289" i="10" s="1"/>
  <c r="DI289" i="10"/>
  <c r="DU289" i="10" s="1"/>
  <c r="CO289" i="10"/>
  <c r="DA289" i="10"/>
  <c r="DB289" i="10"/>
  <c r="CP289" i="10"/>
  <c r="DC116" i="10"/>
  <c r="DE116" i="10" s="1"/>
  <c r="CT111" i="10"/>
  <c r="DQ111" i="10" s="1"/>
  <c r="BX149" i="10"/>
  <c r="CU149" i="10" s="1"/>
  <c r="CQ180" i="10"/>
  <c r="DY206" i="10"/>
  <c r="EA206" i="10" s="1"/>
  <c r="AA206" i="6" s="1"/>
  <c r="CQ122" i="10"/>
  <c r="DC225" i="10"/>
  <c r="DC284" i="10"/>
  <c r="DE284" i="10" s="1"/>
  <c r="W284" i="6" s="1"/>
  <c r="BX274" i="10"/>
  <c r="CU274" i="10" s="1"/>
  <c r="CI218" i="10"/>
  <c r="S218" i="6" s="1"/>
  <c r="BM133" i="10"/>
  <c r="O133" i="6" s="1"/>
  <c r="CG209" i="10"/>
  <c r="CI209" i="10" s="1"/>
  <c r="S209" i="6" s="1"/>
  <c r="CG178" i="10"/>
  <c r="CI178" i="10" s="1"/>
  <c r="S178" i="6" s="1"/>
  <c r="BU214" i="10"/>
  <c r="BB138" i="10"/>
  <c r="BY138" i="10" s="1"/>
  <c r="BX138" i="10" s="1"/>
  <c r="CU138" i="10" s="1"/>
  <c r="BB164" i="10"/>
  <c r="BY164" i="10" s="1"/>
  <c r="DD145" i="10"/>
  <c r="DB145" i="10"/>
  <c r="DA145" i="10"/>
  <c r="DI145" i="10"/>
  <c r="DU145" i="10" s="1"/>
  <c r="CP145" i="10"/>
  <c r="CO145" i="10"/>
  <c r="CV145" i="10"/>
  <c r="CX145" i="10" s="1"/>
  <c r="DE275" i="10"/>
  <c r="W275" i="6" s="1"/>
  <c r="DC119" i="10"/>
  <c r="DE119" i="10" s="1"/>
  <c r="BX215" i="10"/>
  <c r="CU215" i="10" s="1"/>
  <c r="R136" i="6"/>
  <c r="R274" i="6"/>
  <c r="BH129" i="10"/>
  <c r="L129" i="6" s="1"/>
  <c r="CG269" i="10"/>
  <c r="R269" i="6" s="1"/>
  <c r="BM161" i="10"/>
  <c r="O161" i="6" s="1"/>
  <c r="BH190" i="10"/>
  <c r="L190" i="6" s="1"/>
  <c r="BM144" i="10"/>
  <c r="O144" i="6" s="1"/>
  <c r="BH145" i="10"/>
  <c r="L145" i="6" s="1"/>
  <c r="BU289" i="10"/>
  <c r="BH130" i="10"/>
  <c r="L130" i="6" s="1"/>
  <c r="AL196" i="10"/>
  <c r="H196" i="6" s="1"/>
  <c r="BH196" i="10"/>
  <c r="L196" i="6" s="1"/>
  <c r="CQ234" i="10"/>
  <c r="CR234" i="10" s="1" a="1"/>
  <c r="CR234" i="10" s="1"/>
  <c r="DC290" i="10"/>
  <c r="CQ114" i="10"/>
  <c r="BX234" i="10"/>
  <c r="CU234" i="10" s="1"/>
  <c r="V254" i="6"/>
  <c r="R132" i="6"/>
  <c r="CG190" i="10"/>
  <c r="CI190" i="10" s="1"/>
  <c r="S190" i="6" s="1"/>
  <c r="DC224" i="10"/>
  <c r="V224" i="6" s="1"/>
  <c r="BU115" i="10"/>
  <c r="BV115" i="10" s="1" a="1"/>
  <c r="BV115" i="10" s="1"/>
  <c r="BU181" i="10"/>
  <c r="BV181" i="10" s="1" a="1"/>
  <c r="BV181" i="10" s="1"/>
  <c r="BX186" i="10"/>
  <c r="CU186" i="10" s="1"/>
  <c r="BU145" i="10"/>
  <c r="BH156" i="10"/>
  <c r="L156" i="6" s="1"/>
  <c r="CQ118" i="10"/>
  <c r="BU164" i="10"/>
  <c r="BV164" i="10" s="1" a="1"/>
  <c r="BV164" i="10" s="1"/>
  <c r="CQ290" i="10"/>
  <c r="R197" i="6"/>
  <c r="R284" i="6"/>
  <c r="R265" i="6"/>
  <c r="BU264" i="10"/>
  <c r="BH115" i="10"/>
  <c r="N286" i="6"/>
  <c r="BM286" i="10"/>
  <c r="O286" i="6" s="1"/>
  <c r="DY203" i="10"/>
  <c r="EU216" i="10"/>
  <c r="AD216" i="6" s="1"/>
  <c r="CQ173" i="10"/>
  <c r="CQ249" i="10"/>
  <c r="CQ282" i="10"/>
  <c r="DY279" i="10"/>
  <c r="EA279" i="10" s="1"/>
  <c r="AA279" i="6" s="1"/>
  <c r="DD289" i="10"/>
  <c r="CG109" i="10"/>
  <c r="CI109" i="10" s="1"/>
  <c r="BU256" i="10"/>
  <c r="BU130" i="10"/>
  <c r="BV130" i="10" s="1" a="1"/>
  <c r="BV130" i="10" s="1"/>
  <c r="CG181" i="10"/>
  <c r="R181" i="6" s="1"/>
  <c r="BH296" i="10"/>
  <c r="L296" i="6" s="1"/>
  <c r="CI118" i="10"/>
  <c r="DI164" i="10"/>
  <c r="DU164" i="10" s="1"/>
  <c r="CV164" i="10"/>
  <c r="CX164" i="10" s="1"/>
  <c r="DB164" i="10"/>
  <c r="CO164" i="10"/>
  <c r="DA164" i="10"/>
  <c r="CP164" i="10"/>
  <c r="CQ297" i="10"/>
  <c r="DC220" i="10"/>
  <c r="DE220" i="10" s="1"/>
  <c r="W220" i="6" s="1"/>
  <c r="BX183" i="10"/>
  <c r="CU183" i="10" s="1"/>
  <c r="DC138" i="10"/>
  <c r="DE138" i="10" s="1"/>
  <c r="W138" i="6" s="1"/>
  <c r="DC299" i="10"/>
  <c r="EU193" i="10"/>
  <c r="AD193" i="6" s="1"/>
  <c r="DC134" i="10"/>
  <c r="V134" i="6" s="1"/>
  <c r="DC217" i="10"/>
  <c r="DE217" i="10" s="1"/>
  <c r="W217" i="6" s="1"/>
  <c r="CQ208" i="10"/>
  <c r="DC132" i="10"/>
  <c r="DE132" i="10" s="1"/>
  <c r="W132" i="6" s="1"/>
  <c r="CQ194" i="10"/>
  <c r="CQ212" i="10"/>
  <c r="BX182" i="10"/>
  <c r="CU182" i="10" s="1"/>
  <c r="BB271" i="10"/>
  <c r="BY271" i="10" s="1"/>
  <c r="BX224" i="10"/>
  <c r="CU224" i="10" s="1"/>
  <c r="CG300" i="10"/>
  <c r="R300" i="6" s="1"/>
  <c r="CI201" i="10"/>
  <c r="S201" i="6" s="1"/>
  <c r="CG177" i="10"/>
  <c r="CG131" i="10"/>
  <c r="R131" i="6" s="1"/>
  <c r="DC192" i="10"/>
  <c r="CQ204" i="10"/>
  <c r="CR204" i="10" s="1" a="1"/>
  <c r="CR204" i="10" s="1"/>
  <c r="DY174" i="10"/>
  <c r="Z174" i="6" s="1"/>
  <c r="CQ237" i="10"/>
  <c r="DC293" i="10"/>
  <c r="BU161" i="10"/>
  <c r="BV161" i="10" s="1" a="1"/>
  <c r="BV161" i="10" s="1"/>
  <c r="CG171" i="10"/>
  <c r="CI171" i="10" s="1"/>
  <c r="S171" i="6" s="1"/>
  <c r="BU267" i="10"/>
  <c r="CG130" i="10"/>
  <c r="R130" i="6" s="1"/>
  <c r="CG128" i="10"/>
  <c r="CI128" i="10" s="1"/>
  <c r="S128" i="6" s="1"/>
  <c r="CQ147" i="10"/>
  <c r="CT147" i="10" s="1"/>
  <c r="DQ147" i="10" s="1"/>
  <c r="CG107" i="10"/>
  <c r="CI107" i="10" s="1"/>
  <c r="DM230" i="10"/>
  <c r="CQ253" i="10"/>
  <c r="CQ233" i="10"/>
  <c r="CQ229" i="10"/>
  <c r="CT229" i="10" s="1"/>
  <c r="DQ229" i="10" s="1"/>
  <c r="DM238" i="10"/>
  <c r="BU269" i="10"/>
  <c r="BV269" i="10" s="1" a="1"/>
  <c r="BV269" i="10" s="1"/>
  <c r="BU133" i="10"/>
  <c r="EU186" i="10"/>
  <c r="AD186" i="6" s="1"/>
  <c r="CQ266" i="10"/>
  <c r="CT266" i="10" s="1"/>
  <c r="DQ266" i="10" s="1"/>
  <c r="DY135" i="10"/>
  <c r="Z135" i="6" s="1"/>
  <c r="DC213" i="10"/>
  <c r="DE213" i="10" s="1"/>
  <c r="W213" i="6" s="1"/>
  <c r="CQ195" i="10"/>
  <c r="CR195" i="10" s="1" a="1"/>
  <c r="CR195" i="10" s="1"/>
  <c r="CQ141" i="10"/>
  <c r="DY111" i="10"/>
  <c r="EA111" i="10" s="1"/>
  <c r="DC205" i="10"/>
  <c r="DE205" i="10" s="1"/>
  <c r="W205" i="6" s="1"/>
  <c r="DC233" i="10"/>
  <c r="DE233" i="10" s="1"/>
  <c r="W233" i="6" s="1"/>
  <c r="DC183" i="10"/>
  <c r="V183" i="6" s="1"/>
  <c r="DC194" i="10"/>
  <c r="DE194" i="10" s="1"/>
  <c r="W194" i="6" s="1"/>
  <c r="DC172" i="10"/>
  <c r="DE172" i="10" s="1"/>
  <c r="W172" i="6" s="1"/>
  <c r="CQ243" i="10"/>
  <c r="CG144" i="10"/>
  <c r="R144" i="6" s="1"/>
  <c r="CQ150" i="10"/>
  <c r="CR150" i="10" s="1" a="1"/>
  <c r="CR150" i="10" s="1"/>
  <c r="CI186" i="10"/>
  <c r="S186" i="6" s="1"/>
  <c r="CG236" i="10"/>
  <c r="CI236" i="10" s="1"/>
  <c r="S236" i="6" s="1"/>
  <c r="BM232" i="10"/>
  <c r="O232" i="6" s="1"/>
  <c r="CG214" i="10"/>
  <c r="R214" i="6" s="1"/>
  <c r="BB244" i="10"/>
  <c r="BY244" i="10" s="1"/>
  <c r="CQ193" i="10"/>
  <c r="CR193" i="10" s="1" a="1"/>
  <c r="CR193" i="10" s="1"/>
  <c r="CQ127" i="10"/>
  <c r="CR127" i="10" s="1" a="1"/>
  <c r="CR127" i="10" s="1"/>
  <c r="BU148" i="10"/>
  <c r="BB214" i="10"/>
  <c r="BY214" i="10" s="1"/>
  <c r="BH244" i="10"/>
  <c r="L244" i="6" s="1"/>
  <c r="CQ116" i="10"/>
  <c r="CR116" i="10" s="1" a="1"/>
  <c r="CR116" i="10" s="1"/>
  <c r="DY275" i="10"/>
  <c r="Z275" i="6" s="1"/>
  <c r="CQ225" i="10"/>
  <c r="CQ281" i="10"/>
  <c r="CT281" i="10" s="1"/>
  <c r="DQ281" i="10" s="1"/>
  <c r="BU271" i="10"/>
  <c r="BU300" i="10"/>
  <c r="BV300" i="10" s="1" a="1"/>
  <c r="BV300" i="10" s="1"/>
  <c r="CG264" i="10"/>
  <c r="CI264" i="10" s="1"/>
  <c r="S264" i="6" s="1"/>
  <c r="CQ201" i="10"/>
  <c r="DC291" i="10"/>
  <c r="DE291" i="10" s="1"/>
  <c r="W291" i="6" s="1"/>
  <c r="CG244" i="10"/>
  <c r="R244" i="6" s="1"/>
  <c r="DC193" i="10"/>
  <c r="V193" i="6" s="1"/>
  <c r="BB102" i="10"/>
  <c r="BY102" i="10" s="1"/>
  <c r="BX193" i="10"/>
  <c r="CU193" i="10" s="1"/>
  <c r="CQ175" i="10"/>
  <c r="CR175" i="10" s="1" a="1"/>
  <c r="CR175" i="10" s="1"/>
  <c r="DC266" i="10"/>
  <c r="DE266" i="10" s="1"/>
  <c r="W266" i="6" s="1"/>
  <c r="CQ268" i="10"/>
  <c r="CT268" i="10" s="1"/>
  <c r="DQ268" i="10" s="1"/>
  <c r="CQ196" i="10"/>
  <c r="CT196" i="10" s="1"/>
  <c r="DQ196" i="10" s="1"/>
  <c r="DC288" i="10"/>
  <c r="DE288" i="10" s="1"/>
  <c r="W288" i="6" s="1"/>
  <c r="CQ134" i="10"/>
  <c r="CQ258" i="10"/>
  <c r="DC180" i="10"/>
  <c r="DE180" i="10" s="1"/>
  <c r="W180" i="6" s="1"/>
  <c r="DC292" i="10"/>
  <c r="DE292" i="10" s="1"/>
  <c r="W292" i="6" s="1"/>
  <c r="CQ136" i="10"/>
  <c r="DC195" i="10"/>
  <c r="DE195" i="10" s="1"/>
  <c r="W195" i="6" s="1"/>
  <c r="DC141" i="10"/>
  <c r="V141" i="6" s="1"/>
  <c r="BX278" i="10"/>
  <c r="CU278" i="10" s="1"/>
  <c r="DC123" i="10"/>
  <c r="DE123" i="10" s="1"/>
  <c r="W123" i="6" s="1"/>
  <c r="DC229" i="10"/>
  <c r="DE229" i="10" s="1"/>
  <c r="W229" i="6" s="1"/>
  <c r="CQ106" i="10"/>
  <c r="CR106" i="10" s="1" a="1"/>
  <c r="CR106" i="10" s="1"/>
  <c r="CQ250" i="10"/>
  <c r="DY238" i="10"/>
  <c r="EA238" i="10" s="1"/>
  <c r="AA238" i="6" s="1"/>
  <c r="V246" i="6"/>
  <c r="R194" i="6"/>
  <c r="CQ261" i="10"/>
  <c r="CR261" i="10" s="1" a="1"/>
  <c r="CR261" i="10" s="1"/>
  <c r="CG129" i="10"/>
  <c r="R129" i="6" s="1"/>
  <c r="N264" i="6"/>
  <c r="CV214" i="10"/>
  <c r="CX214" i="10" s="1"/>
  <c r="DI214" i="10"/>
  <c r="DU214" i="10" s="1"/>
  <c r="CP214" i="10"/>
  <c r="DA214" i="10"/>
  <c r="DB214" i="10"/>
  <c r="CO214" i="10"/>
  <c r="CO128" i="10"/>
  <c r="DB128" i="10"/>
  <c r="CV128" i="10"/>
  <c r="CX128" i="10" s="1"/>
  <c r="DD128" i="10"/>
  <c r="CP128" i="10"/>
  <c r="DI128" i="10"/>
  <c r="DU128" i="10" s="1"/>
  <c r="DA128" i="10"/>
  <c r="EU232" i="10"/>
  <c r="AD232" i="6" s="1"/>
  <c r="DC127" i="10"/>
  <c r="DE127" i="10" s="1"/>
  <c r="W127" i="6" s="1"/>
  <c r="BX172" i="10"/>
  <c r="CU172" i="10" s="1"/>
  <c r="DM159" i="10"/>
  <c r="EU129" i="10"/>
  <c r="AD129" i="6" s="1"/>
  <c r="DC106" i="10"/>
  <c r="DE106" i="10" s="1"/>
  <c r="DC243" i="10"/>
  <c r="DE243" i="10" s="1"/>
  <c r="W243" i="6" s="1"/>
  <c r="DC251" i="10"/>
  <c r="V251" i="6" s="1"/>
  <c r="DC301" i="10"/>
  <c r="DE301" i="10" s="1"/>
  <c r="W301" i="6" s="1"/>
  <c r="CQ228" i="10"/>
  <c r="CR228" i="10" s="1" a="1"/>
  <c r="CR228" i="10" s="1"/>
  <c r="CQ158" i="10"/>
  <c r="R123" i="6"/>
  <c r="R167" i="6"/>
  <c r="R251" i="6"/>
  <c r="CQ139" i="10"/>
  <c r="CQ211" i="10"/>
  <c r="CG276" i="10"/>
  <c r="CI276" i="10" s="1"/>
  <c r="S276" i="6" s="1"/>
  <c r="CG142" i="10"/>
  <c r="BU128" i="10"/>
  <c r="BV128" i="10" s="1" a="1"/>
  <c r="BV128" i="10" s="1"/>
  <c r="BH148" i="10"/>
  <c r="L148" i="6" s="1"/>
  <c r="N244" i="6"/>
  <c r="BM244" i="10"/>
  <c r="O244" i="6" s="1"/>
  <c r="DW193" i="10"/>
  <c r="DX193" i="10"/>
  <c r="DR193" i="10"/>
  <c r="DT193" i="10" s="1"/>
  <c r="DK193" i="10"/>
  <c r="DL193" i="10"/>
  <c r="DC294" i="10"/>
  <c r="DE294" i="10" s="1"/>
  <c r="W294" i="6" s="1"/>
  <c r="CQ185" i="10"/>
  <c r="CR185" i="10" s="1" a="1"/>
  <c r="CR185" i="10" s="1"/>
  <c r="DC273" i="10"/>
  <c r="DE273" i="10" s="1"/>
  <c r="W273" i="6" s="1"/>
  <c r="DM135" i="10"/>
  <c r="CQ278" i="10"/>
  <c r="DY254" i="10"/>
  <c r="EA254" i="10" s="1"/>
  <c r="AA254" i="6" s="1"/>
  <c r="DC136" i="10"/>
  <c r="DE136" i="10" s="1"/>
  <c r="W136" i="6" s="1"/>
  <c r="DY230" i="10"/>
  <c r="Z230" i="6" s="1"/>
  <c r="DY159" i="10"/>
  <c r="Z159" i="6" s="1"/>
  <c r="CQ167" i="10"/>
  <c r="DC113" i="10"/>
  <c r="DE113" i="10" s="1"/>
  <c r="CQ126" i="10"/>
  <c r="CQ119" i="10"/>
  <c r="CT119" i="10" s="1"/>
  <c r="DQ119" i="10" s="1"/>
  <c r="DC212" i="10"/>
  <c r="DE212" i="10" s="1"/>
  <c r="W212" i="6" s="1"/>
  <c r="DC157" i="10"/>
  <c r="DE157" i="10" s="1"/>
  <c r="W157" i="6" s="1"/>
  <c r="DC158" i="10"/>
  <c r="DE158" i="10" s="1"/>
  <c r="W158" i="6" s="1"/>
  <c r="R223" i="6"/>
  <c r="CG153" i="10"/>
  <c r="R153" i="6" s="1"/>
  <c r="CG169" i="10"/>
  <c r="CI169" i="10" s="1"/>
  <c r="S169" i="6" s="1"/>
  <c r="BU102" i="10"/>
  <c r="CG125" i="10"/>
  <c r="R125" i="6" s="1"/>
  <c r="CG146" i="10"/>
  <c r="R146" i="6" s="1"/>
  <c r="DC137" i="10"/>
  <c r="V137" i="6" s="1"/>
  <c r="BU160" i="10"/>
  <c r="BH144" i="10"/>
  <c r="L144" i="6" s="1"/>
  <c r="BU142" i="10"/>
  <c r="BV142" i="10" s="1" a="1"/>
  <c r="BV142" i="10" s="1"/>
  <c r="CG189" i="10"/>
  <c r="R189" i="6" s="1"/>
  <c r="CG168" i="10"/>
  <c r="CI168" i="10" s="1"/>
  <c r="S168" i="6" s="1"/>
  <c r="N267" i="6"/>
  <c r="BX265" i="10"/>
  <c r="CU265" i="10" s="1"/>
  <c r="DC151" i="10"/>
  <c r="DE151" i="10" s="1"/>
  <c r="W151" i="6" s="1"/>
  <c r="CQ200" i="10"/>
  <c r="CT200" i="10" s="1"/>
  <c r="DQ200" i="10" s="1"/>
  <c r="DC258" i="10"/>
  <c r="DE258" i="10" s="1"/>
  <c r="W258" i="6" s="1"/>
  <c r="DY246" i="10"/>
  <c r="EW147" i="10"/>
  <c r="AE147" i="6" s="1"/>
  <c r="DC261" i="10"/>
  <c r="V261" i="6" s="1"/>
  <c r="CQ224" i="10"/>
  <c r="CG232" i="10"/>
  <c r="R232" i="6" s="1"/>
  <c r="BU189" i="10"/>
  <c r="BU191" i="10"/>
  <c r="BH103" i="10"/>
  <c r="DC265" i="10"/>
  <c r="DE265" i="10" s="1"/>
  <c r="W265" i="6" s="1"/>
  <c r="DC282" i="10"/>
  <c r="DE282" i="10" s="1"/>
  <c r="W282" i="6" s="1"/>
  <c r="R154" i="6"/>
  <c r="BU107" i="10"/>
  <c r="CG121" i="10"/>
  <c r="CI121" i="10" s="1"/>
  <c r="S121" i="6" s="1"/>
  <c r="CI179" i="10"/>
  <c r="S179" i="6" s="1"/>
  <c r="DC114" i="10"/>
  <c r="DE114" i="10" s="1"/>
  <c r="CQ301" i="10"/>
  <c r="CT301" i="10" s="1"/>
  <c r="DQ301" i="10" s="1"/>
  <c r="R156" i="6"/>
  <c r="N125" i="6"/>
  <c r="BH275" i="10"/>
  <c r="L275" i="6" s="1"/>
  <c r="BB128" i="10"/>
  <c r="BY128" i="10" s="1"/>
  <c r="CQ270" i="10"/>
  <c r="DY255" i="10"/>
  <c r="CQ294" i="10"/>
  <c r="CT294" i="10" s="1"/>
  <c r="DQ294" i="10" s="1"/>
  <c r="DC262" i="10"/>
  <c r="DE262" i="10" s="1"/>
  <c r="W262" i="6" s="1"/>
  <c r="CQ187" i="10"/>
  <c r="CT187" i="10" s="1"/>
  <c r="DQ187" i="10" s="1"/>
  <c r="DC297" i="10"/>
  <c r="DC184" i="10"/>
  <c r="V184" i="6" s="1"/>
  <c r="DC185" i="10"/>
  <c r="V185" i="6" s="1"/>
  <c r="DC298" i="10"/>
  <c r="DE298" i="10" s="1"/>
  <c r="W298" i="6" s="1"/>
  <c r="CQ162" i="10"/>
  <c r="CR162" i="10" s="1" a="1"/>
  <c r="CR162" i="10" s="1"/>
  <c r="DC200" i="10"/>
  <c r="DE200" i="10" s="1"/>
  <c r="W200" i="6" s="1"/>
  <c r="CQ213" i="10"/>
  <c r="EU171" i="10"/>
  <c r="AD171" i="6" s="1"/>
  <c r="DC260" i="10"/>
  <c r="CQ292" i="10"/>
  <c r="DM272" i="10"/>
  <c r="DC122" i="10"/>
  <c r="DE122" i="10" s="1"/>
  <c r="W122" i="6" s="1"/>
  <c r="DC140" i="10"/>
  <c r="DE140" i="10" s="1"/>
  <c r="W140" i="6" s="1"/>
  <c r="DC126" i="10"/>
  <c r="DE126" i="10" s="1"/>
  <c r="W126" i="6" s="1"/>
  <c r="DC118" i="10"/>
  <c r="DE118" i="10" s="1"/>
  <c r="DC237" i="10"/>
  <c r="V237" i="6" s="1"/>
  <c r="CQ274" i="10"/>
  <c r="DC182" i="10"/>
  <c r="DE182" i="10" s="1"/>
  <c r="W182" i="6" s="1"/>
  <c r="DC156" i="10"/>
  <c r="DE156" i="10" s="1"/>
  <c r="W156" i="6" s="1"/>
  <c r="CG120" i="10"/>
  <c r="CI120" i="10" s="1"/>
  <c r="BH256" i="10"/>
  <c r="L256" i="6" s="1"/>
  <c r="BU125" i="10"/>
  <c r="CG210" i="10"/>
  <c r="R210" i="6" s="1"/>
  <c r="BU296" i="10"/>
  <c r="CG117" i="10"/>
  <c r="CI117" i="10" s="1"/>
  <c r="BU177" i="10"/>
  <c r="BV177" i="10" s="1" a="1"/>
  <c r="BV177" i="10" s="1"/>
  <c r="DI244" i="10"/>
  <c r="DU244" i="10" s="1"/>
  <c r="DA244" i="10"/>
  <c r="DB244" i="10"/>
  <c r="CV244" i="10"/>
  <c r="CX244" i="10" s="1"/>
  <c r="CO244" i="10"/>
  <c r="CP244" i="10"/>
  <c r="BU153" i="10"/>
  <c r="N177" i="6"/>
  <c r="BM177" i="10"/>
  <c r="O177" i="6" s="1"/>
  <c r="DA239" i="10"/>
  <c r="DD239" i="10"/>
  <c r="DB239" i="10"/>
  <c r="CV239" i="10"/>
  <c r="CX239" i="10" s="1"/>
  <c r="CO239" i="10"/>
  <c r="CP239" i="10"/>
  <c r="DI239" i="10"/>
  <c r="DU239" i="10" s="1"/>
  <c r="N191" i="6"/>
  <c r="BM191" i="10"/>
  <c r="O191" i="6" s="1"/>
  <c r="DH102" i="10"/>
  <c r="DD102" i="10"/>
  <c r="BH276" i="10"/>
  <c r="L276" i="6" s="1"/>
  <c r="BB120" i="10"/>
  <c r="BY120" i="10" s="1"/>
  <c r="BH120" i="10"/>
  <c r="BH168" i="10"/>
  <c r="L168" i="6" s="1"/>
  <c r="DW216" i="10"/>
  <c r="DX216" i="10"/>
  <c r="DR216" i="10"/>
  <c r="DT216" i="10" s="1"/>
  <c r="DK216" i="10"/>
  <c r="DL216" i="10"/>
  <c r="BH240" i="10"/>
  <c r="L240" i="6" s="1"/>
  <c r="CP133" i="10"/>
  <c r="DB133" i="10"/>
  <c r="CO133" i="10"/>
  <c r="DI133" i="10"/>
  <c r="DU133" i="10" s="1"/>
  <c r="CV133" i="10"/>
  <c r="CX133" i="10" s="1"/>
  <c r="DA133" i="10"/>
  <c r="DD133" i="10"/>
  <c r="DD120" i="10"/>
  <c r="DH120" i="10"/>
  <c r="CO178" i="10"/>
  <c r="DA178" i="10"/>
  <c r="CP178" i="10"/>
  <c r="DI178" i="10"/>
  <c r="DU178" i="10" s="1"/>
  <c r="DD178" i="10"/>
  <c r="DB178" i="10"/>
  <c r="CV178" i="10"/>
  <c r="CX178" i="10" s="1"/>
  <c r="DM235" i="10"/>
  <c r="CQ265" i="10"/>
  <c r="DC241" i="10"/>
  <c r="DE241" i="10" s="1"/>
  <c r="W241" i="6" s="1"/>
  <c r="EU179" i="10"/>
  <c r="AD179" i="6" s="1"/>
  <c r="DM206" i="10"/>
  <c r="DN206" i="10" s="1" a="1"/>
  <c r="DN206" i="10" s="1"/>
  <c r="EJ206" i="10" s="1" a="1"/>
  <c r="EJ206" i="10" s="1"/>
  <c r="FF206" i="10" s="1" a="1"/>
  <c r="FF206" i="10" s="1"/>
  <c r="DC280" i="10"/>
  <c r="DE280" i="10" s="1"/>
  <c r="W280" i="6" s="1"/>
  <c r="CQ226" i="10"/>
  <c r="DC227" i="10"/>
  <c r="DE227" i="10" s="1"/>
  <c r="W227" i="6" s="1"/>
  <c r="CQ218" i="10"/>
  <c r="BU240" i="10"/>
  <c r="BV240" i="10" s="1" a="1"/>
  <c r="BV240" i="10" s="1"/>
  <c r="CO125" i="10"/>
  <c r="DA125" i="10"/>
  <c r="DB125" i="10"/>
  <c r="DD125" i="10"/>
  <c r="CP125" i="10"/>
  <c r="DI125" i="10"/>
  <c r="DU125" i="10" s="1"/>
  <c r="CV125" i="10"/>
  <c r="CX125" i="10" s="1"/>
  <c r="AL162" i="10"/>
  <c r="H162" i="6" s="1"/>
  <c r="DD263" i="10"/>
  <c r="DI263" i="10"/>
  <c r="DU263" i="10" s="1"/>
  <c r="DA263" i="10"/>
  <c r="CP263" i="10"/>
  <c r="DB263" i="10"/>
  <c r="CV263" i="10"/>
  <c r="CX263" i="10" s="1"/>
  <c r="CO263" i="10"/>
  <c r="BM168" i="10"/>
  <c r="O168" i="6" s="1"/>
  <c r="N168" i="6"/>
  <c r="CI160" i="10"/>
  <c r="S160" i="6" s="1"/>
  <c r="DA103" i="10"/>
  <c r="DB103" i="10"/>
  <c r="CP103" i="10"/>
  <c r="DI103" i="10"/>
  <c r="DU103" i="10" s="1"/>
  <c r="CV103" i="10"/>
  <c r="CX103" i="10" s="1"/>
  <c r="DD103" i="10"/>
  <c r="CO103" i="10"/>
  <c r="ED276" i="10"/>
  <c r="DI248" i="10"/>
  <c r="DU248" i="10" s="1"/>
  <c r="DA248" i="10"/>
  <c r="CV248" i="10"/>
  <c r="CX248" i="10" s="1"/>
  <c r="DB248" i="10"/>
  <c r="CO248" i="10"/>
  <c r="CP248" i="10"/>
  <c r="CV236" i="10"/>
  <c r="CX236" i="10" s="1"/>
  <c r="CO236" i="10"/>
  <c r="CP236" i="10"/>
  <c r="DI236" i="10"/>
  <c r="DU236" i="10" s="1"/>
  <c r="DB236" i="10"/>
  <c r="DA236" i="10"/>
  <c r="DI148" i="10"/>
  <c r="DU148" i="10" s="1"/>
  <c r="DB148" i="10"/>
  <c r="CP148" i="10"/>
  <c r="CV148" i="10"/>
  <c r="CX148" i="10" s="1"/>
  <c r="DA148" i="10"/>
  <c r="CO148" i="10"/>
  <c r="DD148" i="10"/>
  <c r="BM276" i="10"/>
  <c r="O276" i="6" s="1"/>
  <c r="N276" i="6"/>
  <c r="BU232" i="10"/>
  <c r="BH189" i="10"/>
  <c r="L189" i="6" s="1"/>
  <c r="N190" i="6"/>
  <c r="BM190" i="10"/>
  <c r="O190" i="6" s="1"/>
  <c r="CG259" i="10"/>
  <c r="BU131" i="10"/>
  <c r="CG191" i="10"/>
  <c r="BB125" i="10"/>
  <c r="BY125" i="10" s="1"/>
  <c r="V291" i="6"/>
  <c r="DC234" i="10"/>
  <c r="DE234" i="10" s="1"/>
  <c r="W234" i="6" s="1"/>
  <c r="CQ105" i="10"/>
  <c r="CQ273" i="10"/>
  <c r="CT273" i="10" s="1"/>
  <c r="DQ273" i="10" s="1"/>
  <c r="CQ220" i="10"/>
  <c r="CR220" i="10" s="1" a="1"/>
  <c r="CR220" i="10" s="1"/>
  <c r="CQ219" i="10"/>
  <c r="DM254" i="10"/>
  <c r="EU276" i="10"/>
  <c r="AD276" i="6" s="1"/>
  <c r="CQ260" i="10"/>
  <c r="CT260" i="10" s="1"/>
  <c r="DQ260" i="10" s="1"/>
  <c r="CQ223" i="10"/>
  <c r="DC295" i="10"/>
  <c r="DE295" i="10" s="1"/>
  <c r="W295" i="6" s="1"/>
  <c r="DM174" i="10"/>
  <c r="DC253" i="10"/>
  <c r="DE253" i="10" s="1"/>
  <c r="W253" i="6" s="1"/>
  <c r="EU155" i="10"/>
  <c r="AD155" i="6" s="1"/>
  <c r="DC143" i="10"/>
  <c r="V143" i="6" s="1"/>
  <c r="DC208" i="10"/>
  <c r="V208" i="6" s="1"/>
  <c r="CQ284" i="10"/>
  <c r="CT284" i="10" s="1"/>
  <c r="DQ284" i="10" s="1"/>
  <c r="DC285" i="10"/>
  <c r="DE285" i="10" s="1"/>
  <c r="W285" i="6" s="1"/>
  <c r="DC286" i="10"/>
  <c r="DE286" i="10" s="1"/>
  <c r="W286" i="6" s="1"/>
  <c r="DC104" i="10"/>
  <c r="DE104" i="10" s="1"/>
  <c r="DC277" i="10"/>
  <c r="DE277" i="10" s="1"/>
  <c r="W277" i="6" s="1"/>
  <c r="DC124" i="10"/>
  <c r="DE124" i="10" s="1"/>
  <c r="W124" i="6" s="1"/>
  <c r="DA153" i="10"/>
  <c r="DB153" i="10"/>
  <c r="CV153" i="10"/>
  <c r="CX153" i="10" s="1"/>
  <c r="CO153" i="10"/>
  <c r="CP153" i="10"/>
  <c r="DI153" i="10"/>
  <c r="DU153" i="10" s="1"/>
  <c r="CP120" i="10"/>
  <c r="DB120" i="10"/>
  <c r="CO120" i="10"/>
  <c r="CV120" i="10"/>
  <c r="CX120" i="10" s="1"/>
  <c r="DA120" i="10"/>
  <c r="DI120" i="10"/>
  <c r="DU120" i="10" s="1"/>
  <c r="BU239" i="10"/>
  <c r="N189" i="6"/>
  <c r="BM189" i="10"/>
  <c r="O189" i="6" s="1"/>
  <c r="CI283" i="10"/>
  <c r="S283" i="6" s="1"/>
  <c r="R283" i="6"/>
  <c r="BB232" i="10"/>
  <c r="BY232" i="10" s="1"/>
  <c r="DR150" i="10"/>
  <c r="DT150" i="10" s="1"/>
  <c r="DK150" i="10"/>
  <c r="DW150" i="10"/>
  <c r="DL150" i="10"/>
  <c r="DX150" i="10"/>
  <c r="CG263" i="10"/>
  <c r="CP160" i="10"/>
  <c r="CO160" i="10"/>
  <c r="DB160" i="10"/>
  <c r="DI160" i="10"/>
  <c r="DU160" i="10" s="1"/>
  <c r="DA160" i="10"/>
  <c r="CV160" i="10"/>
  <c r="CX160" i="10" s="1"/>
  <c r="DD160" i="10"/>
  <c r="CI261" i="10"/>
  <c r="S261" i="6" s="1"/>
  <c r="CO256" i="10"/>
  <c r="DA256" i="10"/>
  <c r="CV256" i="10"/>
  <c r="CX256" i="10" s="1"/>
  <c r="CP256" i="10"/>
  <c r="DB256" i="10"/>
  <c r="DI256" i="10"/>
  <c r="DU256" i="10" s="1"/>
  <c r="DD256" i="10"/>
  <c r="BM271" i="10"/>
  <c r="O271" i="6" s="1"/>
  <c r="N271" i="6"/>
  <c r="BH248" i="10"/>
  <c r="L248" i="6" s="1"/>
  <c r="N236" i="6"/>
  <c r="BM236" i="10"/>
  <c r="O236" i="6" s="1"/>
  <c r="DE224" i="10"/>
  <c r="W224" i="6" s="1"/>
  <c r="CO177" i="10"/>
  <c r="DB177" i="10"/>
  <c r="DI177" i="10"/>
  <c r="DU177" i="10" s="1"/>
  <c r="CV177" i="10"/>
  <c r="CX177" i="10" s="1"/>
  <c r="DA177" i="10"/>
  <c r="CP177" i="10"/>
  <c r="BX161" i="10"/>
  <c r="CU161" i="10" s="1"/>
  <c r="CO131" i="10"/>
  <c r="DA131" i="10"/>
  <c r="CV131" i="10"/>
  <c r="CX131" i="10" s="1"/>
  <c r="CP131" i="10"/>
  <c r="DB131" i="10"/>
  <c r="DI131" i="10"/>
  <c r="DU131" i="10" s="1"/>
  <c r="CP121" i="10"/>
  <c r="DI121" i="10"/>
  <c r="DU121" i="10" s="1"/>
  <c r="CV121" i="10"/>
  <c r="CX121" i="10" s="1"/>
  <c r="DB121" i="10"/>
  <c r="DA121" i="10"/>
  <c r="DD121" i="10"/>
  <c r="CO121" i="10"/>
  <c r="DH107" i="10"/>
  <c r="DD107" i="10"/>
  <c r="CQ215" i="10"/>
  <c r="CT227" i="10"/>
  <c r="DQ227" i="10" s="1"/>
  <c r="CQ197" i="10"/>
  <c r="CR197" i="10" s="1" a="1"/>
  <c r="CR197" i="10" s="1"/>
  <c r="DM247" i="10"/>
  <c r="DC202" i="10"/>
  <c r="V202" i="6" s="1"/>
  <c r="CQ152" i="10"/>
  <c r="CQ217" i="10"/>
  <c r="CR217" i="10" s="1" a="1"/>
  <c r="CR217" i="10" s="1"/>
  <c r="CQ165" i="10"/>
  <c r="CT165" i="10" s="1"/>
  <c r="DQ165" i="10" s="1"/>
  <c r="DC110" i="10"/>
  <c r="DE110" i="10" s="1"/>
  <c r="DC163" i="10"/>
  <c r="V163" i="6" s="1"/>
  <c r="DC167" i="10"/>
  <c r="V167" i="6" s="1"/>
  <c r="DC250" i="10"/>
  <c r="DE250" i="10" s="1"/>
  <c r="W250" i="6" s="1"/>
  <c r="CQ251" i="10"/>
  <c r="DC228" i="10"/>
  <c r="DE228" i="10" s="1"/>
  <c r="W228" i="6" s="1"/>
  <c r="CQ182" i="10"/>
  <c r="CQ124" i="10"/>
  <c r="AL191" i="10"/>
  <c r="H191" i="6" s="1"/>
  <c r="BH191" i="10"/>
  <c r="L191" i="6" s="1"/>
  <c r="DA169" i="10"/>
  <c r="CP169" i="10"/>
  <c r="CV169" i="10"/>
  <c r="CX169" i="10" s="1"/>
  <c r="DI169" i="10"/>
  <c r="DU169" i="10" s="1"/>
  <c r="CO169" i="10"/>
  <c r="DB169" i="10"/>
  <c r="DD169" i="10"/>
  <c r="CG240" i="10"/>
  <c r="R240" i="6" s="1"/>
  <c r="BU190" i="10"/>
  <c r="DC139" i="10"/>
  <c r="DB171" i="10"/>
  <c r="CP171" i="10"/>
  <c r="DA171" i="10"/>
  <c r="DI171" i="10"/>
  <c r="DU171" i="10" s="1"/>
  <c r="CV171" i="10"/>
  <c r="CX171" i="10" s="1"/>
  <c r="CO171" i="10"/>
  <c r="DD171" i="10"/>
  <c r="DI115" i="10"/>
  <c r="DU115" i="10" s="1"/>
  <c r="DD115" i="10"/>
  <c r="CV115" i="10"/>
  <c r="CX115" i="10" s="1"/>
  <c r="CO115" i="10"/>
  <c r="DA115" i="10"/>
  <c r="DB115" i="10"/>
  <c r="CP115" i="10"/>
  <c r="DR211" i="10"/>
  <c r="DT211" i="10" s="1"/>
  <c r="DK211" i="10"/>
  <c r="DX211" i="10"/>
  <c r="DW211" i="10"/>
  <c r="DL211" i="10"/>
  <c r="CD139" i="10"/>
  <c r="P139" i="6" s="1"/>
  <c r="CO276" i="10"/>
  <c r="CP276" i="10"/>
  <c r="DI276" i="10"/>
  <c r="DU276" i="10" s="1"/>
  <c r="DA276" i="10"/>
  <c r="DB276" i="10"/>
  <c r="CV276" i="10"/>
  <c r="CX276" i="10" s="1"/>
  <c r="BH232" i="10"/>
  <c r="L232" i="6" s="1"/>
  <c r="CD186" i="10"/>
  <c r="P186" i="6" s="1"/>
  <c r="ED248" i="10"/>
  <c r="CP210" i="10"/>
  <c r="DI210" i="10"/>
  <c r="DU210" i="10" s="1"/>
  <c r="DB210" i="10"/>
  <c r="CV210" i="10"/>
  <c r="CX210" i="10" s="1"/>
  <c r="CO210" i="10"/>
  <c r="DD210" i="10"/>
  <c r="DA210" i="10"/>
  <c r="AL171" i="10"/>
  <c r="H171" i="6" s="1"/>
  <c r="BH171" i="10"/>
  <c r="L171" i="6" s="1"/>
  <c r="CV296" i="10"/>
  <c r="CX296" i="10" s="1"/>
  <c r="CO296" i="10"/>
  <c r="CP296" i="10"/>
  <c r="DB296" i="10"/>
  <c r="DI296" i="10"/>
  <c r="DU296" i="10" s="1"/>
  <c r="DA296" i="10"/>
  <c r="CP181" i="10"/>
  <c r="DA181" i="10"/>
  <c r="DB181" i="10"/>
  <c r="DI181" i="10"/>
  <c r="DU181" i="10" s="1"/>
  <c r="DD181" i="10"/>
  <c r="CV181" i="10"/>
  <c r="CX181" i="10" s="1"/>
  <c r="CO181" i="10"/>
  <c r="BU117" i="10"/>
  <c r="BV117" i="10" s="1" a="1"/>
  <c r="BV117" i="10" s="1"/>
  <c r="CP142" i="10"/>
  <c r="CO142" i="10"/>
  <c r="DI142" i="10"/>
  <c r="DU142" i="10" s="1"/>
  <c r="DA142" i="10"/>
  <c r="DB142" i="10"/>
  <c r="CV142" i="10"/>
  <c r="CX142" i="10" s="1"/>
  <c r="DX186" i="10"/>
  <c r="DK186" i="10"/>
  <c r="DL186" i="10"/>
  <c r="DR186" i="10"/>
  <c r="DT186" i="10" s="1"/>
  <c r="DW186" i="10"/>
  <c r="CG302" i="10"/>
  <c r="R302" i="6" s="1"/>
  <c r="DW199" i="10"/>
  <c r="DX199" i="10"/>
  <c r="DK199" i="10"/>
  <c r="DL199" i="10"/>
  <c r="DR199" i="10"/>
  <c r="DT199" i="10" s="1"/>
  <c r="DZ193" i="10"/>
  <c r="ED193" i="10"/>
  <c r="DB191" i="10"/>
  <c r="CV191" i="10"/>
  <c r="CX191" i="10" s="1"/>
  <c r="CO191" i="10"/>
  <c r="CP191" i="10"/>
  <c r="DI191" i="10"/>
  <c r="DU191" i="10" s="1"/>
  <c r="DA191" i="10"/>
  <c r="BU209" i="10"/>
  <c r="DZ291" i="10"/>
  <c r="DW291" i="10"/>
  <c r="DX291" i="10"/>
  <c r="DK291" i="10"/>
  <c r="DL291" i="10"/>
  <c r="DR291" i="10"/>
  <c r="DT291" i="10" s="1"/>
  <c r="DE199" i="10"/>
  <c r="W199" i="6" s="1"/>
  <c r="DW261" i="10"/>
  <c r="DX261" i="10"/>
  <c r="DL261" i="10"/>
  <c r="DK261" i="10"/>
  <c r="DR261" i="10"/>
  <c r="DT261" i="10" s="1"/>
  <c r="DI283" i="10"/>
  <c r="DU283" i="10" s="1"/>
  <c r="DA283" i="10"/>
  <c r="DD283" i="10"/>
  <c r="DB283" i="10"/>
  <c r="CV283" i="10"/>
  <c r="CX283" i="10" s="1"/>
  <c r="CO283" i="10"/>
  <c r="CP283" i="10"/>
  <c r="CO102" i="10"/>
  <c r="CV102" i="10"/>
  <c r="CX102" i="10" s="1"/>
  <c r="DA102" i="10"/>
  <c r="DB102" i="10"/>
  <c r="DI102" i="10"/>
  <c r="DU102" i="10" s="1"/>
  <c r="CP102" i="10"/>
  <c r="BH133" i="10"/>
  <c r="L133" i="6" s="1"/>
  <c r="AL133" i="10"/>
  <c r="H133" i="6" s="1"/>
  <c r="DB144" i="10"/>
  <c r="DA144" i="10"/>
  <c r="CO144" i="10"/>
  <c r="CP144" i="10"/>
  <c r="DI144" i="10"/>
  <c r="DU144" i="10" s="1"/>
  <c r="CV144" i="10"/>
  <c r="CX144" i="10" s="1"/>
  <c r="DI109" i="10"/>
  <c r="DU109" i="10" s="1"/>
  <c r="CO109" i="10"/>
  <c r="DA109" i="10"/>
  <c r="CV109" i="10"/>
  <c r="CX109" i="10" s="1"/>
  <c r="CP109" i="10"/>
  <c r="DB109" i="10"/>
  <c r="BH247" i="10"/>
  <c r="L247" i="6" s="1"/>
  <c r="DK147" i="10"/>
  <c r="DL147" i="10"/>
  <c r="DW147" i="10"/>
  <c r="DX147" i="10"/>
  <c r="DR147" i="10"/>
  <c r="DT147" i="10" s="1"/>
  <c r="DZ147" i="10"/>
  <c r="DD130" i="10"/>
  <c r="CO130" i="10"/>
  <c r="DA130" i="10"/>
  <c r="CP130" i="10"/>
  <c r="DI130" i="10"/>
  <c r="DU130" i="10" s="1"/>
  <c r="DB130" i="10"/>
  <c r="CV130" i="10"/>
  <c r="CX130" i="10" s="1"/>
  <c r="BX256" i="10"/>
  <c r="CU256" i="10" s="1"/>
  <c r="CV117" i="10"/>
  <c r="CX117" i="10" s="1"/>
  <c r="CO117" i="10"/>
  <c r="DA117" i="10"/>
  <c r="DI117" i="10"/>
  <c r="DU117" i="10" s="1"/>
  <c r="CP117" i="10"/>
  <c r="DB117" i="10"/>
  <c r="CI177" i="10"/>
  <c r="S177" i="6" s="1"/>
  <c r="R177" i="6"/>
  <c r="CG271" i="10"/>
  <c r="BH239" i="10"/>
  <c r="L239" i="6" s="1"/>
  <c r="BB239" i="10"/>
  <c r="BY239" i="10" s="1"/>
  <c r="BH146" i="10"/>
  <c r="L146" i="6" s="1"/>
  <c r="DI168" i="10"/>
  <c r="DU168" i="10" s="1"/>
  <c r="CP168" i="10"/>
  <c r="CO168" i="10"/>
  <c r="DA168" i="10"/>
  <c r="CV168" i="10"/>
  <c r="CX168" i="10" s="1"/>
  <c r="DB168" i="10"/>
  <c r="DD168" i="10"/>
  <c r="BM210" i="10"/>
  <c r="O210" i="6" s="1"/>
  <c r="N210" i="6"/>
  <c r="DR179" i="10"/>
  <c r="DT179" i="10" s="1"/>
  <c r="DK179" i="10"/>
  <c r="DL179" i="10"/>
  <c r="DX179" i="10"/>
  <c r="DW179" i="10"/>
  <c r="DI107" i="10"/>
  <c r="DU107" i="10" s="1"/>
  <c r="CV107" i="10"/>
  <c r="CX107" i="10" s="1"/>
  <c r="CO107" i="10"/>
  <c r="DB107" i="10"/>
  <c r="DA107" i="10"/>
  <c r="CP107" i="10"/>
  <c r="CQ291" i="10"/>
  <c r="CR291" i="10" s="1" a="1"/>
  <c r="CR291" i="10" s="1"/>
  <c r="BX178" i="10"/>
  <c r="CU178" i="10" s="1"/>
  <c r="DM255" i="10"/>
  <c r="EU168" i="10"/>
  <c r="AD168" i="6" s="1"/>
  <c r="DM203" i="10"/>
  <c r="CQ151" i="10"/>
  <c r="CQ241" i="10"/>
  <c r="BX104" i="10"/>
  <c r="CU104" i="10" s="1"/>
  <c r="DC152" i="10"/>
  <c r="V152" i="6" s="1"/>
  <c r="DC278" i="10"/>
  <c r="DE278" i="10" s="1"/>
  <c r="W278" i="6" s="1"/>
  <c r="DC165" i="10"/>
  <c r="V165" i="6" s="1"/>
  <c r="CQ221" i="10"/>
  <c r="CR221" i="10" s="1" a="1"/>
  <c r="CR221" i="10" s="1"/>
  <c r="DC223" i="10"/>
  <c r="DE223" i="10" s="1"/>
  <c r="W223" i="6" s="1"/>
  <c r="CD212" i="10"/>
  <c r="P212" i="6" s="1"/>
  <c r="DC112" i="10"/>
  <c r="DE112" i="10" s="1"/>
  <c r="EU240" i="10"/>
  <c r="AD240" i="6" s="1"/>
  <c r="CQ280" i="10"/>
  <c r="CQ242" i="10"/>
  <c r="DC226" i="10"/>
  <c r="V226" i="6" s="1"/>
  <c r="DC218" i="10"/>
  <c r="V218" i="6" s="1"/>
  <c r="CQ277" i="10"/>
  <c r="CT277" i="10" s="1"/>
  <c r="DQ277" i="10" s="1"/>
  <c r="BU120" i="10"/>
  <c r="CV240" i="10"/>
  <c r="CX240" i="10" s="1"/>
  <c r="CO240" i="10"/>
  <c r="CP240" i="10"/>
  <c r="DI240" i="10"/>
  <c r="DU240" i="10" s="1"/>
  <c r="DB240" i="10"/>
  <c r="DA240" i="10"/>
  <c r="DD240" i="10"/>
  <c r="EV169" i="10"/>
  <c r="EW169" i="10" s="1"/>
  <c r="AE169" i="6" s="1"/>
  <c r="EZ169" i="10"/>
  <c r="DA190" i="10"/>
  <c r="CO190" i="10"/>
  <c r="DB190" i="10"/>
  <c r="DI190" i="10"/>
  <c r="DU190" i="10" s="1"/>
  <c r="CV190" i="10"/>
  <c r="CX190" i="10" s="1"/>
  <c r="CP190" i="10"/>
  <c r="CO146" i="10"/>
  <c r="CP146" i="10"/>
  <c r="DA146" i="10"/>
  <c r="CV146" i="10"/>
  <c r="CX146" i="10" s="1"/>
  <c r="DB146" i="10"/>
  <c r="DI146" i="10"/>
  <c r="DU146" i="10" s="1"/>
  <c r="DD146" i="10"/>
  <c r="BM209" i="10"/>
  <c r="O209" i="6" s="1"/>
  <c r="N209" i="6"/>
  <c r="BH169" i="10"/>
  <c r="L169" i="6" s="1"/>
  <c r="BU263" i="10"/>
  <c r="CI291" i="10"/>
  <c r="S291" i="6" s="1"/>
  <c r="R291" i="6"/>
  <c r="BU109" i="10"/>
  <c r="CG256" i="10"/>
  <c r="R256" i="6" s="1"/>
  <c r="CG103" i="10"/>
  <c r="CI103" i="10" s="1"/>
  <c r="BH142" i="10"/>
  <c r="L142" i="6" s="1"/>
  <c r="BU210" i="10"/>
  <c r="CV300" i="10"/>
  <c r="CX300" i="10" s="1"/>
  <c r="CO300" i="10"/>
  <c r="CP300" i="10"/>
  <c r="DB300" i="10"/>
  <c r="DI300" i="10"/>
  <c r="DU300" i="10" s="1"/>
  <c r="DA300" i="10"/>
  <c r="EZ168" i="10"/>
  <c r="EV168" i="10"/>
  <c r="CG248" i="10"/>
  <c r="CI144" i="10"/>
  <c r="S144" i="6" s="1"/>
  <c r="BB283" i="10"/>
  <c r="BY283" i="10" s="1"/>
  <c r="BX283" i="10" s="1"/>
  <c r="CU283" i="10" s="1"/>
  <c r="BM171" i="10"/>
  <c r="O171" i="6" s="1"/>
  <c r="CG133" i="10"/>
  <c r="R133" i="6" s="1"/>
  <c r="DA259" i="10"/>
  <c r="DB259" i="10"/>
  <c r="CV259" i="10"/>
  <c r="CX259" i="10" s="1"/>
  <c r="CO259" i="10"/>
  <c r="CP259" i="10"/>
  <c r="DI259" i="10"/>
  <c r="DU259" i="10" s="1"/>
  <c r="BB248" i="10"/>
  <c r="BY248" i="10" s="1"/>
  <c r="DH117" i="10"/>
  <c r="DD117" i="10"/>
  <c r="BX261" i="10"/>
  <c r="CU261" i="10" s="1"/>
  <c r="DC179" i="10"/>
  <c r="V179" i="6" s="1"/>
  <c r="CV129" i="10"/>
  <c r="CX129" i="10" s="1"/>
  <c r="CO129" i="10"/>
  <c r="CP129" i="10"/>
  <c r="DA129" i="10"/>
  <c r="DB129" i="10"/>
  <c r="DI129" i="10"/>
  <c r="DU129" i="10" s="1"/>
  <c r="BH267" i="10"/>
  <c r="L267" i="6" s="1"/>
  <c r="DI209" i="10"/>
  <c r="DU209" i="10" s="1"/>
  <c r="DA209" i="10"/>
  <c r="DB209" i="10"/>
  <c r="CV209" i="10"/>
  <c r="CX209" i="10" s="1"/>
  <c r="CP209" i="10"/>
  <c r="DD209" i="10"/>
  <c r="CO209" i="10"/>
  <c r="BU121" i="10"/>
  <c r="BV121" i="10" s="1" a="1"/>
  <c r="BV121" i="10" s="1"/>
  <c r="BB129" i="10"/>
  <c r="BY129" i="10" s="1"/>
  <c r="BX129" i="10" s="1"/>
  <c r="CU129" i="10" s="1"/>
  <c r="DC270" i="10"/>
  <c r="DE270" i="10" s="1"/>
  <c r="W270" i="6" s="1"/>
  <c r="DE201" i="10"/>
  <c r="W201" i="6" s="1"/>
  <c r="DC176" i="10"/>
  <c r="DE176" i="10" s="1"/>
  <c r="W176" i="6" s="1"/>
  <c r="DY235" i="10"/>
  <c r="EA235" i="10" s="1"/>
  <c r="AA235" i="6" s="1"/>
  <c r="DC175" i="10"/>
  <c r="V175" i="6" s="1"/>
  <c r="DC215" i="10"/>
  <c r="V215" i="6" s="1"/>
  <c r="DC187" i="10"/>
  <c r="DE187" i="10" s="1"/>
  <c r="W187" i="6" s="1"/>
  <c r="CQ299" i="10"/>
  <c r="CT297" i="10"/>
  <c r="DQ297" i="10" s="1"/>
  <c r="DY247" i="10"/>
  <c r="EA247" i="10" s="1"/>
  <c r="AA247" i="6" s="1"/>
  <c r="CQ202" i="10"/>
  <c r="CR202" i="10" s="1" a="1"/>
  <c r="CR202" i="10" s="1"/>
  <c r="DC219" i="10"/>
  <c r="DE219" i="10" s="1"/>
  <c r="W219" i="6" s="1"/>
  <c r="CQ288" i="10"/>
  <c r="CT288" i="10" s="1"/>
  <c r="DQ288" i="10" s="1"/>
  <c r="CQ170" i="10"/>
  <c r="CQ231" i="10"/>
  <c r="DC204" i="10"/>
  <c r="V204" i="6" s="1"/>
  <c r="CQ198" i="10"/>
  <c r="DC173" i="10"/>
  <c r="DE173" i="10" s="1"/>
  <c r="W173" i="6" s="1"/>
  <c r="EU150" i="10"/>
  <c r="AD150" i="6" s="1"/>
  <c r="EU148" i="10"/>
  <c r="AD148" i="6" s="1"/>
  <c r="CQ110" i="10"/>
  <c r="CQ205" i="10"/>
  <c r="DC249" i="10"/>
  <c r="DE249" i="10" s="1"/>
  <c r="W249" i="6" s="1"/>
  <c r="CQ112" i="10"/>
  <c r="CR112" i="10" s="1" a="1"/>
  <c r="CR112" i="10" s="1"/>
  <c r="DC154" i="10"/>
  <c r="DE154" i="10" s="1"/>
  <c r="W154" i="6" s="1"/>
  <c r="DC149" i="10"/>
  <c r="V149" i="6" s="1"/>
  <c r="CQ183" i="10"/>
  <c r="CQ285" i="10"/>
  <c r="CQ286" i="10"/>
  <c r="CD285" i="10"/>
  <c r="P285" i="6" s="1"/>
  <c r="CG239" i="10"/>
  <c r="CG161" i="10"/>
  <c r="DL139" i="10"/>
  <c r="DW139" i="10"/>
  <c r="DR139" i="10"/>
  <c r="DT139" i="10" s="1"/>
  <c r="DX139" i="10"/>
  <c r="DK139" i="10"/>
  <c r="CV267" i="10"/>
  <c r="CX267" i="10" s="1"/>
  <c r="CO267" i="10"/>
  <c r="CP267" i="10"/>
  <c r="DB267" i="10"/>
  <c r="DI267" i="10"/>
  <c r="DU267" i="10" s="1"/>
  <c r="DA267" i="10"/>
  <c r="AL204" i="10"/>
  <c r="H204" i="6" s="1"/>
  <c r="DL137" i="10"/>
  <c r="DR137" i="10"/>
  <c r="DT137" i="10" s="1"/>
  <c r="DW137" i="10"/>
  <c r="DX137" i="10"/>
  <c r="DK137" i="10"/>
  <c r="BH271" i="10"/>
  <c r="L271" i="6" s="1"/>
  <c r="DW155" i="10"/>
  <c r="DX155" i="10"/>
  <c r="DR155" i="10"/>
  <c r="DT155" i="10" s="1"/>
  <c r="DK155" i="10"/>
  <c r="DL155" i="10"/>
  <c r="CO269" i="10"/>
  <c r="CV269" i="10"/>
  <c r="CX269" i="10" s="1"/>
  <c r="CP269" i="10"/>
  <c r="DB269" i="10"/>
  <c r="DI269" i="10"/>
  <c r="DU269" i="10" s="1"/>
  <c r="DA269" i="10"/>
  <c r="BM148" i="10"/>
  <c r="O148" i="6" s="1"/>
  <c r="CI267" i="10"/>
  <c r="S267" i="6" s="1"/>
  <c r="BX103" i="10"/>
  <c r="CU103" i="10" s="1"/>
  <c r="BU248" i="10"/>
  <c r="BV248" i="10" s="1" a="1"/>
  <c r="BV248" i="10" s="1"/>
  <c r="CG296" i="10"/>
  <c r="CP264" i="10"/>
  <c r="DI264" i="10"/>
  <c r="DU264" i="10" s="1"/>
  <c r="DA264" i="10"/>
  <c r="DB264" i="10"/>
  <c r="CO264" i="10"/>
  <c r="DD264" i="10"/>
  <c r="CV264" i="10"/>
  <c r="CX264" i="10" s="1"/>
  <c r="DC216" i="10"/>
  <c r="CO232" i="10"/>
  <c r="CP232" i="10"/>
  <c r="CV232" i="10"/>
  <c r="CX232" i="10" s="1"/>
  <c r="DA232" i="10"/>
  <c r="DB232" i="10"/>
  <c r="DI232" i="10"/>
  <c r="DU232" i="10" s="1"/>
  <c r="BH269" i="10"/>
  <c r="L269" i="6" s="1"/>
  <c r="DZ211" i="10"/>
  <c r="N142" i="6"/>
  <c r="BM142" i="10"/>
  <c r="O142" i="6" s="1"/>
  <c r="DD189" i="10"/>
  <c r="CV189" i="10"/>
  <c r="CX189" i="10" s="1"/>
  <c r="DA189" i="10"/>
  <c r="DI189" i="10"/>
  <c r="DU189" i="10" s="1"/>
  <c r="CO189" i="10"/>
  <c r="CP189" i="10"/>
  <c r="DB189" i="10"/>
  <c r="BU168" i="10"/>
  <c r="BH109" i="10"/>
  <c r="DK201" i="10"/>
  <c r="DW201" i="10"/>
  <c r="DL201" i="10"/>
  <c r="DR201" i="10"/>
  <c r="DT201" i="10" s="1"/>
  <c r="DX201" i="10"/>
  <c r="CQ176" i="10"/>
  <c r="DC257" i="10"/>
  <c r="V257" i="6" s="1"/>
  <c r="DC197" i="10"/>
  <c r="V197" i="6" s="1"/>
  <c r="DC105" i="10"/>
  <c r="DE105" i="10" s="1"/>
  <c r="CQ245" i="10"/>
  <c r="CT245" i="10" s="1"/>
  <c r="DQ245" i="10" s="1"/>
  <c r="DC196" i="10"/>
  <c r="DE196" i="10" s="1"/>
  <c r="W196" i="6" s="1"/>
  <c r="DC231" i="10"/>
  <c r="DE231" i="10" s="1"/>
  <c r="W231" i="6" s="1"/>
  <c r="DE150" i="10"/>
  <c r="W150" i="6" s="1"/>
  <c r="DC274" i="10"/>
  <c r="DE274" i="10" s="1"/>
  <c r="W274" i="6" s="1"/>
  <c r="DM279" i="10"/>
  <c r="DP279" i="10" s="1"/>
  <c r="EM279" i="10" s="1"/>
  <c r="EL279" i="10" s="1"/>
  <c r="FI279" i="10" s="1"/>
  <c r="FH279" i="10" s="1"/>
  <c r="GE279" i="10" s="1"/>
  <c r="GD279" i="10" s="1"/>
  <c r="HA279" i="10" s="1"/>
  <c r="GZ279" i="10" s="1"/>
  <c r="HW279" i="10" s="1"/>
  <c r="HV279" i="10" s="1"/>
  <c r="IS279" i="10" s="1"/>
  <c r="IR279" i="10" s="1"/>
  <c r="CP161" i="10"/>
  <c r="DA161" i="10"/>
  <c r="DB161" i="10"/>
  <c r="CO161" i="10"/>
  <c r="DI161" i="10"/>
  <c r="DU161" i="10" s="1"/>
  <c r="CV161" i="10"/>
  <c r="CX161" i="10" s="1"/>
  <c r="CG102" i="10"/>
  <c r="CI102" i="10" s="1"/>
  <c r="DL224" i="10"/>
  <c r="DK224" i="10"/>
  <c r="DW224" i="10"/>
  <c r="DX224" i="10"/>
  <c r="DR224" i="10"/>
  <c r="DT224" i="10" s="1"/>
  <c r="BU171" i="10"/>
  <c r="BV171" i="10" s="1" a="1"/>
  <c r="BV171" i="10" s="1"/>
  <c r="BU144" i="10"/>
  <c r="BB142" i="10"/>
  <c r="BY142" i="10" s="1"/>
  <c r="BX142" i="10" s="1"/>
  <c r="CU142" i="10" s="1"/>
  <c r="BB276" i="10"/>
  <c r="BY276" i="10" s="1"/>
  <c r="BX276" i="10" s="1"/>
  <c r="CU276" i="10" s="1"/>
  <c r="CG148" i="10"/>
  <c r="CQ216" i="10"/>
  <c r="N296" i="6"/>
  <c r="BM296" i="10"/>
  <c r="O296" i="6" s="1"/>
  <c r="BH153" i="10"/>
  <c r="L153" i="6" s="1"/>
  <c r="BB153" i="10"/>
  <c r="BY153" i="10" s="1"/>
  <c r="CI211" i="10"/>
  <c r="S211" i="6" s="1"/>
  <c r="R211" i="6"/>
  <c r="EZ211" i="10"/>
  <c r="EV211" i="10"/>
  <c r="EW211" i="10" s="1"/>
  <c r="AE211" i="6" s="1"/>
  <c r="DD271" i="10"/>
  <c r="DB271" i="10"/>
  <c r="CP271" i="10"/>
  <c r="DI271" i="10"/>
  <c r="DU271" i="10" s="1"/>
  <c r="DA271" i="10"/>
  <c r="CV271" i="10"/>
  <c r="CX271" i="10" s="1"/>
  <c r="CO271" i="10"/>
  <c r="ED129" i="10"/>
  <c r="DD302" i="10"/>
  <c r="DA302" i="10"/>
  <c r="DB302" i="10"/>
  <c r="CV302" i="10"/>
  <c r="CX302" i="10" s="1"/>
  <c r="CO302" i="10"/>
  <c r="DI302" i="10"/>
  <c r="DU302" i="10" s="1"/>
  <c r="CP302" i="10"/>
  <c r="BM263" i="10"/>
  <c r="O263" i="6" s="1"/>
  <c r="N263" i="6"/>
  <c r="R155" i="6"/>
  <c r="CI155" i="10"/>
  <c r="S155" i="6" s="1"/>
  <c r="CQ179" i="10"/>
  <c r="FQ248" i="10"/>
  <c r="AH248" i="6" s="1"/>
  <c r="FQ211" i="10"/>
  <c r="AH211" i="6" s="1"/>
  <c r="EU269" i="10"/>
  <c r="EU199" i="10"/>
  <c r="AD199" i="6" s="1"/>
  <c r="EU133" i="10"/>
  <c r="AD133" i="6" s="1"/>
  <c r="EU291" i="10"/>
  <c r="EW291" i="10" s="1"/>
  <c r="AE291" i="6" s="1"/>
  <c r="EU137" i="10"/>
  <c r="AD137" i="6" s="1"/>
  <c r="AD248" i="6"/>
  <c r="EU160" i="10"/>
  <c r="AD160" i="6" s="1"/>
  <c r="GM256" i="10"/>
  <c r="AL256" i="6" s="1"/>
  <c r="EU209" i="10"/>
  <c r="EW209" i="10" s="1"/>
  <c r="AE209" i="6" s="1"/>
  <c r="FQ201" i="10"/>
  <c r="AH201" i="6" s="1"/>
  <c r="FQ169" i="10"/>
  <c r="AH169" i="6" s="1"/>
  <c r="GM139" i="10"/>
  <c r="AL139" i="6" s="1"/>
  <c r="EU224" i="10"/>
  <c r="AD224" i="6" s="1"/>
  <c r="DP235" i="10"/>
  <c r="EM235" i="10" s="1"/>
  <c r="EL235" i="10" s="1"/>
  <c r="FI235" i="10" s="1"/>
  <c r="FH235" i="10" s="1"/>
  <c r="GE235" i="10" s="1"/>
  <c r="GD235" i="10" s="1"/>
  <c r="HA235" i="10" s="1"/>
  <c r="GZ235" i="10" s="1"/>
  <c r="HW235" i="10" s="1"/>
  <c r="HV235" i="10" s="1"/>
  <c r="IS235" i="10" s="1"/>
  <c r="IR235" i="10" s="1"/>
  <c r="DE185" i="10"/>
  <c r="W185" i="6" s="1"/>
  <c r="V213" i="6"/>
  <c r="DE225" i="10"/>
  <c r="W225" i="6" s="1"/>
  <c r="V225" i="6"/>
  <c r="DE297" i="10"/>
  <c r="W297" i="6" s="1"/>
  <c r="V297" i="6"/>
  <c r="DE237" i="10"/>
  <c r="W237" i="6" s="1"/>
  <c r="DE268" i="10"/>
  <c r="W268" i="6" s="1"/>
  <c r="V268" i="6"/>
  <c r="DE290" i="10"/>
  <c r="W290" i="6" s="1"/>
  <c r="V290" i="6"/>
  <c r="DE260" i="10"/>
  <c r="W260" i="6" s="1"/>
  <c r="V260" i="6"/>
  <c r="V122" i="6"/>
  <c r="EA255" i="10"/>
  <c r="AA255" i="6" s="1"/>
  <c r="Z255" i="6"/>
  <c r="DE208" i="10"/>
  <c r="W208" i="6" s="1"/>
  <c r="V273" i="6"/>
  <c r="CT163" i="10"/>
  <c r="DQ163" i="10" s="1"/>
  <c r="ED269" i="10"/>
  <c r="V294" i="6"/>
  <c r="DW141" i="10"/>
  <c r="DX141" i="10"/>
  <c r="DR141" i="10"/>
  <c r="DT141" i="10" s="1"/>
  <c r="DK141" i="10"/>
  <c r="DL141" i="10"/>
  <c r="DZ141" i="10"/>
  <c r="EV235" i="10"/>
  <c r="EZ235" i="10"/>
  <c r="DZ275" i="10"/>
  <c r="ED275" i="10"/>
  <c r="FP232" i="10"/>
  <c r="FO232" i="10"/>
  <c r="ED232" i="10"/>
  <c r="CQ184" i="10"/>
  <c r="DZ203" i="10"/>
  <c r="ED203" i="10"/>
  <c r="ET300" i="10"/>
  <c r="ES300" i="10"/>
  <c r="DX298" i="10"/>
  <c r="DR298" i="10"/>
  <c r="DT298" i="10" s="1"/>
  <c r="DK298" i="10"/>
  <c r="DL298" i="10"/>
  <c r="DW298" i="10"/>
  <c r="GR208" i="10"/>
  <c r="FV189" i="10"/>
  <c r="EZ123" i="10"/>
  <c r="ET109" i="10"/>
  <c r="ES109" i="10"/>
  <c r="CD137" i="10"/>
  <c r="P137" i="6" s="1"/>
  <c r="DR290" i="10"/>
  <c r="DT290" i="10" s="1"/>
  <c r="DW290" i="10"/>
  <c r="DX290" i="10"/>
  <c r="DK290" i="10"/>
  <c r="DL290" i="10"/>
  <c r="DZ290" i="10"/>
  <c r="GR239" i="10"/>
  <c r="GR182" i="10"/>
  <c r="DR134" i="10"/>
  <c r="DT134" i="10" s="1"/>
  <c r="DK134" i="10"/>
  <c r="DL134" i="10"/>
  <c r="DW134" i="10"/>
  <c r="DX134" i="10"/>
  <c r="DZ134" i="10"/>
  <c r="ES254" i="10"/>
  <c r="ET254" i="10"/>
  <c r="EV254" i="10"/>
  <c r="FV134" i="10"/>
  <c r="ED214" i="10"/>
  <c r="ET190" i="10"/>
  <c r="ES190" i="10"/>
  <c r="DZ126" i="10"/>
  <c r="ED126" i="10"/>
  <c r="DZ228" i="10"/>
  <c r="ED228" i="10"/>
  <c r="FP133" i="10"/>
  <c r="FO133" i="10"/>
  <c r="DR173" i="10"/>
  <c r="DT173" i="10" s="1"/>
  <c r="DK173" i="10"/>
  <c r="DW173" i="10"/>
  <c r="DL173" i="10"/>
  <c r="DX173" i="10"/>
  <c r="DZ151" i="10"/>
  <c r="ED151" i="10"/>
  <c r="ES246" i="10"/>
  <c r="ET246" i="10"/>
  <c r="ET236" i="10"/>
  <c r="ES236" i="10"/>
  <c r="DM111" i="10"/>
  <c r="HN210" i="10"/>
  <c r="FV141" i="10"/>
  <c r="EZ217" i="10"/>
  <c r="DX110" i="10"/>
  <c r="DR110" i="10"/>
  <c r="DT110" i="10" s="1"/>
  <c r="DK110" i="10"/>
  <c r="DL110" i="10"/>
  <c r="DW110" i="10"/>
  <c r="ET289" i="10"/>
  <c r="ES289" i="10"/>
  <c r="DZ142" i="10"/>
  <c r="ED142" i="10"/>
  <c r="ED296" i="10"/>
  <c r="DL167" i="10"/>
  <c r="DW167" i="10"/>
  <c r="DX167" i="10"/>
  <c r="DK167" i="10"/>
  <c r="DR167" i="10"/>
  <c r="DT167" i="10" s="1"/>
  <c r="DZ167" i="10"/>
  <c r="FV255" i="10"/>
  <c r="DR143" i="10"/>
  <c r="DT143" i="10" s="1"/>
  <c r="DL143" i="10"/>
  <c r="DW143" i="10"/>
  <c r="DX143" i="10"/>
  <c r="DK143" i="10"/>
  <c r="DZ143" i="10"/>
  <c r="CQ132" i="10"/>
  <c r="DR118" i="10"/>
  <c r="DT118" i="10" s="1"/>
  <c r="DL118" i="10"/>
  <c r="DX118" i="10"/>
  <c r="DK118" i="10"/>
  <c r="DW118" i="10"/>
  <c r="EZ280" i="10"/>
  <c r="DZ225" i="10"/>
  <c r="ED225" i="10"/>
  <c r="ED190" i="10"/>
  <c r="DZ292" i="10"/>
  <c r="ED292" i="10"/>
  <c r="FR130" i="10"/>
  <c r="ES130" i="10"/>
  <c r="ET130" i="10"/>
  <c r="DR281" i="10"/>
  <c r="DT281" i="10" s="1"/>
  <c r="DK281" i="10"/>
  <c r="DL281" i="10"/>
  <c r="DW281" i="10"/>
  <c r="DX281" i="10"/>
  <c r="FO240" i="10"/>
  <c r="FP240" i="10"/>
  <c r="CT116" i="10"/>
  <c r="DQ116" i="10" s="1"/>
  <c r="EV246" i="10"/>
  <c r="DW104" i="10"/>
  <c r="DL104" i="10"/>
  <c r="DK104" i="10"/>
  <c r="DR104" i="10"/>
  <c r="DT104" i="10" s="1"/>
  <c r="DX104" i="10"/>
  <c r="DZ104" i="10"/>
  <c r="EV256" i="10"/>
  <c r="EW256" i="10" s="1"/>
  <c r="AE256" i="6" s="1"/>
  <c r="EZ256" i="10"/>
  <c r="FV205" i="10"/>
  <c r="ES302" i="10"/>
  <c r="ET302" i="10"/>
  <c r="DK158" i="10"/>
  <c r="DL158" i="10"/>
  <c r="DW158" i="10"/>
  <c r="DR158" i="10"/>
  <c r="DT158" i="10" s="1"/>
  <c r="DX158" i="10"/>
  <c r="DR124" i="10"/>
  <c r="DT124" i="10" s="1"/>
  <c r="DK124" i="10"/>
  <c r="DW124" i="10"/>
  <c r="DL124" i="10"/>
  <c r="DX124" i="10"/>
  <c r="CQ156" i="10"/>
  <c r="CR156" i="10" s="1" a="1"/>
  <c r="CR156" i="10" s="1"/>
  <c r="CD290" i="10"/>
  <c r="P290" i="6" s="1"/>
  <c r="DP230" i="10"/>
  <c r="EM230" i="10" s="1"/>
  <c r="EL230" i="10" s="1"/>
  <c r="FI230" i="10" s="1"/>
  <c r="FH230" i="10" s="1"/>
  <c r="GE230" i="10" s="1"/>
  <c r="GD230" i="10" s="1"/>
  <c r="HA230" i="10" s="1"/>
  <c r="GZ230" i="10" s="1"/>
  <c r="HW230" i="10" s="1"/>
  <c r="HV230" i="10" s="1"/>
  <c r="IS230" i="10" s="1"/>
  <c r="IR230" i="10" s="1"/>
  <c r="DE299" i="10"/>
  <c r="W299" i="6" s="1"/>
  <c r="V299" i="6"/>
  <c r="FV243" i="10"/>
  <c r="ET275" i="10"/>
  <c r="ES275" i="10"/>
  <c r="FV271" i="10"/>
  <c r="FV299" i="10"/>
  <c r="ES159" i="10"/>
  <c r="ET159" i="10"/>
  <c r="EV159" i="10"/>
  <c r="ES271" i="10"/>
  <c r="ET271" i="10"/>
  <c r="FR271" i="10"/>
  <c r="DR233" i="10"/>
  <c r="DT233" i="10" s="1"/>
  <c r="DL233" i="10"/>
  <c r="DK233" i="10"/>
  <c r="DW233" i="10"/>
  <c r="DX233" i="10"/>
  <c r="ET161" i="10"/>
  <c r="ES161" i="10"/>
  <c r="ES259" i="10"/>
  <c r="ET259" i="10"/>
  <c r="CD165" i="10"/>
  <c r="P165" i="6" s="1"/>
  <c r="DW176" i="10"/>
  <c r="DR176" i="10"/>
  <c r="DT176" i="10" s="1"/>
  <c r="DK176" i="10"/>
  <c r="DL176" i="10"/>
  <c r="DX176" i="10"/>
  <c r="DZ176" i="10"/>
  <c r="FV238" i="10"/>
  <c r="DR257" i="10"/>
  <c r="DT257" i="10" s="1"/>
  <c r="DK257" i="10"/>
  <c r="DL257" i="10"/>
  <c r="DW257" i="10"/>
  <c r="DX257" i="10"/>
  <c r="DW187" i="10"/>
  <c r="DR187" i="10"/>
  <c r="DT187" i="10" s="1"/>
  <c r="DL187" i="10"/>
  <c r="DK187" i="10"/>
  <c r="DX187" i="10"/>
  <c r="ED164" i="10"/>
  <c r="FV263" i="10"/>
  <c r="DP174" i="10"/>
  <c r="EM174" i="10" s="1"/>
  <c r="EL174" i="10" s="1"/>
  <c r="FI174" i="10" s="1"/>
  <c r="FH174" i="10" s="1"/>
  <c r="GE174" i="10" s="1"/>
  <c r="GD174" i="10" s="1"/>
  <c r="HA174" i="10" s="1"/>
  <c r="GZ174" i="10" s="1"/>
  <c r="HW174" i="10" s="1"/>
  <c r="HV174" i="10" s="1"/>
  <c r="IS174" i="10" s="1"/>
  <c r="IR174" i="10" s="1"/>
  <c r="DM275" i="10"/>
  <c r="DP275" i="10" s="1"/>
  <c r="EM275" i="10" s="1"/>
  <c r="EL275" i="10" s="1"/>
  <c r="FI275" i="10" s="1"/>
  <c r="FH275" i="10" s="1"/>
  <c r="GE275" i="10" s="1"/>
  <c r="GD275" i="10" s="1"/>
  <c r="HA275" i="10" s="1"/>
  <c r="GZ275" i="10" s="1"/>
  <c r="HW275" i="10" s="1"/>
  <c r="HV275" i="10" s="1"/>
  <c r="IS275" i="10" s="1"/>
  <c r="IR275" i="10" s="1"/>
  <c r="FV301" i="10"/>
  <c r="EZ132" i="10"/>
  <c r="FV180" i="10"/>
  <c r="ET164" i="10"/>
  <c r="ES164" i="10"/>
  <c r="CT149" i="10"/>
  <c r="DQ149" i="10" s="1"/>
  <c r="DR213" i="10"/>
  <c r="DT213" i="10" s="1"/>
  <c r="DK213" i="10"/>
  <c r="DL213" i="10"/>
  <c r="DW213" i="10"/>
  <c r="DX213" i="10"/>
  <c r="DZ213" i="10"/>
  <c r="HN184" i="10"/>
  <c r="DZ149" i="10"/>
  <c r="ED149" i="10"/>
  <c r="DZ257" i="10"/>
  <c r="ED257" i="10"/>
  <c r="FP171" i="10"/>
  <c r="FO171" i="10"/>
  <c r="CD233" i="10"/>
  <c r="P233" i="6" s="1"/>
  <c r="DR198" i="10"/>
  <c r="DT198" i="10" s="1"/>
  <c r="DK198" i="10"/>
  <c r="DL198" i="10"/>
  <c r="DW198" i="10"/>
  <c r="DX198" i="10"/>
  <c r="DZ198" i="10"/>
  <c r="DL223" i="10"/>
  <c r="DW223" i="10"/>
  <c r="DX223" i="10"/>
  <c r="DR223" i="10"/>
  <c r="DT223" i="10" s="1"/>
  <c r="DK223" i="10"/>
  <c r="DZ223" i="10"/>
  <c r="ES107" i="10"/>
  <c r="ET107" i="10"/>
  <c r="ET272" i="10"/>
  <c r="ES272" i="10"/>
  <c r="DW108" i="10"/>
  <c r="DR108" i="10"/>
  <c r="DT108" i="10" s="1"/>
  <c r="DX108" i="10"/>
  <c r="DK108" i="10"/>
  <c r="DL108" i="10"/>
  <c r="DZ108" i="10"/>
  <c r="DW136" i="10"/>
  <c r="DX136" i="10"/>
  <c r="DR136" i="10"/>
  <c r="DT136" i="10" s="1"/>
  <c r="DK136" i="10"/>
  <c r="DL136" i="10"/>
  <c r="DZ136" i="10"/>
  <c r="DZ242" i="10"/>
  <c r="ED242" i="10"/>
  <c r="FV218" i="10"/>
  <c r="GR176" i="10"/>
  <c r="EZ156" i="10"/>
  <c r="CQ295" i="10"/>
  <c r="FO148" i="10"/>
  <c r="FP148" i="10"/>
  <c r="ET174" i="10"/>
  <c r="ES174" i="10"/>
  <c r="DR253" i="10"/>
  <c r="DT253" i="10" s="1"/>
  <c r="DW253" i="10"/>
  <c r="DX253" i="10"/>
  <c r="DK253" i="10"/>
  <c r="DL253" i="10"/>
  <c r="ES181" i="10"/>
  <c r="ET181" i="10"/>
  <c r="EV181" i="10"/>
  <c r="ES207" i="10"/>
  <c r="ET207" i="10"/>
  <c r="CQ113" i="10"/>
  <c r="CT113" i="10" s="1"/>
  <c r="DQ113" i="10" s="1"/>
  <c r="FV178" i="10"/>
  <c r="DR126" i="10"/>
  <c r="DT126" i="10" s="1"/>
  <c r="DL126" i="10"/>
  <c r="DW126" i="10"/>
  <c r="DK126" i="10"/>
  <c r="DX126" i="10"/>
  <c r="ES283" i="10"/>
  <c r="ET283" i="10"/>
  <c r="EV283" i="10"/>
  <c r="CQ123" i="10"/>
  <c r="HG256" i="10"/>
  <c r="HH256" i="10"/>
  <c r="CD185" i="10"/>
  <c r="P185" i="6" s="1"/>
  <c r="DL284" i="10"/>
  <c r="DW284" i="10"/>
  <c r="DX284" i="10"/>
  <c r="DR284" i="10"/>
  <c r="DT284" i="10" s="1"/>
  <c r="DK284" i="10"/>
  <c r="DZ284" i="10"/>
  <c r="ED191" i="10"/>
  <c r="GR247" i="10"/>
  <c r="CD143" i="10"/>
  <c r="P143" i="6" s="1"/>
  <c r="GL169" i="10"/>
  <c r="GK169" i="10"/>
  <c r="DW286" i="10"/>
  <c r="DR286" i="10"/>
  <c r="DT286" i="10" s="1"/>
  <c r="DK286" i="10"/>
  <c r="DL286" i="10"/>
  <c r="DX286" i="10"/>
  <c r="DZ286" i="10"/>
  <c r="DR172" i="10"/>
  <c r="DT172" i="10" s="1"/>
  <c r="DL172" i="10"/>
  <c r="DW172" i="10"/>
  <c r="DK172" i="10"/>
  <c r="DX172" i="10"/>
  <c r="DZ172" i="10"/>
  <c r="FV251" i="10"/>
  <c r="EZ194" i="10"/>
  <c r="GR163" i="10"/>
  <c r="DR251" i="10"/>
  <c r="DT251" i="10" s="1"/>
  <c r="DK251" i="10"/>
  <c r="DL251" i="10"/>
  <c r="DW251" i="10"/>
  <c r="DX251" i="10"/>
  <c r="DZ251" i="10"/>
  <c r="DR282" i="10"/>
  <c r="DT282" i="10" s="1"/>
  <c r="DK282" i="10"/>
  <c r="DL282" i="10"/>
  <c r="DW282" i="10"/>
  <c r="DX282" i="10"/>
  <c r="DZ282" i="10"/>
  <c r="DW277" i="10"/>
  <c r="DX277" i="10"/>
  <c r="DR277" i="10"/>
  <c r="DT277" i="10" s="1"/>
  <c r="DK277" i="10"/>
  <c r="DL277" i="10"/>
  <c r="FV108" i="10"/>
  <c r="ES279" i="10"/>
  <c r="ET279" i="10"/>
  <c r="ET131" i="10"/>
  <c r="ES131" i="10"/>
  <c r="FO199" i="10"/>
  <c r="FP199" i="10"/>
  <c r="DZ174" i="10"/>
  <c r="ED174" i="10"/>
  <c r="FV258" i="10"/>
  <c r="ED173" i="10"/>
  <c r="DZ173" i="10"/>
  <c r="CD200" i="10"/>
  <c r="P200" i="6" s="1"/>
  <c r="FV145" i="10"/>
  <c r="DR196" i="10"/>
  <c r="DT196" i="10" s="1"/>
  <c r="DK196" i="10"/>
  <c r="DL196" i="10"/>
  <c r="DW196" i="10"/>
  <c r="DX196" i="10"/>
  <c r="DZ196" i="10"/>
  <c r="FV167" i="10"/>
  <c r="HN262" i="10"/>
  <c r="ES146" i="10"/>
  <c r="ET146" i="10"/>
  <c r="EZ295" i="10"/>
  <c r="DZ201" i="10"/>
  <c r="ED201" i="10"/>
  <c r="ES235" i="10"/>
  <c r="ET235" i="10"/>
  <c r="EZ110" i="10"/>
  <c r="FV119" i="10"/>
  <c r="DX138" i="10"/>
  <c r="DR138" i="10"/>
  <c r="DT138" i="10" s="1"/>
  <c r="DK138" i="10"/>
  <c r="DW138" i="10"/>
  <c r="DL138" i="10"/>
  <c r="DZ204" i="10"/>
  <c r="ED204" i="10"/>
  <c r="HN241" i="10"/>
  <c r="ET203" i="10"/>
  <c r="ES203" i="10"/>
  <c r="EZ249" i="10"/>
  <c r="ES247" i="10"/>
  <c r="ET247" i="10"/>
  <c r="EV247" i="10"/>
  <c r="GR154" i="10"/>
  <c r="DW200" i="10"/>
  <c r="DX200" i="10"/>
  <c r="DR200" i="10"/>
  <c r="DT200" i="10" s="1"/>
  <c r="DK200" i="10"/>
  <c r="DL200" i="10"/>
  <c r="DZ200" i="10"/>
  <c r="DZ179" i="10"/>
  <c r="ED179" i="10"/>
  <c r="ED259" i="10"/>
  <c r="GR290" i="10"/>
  <c r="DR258" i="10"/>
  <c r="DT258" i="10" s="1"/>
  <c r="DK258" i="10"/>
  <c r="DL258" i="10"/>
  <c r="DW258" i="10"/>
  <c r="DX258" i="10"/>
  <c r="DZ258" i="10"/>
  <c r="EZ274" i="10"/>
  <c r="EV133" i="10"/>
  <c r="EZ133" i="10"/>
  <c r="FV206" i="10"/>
  <c r="ES153" i="10"/>
  <c r="ET153" i="10"/>
  <c r="DZ273" i="10"/>
  <c r="ED273" i="10"/>
  <c r="CQ140" i="10"/>
  <c r="CT140" i="10" s="1"/>
  <c r="DQ140" i="10" s="1"/>
  <c r="DZ285" i="10"/>
  <c r="ED285" i="10"/>
  <c r="DW123" i="10"/>
  <c r="DR123" i="10"/>
  <c r="DT123" i="10" s="1"/>
  <c r="DK123" i="10"/>
  <c r="DL123" i="10"/>
  <c r="DX123" i="10"/>
  <c r="FV147" i="10"/>
  <c r="FR147" i="10"/>
  <c r="EV146" i="10"/>
  <c r="EZ146" i="10"/>
  <c r="FO291" i="10"/>
  <c r="FP291" i="10"/>
  <c r="FR291" i="10"/>
  <c r="DR229" i="10"/>
  <c r="DT229" i="10" s="1"/>
  <c r="DK229" i="10"/>
  <c r="DL229" i="10"/>
  <c r="DW229" i="10"/>
  <c r="DX229" i="10"/>
  <c r="ES142" i="10"/>
  <c r="ET142" i="10"/>
  <c r="DR280" i="10"/>
  <c r="DT280" i="10" s="1"/>
  <c r="DK280" i="10"/>
  <c r="DL280" i="10"/>
  <c r="DW280" i="10"/>
  <c r="DX280" i="10"/>
  <c r="DX250" i="10"/>
  <c r="DR250" i="10"/>
  <c r="DT250" i="10" s="1"/>
  <c r="DK250" i="10"/>
  <c r="DL250" i="10"/>
  <c r="DW250" i="10"/>
  <c r="EZ212" i="10"/>
  <c r="ED236" i="10"/>
  <c r="DR243" i="10"/>
  <c r="DT243" i="10" s="1"/>
  <c r="DK243" i="10"/>
  <c r="DL243" i="10"/>
  <c r="DW243" i="10"/>
  <c r="DX243" i="10"/>
  <c r="DZ243" i="10"/>
  <c r="CQ104" i="10"/>
  <c r="EZ186" i="10"/>
  <c r="EV186" i="10"/>
  <c r="ET115" i="10"/>
  <c r="ES115" i="10"/>
  <c r="EV115" i="10"/>
  <c r="EZ115" i="10"/>
  <c r="DZ162" i="10"/>
  <c r="ED162" i="10"/>
  <c r="EV124" i="10"/>
  <c r="EZ124" i="10"/>
  <c r="FO224" i="10"/>
  <c r="FP224" i="10"/>
  <c r="GR159" i="10"/>
  <c r="ET117" i="10"/>
  <c r="ES117" i="10"/>
  <c r="ES189" i="10"/>
  <c r="ET189" i="10"/>
  <c r="DW241" i="10"/>
  <c r="DX241" i="10"/>
  <c r="DR241" i="10"/>
  <c r="DT241" i="10" s="1"/>
  <c r="DK241" i="10"/>
  <c r="DL241" i="10"/>
  <c r="DZ241" i="10"/>
  <c r="DL295" i="10"/>
  <c r="DR295" i="10"/>
  <c r="DT295" i="10" s="1"/>
  <c r="DW295" i="10"/>
  <c r="DK295" i="10"/>
  <c r="DX295" i="10"/>
  <c r="DP246" i="10"/>
  <c r="EM246" i="10" s="1"/>
  <c r="EL246" i="10" s="1"/>
  <c r="FI246" i="10" s="1"/>
  <c r="FH246" i="10" s="1"/>
  <c r="GE246" i="10" s="1"/>
  <c r="GD246" i="10" s="1"/>
  <c r="HA246" i="10" s="1"/>
  <c r="GZ246" i="10" s="1"/>
  <c r="HW246" i="10" s="1"/>
  <c r="HV246" i="10" s="1"/>
  <c r="IS246" i="10" s="1"/>
  <c r="FR246" i="10"/>
  <c r="FV246" i="10"/>
  <c r="ES222" i="10"/>
  <c r="ET222" i="10"/>
  <c r="FV136" i="10"/>
  <c r="DK234" i="10"/>
  <c r="DR234" i="10"/>
  <c r="DT234" i="10" s="1"/>
  <c r="DW234" i="10"/>
  <c r="DL234" i="10"/>
  <c r="DX234" i="10"/>
  <c r="ES264" i="10"/>
  <c r="ET264" i="10"/>
  <c r="ED207" i="10"/>
  <c r="FV175" i="10"/>
  <c r="DZ195" i="10"/>
  <c r="ED195" i="10"/>
  <c r="Z203" i="6"/>
  <c r="IJ111" i="10"/>
  <c r="DZ250" i="10"/>
  <c r="ED250" i="10"/>
  <c r="V298" i="6"/>
  <c r="DR273" i="10"/>
  <c r="DT273" i="10" s="1"/>
  <c r="DX273" i="10"/>
  <c r="DW273" i="10"/>
  <c r="DK273" i="10"/>
  <c r="DL273" i="10"/>
  <c r="DE162" i="10"/>
  <c r="W162" i="6" s="1"/>
  <c r="V162" i="6"/>
  <c r="DR202" i="10"/>
  <c r="DT202" i="10" s="1"/>
  <c r="DK202" i="10"/>
  <c r="DL202" i="10"/>
  <c r="DW202" i="10"/>
  <c r="DX202" i="10"/>
  <c r="DZ202" i="10"/>
  <c r="FV226" i="10"/>
  <c r="CT286" i="10"/>
  <c r="DQ286" i="10" s="1"/>
  <c r="EZ187" i="10"/>
  <c r="EV187" i="10"/>
  <c r="DZ220" i="10"/>
  <c r="ED220" i="10"/>
  <c r="GR260" i="10"/>
  <c r="DR219" i="10"/>
  <c r="DT219" i="10" s="1"/>
  <c r="DK219" i="10"/>
  <c r="DL219" i="10"/>
  <c r="DW219" i="10"/>
  <c r="DX219" i="10"/>
  <c r="ET103" i="10"/>
  <c r="ES103" i="10"/>
  <c r="DE134" i="10"/>
  <c r="W134" i="6" s="1"/>
  <c r="DR152" i="10"/>
  <c r="DT152" i="10" s="1"/>
  <c r="DK152" i="10"/>
  <c r="DL152" i="10"/>
  <c r="DW152" i="10"/>
  <c r="DX152" i="10"/>
  <c r="DZ152" i="10"/>
  <c r="EZ103" i="10"/>
  <c r="EV103" i="10"/>
  <c r="DZ253" i="10"/>
  <c r="ED253" i="10"/>
  <c r="DE192" i="10"/>
  <c r="W192" i="6" s="1"/>
  <c r="V192" i="6"/>
  <c r="HN252" i="10"/>
  <c r="ES120" i="10"/>
  <c r="ET120" i="10"/>
  <c r="DR221" i="10"/>
  <c r="DT221" i="10" s="1"/>
  <c r="DK221" i="10"/>
  <c r="DL221" i="10"/>
  <c r="DW221" i="10"/>
  <c r="DX221" i="10"/>
  <c r="DZ221" i="10"/>
  <c r="V292" i="6"/>
  <c r="ED144" i="10"/>
  <c r="CT136" i="10"/>
  <c r="DQ136" i="10" s="1"/>
  <c r="DL122" i="10"/>
  <c r="DX122" i="10"/>
  <c r="DK122" i="10"/>
  <c r="DR122" i="10"/>
  <c r="DT122" i="10" s="1"/>
  <c r="DW122" i="10"/>
  <c r="HN278" i="10"/>
  <c r="EZ114" i="10"/>
  <c r="DZ150" i="10"/>
  <c r="ED150" i="10"/>
  <c r="EA246" i="10"/>
  <c r="AA246" i="6" s="1"/>
  <c r="Z246" i="6"/>
  <c r="DR114" i="10"/>
  <c r="DT114" i="10" s="1"/>
  <c r="DK114" i="10"/>
  <c r="DW114" i="10"/>
  <c r="EV114" i="10"/>
  <c r="DL114" i="10"/>
  <c r="DX114" i="10"/>
  <c r="ES121" i="10"/>
  <c r="ET121" i="10"/>
  <c r="EV121" i="10"/>
  <c r="GR231" i="10"/>
  <c r="DW163" i="10"/>
  <c r="DR163" i="10"/>
  <c r="DT163" i="10" s="1"/>
  <c r="DK163" i="10"/>
  <c r="DX163" i="10"/>
  <c r="DL163" i="10"/>
  <c r="DZ163" i="10"/>
  <c r="EV279" i="10"/>
  <c r="EZ279" i="10"/>
  <c r="GR181" i="10"/>
  <c r="EZ240" i="10"/>
  <c r="EV240" i="10"/>
  <c r="DW208" i="10"/>
  <c r="DX208" i="10"/>
  <c r="DR208" i="10"/>
  <c r="DT208" i="10" s="1"/>
  <c r="DL208" i="10"/>
  <c r="DK208" i="10"/>
  <c r="DZ208" i="10"/>
  <c r="DR205" i="10"/>
  <c r="DT205" i="10" s="1"/>
  <c r="DK205" i="10"/>
  <c r="DL205" i="10"/>
  <c r="DW205" i="10"/>
  <c r="DX205" i="10"/>
  <c r="DZ205" i="10"/>
  <c r="DW249" i="10"/>
  <c r="DR249" i="10"/>
  <c r="DT249" i="10" s="1"/>
  <c r="DK249" i="10"/>
  <c r="DX249" i="10"/>
  <c r="EV249" i="10"/>
  <c r="DL249" i="10"/>
  <c r="FR302" i="10"/>
  <c r="FV302" i="10"/>
  <c r="DW274" i="10"/>
  <c r="DK274" i="10"/>
  <c r="DL274" i="10"/>
  <c r="DX274" i="10"/>
  <c r="DR274" i="10"/>
  <c r="DT274" i="10" s="1"/>
  <c r="ES214" i="10"/>
  <c r="ET214" i="10"/>
  <c r="DE281" i="10"/>
  <c r="W281" i="6" s="1"/>
  <c r="V281" i="6"/>
  <c r="DX285" i="10"/>
  <c r="DR285" i="10"/>
  <c r="DT285" i="10" s="1"/>
  <c r="DK285" i="10"/>
  <c r="DL285" i="10"/>
  <c r="DW285" i="10"/>
  <c r="EV148" i="10"/>
  <c r="EZ148" i="10"/>
  <c r="DW194" i="10"/>
  <c r="DX194" i="10"/>
  <c r="DR194" i="10"/>
  <c r="DT194" i="10" s="1"/>
  <c r="DK194" i="10"/>
  <c r="DL194" i="10"/>
  <c r="DX226" i="10"/>
  <c r="DR226" i="10"/>
  <c r="DT226" i="10" s="1"/>
  <c r="DK226" i="10"/>
  <c r="DL226" i="10"/>
  <c r="DW226" i="10"/>
  <c r="DZ226" i="10"/>
  <c r="ET287" i="10"/>
  <c r="ES287" i="10"/>
  <c r="DX218" i="10"/>
  <c r="DR218" i="10"/>
  <c r="DT218" i="10" s="1"/>
  <c r="DK218" i="10"/>
  <c r="DL218" i="10"/>
  <c r="DW218" i="10"/>
  <c r="DZ218" i="10"/>
  <c r="FV284" i="10"/>
  <c r="DR301" i="10"/>
  <c r="DT301" i="10" s="1"/>
  <c r="DK301" i="10"/>
  <c r="DL301" i="10"/>
  <c r="DW301" i="10"/>
  <c r="DX301" i="10"/>
  <c r="DZ301" i="10"/>
  <c r="DZ289" i="10"/>
  <c r="ED289" i="10"/>
  <c r="DZ197" i="10"/>
  <c r="ED197" i="10"/>
  <c r="DZ140" i="10"/>
  <c r="ED140" i="10"/>
  <c r="FV196" i="10"/>
  <c r="DR265" i="10"/>
  <c r="DT265" i="10" s="1"/>
  <c r="DK265" i="10"/>
  <c r="DL265" i="10"/>
  <c r="DW265" i="10"/>
  <c r="DX265" i="10"/>
  <c r="EZ245" i="10"/>
  <c r="GK201" i="10"/>
  <c r="GL201" i="10"/>
  <c r="ET125" i="10"/>
  <c r="ES125" i="10"/>
  <c r="ED177" i="10"/>
  <c r="HG139" i="10"/>
  <c r="HH139" i="10"/>
  <c r="ES102" i="10"/>
  <c r="ET102" i="10"/>
  <c r="DR197" i="10"/>
  <c r="DT197" i="10" s="1"/>
  <c r="DK197" i="10"/>
  <c r="DL197" i="10"/>
  <c r="DW197" i="10"/>
  <c r="DX197" i="10"/>
  <c r="ED287" i="10"/>
  <c r="FV221" i="10"/>
  <c r="GR283" i="10"/>
  <c r="FO186" i="10"/>
  <c r="FP186" i="10"/>
  <c r="DX175" i="10"/>
  <c r="DR175" i="10"/>
  <c r="DT175" i="10" s="1"/>
  <c r="DK175" i="10"/>
  <c r="DW175" i="10"/>
  <c r="DL175" i="10"/>
  <c r="DZ175" i="10"/>
  <c r="DL268" i="10"/>
  <c r="DW268" i="10"/>
  <c r="DX268" i="10"/>
  <c r="DR268" i="10"/>
  <c r="DT268" i="10" s="1"/>
  <c r="DK268" i="10"/>
  <c r="DZ268" i="10"/>
  <c r="EZ216" i="10"/>
  <c r="EV216" i="10"/>
  <c r="GR223" i="10"/>
  <c r="FO160" i="10"/>
  <c r="FP160" i="10"/>
  <c r="DK294" i="10"/>
  <c r="DL294" i="10"/>
  <c r="DR294" i="10"/>
  <c r="DT294" i="10" s="1"/>
  <c r="DW294" i="10"/>
  <c r="DX294" i="10"/>
  <c r="ET244" i="10"/>
  <c r="ES244" i="10"/>
  <c r="DR299" i="10"/>
  <c r="DT299" i="10" s="1"/>
  <c r="DK299" i="10"/>
  <c r="DL299" i="10"/>
  <c r="DW299" i="10"/>
  <c r="DX299" i="10"/>
  <c r="DZ299" i="10"/>
  <c r="FV202" i="10"/>
  <c r="FO193" i="10"/>
  <c r="FP193" i="10"/>
  <c r="DL184" i="10"/>
  <c r="DK184" i="10"/>
  <c r="DW184" i="10"/>
  <c r="DX184" i="10"/>
  <c r="DR184" i="10"/>
  <c r="DT184" i="10" s="1"/>
  <c r="DZ184" i="10"/>
  <c r="HN291" i="10"/>
  <c r="DZ261" i="10"/>
  <c r="ED261" i="10"/>
  <c r="EV125" i="10"/>
  <c r="EZ125" i="10"/>
  <c r="FO216" i="10"/>
  <c r="FP216" i="10"/>
  <c r="DR151" i="10"/>
  <c r="DT151" i="10" s="1"/>
  <c r="DX151" i="10"/>
  <c r="DK151" i="10"/>
  <c r="DL151" i="10"/>
  <c r="DW151" i="10"/>
  <c r="ES267" i="10"/>
  <c r="ET267" i="10"/>
  <c r="ES178" i="10"/>
  <c r="ET178" i="10"/>
  <c r="FO261" i="10"/>
  <c r="FP261" i="10"/>
  <c r="HN188" i="10"/>
  <c r="DR220" i="10"/>
  <c r="DT220" i="10" s="1"/>
  <c r="DK220" i="10"/>
  <c r="DL220" i="10"/>
  <c r="DW220" i="10"/>
  <c r="DX220" i="10"/>
  <c r="DZ187" i="10"/>
  <c r="FP137" i="10"/>
  <c r="FO137" i="10"/>
  <c r="ET135" i="10"/>
  <c r="ES135" i="10"/>
  <c r="GL211" i="10"/>
  <c r="GK211" i="10"/>
  <c r="FV198" i="10"/>
  <c r="EZ106" i="10"/>
  <c r="DX170" i="10"/>
  <c r="DR170" i="10"/>
  <c r="DT170" i="10" s="1"/>
  <c r="DK170" i="10"/>
  <c r="DW170" i="10"/>
  <c r="DL170" i="10"/>
  <c r="DZ170" i="10"/>
  <c r="DX180" i="10"/>
  <c r="DL180" i="10"/>
  <c r="DW180" i="10"/>
  <c r="DR180" i="10"/>
  <c r="DT180" i="10" s="1"/>
  <c r="DK180" i="10"/>
  <c r="DZ180" i="10"/>
  <c r="CT195" i="10"/>
  <c r="DQ195" i="10" s="1"/>
  <c r="FR206" i="10"/>
  <c r="ES206" i="10"/>
  <c r="ET206" i="10"/>
  <c r="EA272" i="10"/>
  <c r="AA272" i="6" s="1"/>
  <c r="Z272" i="6"/>
  <c r="GK147" i="10"/>
  <c r="GL147" i="10"/>
  <c r="DX195" i="10"/>
  <c r="DR195" i="10"/>
  <c r="DT195" i="10" s="1"/>
  <c r="DK195" i="10"/>
  <c r="DL195" i="10"/>
  <c r="DW195" i="10"/>
  <c r="ED244" i="10"/>
  <c r="EV166" i="10"/>
  <c r="EZ166" i="10"/>
  <c r="DW225" i="10"/>
  <c r="DX225" i="10"/>
  <c r="DR225" i="10"/>
  <c r="DT225" i="10" s="1"/>
  <c r="DK225" i="10"/>
  <c r="DL225" i="10"/>
  <c r="EV264" i="10"/>
  <c r="EZ264" i="10"/>
  <c r="GL248" i="10"/>
  <c r="GK248" i="10"/>
  <c r="DL140" i="10"/>
  <c r="DW140" i="10"/>
  <c r="DX140" i="10"/>
  <c r="DR140" i="10"/>
  <c r="DT140" i="10" s="1"/>
  <c r="DK140" i="10"/>
  <c r="DX113" i="10"/>
  <c r="DR113" i="10"/>
  <c r="DT113" i="10" s="1"/>
  <c r="DL113" i="10"/>
  <c r="DK113" i="10"/>
  <c r="DW113" i="10"/>
  <c r="ED153" i="10"/>
  <c r="DZ153" i="10"/>
  <c r="DW119" i="10"/>
  <c r="DR119" i="10"/>
  <c r="DT119" i="10" s="1"/>
  <c r="DK119" i="10"/>
  <c r="DX119" i="10"/>
  <c r="DL119" i="10"/>
  <c r="DZ119" i="10"/>
  <c r="DZ199" i="10"/>
  <c r="ED199" i="10"/>
  <c r="FO129" i="10"/>
  <c r="FP129" i="10"/>
  <c r="FO269" i="10"/>
  <c r="FP269" i="10"/>
  <c r="DX242" i="10"/>
  <c r="DR242" i="10"/>
  <c r="DT242" i="10" s="1"/>
  <c r="DK242" i="10"/>
  <c r="DL242" i="10"/>
  <c r="DW242" i="10"/>
  <c r="CQ172" i="10"/>
  <c r="CR172" i="10" s="1" a="1"/>
  <c r="CR172" i="10" s="1"/>
  <c r="EZ165" i="10"/>
  <c r="EV219" i="10"/>
  <c r="EZ219" i="10"/>
  <c r="DR157" i="10"/>
  <c r="DT157" i="10" s="1"/>
  <c r="DK157" i="10"/>
  <c r="DW157" i="10"/>
  <c r="DX157" i="10"/>
  <c r="DL157" i="10"/>
  <c r="DZ157" i="10"/>
  <c r="EV233" i="10"/>
  <c r="EZ233" i="10"/>
  <c r="DR293" i="10"/>
  <c r="DT293" i="10" s="1"/>
  <c r="DK293" i="10"/>
  <c r="DL293" i="10"/>
  <c r="DW293" i="10"/>
  <c r="DX293" i="10"/>
  <c r="DZ293" i="10"/>
  <c r="DR156" i="10"/>
  <c r="DT156" i="10" s="1"/>
  <c r="DL156" i="10"/>
  <c r="EV156" i="10"/>
  <c r="DW156" i="10"/>
  <c r="DX156" i="10"/>
  <c r="DK156" i="10"/>
  <c r="CT118" i="10"/>
  <c r="DQ118" i="10" s="1"/>
  <c r="DZ281" i="10"/>
  <c r="ED281" i="10"/>
  <c r="FV237" i="10"/>
  <c r="AD261" i="6"/>
  <c r="EV229" i="10"/>
  <c r="EZ229" i="10"/>
  <c r="ED109" i="10"/>
  <c r="FV209" i="10"/>
  <c r="FR209" i="10"/>
  <c r="DZ265" i="10"/>
  <c r="ED265" i="10"/>
  <c r="FV213" i="10"/>
  <c r="ES255" i="10"/>
  <c r="ET255" i="10"/>
  <c r="DL215" i="10"/>
  <c r="DW215" i="10"/>
  <c r="DX215" i="10"/>
  <c r="DR215" i="10"/>
  <c r="DT215" i="10" s="1"/>
  <c r="DK215" i="10"/>
  <c r="DZ215" i="10"/>
  <c r="BX212" i="10"/>
  <c r="CU212" i="10" s="1"/>
  <c r="DZ122" i="10"/>
  <c r="ED122" i="10"/>
  <c r="CT208" i="10"/>
  <c r="DQ208" i="10" s="1"/>
  <c r="DL105" i="10"/>
  <c r="DW105" i="10"/>
  <c r="DX105" i="10"/>
  <c r="DK105" i="10"/>
  <c r="DR105" i="10"/>
  <c r="DT105" i="10" s="1"/>
  <c r="CT250" i="10"/>
  <c r="DQ250" i="10" s="1"/>
  <c r="DR245" i="10"/>
  <c r="DT245" i="10" s="1"/>
  <c r="DK245" i="10"/>
  <c r="DL245" i="10"/>
  <c r="EV245" i="10"/>
  <c r="DW245" i="10"/>
  <c r="DX245" i="10"/>
  <c r="DZ234" i="10"/>
  <c r="ES144" i="10"/>
  <c r="ET144" i="10"/>
  <c r="ED300" i="10"/>
  <c r="FP168" i="10"/>
  <c r="FO168" i="10"/>
  <c r="EZ266" i="10"/>
  <c r="DZ105" i="10"/>
  <c r="ED105" i="10"/>
  <c r="DZ298" i="10"/>
  <c r="ED298" i="10"/>
  <c r="CT154" i="10"/>
  <c r="DQ154" i="10" s="1"/>
  <c r="FV293" i="10"/>
  <c r="DP135" i="10"/>
  <c r="EM135" i="10" s="1"/>
  <c r="EL135" i="10" s="1"/>
  <c r="FI135" i="10" s="1"/>
  <c r="FH135" i="10" s="1"/>
  <c r="GE135" i="10" s="1"/>
  <c r="GD135" i="10" s="1"/>
  <c r="HA135" i="10" s="1"/>
  <c r="GZ135" i="10" s="1"/>
  <c r="HW135" i="10" s="1"/>
  <c r="HV135" i="10" s="1"/>
  <c r="IS135" i="10" s="1"/>
  <c r="IR135" i="10" s="1"/>
  <c r="FV286" i="10"/>
  <c r="DR288" i="10"/>
  <c r="DT288" i="10" s="1"/>
  <c r="DK288" i="10"/>
  <c r="DL288" i="10"/>
  <c r="DW288" i="10"/>
  <c r="DX288" i="10"/>
  <c r="DZ288" i="10"/>
  <c r="GR268" i="10"/>
  <c r="FV143" i="10"/>
  <c r="EV138" i="10"/>
  <c r="EZ138" i="10"/>
  <c r="DW217" i="10"/>
  <c r="DX217" i="10"/>
  <c r="DR217" i="10"/>
  <c r="DT217" i="10" s="1"/>
  <c r="DK217" i="10"/>
  <c r="DL217" i="10"/>
  <c r="DW231" i="10"/>
  <c r="DX231" i="10"/>
  <c r="DR231" i="10"/>
  <c r="DT231" i="10" s="1"/>
  <c r="DK231" i="10"/>
  <c r="DL231" i="10"/>
  <c r="DZ231" i="10"/>
  <c r="DL260" i="10"/>
  <c r="DW260" i="10"/>
  <c r="DX260" i="10"/>
  <c r="DR260" i="10"/>
  <c r="DT260" i="10" s="1"/>
  <c r="DK260" i="10"/>
  <c r="DZ260" i="10"/>
  <c r="DR204" i="10"/>
  <c r="DT204" i="10" s="1"/>
  <c r="DK204" i="10"/>
  <c r="DL204" i="10"/>
  <c r="DW204" i="10"/>
  <c r="DX204" i="10"/>
  <c r="CD104" i="10"/>
  <c r="ES191" i="10"/>
  <c r="ET191" i="10"/>
  <c r="FV116" i="10"/>
  <c r="ES111" i="10"/>
  <c r="ET111" i="10"/>
  <c r="EV111" i="10"/>
  <c r="GR121" i="10"/>
  <c r="EZ118" i="10"/>
  <c r="EV118" i="10"/>
  <c r="EZ127" i="10"/>
  <c r="DX132" i="10"/>
  <c r="DR132" i="10"/>
  <c r="DT132" i="10" s="1"/>
  <c r="DK132" i="10"/>
  <c r="DW132" i="10"/>
  <c r="DL132" i="10"/>
  <c r="FV157" i="10"/>
  <c r="ES145" i="10"/>
  <c r="ET145" i="10"/>
  <c r="BX231" i="10"/>
  <c r="CU231" i="10" s="1"/>
  <c r="ES166" i="10"/>
  <c r="ET166" i="10"/>
  <c r="DR112" i="10"/>
  <c r="DT112" i="10" s="1"/>
  <c r="DW112" i="10"/>
  <c r="DK112" i="10"/>
  <c r="DL112" i="10"/>
  <c r="DX112" i="10"/>
  <c r="FV130" i="10"/>
  <c r="GR183" i="10"/>
  <c r="DL154" i="10"/>
  <c r="DW154" i="10"/>
  <c r="DX154" i="10"/>
  <c r="DR154" i="10"/>
  <c r="DT154" i="10" s="1"/>
  <c r="DK154" i="10"/>
  <c r="DZ154" i="10"/>
  <c r="DR149" i="10"/>
  <c r="DT149" i="10" s="1"/>
  <c r="DK149" i="10"/>
  <c r="DL149" i="10"/>
  <c r="DW149" i="10"/>
  <c r="DX149" i="10"/>
  <c r="DR183" i="10"/>
  <c r="DT183" i="10" s="1"/>
  <c r="DK183" i="10"/>
  <c r="DX183" i="10"/>
  <c r="DL183" i="10"/>
  <c r="DW183" i="10"/>
  <c r="DZ183" i="10"/>
  <c r="DZ135" i="10"/>
  <c r="ED135" i="10"/>
  <c r="FV172" i="10"/>
  <c r="DR212" i="10"/>
  <c r="DT212" i="10" s="1"/>
  <c r="DW212" i="10"/>
  <c r="EV212" i="10"/>
  <c r="DK212" i="10"/>
  <c r="DL212" i="10"/>
  <c r="DX212" i="10"/>
  <c r="GR215" i="10"/>
  <c r="ED161" i="10"/>
  <c r="FV282" i="10"/>
  <c r="DZ137" i="10"/>
  <c r="ED137" i="10"/>
  <c r="DR228" i="10"/>
  <c r="DT228" i="10" s="1"/>
  <c r="DK228" i="10"/>
  <c r="DL228" i="10"/>
  <c r="DW228" i="10"/>
  <c r="DX228" i="10"/>
  <c r="ED131" i="10"/>
  <c r="DZ219" i="10"/>
  <c r="DZ233" i="10"/>
  <c r="DE293" i="10"/>
  <c r="W293" i="6" s="1"/>
  <c r="V293" i="6"/>
  <c r="FV152" i="10"/>
  <c r="EZ112" i="10"/>
  <c r="EV112" i="10"/>
  <c r="AD269" i="6"/>
  <c r="FR128" i="10"/>
  <c r="ES128" i="10"/>
  <c r="ET128" i="10"/>
  <c r="DW270" i="10"/>
  <c r="DX270" i="10"/>
  <c r="DR270" i="10"/>
  <c r="DT270" i="10" s="1"/>
  <c r="DK270" i="10"/>
  <c r="DL270" i="10"/>
  <c r="DZ270" i="10"/>
  <c r="DR266" i="10"/>
  <c r="DT266" i="10" s="1"/>
  <c r="DK266" i="10"/>
  <c r="DL266" i="10"/>
  <c r="EV266" i="10"/>
  <c r="DW266" i="10"/>
  <c r="DX266" i="10"/>
  <c r="DW262" i="10"/>
  <c r="DX262" i="10"/>
  <c r="DR262" i="10"/>
  <c r="DT262" i="10" s="1"/>
  <c r="DK262" i="10"/>
  <c r="DL262" i="10"/>
  <c r="DZ262" i="10"/>
  <c r="FO209" i="10"/>
  <c r="FP209" i="10"/>
  <c r="EV234" i="10"/>
  <c r="EZ234" i="10"/>
  <c r="ES296" i="10"/>
  <c r="ET296" i="10"/>
  <c r="GR104" i="10"/>
  <c r="EV171" i="10"/>
  <c r="EZ171" i="10"/>
  <c r="DW297" i="10"/>
  <c r="DX297" i="10"/>
  <c r="DR297" i="10"/>
  <c r="DT297" i="10" s="1"/>
  <c r="DK297" i="10"/>
  <c r="DL297" i="10"/>
  <c r="DZ297" i="10"/>
  <c r="DR116" i="10"/>
  <c r="DT116" i="10" s="1"/>
  <c r="DW116" i="10"/>
  <c r="DK116" i="10"/>
  <c r="DL116" i="10"/>
  <c r="DX116" i="10"/>
  <c r="DZ116" i="10"/>
  <c r="GR192" i="10"/>
  <c r="DL185" i="10"/>
  <c r="DW185" i="10"/>
  <c r="DX185" i="10"/>
  <c r="DK185" i="10"/>
  <c r="DR185" i="10"/>
  <c r="DT185" i="10" s="1"/>
  <c r="DZ185" i="10"/>
  <c r="FV297" i="10"/>
  <c r="DL162" i="10"/>
  <c r="DW162" i="10"/>
  <c r="DX162" i="10"/>
  <c r="DR162" i="10"/>
  <c r="DT162" i="10" s="1"/>
  <c r="DK162" i="10"/>
  <c r="ED267" i="10"/>
  <c r="FO179" i="10"/>
  <c r="FP179" i="10"/>
  <c r="DZ245" i="10"/>
  <c r="ES188" i="10"/>
  <c r="ET188" i="10"/>
  <c r="EV188" i="10"/>
  <c r="DZ277" i="10"/>
  <c r="ED277" i="10"/>
  <c r="FV128" i="10"/>
  <c r="DW278" i="10"/>
  <c r="DX278" i="10"/>
  <c r="DR278" i="10"/>
  <c r="DT278" i="10" s="1"/>
  <c r="DK278" i="10"/>
  <c r="DL278" i="10"/>
  <c r="DZ278" i="10"/>
  <c r="DZ138" i="10"/>
  <c r="FR272" i="10"/>
  <c r="FV272" i="10"/>
  <c r="GR200" i="10"/>
  <c r="CT221" i="10"/>
  <c r="DQ221" i="10" s="1"/>
  <c r="DR165" i="10"/>
  <c r="DT165" i="10" s="1"/>
  <c r="DL165" i="10"/>
  <c r="DX165" i="10"/>
  <c r="DK165" i="10"/>
  <c r="DW165" i="10"/>
  <c r="FO276" i="10"/>
  <c r="FP276" i="10"/>
  <c r="DL192" i="10"/>
  <c r="DW192" i="10"/>
  <c r="DX192" i="10"/>
  <c r="DR192" i="10"/>
  <c r="DT192" i="10" s="1"/>
  <c r="DK192" i="10"/>
  <c r="DZ192" i="10"/>
  <c r="ED294" i="10"/>
  <c r="DZ294" i="10"/>
  <c r="ET252" i="10"/>
  <c r="ES252" i="10"/>
  <c r="EV252" i="10"/>
  <c r="DX292" i="10"/>
  <c r="DR292" i="10"/>
  <c r="DT292" i="10" s="1"/>
  <c r="DK292" i="10"/>
  <c r="DW292" i="10"/>
  <c r="DL292" i="10"/>
  <c r="EV227" i="10"/>
  <c r="EZ227" i="10"/>
  <c r="DK127" i="10"/>
  <c r="DW127" i="10"/>
  <c r="DX127" i="10"/>
  <c r="DR127" i="10"/>
  <c r="DT127" i="10" s="1"/>
  <c r="DL127" i="10"/>
  <c r="ED230" i="10"/>
  <c r="DZ230" i="10"/>
  <c r="EV139" i="10"/>
  <c r="EW139" i="10" s="1"/>
  <c r="AE139" i="6" s="1"/>
  <c r="EZ139" i="10"/>
  <c r="ES230" i="10"/>
  <c r="ET230" i="10"/>
  <c r="CD192" i="10"/>
  <c r="P192" i="6" s="1"/>
  <c r="BX192" i="10"/>
  <c r="CU192" i="10" s="1"/>
  <c r="FO150" i="10"/>
  <c r="FP150" i="10"/>
  <c r="CT258" i="10"/>
  <c r="DQ258" i="10" s="1"/>
  <c r="CT249" i="10"/>
  <c r="DQ249" i="10" s="1"/>
  <c r="ED222" i="10"/>
  <c r="DZ222" i="10"/>
  <c r="FO155" i="10"/>
  <c r="FP155" i="10"/>
  <c r="ED158" i="10"/>
  <c r="DZ158" i="10"/>
  <c r="DZ113" i="10"/>
  <c r="ED113" i="10"/>
  <c r="FV288" i="10"/>
  <c r="EZ160" i="10"/>
  <c r="EV160" i="10"/>
  <c r="DR237" i="10"/>
  <c r="DT237" i="10" s="1"/>
  <c r="DK237" i="10"/>
  <c r="DL237" i="10"/>
  <c r="DW237" i="10"/>
  <c r="DX237" i="10"/>
  <c r="DZ237" i="10"/>
  <c r="DX106" i="10"/>
  <c r="DR106" i="10"/>
  <c r="DT106" i="10" s="1"/>
  <c r="DL106" i="10"/>
  <c r="DW106" i="10"/>
  <c r="DK106" i="10"/>
  <c r="EV106" i="10"/>
  <c r="EZ155" i="10"/>
  <c r="EV155" i="10"/>
  <c r="DR227" i="10"/>
  <c r="DT227" i="10" s="1"/>
  <c r="DK227" i="10"/>
  <c r="DL227" i="10"/>
  <c r="DW227" i="10"/>
  <c r="DX227" i="10"/>
  <c r="ET177" i="10"/>
  <c r="ES177" i="10"/>
  <c r="FV185" i="10"/>
  <c r="ES238" i="10"/>
  <c r="ET238" i="10"/>
  <c r="ES239" i="10"/>
  <c r="ET239" i="10"/>
  <c r="EV239" i="10"/>
  <c r="DR182" i="10"/>
  <c r="DT182" i="10" s="1"/>
  <c r="DK182" i="10"/>
  <c r="DL182" i="10"/>
  <c r="DW182" i="10"/>
  <c r="DX182" i="10"/>
  <c r="DZ182" i="10"/>
  <c r="GR170" i="10"/>
  <c r="HN270" i="10"/>
  <c r="ES210" i="10"/>
  <c r="ET210" i="10"/>
  <c r="EV210" i="10"/>
  <c r="ES263" i="10"/>
  <c r="ET263" i="10"/>
  <c r="EZ224" i="10"/>
  <c r="EV224" i="10"/>
  <c r="S45" i="10"/>
  <c r="F45" i="6" s="1"/>
  <c r="S89" i="10"/>
  <c r="F89" i="6" s="1"/>
  <c r="G78" i="10"/>
  <c r="S57" i="10"/>
  <c r="F57" i="6" s="1"/>
  <c r="G93" i="10"/>
  <c r="F115" i="6"/>
  <c r="AM92" i="10"/>
  <c r="AM31" i="10"/>
  <c r="AM89" i="10"/>
  <c r="AM70" i="10"/>
  <c r="AM8" i="10"/>
  <c r="AM80" i="10"/>
  <c r="AM11" i="10"/>
  <c r="AM55" i="10"/>
  <c r="AM22" i="10"/>
  <c r="G25" i="10"/>
  <c r="AM37" i="10"/>
  <c r="AM61" i="10"/>
  <c r="AM79" i="10"/>
  <c r="AM98" i="10"/>
  <c r="AM74" i="10"/>
  <c r="AM94" i="10"/>
  <c r="AM47" i="10"/>
  <c r="AM66" i="10"/>
  <c r="AM26" i="10"/>
  <c r="AM65" i="10"/>
  <c r="AM25" i="10"/>
  <c r="AM85" i="10"/>
  <c r="AM51" i="10"/>
  <c r="AM56" i="10"/>
  <c r="AM88" i="10"/>
  <c r="AM6" i="10"/>
  <c r="AM23" i="10"/>
  <c r="AM50" i="10"/>
  <c r="AM14" i="10"/>
  <c r="AM54" i="10"/>
  <c r="AM82" i="10"/>
  <c r="AM101" i="10"/>
  <c r="AM41" i="10"/>
  <c r="AM21" i="10"/>
  <c r="AM77" i="10"/>
  <c r="AM75" i="10"/>
  <c r="AM96" i="10"/>
  <c r="AM52" i="10"/>
  <c r="AM48" i="10"/>
  <c r="AM3" i="10"/>
  <c r="AM27" i="10"/>
  <c r="AM7" i="10"/>
  <c r="AM83" i="10"/>
  <c r="AM58" i="10"/>
  <c r="AM97" i="10"/>
  <c r="AM57" i="10"/>
  <c r="AM29" i="10"/>
  <c r="AM73" i="10"/>
  <c r="AM95" i="10"/>
  <c r="AM20" i="10"/>
  <c r="AM30" i="10"/>
  <c r="AM67" i="10"/>
  <c r="AM91" i="10"/>
  <c r="AM59" i="10"/>
  <c r="AM64" i="10"/>
  <c r="AM44" i="10"/>
  <c r="AM40" i="10"/>
  <c r="AM68" i="10"/>
  <c r="AM10" i="10"/>
  <c r="AM18" i="10"/>
  <c r="AM17" i="10"/>
  <c r="AM13" i="10"/>
  <c r="AM45" i="10"/>
  <c r="AM35" i="10"/>
  <c r="AM5" i="10"/>
  <c r="AM81" i="10"/>
  <c r="AM84" i="10"/>
  <c r="AM4" i="10"/>
  <c r="AM9" i="10"/>
  <c r="AM99" i="10"/>
  <c r="AM62" i="10"/>
  <c r="AM36" i="10"/>
  <c r="AM32" i="10"/>
  <c r="AM76" i="10"/>
  <c r="AM100" i="10"/>
  <c r="AM39" i="10"/>
  <c r="AM15" i="10"/>
  <c r="AM34" i="10"/>
  <c r="AM38" i="10"/>
  <c r="AM90" i="10"/>
  <c r="AM19" i="10"/>
  <c r="AM49" i="10"/>
  <c r="AM33" i="10"/>
  <c r="AM16" i="10"/>
  <c r="AM69" i="10"/>
  <c r="AM93" i="10"/>
  <c r="AM78" i="10"/>
  <c r="AM63" i="10"/>
  <c r="AM86" i="10"/>
  <c r="AM87" i="10"/>
  <c r="AM28" i="10"/>
  <c r="AM24" i="10"/>
  <c r="AM60" i="10"/>
  <c r="AM72" i="10"/>
  <c r="AM43" i="10"/>
  <c r="AM71" i="10"/>
  <c r="AM42" i="10"/>
  <c r="AU12" i="10"/>
  <c r="BG12" i="10" s="1"/>
  <c r="AM12" i="10"/>
  <c r="AB53" i="10"/>
  <c r="AM53" i="10"/>
  <c r="AB46" i="10"/>
  <c r="AM46" i="10"/>
  <c r="AA53" i="10"/>
  <c r="AH53" i="10"/>
  <c r="AJ53" i="10" s="1"/>
  <c r="S76" i="10"/>
  <c r="F76" i="6" s="1"/>
  <c r="G75" i="10"/>
  <c r="S29" i="10"/>
  <c r="F29" i="6" s="1"/>
  <c r="S39" i="10"/>
  <c r="F39" i="6" s="1"/>
  <c r="S33" i="10"/>
  <c r="F33" i="6" s="1"/>
  <c r="S74" i="10"/>
  <c r="F74" i="6" s="1"/>
  <c r="S7" i="10"/>
  <c r="F7" i="6" s="1"/>
  <c r="S70" i="10"/>
  <c r="F70" i="6" s="1"/>
  <c r="S13" i="10"/>
  <c r="F13" i="6" s="1"/>
  <c r="S37" i="10"/>
  <c r="F37" i="6" s="1"/>
  <c r="G100" i="10"/>
  <c r="H100" i="10" s="1" a="1"/>
  <c r="H100" i="10" s="1"/>
  <c r="F105" i="6"/>
  <c r="AT8" i="10"/>
  <c r="AP8" i="10"/>
  <c r="AT3" i="10"/>
  <c r="AP3" i="10"/>
  <c r="AT9" i="10"/>
  <c r="AP9" i="10"/>
  <c r="AT7" i="10"/>
  <c r="AP7" i="10"/>
  <c r="AT5" i="10"/>
  <c r="AP5" i="10"/>
  <c r="S38" i="10"/>
  <c r="F38" i="6" s="1"/>
  <c r="S73" i="10"/>
  <c r="F73" i="6" s="1"/>
  <c r="S69" i="10"/>
  <c r="F69" i="6" s="1"/>
  <c r="AH46" i="10"/>
  <c r="AJ46" i="10" s="1"/>
  <c r="AA12" i="10"/>
  <c r="AH12" i="10"/>
  <c r="AJ12" i="10" s="1"/>
  <c r="AN53" i="10"/>
  <c r="AA46" i="10"/>
  <c r="S86" i="10"/>
  <c r="F86" i="6" s="1"/>
  <c r="F117" i="6"/>
  <c r="AN12" i="10"/>
  <c r="AU53" i="10"/>
  <c r="BG53" i="10" s="1"/>
  <c r="AN46" i="10"/>
  <c r="AU46" i="10"/>
  <c r="BG46" i="10" s="1"/>
  <c r="F118" i="6"/>
  <c r="G27" i="10"/>
  <c r="G87" i="10"/>
  <c r="S55" i="10"/>
  <c r="F55" i="6" s="1"/>
  <c r="S23" i="10"/>
  <c r="F23" i="6" s="1"/>
  <c r="S61" i="10"/>
  <c r="F61" i="6" s="1"/>
  <c r="AA71" i="10"/>
  <c r="AN96" i="10"/>
  <c r="S65" i="10"/>
  <c r="F65" i="6" s="1"/>
  <c r="AH81" i="10"/>
  <c r="AJ81" i="10" s="1"/>
  <c r="AB42" i="10"/>
  <c r="AA98" i="10"/>
  <c r="AT6" i="10"/>
  <c r="AP6" i="10"/>
  <c r="G17" i="10"/>
  <c r="S6" i="10"/>
  <c r="F6" i="6" s="1"/>
  <c r="S14" i="10"/>
  <c r="F14" i="6" s="1"/>
  <c r="S26" i="10"/>
  <c r="F26" i="6" s="1"/>
  <c r="S54" i="10"/>
  <c r="F54" i="6" s="1"/>
  <c r="S27" i="10"/>
  <c r="F27" i="6" s="1"/>
  <c r="AA42" i="10"/>
  <c r="S11" i="10"/>
  <c r="F11" i="6" s="1"/>
  <c r="S43" i="10"/>
  <c r="F43" i="6" s="1"/>
  <c r="S72" i="10"/>
  <c r="F72" i="6" s="1"/>
  <c r="F109" i="6"/>
  <c r="AN98" i="10"/>
  <c r="AB96" i="10"/>
  <c r="AH5" i="10"/>
  <c r="AJ5" i="10" s="1"/>
  <c r="AB98" i="10"/>
  <c r="AH42" i="10"/>
  <c r="AJ42" i="10" s="1"/>
  <c r="G51" i="10"/>
  <c r="AU81" i="10"/>
  <c r="BG81" i="10" s="1"/>
  <c r="AA96" i="10"/>
  <c r="AN81" i="10"/>
  <c r="G41" i="10"/>
  <c r="G19" i="10"/>
  <c r="AH98" i="10"/>
  <c r="AJ98" i="10" s="1"/>
  <c r="AB71" i="10"/>
  <c r="AA5" i="10"/>
  <c r="G97" i="10"/>
  <c r="AU96" i="10"/>
  <c r="BG96" i="10" s="1"/>
  <c r="AA81" i="10"/>
  <c r="AH71" i="10"/>
  <c r="AJ71" i="10" s="1"/>
  <c r="AB5" i="10"/>
  <c r="AU5" i="10"/>
  <c r="BG5" i="10" s="1"/>
  <c r="AU42" i="10"/>
  <c r="BG42" i="10" s="1"/>
  <c r="AH79" i="10"/>
  <c r="AJ79" i="10" s="1"/>
  <c r="G18" i="10"/>
  <c r="G16" i="10"/>
  <c r="H16" i="10" s="1" a="1"/>
  <c r="H16" i="10" s="1"/>
  <c r="G37" i="10"/>
  <c r="AN71" i="10"/>
  <c r="AA79" i="10"/>
  <c r="G35" i="10"/>
  <c r="G24" i="10"/>
  <c r="H24" i="10" s="1" a="1"/>
  <c r="H24" i="10" s="1"/>
  <c r="G32" i="10"/>
  <c r="G40" i="10"/>
  <c r="G48" i="10"/>
  <c r="G56" i="10"/>
  <c r="AU79" i="10"/>
  <c r="BG79" i="10" s="1"/>
  <c r="AN5" i="10"/>
  <c r="AN79" i="10"/>
  <c r="AB79" i="10"/>
  <c r="G30" i="10"/>
  <c r="S8" i="10"/>
  <c r="F8" i="6" s="1"/>
  <c r="S3" i="10"/>
  <c r="S50" i="10"/>
  <c r="F50" i="6" s="1"/>
  <c r="G71" i="10"/>
  <c r="S16" i="10"/>
  <c r="F16" i="6" s="1"/>
  <c r="AH86" i="10"/>
  <c r="AJ86" i="10" s="1"/>
  <c r="AU59" i="10"/>
  <c r="BG59" i="10" s="1"/>
  <c r="AA44" i="10"/>
  <c r="AH7" i="10"/>
  <c r="AJ7" i="10" s="1"/>
  <c r="AH83" i="10"/>
  <c r="AJ83" i="10" s="1"/>
  <c r="AN34" i="10"/>
  <c r="AN22" i="10"/>
  <c r="AA58" i="10"/>
  <c r="AN9" i="10"/>
  <c r="AB65" i="10"/>
  <c r="AN17" i="10"/>
  <c r="AB33" i="10"/>
  <c r="AH51" i="10"/>
  <c r="AJ51" i="10" s="1"/>
  <c r="AN35" i="10"/>
  <c r="AB95" i="10"/>
  <c r="AU70" i="10"/>
  <c r="BG70" i="10" s="1"/>
  <c r="AB8" i="10"/>
  <c r="AU24" i="10"/>
  <c r="BG24" i="10" s="1"/>
  <c r="AU40" i="10"/>
  <c r="BG40" i="10" s="1"/>
  <c r="AN56" i="10"/>
  <c r="AH60" i="10"/>
  <c r="AJ60" i="10" s="1"/>
  <c r="AH72" i="10"/>
  <c r="AJ72" i="10" s="1"/>
  <c r="AN6" i="10"/>
  <c r="AH54" i="10"/>
  <c r="AJ54" i="10" s="1"/>
  <c r="AU26" i="10"/>
  <c r="BG26" i="10" s="1"/>
  <c r="AU18" i="10"/>
  <c r="BG18" i="10" s="1"/>
  <c r="AN41" i="10"/>
  <c r="AH25" i="10"/>
  <c r="AJ25" i="10" s="1"/>
  <c r="AA57" i="10"/>
  <c r="AB29" i="10"/>
  <c r="AU71" i="10"/>
  <c r="BG71" i="10" s="1"/>
  <c r="AH96" i="10"/>
  <c r="AJ96" i="10" s="1"/>
  <c r="AB81" i="10"/>
  <c r="AN42" i="10"/>
  <c r="AU98" i="10"/>
  <c r="BG98" i="10" s="1"/>
  <c r="AA74" i="10"/>
  <c r="AU28" i="10"/>
  <c r="BG28" i="10" s="1"/>
  <c r="AN100" i="10"/>
  <c r="AU23" i="10"/>
  <c r="BG23" i="10" s="1"/>
  <c r="AN19" i="10"/>
  <c r="AH97" i="10"/>
  <c r="AJ97" i="10" s="1"/>
  <c r="AU69" i="10"/>
  <c r="BG69" i="10" s="1"/>
  <c r="AU21" i="10"/>
  <c r="BG21" i="10" s="1"/>
  <c r="AU11" i="10"/>
  <c r="BG11" i="10" s="1"/>
  <c r="AA27" i="10"/>
  <c r="AH43" i="10"/>
  <c r="AJ43" i="10" s="1"/>
  <c r="AU66" i="10"/>
  <c r="BG66" i="10" s="1"/>
  <c r="AB50" i="10"/>
  <c r="AN14" i="10"/>
  <c r="AU30" i="10"/>
  <c r="BG30" i="10" s="1"/>
  <c r="AA37" i="10"/>
  <c r="AB75" i="10"/>
  <c r="AB12" i="10"/>
  <c r="G98" i="10"/>
  <c r="G54" i="10"/>
  <c r="G81" i="10"/>
  <c r="S87" i="10"/>
  <c r="F87" i="6" s="1"/>
  <c r="G79" i="10"/>
  <c r="S63" i="10"/>
  <c r="F63" i="6" s="1"/>
  <c r="AH35" i="10"/>
  <c r="AJ35" i="10" s="1"/>
  <c r="G73" i="10"/>
  <c r="G57" i="10"/>
  <c r="S85" i="10"/>
  <c r="F85" i="6" s="1"/>
  <c r="AA101" i="10"/>
  <c r="S91" i="10"/>
  <c r="F91" i="6" s="1"/>
  <c r="AB57" i="10"/>
  <c r="AH57" i="10"/>
  <c r="AJ57" i="10" s="1"/>
  <c r="AH17" i="10"/>
  <c r="AJ17" i="10" s="1"/>
  <c r="AB35" i="10"/>
  <c r="AA35" i="10"/>
  <c r="AU35" i="10"/>
  <c r="BG35" i="10" s="1"/>
  <c r="G43" i="10"/>
  <c r="G89" i="10"/>
  <c r="AU51" i="10"/>
  <c r="BG51" i="10" s="1"/>
  <c r="AU45" i="10"/>
  <c r="BG45" i="10" s="1"/>
  <c r="AB51" i="10"/>
  <c r="G53" i="10"/>
  <c r="G21" i="10"/>
  <c r="AH34" i="10"/>
  <c r="AJ34" i="10" s="1"/>
  <c r="AN57" i="10"/>
  <c r="AA17" i="10"/>
  <c r="G23" i="10"/>
  <c r="AU101" i="10"/>
  <c r="BG101" i="10" s="1"/>
  <c r="AH69" i="10"/>
  <c r="AJ69" i="10" s="1"/>
  <c r="AH101" i="10"/>
  <c r="AJ101" i="10" s="1"/>
  <c r="AA51" i="10"/>
  <c r="AA41" i="10"/>
  <c r="AN45" i="10"/>
  <c r="AB85" i="10"/>
  <c r="AN67" i="10"/>
  <c r="S81" i="10"/>
  <c r="F81" i="6" s="1"/>
  <c r="AU77" i="10"/>
  <c r="BG77" i="10" s="1"/>
  <c r="AA73" i="10"/>
  <c r="AA45" i="10"/>
  <c r="AH45" i="10"/>
  <c r="AJ45" i="10" s="1"/>
  <c r="AB45" i="10"/>
  <c r="AN51" i="10"/>
  <c r="AB77" i="10"/>
  <c r="S59" i="10"/>
  <c r="F59" i="6" s="1"/>
  <c r="S41" i="10"/>
  <c r="F41" i="6" s="1"/>
  <c r="S17" i="10"/>
  <c r="F17" i="6" s="1"/>
  <c r="F119" i="6"/>
  <c r="AH61" i="10"/>
  <c r="AJ61" i="10" s="1"/>
  <c r="AN29" i="10"/>
  <c r="G39" i="10"/>
  <c r="G77" i="10"/>
  <c r="S49" i="10"/>
  <c r="F49" i="6" s="1"/>
  <c r="S25" i="10"/>
  <c r="F25" i="6" s="1"/>
  <c r="AN77" i="10"/>
  <c r="AU33" i="10"/>
  <c r="BG33" i="10" s="1"/>
  <c r="AH85" i="10"/>
  <c r="AJ85" i="10" s="1"/>
  <c r="AA25" i="10"/>
  <c r="AH73" i="10"/>
  <c r="AJ73" i="10" s="1"/>
  <c r="AA33" i="10"/>
  <c r="AU85" i="10"/>
  <c r="BG85" i="10" s="1"/>
  <c r="AH41" i="10"/>
  <c r="AJ41" i="10" s="1"/>
  <c r="AH49" i="10"/>
  <c r="AJ49" i="10" s="1"/>
  <c r="AB73" i="10"/>
  <c r="S95" i="10"/>
  <c r="F95" i="6" s="1"/>
  <c r="G55" i="10"/>
  <c r="AU49" i="10"/>
  <c r="BG49" i="10" s="1"/>
  <c r="F111" i="6"/>
  <c r="AA49" i="10"/>
  <c r="AA85" i="10"/>
  <c r="AN21" i="10"/>
  <c r="AU41" i="10"/>
  <c r="BG41" i="10" s="1"/>
  <c r="AU29" i="10"/>
  <c r="BG29" i="10" s="1"/>
  <c r="AH75" i="10"/>
  <c r="AJ75" i="10" s="1"/>
  <c r="AN61" i="10"/>
  <c r="AN85" i="10"/>
  <c r="AB41" i="10"/>
  <c r="AB22" i="10"/>
  <c r="G94" i="10"/>
  <c r="S93" i="10"/>
  <c r="F93" i="6" s="1"/>
  <c r="S77" i="10"/>
  <c r="F77" i="6" s="1"/>
  <c r="AU75" i="10"/>
  <c r="BG75" i="10" s="1"/>
  <c r="AA75" i="10"/>
  <c r="AU61" i="10"/>
  <c r="BG61" i="10" s="1"/>
  <c r="AA36" i="10"/>
  <c r="AN75" i="10"/>
  <c r="AA61" i="10"/>
  <c r="AA19" i="10"/>
  <c r="AH29" i="10"/>
  <c r="AJ29" i="10" s="1"/>
  <c r="S94" i="10"/>
  <c r="F94" i="6" s="1"/>
  <c r="G58" i="10"/>
  <c r="G26" i="10"/>
  <c r="F102" i="6"/>
  <c r="G33" i="10"/>
  <c r="G85" i="10"/>
  <c r="G7" i="10"/>
  <c r="F110" i="6"/>
  <c r="G69" i="10"/>
  <c r="G101" i="10"/>
  <c r="F113" i="6"/>
  <c r="G49" i="10"/>
  <c r="AN65" i="10"/>
  <c r="AB61" i="10"/>
  <c r="AA29" i="10"/>
  <c r="G61" i="10"/>
  <c r="AN62" i="10"/>
  <c r="AU62" i="10"/>
  <c r="BG62" i="10" s="1"/>
  <c r="G29" i="10"/>
  <c r="AU57" i="10"/>
  <c r="BG57" i="10" s="1"/>
  <c r="G45" i="10"/>
  <c r="AN25" i="10"/>
  <c r="AB25" i="10"/>
  <c r="AU25" i="10"/>
  <c r="BG25" i="10" s="1"/>
  <c r="G9" i="10"/>
  <c r="AB49" i="10"/>
  <c r="AN49" i="10"/>
  <c r="AH77" i="10"/>
  <c r="AJ77" i="10" s="1"/>
  <c r="AA77" i="10"/>
  <c r="AU73" i="10"/>
  <c r="BG73" i="10" s="1"/>
  <c r="AN73" i="10"/>
  <c r="AN33" i="10"/>
  <c r="AH33" i="10"/>
  <c r="AJ33" i="10" s="1"/>
  <c r="G46" i="10"/>
  <c r="S9" i="10"/>
  <c r="F9" i="6" s="1"/>
  <c r="S97" i="10"/>
  <c r="F97" i="6" s="1"/>
  <c r="S101" i="10"/>
  <c r="F101" i="6" s="1"/>
  <c r="G65" i="10"/>
  <c r="S53" i="10"/>
  <c r="F53" i="6" s="1"/>
  <c r="S21" i="10"/>
  <c r="F21" i="6" s="1"/>
  <c r="G50" i="10"/>
  <c r="G6" i="10"/>
  <c r="S31" i="10"/>
  <c r="F31" i="6" s="1"/>
  <c r="AU89" i="10"/>
  <c r="BG89" i="10" s="1"/>
  <c r="AN89" i="10"/>
  <c r="AU37" i="10"/>
  <c r="BG37" i="10" s="1"/>
  <c r="AH37" i="10"/>
  <c r="AJ37" i="10" s="1"/>
  <c r="AU67" i="10"/>
  <c r="BG67" i="10" s="1"/>
  <c r="AN37" i="10"/>
  <c r="G67" i="10"/>
  <c r="G34" i="10"/>
  <c r="AH39" i="10"/>
  <c r="AJ39" i="10" s="1"/>
  <c r="AB37" i="10"/>
  <c r="AB67" i="10"/>
  <c r="AB76" i="10"/>
  <c r="AU76" i="10"/>
  <c r="BG76" i="10" s="1"/>
  <c r="AU88" i="10"/>
  <c r="BG88" i="10" s="1"/>
  <c r="G92" i="10"/>
  <c r="S79" i="10"/>
  <c r="F79" i="6" s="1"/>
  <c r="AB101" i="10"/>
  <c r="AN101" i="10"/>
  <c r="AN69" i="10"/>
  <c r="AB69" i="10"/>
  <c r="AA69" i="10"/>
  <c r="AU17" i="10"/>
  <c r="BG17" i="10" s="1"/>
  <c r="AB17" i="10"/>
  <c r="AN13" i="10"/>
  <c r="AU13" i="10"/>
  <c r="BG13" i="10" s="1"/>
  <c r="AH13" i="10"/>
  <c r="AJ13" i="10" s="1"/>
  <c r="AA13" i="10"/>
  <c r="AB13" i="10"/>
  <c r="G62" i="10"/>
  <c r="F106" i="6"/>
  <c r="G91" i="10"/>
  <c r="G13" i="10"/>
  <c r="AH78" i="10"/>
  <c r="AJ78" i="10" s="1"/>
  <c r="AH94" i="10"/>
  <c r="AJ94" i="10" s="1"/>
  <c r="AA3" i="10"/>
  <c r="AH3" i="10"/>
  <c r="AJ3" i="10" s="1"/>
  <c r="AK3" i="10" s="1"/>
  <c r="AN10" i="10"/>
  <c r="AH10" i="10"/>
  <c r="AJ10" i="10" s="1"/>
  <c r="AB93" i="10"/>
  <c r="AU93" i="10"/>
  <c r="BG93" i="10" s="1"/>
  <c r="AA93" i="10"/>
  <c r="AB78" i="10"/>
  <c r="G66" i="10"/>
  <c r="S67" i="10"/>
  <c r="F67" i="6" s="1"/>
  <c r="AA97" i="10"/>
  <c r="AH93" i="10"/>
  <c r="AJ93" i="10" s="1"/>
  <c r="AA32" i="10"/>
  <c r="AB48" i="10"/>
  <c r="AH48" i="10"/>
  <c r="AJ48" i="10" s="1"/>
  <c r="G72" i="10"/>
  <c r="S30" i="10"/>
  <c r="F30" i="6" s="1"/>
  <c r="AN82" i="10"/>
  <c r="AB82" i="10"/>
  <c r="AA82" i="10"/>
  <c r="AB89" i="10"/>
  <c r="AH89" i="10"/>
  <c r="AJ89" i="10" s="1"/>
  <c r="AB97" i="10"/>
  <c r="AU97" i="10"/>
  <c r="BG97" i="10" s="1"/>
  <c r="AH82" i="10"/>
  <c r="AJ82" i="10" s="1"/>
  <c r="AN44" i="10"/>
  <c r="AH38" i="10"/>
  <c r="AJ38" i="10" s="1"/>
  <c r="AN93" i="10"/>
  <c r="AN97" i="10"/>
  <c r="AA89" i="10"/>
  <c r="AU82" i="10"/>
  <c r="BG82" i="10" s="1"/>
  <c r="AH64" i="10"/>
  <c r="AJ64" i="10" s="1"/>
  <c r="AA68" i="10"/>
  <c r="AB68" i="10"/>
  <c r="AU84" i="10"/>
  <c r="BG84" i="10" s="1"/>
  <c r="AN88" i="10"/>
  <c r="AN92" i="10"/>
  <c r="AU39" i="10"/>
  <c r="BG39" i="10" s="1"/>
  <c r="AB39" i="10"/>
  <c r="AB83" i="10"/>
  <c r="AN83" i="10"/>
  <c r="AU83" i="10"/>
  <c r="BG83" i="10" s="1"/>
  <c r="AN90" i="10"/>
  <c r="AU90" i="10"/>
  <c r="BG90" i="10" s="1"/>
  <c r="AU54" i="10"/>
  <c r="BG54" i="10" s="1"/>
  <c r="AN58" i="10"/>
  <c r="AB58" i="10"/>
  <c r="AU9" i="10"/>
  <c r="BG9" i="10" s="1"/>
  <c r="AB9" i="10"/>
  <c r="AH65" i="10"/>
  <c r="AJ65" i="10" s="1"/>
  <c r="AU65" i="10"/>
  <c r="BG65" i="10" s="1"/>
  <c r="AA65" i="10"/>
  <c r="AH21" i="10"/>
  <c r="AJ21" i="10" s="1"/>
  <c r="AB21" i="10"/>
  <c r="AA21" i="10"/>
  <c r="G47" i="10"/>
  <c r="G15" i="10"/>
  <c r="G70" i="10"/>
  <c r="AB44" i="10"/>
  <c r="AU48" i="10"/>
  <c r="BG48" i="10" s="1"/>
  <c r="AN32" i="10"/>
  <c r="AA47" i="10"/>
  <c r="AH44" i="10"/>
  <c r="AJ44" i="10" s="1"/>
  <c r="G86" i="10"/>
  <c r="G11" i="10"/>
  <c r="G22" i="10"/>
  <c r="S34" i="10"/>
  <c r="F34" i="6" s="1"/>
  <c r="S42" i="10"/>
  <c r="F42" i="6" s="1"/>
  <c r="AU91" i="10"/>
  <c r="BG91" i="10" s="1"/>
  <c r="AA48" i="10"/>
  <c r="AB28" i="10"/>
  <c r="AN3" i="10"/>
  <c r="AA8" i="10"/>
  <c r="G82" i="10"/>
  <c r="S66" i="10"/>
  <c r="F66" i="6" s="1"/>
  <c r="S56" i="10"/>
  <c r="F56" i="6" s="1"/>
  <c r="S40" i="10"/>
  <c r="F40" i="6" s="1"/>
  <c r="S24" i="10"/>
  <c r="F24" i="6" s="1"/>
  <c r="G20" i="10"/>
  <c r="S68" i="10"/>
  <c r="F68" i="6" s="1"/>
  <c r="G80" i="10"/>
  <c r="S80" i="10"/>
  <c r="F80" i="6" s="1"/>
  <c r="S88" i="10"/>
  <c r="F88" i="6" s="1"/>
  <c r="S92" i="10"/>
  <c r="F92" i="6" s="1"/>
  <c r="S35" i="10"/>
  <c r="F35" i="6" s="1"/>
  <c r="G31" i="10"/>
  <c r="G38" i="10"/>
  <c r="G10" i="10"/>
  <c r="AN47" i="10"/>
  <c r="AB32" i="10"/>
  <c r="AA11" i="10"/>
  <c r="AU47" i="10"/>
  <c r="BG47" i="10" s="1"/>
  <c r="AU50" i="10"/>
  <c r="BG50" i="10" s="1"/>
  <c r="AN43" i="10"/>
  <c r="AH32" i="10"/>
  <c r="AJ32" i="10" s="1"/>
  <c r="AB47" i="10"/>
  <c r="AA6" i="10"/>
  <c r="G68" i="10"/>
  <c r="S100" i="10"/>
  <c r="F100" i="6" s="1"/>
  <c r="S20" i="10"/>
  <c r="F20" i="6" s="1"/>
  <c r="S28" i="10"/>
  <c r="F28" i="6" s="1"/>
  <c r="S36" i="10"/>
  <c r="F36" i="6" s="1"/>
  <c r="S44" i="10"/>
  <c r="F44" i="6" s="1"/>
  <c r="S52" i="10"/>
  <c r="F52" i="6" s="1"/>
  <c r="G60" i="10"/>
  <c r="S64" i="10"/>
  <c r="F64" i="6" s="1"/>
  <c r="G76" i="10"/>
  <c r="S84" i="10"/>
  <c r="F84" i="6" s="1"/>
  <c r="G88" i="10"/>
  <c r="S96" i="10"/>
  <c r="F96" i="6" s="1"/>
  <c r="F116" i="6"/>
  <c r="S46" i="10"/>
  <c r="F46" i="6" s="1"/>
  <c r="AH99" i="10"/>
  <c r="AJ99" i="10" s="1"/>
  <c r="AU63" i="10"/>
  <c r="BG63" i="10" s="1"/>
  <c r="AN16" i="10"/>
  <c r="AU60" i="10"/>
  <c r="BG60" i="10" s="1"/>
  <c r="AB55" i="10"/>
  <c r="AH55" i="10"/>
  <c r="AJ55" i="10" s="1"/>
  <c r="AB4" i="10"/>
  <c r="AU4" i="10"/>
  <c r="AA30" i="10"/>
  <c r="AH30" i="10"/>
  <c r="AJ30" i="10" s="1"/>
  <c r="AU72" i="10"/>
  <c r="BG72" i="10" s="1"/>
  <c r="AA67" i="10"/>
  <c r="AH67" i="10"/>
  <c r="AJ67" i="10" s="1"/>
  <c r="AU87" i="10"/>
  <c r="BG87" i="10" s="1"/>
  <c r="AA87" i="10"/>
  <c r="G63" i="10"/>
  <c r="AN20" i="10"/>
  <c r="AU20" i="10"/>
  <c r="BG20" i="10" s="1"/>
  <c r="G3" i="10"/>
  <c r="AH31" i="10"/>
  <c r="AJ31" i="10" s="1"/>
  <c r="AN31" i="10"/>
  <c r="AU34" i="10"/>
  <c r="BG34" i="10" s="1"/>
  <c r="AU22" i="10"/>
  <c r="BG22" i="10" s="1"/>
  <c r="AH22" i="10"/>
  <c r="AJ22" i="10" s="1"/>
  <c r="AH74" i="10"/>
  <c r="AJ74" i="10" s="1"/>
  <c r="AB87" i="10"/>
  <c r="AN72" i="10"/>
  <c r="AH27" i="10"/>
  <c r="AJ27" i="10" s="1"/>
  <c r="AA24" i="10"/>
  <c r="AB18" i="10"/>
  <c r="AA22" i="10"/>
  <c r="AN18" i="10"/>
  <c r="AA31" i="10"/>
  <c r="AB31" i="10"/>
  <c r="F107" i="6"/>
  <c r="S62" i="10"/>
  <c r="F62" i="6" s="1"/>
  <c r="AH70" i="10"/>
  <c r="AJ70" i="10" s="1"/>
  <c r="AU86" i="10"/>
  <c r="BG86" i="10" s="1"/>
  <c r="G95" i="10"/>
  <c r="S71" i="10"/>
  <c r="F71" i="6" s="1"/>
  <c r="AB59" i="10"/>
  <c r="AH59" i="10"/>
  <c r="AJ59" i="10" s="1"/>
  <c r="G99" i="10"/>
  <c r="AH62" i="10"/>
  <c r="AJ62" i="10" s="1"/>
  <c r="AH18" i="10"/>
  <c r="AJ18" i="10" s="1"/>
  <c r="AN87" i="10"/>
  <c r="AN27" i="10"/>
  <c r="AU7" i="10"/>
  <c r="BG7" i="10" s="1"/>
  <c r="AA78" i="10"/>
  <c r="AB30" i="10"/>
  <c r="AU27" i="10"/>
  <c r="BG27" i="10" s="1"/>
  <c r="S48" i="10"/>
  <c r="F48" i="6" s="1"/>
  <c r="S32" i="10"/>
  <c r="F32" i="6" s="1"/>
  <c r="F112" i="6"/>
  <c r="G5" i="10"/>
  <c r="S51" i="10"/>
  <c r="F51" i="6" s="1"/>
  <c r="AB88" i="10"/>
  <c r="AB92" i="10"/>
  <c r="AA39" i="10"/>
  <c r="AN39" i="10"/>
  <c r="AB19" i="10"/>
  <c r="AA83" i="10"/>
  <c r="S90" i="10"/>
  <c r="F90" i="6" s="1"/>
  <c r="S75" i="10"/>
  <c r="F75" i="6" s="1"/>
  <c r="G42" i="10"/>
  <c r="G74" i="10"/>
  <c r="G90" i="10"/>
  <c r="F103" i="6"/>
  <c r="G59" i="10"/>
  <c r="S99" i="10"/>
  <c r="F99" i="6" s="1"/>
  <c r="G83" i="10"/>
  <c r="S78" i="10"/>
  <c r="F78" i="6" s="1"/>
  <c r="S22" i="10"/>
  <c r="F22" i="6" s="1"/>
  <c r="S58" i="10"/>
  <c r="F58" i="6" s="1"/>
  <c r="AU19" i="10"/>
  <c r="BG19" i="10" s="1"/>
  <c r="AH19" i="10"/>
  <c r="AJ19" i="10" s="1"/>
  <c r="S19" i="10"/>
  <c r="F19" i="6" s="1"/>
  <c r="AA18" i="10"/>
  <c r="AA7" i="10"/>
  <c r="AB16" i="10"/>
  <c r="AU6" i="10"/>
  <c r="BG6" i="10" s="1"/>
  <c r="AH14" i="10"/>
  <c r="AJ14" i="10" s="1"/>
  <c r="AH6" i="10"/>
  <c r="AJ6" i="10" s="1"/>
  <c r="AH16" i="10"/>
  <c r="AJ16" i="10" s="1"/>
  <c r="AA14" i="10"/>
  <c r="G14" i="10"/>
  <c r="S10" i="10"/>
  <c r="F10" i="6" s="1"/>
  <c r="S18" i="10"/>
  <c r="F18" i="6" s="1"/>
  <c r="AH9" i="10"/>
  <c r="AJ9" i="10" s="1"/>
  <c r="AU14" i="10"/>
  <c r="BG14" i="10" s="1"/>
  <c r="AB6" i="10"/>
  <c r="AU16" i="10"/>
  <c r="BG16" i="10" s="1"/>
  <c r="AB14" i="10"/>
  <c r="AB11" i="10"/>
  <c r="AA15" i="10"/>
  <c r="AA9" i="10"/>
  <c r="S15" i="10"/>
  <c r="F15" i="6" s="1"/>
  <c r="G12" i="10"/>
  <c r="AH4" i="10"/>
  <c r="AJ4" i="10" s="1"/>
  <c r="AK4" i="10" s="1"/>
  <c r="AA60" i="10"/>
  <c r="AU15" i="10"/>
  <c r="BG15" i="10" s="1"/>
  <c r="AB20" i="10"/>
  <c r="AN54" i="10"/>
  <c r="AH47" i="10"/>
  <c r="AJ47" i="10" s="1"/>
  <c r="AU78" i="10"/>
  <c r="BG78" i="10" s="1"/>
  <c r="AB43" i="10"/>
  <c r="AH15" i="10"/>
  <c r="AJ15" i="10" s="1"/>
  <c r="AB70" i="10"/>
  <c r="AH100" i="10"/>
  <c r="AJ100" i="10" s="1"/>
  <c r="AB54" i="10"/>
  <c r="AA66" i="10"/>
  <c r="S47" i="10"/>
  <c r="F47" i="6" s="1"/>
  <c r="S83" i="10"/>
  <c r="F83" i="6" s="1"/>
  <c r="G64" i="10"/>
  <c r="AB72" i="10"/>
  <c r="AU58" i="10"/>
  <c r="BG58" i="10" s="1"/>
  <c r="AH52" i="10"/>
  <c r="AJ52" i="10" s="1"/>
  <c r="AN66" i="10"/>
  <c r="AU100" i="10"/>
  <c r="BG100" i="10" s="1"/>
  <c r="AU52" i="10"/>
  <c r="BG52" i="10" s="1"/>
  <c r="AN36" i="10"/>
  <c r="AA72" i="10"/>
  <c r="AN60" i="10"/>
  <c r="AU36" i="10"/>
  <c r="BG36" i="10" s="1"/>
  <c r="AN59" i="10"/>
  <c r="AA94" i="10"/>
  <c r="AA100" i="10"/>
  <c r="F108" i="6"/>
  <c r="AH90" i="10"/>
  <c r="AJ90" i="10" s="1"/>
  <c r="AH66" i="10"/>
  <c r="AJ66" i="10" s="1"/>
  <c r="AH58" i="10"/>
  <c r="AJ58" i="10" s="1"/>
  <c r="AH50" i="10"/>
  <c r="AJ50" i="10" s="1"/>
  <c r="AH26" i="10"/>
  <c r="AJ26" i="10" s="1"/>
  <c r="AB100" i="10"/>
  <c r="AB52" i="10"/>
  <c r="AH36" i="10"/>
  <c r="AJ36" i="10" s="1"/>
  <c r="AB91" i="10"/>
  <c r="AB60" i="10"/>
  <c r="AB36" i="10"/>
  <c r="AA23" i="10"/>
  <c r="AB15" i="10"/>
  <c r="AH20" i="10"/>
  <c r="AJ20" i="10" s="1"/>
  <c r="AN11" i="10"/>
  <c r="AB10" i="10"/>
  <c r="AU10" i="10"/>
  <c r="BG10" i="10" s="1"/>
  <c r="AN26" i="10"/>
  <c r="AN94" i="10"/>
  <c r="AN78" i="10"/>
  <c r="AU55" i="10"/>
  <c r="BG55" i="10" s="1"/>
  <c r="AN38" i="10"/>
  <c r="AU94" i="10"/>
  <c r="BG94" i="10" s="1"/>
  <c r="AB38" i="10"/>
  <c r="AA86" i="10"/>
  <c r="AN15" i="10"/>
  <c r="AA54" i="10"/>
  <c r="AA43" i="10"/>
  <c r="AA52" i="10"/>
  <c r="AN50" i="10"/>
  <c r="AB26" i="10"/>
  <c r="G4" i="10"/>
  <c r="S82" i="10"/>
  <c r="F82" i="6" s="1"/>
  <c r="S98" i="10"/>
  <c r="F98" i="6" s="1"/>
  <c r="F114" i="6"/>
  <c r="S12" i="10"/>
  <c r="F12" i="6" s="1"/>
  <c r="G28" i="10"/>
  <c r="G36" i="10"/>
  <c r="G44" i="10"/>
  <c r="G52" i="10"/>
  <c r="S60" i="10"/>
  <c r="F60" i="6" s="1"/>
  <c r="G84" i="10"/>
  <c r="AU43" i="10"/>
  <c r="BG43" i="10" s="1"/>
  <c r="AU31" i="10"/>
  <c r="BG31" i="10" s="1"/>
  <c r="AA88" i="10"/>
  <c r="AU92" i="10"/>
  <c r="BG92" i="10" s="1"/>
  <c r="AH76" i="10"/>
  <c r="AJ76" i="10" s="1"/>
  <c r="AB27" i="10"/>
  <c r="AN23" i="10"/>
  <c r="AB7" i="10"/>
  <c r="AN28" i="10"/>
  <c r="AA20" i="10"/>
  <c r="AH11" i="10"/>
  <c r="AJ11" i="10" s="1"/>
  <c r="AN7" i="10"/>
  <c r="AA59" i="10"/>
  <c r="AN40" i="10"/>
  <c r="AA10" i="10"/>
  <c r="AA90" i="10"/>
  <c r="AN70" i="10"/>
  <c r="AA62" i="10"/>
  <c r="AA34" i="10"/>
  <c r="AU38" i="10"/>
  <c r="BG38" i="10" s="1"/>
  <c r="AN86" i="10"/>
  <c r="AN68" i="10"/>
  <c r="AA50" i="10"/>
  <c r="AB94" i="10"/>
  <c r="AA38" i="10"/>
  <c r="AB90" i="10"/>
  <c r="AN52" i="10"/>
  <c r="AB86" i="10"/>
  <c r="AB62" i="10"/>
  <c r="AA26" i="10"/>
  <c r="AA70" i="10"/>
  <c r="AB34" i="10"/>
  <c r="AN30" i="10"/>
  <c r="AB66" i="10"/>
  <c r="AN4" i="10"/>
  <c r="AA4" i="10"/>
  <c r="S4" i="10"/>
  <c r="F4" i="6" s="1"/>
  <c r="G8" i="10"/>
  <c r="S5" i="10"/>
  <c r="F5" i="6" s="1"/>
  <c r="AA55" i="10"/>
  <c r="AB24" i="10"/>
  <c r="AN55" i="10"/>
  <c r="G96" i="10"/>
  <c r="F104" i="6"/>
  <c r="F120" i="6"/>
  <c r="AU95" i="10"/>
  <c r="BG95" i="10" s="1"/>
  <c r="AB80" i="10"/>
  <c r="AB23" i="10"/>
  <c r="AU56" i="10"/>
  <c r="BG56" i="10" s="1"/>
  <c r="AH23" i="10"/>
  <c r="AJ23" i="10" s="1"/>
  <c r="AN95" i="10"/>
  <c r="AU8" i="10"/>
  <c r="BG8" i="10" s="1"/>
  <c r="AB3" i="10"/>
  <c r="AU3" i="10"/>
  <c r="AA91" i="10"/>
  <c r="AH91" i="10"/>
  <c r="AJ91" i="10" s="1"/>
  <c r="AB56" i="10"/>
  <c r="AA40" i="10"/>
  <c r="AB40" i="10"/>
  <c r="AN80" i="10"/>
  <c r="AA80" i="10"/>
  <c r="AH80" i="10"/>
  <c r="AJ80" i="10" s="1"/>
  <c r="AA64" i="10"/>
  <c r="AU99" i="10"/>
  <c r="BG99" i="10" s="1"/>
  <c r="AB84" i="10"/>
  <c r="AN64" i="10"/>
  <c r="AB63" i="10"/>
  <c r="AH63" i="10"/>
  <c r="AJ63" i="10" s="1"/>
  <c r="AH8" i="10"/>
  <c r="AJ8" i="10" s="1"/>
  <c r="AN91" i="10"/>
  <c r="AH88" i="10"/>
  <c r="AJ88" i="10" s="1"/>
  <c r="AH56" i="10"/>
  <c r="AJ56" i="10" s="1"/>
  <c r="AH92" i="10"/>
  <c r="AJ92" i="10" s="1"/>
  <c r="AA76" i="10"/>
  <c r="AN76" i="10"/>
  <c r="AH24" i="10"/>
  <c r="AJ24" i="10" s="1"/>
  <c r="AN8" i="10"/>
  <c r="AN99" i="10"/>
  <c r="AB74" i="10"/>
  <c r="AA95" i="10"/>
  <c r="AH95" i="10"/>
  <c r="AJ95" i="10" s="1"/>
  <c r="AB99" i="10"/>
  <c r="AH84" i="10"/>
  <c r="AJ84" i="10" s="1"/>
  <c r="AU80" i="10"/>
  <c r="BG80" i="10" s="1"/>
  <c r="AU68" i="10"/>
  <c r="BG68" i="10" s="1"/>
  <c r="AH87" i="10"/>
  <c r="AJ87" i="10" s="1"/>
  <c r="AB64" i="10"/>
  <c r="AU44" i="10"/>
  <c r="BG44" i="10" s="1"/>
  <c r="AA63" i="10"/>
  <c r="AU32" i="10"/>
  <c r="BG32" i="10" s="1"/>
  <c r="AN63" i="10"/>
  <c r="AA56" i="10"/>
  <c r="AN48" i="10"/>
  <c r="AA92" i="10"/>
  <c r="AA28" i="10"/>
  <c r="AN24" i="10"/>
  <c r="AH28" i="10"/>
  <c r="AJ28" i="10" s="1"/>
  <c r="AA16" i="10"/>
  <c r="AH40" i="10"/>
  <c r="AJ40" i="10" s="1"/>
  <c r="AU64" i="10"/>
  <c r="BG64" i="10" s="1"/>
  <c r="AA99" i="10"/>
  <c r="AU74" i="10"/>
  <c r="BG74" i="10" s="1"/>
  <c r="AN84" i="10"/>
  <c r="AH68" i="10"/>
  <c r="AJ68" i="10" s="1"/>
  <c r="AN74" i="10"/>
  <c r="AA84" i="10"/>
  <c r="HS109" i="10" l="1"/>
  <c r="BX210" i="10"/>
  <c r="CU210" i="10" s="1"/>
  <c r="IO200" i="10"/>
  <c r="EA159" i="10"/>
  <c r="AA159" i="6" s="1"/>
  <c r="V186" i="6"/>
  <c r="IO299" i="10"/>
  <c r="DE202" i="10"/>
  <c r="W202" i="6" s="1"/>
  <c r="HS131" i="10"/>
  <c r="CR132" i="10" a="1"/>
  <c r="CR132" i="10" s="1"/>
  <c r="CR253" i="10" a="1"/>
  <c r="CR253" i="10" s="1"/>
  <c r="CT293" i="10"/>
  <c r="DQ293" i="10" s="1"/>
  <c r="BX287" i="10"/>
  <c r="CU287" i="10" s="1"/>
  <c r="CT292" i="10"/>
  <c r="DQ292" i="10" s="1"/>
  <c r="GA84" i="10"/>
  <c r="CR114" i="10" a="1"/>
  <c r="CR114" i="10" s="1"/>
  <c r="HS145" i="10"/>
  <c r="CR126" i="10" a="1"/>
  <c r="CR126" i="10" s="1"/>
  <c r="CR201" i="10" a="1"/>
  <c r="CR201" i="10" s="1"/>
  <c r="BV209" i="10" a="1"/>
  <c r="BV209" i="10" s="1"/>
  <c r="V258" i="6"/>
  <c r="CT155" i="10"/>
  <c r="DQ155" i="10" s="1"/>
  <c r="IO149" i="10"/>
  <c r="H94" i="10" a="1"/>
  <c r="H94" i="10" s="1"/>
  <c r="H52" i="10" a="1"/>
  <c r="H52" i="10" s="1"/>
  <c r="H72" i="10" a="1"/>
  <c r="H72" i="10" s="1"/>
  <c r="H45" i="10" a="1"/>
  <c r="H45" i="10" s="1"/>
  <c r="H40" i="10" a="1"/>
  <c r="H40" i="10" s="1"/>
  <c r="BV210" i="10" a="1"/>
  <c r="BV210" i="10" s="1"/>
  <c r="CR165" i="10" a="1"/>
  <c r="CR165" i="10" s="1"/>
  <c r="CR203" i="10" a="1"/>
  <c r="CR203" i="10" s="1"/>
  <c r="CD203" i="10"/>
  <c r="P203" i="6" s="1"/>
  <c r="CR211" i="10" a="1"/>
  <c r="CR211" i="10" s="1"/>
  <c r="BV124" i="10" a="1"/>
  <c r="BV124" i="10" s="1"/>
  <c r="CD124" i="10" s="1"/>
  <c r="P124" i="6" s="1"/>
  <c r="BH124" i="10"/>
  <c r="L124" i="6" s="1"/>
  <c r="CR194" i="10" a="1"/>
  <c r="CR194" i="10" s="1"/>
  <c r="BV299" i="10" a="1"/>
  <c r="BV299" i="10" s="1"/>
  <c r="CD299" i="10" s="1"/>
  <c r="P299" i="6" s="1"/>
  <c r="BH299" i="10"/>
  <c r="L299" i="6" s="1"/>
  <c r="CR182" i="10" a="1"/>
  <c r="CR182" i="10" s="1"/>
  <c r="CZ182" i="10" s="1"/>
  <c r="T182" i="6" s="1"/>
  <c r="BV109" i="10" a="1"/>
  <c r="BV109" i="10" s="1"/>
  <c r="CR176" i="10" a="1"/>
  <c r="CR176" i="10" s="1"/>
  <c r="BV107" i="10" a="1"/>
  <c r="BV107" i="10" s="1"/>
  <c r="CR105" i="10" a="1"/>
  <c r="CR105" i="10" s="1"/>
  <c r="CR196" i="10" a="1"/>
  <c r="CR196" i="10" s="1"/>
  <c r="H60" i="10" a="1"/>
  <c r="H60" i="10" s="1"/>
  <c r="H11" i="10" a="1"/>
  <c r="H11" i="10" s="1"/>
  <c r="H73" i="10" a="1"/>
  <c r="H73" i="10" s="1"/>
  <c r="H48" i="10" a="1"/>
  <c r="H48" i="10" s="1"/>
  <c r="H18" i="10" a="1"/>
  <c r="H18" i="10" s="1"/>
  <c r="H78" i="10" a="1"/>
  <c r="H78" i="10" s="1"/>
  <c r="P78" i="10" s="1"/>
  <c r="D78" i="6" s="1"/>
  <c r="H83" i="10" a="1"/>
  <c r="H83" i="10" s="1"/>
  <c r="H49" i="10" a="1"/>
  <c r="H49" i="10" s="1"/>
  <c r="H51" i="10" a="1"/>
  <c r="H51" i="10" s="1"/>
  <c r="CT282" i="10"/>
  <c r="DQ282" i="10" s="1"/>
  <c r="FZ29" i="10"/>
  <c r="GF5" i="10"/>
  <c r="GH5" i="10" s="1"/>
  <c r="GF18" i="10"/>
  <c r="GH18" i="10" s="1"/>
  <c r="FY33" i="10"/>
  <c r="FZ64" i="10"/>
  <c r="GA64" i="10" s="1"/>
  <c r="IN107" i="10"/>
  <c r="FY55" i="10"/>
  <c r="GF99" i="10"/>
  <c r="GH99" i="10" s="1"/>
  <c r="BV145" i="10" a="1"/>
  <c r="BV145" i="10" s="1"/>
  <c r="CR158" i="10" a="1"/>
  <c r="CR158" i="10" s="1"/>
  <c r="BV129" i="10" a="1"/>
  <c r="BV129" i="10" s="1"/>
  <c r="DN255" i="10" a="1"/>
  <c r="DN255" i="10" s="1"/>
  <c r="EJ255" i="10" s="1" a="1"/>
  <c r="EJ255" i="10" s="1"/>
  <c r="CR184" i="10" a="1"/>
  <c r="CR184" i="10" s="1"/>
  <c r="CR213" i="10" a="1"/>
  <c r="CR213" i="10" s="1"/>
  <c r="CR173" i="10" a="1"/>
  <c r="CR173" i="10" s="1"/>
  <c r="BV120" i="10" a="1"/>
  <c r="BV120" i="10" s="1"/>
  <c r="CR258" i="10" a="1"/>
  <c r="CR258" i="10" s="1"/>
  <c r="CR293" i="10" a="1"/>
  <c r="CR293" i="10" s="1"/>
  <c r="CR298" i="10" a="1"/>
  <c r="CR298" i="10" s="1"/>
  <c r="DN111" i="10" a="1"/>
  <c r="DN111" i="10" s="1"/>
  <c r="EJ111" i="10" s="1" a="1"/>
  <c r="EJ111" i="10" s="1"/>
  <c r="FF111" i="10" s="1" a="1"/>
  <c r="FF111" i="10" s="1"/>
  <c r="CR119" i="10" a="1"/>
  <c r="CR119" i="10" s="1"/>
  <c r="CR257" i="10" a="1"/>
  <c r="CR257" i="10" s="1"/>
  <c r="CR186" i="10" a="1"/>
  <c r="CR186" i="10" s="1"/>
  <c r="CR280" i="10" a="1"/>
  <c r="CR280" i="10" s="1"/>
  <c r="CZ280" i="10" s="1"/>
  <c r="T280" i="6" s="1"/>
  <c r="CR292" i="10" a="1"/>
  <c r="CR292" i="10" s="1"/>
  <c r="CR224" i="10" a="1"/>
  <c r="CR224" i="10" s="1"/>
  <c r="DN159" i="10" a="1"/>
  <c r="DN159" i="10" s="1"/>
  <c r="EJ159" i="10" s="1" a="1"/>
  <c r="EJ159" i="10" s="1"/>
  <c r="BV160" i="10" a="1"/>
  <c r="BV160" i="10" s="1"/>
  <c r="CR249" i="10" a="1"/>
  <c r="CR249" i="10" s="1"/>
  <c r="CR137" i="10" a="1"/>
  <c r="CR137" i="10" s="1"/>
  <c r="BV232" i="10" a="1"/>
  <c r="BV232" i="10" s="1"/>
  <c r="DN230" i="10" a="1"/>
  <c r="DN230" i="10" s="1"/>
  <c r="EJ230" i="10" s="1" a="1"/>
  <c r="EJ230" i="10" s="1"/>
  <c r="BX189" i="10"/>
  <c r="CU189" i="10" s="1"/>
  <c r="H10" i="10" a="1"/>
  <c r="H10" i="10" s="1"/>
  <c r="H47" i="10" a="1"/>
  <c r="H47" i="10" s="1"/>
  <c r="H33" i="10" a="1"/>
  <c r="H33" i="10" s="1"/>
  <c r="H97" i="10" a="1"/>
  <c r="H97" i="10" s="1"/>
  <c r="P97" i="10" s="1"/>
  <c r="D97" i="6" s="1"/>
  <c r="H38" i="10" a="1"/>
  <c r="H38" i="10" s="1"/>
  <c r="DZ207" i="10"/>
  <c r="H36" i="10" a="1"/>
  <c r="H36" i="10" s="1"/>
  <c r="H14" i="10" a="1"/>
  <c r="H14" i="10" s="1"/>
  <c r="H31" i="10" a="1"/>
  <c r="H31" i="10" s="1"/>
  <c r="H13" i="10" a="1"/>
  <c r="H13" i="10" s="1"/>
  <c r="H34" i="10" a="1"/>
  <c r="H34" i="10" s="1"/>
  <c r="H29" i="10" a="1"/>
  <c r="H29" i="10" s="1"/>
  <c r="H26" i="10" a="1"/>
  <c r="H26" i="10" s="1"/>
  <c r="P26" i="10" s="1"/>
  <c r="D26" i="6" s="1"/>
  <c r="H77" i="10" a="1"/>
  <c r="H77" i="10" s="1"/>
  <c r="H23" i="10" a="1"/>
  <c r="H23" i="10" s="1"/>
  <c r="H79" i="10" a="1"/>
  <c r="H79" i="10" s="1"/>
  <c r="H75" i="10" a="1"/>
  <c r="H75" i="10" s="1"/>
  <c r="V221" i="6"/>
  <c r="V182" i="6"/>
  <c r="V211" i="6"/>
  <c r="CT218" i="10"/>
  <c r="DQ218" i="10" s="1"/>
  <c r="CR218" i="10" a="1"/>
  <c r="CR218" i="10" s="1"/>
  <c r="CT114" i="10"/>
  <c r="DQ114" i="10" s="1"/>
  <c r="R145" i="6"/>
  <c r="CT180" i="10"/>
  <c r="DQ180" i="10" s="1"/>
  <c r="CR180" i="10" a="1"/>
  <c r="CR180" i="10" s="1"/>
  <c r="GF29" i="10"/>
  <c r="GH29" i="10" s="1"/>
  <c r="FY39" i="10"/>
  <c r="IM178" i="10"/>
  <c r="FY5" i="10"/>
  <c r="FY54" i="10"/>
  <c r="FZ33" i="10"/>
  <c r="IT102" i="10"/>
  <c r="IV102" i="10" s="1"/>
  <c r="IT107" i="10"/>
  <c r="IV107" i="10" s="1"/>
  <c r="GF55" i="10"/>
  <c r="GH55" i="10" s="1"/>
  <c r="FZ17" i="10"/>
  <c r="FZ99" i="10"/>
  <c r="EI101" i="10"/>
  <c r="IT115" i="10"/>
  <c r="IV115" i="10" s="1"/>
  <c r="FY12" i="10"/>
  <c r="GF94" i="10"/>
  <c r="GH94" i="10" s="1"/>
  <c r="CD213" i="10"/>
  <c r="P213" i="6" s="1"/>
  <c r="BV190" i="10" a="1"/>
  <c r="BV190" i="10" s="1"/>
  <c r="CR286" i="10" a="1"/>
  <c r="CR286" i="10" s="1"/>
  <c r="CR170" i="10" a="1"/>
  <c r="CR170" i="10" s="1"/>
  <c r="BV236" i="10" a="1"/>
  <c r="BV236" i="10" s="1"/>
  <c r="BV263" i="10" a="1"/>
  <c r="BV263" i="10" s="1"/>
  <c r="CR243" i="10" a="1"/>
  <c r="CR243" i="10" s="1"/>
  <c r="BV276" i="10" a="1"/>
  <c r="BV276" i="10" s="1"/>
  <c r="DC222" i="10"/>
  <c r="BV191" i="10" a="1"/>
  <c r="BV191" i="10" s="1"/>
  <c r="CR138" i="10" a="1"/>
  <c r="CR138" i="10" s="1"/>
  <c r="BV296" i="10" a="1"/>
  <c r="BV296" i="10" s="1"/>
  <c r="CR179" i="10" a="1"/>
  <c r="CR179" i="10" s="1"/>
  <c r="CR260" i="10" a="1"/>
  <c r="CR260" i="10" s="1"/>
  <c r="BV178" i="10" a="1"/>
  <c r="BV178" i="10" s="1"/>
  <c r="CD178" i="10" s="1"/>
  <c r="P178" i="6" s="1"/>
  <c r="DN279" i="10" a="1"/>
  <c r="DN279" i="10" s="1"/>
  <c r="EJ279" i="10" s="1" a="1"/>
  <c r="EJ279" i="10" s="1"/>
  <c r="CR274" i="10" a="1"/>
  <c r="CR274" i="10" s="1"/>
  <c r="CR205" i="10" a="1"/>
  <c r="CR205" i="10" s="1"/>
  <c r="BV207" i="10" a="1"/>
  <c r="BV207" i="10" s="1"/>
  <c r="BV271" i="10" a="1"/>
  <c r="BV271" i="10" s="1"/>
  <c r="CD271" i="10" s="1"/>
  <c r="P271" i="6" s="1"/>
  <c r="CR245" i="10" a="1"/>
  <c r="CR245" i="10" s="1"/>
  <c r="CR294" i="10" a="1"/>
  <c r="CR294" i="10" s="1"/>
  <c r="CR301" i="10" a="1"/>
  <c r="CR301" i="10" s="1"/>
  <c r="CR223" i="10" a="1"/>
  <c r="CR223" i="10" s="1"/>
  <c r="H65" i="10" a="1"/>
  <c r="H65" i="10" s="1"/>
  <c r="H20" i="10" a="1"/>
  <c r="H20" i="10" s="1"/>
  <c r="H30" i="10" a="1"/>
  <c r="H30" i="10" s="1"/>
  <c r="CT123" i="10"/>
  <c r="DQ123" i="10" s="1"/>
  <c r="H96" i="10" a="1"/>
  <c r="H96" i="10" s="1"/>
  <c r="H28" i="10" a="1"/>
  <c r="H28" i="10" s="1"/>
  <c r="H59" i="10" a="1"/>
  <c r="H59" i="10" s="1"/>
  <c r="H88" i="10" a="1"/>
  <c r="H88" i="10" s="1"/>
  <c r="H91" i="10" a="1"/>
  <c r="H91" i="10" s="1"/>
  <c r="H92" i="10" a="1"/>
  <c r="H92" i="10" s="1"/>
  <c r="H67" i="10" a="1"/>
  <c r="H67" i="10" s="1"/>
  <c r="H6" i="10" a="1"/>
  <c r="H6" i="10" s="1"/>
  <c r="H46" i="10" a="1"/>
  <c r="H46" i="10" s="1"/>
  <c r="H101" i="10" a="1"/>
  <c r="H101" i="10" s="1"/>
  <c r="P101" i="10" s="1"/>
  <c r="D101" i="6" s="1"/>
  <c r="H58" i="10" a="1"/>
  <c r="H58" i="10" s="1"/>
  <c r="H39" i="10" a="1"/>
  <c r="H39" i="10" s="1"/>
  <c r="H89" i="10" a="1"/>
  <c r="H89" i="10" s="1"/>
  <c r="H35" i="10" a="1"/>
  <c r="H35" i="10" s="1"/>
  <c r="H25" i="10" a="1"/>
  <c r="H25" i="10" s="1"/>
  <c r="CT295" i="10"/>
  <c r="DQ295" i="10" s="1"/>
  <c r="BX177" i="10"/>
  <c r="CU177" i="10" s="1"/>
  <c r="DP254" i="10"/>
  <c r="EM254" i="10" s="1"/>
  <c r="EL254" i="10" s="1"/>
  <c r="FI254" i="10" s="1"/>
  <c r="FH254" i="10" s="1"/>
  <c r="GE254" i="10" s="1"/>
  <c r="GD254" i="10" s="1"/>
  <c r="HA254" i="10" s="1"/>
  <c r="GZ254" i="10" s="1"/>
  <c r="HW254" i="10" s="1"/>
  <c r="HV254" i="10" s="1"/>
  <c r="IS254" i="10" s="1"/>
  <c r="IR254" i="10" s="1"/>
  <c r="CD114" i="10"/>
  <c r="CD302" i="10"/>
  <c r="P302" i="6" s="1"/>
  <c r="IN169" i="10"/>
  <c r="FY29" i="10"/>
  <c r="FZ39" i="10"/>
  <c r="IN244" i="10"/>
  <c r="IT178" i="10"/>
  <c r="IV178" i="10" s="1"/>
  <c r="FZ54" i="10"/>
  <c r="FZ7" i="10"/>
  <c r="IN102" i="10"/>
  <c r="FY79" i="10"/>
  <c r="GF47" i="10"/>
  <c r="GH47" i="10" s="1"/>
  <c r="GF85" i="10"/>
  <c r="GH85" i="10" s="1"/>
  <c r="FZ55" i="10"/>
  <c r="IN120" i="10"/>
  <c r="FY17" i="10"/>
  <c r="FY99" i="10"/>
  <c r="IT146" i="10"/>
  <c r="IV146" i="10" s="1"/>
  <c r="FZ12" i="10"/>
  <c r="FZ94" i="10"/>
  <c r="CD258" i="10"/>
  <c r="P258" i="6" s="1"/>
  <c r="CR266" i="10" a="1"/>
  <c r="CR266" i="10" s="1"/>
  <c r="CR233" i="10" a="1"/>
  <c r="CR233" i="10" s="1"/>
  <c r="BV239" i="10" a="1"/>
  <c r="BV239" i="10" s="1"/>
  <c r="CR282" i="10" a="1"/>
  <c r="CR282" i="10" s="1"/>
  <c r="DN235" i="10" a="1"/>
  <c r="DN235" i="10" s="1"/>
  <c r="EJ235" i="10" s="1" a="1"/>
  <c r="EJ235" i="10" s="1"/>
  <c r="CR265" i="10" a="1"/>
  <c r="CR265" i="10" s="1"/>
  <c r="CZ265" i="10" s="1"/>
  <c r="T265" i="6" s="1"/>
  <c r="CR134" i="10" a="1"/>
  <c r="CR134" i="10" s="1"/>
  <c r="CR163" i="10" a="1"/>
  <c r="CR163" i="10" s="1"/>
  <c r="DN135" i="10" a="1"/>
  <c r="DN135" i="10" s="1"/>
  <c r="EJ135" i="10" s="1" a="1"/>
  <c r="EJ135" i="10" s="1"/>
  <c r="DN272" i="10" a="1"/>
  <c r="DN272" i="10" s="1"/>
  <c r="EJ272" i="10" s="1" a="1"/>
  <c r="EJ272" i="10" s="1"/>
  <c r="CR200" i="10" a="1"/>
  <c r="CR200" i="10" s="1"/>
  <c r="DN174" i="10" a="1"/>
  <c r="DN174" i="10" s="1"/>
  <c r="EJ174" i="10" s="1" a="1"/>
  <c r="EJ174" i="10" s="1"/>
  <c r="CR141" i="10" a="1"/>
  <c r="CR141" i="10" s="1"/>
  <c r="DN247" i="10" a="1"/>
  <c r="DN247" i="10" s="1"/>
  <c r="DN275" i="10" a="1"/>
  <c r="DN275" i="10" s="1"/>
  <c r="EJ275" i="10" s="1" a="1"/>
  <c r="EJ275" i="10" s="1"/>
  <c r="CR262" i="10" a="1"/>
  <c r="CR262" i="10" s="1"/>
  <c r="CR151" i="10" a="1"/>
  <c r="CR151" i="10" s="1"/>
  <c r="CZ151" i="10" s="1"/>
  <c r="T151" i="6" s="1"/>
  <c r="CR124" i="10" a="1"/>
  <c r="CR124" i="10" s="1"/>
  <c r="H5" i="10" a="1"/>
  <c r="H5" i="10" s="1"/>
  <c r="DE245" i="10"/>
  <c r="W245" i="6" s="1"/>
  <c r="H50" i="10" a="1"/>
  <c r="H50" i="10" s="1"/>
  <c r="H9" i="10" a="1"/>
  <c r="H9" i="10" s="1"/>
  <c r="H69" i="10" a="1"/>
  <c r="H69" i="10" s="1"/>
  <c r="H55" i="10" a="1"/>
  <c r="H55" i="10" s="1"/>
  <c r="P55" i="10" s="1"/>
  <c r="D55" i="6" s="1"/>
  <c r="H43" i="10" a="1"/>
  <c r="H43" i="10" s="1"/>
  <c r="H81" i="10" a="1"/>
  <c r="H81" i="10" s="1"/>
  <c r="H19" i="10" a="1"/>
  <c r="H19" i="10" s="1"/>
  <c r="DP272" i="10"/>
  <c r="EM272" i="10" s="1"/>
  <c r="EL272" i="10" s="1"/>
  <c r="FI272" i="10" s="1"/>
  <c r="FH272" i="10" s="1"/>
  <c r="GE272" i="10" s="1"/>
  <c r="GD272" i="10" s="1"/>
  <c r="HA272" i="10" s="1"/>
  <c r="GZ272" i="10" s="1"/>
  <c r="HW272" i="10" s="1"/>
  <c r="HV272" i="10" s="1"/>
  <c r="IS272" i="10" s="1"/>
  <c r="IR272" i="10" s="1"/>
  <c r="DZ296" i="10"/>
  <c r="DE141" i="10"/>
  <c r="W141" i="6" s="1"/>
  <c r="CT167" i="10"/>
  <c r="DQ167" i="10" s="1"/>
  <c r="IM169" i="10"/>
  <c r="FY21" i="10"/>
  <c r="IM244" i="10"/>
  <c r="GF54" i="10"/>
  <c r="GH54" i="10" s="1"/>
  <c r="FY7" i="10"/>
  <c r="GF57" i="10"/>
  <c r="GH57" i="10" s="1"/>
  <c r="FZ79" i="10"/>
  <c r="FY47" i="10"/>
  <c r="FZ85" i="10"/>
  <c r="GF11" i="10"/>
  <c r="GH11" i="10" s="1"/>
  <c r="IM120" i="10"/>
  <c r="GF17" i="10"/>
  <c r="GH17" i="10" s="1"/>
  <c r="IN146" i="10"/>
  <c r="CD173" i="10"/>
  <c r="P173" i="6" s="1"/>
  <c r="CD298" i="10"/>
  <c r="P298" i="6" s="1"/>
  <c r="BV267" i="10" a="1"/>
  <c r="BV267" i="10" s="1"/>
  <c r="BV102" i="10" a="1"/>
  <c r="BV102" i="10" s="1"/>
  <c r="CD102" i="10" s="1"/>
  <c r="CR149" i="10" a="1"/>
  <c r="CR149" i="10" s="1"/>
  <c r="CR122" i="10" a="1"/>
  <c r="CR122" i="10" s="1"/>
  <c r="CR147" i="10" a="1"/>
  <c r="CR147" i="10" s="1"/>
  <c r="CR108" i="10" a="1"/>
  <c r="CR108" i="10" s="1"/>
  <c r="BV244" i="10" a="1"/>
  <c r="BV244" i="10" s="1"/>
  <c r="BX222" i="10"/>
  <c r="CU222" i="10" s="1"/>
  <c r="BV103" i="10" a="1"/>
  <c r="BV103" i="10" s="1"/>
  <c r="DU222" i="10"/>
  <c r="DL222" i="10"/>
  <c r="DW222" i="10"/>
  <c r="DX222" i="10"/>
  <c r="DR222" i="10"/>
  <c r="DT222" i="10" s="1"/>
  <c r="DK222" i="10"/>
  <c r="CR212" i="10" a="1"/>
  <c r="CR212" i="10" s="1"/>
  <c r="BV295" i="10" a="1"/>
  <c r="BV295" i="10" s="1"/>
  <c r="CD295" i="10" s="1"/>
  <c r="P295" i="6" s="1"/>
  <c r="BH295" i="10"/>
  <c r="L295" i="6" s="1"/>
  <c r="BV133" i="10" a="1"/>
  <c r="BV133" i="10" s="1"/>
  <c r="CR219" i="10" a="1"/>
  <c r="CR219" i="10" s="1"/>
  <c r="BV166" i="10" a="1"/>
  <c r="BV166" i="10" s="1"/>
  <c r="BH166" i="10"/>
  <c r="L166" i="6" s="1"/>
  <c r="CR225" i="10" a="1"/>
  <c r="CR225" i="10" s="1"/>
  <c r="BV153" i="10" a="1"/>
  <c r="BV153" i="10" s="1"/>
  <c r="BV214" i="10" a="1"/>
  <c r="BV214" i="10" s="1"/>
  <c r="CR123" i="10" a="1"/>
  <c r="CR123" i="10" s="1"/>
  <c r="CR270" i="10" a="1"/>
  <c r="CR270" i="10" s="1"/>
  <c r="CZ270" i="10" s="1"/>
  <c r="T270" i="6" s="1"/>
  <c r="GB206" i="10" a="1"/>
  <c r="GB206" i="10" s="1"/>
  <c r="GX206" i="10" s="1" a="1"/>
  <c r="GX206" i="10" s="1"/>
  <c r="CR237" i="10" a="1"/>
  <c r="CR237" i="10" s="1"/>
  <c r="DN246" i="10" a="1"/>
  <c r="DN246" i="10" s="1"/>
  <c r="BV168" i="10" a="1"/>
  <c r="BV168" i="10" s="1"/>
  <c r="H90" i="10" a="1"/>
  <c r="H90" i="10" s="1"/>
  <c r="H99" i="10" a="1"/>
  <c r="H99" i="10" s="1"/>
  <c r="H76" i="10" a="1"/>
  <c r="H76" i="10" s="1"/>
  <c r="H62" i="10" a="1"/>
  <c r="H62" i="10" s="1"/>
  <c r="H61" i="10" a="1"/>
  <c r="H61" i="10" s="1"/>
  <c r="H54" i="10" a="1"/>
  <c r="H54" i="10" s="1"/>
  <c r="H71" i="10" a="1"/>
  <c r="H71" i="10" s="1"/>
  <c r="H41" i="10" a="1"/>
  <c r="H41" i="10" s="1"/>
  <c r="H87" i="10" a="1"/>
  <c r="H87" i="10" s="1"/>
  <c r="V212" i="6"/>
  <c r="DZ164" i="10"/>
  <c r="CT132" i="10"/>
  <c r="DQ132" i="10" s="1"/>
  <c r="Z254" i="6"/>
  <c r="V156" i="6"/>
  <c r="V288" i="6"/>
  <c r="CD176" i="10"/>
  <c r="P176" i="6" s="1"/>
  <c r="IT169" i="10"/>
  <c r="IV169" i="10" s="1"/>
  <c r="GF21" i="10"/>
  <c r="GH21" i="10" s="1"/>
  <c r="IT244" i="10"/>
  <c r="IV244" i="10" s="1"/>
  <c r="GF7" i="10"/>
  <c r="GH7" i="10" s="1"/>
  <c r="FY57" i="10"/>
  <c r="GF79" i="10"/>
  <c r="GH79" i="10" s="1"/>
  <c r="FZ47" i="10"/>
  <c r="FY85" i="10"/>
  <c r="FZ11" i="10"/>
  <c r="IT120" i="10"/>
  <c r="IV120" i="10" s="1"/>
  <c r="GF82" i="10"/>
  <c r="GH82" i="10" s="1"/>
  <c r="IM146" i="10"/>
  <c r="CZ255" i="10"/>
  <c r="T255" i="6" s="1"/>
  <c r="CD184" i="10"/>
  <c r="P184" i="6" s="1"/>
  <c r="BV252" i="10" a="1"/>
  <c r="BV252" i="10" s="1"/>
  <c r="CR167" i="10" a="1"/>
  <c r="CR167" i="10" s="1"/>
  <c r="CR215" i="10" a="1"/>
  <c r="CR215" i="10" s="1"/>
  <c r="CR250" i="10" a="1"/>
  <c r="CR250" i="10" s="1"/>
  <c r="CR152" i="10" a="1"/>
  <c r="CR152" i="10" s="1"/>
  <c r="BV146" i="10" a="1"/>
  <c r="BV146" i="10" s="1"/>
  <c r="CR113" i="10" a="1"/>
  <c r="CR113" i="10" s="1"/>
  <c r="DN238" i="10" a="1"/>
  <c r="DN238" i="10" s="1"/>
  <c r="EJ238" i="10" s="1" a="1"/>
  <c r="EJ238" i="10" s="1"/>
  <c r="FF238" i="10" s="1" a="1"/>
  <c r="FF238" i="10" s="1"/>
  <c r="CQ222" i="10"/>
  <c r="CR187" i="10" a="1"/>
  <c r="CR187" i="10" s="1"/>
  <c r="CR139" i="10" a="1"/>
  <c r="CR139" i="10" s="1"/>
  <c r="CR290" i="10" a="1"/>
  <c r="CR290" i="10" s="1"/>
  <c r="CR297" i="10" a="1"/>
  <c r="CR297" i="10" s="1"/>
  <c r="CR285" i="10" a="1"/>
  <c r="CR285" i="10" s="1"/>
  <c r="CR216" i="10" a="1"/>
  <c r="CR216" i="10" s="1"/>
  <c r="BV256" i="10" a="1"/>
  <c r="BV256" i="10" s="1"/>
  <c r="CR198" i="10" a="1"/>
  <c r="CR198" i="10" s="1"/>
  <c r="FF235" i="10" a="1"/>
  <c r="FF235" i="10" s="1"/>
  <c r="GB235" i="10" s="1" a="1"/>
  <c r="GB235" i="10" s="1"/>
  <c r="CR199" i="10" a="1"/>
  <c r="CR199" i="10" s="1"/>
  <c r="BV125" i="10" a="1"/>
  <c r="BV125" i="10" s="1"/>
  <c r="CR118" i="10" a="1"/>
  <c r="CR118" i="10" s="1"/>
  <c r="H42" i="10" a="1"/>
  <c r="H42" i="10" s="1"/>
  <c r="H80" i="10" a="1"/>
  <c r="H80" i="10" s="1"/>
  <c r="P80" i="10" s="1"/>
  <c r="D80" i="6" s="1"/>
  <c r="H15" i="10" a="1"/>
  <c r="H15" i="10" s="1"/>
  <c r="H66" i="10" a="1"/>
  <c r="H66" i="10" s="1"/>
  <c r="H85" i="10" a="1"/>
  <c r="H85" i="10" s="1"/>
  <c r="H53" i="10" a="1"/>
  <c r="H53" i="10" s="1"/>
  <c r="H8" i="10" a="1"/>
  <c r="H8" i="10" s="1"/>
  <c r="H63" i="10" a="1"/>
  <c r="H63" i="10" s="1"/>
  <c r="H86" i="10" a="1"/>
  <c r="H86" i="10" s="1"/>
  <c r="H44" i="10" a="1"/>
  <c r="H44" i="10" s="1"/>
  <c r="H95" i="10" a="1"/>
  <c r="H95" i="10" s="1"/>
  <c r="H32" i="10" a="1"/>
  <c r="H32" i="10" s="1"/>
  <c r="H17" i="10" a="1"/>
  <c r="H17" i="10" s="1"/>
  <c r="DZ287" i="10"/>
  <c r="H84" i="10" a="1"/>
  <c r="H84" i="10" s="1"/>
  <c r="H64" i="10" a="1"/>
  <c r="H64" i="10" s="1"/>
  <c r="H12" i="10" a="1"/>
  <c r="H12" i="10" s="1"/>
  <c r="H74" i="10" a="1"/>
  <c r="H74" i="10" s="1"/>
  <c r="P74" i="10" s="1"/>
  <c r="D74" i="6" s="1"/>
  <c r="H68" i="10" a="1"/>
  <c r="H68" i="10" s="1"/>
  <c r="H82" i="10" a="1"/>
  <c r="H82" i="10" s="1"/>
  <c r="H22" i="10" a="1"/>
  <c r="H22" i="10" s="1"/>
  <c r="H70" i="10" a="1"/>
  <c r="H70" i="10" s="1"/>
  <c r="H7" i="10" a="1"/>
  <c r="H7" i="10" s="1"/>
  <c r="H21" i="10" a="1"/>
  <c r="H21" i="10" s="1"/>
  <c r="H57" i="10" a="1"/>
  <c r="H57" i="10" s="1"/>
  <c r="H98" i="10" a="1"/>
  <c r="H98" i="10" s="1"/>
  <c r="H56" i="10" a="1"/>
  <c r="H56" i="10" s="1"/>
  <c r="H37" i="10" a="1"/>
  <c r="H37" i="10" s="1"/>
  <c r="H27" i="10" a="1"/>
  <c r="H27" i="10" s="1"/>
  <c r="H93" i="10" a="1"/>
  <c r="H93" i="10" s="1"/>
  <c r="P93" i="10" s="1"/>
  <c r="D93" i="6" s="1"/>
  <c r="DZ191" i="10"/>
  <c r="IN189" i="10"/>
  <c r="FZ21" i="10"/>
  <c r="IN283" i="10"/>
  <c r="IT144" i="10"/>
  <c r="IV144" i="10" s="1"/>
  <c r="FZ57" i="10"/>
  <c r="GF61" i="10"/>
  <c r="GH61" i="10" s="1"/>
  <c r="GF23" i="10"/>
  <c r="GH23" i="10" s="1"/>
  <c r="IT263" i="10"/>
  <c r="IV263" i="10" s="1"/>
  <c r="FY97" i="10"/>
  <c r="CI207" i="10"/>
  <c r="S207" i="6" s="1"/>
  <c r="FY11" i="10"/>
  <c r="FZ82" i="10"/>
  <c r="GF62" i="10"/>
  <c r="GH62" i="10" s="1"/>
  <c r="IT125" i="10"/>
  <c r="IV125" i="10" s="1"/>
  <c r="CD119" i="10"/>
  <c r="CR136" i="10" a="1"/>
  <c r="CR136" i="10" s="1"/>
  <c r="CR251" i="10" a="1"/>
  <c r="CR251" i="10" s="1"/>
  <c r="CR140" i="10" a="1"/>
  <c r="CR140" i="10" s="1"/>
  <c r="CR254" i="10" a="1"/>
  <c r="CR254" i="10" s="1"/>
  <c r="CD254" i="10"/>
  <c r="P254" i="6" s="1"/>
  <c r="CR104" i="10" a="1"/>
  <c r="CR104" i="10" s="1"/>
  <c r="CR288" i="10" a="1"/>
  <c r="CR288" i="10" s="1"/>
  <c r="CR183" i="10" a="1"/>
  <c r="CR183" i="10" s="1"/>
  <c r="IW222" i="10"/>
  <c r="IT222" i="10"/>
  <c r="IV222" i="10" s="1"/>
  <c r="IN222" i="10"/>
  <c r="IM222" i="10"/>
  <c r="BV131" i="10" a="1"/>
  <c r="BV131" i="10" s="1"/>
  <c r="CD131" i="10" s="1"/>
  <c r="P131" i="6" s="1"/>
  <c r="CR110" i="10" a="1"/>
  <c r="CR110" i="10" s="1"/>
  <c r="CR273" i="10" a="1"/>
  <c r="CR273" i="10" s="1"/>
  <c r="CR278" i="10" a="1"/>
  <c r="CR278" i="10" s="1"/>
  <c r="BV264" i="10" a="1"/>
  <c r="BV264" i="10" s="1"/>
  <c r="BV287" i="10" a="1"/>
  <c r="BV287" i="10" s="1"/>
  <c r="BV144" i="10" a="1"/>
  <c r="BV144" i="10" s="1"/>
  <c r="CR231" i="10" a="1"/>
  <c r="CR231" i="10" s="1"/>
  <c r="CZ231" i="10" s="1"/>
  <c r="T231" i="6" s="1"/>
  <c r="CR268" i="10" a="1"/>
  <c r="CR268" i="10" s="1"/>
  <c r="CR143" i="10" a="1"/>
  <c r="CR143" i="10" s="1"/>
  <c r="CR226" i="10" a="1"/>
  <c r="CR226" i="10" s="1"/>
  <c r="CR229" i="10" a="1"/>
  <c r="CR229" i="10" s="1"/>
  <c r="IT189" i="10"/>
  <c r="IV189" i="10" s="1"/>
  <c r="IT171" i="10"/>
  <c r="IV171" i="10" s="1"/>
  <c r="GA41" i="10"/>
  <c r="IT283" i="10"/>
  <c r="IV283" i="10" s="1"/>
  <c r="FZ18" i="10"/>
  <c r="GA18" i="10" s="1"/>
  <c r="IN144" i="10"/>
  <c r="GF64" i="10"/>
  <c r="GH64" i="10" s="1"/>
  <c r="FZ61" i="10"/>
  <c r="FZ23" i="10"/>
  <c r="IN263" i="10"/>
  <c r="FZ97" i="10"/>
  <c r="EI49" i="10"/>
  <c r="IM188" i="10"/>
  <c r="IO188" i="10" s="1"/>
  <c r="FY82" i="10"/>
  <c r="FY62" i="10"/>
  <c r="GA62" i="10" s="1"/>
  <c r="IN125" i="10"/>
  <c r="CD126" i="10"/>
  <c r="P126" i="6" s="1"/>
  <c r="CD132" i="10"/>
  <c r="P132" i="6" s="1"/>
  <c r="CR277" i="10" a="1"/>
  <c r="CR277" i="10" s="1"/>
  <c r="CR284" i="10" a="1"/>
  <c r="CR284" i="10" s="1"/>
  <c r="CR241" i="10" a="1"/>
  <c r="CR241" i="10" s="1"/>
  <c r="CR281" i="10" a="1"/>
  <c r="CR281" i="10" s="1"/>
  <c r="BV189" i="10" a="1"/>
  <c r="BV189" i="10" s="1"/>
  <c r="BV222" i="10" a="1"/>
  <c r="BV222" i="10" s="1"/>
  <c r="CR222" i="10" s="1" a="1"/>
  <c r="CR222" i="10" s="1"/>
  <c r="BV289" i="10" a="1"/>
  <c r="BV289" i="10" s="1"/>
  <c r="CR242" i="10" a="1"/>
  <c r="CR242" i="10" s="1"/>
  <c r="CZ242" i="10" s="1"/>
  <c r="T242" i="6" s="1"/>
  <c r="CR208" i="10" a="1"/>
  <c r="CR208" i="10" s="1"/>
  <c r="CZ208" i="10" s="1"/>
  <c r="T208" i="6" s="1"/>
  <c r="BV148" i="10" a="1"/>
  <c r="BV148" i="10" s="1"/>
  <c r="FF279" i="10" a="1"/>
  <c r="FF279" i="10" s="1"/>
  <c r="GB279" i="10" s="1" a="1"/>
  <c r="GB279" i="10" s="1"/>
  <c r="GX279" i="10" s="1" a="1"/>
  <c r="GX279" i="10" s="1"/>
  <c r="HT279" i="10" s="1" a="1"/>
  <c r="HT279" i="10" s="1"/>
  <c r="CR155" i="10" a="1"/>
  <c r="CR155" i="10" s="1"/>
  <c r="H3" i="10" a="1"/>
  <c r="H3" i="10" s="1"/>
  <c r="H4" i="10" a="1"/>
  <c r="H4" i="10" s="1"/>
  <c r="EI82" i="10"/>
  <c r="HS267" i="10"/>
  <c r="V265" i="6"/>
  <c r="BX130" i="10"/>
  <c r="CU130" i="10" s="1"/>
  <c r="FE92" i="10"/>
  <c r="CT110" i="10"/>
  <c r="DQ110" i="10" s="1"/>
  <c r="CT182" i="10"/>
  <c r="DQ182" i="10" s="1"/>
  <c r="CT143" i="10"/>
  <c r="DQ143" i="10" s="1"/>
  <c r="BX264" i="10"/>
  <c r="CU264" i="10" s="1"/>
  <c r="EI42" i="10"/>
  <c r="GA54" i="10"/>
  <c r="GA28" i="10"/>
  <c r="FE59" i="10"/>
  <c r="EI51" i="10"/>
  <c r="GA93" i="10"/>
  <c r="EI60" i="10"/>
  <c r="EI67" i="10"/>
  <c r="EI74" i="10"/>
  <c r="GA50" i="10"/>
  <c r="GA70" i="10"/>
  <c r="FE5" i="10"/>
  <c r="EI98" i="10"/>
  <c r="FE11" i="10"/>
  <c r="R171" i="6"/>
  <c r="EI33" i="10"/>
  <c r="EI19" i="10"/>
  <c r="GA61" i="10"/>
  <c r="GA69" i="10"/>
  <c r="EI56" i="10"/>
  <c r="IO130" i="10"/>
  <c r="GA88" i="10"/>
  <c r="IO125" i="10"/>
  <c r="BX302" i="10"/>
  <c r="CU302" i="10" s="1"/>
  <c r="GA33" i="10"/>
  <c r="EI58" i="10"/>
  <c r="HS300" i="10"/>
  <c r="HS166" i="10"/>
  <c r="GA66" i="10"/>
  <c r="FE89" i="10"/>
  <c r="GA30" i="10"/>
  <c r="EI53" i="10"/>
  <c r="FE6" i="10"/>
  <c r="FE62" i="10"/>
  <c r="EI35" i="10"/>
  <c r="DE251" i="10"/>
  <c r="W251" i="6" s="1"/>
  <c r="EI63" i="10"/>
  <c r="CT219" i="10"/>
  <c r="DQ219" i="10" s="1"/>
  <c r="EI43" i="10"/>
  <c r="FE39" i="10"/>
  <c r="CT124" i="10"/>
  <c r="DQ124" i="10" s="1"/>
  <c r="DP159" i="10"/>
  <c r="EM159" i="10" s="1"/>
  <c r="EL159" i="10" s="1"/>
  <c r="FI159" i="10" s="1"/>
  <c r="FH159" i="10" s="1"/>
  <c r="GE159" i="10" s="1"/>
  <c r="GD159" i="10" s="1"/>
  <c r="HA159" i="10" s="1"/>
  <c r="GZ159" i="10" s="1"/>
  <c r="HW159" i="10" s="1"/>
  <c r="HV159" i="10" s="1"/>
  <c r="IS159" i="10" s="1"/>
  <c r="IR159" i="10" s="1"/>
  <c r="CT231" i="10"/>
  <c r="DQ231" i="10" s="1"/>
  <c r="V124" i="6"/>
  <c r="EI59" i="10"/>
  <c r="FE90" i="10"/>
  <c r="FE65" i="10"/>
  <c r="GA45" i="10"/>
  <c r="EI100" i="10"/>
  <c r="HS232" i="10"/>
  <c r="CT290" i="10"/>
  <c r="DQ290" i="10" s="1"/>
  <c r="CT215" i="10"/>
  <c r="DQ215" i="10" s="1"/>
  <c r="CT173" i="10"/>
  <c r="DQ173" i="10" s="1"/>
  <c r="CD175" i="10"/>
  <c r="P175" i="6" s="1"/>
  <c r="CT228" i="10"/>
  <c r="DQ228" i="10" s="1"/>
  <c r="CD255" i="10"/>
  <c r="P255" i="6" s="1"/>
  <c r="CT197" i="10"/>
  <c r="DQ197" i="10" s="1"/>
  <c r="CD112" i="10"/>
  <c r="CT156" i="10"/>
  <c r="DQ156" i="10" s="1"/>
  <c r="CT199" i="10"/>
  <c r="DQ199" i="10" s="1"/>
  <c r="CT137" i="10"/>
  <c r="DQ137" i="10" s="1"/>
  <c r="CZ225" i="10"/>
  <c r="T225" i="6" s="1"/>
  <c r="CZ262" i="10"/>
  <c r="T262" i="6" s="1"/>
  <c r="CT185" i="10"/>
  <c r="DQ185" i="10" s="1"/>
  <c r="CI130" i="10"/>
  <c r="S130" i="6" s="1"/>
  <c r="CT184" i="10"/>
  <c r="DQ184" i="10" s="1"/>
  <c r="CT242" i="10"/>
  <c r="DQ242" i="10" s="1"/>
  <c r="CI153" i="10"/>
  <c r="S153" i="6" s="1"/>
  <c r="DP247" i="10"/>
  <c r="EM247" i="10" s="1"/>
  <c r="EL247" i="10" s="1"/>
  <c r="FI247" i="10" s="1"/>
  <c r="FH247" i="10" s="1"/>
  <c r="GE247" i="10" s="1"/>
  <c r="GD247" i="10" s="1"/>
  <c r="HA247" i="10" s="1"/>
  <c r="GZ247" i="10" s="1"/>
  <c r="HW247" i="10" s="1"/>
  <c r="HV247" i="10" s="1"/>
  <c r="IS247" i="10" s="1"/>
  <c r="IR247" i="10" s="1"/>
  <c r="CT134" i="10"/>
  <c r="DQ134" i="10" s="1"/>
  <c r="V195" i="6"/>
  <c r="DE155" i="10"/>
  <c r="W155" i="6" s="1"/>
  <c r="CT225" i="10"/>
  <c r="DQ225" i="10" s="1"/>
  <c r="DE215" i="10"/>
  <c r="W215" i="6" s="1"/>
  <c r="DE149" i="10"/>
  <c r="W149" i="6" s="1"/>
  <c r="V172" i="6"/>
  <c r="V243" i="6"/>
  <c r="EA203" i="10"/>
  <c r="AA203" i="6" s="1"/>
  <c r="EI72" i="10"/>
  <c r="EI71" i="10"/>
  <c r="EI30" i="10"/>
  <c r="EW155" i="10"/>
  <c r="AE155" i="6" s="1"/>
  <c r="EI39" i="10"/>
  <c r="EI29" i="10"/>
  <c r="FE28" i="10"/>
  <c r="FE55" i="10"/>
  <c r="FE78" i="10"/>
  <c r="FE21" i="10"/>
  <c r="FE63" i="10"/>
  <c r="FE40" i="10"/>
  <c r="GA38" i="10"/>
  <c r="GA36" i="10"/>
  <c r="GA101" i="10"/>
  <c r="GA5" i="10"/>
  <c r="GA71" i="10"/>
  <c r="HS248" i="10"/>
  <c r="HS287" i="10"/>
  <c r="IO256" i="10"/>
  <c r="GS16" i="10"/>
  <c r="HE16" i="10" s="1"/>
  <c r="GS88" i="10"/>
  <c r="HE88" i="10" s="1"/>
  <c r="DZ144" i="10"/>
  <c r="GS74" i="10"/>
  <c r="HE74" i="10" s="1"/>
  <c r="GS3" i="10"/>
  <c r="GS95" i="10"/>
  <c r="HE95" i="10" s="1"/>
  <c r="GS52" i="10"/>
  <c r="HE52" i="10" s="1"/>
  <c r="GS7" i="10"/>
  <c r="HE7" i="10" s="1"/>
  <c r="GS4" i="10"/>
  <c r="GS9" i="10"/>
  <c r="HE9" i="10" s="1"/>
  <c r="GS97" i="10"/>
  <c r="HE97" i="10" s="1"/>
  <c r="GS77" i="10"/>
  <c r="HE77" i="10" s="1"/>
  <c r="GS81" i="10"/>
  <c r="HE81" i="10" s="1"/>
  <c r="DZ300" i="10"/>
  <c r="CD240" i="10"/>
  <c r="P240" i="6" s="1"/>
  <c r="BX259" i="10"/>
  <c r="CU259" i="10" s="1"/>
  <c r="EI64" i="10"/>
  <c r="FE51" i="10"/>
  <c r="EI57" i="10"/>
  <c r="FE76" i="10"/>
  <c r="FE34" i="10"/>
  <c r="FE43" i="10"/>
  <c r="EI45" i="10"/>
  <c r="CQ207" i="10"/>
  <c r="CT207" i="10" s="1"/>
  <c r="DQ207" i="10" s="1"/>
  <c r="FE52" i="10"/>
  <c r="FE30" i="10"/>
  <c r="HS118" i="10"/>
  <c r="GS56" i="10"/>
  <c r="HE56" i="10" s="1"/>
  <c r="GS82" i="10"/>
  <c r="HE82" i="10" s="1"/>
  <c r="GS13" i="10"/>
  <c r="HE13" i="10" s="1"/>
  <c r="GS57" i="10"/>
  <c r="HE57" i="10" s="1"/>
  <c r="GS85" i="10"/>
  <c r="HE85" i="10" s="1"/>
  <c r="GS101" i="10"/>
  <c r="HE101" i="10" s="1"/>
  <c r="GS45" i="10"/>
  <c r="HE45" i="10" s="1"/>
  <c r="GS98" i="10"/>
  <c r="HE98" i="10" s="1"/>
  <c r="GS40" i="10"/>
  <c r="HE40" i="10" s="1"/>
  <c r="DZ236" i="10"/>
  <c r="CD169" i="10"/>
  <c r="P169" i="6" s="1"/>
  <c r="CT150" i="10"/>
  <c r="DQ150" i="10" s="1"/>
  <c r="GS32" i="10"/>
  <c r="HE32" i="10" s="1"/>
  <c r="GS31" i="10"/>
  <c r="HE31" i="10" s="1"/>
  <c r="GS60" i="10"/>
  <c r="HE60" i="10" s="1"/>
  <c r="GS90" i="10"/>
  <c r="HE90" i="10" s="1"/>
  <c r="GS17" i="10"/>
  <c r="HE17" i="10" s="1"/>
  <c r="GS94" i="10"/>
  <c r="HE94" i="10" s="1"/>
  <c r="GS100" i="10"/>
  <c r="HE100" i="10" s="1"/>
  <c r="GS89" i="10"/>
  <c r="HE89" i="10" s="1"/>
  <c r="GS64" i="10"/>
  <c r="HE64" i="10" s="1"/>
  <c r="GS80" i="10"/>
  <c r="HE80" i="10" s="1"/>
  <c r="GS8" i="10"/>
  <c r="HE8" i="10" s="1"/>
  <c r="GS86" i="10"/>
  <c r="HE86" i="10" s="1"/>
  <c r="GS34" i="10"/>
  <c r="HE34" i="10" s="1"/>
  <c r="GS87" i="10"/>
  <c r="HE87" i="10" s="1"/>
  <c r="GS39" i="10"/>
  <c r="HE39" i="10" s="1"/>
  <c r="GS93" i="10"/>
  <c r="HE93" i="10" s="1"/>
  <c r="GS61" i="10"/>
  <c r="HE61" i="10" s="1"/>
  <c r="GS51" i="10"/>
  <c r="HE51" i="10" s="1"/>
  <c r="GS30" i="10"/>
  <c r="HE30" i="10" s="1"/>
  <c r="GS69" i="10"/>
  <c r="HE69" i="10" s="1"/>
  <c r="GS18" i="10"/>
  <c r="HE18" i="10" s="1"/>
  <c r="GS24" i="10"/>
  <c r="HE24" i="10" s="1"/>
  <c r="GS59" i="10"/>
  <c r="HE59" i="10" s="1"/>
  <c r="GS42" i="10"/>
  <c r="HE42" i="10" s="1"/>
  <c r="DZ232" i="10"/>
  <c r="DZ267" i="10"/>
  <c r="DZ259" i="10"/>
  <c r="DZ190" i="10"/>
  <c r="DZ109" i="10"/>
  <c r="DZ248" i="10"/>
  <c r="DZ244" i="10"/>
  <c r="DZ214" i="10"/>
  <c r="GA37" i="10"/>
  <c r="FE57" i="10"/>
  <c r="IO145" i="10"/>
  <c r="EI66" i="10"/>
  <c r="GA92" i="10"/>
  <c r="GA100" i="10"/>
  <c r="HS278" i="10"/>
  <c r="GS68" i="10"/>
  <c r="HE68" i="10" s="1"/>
  <c r="GS22" i="10"/>
  <c r="HE22" i="10" s="1"/>
  <c r="GS38" i="10"/>
  <c r="HE38" i="10" s="1"/>
  <c r="GS92" i="10"/>
  <c r="HE92" i="10" s="1"/>
  <c r="GS55" i="10"/>
  <c r="HE55" i="10" s="1"/>
  <c r="GS15" i="10"/>
  <c r="HE15" i="10" s="1"/>
  <c r="GS50" i="10"/>
  <c r="HE50" i="10" s="1"/>
  <c r="GS91" i="10"/>
  <c r="HE91" i="10" s="1"/>
  <c r="GS54" i="10"/>
  <c r="HE54" i="10" s="1"/>
  <c r="GS62" i="10"/>
  <c r="HE62" i="10" s="1"/>
  <c r="GS49" i="10"/>
  <c r="HE49" i="10" s="1"/>
  <c r="GS26" i="10"/>
  <c r="HE26" i="10" s="1"/>
  <c r="GS5" i="10"/>
  <c r="HE5" i="10" s="1"/>
  <c r="EW224" i="10"/>
  <c r="AE224" i="6" s="1"/>
  <c r="V157" i="6"/>
  <c r="BX145" i="10"/>
  <c r="CU145" i="10" s="1"/>
  <c r="IO219" i="10"/>
  <c r="HS301" i="10"/>
  <c r="FE44" i="10"/>
  <c r="IO160" i="10"/>
  <c r="FE50" i="10"/>
  <c r="GA95" i="10"/>
  <c r="EI5" i="10"/>
  <c r="GS47" i="10"/>
  <c r="HE47" i="10" s="1"/>
  <c r="DZ276" i="10"/>
  <c r="GS43" i="10"/>
  <c r="HE43" i="10" s="1"/>
  <c r="GS29" i="10"/>
  <c r="HE29" i="10" s="1"/>
  <c r="GS66" i="10"/>
  <c r="HE66" i="10" s="1"/>
  <c r="GS23" i="10"/>
  <c r="HE23" i="10" s="1"/>
  <c r="GS71" i="10"/>
  <c r="HE71" i="10" s="1"/>
  <c r="GS79" i="10"/>
  <c r="HE79" i="10" s="1"/>
  <c r="V136" i="6"/>
  <c r="EI41" i="10"/>
  <c r="IO244" i="10"/>
  <c r="FE47" i="10"/>
  <c r="FE10" i="10"/>
  <c r="IO107" i="10"/>
  <c r="GA73" i="10"/>
  <c r="EI48" i="10"/>
  <c r="FE42" i="10"/>
  <c r="GS58" i="10"/>
  <c r="HE58" i="10" s="1"/>
  <c r="GS27" i="10"/>
  <c r="HE27" i="10" s="1"/>
  <c r="GS35" i="10"/>
  <c r="HE35" i="10" s="1"/>
  <c r="GS44" i="10"/>
  <c r="HE44" i="10" s="1"/>
  <c r="GS99" i="10"/>
  <c r="HE99" i="10" s="1"/>
  <c r="GS14" i="10"/>
  <c r="HE14" i="10" s="1"/>
  <c r="GS20" i="10"/>
  <c r="HE20" i="10" s="1"/>
  <c r="GS63" i="10"/>
  <c r="HE63" i="10" s="1"/>
  <c r="GS83" i="10"/>
  <c r="HE83" i="10" s="1"/>
  <c r="GS41" i="10"/>
  <c r="HE41" i="10" s="1"/>
  <c r="GS33" i="10"/>
  <c r="HE33" i="10" s="1"/>
  <c r="DE152" i="10"/>
  <c r="W152" i="6" s="1"/>
  <c r="R264" i="6"/>
  <c r="DZ177" i="10"/>
  <c r="FE49" i="10"/>
  <c r="GA91" i="10"/>
  <c r="FE9" i="10"/>
  <c r="GA49" i="10"/>
  <c r="GS36" i="10"/>
  <c r="HE36" i="10" s="1"/>
  <c r="GS48" i="10"/>
  <c r="HE48" i="10" s="1"/>
  <c r="GS75" i="10"/>
  <c r="HE75" i="10" s="1"/>
  <c r="GS19" i="10"/>
  <c r="HE19" i="10" s="1"/>
  <c r="GS72" i="10"/>
  <c r="HE72" i="10" s="1"/>
  <c r="GS65" i="10"/>
  <c r="HE65" i="10" s="1"/>
  <c r="GS84" i="10"/>
  <c r="HE84" i="10" s="1"/>
  <c r="GS76" i="10"/>
  <c r="HE76" i="10" s="1"/>
  <c r="GS67" i="10"/>
  <c r="HE67" i="10" s="1"/>
  <c r="GS25" i="10"/>
  <c r="HE25" i="10" s="1"/>
  <c r="GS10" i="10"/>
  <c r="HE10" i="10" s="1"/>
  <c r="GS78" i="10"/>
  <c r="HE78" i="10" s="1"/>
  <c r="GS6" i="10"/>
  <c r="HE6" i="10" s="1"/>
  <c r="GS37" i="10"/>
  <c r="HE37" i="10" s="1"/>
  <c r="GS73" i="10"/>
  <c r="HE73" i="10" s="1"/>
  <c r="GS28" i="10"/>
  <c r="HE28" i="10" s="1"/>
  <c r="GS96" i="10"/>
  <c r="HE96" i="10" s="1"/>
  <c r="DZ161" i="10"/>
  <c r="DZ269" i="10"/>
  <c r="DZ129" i="10"/>
  <c r="EI50" i="10"/>
  <c r="FE16" i="10"/>
  <c r="EI20" i="10"/>
  <c r="V123" i="6"/>
  <c r="EI85" i="10"/>
  <c r="IO171" i="10"/>
  <c r="GA51" i="10"/>
  <c r="EI91" i="10"/>
  <c r="FE45" i="10"/>
  <c r="EI26" i="10"/>
  <c r="FE66" i="10"/>
  <c r="GA42" i="10"/>
  <c r="CZ228" i="10"/>
  <c r="T228" i="6" s="1"/>
  <c r="CT192" i="10"/>
  <c r="DQ192" i="10" s="1"/>
  <c r="V301" i="6"/>
  <c r="CD276" i="10"/>
  <c r="P276" i="6" s="1"/>
  <c r="EI31" i="10"/>
  <c r="EI13" i="10"/>
  <c r="FE23" i="10"/>
  <c r="EI61" i="10"/>
  <c r="EI83" i="10"/>
  <c r="GA14" i="10"/>
  <c r="EI14" i="10"/>
  <c r="GA46" i="10"/>
  <c r="FE8" i="10"/>
  <c r="EI75" i="10"/>
  <c r="GA43" i="10"/>
  <c r="EI8" i="10"/>
  <c r="FE67" i="10"/>
  <c r="EI81" i="10"/>
  <c r="FE32" i="10"/>
  <c r="CT162" i="10"/>
  <c r="DQ162" i="10" s="1"/>
  <c r="V217" i="6"/>
  <c r="V205" i="6"/>
  <c r="CI129" i="10"/>
  <c r="S129" i="6" s="1"/>
  <c r="BX191" i="10"/>
  <c r="CU191" i="10" s="1"/>
  <c r="FE84" i="10"/>
  <c r="EI54" i="10"/>
  <c r="HS252" i="10"/>
  <c r="DC287" i="10"/>
  <c r="V287" i="6" s="1"/>
  <c r="IO271" i="10"/>
  <c r="EI16" i="10"/>
  <c r="HS191" i="10"/>
  <c r="FE83" i="10"/>
  <c r="FE96" i="10"/>
  <c r="FE14" i="10"/>
  <c r="FE88" i="10"/>
  <c r="EI68" i="10"/>
  <c r="GA31" i="10"/>
  <c r="GA63" i="10"/>
  <c r="EI40" i="10"/>
  <c r="HS269" i="10"/>
  <c r="V270" i="6"/>
  <c r="CT274" i="10"/>
  <c r="DQ274" i="10" s="1"/>
  <c r="FE18" i="10"/>
  <c r="GA6" i="10"/>
  <c r="FE37" i="10"/>
  <c r="EI37" i="10"/>
  <c r="GA55" i="10"/>
  <c r="CI289" i="10"/>
  <c r="S289" i="6" s="1"/>
  <c r="CT299" i="10"/>
  <c r="DQ299" i="10" s="1"/>
  <c r="HS236" i="10"/>
  <c r="IO189" i="10"/>
  <c r="FE54" i="10"/>
  <c r="EI18" i="10"/>
  <c r="FE80" i="10"/>
  <c r="FE25" i="10"/>
  <c r="GA44" i="10"/>
  <c r="FE53" i="10"/>
  <c r="EI25" i="10"/>
  <c r="FE48" i="10"/>
  <c r="GA8" i="10"/>
  <c r="CT237" i="10"/>
  <c r="DQ237" i="10" s="1"/>
  <c r="CI300" i="10"/>
  <c r="S300" i="6" s="1"/>
  <c r="CT108" i="10"/>
  <c r="DQ108" i="10" s="1"/>
  <c r="FE91" i="10"/>
  <c r="FE97" i="10"/>
  <c r="FE77" i="10"/>
  <c r="EI89" i="10"/>
  <c r="EI11" i="10"/>
  <c r="GA34" i="10"/>
  <c r="FE71" i="10"/>
  <c r="FE29" i="10"/>
  <c r="DE184" i="10"/>
  <c r="W184" i="6" s="1"/>
  <c r="GA89" i="10"/>
  <c r="EI97" i="10"/>
  <c r="EI84" i="10"/>
  <c r="EI96" i="10"/>
  <c r="EI80" i="10"/>
  <c r="FE75" i="10"/>
  <c r="GA53" i="10"/>
  <c r="GA52" i="10"/>
  <c r="EI88" i="10"/>
  <c r="FE60" i="10"/>
  <c r="EI38" i="10"/>
  <c r="DC252" i="10"/>
  <c r="CD121" i="10"/>
  <c r="P121" i="6" s="1"/>
  <c r="CZ186" i="10"/>
  <c r="T186" i="6" s="1"/>
  <c r="CZ141" i="10"/>
  <c r="T141" i="6" s="1"/>
  <c r="CZ205" i="10"/>
  <c r="T205" i="6" s="1"/>
  <c r="CZ197" i="10"/>
  <c r="T197" i="6" s="1"/>
  <c r="CZ285" i="10"/>
  <c r="T285" i="6" s="1"/>
  <c r="CZ243" i="10"/>
  <c r="T243" i="6" s="1"/>
  <c r="CD259" i="10"/>
  <c r="P259" i="6" s="1"/>
  <c r="DV255" i="10"/>
  <c r="X255" i="6" s="1"/>
  <c r="CZ112" i="10"/>
  <c r="CZ173" i="10"/>
  <c r="T173" i="6" s="1"/>
  <c r="CD239" i="10"/>
  <c r="P239" i="6" s="1"/>
  <c r="CD117" i="10"/>
  <c r="CZ298" i="10"/>
  <c r="T298" i="6" s="1"/>
  <c r="CD267" i="10"/>
  <c r="P267" i="6" s="1"/>
  <c r="P33" i="10"/>
  <c r="D33" i="6" s="1"/>
  <c r="V151" i="6"/>
  <c r="FE82" i="10"/>
  <c r="FE31" i="10"/>
  <c r="EI94" i="10"/>
  <c r="GA76" i="10"/>
  <c r="EI36" i="10"/>
  <c r="EI92" i="10"/>
  <c r="GA25" i="10"/>
  <c r="GA83" i="10"/>
  <c r="GA96" i="10"/>
  <c r="FE20" i="10"/>
  <c r="FE58" i="10"/>
  <c r="EI28" i="10"/>
  <c r="GA80" i="10"/>
  <c r="CD190" i="10"/>
  <c r="P190" i="6" s="1"/>
  <c r="CZ136" i="10"/>
  <c r="T136" i="6" s="1"/>
  <c r="CD142" i="10"/>
  <c r="P142" i="6" s="1"/>
  <c r="CZ163" i="10"/>
  <c r="T163" i="6" s="1"/>
  <c r="CZ137" i="10"/>
  <c r="T137" i="6" s="1"/>
  <c r="CZ183" i="10"/>
  <c r="T183" i="6" s="1"/>
  <c r="CZ185" i="10"/>
  <c r="T185" i="6" s="1"/>
  <c r="CZ301" i="10"/>
  <c r="T301" i="6" s="1"/>
  <c r="CZ288" i="10"/>
  <c r="T288" i="6" s="1"/>
  <c r="CZ226" i="10"/>
  <c r="T226" i="6" s="1"/>
  <c r="CZ249" i="10"/>
  <c r="T249" i="6" s="1"/>
  <c r="CZ194" i="10"/>
  <c r="T194" i="6" s="1"/>
  <c r="CZ273" i="10"/>
  <c r="T273" i="6" s="1"/>
  <c r="BX209" i="10"/>
  <c r="CU209" i="10" s="1"/>
  <c r="CT157" i="10"/>
  <c r="DQ157" i="10" s="1"/>
  <c r="IO302" i="10"/>
  <c r="GA24" i="10"/>
  <c r="FE12" i="10"/>
  <c r="GA97" i="10"/>
  <c r="EI15" i="10"/>
  <c r="FE81" i="10"/>
  <c r="EI17" i="10"/>
  <c r="GA56" i="10"/>
  <c r="GA27" i="10"/>
  <c r="FE72" i="10"/>
  <c r="EI99" i="10"/>
  <c r="CZ215" i="10"/>
  <c r="T215" i="6" s="1"/>
  <c r="CZ261" i="10"/>
  <c r="T261" i="6" s="1"/>
  <c r="CZ266" i="10"/>
  <c r="T266" i="6" s="1"/>
  <c r="CZ179" i="10"/>
  <c r="T179" i="6" s="1"/>
  <c r="CZ127" i="10"/>
  <c r="T127" i="6" s="1"/>
  <c r="CZ113" i="10"/>
  <c r="CD128" i="10"/>
  <c r="P128" i="6" s="1"/>
  <c r="CZ219" i="10"/>
  <c r="T219" i="6" s="1"/>
  <c r="CD161" i="10"/>
  <c r="P161" i="6" s="1"/>
  <c r="CZ260" i="10"/>
  <c r="T260" i="6" s="1"/>
  <c r="CZ202" i="10"/>
  <c r="T202" i="6" s="1"/>
  <c r="CD172" i="10"/>
  <c r="P172" i="6" s="1"/>
  <c r="CD109" i="10"/>
  <c r="CT212" i="10"/>
  <c r="DQ212" i="10" s="1"/>
  <c r="Z238" i="6"/>
  <c r="R190" i="6"/>
  <c r="DV135" i="10"/>
  <c r="X135" i="6" s="1"/>
  <c r="CD300" i="10"/>
  <c r="P300" i="6" s="1"/>
  <c r="CZ174" i="10"/>
  <c r="T174" i="6" s="1"/>
  <c r="CD246" i="10"/>
  <c r="P246" i="6" s="1"/>
  <c r="CZ278" i="10"/>
  <c r="T278" i="6" s="1"/>
  <c r="CZ257" i="10"/>
  <c r="T257" i="6" s="1"/>
  <c r="CD296" i="10"/>
  <c r="P296" i="6" s="1"/>
  <c r="CZ286" i="10"/>
  <c r="T286" i="6" s="1"/>
  <c r="CZ241" i="10"/>
  <c r="T241" i="6" s="1"/>
  <c r="CD146" i="10"/>
  <c r="P146" i="6" s="1"/>
  <c r="ER159" i="10"/>
  <c r="AB159" i="6" s="1"/>
  <c r="CD248" i="10"/>
  <c r="P248" i="6" s="1"/>
  <c r="ER206" i="10"/>
  <c r="AB206" i="6" s="1"/>
  <c r="CZ227" i="10"/>
  <c r="T227" i="6" s="1"/>
  <c r="CZ245" i="10"/>
  <c r="T245" i="6" s="1"/>
  <c r="CZ251" i="10"/>
  <c r="T251" i="6" s="1"/>
  <c r="CD269" i="10"/>
  <c r="P269" i="6" s="1"/>
  <c r="CZ253" i="10"/>
  <c r="T253" i="6" s="1"/>
  <c r="CD125" i="10"/>
  <c r="P125" i="6" s="1"/>
  <c r="CD189" i="10"/>
  <c r="P189" i="6" s="1"/>
  <c r="P91" i="10"/>
  <c r="D91" i="6" s="1"/>
  <c r="DP255" i="10"/>
  <c r="EM255" i="10" s="1"/>
  <c r="EL255" i="10" s="1"/>
  <c r="FI255" i="10" s="1"/>
  <c r="FH255" i="10" s="1"/>
  <c r="GE255" i="10" s="1"/>
  <c r="GD255" i="10" s="1"/>
  <c r="HA255" i="10" s="1"/>
  <c r="GZ255" i="10" s="1"/>
  <c r="HW255" i="10" s="1"/>
  <c r="HV255" i="10" s="1"/>
  <c r="IS255" i="10" s="1"/>
  <c r="IR255" i="10" s="1"/>
  <c r="EA275" i="10"/>
  <c r="AA275" i="6" s="1"/>
  <c r="CZ198" i="10"/>
  <c r="T198" i="6" s="1"/>
  <c r="GA78" i="10"/>
  <c r="EI44" i="10"/>
  <c r="HS245" i="10"/>
  <c r="GA81" i="10"/>
  <c r="GA65" i="10"/>
  <c r="FE61" i="10"/>
  <c r="EI86" i="10"/>
  <c r="EI22" i="10"/>
  <c r="EI65" i="10"/>
  <c r="GA98" i="10"/>
  <c r="GA68" i="10"/>
  <c r="FE26" i="10"/>
  <c r="HS259" i="10"/>
  <c r="FE73" i="10"/>
  <c r="CZ116" i="10"/>
  <c r="CZ167" i="10"/>
  <c r="T167" i="6" s="1"/>
  <c r="CZ220" i="10"/>
  <c r="T220" i="6" s="1"/>
  <c r="CZ213" i="10"/>
  <c r="T213" i="6" s="1"/>
  <c r="CZ195" i="10"/>
  <c r="T195" i="6" s="1"/>
  <c r="CZ297" i="10"/>
  <c r="T297" i="6" s="1"/>
  <c r="CZ284" i="10"/>
  <c r="T284" i="6" s="1"/>
  <c r="CZ293" i="10"/>
  <c r="T293" i="6" s="1"/>
  <c r="CD133" i="10"/>
  <c r="P133" i="6" s="1"/>
  <c r="CZ217" i="10"/>
  <c r="T217" i="6" s="1"/>
  <c r="CZ154" i="10"/>
  <c r="T154" i="6" s="1"/>
  <c r="CZ158" i="10"/>
  <c r="T158" i="6" s="1"/>
  <c r="CD289" i="10"/>
  <c r="P289" i="6" s="1"/>
  <c r="P64" i="10"/>
  <c r="D64" i="6" s="1"/>
  <c r="CZ229" i="10"/>
  <c r="T229" i="6" s="1"/>
  <c r="DE167" i="10"/>
  <c r="W167" i="6" s="1"/>
  <c r="DE147" i="10"/>
  <c r="W147" i="6" s="1"/>
  <c r="EI93" i="10"/>
  <c r="FE95" i="10"/>
  <c r="FE87" i="10"/>
  <c r="GA40" i="10"/>
  <c r="FE68" i="10"/>
  <c r="EI34" i="10"/>
  <c r="FE7" i="10"/>
  <c r="EI6" i="10"/>
  <c r="GA35" i="10"/>
  <c r="CD236" i="10"/>
  <c r="P236" i="6" s="1"/>
  <c r="CZ292" i="10"/>
  <c r="T292" i="6" s="1"/>
  <c r="CD214" i="10"/>
  <c r="P214" i="6" s="1"/>
  <c r="CZ147" i="10"/>
  <c r="T147" i="6" s="1"/>
  <c r="CD188" i="10"/>
  <c r="P188" i="6" s="1"/>
  <c r="CD283" i="10"/>
  <c r="P283" i="6" s="1"/>
  <c r="CZ126" i="10"/>
  <c r="T126" i="6" s="1"/>
  <c r="CD107" i="10"/>
  <c r="P90" i="10"/>
  <c r="D90" i="6" s="1"/>
  <c r="P87" i="10"/>
  <c r="D87" i="6" s="1"/>
  <c r="EA230" i="10"/>
  <c r="AA230" i="6" s="1"/>
  <c r="CT122" i="10"/>
  <c r="DQ122" i="10" s="1"/>
  <c r="CZ193" i="10"/>
  <c r="T193" i="6" s="1"/>
  <c r="FE69" i="10"/>
  <c r="FE13" i="10"/>
  <c r="EI90" i="10"/>
  <c r="FE93" i="10"/>
  <c r="FE22" i="10"/>
  <c r="GA60" i="10"/>
  <c r="FE33" i="10"/>
  <c r="FE15" i="10"/>
  <c r="FE70" i="10"/>
  <c r="GA86" i="10"/>
  <c r="EI70" i="10"/>
  <c r="FE99" i="10"/>
  <c r="FE35" i="10"/>
  <c r="GA20" i="10"/>
  <c r="EI21" i="10"/>
  <c r="HS276" i="10"/>
  <c r="HS142" i="10"/>
  <c r="FE41" i="10"/>
  <c r="IO181" i="10"/>
  <c r="CD129" i="10"/>
  <c r="P129" i="6" s="1"/>
  <c r="CZ258" i="10"/>
  <c r="T258" i="6" s="1"/>
  <c r="CD120" i="10"/>
  <c r="CZ118" i="10"/>
  <c r="BX166" i="10"/>
  <c r="CU166" i="10" s="1"/>
  <c r="CZ123" i="10"/>
  <c r="T123" i="6" s="1"/>
  <c r="IO178" i="10"/>
  <c r="IO112" i="10"/>
  <c r="IO187" i="10"/>
  <c r="IO110" i="10"/>
  <c r="IO264" i="10"/>
  <c r="IO240" i="10"/>
  <c r="IO212" i="10"/>
  <c r="IO209" i="10"/>
  <c r="IO289" i="10"/>
  <c r="IO233" i="10"/>
  <c r="IO128" i="10"/>
  <c r="IO217" i="10"/>
  <c r="IO115" i="10"/>
  <c r="IO259" i="10"/>
  <c r="IO274" i="10"/>
  <c r="IO263" i="10"/>
  <c r="IO117" i="10"/>
  <c r="IO229" i="10"/>
  <c r="IO144" i="10"/>
  <c r="IO211" i="10"/>
  <c r="IO300" i="10"/>
  <c r="IO239" i="10"/>
  <c r="IO121" i="10"/>
  <c r="IO165" i="10"/>
  <c r="IO120" i="10"/>
  <c r="CZ246" i="10"/>
  <c r="T246" i="6" s="1"/>
  <c r="CZ223" i="10"/>
  <c r="T223" i="6" s="1"/>
  <c r="IO214" i="10"/>
  <c r="IO210" i="10"/>
  <c r="IO103" i="10"/>
  <c r="IO283" i="10"/>
  <c r="IO102" i="10"/>
  <c r="IO168" i="10"/>
  <c r="IO146" i="10"/>
  <c r="IR246" i="10"/>
  <c r="IO234" i="10"/>
  <c r="HS177" i="10"/>
  <c r="HS129" i="10"/>
  <c r="HS161" i="10"/>
  <c r="HS280" i="10"/>
  <c r="HS180" i="10"/>
  <c r="HS207" i="10"/>
  <c r="HS153" i="10"/>
  <c r="HS295" i="10"/>
  <c r="HS190" i="10"/>
  <c r="GA10" i="10"/>
  <c r="GA67" i="10"/>
  <c r="GA90" i="10"/>
  <c r="GA16" i="10"/>
  <c r="GA32" i="10"/>
  <c r="GA29" i="10"/>
  <c r="GA19" i="10"/>
  <c r="GA12" i="10"/>
  <c r="GA15" i="10"/>
  <c r="GA22" i="10"/>
  <c r="GA59" i="10"/>
  <c r="GA9" i="10"/>
  <c r="GA94" i="10"/>
  <c r="GA48" i="10"/>
  <c r="GA58" i="10"/>
  <c r="GA13" i="10"/>
  <c r="GA11" i="10"/>
  <c r="GA77" i="10"/>
  <c r="GA72" i="10"/>
  <c r="GA74" i="10"/>
  <c r="GA79" i="10"/>
  <c r="GA47" i="10"/>
  <c r="FE19" i="10"/>
  <c r="FE56" i="10"/>
  <c r="FE46" i="10"/>
  <c r="FE79" i="10"/>
  <c r="FE38" i="10"/>
  <c r="FE17" i="10"/>
  <c r="FE36" i="10"/>
  <c r="FE27" i="10"/>
  <c r="FE64" i="10"/>
  <c r="FE85" i="10"/>
  <c r="FE100" i="10"/>
  <c r="FE101" i="10"/>
  <c r="FE24" i="10"/>
  <c r="FE98" i="10"/>
  <c r="FE74" i="10"/>
  <c r="FE94" i="10"/>
  <c r="EI7" i="10"/>
  <c r="EI32" i="10"/>
  <c r="EI73" i="10"/>
  <c r="EI47" i="10"/>
  <c r="EI10" i="10"/>
  <c r="EI46" i="10"/>
  <c r="EI76" i="10"/>
  <c r="EI95" i="10"/>
  <c r="EI27" i="10"/>
  <c r="EI24" i="10"/>
  <c r="EI55" i="10"/>
  <c r="EI52" i="10"/>
  <c r="EI9" i="10"/>
  <c r="EI69" i="10"/>
  <c r="EI78" i="10"/>
  <c r="EI87" i="10"/>
  <c r="EI79" i="10"/>
  <c r="Z206" i="6"/>
  <c r="CQ287" i="10"/>
  <c r="V180" i="6"/>
  <c r="V127" i="6"/>
  <c r="V132" i="6"/>
  <c r="V170" i="6"/>
  <c r="V198" i="6"/>
  <c r="CT257" i="10"/>
  <c r="DQ257" i="10" s="1"/>
  <c r="V220" i="6"/>
  <c r="CT105" i="10"/>
  <c r="DQ105" i="10" s="1"/>
  <c r="V229" i="6"/>
  <c r="CT223" i="10"/>
  <c r="DQ223" i="10" s="1"/>
  <c r="CT204" i="10"/>
  <c r="DQ204" i="10" s="1"/>
  <c r="CT253" i="10"/>
  <c r="DQ253" i="10" s="1"/>
  <c r="CT175" i="10"/>
  <c r="DQ175" i="10" s="1"/>
  <c r="V242" i="6"/>
  <c r="CT265" i="10"/>
  <c r="DQ265" i="10" s="1"/>
  <c r="CT183" i="10"/>
  <c r="DQ183" i="10" s="1"/>
  <c r="CT280" i="10"/>
  <c r="DQ280" i="10" s="1"/>
  <c r="CT112" i="10"/>
  <c r="DQ112" i="10" s="1"/>
  <c r="BX148" i="10"/>
  <c r="CU148" i="10" s="1"/>
  <c r="CI131" i="10"/>
  <c r="S131" i="6" s="1"/>
  <c r="CT211" i="10"/>
  <c r="DQ211" i="10" s="1"/>
  <c r="BX214" i="10"/>
  <c r="CU214" i="10" s="1"/>
  <c r="BX267" i="10"/>
  <c r="CU267" i="10" s="1"/>
  <c r="CT139" i="10"/>
  <c r="DQ139" i="10" s="1"/>
  <c r="BX146" i="10"/>
  <c r="CU146" i="10" s="1"/>
  <c r="BX125" i="10"/>
  <c r="CU125" i="10" s="1"/>
  <c r="BX271" i="10"/>
  <c r="CU271" i="10" s="1"/>
  <c r="DV272" i="10"/>
  <c r="X272" i="6" s="1"/>
  <c r="BX240" i="10"/>
  <c r="CU240" i="10" s="1"/>
  <c r="BX269" i="10"/>
  <c r="CU269" i="10" s="1"/>
  <c r="CT106" i="10"/>
  <c r="DQ106" i="10" s="1"/>
  <c r="CZ155" i="10"/>
  <c r="T155" i="6" s="1"/>
  <c r="CZ237" i="10"/>
  <c r="T237" i="6" s="1"/>
  <c r="CZ122" i="10"/>
  <c r="T122" i="6" s="1"/>
  <c r="GU82" i="10"/>
  <c r="GV82" i="10"/>
  <c r="HB82" i="10"/>
  <c r="HD82" i="10" s="1"/>
  <c r="GU8" i="10"/>
  <c r="GV8" i="10"/>
  <c r="HB8" i="10"/>
  <c r="HD8" i="10" s="1"/>
  <c r="GU92" i="10"/>
  <c r="HB92" i="10"/>
  <c r="HD92" i="10" s="1"/>
  <c r="GV92" i="10"/>
  <c r="HB87" i="10"/>
  <c r="HD87" i="10" s="1"/>
  <c r="GV87" i="10"/>
  <c r="GU87" i="10"/>
  <c r="GV30" i="10"/>
  <c r="GU30" i="10"/>
  <c r="HB30" i="10"/>
  <c r="HD30" i="10" s="1"/>
  <c r="GV24" i="10"/>
  <c r="GU24" i="10"/>
  <c r="HB24" i="10"/>
  <c r="HD24" i="10" s="1"/>
  <c r="GU59" i="10"/>
  <c r="GV59" i="10"/>
  <c r="HB59" i="10"/>
  <c r="HD59" i="10" s="1"/>
  <c r="GV55" i="10"/>
  <c r="GU55" i="10"/>
  <c r="HB55" i="10"/>
  <c r="HD55" i="10" s="1"/>
  <c r="GV15" i="10"/>
  <c r="GU15" i="10"/>
  <c r="HB15" i="10"/>
  <c r="HD15" i="10" s="1"/>
  <c r="HB50" i="10"/>
  <c r="HD50" i="10" s="1"/>
  <c r="GU50" i="10"/>
  <c r="GV50" i="10"/>
  <c r="HB91" i="10"/>
  <c r="HD91" i="10" s="1"/>
  <c r="GU91" i="10"/>
  <c r="GV91" i="10"/>
  <c r="GV54" i="10"/>
  <c r="HB54" i="10"/>
  <c r="HD54" i="10" s="1"/>
  <c r="GV49" i="10"/>
  <c r="GU26" i="10"/>
  <c r="GV26" i="10"/>
  <c r="HB26" i="10"/>
  <c r="HD26" i="10" s="1"/>
  <c r="HB5" i="10"/>
  <c r="HD5" i="10" s="1"/>
  <c r="GV5" i="10"/>
  <c r="GU5" i="10"/>
  <c r="BD12" i="10"/>
  <c r="BF12" i="10" s="1"/>
  <c r="GS12" i="10"/>
  <c r="HE12" i="10" s="1"/>
  <c r="CI181" i="10"/>
  <c r="S181" i="6" s="1"/>
  <c r="FE86" i="10"/>
  <c r="DK166" i="10"/>
  <c r="DW166" i="10"/>
  <c r="DR166" i="10"/>
  <c r="DT166" i="10" s="1"/>
  <c r="DX166" i="10"/>
  <c r="DL166" i="10"/>
  <c r="DZ166" i="10"/>
  <c r="DE287" i="10"/>
  <c r="W287" i="6" s="1"/>
  <c r="GU39" i="10"/>
  <c r="HB39" i="10"/>
  <c r="HD39" i="10" s="1"/>
  <c r="GV39" i="10"/>
  <c r="HB93" i="10"/>
  <c r="HD93" i="10" s="1"/>
  <c r="GU51" i="10"/>
  <c r="GU18" i="10"/>
  <c r="GV18" i="10"/>
  <c r="HB18" i="10"/>
  <c r="HD18" i="10" s="1"/>
  <c r="GU32" i="10"/>
  <c r="HB32" i="10"/>
  <c r="HD32" i="10" s="1"/>
  <c r="GV32" i="10"/>
  <c r="GV36" i="10"/>
  <c r="HB36" i="10"/>
  <c r="HD36" i="10" s="1"/>
  <c r="GU36" i="10"/>
  <c r="GU58" i="10"/>
  <c r="GV58" i="10"/>
  <c r="HB60" i="10"/>
  <c r="HD60" i="10" s="1"/>
  <c r="GV60" i="10"/>
  <c r="GU60" i="10"/>
  <c r="HB47" i="10"/>
  <c r="HD47" i="10" s="1"/>
  <c r="GU48" i="10"/>
  <c r="HB48" i="10"/>
  <c r="HD48" i="10" s="1"/>
  <c r="GV48" i="10"/>
  <c r="GU90" i="10"/>
  <c r="GV90" i="10"/>
  <c r="HB90" i="10"/>
  <c r="HD90" i="10" s="1"/>
  <c r="HB17" i="10"/>
  <c r="HD17" i="10" s="1"/>
  <c r="GV17" i="10"/>
  <c r="GU17" i="10"/>
  <c r="GV88" i="10"/>
  <c r="HB75" i="10"/>
  <c r="HD75" i="10" s="1"/>
  <c r="GV75" i="10"/>
  <c r="GU75" i="10"/>
  <c r="BQ70" i="10"/>
  <c r="CC70" i="10" s="1"/>
  <c r="GS70" i="10"/>
  <c r="HE70" i="10" s="1"/>
  <c r="CI269" i="10"/>
  <c r="S269" i="6" s="1"/>
  <c r="IN245" i="10"/>
  <c r="IM245" i="10"/>
  <c r="IT245" i="10"/>
  <c r="IV245" i="10" s="1"/>
  <c r="IM248" i="10"/>
  <c r="IT248" i="10"/>
  <c r="IV248" i="10" s="1"/>
  <c r="IN248" i="10"/>
  <c r="IM166" i="10"/>
  <c r="IN166" i="10"/>
  <c r="IT166" i="10"/>
  <c r="IV166" i="10" s="1"/>
  <c r="GA87" i="10"/>
  <c r="IO148" i="10"/>
  <c r="IM296" i="10"/>
  <c r="IN296" i="10"/>
  <c r="IT296" i="10"/>
  <c r="IV296" i="10" s="1"/>
  <c r="HS144" i="10"/>
  <c r="IT109" i="10"/>
  <c r="IV109" i="10" s="1"/>
  <c r="IM109" i="10"/>
  <c r="IN109" i="10"/>
  <c r="DX252" i="10"/>
  <c r="DK252" i="10"/>
  <c r="DZ252" i="10"/>
  <c r="DL252" i="10"/>
  <c r="DW252" i="10"/>
  <c r="DR252" i="10"/>
  <c r="DT252" i="10" s="1"/>
  <c r="GU13" i="10"/>
  <c r="GV13" i="10"/>
  <c r="HB13" i="10"/>
  <c r="HD13" i="10" s="1"/>
  <c r="GU56" i="10"/>
  <c r="HB56" i="10"/>
  <c r="HD56" i="10" s="1"/>
  <c r="GV56" i="10"/>
  <c r="HB29" i="10"/>
  <c r="HD29" i="10" s="1"/>
  <c r="GU29" i="10"/>
  <c r="GV29" i="10"/>
  <c r="GV23" i="10"/>
  <c r="GU23" i="10"/>
  <c r="HB23" i="10"/>
  <c r="HD23" i="10" s="1"/>
  <c r="GU79" i="10"/>
  <c r="HB79" i="10"/>
  <c r="HD79" i="10" s="1"/>
  <c r="GV79" i="10"/>
  <c r="IM177" i="10"/>
  <c r="IN177" i="10"/>
  <c r="IT177" i="10"/>
  <c r="IV177" i="10" s="1"/>
  <c r="IT190" i="10"/>
  <c r="IV190" i="10" s="1"/>
  <c r="IM190" i="10"/>
  <c r="IN190" i="10"/>
  <c r="DW287" i="10"/>
  <c r="DX287" i="10"/>
  <c r="DR287" i="10"/>
  <c r="DT287" i="10" s="1"/>
  <c r="DK287" i="10"/>
  <c r="DL287" i="10"/>
  <c r="IN295" i="10"/>
  <c r="IT295" i="10"/>
  <c r="IV295" i="10" s="1"/>
  <c r="IM295" i="10"/>
  <c r="IN142" i="10"/>
  <c r="IM142" i="10"/>
  <c r="IT142" i="10"/>
  <c r="IV142" i="10" s="1"/>
  <c r="R287" i="6"/>
  <c r="CI287" i="10"/>
  <c r="S287" i="6" s="1"/>
  <c r="IN129" i="10"/>
  <c r="IM129" i="10"/>
  <c r="IT129" i="10"/>
  <c r="IV129" i="10" s="1"/>
  <c r="GV94" i="10"/>
  <c r="GU94" i="10"/>
  <c r="HB94" i="10"/>
  <c r="HD94" i="10" s="1"/>
  <c r="HB19" i="10"/>
  <c r="HD19" i="10" s="1"/>
  <c r="GV19" i="10"/>
  <c r="GU19" i="10"/>
  <c r="HB65" i="10"/>
  <c r="HD65" i="10" s="1"/>
  <c r="GU65" i="10"/>
  <c r="GV65" i="10"/>
  <c r="GV76" i="10"/>
  <c r="GU76" i="10"/>
  <c r="HB76" i="10"/>
  <c r="HD76" i="10" s="1"/>
  <c r="GV66" i="10"/>
  <c r="HB66" i="10"/>
  <c r="HD66" i="10" s="1"/>
  <c r="GU66" i="10"/>
  <c r="GU71" i="10"/>
  <c r="HB71" i="10"/>
  <c r="HD71" i="10" s="1"/>
  <c r="GV71" i="10"/>
  <c r="HB44" i="10"/>
  <c r="HD44" i="10" s="1"/>
  <c r="GV44" i="10"/>
  <c r="GU44" i="10"/>
  <c r="GU99" i="10"/>
  <c r="GV99" i="10"/>
  <c r="HB99" i="10"/>
  <c r="HD99" i="10" s="1"/>
  <c r="HB14" i="10"/>
  <c r="HD14" i="10" s="1"/>
  <c r="GV14" i="10"/>
  <c r="GU14" i="10"/>
  <c r="GU20" i="10"/>
  <c r="HB20" i="10"/>
  <c r="HD20" i="10" s="1"/>
  <c r="GV20" i="10"/>
  <c r="GV83" i="10"/>
  <c r="GV41" i="10"/>
  <c r="GV33" i="10"/>
  <c r="GU33" i="10"/>
  <c r="HB33" i="10"/>
  <c r="HD33" i="10" s="1"/>
  <c r="EI62" i="10"/>
  <c r="IO132" i="10"/>
  <c r="IM191" i="10"/>
  <c r="IN191" i="10"/>
  <c r="IT191" i="10"/>
  <c r="IV191" i="10" s="1"/>
  <c r="IM269" i="10"/>
  <c r="IN269" i="10"/>
  <c r="IT269" i="10"/>
  <c r="IV269" i="10" s="1"/>
  <c r="IT287" i="10"/>
  <c r="IV287" i="10" s="1"/>
  <c r="IM287" i="10"/>
  <c r="IN287" i="10"/>
  <c r="EI23" i="10"/>
  <c r="CI252" i="10"/>
  <c r="S252" i="6" s="1"/>
  <c r="R252" i="6"/>
  <c r="GA75" i="10"/>
  <c r="DC207" i="10"/>
  <c r="IM161" i="10"/>
  <c r="IN161" i="10"/>
  <c r="IT161" i="10"/>
  <c r="IV161" i="10" s="1"/>
  <c r="CI166" i="10"/>
  <c r="S166" i="6" s="1"/>
  <c r="R166" i="6"/>
  <c r="IM236" i="10"/>
  <c r="IN236" i="10"/>
  <c r="IT236" i="10"/>
  <c r="IV236" i="10" s="1"/>
  <c r="GU43" i="10"/>
  <c r="GU27" i="10"/>
  <c r="HB67" i="10"/>
  <c r="HD67" i="10" s="1"/>
  <c r="GU67" i="10"/>
  <c r="GV67" i="10"/>
  <c r="GV78" i="10"/>
  <c r="GU78" i="10"/>
  <c r="HB78" i="10"/>
  <c r="HD78" i="10" s="1"/>
  <c r="GU37" i="10"/>
  <c r="HB73" i="10"/>
  <c r="HD73" i="10" s="1"/>
  <c r="HB28" i="10"/>
  <c r="HD28" i="10" s="1"/>
  <c r="GV28" i="10"/>
  <c r="GU28" i="10"/>
  <c r="HB96" i="10"/>
  <c r="HD96" i="10" s="1"/>
  <c r="GU96" i="10"/>
  <c r="GV96" i="10"/>
  <c r="BX181" i="10"/>
  <c r="CU181" i="10" s="1"/>
  <c r="IO138" i="10"/>
  <c r="CQ166" i="10"/>
  <c r="EI12" i="10"/>
  <c r="HS286" i="10"/>
  <c r="BX252" i="10"/>
  <c r="CU252" i="10" s="1"/>
  <c r="IT207" i="10"/>
  <c r="IV207" i="10" s="1"/>
  <c r="IM207" i="10"/>
  <c r="IN207" i="10"/>
  <c r="IM131" i="10"/>
  <c r="IT131" i="10"/>
  <c r="IV131" i="10" s="1"/>
  <c r="IN131" i="10"/>
  <c r="GU89" i="10"/>
  <c r="GU25" i="10"/>
  <c r="HB25" i="10"/>
  <c r="HD25" i="10" s="1"/>
  <c r="GV25" i="10"/>
  <c r="HB35" i="10"/>
  <c r="HD35" i="10" s="1"/>
  <c r="GV35" i="10"/>
  <c r="GU35" i="10"/>
  <c r="HB10" i="10"/>
  <c r="HD10" i="10" s="1"/>
  <c r="GU10" i="10"/>
  <c r="GV10" i="10"/>
  <c r="GU74" i="10"/>
  <c r="GV74" i="10"/>
  <c r="HB74" i="10"/>
  <c r="HD74" i="10" s="1"/>
  <c r="HB95" i="10"/>
  <c r="HD95" i="10" s="1"/>
  <c r="GU95" i="10"/>
  <c r="GV95" i="10"/>
  <c r="HB52" i="10"/>
  <c r="HD52" i="10" s="1"/>
  <c r="GV52" i="10"/>
  <c r="GU52" i="10"/>
  <c r="GV9" i="10"/>
  <c r="GV97" i="10"/>
  <c r="HB97" i="10"/>
  <c r="HD97" i="10" s="1"/>
  <c r="GU97" i="10"/>
  <c r="GU77" i="10"/>
  <c r="GV77" i="10"/>
  <c r="HB77" i="10"/>
  <c r="HD77" i="10" s="1"/>
  <c r="BQ11" i="10"/>
  <c r="CC11" i="10" s="1"/>
  <c r="GS11" i="10"/>
  <c r="HE11" i="10" s="1"/>
  <c r="GU81" i="10"/>
  <c r="GV81" i="10"/>
  <c r="HB81" i="10"/>
  <c r="HD81" i="10" s="1"/>
  <c r="BQ46" i="10"/>
  <c r="CC46" i="10" s="1"/>
  <c r="GS46" i="10"/>
  <c r="HE46" i="10" s="1"/>
  <c r="DE143" i="10"/>
  <c r="W143" i="6" s="1"/>
  <c r="CT233" i="10"/>
  <c r="DQ233" i="10" s="1"/>
  <c r="CZ234" i="10"/>
  <c r="T234" i="6" s="1"/>
  <c r="CI164" i="10"/>
  <c r="S164" i="6" s="1"/>
  <c r="CT138" i="10"/>
  <c r="DQ138" i="10" s="1"/>
  <c r="CT226" i="10"/>
  <c r="DQ226" i="10" s="1"/>
  <c r="CT201" i="10"/>
  <c r="DQ201" i="10" s="1"/>
  <c r="CT141" i="10"/>
  <c r="DQ141" i="10" s="1"/>
  <c r="BX190" i="10"/>
  <c r="CU190" i="10" s="1"/>
  <c r="DP238" i="10"/>
  <c r="EM238" i="10" s="1"/>
  <c r="EL238" i="10" s="1"/>
  <c r="FI238" i="10" s="1"/>
  <c r="FH238" i="10" s="1"/>
  <c r="GE238" i="10" s="1"/>
  <c r="GD238" i="10" s="1"/>
  <c r="HA238" i="10" s="1"/>
  <c r="GZ238" i="10" s="1"/>
  <c r="HW238" i="10" s="1"/>
  <c r="HV238" i="10" s="1"/>
  <c r="IS238" i="10" s="1"/>
  <c r="IR238" i="10" s="1"/>
  <c r="IO133" i="10"/>
  <c r="EI77" i="10"/>
  <c r="DC166" i="10"/>
  <c r="GA23" i="10"/>
  <c r="IT267" i="10"/>
  <c r="IV267" i="10" s="1"/>
  <c r="IM267" i="10"/>
  <c r="IN267" i="10"/>
  <c r="DL207" i="10"/>
  <c r="DW207" i="10"/>
  <c r="DX207" i="10"/>
  <c r="DR207" i="10"/>
  <c r="DT207" i="10" s="1"/>
  <c r="DK207" i="10"/>
  <c r="IN153" i="10"/>
  <c r="IT153" i="10"/>
  <c r="IV153" i="10" s="1"/>
  <c r="IM153" i="10"/>
  <c r="HB100" i="10"/>
  <c r="HD100" i="10" s="1"/>
  <c r="GV100" i="10"/>
  <c r="GU100" i="10"/>
  <c r="GV22" i="10"/>
  <c r="GU101" i="10"/>
  <c r="GV101" i="10"/>
  <c r="GU45" i="10"/>
  <c r="GV45" i="10"/>
  <c r="HB45" i="10"/>
  <c r="HD45" i="10" s="1"/>
  <c r="BD21" i="10"/>
  <c r="BF21" i="10" s="1"/>
  <c r="GS21" i="10"/>
  <c r="HE21" i="10" s="1"/>
  <c r="GU98" i="10"/>
  <c r="GV98" i="10"/>
  <c r="HB98" i="10"/>
  <c r="HD98" i="10" s="1"/>
  <c r="GV40" i="10"/>
  <c r="GU40" i="10"/>
  <c r="HB40" i="10"/>
  <c r="HD40" i="10" s="1"/>
  <c r="BX153" i="10"/>
  <c r="CU153" i="10" s="1"/>
  <c r="CD148" i="10"/>
  <c r="P148" i="6" s="1"/>
  <c r="IN276" i="10"/>
  <c r="IM276" i="10"/>
  <c r="IT276" i="10"/>
  <c r="IV276" i="10" s="1"/>
  <c r="IN232" i="10"/>
  <c r="IT232" i="10"/>
  <c r="IV232" i="10" s="1"/>
  <c r="IM232" i="10"/>
  <c r="IM164" i="10"/>
  <c r="IT164" i="10"/>
  <c r="IV164" i="10" s="1"/>
  <c r="IN164" i="10"/>
  <c r="DE252" i="10"/>
  <c r="W252" i="6" s="1"/>
  <c r="V252" i="6"/>
  <c r="IN252" i="10"/>
  <c r="IT252" i="10"/>
  <c r="IV252" i="10" s="1"/>
  <c r="IM252" i="10"/>
  <c r="GU85" i="10"/>
  <c r="GU64" i="10"/>
  <c r="HB64" i="10"/>
  <c r="HD64" i="10" s="1"/>
  <c r="GV86" i="10"/>
  <c r="GU86" i="10"/>
  <c r="HB86" i="10"/>
  <c r="HD86" i="10" s="1"/>
  <c r="GV34" i="10"/>
  <c r="HB34" i="10"/>
  <c r="HD34" i="10" s="1"/>
  <c r="GU34" i="10"/>
  <c r="HB69" i="10"/>
  <c r="HD69" i="10" s="1"/>
  <c r="GU69" i="10"/>
  <c r="GV69" i="10"/>
  <c r="AW53" i="10"/>
  <c r="GS53" i="10"/>
  <c r="HE53" i="10" s="1"/>
  <c r="GA26" i="10"/>
  <c r="CQ252" i="10"/>
  <c r="DP203" i="10"/>
  <c r="EM203" i="10" s="1"/>
  <c r="EL203" i="10" s="1"/>
  <c r="FI203" i="10" s="1"/>
  <c r="FH203" i="10" s="1"/>
  <c r="GE203" i="10" s="1"/>
  <c r="GD203" i="10" s="1"/>
  <c r="HA203" i="10" s="1"/>
  <c r="GZ203" i="10" s="1"/>
  <c r="HW203" i="10" s="1"/>
  <c r="HV203" i="10" s="1"/>
  <c r="IS203" i="10" s="1"/>
  <c r="IR203" i="10" s="1"/>
  <c r="CZ274" i="10"/>
  <c r="T274" i="6" s="1"/>
  <c r="V194" i="6"/>
  <c r="DY265" i="10"/>
  <c r="BX121" i="10"/>
  <c r="CU121" i="10" s="1"/>
  <c r="BX236" i="10"/>
  <c r="CU236" i="10" s="1"/>
  <c r="BX169" i="10"/>
  <c r="CU169" i="10" s="1"/>
  <c r="CT194" i="10"/>
  <c r="DQ194" i="10" s="1"/>
  <c r="V138" i="6"/>
  <c r="CT176" i="10"/>
  <c r="DQ176" i="10" s="1"/>
  <c r="BX300" i="10"/>
  <c r="CU300" i="10" s="1"/>
  <c r="DP111" i="10"/>
  <c r="EM111" i="10" s="1"/>
  <c r="EL111" i="10" s="1"/>
  <c r="FI111" i="10" s="1"/>
  <c r="FH111" i="10" s="1"/>
  <c r="GE111" i="10" s="1"/>
  <c r="GD111" i="10" s="1"/>
  <c r="HA111" i="10" s="1"/>
  <c r="GZ111" i="10" s="1"/>
  <c r="HW111" i="10" s="1"/>
  <c r="HV111" i="10" s="1"/>
  <c r="IS111" i="10" s="1"/>
  <c r="IR111" i="10" s="1"/>
  <c r="CT291" i="10"/>
  <c r="DQ291" i="10" s="1"/>
  <c r="V228" i="6"/>
  <c r="V219" i="6"/>
  <c r="V277" i="6"/>
  <c r="CT285" i="10"/>
  <c r="DQ285" i="10" s="1"/>
  <c r="DE175" i="10"/>
  <c r="W175" i="6" s="1"/>
  <c r="CD145" i="10"/>
  <c r="P145" i="6" s="1"/>
  <c r="DC188" i="10"/>
  <c r="V188" i="6" s="1"/>
  <c r="DE165" i="10"/>
  <c r="W165" i="6" s="1"/>
  <c r="CQ115" i="10"/>
  <c r="CI188" i="10"/>
  <c r="S188" i="6" s="1"/>
  <c r="R188" i="6"/>
  <c r="CD130" i="10"/>
  <c r="P130" i="6" s="1"/>
  <c r="DY205" i="10"/>
  <c r="CT202" i="10"/>
  <c r="DQ202" i="10" s="1"/>
  <c r="DV279" i="10"/>
  <c r="X279" i="6" s="1"/>
  <c r="EW168" i="10"/>
  <c r="AE168" i="6" s="1"/>
  <c r="CI210" i="10"/>
  <c r="S210" i="6" s="1"/>
  <c r="CZ233" i="10"/>
  <c r="T233" i="6" s="1"/>
  <c r="CT151" i="10"/>
  <c r="DQ151" i="10" s="1"/>
  <c r="BX171" i="10"/>
  <c r="CU171" i="10" s="1"/>
  <c r="BX160" i="10"/>
  <c r="CU160" i="10" s="1"/>
  <c r="BH134" i="10"/>
  <c r="L134" i="6" s="1"/>
  <c r="DM156" i="10"/>
  <c r="DP156" i="10" s="1"/>
  <c r="EM156" i="10" s="1"/>
  <c r="EL156" i="10" s="1"/>
  <c r="FI156" i="10" s="1"/>
  <c r="FH156" i="10" s="1"/>
  <c r="GE156" i="10" s="1"/>
  <c r="GD156" i="10" s="1"/>
  <c r="HA156" i="10" s="1"/>
  <c r="GZ156" i="10" s="1"/>
  <c r="HW156" i="10" s="1"/>
  <c r="HV156" i="10" s="1"/>
  <c r="IS156" i="10" s="1"/>
  <c r="IR156" i="10" s="1"/>
  <c r="CD177" i="10"/>
  <c r="P177" i="6" s="1"/>
  <c r="CQ188" i="10"/>
  <c r="CR188" i="10" s="1" a="1"/>
  <c r="CR188" i="10" s="1"/>
  <c r="Z247" i="6"/>
  <c r="CT216" i="10"/>
  <c r="DQ216" i="10" s="1"/>
  <c r="CI214" i="10"/>
  <c r="S214" i="6" s="1"/>
  <c r="BX115" i="10"/>
  <c r="CU115" i="10" s="1"/>
  <c r="DM270" i="10"/>
  <c r="BX188" i="10"/>
  <c r="CU188" i="10" s="1"/>
  <c r="CI125" i="10"/>
  <c r="S125" i="6" s="1"/>
  <c r="DZ188" i="10"/>
  <c r="DX188" i="10"/>
  <c r="DK188" i="10"/>
  <c r="DL188" i="10"/>
  <c r="DW188" i="10"/>
  <c r="DR188" i="10"/>
  <c r="DT188" i="10" s="1"/>
  <c r="DM127" i="10"/>
  <c r="DY187" i="10"/>
  <c r="EA187" i="10" s="1"/>
  <c r="AA187" i="6" s="1"/>
  <c r="DY233" i="10"/>
  <c r="EA233" i="10" s="1"/>
  <c r="AA233" i="6" s="1"/>
  <c r="CI146" i="10"/>
  <c r="S146" i="6" s="1"/>
  <c r="CQ145" i="10"/>
  <c r="DM297" i="10"/>
  <c r="CT262" i="10"/>
  <c r="DQ262" i="10" s="1"/>
  <c r="AO80" i="10"/>
  <c r="J80" i="6" s="1"/>
  <c r="CT186" i="10"/>
  <c r="DQ186" i="10" s="1"/>
  <c r="DM114" i="10"/>
  <c r="DP114" i="10" s="1"/>
  <c r="EM114" i="10" s="1"/>
  <c r="EL114" i="10" s="1"/>
  <c r="FI114" i="10" s="1"/>
  <c r="FH114" i="10" s="1"/>
  <c r="GE114" i="10" s="1"/>
  <c r="GD114" i="10" s="1"/>
  <c r="HA114" i="10" s="1"/>
  <c r="GZ114" i="10" s="1"/>
  <c r="HW114" i="10" s="1"/>
  <c r="HV114" i="10" s="1"/>
  <c r="IS114" i="10" s="1"/>
  <c r="IR114" i="10" s="1"/>
  <c r="DY184" i="10"/>
  <c r="EA184" i="10" s="1"/>
  <c r="AA184" i="6" s="1"/>
  <c r="DY147" i="10"/>
  <c r="EA147" i="10" s="1"/>
  <c r="AA147" i="6" s="1"/>
  <c r="CI232" i="10"/>
  <c r="S232" i="6" s="1"/>
  <c r="AO15" i="10"/>
  <c r="J15" i="6" s="1"/>
  <c r="DE218" i="10"/>
  <c r="W218" i="6" s="1"/>
  <c r="DY273" i="10"/>
  <c r="Z273" i="6" s="1"/>
  <c r="DC145" i="10"/>
  <c r="V145" i="6" s="1"/>
  <c r="DC289" i="10"/>
  <c r="V289" i="6" s="1"/>
  <c r="DY172" i="10"/>
  <c r="EA172" i="10" s="1"/>
  <c r="AA172" i="6" s="1"/>
  <c r="V295" i="6"/>
  <c r="CT278" i="10"/>
  <c r="DQ278" i="10" s="1"/>
  <c r="DY124" i="10"/>
  <c r="Z124" i="6" s="1"/>
  <c r="DE163" i="10"/>
  <c r="W163" i="6" s="1"/>
  <c r="DY182" i="10"/>
  <c r="EA182" i="10" s="1"/>
  <c r="AA182" i="6" s="1"/>
  <c r="DE204" i="10"/>
  <c r="W204" i="6" s="1"/>
  <c r="V223" i="6"/>
  <c r="V249" i="6"/>
  <c r="CQ102" i="10"/>
  <c r="DE197" i="10"/>
  <c r="W197" i="6" s="1"/>
  <c r="BX107" i="10"/>
  <c r="CU107" i="10" s="1"/>
  <c r="BX133" i="10"/>
  <c r="CU133" i="10" s="1"/>
  <c r="EU207" i="10"/>
  <c r="AD207" i="6" s="1"/>
  <c r="DC161" i="10"/>
  <c r="V161" i="6" s="1"/>
  <c r="BX244" i="10"/>
  <c r="CU244" i="10" s="1"/>
  <c r="DY154" i="10"/>
  <c r="EA154" i="10" s="1"/>
  <c r="AA154" i="6" s="1"/>
  <c r="DC302" i="10"/>
  <c r="V302" i="6" s="1"/>
  <c r="CQ209" i="10"/>
  <c r="DY218" i="10"/>
  <c r="DY112" i="10"/>
  <c r="EA112" i="10" s="1"/>
  <c r="R121" i="6"/>
  <c r="DM237" i="10"/>
  <c r="DN237" i="10" s="1" a="1"/>
  <c r="DN237" i="10" s="1"/>
  <c r="EJ237" i="10" s="1" a="1"/>
  <c r="EJ237" i="10" s="1"/>
  <c r="FF237" i="10" s="1" a="1"/>
  <c r="FF237" i="10" s="1"/>
  <c r="GB237" i="10" s="1" a="1"/>
  <c r="GB237" i="10" s="1"/>
  <c r="GX237" i="10" s="1" a="1"/>
  <c r="GX237" i="10" s="1"/>
  <c r="HT237" i="10" s="1" a="1"/>
  <c r="HT237" i="10" s="1"/>
  <c r="IP237" i="10" s="1" a="1"/>
  <c r="IP237" i="10" s="1"/>
  <c r="DY165" i="10"/>
  <c r="EA165" i="10" s="1"/>
  <c r="AA165" i="6" s="1"/>
  <c r="EU296" i="10"/>
  <c r="DY245" i="10"/>
  <c r="EA245" i="10" s="1"/>
  <c r="AA245" i="6" s="1"/>
  <c r="V231" i="6"/>
  <c r="DM201" i="10"/>
  <c r="DN201" i="10" s="1" a="1"/>
  <c r="DN201" i="10" s="1"/>
  <c r="CQ276" i="10"/>
  <c r="CR276" i="10" s="1" a="1"/>
  <c r="CR276" i="10" s="1"/>
  <c r="DM104" i="10"/>
  <c r="BX239" i="10"/>
  <c r="CU239" i="10" s="1"/>
  <c r="DC128" i="10"/>
  <c r="DE128" i="10" s="1"/>
  <c r="W128" i="6" s="1"/>
  <c r="CQ214" i="10"/>
  <c r="CT224" i="10"/>
  <c r="DQ224" i="10" s="1"/>
  <c r="DY163" i="10"/>
  <c r="CI133" i="10"/>
  <c r="S133" i="6" s="1"/>
  <c r="DC107" i="10"/>
  <c r="DE107" i="10" s="1"/>
  <c r="DC164" i="10"/>
  <c r="V164" i="6" s="1"/>
  <c r="CT234" i="10"/>
  <c r="DQ234" i="10" s="1"/>
  <c r="DM137" i="10"/>
  <c r="DP137" i="10" s="1"/>
  <c r="EM137" i="10" s="1"/>
  <c r="EL137" i="10" s="1"/>
  <c r="FI137" i="10" s="1"/>
  <c r="FH137" i="10" s="1"/>
  <c r="GE137" i="10" s="1"/>
  <c r="GD137" i="10" s="1"/>
  <c r="HA137" i="10" s="1"/>
  <c r="GZ137" i="10" s="1"/>
  <c r="HW137" i="10" s="1"/>
  <c r="HV137" i="10" s="1"/>
  <c r="IS137" i="10" s="1"/>
  <c r="IR137" i="10" s="1"/>
  <c r="EW160" i="10"/>
  <c r="AE160" i="6" s="1"/>
  <c r="EU247" i="10"/>
  <c r="AD247" i="6" s="1"/>
  <c r="EW186" i="10"/>
  <c r="AE186" i="6" s="1"/>
  <c r="EW148" i="10"/>
  <c r="AE148" i="6" s="1"/>
  <c r="FS147" i="10"/>
  <c r="AI147" i="6" s="1"/>
  <c r="FQ291" i="10"/>
  <c r="FS291" i="10" s="1"/>
  <c r="AI291" i="6" s="1"/>
  <c r="EW216" i="10"/>
  <c r="AE216" i="6" s="1"/>
  <c r="EU159" i="10"/>
  <c r="EW159" i="10" s="1"/>
  <c r="AE159" i="6" s="1"/>
  <c r="EW171" i="10"/>
  <c r="AE171" i="6" s="1"/>
  <c r="DY297" i="10"/>
  <c r="CT251" i="10"/>
  <c r="DQ251" i="10" s="1"/>
  <c r="CT298" i="10"/>
  <c r="DQ298" i="10" s="1"/>
  <c r="CT270" i="10"/>
  <c r="DQ270" i="10" s="1"/>
  <c r="V233" i="6"/>
  <c r="EW133" i="10"/>
  <c r="AE133" i="6" s="1"/>
  <c r="DE183" i="10"/>
  <c r="W183" i="6" s="1"/>
  <c r="DY196" i="10"/>
  <c r="EA196" i="10" s="1"/>
  <c r="AA196" i="6" s="1"/>
  <c r="CZ157" i="10"/>
  <c r="T157" i="6" s="1"/>
  <c r="DM282" i="10"/>
  <c r="CZ212" i="10"/>
  <c r="T212" i="6" s="1"/>
  <c r="DY104" i="10"/>
  <c r="EA104" i="10" s="1"/>
  <c r="AD291" i="6"/>
  <c r="Z235" i="6"/>
  <c r="CZ282" i="10"/>
  <c r="T282" i="6" s="1"/>
  <c r="V196" i="6"/>
  <c r="CQ259" i="10"/>
  <c r="R209" i="6"/>
  <c r="R168" i="6"/>
  <c r="R128" i="6"/>
  <c r="CQ164" i="10"/>
  <c r="CR164" i="10" s="1" a="1"/>
  <c r="CR164" i="10" s="1"/>
  <c r="DC276" i="10"/>
  <c r="DE276" i="10" s="1"/>
  <c r="W276" i="6" s="1"/>
  <c r="DM154" i="10"/>
  <c r="DP154" i="10" s="1"/>
  <c r="EM154" i="10" s="1"/>
  <c r="EL154" i="10" s="1"/>
  <c r="FI154" i="10" s="1"/>
  <c r="FH154" i="10" s="1"/>
  <c r="GE154" i="10" s="1"/>
  <c r="GD154" i="10" s="1"/>
  <c r="HA154" i="10" s="1"/>
  <c r="GZ154" i="10" s="1"/>
  <c r="HW154" i="10" s="1"/>
  <c r="HV154" i="10" s="1"/>
  <c r="IS154" i="10" s="1"/>
  <c r="IR154" i="10" s="1"/>
  <c r="FQ261" i="10"/>
  <c r="AH261" i="6" s="1"/>
  <c r="CT241" i="10"/>
  <c r="DQ241" i="10" s="1"/>
  <c r="DY221" i="10"/>
  <c r="Z221" i="6" s="1"/>
  <c r="DM219" i="10"/>
  <c r="DN219" i="10" s="1" a="1"/>
  <c r="DN219" i="10" s="1"/>
  <c r="EJ219" i="10" s="1" a="1"/>
  <c r="EJ219" i="10" s="1"/>
  <c r="CT243" i="10"/>
  <c r="DQ243" i="10" s="1"/>
  <c r="CZ119" i="10"/>
  <c r="V173" i="6"/>
  <c r="V176" i="6"/>
  <c r="V285" i="6"/>
  <c r="CT126" i="10"/>
  <c r="DQ126" i="10" s="1"/>
  <c r="V284" i="6"/>
  <c r="DC232" i="10"/>
  <c r="V232" i="6" s="1"/>
  <c r="CT261" i="10"/>
  <c r="DQ261" i="10" s="1"/>
  <c r="CQ236" i="10"/>
  <c r="CD115" i="10"/>
  <c r="BX164" i="10"/>
  <c r="CU164" i="10" s="1"/>
  <c r="CQ289" i="10"/>
  <c r="DY298" i="10"/>
  <c r="V227" i="6"/>
  <c r="V200" i="6"/>
  <c r="V266" i="6"/>
  <c r="V278" i="6"/>
  <c r="DE226" i="10"/>
  <c r="W226" i="6" s="1"/>
  <c r="V282" i="6"/>
  <c r="CZ211" i="10"/>
  <c r="T211" i="6" s="1"/>
  <c r="DC210" i="10"/>
  <c r="DE210" i="10" s="1"/>
  <c r="W210" i="6" s="1"/>
  <c r="R236" i="6"/>
  <c r="CI189" i="10"/>
  <c r="S189" i="6" s="1"/>
  <c r="DL289" i="10"/>
  <c r="DR289" i="10"/>
  <c r="DT289" i="10" s="1"/>
  <c r="DW289" i="10"/>
  <c r="DX289" i="10"/>
  <c r="DK289" i="10"/>
  <c r="EA135" i="10"/>
  <c r="AA135" i="6" s="1"/>
  <c r="DM182" i="10"/>
  <c r="DY149" i="10"/>
  <c r="DM268" i="10"/>
  <c r="DP268" i="10" s="1"/>
  <c r="EM268" i="10" s="1"/>
  <c r="EL268" i="10" s="1"/>
  <c r="FI268" i="10" s="1"/>
  <c r="FH268" i="10" s="1"/>
  <c r="GE268" i="10" s="1"/>
  <c r="GD268" i="10" s="1"/>
  <c r="HA268" i="10" s="1"/>
  <c r="GZ268" i="10" s="1"/>
  <c r="HW268" i="10" s="1"/>
  <c r="HV268" i="10" s="1"/>
  <c r="IS268" i="10" s="1"/>
  <c r="IR268" i="10" s="1"/>
  <c r="DM208" i="10"/>
  <c r="DP208" i="10" s="1"/>
  <c r="EM208" i="10" s="1"/>
  <c r="EL208" i="10" s="1"/>
  <c r="FI208" i="10" s="1"/>
  <c r="FH208" i="10" s="1"/>
  <c r="GE208" i="10" s="1"/>
  <c r="GD208" i="10" s="1"/>
  <c r="HA208" i="10" s="1"/>
  <c r="GZ208" i="10" s="1"/>
  <c r="HW208" i="10" s="1"/>
  <c r="HV208" i="10" s="1"/>
  <c r="IS208" i="10" s="1"/>
  <c r="IR208" i="10" s="1"/>
  <c r="EA174" i="10"/>
  <c r="AA174" i="6" s="1"/>
  <c r="FQ171" i="10"/>
  <c r="AH171" i="6" s="1"/>
  <c r="FQ232" i="10"/>
  <c r="AH232" i="6" s="1"/>
  <c r="DM141" i="10"/>
  <c r="V274" i="6"/>
  <c r="CZ221" i="10"/>
  <c r="T221" i="6" s="1"/>
  <c r="DC189" i="10"/>
  <c r="DE189" i="10" s="1"/>
  <c r="W189" i="6" s="1"/>
  <c r="DY155" i="10"/>
  <c r="EA155" i="10" s="1"/>
  <c r="AA155" i="6" s="1"/>
  <c r="R178" i="6"/>
  <c r="DC168" i="10"/>
  <c r="V168" i="6" s="1"/>
  <c r="CQ244" i="10"/>
  <c r="CR244" i="10" s="1" a="1"/>
  <c r="CR244" i="10" s="1"/>
  <c r="BH138" i="10"/>
  <c r="L138" i="6" s="1"/>
  <c r="DY134" i="10"/>
  <c r="EA134" i="10" s="1"/>
  <c r="AA134" i="6" s="1"/>
  <c r="EW240" i="10"/>
  <c r="AE240" i="6" s="1"/>
  <c r="CT127" i="10"/>
  <c r="DQ127" i="10" s="1"/>
  <c r="DM106" i="10"/>
  <c r="DY175" i="10"/>
  <c r="CT217" i="10"/>
  <c r="DQ217" i="10" s="1"/>
  <c r="DM243" i="10"/>
  <c r="EU146" i="10"/>
  <c r="EW146" i="10" s="1"/>
  <c r="AE146" i="6" s="1"/>
  <c r="DM298" i="10"/>
  <c r="DN298" i="10" s="1" a="1"/>
  <c r="DN298" i="10" s="1"/>
  <c r="V126" i="6"/>
  <c r="Z279" i="6"/>
  <c r="V250" i="6"/>
  <c r="R276" i="6"/>
  <c r="BX102" i="10"/>
  <c r="CU102" i="10" s="1"/>
  <c r="CQ128" i="10"/>
  <c r="CR128" i="10" s="1" a="1"/>
  <c r="CR128" i="10" s="1"/>
  <c r="DX164" i="10"/>
  <c r="DR164" i="10"/>
  <c r="DT164" i="10" s="1"/>
  <c r="DK164" i="10"/>
  <c r="DL164" i="10"/>
  <c r="DW164" i="10"/>
  <c r="DZ145" i="10"/>
  <c r="DX145" i="10"/>
  <c r="DK145" i="10"/>
  <c r="DR145" i="10"/>
  <c r="DT145" i="10" s="1"/>
  <c r="DL145" i="10"/>
  <c r="DW145" i="10"/>
  <c r="CD164" i="10"/>
  <c r="P164" i="6" s="1"/>
  <c r="BX289" i="10"/>
  <c r="CU289" i="10" s="1"/>
  <c r="DM234" i="10"/>
  <c r="DN234" i="10" s="1" a="1"/>
  <c r="DN234" i="10" s="1"/>
  <c r="EJ234" i="10" s="1" a="1"/>
  <c r="EJ234" i="10" s="1"/>
  <c r="FF234" i="10" s="1" a="1"/>
  <c r="FF234" i="10" s="1"/>
  <c r="DM149" i="10"/>
  <c r="DP149" i="10" s="1"/>
  <c r="EM149" i="10" s="1"/>
  <c r="EL149" i="10" s="1"/>
  <c r="FI149" i="10" s="1"/>
  <c r="FH149" i="10" s="1"/>
  <c r="GE149" i="10" s="1"/>
  <c r="GD149" i="10" s="1"/>
  <c r="HA149" i="10" s="1"/>
  <c r="GZ149" i="10" s="1"/>
  <c r="HW149" i="10" s="1"/>
  <c r="HV149" i="10" s="1"/>
  <c r="IS149" i="10" s="1"/>
  <c r="IR149" i="10" s="1"/>
  <c r="DY237" i="10"/>
  <c r="EA237" i="10" s="1"/>
  <c r="AA237" i="6" s="1"/>
  <c r="DM185" i="10"/>
  <c r="DN185" i="10" s="1" a="1"/>
  <c r="DN185" i="10" s="1"/>
  <c r="EJ185" i="10" s="1" a="1"/>
  <c r="EJ185" i="10" s="1"/>
  <c r="FF185" i="10" s="1" a="1"/>
  <c r="FF185" i="10" s="1"/>
  <c r="GB185" i="10" s="1" a="1"/>
  <c r="GB185" i="10" s="1"/>
  <c r="GX185" i="10" s="1" a="1"/>
  <c r="GX185" i="10" s="1"/>
  <c r="HT185" i="10" s="1" a="1"/>
  <c r="HT185" i="10" s="1"/>
  <c r="IP185" i="10" s="1" a="1"/>
  <c r="IP185" i="10" s="1"/>
  <c r="DM228" i="10"/>
  <c r="DN228" i="10" s="1" a="1"/>
  <c r="DN228" i="10" s="1"/>
  <c r="EJ228" i="10" s="1" a="1"/>
  <c r="EJ228" i="10" s="1"/>
  <c r="FF228" i="10" s="1" a="1"/>
  <c r="FF228" i="10" s="1"/>
  <c r="GB228" i="10" s="1" a="1"/>
  <c r="GB228" i="10" s="1"/>
  <c r="GX228" i="10" s="1" a="1"/>
  <c r="GX228" i="10" s="1"/>
  <c r="HT228" i="10" s="1" a="1"/>
  <c r="HT228" i="10" s="1"/>
  <c r="IP228" i="10" s="1" a="1"/>
  <c r="IP228" i="10" s="1"/>
  <c r="DM132" i="10"/>
  <c r="DN132" i="10" s="1" a="1"/>
  <c r="DN132" i="10" s="1"/>
  <c r="EJ132" i="10" s="1" a="1"/>
  <c r="EJ132" i="10" s="1"/>
  <c r="FF132" i="10" s="1" a="1"/>
  <c r="FF132" i="10" s="1"/>
  <c r="GB132" i="10" s="1" a="1"/>
  <c r="GB132" i="10" s="1"/>
  <c r="GX132" i="10" s="1" a="1"/>
  <c r="GX132" i="10" s="1"/>
  <c r="HT132" i="10" s="1" a="1"/>
  <c r="HT132" i="10" s="1"/>
  <c r="IP132" i="10" s="1" a="1"/>
  <c r="IP132" i="10" s="1"/>
  <c r="DY288" i="10"/>
  <c r="EA288" i="10" s="1"/>
  <c r="AA288" i="6" s="1"/>
  <c r="DM119" i="10"/>
  <c r="DY301" i="10"/>
  <c r="EA301" i="10" s="1"/>
  <c r="AA301" i="6" s="1"/>
  <c r="DM226" i="10"/>
  <c r="DY194" i="10"/>
  <c r="EA194" i="10" s="1"/>
  <c r="AA194" i="6" s="1"/>
  <c r="DY122" i="10"/>
  <c r="EA122" i="10" s="1"/>
  <c r="AA122" i="6" s="1"/>
  <c r="DY219" i="10"/>
  <c r="FQ224" i="10"/>
  <c r="AH224" i="6" s="1"/>
  <c r="DY258" i="10"/>
  <c r="EA258" i="10" s="1"/>
  <c r="AA258" i="6" s="1"/>
  <c r="DM198" i="10"/>
  <c r="DN198" i="10" s="1" a="1"/>
  <c r="DN198" i="10" s="1"/>
  <c r="EJ198" i="10" s="1" a="1"/>
  <c r="EJ198" i="10" s="1"/>
  <c r="EU130" i="10"/>
  <c r="EW130" i="10" s="1"/>
  <c r="AE130" i="6" s="1"/>
  <c r="DE257" i="10"/>
  <c r="W257" i="6" s="1"/>
  <c r="CQ117" i="10"/>
  <c r="CR117" i="10" s="1" a="1"/>
  <c r="CR117" i="10" s="1"/>
  <c r="DC130" i="10"/>
  <c r="DC115" i="10"/>
  <c r="DE115" i="10" s="1"/>
  <c r="DC177" i="10"/>
  <c r="CQ160" i="10"/>
  <c r="CQ263" i="10"/>
  <c r="DY216" i="10"/>
  <c r="BX128" i="10"/>
  <c r="CU128" i="10" s="1"/>
  <c r="DE193" i="10"/>
  <c r="W193" i="6" s="1"/>
  <c r="EU115" i="10"/>
  <c r="EW115" i="10" s="1"/>
  <c r="DC240" i="10"/>
  <c r="DE240" i="10" s="1"/>
  <c r="W240" i="6" s="1"/>
  <c r="DY211" i="10"/>
  <c r="EA211" i="10" s="1"/>
  <c r="AA211" i="6" s="1"/>
  <c r="CT193" i="10"/>
  <c r="DQ193" i="10" s="1"/>
  <c r="DY185" i="10"/>
  <c r="EA185" i="10" s="1"/>
  <c r="AA185" i="6" s="1"/>
  <c r="FQ269" i="10"/>
  <c r="AH269" i="6" s="1"/>
  <c r="DY225" i="10"/>
  <c r="EA225" i="10" s="1"/>
  <c r="AA225" i="6" s="1"/>
  <c r="DY220" i="10"/>
  <c r="Z220" i="6" s="1"/>
  <c r="DY299" i="10"/>
  <c r="EA299" i="10" s="1"/>
  <c r="AA299" i="6" s="1"/>
  <c r="DY249" i="10"/>
  <c r="Z249" i="6" s="1"/>
  <c r="DM205" i="10"/>
  <c r="DY208" i="10"/>
  <c r="DM122" i="10"/>
  <c r="DM251" i="10"/>
  <c r="DY290" i="10"/>
  <c r="EA290" i="10" s="1"/>
  <c r="AA290" i="6" s="1"/>
  <c r="CQ144" i="10"/>
  <c r="DC271" i="10"/>
  <c r="DE271" i="10" s="1"/>
  <c r="W271" i="6" s="1"/>
  <c r="CQ161" i="10"/>
  <c r="CR161" i="10" s="1" a="1"/>
  <c r="CR161" i="10" s="1"/>
  <c r="CZ152" i="10"/>
  <c r="T152" i="6" s="1"/>
  <c r="EU238" i="10"/>
  <c r="EW238" i="10" s="1"/>
  <c r="AE238" i="6" s="1"/>
  <c r="DY116" i="10"/>
  <c r="EA116" i="10" s="1"/>
  <c r="DY204" i="10"/>
  <c r="EA204" i="10" s="1"/>
  <c r="AA204" i="6" s="1"/>
  <c r="DM217" i="10"/>
  <c r="DY156" i="10"/>
  <c r="Z156" i="6" s="1"/>
  <c r="EU206" i="10"/>
  <c r="EW206" i="10" s="1"/>
  <c r="AE206" i="6" s="1"/>
  <c r="DY295" i="10"/>
  <c r="EA295" i="10" s="1"/>
  <c r="AA295" i="6" s="1"/>
  <c r="DM241" i="10"/>
  <c r="DN241" i="10" s="1" a="1"/>
  <c r="DN241" i="10" s="1"/>
  <c r="EJ241" i="10" s="1" a="1"/>
  <c r="EJ241" i="10" s="1"/>
  <c r="FF241" i="10" s="1" a="1"/>
  <c r="FF241" i="10" s="1"/>
  <c r="GB241" i="10" s="1" a="1"/>
  <c r="GB241" i="10" s="1"/>
  <c r="GX241" i="10" s="1" a="1"/>
  <c r="GX241" i="10" s="1"/>
  <c r="HT241" i="10" s="1" a="1"/>
  <c r="HT241" i="10" s="1"/>
  <c r="IP241" i="10" s="1" a="1"/>
  <c r="IP241" i="10" s="1"/>
  <c r="DY250" i="10"/>
  <c r="EA250" i="10" s="1"/>
  <c r="AA250" i="6" s="1"/>
  <c r="DM253" i="10"/>
  <c r="DM108" i="10"/>
  <c r="DM213" i="10"/>
  <c r="DM281" i="10"/>
  <c r="CT104" i="10"/>
  <c r="DQ104" i="10" s="1"/>
  <c r="BX296" i="10"/>
  <c r="CU296" i="10" s="1"/>
  <c r="DY261" i="10"/>
  <c r="DY186" i="10"/>
  <c r="BX120" i="10"/>
  <c r="CU120" i="10" s="1"/>
  <c r="CZ150" i="10"/>
  <c r="T150" i="6" s="1"/>
  <c r="DM193" i="10"/>
  <c r="DN193" i="10" s="1" a="1"/>
  <c r="DN193" i="10" s="1"/>
  <c r="CI244" i="10"/>
  <c r="S244" i="6" s="1"/>
  <c r="BH283" i="10"/>
  <c r="L283" i="6" s="1"/>
  <c r="DY139" i="10"/>
  <c r="EA139" i="10" s="1"/>
  <c r="AA139" i="6" s="1"/>
  <c r="DC190" i="10"/>
  <c r="V190" i="6" s="1"/>
  <c r="DE261" i="10"/>
  <c r="W261" i="6" s="1"/>
  <c r="DY192" i="10"/>
  <c r="EA192" i="10" s="1"/>
  <c r="AA192" i="6" s="1"/>
  <c r="DY278" i="10"/>
  <c r="EA278" i="10" s="1"/>
  <c r="AA278" i="6" s="1"/>
  <c r="DM262" i="10"/>
  <c r="EU111" i="10"/>
  <c r="EW111" i="10" s="1"/>
  <c r="DY260" i="10"/>
  <c r="EA260" i="10" s="1"/>
  <c r="AA260" i="6" s="1"/>
  <c r="DY140" i="10"/>
  <c r="Z140" i="6" s="1"/>
  <c r="DY268" i="10"/>
  <c r="Z268" i="6" s="1"/>
  <c r="DM197" i="10"/>
  <c r="DN197" i="10" s="1" a="1"/>
  <c r="DN197" i="10" s="1"/>
  <c r="EJ197" i="10" s="1" a="1"/>
  <c r="EJ197" i="10" s="1"/>
  <c r="DY138" i="10"/>
  <c r="Z138" i="6" s="1"/>
  <c r="DY253" i="10"/>
  <c r="Z253" i="6" s="1"/>
  <c r="DM143" i="10"/>
  <c r="DC283" i="10"/>
  <c r="DE283" i="10" s="1"/>
  <c r="W283" i="6" s="1"/>
  <c r="DY291" i="10"/>
  <c r="Z291" i="6" s="1"/>
  <c r="DM199" i="10"/>
  <c r="DC125" i="10"/>
  <c r="DE125" i="10" s="1"/>
  <c r="W125" i="6" s="1"/>
  <c r="DC214" i="10"/>
  <c r="V214" i="6" s="1"/>
  <c r="DM165" i="10"/>
  <c r="DM183" i="10"/>
  <c r="DN183" i="10" s="1" a="1"/>
  <c r="DN183" i="10" s="1"/>
  <c r="EJ183" i="10" s="1" a="1"/>
  <c r="EJ183" i="10" s="1"/>
  <c r="DY132" i="10"/>
  <c r="EA132" i="10" s="1"/>
  <c r="AA132" i="6" s="1"/>
  <c r="DM260" i="10"/>
  <c r="DM288" i="10"/>
  <c r="DN288" i="10" s="1" a="1"/>
  <c r="DN288" i="10" s="1"/>
  <c r="EJ288" i="10" s="1" a="1"/>
  <c r="EJ288" i="10" s="1"/>
  <c r="DY215" i="10"/>
  <c r="Z215" i="6" s="1"/>
  <c r="DY242" i="10"/>
  <c r="EA242" i="10" s="1"/>
  <c r="AA242" i="6" s="1"/>
  <c r="DY180" i="10"/>
  <c r="DY151" i="10"/>
  <c r="EA151" i="10" s="1"/>
  <c r="AA151" i="6" s="1"/>
  <c r="DM249" i="10"/>
  <c r="DP249" i="10" s="1"/>
  <c r="EM249" i="10" s="1"/>
  <c r="EL249" i="10" s="1"/>
  <c r="FI249" i="10" s="1"/>
  <c r="FH249" i="10" s="1"/>
  <c r="GE249" i="10" s="1"/>
  <c r="GD249" i="10" s="1"/>
  <c r="HA249" i="10" s="1"/>
  <c r="GZ249" i="10" s="1"/>
  <c r="HW249" i="10" s="1"/>
  <c r="HV249" i="10" s="1"/>
  <c r="IS249" i="10" s="1"/>
  <c r="IR249" i="10" s="1"/>
  <c r="DM163" i="10"/>
  <c r="DN163" i="10" s="1" a="1"/>
  <c r="DN163" i="10" s="1"/>
  <c r="EJ163" i="10" s="1" a="1"/>
  <c r="EJ163" i="10" s="1"/>
  <c r="FF163" i="10" s="1" a="1"/>
  <c r="FF163" i="10" s="1"/>
  <c r="GB163" i="10" s="1" a="1"/>
  <c r="GB163" i="10" s="1"/>
  <c r="GX163" i="10" s="1" a="1"/>
  <c r="GX163" i="10" s="1"/>
  <c r="DY114" i="10"/>
  <c r="EA114" i="10" s="1"/>
  <c r="DY243" i="10"/>
  <c r="EA243" i="10" s="1"/>
  <c r="AA243" i="6" s="1"/>
  <c r="DY280" i="10"/>
  <c r="EA280" i="10" s="1"/>
  <c r="AA280" i="6" s="1"/>
  <c r="EU142" i="10"/>
  <c r="AD142" i="6" s="1"/>
  <c r="DY200" i="10"/>
  <c r="FQ148" i="10"/>
  <c r="AH148" i="6" s="1"/>
  <c r="DY108" i="10"/>
  <c r="EA108" i="10" s="1"/>
  <c r="CT152" i="10"/>
  <c r="DQ152" i="10" s="1"/>
  <c r="DY173" i="10"/>
  <c r="DM290" i="10"/>
  <c r="CT158" i="10"/>
  <c r="DQ158" i="10" s="1"/>
  <c r="DY141" i="10"/>
  <c r="EA141" i="10" s="1"/>
  <c r="AA141" i="6" s="1"/>
  <c r="V187" i="6"/>
  <c r="CQ271" i="10"/>
  <c r="DY224" i="10"/>
  <c r="Z224" i="6" s="1"/>
  <c r="CQ232" i="10"/>
  <c r="CQ146" i="10"/>
  <c r="CR146" i="10" s="1" a="1"/>
  <c r="CR146" i="10" s="1"/>
  <c r="DC109" i="10"/>
  <c r="DE109" i="10" s="1"/>
  <c r="CQ283" i="10"/>
  <c r="DY199" i="10"/>
  <c r="Z199" i="6" s="1"/>
  <c r="CQ248" i="10"/>
  <c r="DC103" i="10"/>
  <c r="DE103" i="10" s="1"/>
  <c r="DC263" i="10"/>
  <c r="V263" i="6" s="1"/>
  <c r="DY193" i="10"/>
  <c r="Z193" i="6" s="1"/>
  <c r="DY228" i="10"/>
  <c r="EA228" i="10" s="1"/>
  <c r="AA228" i="6" s="1"/>
  <c r="DY293" i="10"/>
  <c r="EA293" i="10" s="1"/>
  <c r="AA293" i="6" s="1"/>
  <c r="DY119" i="10"/>
  <c r="EA119" i="10" s="1"/>
  <c r="DY195" i="10"/>
  <c r="Z195" i="6" s="1"/>
  <c r="DM274" i="10"/>
  <c r="DN274" i="10" s="1" a="1"/>
  <c r="DN274" i="10" s="1"/>
  <c r="DY202" i="10"/>
  <c r="Z202" i="6" s="1"/>
  <c r="EU264" i="10"/>
  <c r="EW264" i="10" s="1"/>
  <c r="AE264" i="6" s="1"/>
  <c r="EU189" i="10"/>
  <c r="EW189" i="10" s="1"/>
  <c r="AE189" i="6" s="1"/>
  <c r="DY123" i="10"/>
  <c r="DM258" i="10"/>
  <c r="DY126" i="10"/>
  <c r="DY223" i="10"/>
  <c r="EA223" i="10" s="1"/>
  <c r="AA223" i="6" s="1"/>
  <c r="DM158" i="10"/>
  <c r="DC129" i="10"/>
  <c r="DE129" i="10" s="1"/>
  <c r="W129" i="6" s="1"/>
  <c r="CQ300" i="10"/>
  <c r="CR300" i="10" s="1" a="1"/>
  <c r="CR300" i="10" s="1"/>
  <c r="CQ109" i="10"/>
  <c r="CQ169" i="10"/>
  <c r="CQ177" i="10"/>
  <c r="CR177" i="10" s="1" a="1"/>
  <c r="CR177" i="10" s="1"/>
  <c r="CQ120" i="10"/>
  <c r="DC239" i="10"/>
  <c r="DE239" i="10" s="1"/>
  <c r="W239" i="6" s="1"/>
  <c r="R169" i="6"/>
  <c r="DE137" i="10"/>
  <c r="W137" i="6" s="1"/>
  <c r="DM231" i="10"/>
  <c r="DM140" i="10"/>
  <c r="DM184" i="10"/>
  <c r="DP184" i="10" s="1"/>
  <c r="EM184" i="10" s="1"/>
  <c r="EL184" i="10" s="1"/>
  <c r="FI184" i="10" s="1"/>
  <c r="FH184" i="10" s="1"/>
  <c r="GE184" i="10" s="1"/>
  <c r="GD184" i="10" s="1"/>
  <c r="HA184" i="10" s="1"/>
  <c r="GZ184" i="10" s="1"/>
  <c r="HW184" i="10" s="1"/>
  <c r="HV184" i="10" s="1"/>
  <c r="IS184" i="10" s="1"/>
  <c r="IR184" i="10" s="1"/>
  <c r="DM277" i="10"/>
  <c r="DP277" i="10" s="1"/>
  <c r="EM277" i="10" s="1"/>
  <c r="EL277" i="10" s="1"/>
  <c r="FI277" i="10" s="1"/>
  <c r="FH277" i="10" s="1"/>
  <c r="GE277" i="10" s="1"/>
  <c r="GD277" i="10" s="1"/>
  <c r="HA277" i="10" s="1"/>
  <c r="GZ277" i="10" s="1"/>
  <c r="HW277" i="10" s="1"/>
  <c r="HV277" i="10" s="1"/>
  <c r="IS277" i="10" s="1"/>
  <c r="IR277" i="10" s="1"/>
  <c r="CT213" i="10"/>
  <c r="DQ213" i="10" s="1"/>
  <c r="V234" i="6"/>
  <c r="V140" i="6"/>
  <c r="CQ302" i="10"/>
  <c r="CR302" i="10" s="1" a="1"/>
  <c r="CR302" i="10" s="1"/>
  <c r="DM139" i="10"/>
  <c r="DM291" i="10"/>
  <c r="DN291" i="10" s="1" a="1"/>
  <c r="DN291" i="10" s="1"/>
  <c r="EJ291" i="10" s="1" a="1"/>
  <c r="EJ291" i="10" s="1"/>
  <c r="FF291" i="10" s="1" a="1"/>
  <c r="FF291" i="10" s="1"/>
  <c r="DM211" i="10"/>
  <c r="CQ171" i="10"/>
  <c r="CR171" i="10" s="1" a="1"/>
  <c r="CR171" i="10" s="1"/>
  <c r="CD264" i="10"/>
  <c r="P264" i="6" s="1"/>
  <c r="DY150" i="10"/>
  <c r="Z150" i="6" s="1"/>
  <c r="DC120" i="10"/>
  <c r="DE120" i="10" s="1"/>
  <c r="DR214" i="10"/>
  <c r="DT214" i="10" s="1"/>
  <c r="DK214" i="10"/>
  <c r="DL214" i="10"/>
  <c r="DX214" i="10"/>
  <c r="DW214" i="10"/>
  <c r="BH178" i="10"/>
  <c r="L178" i="6" s="1"/>
  <c r="DM200" i="10"/>
  <c r="DM284" i="10"/>
  <c r="EU107" i="10"/>
  <c r="EU161" i="10"/>
  <c r="AD161" i="6" s="1"/>
  <c r="CT205" i="10"/>
  <c r="DQ205" i="10" s="1"/>
  <c r="DP206" i="10"/>
  <c r="EM206" i="10" s="1"/>
  <c r="EL206" i="10" s="1"/>
  <c r="FI206" i="10" s="1"/>
  <c r="FH206" i="10" s="1"/>
  <c r="GE206" i="10" s="1"/>
  <c r="GD206" i="10" s="1"/>
  <c r="HA206" i="10" s="1"/>
  <c r="GZ206" i="10" s="1"/>
  <c r="HW206" i="10" s="1"/>
  <c r="HV206" i="10" s="1"/>
  <c r="IS206" i="10" s="1"/>
  <c r="IR206" i="10" s="1"/>
  <c r="DC256" i="10"/>
  <c r="DR244" i="10"/>
  <c r="DT244" i="10" s="1"/>
  <c r="DK244" i="10"/>
  <c r="DL244" i="10"/>
  <c r="DW244" i="10"/>
  <c r="DX244" i="10"/>
  <c r="EU191" i="10"/>
  <c r="AD191" i="6" s="1"/>
  <c r="EU144" i="10"/>
  <c r="AD144" i="6" s="1"/>
  <c r="DM195" i="10"/>
  <c r="DM294" i="10"/>
  <c r="DM202" i="10"/>
  <c r="V158" i="6"/>
  <c r="DM155" i="10"/>
  <c r="DY137" i="10"/>
  <c r="Z137" i="6" s="1"/>
  <c r="CQ129" i="10"/>
  <c r="DC102" i="10"/>
  <c r="DE102" i="10" s="1"/>
  <c r="CI256" i="10"/>
  <c r="S256" i="6" s="1"/>
  <c r="DC121" i="10"/>
  <c r="DE121" i="10" s="1"/>
  <c r="W121" i="6" s="1"/>
  <c r="CQ239" i="10"/>
  <c r="CD160" i="10"/>
  <c r="P160" i="6" s="1"/>
  <c r="DM170" i="10"/>
  <c r="V280" i="6"/>
  <c r="V262" i="6"/>
  <c r="DC169" i="10"/>
  <c r="DE169" i="10" s="1"/>
  <c r="W169" i="6" s="1"/>
  <c r="DZ128" i="10"/>
  <c r="DW128" i="10"/>
  <c r="DX128" i="10"/>
  <c r="DR128" i="10"/>
  <c r="DT128" i="10" s="1"/>
  <c r="DK128" i="10"/>
  <c r="DL128" i="10"/>
  <c r="DM278" i="10"/>
  <c r="DY266" i="10"/>
  <c r="EA266" i="10" s="1"/>
  <c r="AA266" i="6" s="1"/>
  <c r="DM212" i="10"/>
  <c r="DY170" i="10"/>
  <c r="EA170" i="10" s="1"/>
  <c r="AA170" i="6" s="1"/>
  <c r="DM299" i="10"/>
  <c r="DM295" i="10"/>
  <c r="DP295" i="10" s="1"/>
  <c r="EM295" i="10" s="1"/>
  <c r="EL295" i="10" s="1"/>
  <c r="FI295" i="10" s="1"/>
  <c r="FH295" i="10" s="1"/>
  <c r="GE295" i="10" s="1"/>
  <c r="GD295" i="10" s="1"/>
  <c r="HA295" i="10" s="1"/>
  <c r="GZ295" i="10" s="1"/>
  <c r="HW295" i="10" s="1"/>
  <c r="DM229" i="10"/>
  <c r="DP229" i="10" s="1"/>
  <c r="EM229" i="10" s="1"/>
  <c r="EL229" i="10" s="1"/>
  <c r="FI229" i="10" s="1"/>
  <c r="FH229" i="10" s="1"/>
  <c r="GE229" i="10" s="1"/>
  <c r="GD229" i="10" s="1"/>
  <c r="HA229" i="10" s="1"/>
  <c r="GZ229" i="10" s="1"/>
  <c r="HW229" i="10" s="1"/>
  <c r="HV229" i="10" s="1"/>
  <c r="IS229" i="10" s="1"/>
  <c r="DM138" i="10"/>
  <c r="DM196" i="10"/>
  <c r="DM257" i="10"/>
  <c r="DY118" i="10"/>
  <c r="EA118" i="10" s="1"/>
  <c r="DY110" i="10"/>
  <c r="EA110" i="10" s="1"/>
  <c r="CQ189" i="10"/>
  <c r="DC264" i="10"/>
  <c r="V264" i="6" s="1"/>
  <c r="DM147" i="10"/>
  <c r="DN147" i="10" s="1" a="1"/>
  <c r="DN147" i="10" s="1"/>
  <c r="EJ147" i="10" s="1" a="1"/>
  <c r="EJ147" i="10" s="1"/>
  <c r="DC244" i="10"/>
  <c r="CD275" i="10"/>
  <c r="P275" i="6" s="1"/>
  <c r="R142" i="6"/>
  <c r="CI142" i="10"/>
  <c r="S142" i="6" s="1"/>
  <c r="CD247" i="10"/>
  <c r="P247" i="6" s="1"/>
  <c r="DY292" i="10"/>
  <c r="EA292" i="10" s="1"/>
  <c r="AA292" i="6" s="1"/>
  <c r="DM204" i="10"/>
  <c r="DN204" i="10" s="1" a="1"/>
  <c r="DN204" i="10" s="1"/>
  <c r="DM151" i="10"/>
  <c r="DY197" i="10"/>
  <c r="EA197" i="10" s="1"/>
  <c r="AA197" i="6" s="1"/>
  <c r="DM152" i="10"/>
  <c r="DN152" i="10" s="1" a="1"/>
  <c r="DN152" i="10" s="1"/>
  <c r="EJ152" i="10" s="1" a="1"/>
  <c r="EJ152" i="10" s="1"/>
  <c r="FF152" i="10" s="1" a="1"/>
  <c r="FF152" i="10" s="1"/>
  <c r="GB152" i="10" s="1" a="1"/>
  <c r="GB152" i="10" s="1"/>
  <c r="GX152" i="10" s="1" a="1"/>
  <c r="GX152" i="10" s="1"/>
  <c r="HT152" i="10" s="1" a="1"/>
  <c r="HT152" i="10" s="1"/>
  <c r="IP152" i="10" s="1" a="1"/>
  <c r="IP152" i="10" s="1"/>
  <c r="DY229" i="10"/>
  <c r="EA229" i="10" s="1"/>
  <c r="AA229" i="6" s="1"/>
  <c r="CT198" i="10"/>
  <c r="DQ198" i="10" s="1"/>
  <c r="DY282" i="10"/>
  <c r="Z282" i="6" s="1"/>
  <c r="DM223" i="10"/>
  <c r="DY143" i="10"/>
  <c r="EA143" i="10" s="1"/>
  <c r="AA143" i="6" s="1"/>
  <c r="EU246" i="10"/>
  <c r="AD246" i="6" s="1"/>
  <c r="V241" i="6"/>
  <c r="V253" i="6"/>
  <c r="V286" i="6"/>
  <c r="EZ129" i="10"/>
  <c r="EV129" i="10"/>
  <c r="EW129" i="10" s="1"/>
  <c r="AE129" i="6" s="1"/>
  <c r="DK161" i="10"/>
  <c r="DL161" i="10"/>
  <c r="DW161" i="10"/>
  <c r="DR161" i="10"/>
  <c r="DT161" i="10" s="1"/>
  <c r="DX161" i="10"/>
  <c r="DY201" i="10"/>
  <c r="Z201" i="6" s="1"/>
  <c r="BH204" i="10"/>
  <c r="L204" i="6" s="1"/>
  <c r="R248" i="6"/>
  <c r="CI248" i="10"/>
  <c r="S248" i="6" s="1"/>
  <c r="DX190" i="10"/>
  <c r="DR190" i="10"/>
  <c r="DT190" i="10" s="1"/>
  <c r="DK190" i="10"/>
  <c r="DW190" i="10"/>
  <c r="DL190" i="10"/>
  <c r="DM179" i="10"/>
  <c r="DN179" i="10" s="1" a="1"/>
  <c r="DN179" i="10" s="1"/>
  <c r="EJ179" i="10" s="1" a="1"/>
  <c r="EJ179" i="10" s="1"/>
  <c r="FF179" i="10" s="1" a="1"/>
  <c r="FF179" i="10" s="1"/>
  <c r="GB179" i="10" s="1" a="1"/>
  <c r="GB179" i="10" s="1"/>
  <c r="GX179" i="10" s="1" a="1"/>
  <c r="GX179" i="10" s="1"/>
  <c r="DE179" i="10"/>
  <c r="W179" i="6" s="1"/>
  <c r="DK191" i="10"/>
  <c r="DL191" i="10"/>
  <c r="DW191" i="10"/>
  <c r="DX191" i="10"/>
  <c r="DR191" i="10"/>
  <c r="DT191" i="10" s="1"/>
  <c r="CI302" i="10"/>
  <c r="S302" i="6" s="1"/>
  <c r="DR181" i="10"/>
  <c r="DT181" i="10" s="1"/>
  <c r="DK181" i="10"/>
  <c r="DL181" i="10"/>
  <c r="DW181" i="10"/>
  <c r="DX181" i="10"/>
  <c r="DZ181" i="10"/>
  <c r="DL210" i="10"/>
  <c r="DR210" i="10"/>
  <c r="DT210" i="10" s="1"/>
  <c r="DW210" i="10"/>
  <c r="DK210" i="10"/>
  <c r="DX210" i="10"/>
  <c r="DZ210" i="10"/>
  <c r="EZ248" i="10"/>
  <c r="EV248" i="10"/>
  <c r="EW248" i="10" s="1"/>
  <c r="AE248" i="6" s="1"/>
  <c r="CZ139" i="10"/>
  <c r="T139" i="6" s="1"/>
  <c r="CT170" i="10"/>
  <c r="DQ170" i="10" s="1"/>
  <c r="CQ256" i="10"/>
  <c r="CI240" i="10"/>
  <c r="S240" i="6" s="1"/>
  <c r="DR103" i="10"/>
  <c r="DT103" i="10" s="1"/>
  <c r="DW103" i="10"/>
  <c r="DL103" i="10"/>
  <c r="DX103" i="10"/>
  <c r="DZ103" i="10"/>
  <c r="DK103" i="10"/>
  <c r="CQ178" i="10"/>
  <c r="CR178" i="10" s="1" a="1"/>
  <c r="CR178" i="10" s="1"/>
  <c r="DC133" i="10"/>
  <c r="V133" i="6" s="1"/>
  <c r="DM224" i="10"/>
  <c r="DW146" i="10"/>
  <c r="DX146" i="10"/>
  <c r="DR146" i="10"/>
  <c r="DT146" i="10" s="1"/>
  <c r="DZ146" i="10"/>
  <c r="DK146" i="10"/>
  <c r="DL146" i="10"/>
  <c r="EZ193" i="10"/>
  <c r="EV193" i="10"/>
  <c r="EW193" i="10" s="1"/>
  <c r="AE193" i="6" s="1"/>
  <c r="ED102" i="10"/>
  <c r="DZ102" i="10"/>
  <c r="EU210" i="10"/>
  <c r="AD210" i="6" s="1"/>
  <c r="DY227" i="10"/>
  <c r="Z227" i="6" s="1"/>
  <c r="DM266" i="10"/>
  <c r="DN266" i="10" s="1" a="1"/>
  <c r="DN266" i="10" s="1"/>
  <c r="EJ266" i="10" s="1" a="1"/>
  <c r="EJ266" i="10" s="1"/>
  <c r="FF266" i="10" s="1" a="1"/>
  <c r="FF266" i="10" s="1"/>
  <c r="GB266" i="10" s="1" a="1"/>
  <c r="GB266" i="10" s="1"/>
  <c r="GX266" i="10" s="1" a="1"/>
  <c r="GX266" i="10" s="1"/>
  <c r="HT266" i="10" s="1" a="1"/>
  <c r="HT266" i="10" s="1"/>
  <c r="IP266" i="10" s="1" a="1"/>
  <c r="IP266" i="10" s="1"/>
  <c r="DZ131" i="10"/>
  <c r="DY105" i="10"/>
  <c r="EA105" i="10" s="1"/>
  <c r="DM215" i="10"/>
  <c r="DN215" i="10" s="1" a="1"/>
  <c r="DN215" i="10" s="1"/>
  <c r="DY113" i="10"/>
  <c r="EA113" i="10" s="1"/>
  <c r="EU267" i="10"/>
  <c r="AD267" i="6" s="1"/>
  <c r="DY294" i="10"/>
  <c r="Z294" i="6" s="1"/>
  <c r="DY226" i="10"/>
  <c r="EA226" i="10" s="1"/>
  <c r="AA226" i="6" s="1"/>
  <c r="DM194" i="10"/>
  <c r="DY274" i="10"/>
  <c r="Z274" i="6" s="1"/>
  <c r="EU222" i="10"/>
  <c r="AD222" i="6" s="1"/>
  <c r="CT220" i="10"/>
  <c r="DQ220" i="10" s="1"/>
  <c r="DY286" i="10"/>
  <c r="EA286" i="10" s="1"/>
  <c r="AA286" i="6" s="1"/>
  <c r="DY284" i="10"/>
  <c r="Z284" i="6" s="1"/>
  <c r="EU283" i="10"/>
  <c r="EW283" i="10" s="1"/>
  <c r="AE283" i="6" s="1"/>
  <c r="DY136" i="10"/>
  <c r="EA136" i="10" s="1"/>
  <c r="AA136" i="6" s="1"/>
  <c r="DY198" i="10"/>
  <c r="EA198" i="10" s="1"/>
  <c r="AA198" i="6" s="1"/>
  <c r="DY176" i="10"/>
  <c r="EA176" i="10" s="1"/>
  <c r="AA176" i="6" s="1"/>
  <c r="DY167" i="10"/>
  <c r="EA167" i="10" s="1"/>
  <c r="AA167" i="6" s="1"/>
  <c r="AD209" i="6"/>
  <c r="DW232" i="10"/>
  <c r="DR232" i="10"/>
  <c r="DT232" i="10" s="1"/>
  <c r="DX232" i="10"/>
  <c r="DL232" i="10"/>
  <c r="DK232" i="10"/>
  <c r="V216" i="6"/>
  <c r="DE216" i="10"/>
  <c r="W216" i="6" s="1"/>
  <c r="CQ269" i="10"/>
  <c r="DX129" i="10"/>
  <c r="DR129" i="10"/>
  <c r="DT129" i="10" s="1"/>
  <c r="DW129" i="10"/>
  <c r="DK129" i="10"/>
  <c r="DL129" i="10"/>
  <c r="CQ107" i="10"/>
  <c r="CI271" i="10"/>
  <c r="S271" i="6" s="1"/>
  <c r="R271" i="6"/>
  <c r="DL144" i="10"/>
  <c r="DK144" i="10"/>
  <c r="DW144" i="10"/>
  <c r="DR144" i="10"/>
  <c r="DT144" i="10" s="1"/>
  <c r="DX144" i="10"/>
  <c r="BX144" i="10"/>
  <c r="CU144" i="10" s="1"/>
  <c r="DC142" i="10"/>
  <c r="DC181" i="10"/>
  <c r="CQ296" i="10"/>
  <c r="DK171" i="10"/>
  <c r="DR171" i="10"/>
  <c r="DT171" i="10" s="1"/>
  <c r="DL171" i="10"/>
  <c r="DW171" i="10"/>
  <c r="DX171" i="10"/>
  <c r="DZ171" i="10"/>
  <c r="CD199" i="10"/>
  <c r="P199" i="6" s="1"/>
  <c r="DK177" i="10"/>
  <c r="DL177" i="10"/>
  <c r="DX177" i="10"/>
  <c r="DR177" i="10"/>
  <c r="DT177" i="10" s="1"/>
  <c r="DW177" i="10"/>
  <c r="CI263" i="10"/>
  <c r="S263" i="6" s="1"/>
  <c r="R263" i="6"/>
  <c r="BX232" i="10"/>
  <c r="CU232" i="10" s="1"/>
  <c r="DC153" i="10"/>
  <c r="DK148" i="10"/>
  <c r="DX148" i="10"/>
  <c r="DL148" i="10"/>
  <c r="DW148" i="10"/>
  <c r="DR148" i="10"/>
  <c r="DT148" i="10" s="1"/>
  <c r="DZ148" i="10"/>
  <c r="CQ103" i="10"/>
  <c r="DR263" i="10"/>
  <c r="DT263" i="10" s="1"/>
  <c r="DK263" i="10"/>
  <c r="DL263" i="10"/>
  <c r="DW263" i="10"/>
  <c r="DZ263" i="10"/>
  <c r="DX263" i="10"/>
  <c r="DE232" i="10"/>
  <c r="W232" i="6" s="1"/>
  <c r="CD191" i="10"/>
  <c r="P191" i="6" s="1"/>
  <c r="EV276" i="10"/>
  <c r="EW276" i="10" s="1"/>
  <c r="AE276" i="6" s="1"/>
  <c r="EZ276" i="10"/>
  <c r="DM192" i="10"/>
  <c r="DN192" i="10" s="1" a="1"/>
  <c r="DN192" i="10" s="1"/>
  <c r="EJ192" i="10" s="1" a="1"/>
  <c r="EJ192" i="10" s="1"/>
  <c r="FF192" i="10" s="1" a="1"/>
  <c r="FF192" i="10" s="1"/>
  <c r="GB192" i="10" s="1" a="1"/>
  <c r="GB192" i="10" s="1"/>
  <c r="DM116" i="10"/>
  <c r="DN116" i="10" s="1" a="1"/>
  <c r="DN116" i="10" s="1"/>
  <c r="DY262" i="10"/>
  <c r="EA262" i="10" s="1"/>
  <c r="AA262" i="6" s="1"/>
  <c r="DY212" i="10"/>
  <c r="EA212" i="10" s="1"/>
  <c r="AA212" i="6" s="1"/>
  <c r="DY231" i="10"/>
  <c r="EA231" i="10" s="1"/>
  <c r="AA231" i="6" s="1"/>
  <c r="DY217" i="10"/>
  <c r="Z217" i="6" s="1"/>
  <c r="DM245" i="10"/>
  <c r="DP245" i="10" s="1"/>
  <c r="EM245" i="10" s="1"/>
  <c r="EL245" i="10" s="1"/>
  <c r="FI245" i="10" s="1"/>
  <c r="FH245" i="10" s="1"/>
  <c r="GE245" i="10" s="1"/>
  <c r="GD245" i="10" s="1"/>
  <c r="HA245" i="10" s="1"/>
  <c r="GZ245" i="10" s="1"/>
  <c r="HW245" i="10" s="1"/>
  <c r="HV245" i="10" s="1"/>
  <c r="IS245" i="10" s="1"/>
  <c r="DM113" i="10"/>
  <c r="DM225" i="10"/>
  <c r="DP225" i="10" s="1"/>
  <c r="EM225" i="10" s="1"/>
  <c r="EL225" i="10" s="1"/>
  <c r="FI225" i="10" s="1"/>
  <c r="FH225" i="10" s="1"/>
  <c r="GE225" i="10" s="1"/>
  <c r="GD225" i="10" s="1"/>
  <c r="HA225" i="10" s="1"/>
  <c r="GZ225" i="10" s="1"/>
  <c r="HW225" i="10" s="1"/>
  <c r="HV225" i="10" s="1"/>
  <c r="IS225" i="10" s="1"/>
  <c r="IR225" i="10" s="1"/>
  <c r="FQ137" i="10"/>
  <c r="AH137" i="6" s="1"/>
  <c r="DM175" i="10"/>
  <c r="DN175" i="10" s="1" a="1"/>
  <c r="DN175" i="10" s="1"/>
  <c r="EJ175" i="10" s="1" a="1"/>
  <c r="EJ175" i="10" s="1"/>
  <c r="DM285" i="10"/>
  <c r="DY234" i="10"/>
  <c r="EA234" i="10" s="1"/>
  <c r="AA234" i="6" s="1"/>
  <c r="DY241" i="10"/>
  <c r="EA241" i="10" s="1"/>
  <c r="AA241" i="6" s="1"/>
  <c r="CZ290" i="10"/>
  <c r="T290" i="6" s="1"/>
  <c r="DY257" i="10"/>
  <c r="EA257" i="10" s="1"/>
  <c r="AA257" i="6" s="1"/>
  <c r="DM118" i="10"/>
  <c r="EU289" i="10"/>
  <c r="AD289" i="6" s="1"/>
  <c r="DM110" i="10"/>
  <c r="EU109" i="10"/>
  <c r="V154" i="6"/>
  <c r="DC267" i="10"/>
  <c r="DC209" i="10"/>
  <c r="FV168" i="10"/>
  <c r="FR168" i="10"/>
  <c r="DC146" i="10"/>
  <c r="BX109" i="10"/>
  <c r="CU109" i="10" s="1"/>
  <c r="DL117" i="10"/>
  <c r="DX117" i="10"/>
  <c r="DR117" i="10"/>
  <c r="DT117" i="10" s="1"/>
  <c r="DW117" i="10"/>
  <c r="DK117" i="10"/>
  <c r="DZ130" i="10"/>
  <c r="DW130" i="10"/>
  <c r="DL130" i="10"/>
  <c r="DR130" i="10"/>
  <c r="DT130" i="10" s="1"/>
  <c r="DX130" i="10"/>
  <c r="DK130" i="10"/>
  <c r="BX117" i="10"/>
  <c r="CU117" i="10" s="1"/>
  <c r="DW102" i="10"/>
  <c r="DX102" i="10"/>
  <c r="DR102" i="10"/>
  <c r="DT102" i="10" s="1"/>
  <c r="DK102" i="10"/>
  <c r="DL102" i="10"/>
  <c r="DM261" i="10"/>
  <c r="DR142" i="10"/>
  <c r="DT142" i="10" s="1"/>
  <c r="DK142" i="10"/>
  <c r="DL142" i="10"/>
  <c r="DW142" i="10"/>
  <c r="DX142" i="10"/>
  <c r="DW276" i="10"/>
  <c r="DK276" i="10"/>
  <c r="DX276" i="10"/>
  <c r="DR276" i="10"/>
  <c r="DT276" i="10" s="1"/>
  <c r="DL276" i="10"/>
  <c r="DK115" i="10"/>
  <c r="DL115" i="10"/>
  <c r="DR115" i="10"/>
  <c r="DT115" i="10" s="1"/>
  <c r="DW115" i="10"/>
  <c r="DZ115" i="10"/>
  <c r="DX115" i="10"/>
  <c r="DC171" i="10"/>
  <c r="BH218" i="10"/>
  <c r="L218" i="6" s="1"/>
  <c r="BX263" i="10"/>
  <c r="CU263" i="10" s="1"/>
  <c r="DC248" i="10"/>
  <c r="DC178" i="10"/>
  <c r="DK133" i="10"/>
  <c r="DL133" i="10"/>
  <c r="DW133" i="10"/>
  <c r="DX133" i="10"/>
  <c r="DR133" i="10"/>
  <c r="DT133" i="10" s="1"/>
  <c r="DZ133" i="10"/>
  <c r="CZ176" i="10"/>
  <c r="T176" i="6" s="1"/>
  <c r="DX264" i="10"/>
  <c r="DR264" i="10"/>
  <c r="DT264" i="10" s="1"/>
  <c r="DK264" i="10"/>
  <c r="DL264" i="10"/>
  <c r="DZ264" i="10"/>
  <c r="DW264" i="10"/>
  <c r="DM227" i="10"/>
  <c r="DN227" i="10" s="1" a="1"/>
  <c r="DN227" i="10" s="1"/>
  <c r="DY106" i="10"/>
  <c r="EA106" i="10" s="1"/>
  <c r="EU287" i="10"/>
  <c r="AD287" i="6" s="1"/>
  <c r="EU120" i="10"/>
  <c r="DY277" i="10"/>
  <c r="Z277" i="6" s="1"/>
  <c r="GM169" i="10"/>
  <c r="DY158" i="10"/>
  <c r="EA158" i="10" s="1"/>
  <c r="AA158" i="6" s="1"/>
  <c r="FR211" i="10"/>
  <c r="FS211" i="10" s="1"/>
  <c r="AI211" i="6" s="1"/>
  <c r="FV211" i="10"/>
  <c r="CZ216" i="10"/>
  <c r="T216" i="6" s="1"/>
  <c r="CD171" i="10"/>
  <c r="P171" i="6" s="1"/>
  <c r="DC269" i="10"/>
  <c r="DR267" i="10"/>
  <c r="DT267" i="10" s="1"/>
  <c r="DK267" i="10"/>
  <c r="DL267" i="10"/>
  <c r="DW267" i="10"/>
  <c r="DX267" i="10"/>
  <c r="DR209" i="10"/>
  <c r="DT209" i="10" s="1"/>
  <c r="DK209" i="10"/>
  <c r="DZ209" i="10"/>
  <c r="DL209" i="10"/>
  <c r="DX209" i="10"/>
  <c r="DW209" i="10"/>
  <c r="CQ190" i="10"/>
  <c r="DL107" i="10"/>
  <c r="DX107" i="10"/>
  <c r="DK107" i="10"/>
  <c r="DR107" i="10"/>
  <c r="DT107" i="10" s="1"/>
  <c r="DW107" i="10"/>
  <c r="DC117" i="10"/>
  <c r="DE117" i="10" s="1"/>
  <c r="DK109" i="10"/>
  <c r="DL109" i="10"/>
  <c r="DW109" i="10"/>
  <c r="DX109" i="10"/>
  <c r="DR109" i="10"/>
  <c r="DT109" i="10" s="1"/>
  <c r="CQ191" i="10"/>
  <c r="DM186" i="10"/>
  <c r="DN186" i="10" s="1" a="1"/>
  <c r="DN186" i="10" s="1"/>
  <c r="ED107" i="10"/>
  <c r="DZ107" i="10"/>
  <c r="DX121" i="10"/>
  <c r="DZ121" i="10"/>
  <c r="DK121" i="10"/>
  <c r="DL121" i="10"/>
  <c r="DW121" i="10"/>
  <c r="DR121" i="10"/>
  <c r="DT121" i="10" s="1"/>
  <c r="DC131" i="10"/>
  <c r="CT177" i="10"/>
  <c r="DQ177" i="10" s="1"/>
  <c r="DC160" i="10"/>
  <c r="V160" i="6" s="1"/>
  <c r="DM150" i="10"/>
  <c r="DN150" i="10" s="1" a="1"/>
  <c r="DN150" i="10" s="1"/>
  <c r="EJ150" i="10" s="1" a="1"/>
  <c r="EJ150" i="10" s="1"/>
  <c r="DX120" i="10"/>
  <c r="DK120" i="10"/>
  <c r="DL120" i="10"/>
  <c r="DR120" i="10"/>
  <c r="DT120" i="10" s="1"/>
  <c r="DW120" i="10"/>
  <c r="DX153" i="10"/>
  <c r="DR153" i="10"/>
  <c r="DT153" i="10" s="1"/>
  <c r="DK153" i="10"/>
  <c r="DL153" i="10"/>
  <c r="DW153" i="10"/>
  <c r="CQ125" i="10"/>
  <c r="CR125" i="10" s="1" a="1"/>
  <c r="CR125" i="10" s="1"/>
  <c r="CQ133" i="10"/>
  <c r="CR133" i="10" s="1" a="1"/>
  <c r="CR133" i="10" s="1"/>
  <c r="DX131" i="10"/>
  <c r="DR131" i="10"/>
  <c r="DT131" i="10" s="1"/>
  <c r="DK131" i="10"/>
  <c r="DL131" i="10"/>
  <c r="DW131" i="10"/>
  <c r="DM187" i="10"/>
  <c r="CQ264" i="10"/>
  <c r="DW269" i="10"/>
  <c r="DX269" i="10"/>
  <c r="DR269" i="10"/>
  <c r="DT269" i="10" s="1"/>
  <c r="DK269" i="10"/>
  <c r="DL269" i="10"/>
  <c r="R161" i="6"/>
  <c r="CI161" i="10"/>
  <c r="S161" i="6" s="1"/>
  <c r="DZ117" i="10"/>
  <c r="ED117" i="10"/>
  <c r="DL300" i="10"/>
  <c r="DW300" i="10"/>
  <c r="DX300" i="10"/>
  <c r="DR300" i="10"/>
  <c r="DT300" i="10" s="1"/>
  <c r="DK300" i="10"/>
  <c r="CD210" i="10"/>
  <c r="P210" i="6" s="1"/>
  <c r="DW240" i="10"/>
  <c r="DX240" i="10"/>
  <c r="DR240" i="10"/>
  <c r="DT240" i="10" s="1"/>
  <c r="DK240" i="10"/>
  <c r="DL240" i="10"/>
  <c r="DZ240" i="10"/>
  <c r="DW169" i="10"/>
  <c r="DX169" i="10"/>
  <c r="DL169" i="10"/>
  <c r="DK169" i="10"/>
  <c r="DR169" i="10"/>
  <c r="DT169" i="10" s="1"/>
  <c r="DZ169" i="10"/>
  <c r="DW160" i="10"/>
  <c r="DL160" i="10"/>
  <c r="DX160" i="10"/>
  <c r="DR160" i="10"/>
  <c r="DT160" i="10" s="1"/>
  <c r="DK160" i="10"/>
  <c r="DZ160" i="10"/>
  <c r="R191" i="6"/>
  <c r="CI191" i="10"/>
  <c r="S191" i="6" s="1"/>
  <c r="CQ148" i="10"/>
  <c r="DC236" i="10"/>
  <c r="DL248" i="10"/>
  <c r="DX248" i="10"/>
  <c r="DW248" i="10"/>
  <c r="DK248" i="10"/>
  <c r="DR248" i="10"/>
  <c r="DT248" i="10" s="1"/>
  <c r="DR125" i="10"/>
  <c r="DT125" i="10" s="1"/>
  <c r="DW125" i="10"/>
  <c r="DX125" i="10"/>
  <c r="DZ125" i="10"/>
  <c r="DK125" i="10"/>
  <c r="DL125" i="10"/>
  <c r="DZ120" i="10"/>
  <c r="ED120" i="10"/>
  <c r="DW239" i="10"/>
  <c r="DX239" i="10"/>
  <c r="DR239" i="10"/>
  <c r="DT239" i="10" s="1"/>
  <c r="DK239" i="10"/>
  <c r="DZ239" i="10"/>
  <c r="DL239" i="10"/>
  <c r="DX302" i="10"/>
  <c r="DR302" i="10"/>
  <c r="DT302" i="10" s="1"/>
  <c r="DK302" i="10"/>
  <c r="DZ302" i="10"/>
  <c r="DL302" i="10"/>
  <c r="DW302" i="10"/>
  <c r="DR283" i="10"/>
  <c r="DT283" i="10" s="1"/>
  <c r="DZ283" i="10"/>
  <c r="DK283" i="10"/>
  <c r="DL283" i="10"/>
  <c r="DW283" i="10"/>
  <c r="DX283" i="10"/>
  <c r="J25" i="10"/>
  <c r="AG25" i="10" s="1"/>
  <c r="DM292" i="10"/>
  <c r="DP292" i="10" s="1"/>
  <c r="EM292" i="10" s="1"/>
  <c r="EL292" i="10" s="1"/>
  <c r="FI292" i="10" s="1"/>
  <c r="FH292" i="10" s="1"/>
  <c r="GE292" i="10" s="1"/>
  <c r="GD292" i="10" s="1"/>
  <c r="HA292" i="10" s="1"/>
  <c r="GZ292" i="10" s="1"/>
  <c r="HW292" i="10" s="1"/>
  <c r="HV292" i="10" s="1"/>
  <c r="IS292" i="10" s="1"/>
  <c r="IR292" i="10" s="1"/>
  <c r="DY162" i="10"/>
  <c r="EA162" i="10" s="1"/>
  <c r="AA162" i="6" s="1"/>
  <c r="DY270" i="10"/>
  <c r="EA270" i="10" s="1"/>
  <c r="AA270" i="6" s="1"/>
  <c r="DY183" i="10"/>
  <c r="EA183" i="10" s="1"/>
  <c r="AA183" i="6" s="1"/>
  <c r="DM293" i="10"/>
  <c r="DP293" i="10" s="1"/>
  <c r="EM293" i="10" s="1"/>
  <c r="EL293" i="10" s="1"/>
  <c r="FI293" i="10" s="1"/>
  <c r="FH293" i="10" s="1"/>
  <c r="GE293" i="10" s="1"/>
  <c r="GD293" i="10" s="1"/>
  <c r="HA293" i="10" s="1"/>
  <c r="GZ293" i="10" s="1"/>
  <c r="HW293" i="10" s="1"/>
  <c r="HV293" i="10" s="1"/>
  <c r="IS293" i="10" s="1"/>
  <c r="IR293" i="10" s="1"/>
  <c r="DY157" i="10"/>
  <c r="EA157" i="10" s="1"/>
  <c r="AA157" i="6" s="1"/>
  <c r="DM242" i="10"/>
  <c r="DN242" i="10" s="1" a="1"/>
  <c r="DN242" i="10" s="1"/>
  <c r="DY285" i="10"/>
  <c r="EA285" i="10" s="1"/>
  <c r="AA285" i="6" s="1"/>
  <c r="DY152" i="10"/>
  <c r="EA152" i="10" s="1"/>
  <c r="AA152" i="6" s="1"/>
  <c r="DM250" i="10"/>
  <c r="DM280" i="10"/>
  <c r="DN280" i="10" s="1" a="1"/>
  <c r="DN280" i="10" s="1"/>
  <c r="EJ280" i="10" s="1" a="1"/>
  <c r="EJ280" i="10" s="1"/>
  <c r="FF280" i="10" s="1" a="1"/>
  <c r="FF280" i="10" s="1"/>
  <c r="GB280" i="10" s="1" a="1"/>
  <c r="GB280" i="10" s="1"/>
  <c r="GX280" i="10" s="1" a="1"/>
  <c r="GX280" i="10" s="1"/>
  <c r="FQ199" i="10"/>
  <c r="AH199" i="6" s="1"/>
  <c r="DM136" i="10"/>
  <c r="DY213" i="10"/>
  <c r="EA213" i="10" s="1"/>
  <c r="AA213" i="6" s="1"/>
  <c r="DM176" i="10"/>
  <c r="DN176" i="10" s="1" a="1"/>
  <c r="DN176" i="10" s="1"/>
  <c r="EJ176" i="10" s="1" a="1"/>
  <c r="EJ176" i="10" s="1"/>
  <c r="FF176" i="10" s="1" a="1"/>
  <c r="FF176" i="10" s="1"/>
  <c r="GB176" i="10" s="1" a="1"/>
  <c r="GB176" i="10" s="1"/>
  <c r="EU271" i="10"/>
  <c r="AD271" i="6" s="1"/>
  <c r="DM124" i="10"/>
  <c r="DM173" i="10"/>
  <c r="DN173" i="10" s="1" a="1"/>
  <c r="DN173" i="10" s="1"/>
  <c r="EJ173" i="10" s="1" a="1"/>
  <c r="EJ173" i="10" s="1"/>
  <c r="FF173" i="10" s="1" a="1"/>
  <c r="FF173" i="10" s="1"/>
  <c r="DZ271" i="10"/>
  <c r="DR271" i="10"/>
  <c r="DT271" i="10" s="1"/>
  <c r="DW271" i="10"/>
  <c r="DX271" i="10"/>
  <c r="DK271" i="10"/>
  <c r="DL271" i="10"/>
  <c r="BH181" i="10"/>
  <c r="L181" i="6" s="1"/>
  <c r="CD181" i="10"/>
  <c r="P181" i="6" s="1"/>
  <c r="CI148" i="10"/>
  <c r="S148" i="6" s="1"/>
  <c r="R148" i="6"/>
  <c r="DZ189" i="10"/>
  <c r="DX189" i="10"/>
  <c r="DR189" i="10"/>
  <c r="DT189" i="10" s="1"/>
  <c r="DL189" i="10"/>
  <c r="DK189" i="10"/>
  <c r="DW189" i="10"/>
  <c r="R296" i="6"/>
  <c r="CI296" i="10"/>
  <c r="S296" i="6" s="1"/>
  <c r="CI239" i="10"/>
  <c r="S239" i="6" s="1"/>
  <c r="R239" i="6"/>
  <c r="BX248" i="10"/>
  <c r="CU248" i="10" s="1"/>
  <c r="DC259" i="10"/>
  <c r="DC300" i="10"/>
  <c r="FV169" i="10"/>
  <c r="FR169" i="10"/>
  <c r="FS169" i="10" s="1"/>
  <c r="AI169" i="6" s="1"/>
  <c r="DY179" i="10"/>
  <c r="Z179" i="6" s="1"/>
  <c r="CQ168" i="10"/>
  <c r="CQ130" i="10"/>
  <c r="DC144" i="10"/>
  <c r="DC191" i="10"/>
  <c r="CQ142" i="10"/>
  <c r="CR142" i="10" s="1" a="1"/>
  <c r="CR142" i="10" s="1"/>
  <c r="CQ181" i="10"/>
  <c r="DC296" i="10"/>
  <c r="CQ210" i="10"/>
  <c r="CR210" i="10" s="1" a="1"/>
  <c r="CR210" i="10" s="1"/>
  <c r="BH259" i="10"/>
  <c r="L259" i="6" s="1"/>
  <c r="CZ124" i="10"/>
  <c r="T124" i="6" s="1"/>
  <c r="CQ121" i="10"/>
  <c r="CR121" i="10" s="1" a="1"/>
  <c r="CR121" i="10" s="1"/>
  <c r="CQ131" i="10"/>
  <c r="R259" i="6"/>
  <c r="CI259" i="10"/>
  <c r="S259" i="6" s="1"/>
  <c r="DC148" i="10"/>
  <c r="DZ178" i="10"/>
  <c r="DK178" i="10"/>
  <c r="DL178" i="10"/>
  <c r="DW178" i="10"/>
  <c r="DR178" i="10"/>
  <c r="DT178" i="10" s="1"/>
  <c r="DX178" i="10"/>
  <c r="BX168" i="10"/>
  <c r="CU168" i="10" s="1"/>
  <c r="DW236" i="10"/>
  <c r="DX236" i="10"/>
  <c r="DR236" i="10"/>
  <c r="DT236" i="10" s="1"/>
  <c r="DK236" i="10"/>
  <c r="DL236" i="10"/>
  <c r="DY127" i="10"/>
  <c r="EA127" i="10" s="1"/>
  <c r="AA127" i="6" s="1"/>
  <c r="DM221" i="10"/>
  <c r="DY281" i="10"/>
  <c r="Z281" i="6" s="1"/>
  <c r="DM134" i="10"/>
  <c r="CQ267" i="10"/>
  <c r="DW259" i="10"/>
  <c r="DX259" i="10"/>
  <c r="DR259" i="10"/>
  <c r="DT259" i="10" s="1"/>
  <c r="DK259" i="10"/>
  <c r="DL259" i="10"/>
  <c r="CQ240" i="10"/>
  <c r="CR240" i="10" s="1" a="1"/>
  <c r="CR240" i="10" s="1"/>
  <c r="DR168" i="10"/>
  <c r="DT168" i="10" s="1"/>
  <c r="DW168" i="10"/>
  <c r="DL168" i="10"/>
  <c r="DX168" i="10"/>
  <c r="DK168" i="10"/>
  <c r="DZ168" i="10"/>
  <c r="CD201" i="10"/>
  <c r="P201" i="6" s="1"/>
  <c r="CZ201" i="10"/>
  <c r="T201" i="6" s="1"/>
  <c r="DW296" i="10"/>
  <c r="DX296" i="10"/>
  <c r="DR296" i="10"/>
  <c r="DT296" i="10" s="1"/>
  <c r="DK296" i="10"/>
  <c r="DL296" i="10"/>
  <c r="CT179" i="10"/>
  <c r="DQ179" i="10" s="1"/>
  <c r="V139" i="6"/>
  <c r="DE139" i="10"/>
  <c r="W139" i="6" s="1"/>
  <c r="DX256" i="10"/>
  <c r="DR256" i="10"/>
  <c r="DT256" i="10" s="1"/>
  <c r="DW256" i="10"/>
  <c r="DK256" i="10"/>
  <c r="DL256" i="10"/>
  <c r="DZ256" i="10"/>
  <c r="CQ153" i="10"/>
  <c r="BX131" i="10"/>
  <c r="CU131" i="10" s="1"/>
  <c r="CD232" i="10"/>
  <c r="P232" i="6" s="1"/>
  <c r="BH162" i="10"/>
  <c r="L162" i="6" s="1"/>
  <c r="DM216" i="10"/>
  <c r="DN216" i="10" s="1" a="1"/>
  <c r="DN216" i="10" s="1"/>
  <c r="EJ216" i="10" s="1" a="1"/>
  <c r="EJ216" i="10" s="1"/>
  <c r="FF216" i="10" s="1" a="1"/>
  <c r="FF216" i="10" s="1"/>
  <c r="GB216" i="10" s="1" a="1"/>
  <c r="GB216" i="10" s="1"/>
  <c r="GX216" i="10" s="1" a="1"/>
  <c r="GX216" i="10" s="1"/>
  <c r="HT216" i="10" s="1" a="1"/>
  <c r="HT216" i="10" s="1"/>
  <c r="IP216" i="10" s="1" a="1"/>
  <c r="IP216" i="10" s="1"/>
  <c r="FQ240" i="10"/>
  <c r="AH240" i="6" s="1"/>
  <c r="GM211" i="10"/>
  <c r="AL211" i="6" s="1"/>
  <c r="FQ186" i="10"/>
  <c r="AH186" i="6" s="1"/>
  <c r="GM248" i="10"/>
  <c r="AL248" i="6" s="1"/>
  <c r="EU178" i="10"/>
  <c r="EW178" i="10" s="1"/>
  <c r="AE178" i="6" s="1"/>
  <c r="EU102" i="10"/>
  <c r="EU121" i="10"/>
  <c r="EW121" i="10" s="1"/>
  <c r="AE121" i="6" s="1"/>
  <c r="EU279" i="10"/>
  <c r="EW279" i="10" s="1"/>
  <c r="AE279" i="6" s="1"/>
  <c r="EU272" i="10"/>
  <c r="EW272" i="10" s="1"/>
  <c r="AE272" i="6" s="1"/>
  <c r="EU300" i="10"/>
  <c r="EU128" i="10"/>
  <c r="EW128" i="10" s="1"/>
  <c r="AE128" i="6" s="1"/>
  <c r="EU174" i="10"/>
  <c r="AD174" i="6" s="1"/>
  <c r="EU259" i="10"/>
  <c r="AD259" i="6" s="1"/>
  <c r="EU230" i="10"/>
  <c r="AD230" i="6" s="1"/>
  <c r="EU103" i="10"/>
  <c r="EW103" i="10" s="1"/>
  <c r="EU214" i="10"/>
  <c r="AD214" i="6" s="1"/>
  <c r="EU236" i="10"/>
  <c r="AD236" i="6" s="1"/>
  <c r="EU131" i="10"/>
  <c r="EU177" i="10"/>
  <c r="AD177" i="6" s="1"/>
  <c r="FQ155" i="10"/>
  <c r="AH155" i="6" s="1"/>
  <c r="FQ276" i="10"/>
  <c r="AH276" i="6" s="1"/>
  <c r="EU255" i="10"/>
  <c r="EU244" i="10"/>
  <c r="AD244" i="6" s="1"/>
  <c r="FQ160" i="10"/>
  <c r="AH160" i="6" s="1"/>
  <c r="EU203" i="10"/>
  <c r="AD203" i="6" s="1"/>
  <c r="HI256" i="10"/>
  <c r="AP256" i="6" s="1"/>
  <c r="EU181" i="10"/>
  <c r="EU302" i="10"/>
  <c r="EU188" i="10"/>
  <c r="AD188" i="6" s="1"/>
  <c r="FQ216" i="10"/>
  <c r="AH216" i="6" s="1"/>
  <c r="EU125" i="10"/>
  <c r="GM201" i="10"/>
  <c r="AL201" i="6" s="1"/>
  <c r="EU164" i="10"/>
  <c r="AD164" i="6" s="1"/>
  <c r="EU254" i="10"/>
  <c r="AD254" i="6" s="1"/>
  <c r="EU145" i="10"/>
  <c r="EW145" i="10" s="1"/>
  <c r="AE145" i="6" s="1"/>
  <c r="EU275" i="10"/>
  <c r="AD275" i="6" s="1"/>
  <c r="EU153" i="10"/>
  <c r="AD153" i="6" s="1"/>
  <c r="EU235" i="10"/>
  <c r="EW235" i="10" s="1"/>
  <c r="AE235" i="6" s="1"/>
  <c r="EU190" i="10"/>
  <c r="AD190" i="6" s="1"/>
  <c r="EU239" i="10"/>
  <c r="EW239" i="10" s="1"/>
  <c r="AE239" i="6" s="1"/>
  <c r="FQ150" i="10"/>
  <c r="AH150" i="6" s="1"/>
  <c r="FQ179" i="10"/>
  <c r="AH179" i="6" s="1"/>
  <c r="FQ209" i="10"/>
  <c r="FS209" i="10" s="1"/>
  <c r="AI209" i="6" s="1"/>
  <c r="EU117" i="10"/>
  <c r="FQ133" i="10"/>
  <c r="AH133" i="6" s="1"/>
  <c r="EU263" i="10"/>
  <c r="AD263" i="6" s="1"/>
  <c r="EU252" i="10"/>
  <c r="EU166" i="10"/>
  <c r="EW166" i="10" s="1"/>
  <c r="AE166" i="6" s="1"/>
  <c r="FQ168" i="10"/>
  <c r="AH168" i="6" s="1"/>
  <c r="FQ129" i="10"/>
  <c r="AH129" i="6" s="1"/>
  <c r="GM147" i="10"/>
  <c r="AL147" i="6" s="1"/>
  <c r="EU135" i="10"/>
  <c r="AD135" i="6" s="1"/>
  <c r="FQ193" i="10"/>
  <c r="HI139" i="10"/>
  <c r="AP139" i="6" s="1"/>
  <c r="EA219" i="10"/>
  <c r="AA219" i="6" s="1"/>
  <c r="Z219" i="6"/>
  <c r="Z225" i="6"/>
  <c r="EA268" i="10"/>
  <c r="AA268" i="6" s="1"/>
  <c r="EA195" i="10"/>
  <c r="AA195" i="6" s="1"/>
  <c r="EA265" i="10"/>
  <c r="AA265" i="6" s="1"/>
  <c r="Z265" i="6"/>
  <c r="EA149" i="10"/>
  <c r="AA149" i="6" s="1"/>
  <c r="Z149" i="6"/>
  <c r="EA294" i="10"/>
  <c r="AA294" i="6" s="1"/>
  <c r="EA180" i="10"/>
  <c r="AA180" i="6" s="1"/>
  <c r="Z180" i="6"/>
  <c r="AD206" i="6"/>
  <c r="EA273" i="10"/>
  <c r="AA273" i="6" s="1"/>
  <c r="CD268" i="10"/>
  <c r="P268" i="6" s="1"/>
  <c r="FO239" i="10"/>
  <c r="FP239" i="10"/>
  <c r="FR239" i="10"/>
  <c r="GR185" i="10"/>
  <c r="FR139" i="10"/>
  <c r="FS139" i="10" s="1"/>
  <c r="AI139" i="6" s="1"/>
  <c r="FV139" i="10"/>
  <c r="FV227" i="10"/>
  <c r="DM162" i="10"/>
  <c r="HN104" i="10"/>
  <c r="FV112" i="10"/>
  <c r="EZ137" i="10"/>
  <c r="EV137" i="10"/>
  <c r="EW137" i="10" s="1"/>
  <c r="AE137" i="6" s="1"/>
  <c r="EV135" i="10"/>
  <c r="EZ135" i="10"/>
  <c r="GR130" i="10"/>
  <c r="FR112" i="10"/>
  <c r="ET112" i="10"/>
  <c r="ES112" i="10"/>
  <c r="HN268" i="10"/>
  <c r="EV281" i="10"/>
  <c r="EZ281" i="10"/>
  <c r="DM157" i="10"/>
  <c r="ES242" i="10"/>
  <c r="ET242" i="10"/>
  <c r="DM180" i="10"/>
  <c r="DP180" i="10" s="1"/>
  <c r="EM180" i="10" s="1"/>
  <c r="EL180" i="10" s="1"/>
  <c r="FI180" i="10" s="1"/>
  <c r="FH180" i="10" s="1"/>
  <c r="GE180" i="10" s="1"/>
  <c r="GD180" i="10" s="1"/>
  <c r="HA180" i="10" s="1"/>
  <c r="GZ180" i="10" s="1"/>
  <c r="HW180" i="10" s="1"/>
  <c r="HV180" i="10" s="1"/>
  <c r="IS180" i="10" s="1"/>
  <c r="IR180" i="10" s="1"/>
  <c r="FO135" i="10"/>
  <c r="FP135" i="10"/>
  <c r="DM220" i="10"/>
  <c r="DN220" i="10" s="1" a="1"/>
  <c r="DN220" i="10" s="1"/>
  <c r="EJ220" i="10" s="1" a="1"/>
  <c r="EJ220" i="10" s="1"/>
  <c r="FF220" i="10" s="1" a="1"/>
  <c r="FF220" i="10" s="1"/>
  <c r="GB220" i="10" s="1" a="1"/>
  <c r="GB220" i="10" s="1"/>
  <c r="GX220" i="10" s="1" a="1"/>
  <c r="GX220" i="10" s="1"/>
  <c r="HT220" i="10" s="1" a="1"/>
  <c r="HT220" i="10" s="1"/>
  <c r="IP220" i="10" s="1" a="1"/>
  <c r="IP220" i="10" s="1"/>
  <c r="IJ188" i="10"/>
  <c r="ET151" i="10"/>
  <c r="ES151" i="10"/>
  <c r="EZ261" i="10"/>
  <c r="EV261" i="10"/>
  <c r="EW261" i="10" s="1"/>
  <c r="AE261" i="6" s="1"/>
  <c r="HN223" i="10"/>
  <c r="FP102" i="10"/>
  <c r="FO102" i="10"/>
  <c r="DM265" i="10"/>
  <c r="DP265" i="10" s="1"/>
  <c r="EM265" i="10" s="1"/>
  <c r="EL265" i="10" s="1"/>
  <c r="FI265" i="10" s="1"/>
  <c r="FH265" i="10" s="1"/>
  <c r="GE265" i="10" s="1"/>
  <c r="GD265" i="10" s="1"/>
  <c r="HA265" i="10" s="1"/>
  <c r="GZ265" i="10" s="1"/>
  <c r="HW265" i="10" s="1"/>
  <c r="HV265" i="10" s="1"/>
  <c r="IS265" i="10" s="1"/>
  <c r="IR265" i="10" s="1"/>
  <c r="DP165" i="10"/>
  <c r="EM165" i="10" s="1"/>
  <c r="EL165" i="10" s="1"/>
  <c r="FI165" i="10" s="1"/>
  <c r="FH165" i="10" s="1"/>
  <c r="GE165" i="10" s="1"/>
  <c r="GD165" i="10" s="1"/>
  <c r="HA165" i="10" s="1"/>
  <c r="GZ165" i="10" s="1"/>
  <c r="HW165" i="10" s="1"/>
  <c r="HV165" i="10" s="1"/>
  <c r="IS165" i="10" s="1"/>
  <c r="IR165" i="10" s="1"/>
  <c r="DM301" i="10"/>
  <c r="GR284" i="10"/>
  <c r="DM218" i="10"/>
  <c r="GR302" i="10"/>
  <c r="HN181" i="10"/>
  <c r="HN231" i="10"/>
  <c r="EV150" i="10"/>
  <c r="EW150" i="10" s="1"/>
  <c r="AE150" i="6" s="1"/>
  <c r="EZ150" i="10"/>
  <c r="ES152" i="10"/>
  <c r="ET152" i="10"/>
  <c r="EV152" i="10"/>
  <c r="DM273" i="10"/>
  <c r="GN189" i="10"/>
  <c r="FO189" i="10"/>
  <c r="FP189" i="10"/>
  <c r="FR189" i="10"/>
  <c r="FV212" i="10"/>
  <c r="FR229" i="10"/>
  <c r="ES229" i="10"/>
  <c r="ET229" i="10"/>
  <c r="FV146" i="10"/>
  <c r="FR146" i="10"/>
  <c r="EV259" i="10"/>
  <c r="EZ259" i="10"/>
  <c r="EA138" i="10"/>
  <c r="AA138" i="6" s="1"/>
  <c r="EV191" i="10"/>
  <c r="EZ191" i="10"/>
  <c r="FO207" i="10"/>
  <c r="FP207" i="10"/>
  <c r="EA173" i="10"/>
  <c r="AA173" i="6" s="1"/>
  <c r="Z173" i="6"/>
  <c r="GK150" i="10"/>
  <c r="GL150" i="10"/>
  <c r="ES127" i="10"/>
  <c r="ET127" i="10"/>
  <c r="ES278" i="10"/>
  <c r="ET278" i="10"/>
  <c r="EV278" i="10"/>
  <c r="EV267" i="10"/>
  <c r="EZ267" i="10"/>
  <c r="ES162" i="10"/>
  <c r="ET162" i="10"/>
  <c r="ES149" i="10"/>
  <c r="ET149" i="10"/>
  <c r="ET204" i="10"/>
  <c r="ES204" i="10"/>
  <c r="DP237" i="10"/>
  <c r="EM237" i="10" s="1"/>
  <c r="EL237" i="10" s="1"/>
  <c r="FI237" i="10" s="1"/>
  <c r="FH237" i="10" s="1"/>
  <c r="GE237" i="10" s="1"/>
  <c r="GD237" i="10" s="1"/>
  <c r="HA237" i="10" s="1"/>
  <c r="GZ237" i="10" s="1"/>
  <c r="HW237" i="10" s="1"/>
  <c r="HV237" i="10" s="1"/>
  <c r="IS237" i="10" s="1"/>
  <c r="IR237" i="10" s="1"/>
  <c r="EZ122" i="10"/>
  <c r="EV122" i="10"/>
  <c r="EV153" i="10"/>
  <c r="EZ153" i="10"/>
  <c r="GR198" i="10"/>
  <c r="ET220" i="10"/>
  <c r="ES220" i="10"/>
  <c r="GL216" i="10"/>
  <c r="GK216" i="10"/>
  <c r="GR202" i="10"/>
  <c r="FP125" i="10"/>
  <c r="FO125" i="10"/>
  <c r="ET265" i="10"/>
  <c r="ES265" i="10"/>
  <c r="EZ140" i="10"/>
  <c r="EV140" i="10"/>
  <c r="EV197" i="10"/>
  <c r="EZ197" i="10"/>
  <c r="ES301" i="10"/>
  <c r="ET301" i="10"/>
  <c r="EV301" i="10"/>
  <c r="ES218" i="10"/>
  <c r="ET218" i="10"/>
  <c r="EV218" i="10"/>
  <c r="FV279" i="10"/>
  <c r="FR279" i="10"/>
  <c r="EA163" i="10"/>
  <c r="AA163" i="6" s="1"/>
  <c r="Z163" i="6"/>
  <c r="FR103" i="10"/>
  <c r="FV103" i="10"/>
  <c r="EV220" i="10"/>
  <c r="EZ220" i="10"/>
  <c r="GR226" i="10"/>
  <c r="ES273" i="10"/>
  <c r="ET273" i="10"/>
  <c r="ES234" i="10"/>
  <c r="ET234" i="10"/>
  <c r="FV115" i="10"/>
  <c r="FR115" i="10"/>
  <c r="ES280" i="10"/>
  <c r="ET280" i="10"/>
  <c r="EV280" i="10"/>
  <c r="ES123" i="10"/>
  <c r="ET123" i="10"/>
  <c r="IJ210" i="10"/>
  <c r="EV151" i="10"/>
  <c r="EZ151" i="10"/>
  <c r="FP238" i="10"/>
  <c r="FO238" i="10"/>
  <c r="FR238" i="10"/>
  <c r="FO177" i="10"/>
  <c r="FP177" i="10"/>
  <c r="ES165" i="10"/>
  <c r="ET165" i="10"/>
  <c r="GR272" i="10"/>
  <c r="GR128" i="10"/>
  <c r="AD296" i="6"/>
  <c r="GK209" i="10"/>
  <c r="GL209" i="10"/>
  <c r="ES262" i="10"/>
  <c r="ET262" i="10"/>
  <c r="EV262" i="10"/>
  <c r="GR282" i="10"/>
  <c r="ES212" i="10"/>
  <c r="ET212" i="10"/>
  <c r="DM112" i="10"/>
  <c r="DN112" i="10" s="1" a="1"/>
  <c r="DN112" i="10" s="1"/>
  <c r="EJ112" i="10" s="1" a="1"/>
  <c r="EJ112" i="10" s="1"/>
  <c r="FF112" i="10" s="1" a="1"/>
  <c r="FF112" i="10" s="1"/>
  <c r="GB112" i="10" s="1" a="1"/>
  <c r="GB112" i="10" s="1"/>
  <c r="HN121" i="10"/>
  <c r="FP111" i="10"/>
  <c r="FO111" i="10"/>
  <c r="FR111" i="10"/>
  <c r="ES217" i="10"/>
  <c r="ET217" i="10"/>
  <c r="EV217" i="10"/>
  <c r="FV138" i="10"/>
  <c r="GR237" i="10"/>
  <c r="ES157" i="10"/>
  <c r="ET157" i="10"/>
  <c r="EV157" i="10"/>
  <c r="GL129" i="10"/>
  <c r="GK129" i="10"/>
  <c r="FP206" i="10"/>
  <c r="GN206" i="10"/>
  <c r="FO206" i="10"/>
  <c r="HG211" i="10"/>
  <c r="HH211" i="10"/>
  <c r="GK137" i="10"/>
  <c r="GL137" i="10"/>
  <c r="IJ291" i="10"/>
  <c r="ES299" i="10"/>
  <c r="ET299" i="10"/>
  <c r="EV299" i="10"/>
  <c r="ES294" i="10"/>
  <c r="ET294" i="10"/>
  <c r="FV245" i="10"/>
  <c r="ES208" i="10"/>
  <c r="ET208" i="10"/>
  <c r="EV208" i="10"/>
  <c r="ES163" i="10"/>
  <c r="ET163" i="10"/>
  <c r="EV163" i="10"/>
  <c r="FV114" i="10"/>
  <c r="EV144" i="10"/>
  <c r="EZ144" i="10"/>
  <c r="FV124" i="10"/>
  <c r="GR167" i="10"/>
  <c r="ES187" i="10"/>
  <c r="ET187" i="10"/>
  <c r="EA124" i="10"/>
  <c r="AA124" i="6" s="1"/>
  <c r="ES143" i="10"/>
  <c r="ET143" i="10"/>
  <c r="EV143" i="10"/>
  <c r="FO210" i="10"/>
  <c r="FP210" i="10"/>
  <c r="FR210" i="10"/>
  <c r="ES227" i="10"/>
  <c r="ET227" i="10"/>
  <c r="FR227" i="10"/>
  <c r="EV113" i="10"/>
  <c r="EZ113" i="10"/>
  <c r="FP230" i="10"/>
  <c r="FO230" i="10"/>
  <c r="EZ277" i="10"/>
  <c r="EV277" i="10"/>
  <c r="HN192" i="10"/>
  <c r="FR234" i="10"/>
  <c r="FV234" i="10"/>
  <c r="ES270" i="10"/>
  <c r="ET270" i="10"/>
  <c r="EV270" i="10"/>
  <c r="EV131" i="10"/>
  <c r="EZ131" i="10"/>
  <c r="ET228" i="10"/>
  <c r="ES228" i="10"/>
  <c r="HN183" i="10"/>
  <c r="FO145" i="10"/>
  <c r="FP145" i="10"/>
  <c r="GN145" i="10"/>
  <c r="FR145" i="10"/>
  <c r="FR127" i="10"/>
  <c r="FV127" i="10"/>
  <c r="EV298" i="10"/>
  <c r="EZ298" i="10"/>
  <c r="EV300" i="10"/>
  <c r="EZ300" i="10"/>
  <c r="FO255" i="10"/>
  <c r="FP255" i="10"/>
  <c r="FR255" i="10"/>
  <c r="EV265" i="10"/>
  <c r="EZ265" i="10"/>
  <c r="EV109" i="10"/>
  <c r="EZ109" i="10"/>
  <c r="FV219" i="10"/>
  <c r="ES119" i="10"/>
  <c r="ET119" i="10"/>
  <c r="EV119" i="10"/>
  <c r="ET113" i="10"/>
  <c r="ES113" i="10"/>
  <c r="HH248" i="10"/>
  <c r="HG248" i="10"/>
  <c r="FR264" i="10"/>
  <c r="FV264" i="10"/>
  <c r="HH147" i="10"/>
  <c r="HG147" i="10"/>
  <c r="ES170" i="10"/>
  <c r="ET170" i="10"/>
  <c r="EV170" i="10"/>
  <c r="FO178" i="10"/>
  <c r="FP178" i="10"/>
  <c r="FR178" i="10"/>
  <c r="FR216" i="10"/>
  <c r="FV216" i="10"/>
  <c r="GR221" i="10"/>
  <c r="EV177" i="10"/>
  <c r="EZ177" i="10"/>
  <c r="EZ289" i="10"/>
  <c r="EV289" i="10"/>
  <c r="ES226" i="10"/>
  <c r="ET226" i="10"/>
  <c r="EV226" i="10"/>
  <c r="ES205" i="10"/>
  <c r="ET205" i="10"/>
  <c r="EV205" i="10"/>
  <c r="GR175" i="10"/>
  <c r="ES295" i="10"/>
  <c r="ET295" i="10"/>
  <c r="EV295" i="10"/>
  <c r="GK291" i="10"/>
  <c r="GL291" i="10"/>
  <c r="GN291" i="10"/>
  <c r="HN154" i="10"/>
  <c r="FO247" i="10"/>
  <c r="FP247" i="10"/>
  <c r="FR247" i="10"/>
  <c r="DM286" i="10"/>
  <c r="GR178" i="10"/>
  <c r="IJ270" i="10"/>
  <c r="GL155" i="10"/>
  <c r="GK155" i="10"/>
  <c r="EV230" i="10"/>
  <c r="EZ230" i="10"/>
  <c r="ET292" i="10"/>
  <c r="ES292" i="10"/>
  <c r="ES297" i="10"/>
  <c r="ET297" i="10"/>
  <c r="EV297" i="10"/>
  <c r="EV161" i="10"/>
  <c r="EZ161" i="10"/>
  <c r="EV127" i="10"/>
  <c r="GR293" i="10"/>
  <c r="FP144" i="10"/>
  <c r="FO144" i="10"/>
  <c r="DP212" i="10"/>
  <c r="EM212" i="10" s="1"/>
  <c r="EL212" i="10" s="1"/>
  <c r="FI212" i="10" s="1"/>
  <c r="FH212" i="10" s="1"/>
  <c r="GE212" i="10" s="1"/>
  <c r="GD212" i="10" s="1"/>
  <c r="HA212" i="10" s="1"/>
  <c r="GZ212" i="10" s="1"/>
  <c r="HW212" i="10" s="1"/>
  <c r="HV212" i="10" s="1"/>
  <c r="IS212" i="10" s="1"/>
  <c r="IR212" i="10" s="1"/>
  <c r="ES293" i="10"/>
  <c r="ET293" i="10"/>
  <c r="EV293" i="10"/>
  <c r="CT172" i="10"/>
  <c r="DQ172" i="10" s="1"/>
  <c r="ES140" i="10"/>
  <c r="ET140" i="10"/>
  <c r="FR166" i="10"/>
  <c r="FV166" i="10"/>
  <c r="ES195" i="10"/>
  <c r="ET195" i="10"/>
  <c r="ES184" i="10"/>
  <c r="ET184" i="10"/>
  <c r="EV184" i="10"/>
  <c r="GL193" i="10"/>
  <c r="GK193" i="10"/>
  <c r="GK160" i="10"/>
  <c r="GL160" i="10"/>
  <c r="ES268" i="10"/>
  <c r="ET268" i="10"/>
  <c r="EV268" i="10"/>
  <c r="ET197" i="10"/>
  <c r="ES197" i="10"/>
  <c r="FO287" i="10"/>
  <c r="FP287" i="10"/>
  <c r="ES194" i="10"/>
  <c r="ET194" i="10"/>
  <c r="EV194" i="10"/>
  <c r="FR148" i="10"/>
  <c r="FV148" i="10"/>
  <c r="ES274" i="10"/>
  <c r="ET274" i="10"/>
  <c r="IJ278" i="10"/>
  <c r="ES221" i="10"/>
  <c r="ET221" i="10"/>
  <c r="EV221" i="10"/>
  <c r="FO264" i="10"/>
  <c r="FP264" i="10"/>
  <c r="FV110" i="10"/>
  <c r="EA126" i="10"/>
  <c r="AA126" i="6" s="1"/>
  <c r="Z126" i="6"/>
  <c r="GR218" i="10"/>
  <c r="ES223" i="10"/>
  <c r="ET223" i="10"/>
  <c r="EV223" i="10"/>
  <c r="DM233" i="10"/>
  <c r="FR224" i="10"/>
  <c r="FV224" i="10"/>
  <c r="HN170" i="10"/>
  <c r="FR155" i="10"/>
  <c r="FV155" i="10"/>
  <c r="FR160" i="10"/>
  <c r="FV160" i="10"/>
  <c r="EV222" i="10"/>
  <c r="EZ222" i="10"/>
  <c r="FP188" i="10"/>
  <c r="FO188" i="10"/>
  <c r="FR188" i="10"/>
  <c r="GK179" i="10"/>
  <c r="GL179" i="10"/>
  <c r="GR297" i="10"/>
  <c r="ES116" i="10"/>
  <c r="ET116" i="10"/>
  <c r="EV116" i="10"/>
  <c r="FR171" i="10"/>
  <c r="FV171" i="10"/>
  <c r="FP128" i="10"/>
  <c r="FO128" i="10"/>
  <c r="GR152" i="10"/>
  <c r="GR172" i="10"/>
  <c r="GR116" i="10"/>
  <c r="GR143" i="10"/>
  <c r="EV105" i="10"/>
  <c r="EZ105" i="10"/>
  <c r="ET105" i="10"/>
  <c r="ES105" i="10"/>
  <c r="ES215" i="10"/>
  <c r="ET215" i="10"/>
  <c r="EV215" i="10"/>
  <c r="FV229" i="10"/>
  <c r="DP260" i="10"/>
  <c r="EM260" i="10" s="1"/>
  <c r="EL260" i="10" s="1"/>
  <c r="FI260" i="10" s="1"/>
  <c r="FH260" i="10" s="1"/>
  <c r="GE260" i="10" s="1"/>
  <c r="GD260" i="10" s="1"/>
  <c r="HA260" i="10" s="1"/>
  <c r="GZ260" i="10" s="1"/>
  <c r="HW260" i="10" s="1"/>
  <c r="HV260" i="10" s="1"/>
  <c r="IS260" i="10" s="1"/>
  <c r="IR260" i="10" s="1"/>
  <c r="FP267" i="10"/>
  <c r="FO267" i="10"/>
  <c r="FO244" i="10"/>
  <c r="FP244" i="10"/>
  <c r="EV287" i="10"/>
  <c r="EZ287" i="10"/>
  <c r="IC139" i="10"/>
  <c r="ID139" i="10"/>
  <c r="HH201" i="10"/>
  <c r="HG201" i="10"/>
  <c r="FP214" i="10"/>
  <c r="FO214" i="10"/>
  <c r="FO120" i="10"/>
  <c r="FP120" i="10"/>
  <c r="IJ252" i="10"/>
  <c r="EV253" i="10"/>
  <c r="EZ253" i="10"/>
  <c r="HN260" i="10"/>
  <c r="FR187" i="10"/>
  <c r="FV187" i="10"/>
  <c r="EZ207" i="10"/>
  <c r="EV207" i="10"/>
  <c r="ES241" i="10"/>
  <c r="ET241" i="10"/>
  <c r="EV241" i="10"/>
  <c r="GL224" i="10"/>
  <c r="GK224" i="10"/>
  <c r="EZ285" i="10"/>
  <c r="EV285" i="10"/>
  <c r="HN290" i="10"/>
  <c r="EA200" i="10"/>
  <c r="AA200" i="6" s="1"/>
  <c r="Z200" i="6"/>
  <c r="DM126" i="10"/>
  <c r="DN126" i="10" s="1" a="1"/>
  <c r="DN126" i="10" s="1"/>
  <c r="EJ126" i="10" s="1" a="1"/>
  <c r="EJ126" i="10" s="1"/>
  <c r="FF126" i="10" s="1" a="1"/>
  <c r="FF126" i="10" s="1"/>
  <c r="GB126" i="10" s="1" a="1"/>
  <c r="GB126" i="10" s="1"/>
  <c r="GX126" i="10" s="1" a="1"/>
  <c r="GX126" i="10" s="1"/>
  <c r="HT126" i="10" s="1" a="1"/>
  <c r="HT126" i="10" s="1"/>
  <c r="IP126" i="10" s="1" a="1"/>
  <c r="IP126" i="10" s="1"/>
  <c r="FP254" i="10"/>
  <c r="FO254" i="10"/>
  <c r="FR254" i="10"/>
  <c r="HN239" i="10"/>
  <c r="FO263" i="10"/>
  <c r="FP263" i="10"/>
  <c r="FR263" i="10"/>
  <c r="ES106" i="10"/>
  <c r="ET106" i="10"/>
  <c r="ES237" i="10"/>
  <c r="ET237" i="10"/>
  <c r="EV237" i="10"/>
  <c r="GR288" i="10"/>
  <c r="EV158" i="10"/>
  <c r="EZ158" i="10"/>
  <c r="EV294" i="10"/>
  <c r="EZ294" i="10"/>
  <c r="GK276" i="10"/>
  <c r="GL276" i="10"/>
  <c r="ES185" i="10"/>
  <c r="ET185" i="10"/>
  <c r="EV185" i="10"/>
  <c r="FP166" i="10"/>
  <c r="FO166" i="10"/>
  <c r="FV118" i="10"/>
  <c r="FP191" i="10"/>
  <c r="FO191" i="10"/>
  <c r="ES260" i="10"/>
  <c r="ET260" i="10"/>
  <c r="EV260" i="10"/>
  <c r="ES245" i="10"/>
  <c r="ET245" i="10"/>
  <c r="DM105" i="10"/>
  <c r="FV233" i="10"/>
  <c r="EV165" i="10"/>
  <c r="GL269" i="10"/>
  <c r="GK269" i="10"/>
  <c r="EV244" i="10"/>
  <c r="EZ244" i="10"/>
  <c r="ES180" i="10"/>
  <c r="ET180" i="10"/>
  <c r="EV180" i="10"/>
  <c r="FV106" i="10"/>
  <c r="FR106" i="10"/>
  <c r="GL261" i="10"/>
  <c r="GK261" i="10"/>
  <c r="FR125" i="10"/>
  <c r="FV125" i="10"/>
  <c r="ES175" i="10"/>
  <c r="ET175" i="10"/>
  <c r="EV175" i="10"/>
  <c r="HN283" i="10"/>
  <c r="GR196" i="10"/>
  <c r="ES285" i="10"/>
  <c r="ET285" i="10"/>
  <c r="ES249" i="10"/>
  <c r="ET249" i="10"/>
  <c r="EA205" i="10"/>
  <c r="AA205" i="6" s="1"/>
  <c r="Z205" i="6"/>
  <c r="FR240" i="10"/>
  <c r="FV240" i="10"/>
  <c r="FP121" i="10"/>
  <c r="FO121" i="10"/>
  <c r="FR121" i="10"/>
  <c r="ES114" i="10"/>
  <c r="ET114" i="10"/>
  <c r="ES122" i="10"/>
  <c r="ET122" i="10"/>
  <c r="FO103" i="10"/>
  <c r="FP103" i="10"/>
  <c r="GR136" i="10"/>
  <c r="FP222" i="10"/>
  <c r="FO222" i="10"/>
  <c r="GR246" i="10"/>
  <c r="FP117" i="10"/>
  <c r="FO117" i="10"/>
  <c r="HN159" i="10"/>
  <c r="FP115" i="10"/>
  <c r="FO115" i="10"/>
  <c r="FR186" i="10"/>
  <c r="FV186" i="10"/>
  <c r="ES243" i="10"/>
  <c r="ET243" i="10"/>
  <c r="EV243" i="10"/>
  <c r="EV236" i="10"/>
  <c r="EZ236" i="10"/>
  <c r="ET250" i="10"/>
  <c r="ES250" i="10"/>
  <c r="FO142" i="10"/>
  <c r="FP142" i="10"/>
  <c r="AH291" i="6"/>
  <c r="GR147" i="10"/>
  <c r="GN147" i="10"/>
  <c r="FR274" i="10"/>
  <c r="FV274" i="10"/>
  <c r="FP203" i="10"/>
  <c r="FO203" i="10"/>
  <c r="EA253" i="10"/>
  <c r="AA253" i="6" s="1"/>
  <c r="EA298" i="10"/>
  <c r="AA298" i="6" s="1"/>
  <c r="Z298" i="6"/>
  <c r="ET182" i="10"/>
  <c r="ES182" i="10"/>
  <c r="EV182" i="10"/>
  <c r="FO252" i="10"/>
  <c r="FP252" i="10"/>
  <c r="FR252" i="10"/>
  <c r="ES192" i="10"/>
  <c r="ET192" i="10"/>
  <c r="EV192" i="10"/>
  <c r="HN200" i="10"/>
  <c r="FO296" i="10"/>
  <c r="FP296" i="10"/>
  <c r="FR266" i="10"/>
  <c r="ES266" i="10"/>
  <c r="ET266" i="10"/>
  <c r="HN215" i="10"/>
  <c r="ET183" i="10"/>
  <c r="ES183" i="10"/>
  <c r="EV183" i="10"/>
  <c r="ES154" i="10"/>
  <c r="ET154" i="10"/>
  <c r="EV154" i="10"/>
  <c r="GR157" i="10"/>
  <c r="ES132" i="10"/>
  <c r="ET132" i="10"/>
  <c r="FR132" i="10"/>
  <c r="EV132" i="10"/>
  <c r="ES231" i="10"/>
  <c r="ET231" i="10"/>
  <c r="EV231" i="10"/>
  <c r="ES288" i="10"/>
  <c r="ET288" i="10"/>
  <c r="EV288" i="10"/>
  <c r="GR286" i="10"/>
  <c r="FV266" i="10"/>
  <c r="GK168" i="10"/>
  <c r="GL168" i="10"/>
  <c r="GR213" i="10"/>
  <c r="GN209" i="10"/>
  <c r="GR209" i="10"/>
  <c r="ET156" i="10"/>
  <c r="ES156" i="10"/>
  <c r="FR165" i="10"/>
  <c r="FV165" i="10"/>
  <c r="EZ199" i="10"/>
  <c r="EV199" i="10"/>
  <c r="EW199" i="10" s="1"/>
  <c r="AE199" i="6" s="1"/>
  <c r="ES225" i="10"/>
  <c r="ET225" i="10"/>
  <c r="GL186" i="10"/>
  <c r="GK186" i="10"/>
  <c r="ES219" i="10"/>
  <c r="ET219" i="10"/>
  <c r="ES202" i="10"/>
  <c r="ET202" i="10"/>
  <c r="EV202" i="10"/>
  <c r="EV250" i="10"/>
  <c r="EZ250" i="10"/>
  <c r="EV195" i="10"/>
  <c r="EZ195" i="10"/>
  <c r="EZ162" i="10"/>
  <c r="EV162" i="10"/>
  <c r="CD166" i="10"/>
  <c r="P166" i="6" s="1"/>
  <c r="DM123" i="10"/>
  <c r="GR206" i="10"/>
  <c r="EV274" i="10"/>
  <c r="EW247" i="10"/>
  <c r="AE247" i="6" s="1"/>
  <c r="DY251" i="10"/>
  <c r="ES124" i="10"/>
  <c r="ET124" i="10"/>
  <c r="EA281" i="10"/>
  <c r="AA281" i="6" s="1"/>
  <c r="ES110" i="10"/>
  <c r="ET110" i="10"/>
  <c r="FR110" i="10"/>
  <c r="EV110" i="10"/>
  <c r="EV123" i="10"/>
  <c r="FV133" i="10"/>
  <c r="FR133" i="10"/>
  <c r="EV179" i="10"/>
  <c r="EW179" i="10" s="1"/>
  <c r="AE179" i="6" s="1"/>
  <c r="EZ179" i="10"/>
  <c r="GR119" i="10"/>
  <c r="IJ262" i="10"/>
  <c r="FV194" i="10"/>
  <c r="FR194" i="10"/>
  <c r="DM172" i="10"/>
  <c r="ES284" i="10"/>
  <c r="ET284" i="10"/>
  <c r="EV284" i="10"/>
  <c r="FO181" i="10"/>
  <c r="FP181" i="10"/>
  <c r="FR181" i="10"/>
  <c r="FR156" i="10"/>
  <c r="FV156" i="10"/>
  <c r="ES136" i="10"/>
  <c r="ET136" i="10"/>
  <c r="EV136" i="10"/>
  <c r="ES108" i="10"/>
  <c r="ET108" i="10"/>
  <c r="EV108" i="10"/>
  <c r="ES198" i="10"/>
  <c r="ET198" i="10"/>
  <c r="EV198" i="10"/>
  <c r="GK171" i="10"/>
  <c r="GL171" i="10"/>
  <c r="FV132" i="10"/>
  <c r="GR238" i="10"/>
  <c r="ES158" i="10"/>
  <c r="ET158" i="10"/>
  <c r="EV292" i="10"/>
  <c r="EZ292" i="10"/>
  <c r="EV225" i="10"/>
  <c r="EZ225" i="10"/>
  <c r="DM167" i="10"/>
  <c r="EZ296" i="10"/>
  <c r="EV296" i="10"/>
  <c r="EW296" i="10" s="1"/>
  <c r="AE296" i="6" s="1"/>
  <c r="EV214" i="10"/>
  <c r="EZ214" i="10"/>
  <c r="EZ273" i="10"/>
  <c r="EV273" i="10"/>
  <c r="ES200" i="10"/>
  <c r="ET200" i="10"/>
  <c r="EV200" i="10"/>
  <c r="EV204" i="10"/>
  <c r="EZ204" i="10"/>
  <c r="FO235" i="10"/>
  <c r="FP235" i="10"/>
  <c r="EV201" i="10"/>
  <c r="EW201" i="10" s="1"/>
  <c r="AE201" i="6" s="1"/>
  <c r="EZ201" i="10"/>
  <c r="ES196" i="10"/>
  <c r="ET196" i="10"/>
  <c r="EV196" i="10"/>
  <c r="GL199" i="10"/>
  <c r="GK199" i="10"/>
  <c r="ES277" i="10"/>
  <c r="ET277" i="10"/>
  <c r="ES282" i="10"/>
  <c r="ET282" i="10"/>
  <c r="EV282" i="10"/>
  <c r="EV242" i="10"/>
  <c r="EZ242" i="10"/>
  <c r="ES233" i="10"/>
  <c r="ET233" i="10"/>
  <c r="FR233" i="10"/>
  <c r="FO159" i="10"/>
  <c r="FP159" i="10"/>
  <c r="FR159" i="10"/>
  <c r="FO130" i="10"/>
  <c r="FP130" i="10"/>
  <c r="FO289" i="10"/>
  <c r="FP289" i="10"/>
  <c r="FV217" i="10"/>
  <c r="FR217" i="10"/>
  <c r="GR134" i="10"/>
  <c r="DP197" i="10"/>
  <c r="EM197" i="10" s="1"/>
  <c r="EL197" i="10" s="1"/>
  <c r="FI197" i="10" s="1"/>
  <c r="FH197" i="10" s="1"/>
  <c r="GE197" i="10" s="1"/>
  <c r="GD197" i="10" s="1"/>
  <c r="HA197" i="10" s="1"/>
  <c r="GZ197" i="10" s="1"/>
  <c r="HW197" i="10" s="1"/>
  <c r="HV197" i="10" s="1"/>
  <c r="IS197" i="10" s="1"/>
  <c r="IR197" i="10" s="1"/>
  <c r="EV232" i="10"/>
  <c r="EW232" i="10" s="1"/>
  <c r="AE232" i="6" s="1"/>
  <c r="EZ232" i="10"/>
  <c r="ES141" i="10"/>
  <c r="ET141" i="10"/>
  <c r="EV141" i="10"/>
  <c r="EV173" i="10"/>
  <c r="EZ173" i="10"/>
  <c r="EV174" i="10"/>
  <c r="EZ174" i="10"/>
  <c r="FO279" i="10"/>
  <c r="FP279" i="10"/>
  <c r="GR251" i="10"/>
  <c r="IC256" i="10"/>
  <c r="ID256" i="10"/>
  <c r="HN176" i="10"/>
  <c r="FO272" i="10"/>
  <c r="FP272" i="10"/>
  <c r="GR301" i="10"/>
  <c r="GR263" i="10"/>
  <c r="FP161" i="10"/>
  <c r="FO161" i="10"/>
  <c r="GR299" i="10"/>
  <c r="FP302" i="10"/>
  <c r="FO302" i="10"/>
  <c r="GR205" i="10"/>
  <c r="GL240" i="10"/>
  <c r="GK240" i="10"/>
  <c r="FR280" i="10"/>
  <c r="FV280" i="10"/>
  <c r="ES118" i="10"/>
  <c r="ET118" i="10"/>
  <c r="EV142" i="10"/>
  <c r="EZ142" i="10"/>
  <c r="FP246" i="10"/>
  <c r="FO246" i="10"/>
  <c r="EZ126" i="10"/>
  <c r="EV126" i="10"/>
  <c r="FR235" i="10"/>
  <c r="FV235" i="10"/>
  <c r="FP153" i="10"/>
  <c r="FO153" i="10"/>
  <c r="ES251" i="10"/>
  <c r="ET251" i="10"/>
  <c r="EV251" i="10"/>
  <c r="ES126" i="10"/>
  <c r="ET126" i="10"/>
  <c r="ET253" i="10"/>
  <c r="ES253" i="10"/>
  <c r="FO107" i="10"/>
  <c r="FP107" i="10"/>
  <c r="EV257" i="10"/>
  <c r="EZ257" i="10"/>
  <c r="IJ184" i="10"/>
  <c r="ES213" i="10"/>
  <c r="ET213" i="10"/>
  <c r="EV213" i="10"/>
  <c r="FP164" i="10"/>
  <c r="FO164" i="10"/>
  <c r="EV164" i="10"/>
  <c r="EZ164" i="10"/>
  <c r="ET257" i="10"/>
  <c r="ES257" i="10"/>
  <c r="FO275" i="10"/>
  <c r="FP275" i="10"/>
  <c r="GR255" i="10"/>
  <c r="GN255" i="10"/>
  <c r="GK133" i="10"/>
  <c r="GL133" i="10"/>
  <c r="ES290" i="10"/>
  <c r="ET290" i="10"/>
  <c r="EV290" i="10"/>
  <c r="FO109" i="10"/>
  <c r="FP109" i="10"/>
  <c r="GR189" i="10"/>
  <c r="ES298" i="10"/>
  <c r="ET298" i="10"/>
  <c r="FR249" i="10"/>
  <c r="FV249" i="10"/>
  <c r="IJ241" i="10"/>
  <c r="FR295" i="10"/>
  <c r="FV295" i="10"/>
  <c r="FP146" i="10"/>
  <c r="FO146" i="10"/>
  <c r="GR145" i="10"/>
  <c r="GR258" i="10"/>
  <c r="HN163" i="10"/>
  <c r="ET172" i="10"/>
  <c r="ES172" i="10"/>
  <c r="EV172" i="10"/>
  <c r="ES286" i="10"/>
  <c r="ET286" i="10"/>
  <c r="EV286" i="10"/>
  <c r="HN247" i="10"/>
  <c r="GL148" i="10"/>
  <c r="GK148" i="10"/>
  <c r="ES176" i="10"/>
  <c r="ET176" i="10"/>
  <c r="EV176" i="10"/>
  <c r="FR256" i="10"/>
  <c r="FS256" i="10" s="1"/>
  <c r="AI256" i="6" s="1"/>
  <c r="FV256" i="10"/>
  <c r="EZ190" i="10"/>
  <c r="EV190" i="10"/>
  <c r="HN182" i="10"/>
  <c r="DP110" i="10"/>
  <c r="EM110" i="10" s="1"/>
  <c r="EL110" i="10" s="1"/>
  <c r="FI110" i="10" s="1"/>
  <c r="FH110" i="10" s="1"/>
  <c r="GE110" i="10" s="1"/>
  <c r="GD110" i="10" s="1"/>
  <c r="HA110" i="10" s="1"/>
  <c r="GZ110" i="10" s="1"/>
  <c r="HW110" i="10" s="1"/>
  <c r="HV110" i="10" s="1"/>
  <c r="IS110" i="10" s="1"/>
  <c r="IR110" i="10" s="1"/>
  <c r="CZ294" i="10"/>
  <c r="T294" i="6" s="1"/>
  <c r="FO131" i="10"/>
  <c r="FP131" i="10"/>
  <c r="GR108" i="10"/>
  <c r="HG169" i="10"/>
  <c r="HH169" i="10"/>
  <c r="EV149" i="10"/>
  <c r="EZ149" i="10"/>
  <c r="GR271" i="10"/>
  <c r="ET167" i="10"/>
  <c r="ES167" i="10"/>
  <c r="EV167" i="10"/>
  <c r="GR141" i="10"/>
  <c r="FO236" i="10"/>
  <c r="FP236" i="10"/>
  <c r="EV228" i="10"/>
  <c r="EZ228" i="10"/>
  <c r="FO190" i="10"/>
  <c r="FP190" i="10"/>
  <c r="ES134" i="10"/>
  <c r="ET134" i="10"/>
  <c r="EV134" i="10"/>
  <c r="FO300" i="10"/>
  <c r="FP300" i="10"/>
  <c r="GK232" i="10"/>
  <c r="GL232" i="10"/>
  <c r="EZ269" i="10"/>
  <c r="EV269" i="10"/>
  <c r="EW269" i="10" s="1"/>
  <c r="AE269" i="6" s="1"/>
  <c r="ES258" i="10"/>
  <c r="ET258" i="10"/>
  <c r="EV258" i="10"/>
  <c r="ES138" i="10"/>
  <c r="ET138" i="10"/>
  <c r="FP283" i="10"/>
  <c r="FO283" i="10"/>
  <c r="FR283" i="10"/>
  <c r="FO174" i="10"/>
  <c r="FP174" i="10"/>
  <c r="GR180" i="10"/>
  <c r="FP259" i="10"/>
  <c r="FO259" i="10"/>
  <c r="FP271" i="10"/>
  <c r="FO271" i="10"/>
  <c r="GR243" i="10"/>
  <c r="ES104" i="10"/>
  <c r="ET104" i="10"/>
  <c r="EV104" i="10"/>
  <c r="ET281" i="10"/>
  <c r="ES281" i="10"/>
  <c r="ES173" i="10"/>
  <c r="ET173" i="10"/>
  <c r="FV123" i="10"/>
  <c r="FR123" i="10"/>
  <c r="HN208" i="10"/>
  <c r="EZ203" i="10"/>
  <c r="EV203" i="10"/>
  <c r="EV275" i="10"/>
  <c r="EZ275" i="10"/>
  <c r="J117" i="6"/>
  <c r="J105" i="6"/>
  <c r="J109" i="6"/>
  <c r="J120" i="6"/>
  <c r="J115" i="6"/>
  <c r="J112" i="6"/>
  <c r="J78" i="10"/>
  <c r="AG78" i="10" s="1"/>
  <c r="J93" i="10"/>
  <c r="AG93" i="10" s="1"/>
  <c r="J116" i="6"/>
  <c r="J119" i="6"/>
  <c r="J114" i="6"/>
  <c r="J103" i="6"/>
  <c r="J108" i="6"/>
  <c r="J102" i="6"/>
  <c r="AX12" i="10"/>
  <c r="AO53" i="10"/>
  <c r="J53" i="6" s="1"/>
  <c r="BQ12" i="10"/>
  <c r="CC12" i="10" s="1"/>
  <c r="BJ46" i="10"/>
  <c r="AW12" i="10"/>
  <c r="BJ12" i="10"/>
  <c r="AX21" i="10"/>
  <c r="AO79" i="10"/>
  <c r="J79" i="6" s="1"/>
  <c r="AO87" i="10"/>
  <c r="J87" i="6" s="1"/>
  <c r="AO67" i="10"/>
  <c r="J67" i="6" s="1"/>
  <c r="BI49" i="10"/>
  <c r="CE46" i="10"/>
  <c r="BI38" i="10"/>
  <c r="BI89" i="10"/>
  <c r="P94" i="10"/>
  <c r="D94" i="6" s="1"/>
  <c r="P23" i="10"/>
  <c r="D23" i="6" s="1"/>
  <c r="P89" i="10"/>
  <c r="D89" i="6" s="1"/>
  <c r="P73" i="10"/>
  <c r="D73" i="6" s="1"/>
  <c r="BI66" i="10"/>
  <c r="BI28" i="10"/>
  <c r="D111" i="6"/>
  <c r="P24" i="10"/>
  <c r="D24" i="6" s="1"/>
  <c r="P16" i="10"/>
  <c r="D16" i="6" s="1"/>
  <c r="BI5" i="10"/>
  <c r="P100" i="10"/>
  <c r="D100" i="6" s="1"/>
  <c r="P25" i="10"/>
  <c r="D25" i="6" s="1"/>
  <c r="BI13" i="10"/>
  <c r="BI74" i="10"/>
  <c r="BI86" i="10"/>
  <c r="BI97" i="10"/>
  <c r="P52" i="10"/>
  <c r="D52" i="6" s="1"/>
  <c r="BI55" i="10"/>
  <c r="BI36" i="10"/>
  <c r="BI58" i="10"/>
  <c r="BI65" i="10"/>
  <c r="BI9" i="10"/>
  <c r="BI88" i="10"/>
  <c r="P9" i="10"/>
  <c r="D9" i="6" s="1"/>
  <c r="P45" i="10"/>
  <c r="D45" i="6" s="1"/>
  <c r="D109" i="6"/>
  <c r="P39" i="10"/>
  <c r="D39" i="6" s="1"/>
  <c r="P21" i="10"/>
  <c r="D21" i="6" s="1"/>
  <c r="P81" i="10"/>
  <c r="D81" i="6" s="1"/>
  <c r="BI23" i="10"/>
  <c r="P18" i="10"/>
  <c r="D18" i="6" s="1"/>
  <c r="BI53" i="10"/>
  <c r="BI43" i="10"/>
  <c r="P47" i="10"/>
  <c r="D47" i="6" s="1"/>
  <c r="BI39" i="10"/>
  <c r="P32" i="10"/>
  <c r="D32" i="6" s="1"/>
  <c r="P14" i="10"/>
  <c r="D14" i="6" s="1"/>
  <c r="BI27" i="10"/>
  <c r="BI76" i="10"/>
  <c r="CE70" i="10"/>
  <c r="BI99" i="10"/>
  <c r="P44" i="10"/>
  <c r="D44" i="6" s="1"/>
  <c r="P4" i="10"/>
  <c r="D4" i="6" s="1"/>
  <c r="BI10" i="10"/>
  <c r="BI16" i="10"/>
  <c r="D115" i="6"/>
  <c r="P63" i="10"/>
  <c r="D63" i="6" s="1"/>
  <c r="BI60" i="10"/>
  <c r="P76" i="10"/>
  <c r="D76" i="6" s="1"/>
  <c r="P10" i="10"/>
  <c r="D10" i="6" s="1"/>
  <c r="BI82" i="10"/>
  <c r="P72" i="10"/>
  <c r="D72" i="6" s="1"/>
  <c r="BI17" i="10"/>
  <c r="BI67" i="10"/>
  <c r="P65" i="10"/>
  <c r="D65" i="6" s="1"/>
  <c r="BI25" i="10"/>
  <c r="P53" i="10"/>
  <c r="D53" i="6" s="1"/>
  <c r="P54" i="10"/>
  <c r="D54" i="6" s="1"/>
  <c r="BI18" i="10"/>
  <c r="P71" i="10"/>
  <c r="D71" i="6" s="1"/>
  <c r="BI79" i="10"/>
  <c r="P27" i="10"/>
  <c r="D27" i="6" s="1"/>
  <c r="P66" i="10"/>
  <c r="D66" i="6" s="1"/>
  <c r="BI85" i="10"/>
  <c r="BI47" i="10"/>
  <c r="BI68" i="10"/>
  <c r="BI92" i="10"/>
  <c r="BI19" i="10"/>
  <c r="P42" i="10"/>
  <c r="D42" i="6" s="1"/>
  <c r="D103" i="6"/>
  <c r="D120" i="6"/>
  <c r="BI83" i="10"/>
  <c r="BI93" i="10"/>
  <c r="BI73" i="10"/>
  <c r="BI57" i="10"/>
  <c r="P7" i="10"/>
  <c r="D7" i="6" s="1"/>
  <c r="BI61" i="10"/>
  <c r="BI77" i="10"/>
  <c r="BI35" i="10"/>
  <c r="P98" i="10"/>
  <c r="D98" i="6" s="1"/>
  <c r="BI69" i="10"/>
  <c r="BI98" i="10"/>
  <c r="BI40" i="10"/>
  <c r="BI70" i="10"/>
  <c r="D102" i="6"/>
  <c r="BI12" i="10"/>
  <c r="BI64" i="10"/>
  <c r="BI80" i="10"/>
  <c r="BI3" i="10"/>
  <c r="P8" i="10"/>
  <c r="D8" i="6" s="1"/>
  <c r="P28" i="10"/>
  <c r="D28" i="6" s="1"/>
  <c r="BI14" i="10"/>
  <c r="P59" i="10"/>
  <c r="D59" i="6" s="1"/>
  <c r="BI87" i="10"/>
  <c r="P60" i="10"/>
  <c r="D60" i="6" s="1"/>
  <c r="P38" i="10"/>
  <c r="D38" i="6" s="1"/>
  <c r="P86" i="10"/>
  <c r="D86" i="6" s="1"/>
  <c r="BI48" i="10"/>
  <c r="BI54" i="10"/>
  <c r="BI84" i="10"/>
  <c r="P92" i="10"/>
  <c r="D92" i="6" s="1"/>
  <c r="P29" i="10"/>
  <c r="D29" i="6" s="1"/>
  <c r="P69" i="10"/>
  <c r="D69" i="6" s="1"/>
  <c r="P58" i="10"/>
  <c r="D58" i="6" s="1"/>
  <c r="BI29" i="10"/>
  <c r="D114" i="6"/>
  <c r="BI71" i="10"/>
  <c r="BI26" i="10"/>
  <c r="BI24" i="10"/>
  <c r="P56" i="10"/>
  <c r="D56" i="6" s="1"/>
  <c r="BI96" i="10"/>
  <c r="BI81" i="10"/>
  <c r="BI56" i="10"/>
  <c r="D106" i="6"/>
  <c r="P41" i="10"/>
  <c r="D41" i="6" s="1"/>
  <c r="BI94" i="10"/>
  <c r="BI52" i="10"/>
  <c r="BI15" i="10"/>
  <c r="BI6" i="10"/>
  <c r="P83" i="10"/>
  <c r="D83" i="6" s="1"/>
  <c r="BI7" i="10"/>
  <c r="BI22" i="10"/>
  <c r="BI20" i="10"/>
  <c r="BI72" i="10"/>
  <c r="BI90" i="10"/>
  <c r="BI37" i="10"/>
  <c r="P50" i="10"/>
  <c r="D50" i="6" s="1"/>
  <c r="BI62" i="10"/>
  <c r="BI75" i="10"/>
  <c r="BI41" i="10"/>
  <c r="BI33" i="10"/>
  <c r="P77" i="10"/>
  <c r="D77" i="6" s="1"/>
  <c r="BI45" i="10"/>
  <c r="BI30" i="10"/>
  <c r="D113" i="6"/>
  <c r="P48" i="10"/>
  <c r="D48" i="6" s="1"/>
  <c r="P37" i="10"/>
  <c r="D37" i="6" s="1"/>
  <c r="D107" i="6"/>
  <c r="BI63" i="10"/>
  <c r="BI91" i="10"/>
  <c r="D105" i="6"/>
  <c r="P57" i="10"/>
  <c r="D57" i="6" s="1"/>
  <c r="BI44" i="10"/>
  <c r="CE11" i="10"/>
  <c r="BI32" i="10"/>
  <c r="BI8" i="10"/>
  <c r="BI95" i="10"/>
  <c r="P96" i="10"/>
  <c r="D96" i="6" s="1"/>
  <c r="BI31" i="10"/>
  <c r="BI100" i="10"/>
  <c r="BI78" i="10"/>
  <c r="BI34" i="10"/>
  <c r="BI4" i="10"/>
  <c r="BI50" i="10"/>
  <c r="P31" i="10"/>
  <c r="D31" i="6" s="1"/>
  <c r="D116" i="6"/>
  <c r="P15" i="10"/>
  <c r="D15" i="6" s="1"/>
  <c r="D110" i="6"/>
  <c r="P34" i="10"/>
  <c r="D34" i="6" s="1"/>
  <c r="D118" i="6"/>
  <c r="BI101" i="10"/>
  <c r="BI51" i="10"/>
  <c r="P79" i="10"/>
  <c r="D79" i="6" s="1"/>
  <c r="P40" i="10"/>
  <c r="D40" i="6" s="1"/>
  <c r="P51" i="10"/>
  <c r="D51" i="6" s="1"/>
  <c r="BI46" i="10"/>
  <c r="P75" i="10"/>
  <c r="D75" i="6" s="1"/>
  <c r="J82" i="10"/>
  <c r="AG82" i="10" s="1"/>
  <c r="BQ66" i="10"/>
  <c r="CC66" i="10" s="1"/>
  <c r="J30" i="10"/>
  <c r="AG30" i="10" s="1"/>
  <c r="J19" i="10"/>
  <c r="AG19" i="10" s="1"/>
  <c r="J36" i="10"/>
  <c r="AG36" i="10" s="1"/>
  <c r="J6" i="10"/>
  <c r="AG6" i="10" s="1"/>
  <c r="J75" i="10"/>
  <c r="AG75" i="10" s="1"/>
  <c r="J17" i="10"/>
  <c r="AG17" i="10" s="1"/>
  <c r="J79" i="10"/>
  <c r="AG79" i="10" s="1"/>
  <c r="AC96" i="10"/>
  <c r="AD96" i="10" s="1" a="1"/>
  <c r="AD96" i="10" s="1"/>
  <c r="AW46" i="10"/>
  <c r="BJ21" i="10"/>
  <c r="BI21" i="10"/>
  <c r="BJ59" i="10"/>
  <c r="BI59" i="10"/>
  <c r="AC53" i="10"/>
  <c r="AD53" i="10" s="1" a="1"/>
  <c r="AD53" i="10" s="1"/>
  <c r="BQ42" i="10"/>
  <c r="CC42" i="10" s="1"/>
  <c r="BI42" i="10"/>
  <c r="BD11" i="10"/>
  <c r="BF11" i="10" s="1"/>
  <c r="BI11" i="10"/>
  <c r="AO96" i="10"/>
  <c r="J96" i="6" s="1"/>
  <c r="AO4" i="10"/>
  <c r="J4" i="6" s="1"/>
  <c r="U7" i="10"/>
  <c r="G7" i="6" s="1"/>
  <c r="J100" i="10"/>
  <c r="AG100" i="10" s="1"/>
  <c r="AC42" i="10"/>
  <c r="AD42" i="10" s="1" a="1"/>
  <c r="AD42" i="10" s="1"/>
  <c r="J113" i="6"/>
  <c r="AO77" i="10"/>
  <c r="J77" i="6" s="1"/>
  <c r="AO12" i="10"/>
  <c r="J12" i="6" s="1"/>
  <c r="AO5" i="10"/>
  <c r="J5" i="6" s="1"/>
  <c r="AO46" i="10"/>
  <c r="J46" i="6" s="1"/>
  <c r="AC5" i="10"/>
  <c r="U8" i="10"/>
  <c r="G8" i="6" s="1"/>
  <c r="U9" i="10"/>
  <c r="G9" i="6" s="1"/>
  <c r="BD53" i="10"/>
  <c r="BF53" i="10" s="1"/>
  <c r="J41" i="10"/>
  <c r="AG41" i="10" s="1"/>
  <c r="BD66" i="10"/>
  <c r="BF66" i="10" s="1"/>
  <c r="BD40" i="10"/>
  <c r="BF40" i="10" s="1"/>
  <c r="BP5" i="10"/>
  <c r="BL5" i="10"/>
  <c r="BP8" i="10"/>
  <c r="BL8" i="10"/>
  <c r="J27" i="10"/>
  <c r="AG27" i="10" s="1"/>
  <c r="BQ53" i="10"/>
  <c r="CC53" i="10" s="1"/>
  <c r="J3" i="10"/>
  <c r="AG3" i="10" s="1"/>
  <c r="AO85" i="10"/>
  <c r="J85" i="6" s="1"/>
  <c r="BQ41" i="10"/>
  <c r="CC41" i="10" s="1"/>
  <c r="AC71" i="10"/>
  <c r="BP6" i="10"/>
  <c r="BL6" i="10"/>
  <c r="BP9" i="10"/>
  <c r="BL9" i="10"/>
  <c r="F3" i="6"/>
  <c r="F303" i="6" s="1"/>
  <c r="U3" i="10"/>
  <c r="G3" i="6" s="1"/>
  <c r="BP3" i="10"/>
  <c r="BL3" i="10"/>
  <c r="J87" i="10"/>
  <c r="AG87" i="10" s="1"/>
  <c r="BJ53" i="10"/>
  <c r="AC46" i="10"/>
  <c r="AO52" i="10"/>
  <c r="J52" i="6" s="1"/>
  <c r="AC12" i="10"/>
  <c r="AD12" i="10" s="1" a="1"/>
  <c r="AD12" i="10" s="1"/>
  <c r="U6" i="10"/>
  <c r="G6" i="6" s="1"/>
  <c r="AX11" i="10"/>
  <c r="J18" i="10"/>
  <c r="AG18" i="10" s="1"/>
  <c r="AX53" i="10"/>
  <c r="AX46" i="10"/>
  <c r="BD46" i="10"/>
  <c r="BF46" i="10" s="1"/>
  <c r="BQ28" i="10"/>
  <c r="CC28" i="10" s="1"/>
  <c r="AW66" i="10"/>
  <c r="AO61" i="10"/>
  <c r="J61" i="6" s="1"/>
  <c r="BQ23" i="10"/>
  <c r="CC23" i="10" s="1"/>
  <c r="BJ24" i="10"/>
  <c r="AC98" i="10"/>
  <c r="AD98" i="10" s="1" a="1"/>
  <c r="AD98" i="10" s="1"/>
  <c r="U5" i="10"/>
  <c r="G5" i="6" s="1"/>
  <c r="BP7" i="10"/>
  <c r="BL7" i="10"/>
  <c r="J97" i="10"/>
  <c r="AG97" i="10" s="1"/>
  <c r="BJ79" i="10"/>
  <c r="J81" i="10"/>
  <c r="AG81" i="10" s="1"/>
  <c r="AO41" i="10"/>
  <c r="J41" i="6" s="1"/>
  <c r="AW5" i="10"/>
  <c r="BJ11" i="10"/>
  <c r="AW21" i="10"/>
  <c r="AX70" i="10"/>
  <c r="J48" i="10"/>
  <c r="AG48" i="10" s="1"/>
  <c r="AX28" i="10"/>
  <c r="BJ28" i="10"/>
  <c r="AW28" i="10"/>
  <c r="AC37" i="10"/>
  <c r="AD37" i="10" s="1" a="1"/>
  <c r="AD37" i="10" s="1"/>
  <c r="AO98" i="10"/>
  <c r="J98" i="6" s="1"/>
  <c r="AO81" i="10"/>
  <c r="J81" i="6" s="1"/>
  <c r="AX66" i="10"/>
  <c r="AC65" i="10"/>
  <c r="BD28" i="10"/>
  <c r="BF28" i="10" s="1"/>
  <c r="AW11" i="10"/>
  <c r="J71" i="10"/>
  <c r="AG71" i="10" s="1"/>
  <c r="J37" i="10"/>
  <c r="AG37" i="10" s="1"/>
  <c r="BQ21" i="10"/>
  <c r="CC21" i="10" s="1"/>
  <c r="BJ70" i="10"/>
  <c r="AO14" i="10"/>
  <c r="J14" i="6" s="1"/>
  <c r="AO19" i="10"/>
  <c r="J19" i="6" s="1"/>
  <c r="AO34" i="10"/>
  <c r="J34" i="6" s="1"/>
  <c r="AX81" i="10"/>
  <c r="AW81" i="10"/>
  <c r="BD96" i="10"/>
  <c r="BF96" i="10" s="1"/>
  <c r="J56" i="10"/>
  <c r="AG56" i="10" s="1"/>
  <c r="BJ5" i="10"/>
  <c r="BQ5" i="10"/>
  <c r="CC5" i="10" s="1"/>
  <c r="AW96" i="10"/>
  <c r="AC57" i="10"/>
  <c r="AD57" i="10" s="1" a="1"/>
  <c r="AD57" i="10" s="1"/>
  <c r="AC79" i="10"/>
  <c r="AC33" i="10"/>
  <c r="AX5" i="10"/>
  <c r="BD81" i="10"/>
  <c r="BF81" i="10" s="1"/>
  <c r="BJ81" i="10"/>
  <c r="BQ96" i="10"/>
  <c r="CC96" i="10" s="1"/>
  <c r="J24" i="10"/>
  <c r="AG24" i="10" s="1"/>
  <c r="BQ24" i="10"/>
  <c r="CC24" i="10" s="1"/>
  <c r="AC95" i="10"/>
  <c r="AD95" i="10" s="1" a="1"/>
  <c r="AD95" i="10" s="1"/>
  <c r="BJ26" i="10"/>
  <c r="AC81" i="10"/>
  <c r="J32" i="10"/>
  <c r="AG32" i="10" s="1"/>
  <c r="BD5" i="10"/>
  <c r="BF5" i="10" s="1"/>
  <c r="AW59" i="10"/>
  <c r="J16" i="10"/>
  <c r="AG16" i="10" s="1"/>
  <c r="BQ81" i="10"/>
  <c r="CC81" i="10" s="1"/>
  <c r="BJ96" i="10"/>
  <c r="AX96" i="10"/>
  <c r="AW42" i="10"/>
  <c r="AO71" i="10"/>
  <c r="J71" i="6" s="1"/>
  <c r="BQ59" i="10"/>
  <c r="CC59" i="10" s="1"/>
  <c r="J73" i="10"/>
  <c r="AG73" i="10" s="1"/>
  <c r="BD18" i="10"/>
  <c r="BF18" i="10" s="1"/>
  <c r="BJ42" i="10"/>
  <c r="BD42" i="10"/>
  <c r="BF42" i="10" s="1"/>
  <c r="AW18" i="10"/>
  <c r="J98" i="10"/>
  <c r="AG98" i="10" s="1"/>
  <c r="BD24" i="10"/>
  <c r="BF24" i="10" s="1"/>
  <c r="BD26" i="10"/>
  <c r="BF26" i="10" s="1"/>
  <c r="BQ26" i="10"/>
  <c r="CC26" i="10" s="1"/>
  <c r="AX59" i="10"/>
  <c r="AX42" i="10"/>
  <c r="BJ18" i="10"/>
  <c r="J51" i="10"/>
  <c r="AG51" i="10" s="1"/>
  <c r="AX26" i="10"/>
  <c r="BD59" i="10"/>
  <c r="BF59" i="10" s="1"/>
  <c r="BQ18" i="10"/>
  <c r="CC18" i="10" s="1"/>
  <c r="AX18" i="10"/>
  <c r="AW24" i="10"/>
  <c r="AW26" i="10"/>
  <c r="AO6" i="10"/>
  <c r="J6" i="6" s="1"/>
  <c r="AO56" i="10"/>
  <c r="J56" i="6" s="1"/>
  <c r="AO35" i="10"/>
  <c r="J35" i="6" s="1"/>
  <c r="AO17" i="10"/>
  <c r="J17" i="6" s="1"/>
  <c r="AO9" i="10"/>
  <c r="J9" i="6" s="1"/>
  <c r="AO22" i="10"/>
  <c r="J22" i="6" s="1"/>
  <c r="J35" i="10"/>
  <c r="AG35" i="10" s="1"/>
  <c r="BD79" i="10"/>
  <c r="BF79" i="10" s="1"/>
  <c r="AW79" i="10"/>
  <c r="J40" i="10"/>
  <c r="AG40" i="10" s="1"/>
  <c r="AX79" i="10"/>
  <c r="BQ79" i="10"/>
  <c r="CC79" i="10" s="1"/>
  <c r="AX23" i="10"/>
  <c r="BD69" i="10"/>
  <c r="BF69" i="10" s="1"/>
  <c r="BD23" i="10"/>
  <c r="BF23" i="10" s="1"/>
  <c r="AW69" i="10"/>
  <c r="AW51" i="10"/>
  <c r="BQ69" i="10"/>
  <c r="CC69" i="10" s="1"/>
  <c r="BJ69" i="10"/>
  <c r="BQ30" i="10"/>
  <c r="CC30" i="10" s="1"/>
  <c r="AW23" i="10"/>
  <c r="AX69" i="10"/>
  <c r="AC27" i="10"/>
  <c r="J54" i="10"/>
  <c r="AG54" i="10" s="1"/>
  <c r="BJ30" i="10"/>
  <c r="AC74" i="10"/>
  <c r="AO100" i="10"/>
  <c r="J100" i="6" s="1"/>
  <c r="AW32" i="10"/>
  <c r="AX3" i="10"/>
  <c r="AX36" i="10"/>
  <c r="AX27" i="10"/>
  <c r="AX22" i="10"/>
  <c r="BQ72" i="10"/>
  <c r="CC72" i="10" s="1"/>
  <c r="BD4" i="10"/>
  <c r="BF4" i="10" s="1"/>
  <c r="BG4" i="10" s="1"/>
  <c r="BQ60" i="10"/>
  <c r="CC60" i="10" s="1"/>
  <c r="BD75" i="10"/>
  <c r="BF75" i="10" s="1"/>
  <c r="BJ40" i="10"/>
  <c r="AX30" i="10"/>
  <c r="AW70" i="10"/>
  <c r="BD74" i="10"/>
  <c r="BF74" i="10" s="1"/>
  <c r="AX95" i="10"/>
  <c r="AC50" i="10"/>
  <c r="AX38" i="10"/>
  <c r="BJ14" i="10"/>
  <c r="AW87" i="10"/>
  <c r="AW63" i="10"/>
  <c r="BD48" i="10"/>
  <c r="BF48" i="10" s="1"/>
  <c r="AX65" i="10"/>
  <c r="BD9" i="10"/>
  <c r="BF9" i="10" s="1"/>
  <c r="AX90" i="10"/>
  <c r="BJ93" i="10"/>
  <c r="BJ88" i="10"/>
  <c r="AX76" i="10"/>
  <c r="AW57" i="10"/>
  <c r="AC29" i="10"/>
  <c r="AD29" i="10" s="1" a="1"/>
  <c r="AD29" i="10" s="1"/>
  <c r="AW41" i="10"/>
  <c r="AX33" i="10"/>
  <c r="AW77" i="10"/>
  <c r="BJ101" i="10"/>
  <c r="BD45" i="10"/>
  <c r="BF45" i="10" s="1"/>
  <c r="BJ23" i="10"/>
  <c r="AX8" i="10"/>
  <c r="BD92" i="10"/>
  <c r="BF92" i="10" s="1"/>
  <c r="AX10" i="10"/>
  <c r="AX100" i="10"/>
  <c r="BD58" i="10"/>
  <c r="BF58" i="10" s="1"/>
  <c r="BQ91" i="10"/>
  <c r="CC91" i="10" s="1"/>
  <c r="AC44" i="10"/>
  <c r="AD44" i="10" s="1" a="1"/>
  <c r="AD44" i="10" s="1"/>
  <c r="AC58" i="10"/>
  <c r="AD58" i="10" s="1" a="1"/>
  <c r="AD58" i="10" s="1"/>
  <c r="AX82" i="10"/>
  <c r="BQ61" i="10"/>
  <c r="CC61" i="10" s="1"/>
  <c r="BJ66" i="10"/>
  <c r="AW98" i="10"/>
  <c r="BJ98" i="10"/>
  <c r="AX98" i="10"/>
  <c r="BQ98" i="10"/>
  <c r="CC98" i="10" s="1"/>
  <c r="BD98" i="10"/>
  <c r="BF98" i="10" s="1"/>
  <c r="AW71" i="10"/>
  <c r="BJ71" i="10"/>
  <c r="AX71" i="10"/>
  <c r="BD71" i="10"/>
  <c r="BF71" i="10" s="1"/>
  <c r="BQ71" i="10"/>
  <c r="CC71" i="10" s="1"/>
  <c r="AX24" i="10"/>
  <c r="BQ99" i="10"/>
  <c r="CC99" i="10" s="1"/>
  <c r="BD52" i="10"/>
  <c r="BF52" i="10" s="1"/>
  <c r="BQ83" i="10"/>
  <c r="CC83" i="10" s="1"/>
  <c r="BD67" i="10"/>
  <c r="BF67" i="10" s="1"/>
  <c r="BD64" i="10"/>
  <c r="BF64" i="10" s="1"/>
  <c r="BQ40" i="10"/>
  <c r="CC40" i="10" s="1"/>
  <c r="AW80" i="10"/>
  <c r="AW30" i="10"/>
  <c r="BD30" i="10"/>
  <c r="BF30" i="10" s="1"/>
  <c r="BD70" i="10"/>
  <c r="BF70" i="10" s="1"/>
  <c r="AW40" i="10"/>
  <c r="BQ31" i="10"/>
  <c r="CC31" i="10" s="1"/>
  <c r="AX15" i="10"/>
  <c r="AW16" i="10"/>
  <c r="AX7" i="10"/>
  <c r="AC8" i="10"/>
  <c r="BD84" i="10"/>
  <c r="BF84" i="10" s="1"/>
  <c r="AW13" i="10"/>
  <c r="BD89" i="10"/>
  <c r="BF89" i="10" s="1"/>
  <c r="AC75" i="10"/>
  <c r="AX40" i="10"/>
  <c r="BQ49" i="10"/>
  <c r="CC49" i="10" s="1"/>
  <c r="BJ85" i="10"/>
  <c r="AO42" i="10"/>
  <c r="J42" i="6" s="1"/>
  <c r="AO75" i="10"/>
  <c r="J75" i="6" s="1"/>
  <c r="AC35" i="10"/>
  <c r="AC101" i="10"/>
  <c r="AX88" i="10"/>
  <c r="AO94" i="10"/>
  <c r="J94" i="6" s="1"/>
  <c r="AX35" i="10"/>
  <c r="AC89" i="10"/>
  <c r="AC85" i="10"/>
  <c r="AD85" i="10" s="1" a="1"/>
  <c r="AD85" i="10" s="1"/>
  <c r="J57" i="10"/>
  <c r="AG57" i="10" s="1"/>
  <c r="AX45" i="10"/>
  <c r="AW97" i="10"/>
  <c r="J43" i="10"/>
  <c r="AG43" i="10" s="1"/>
  <c r="AC36" i="10"/>
  <c r="BD35" i="10"/>
  <c r="BF35" i="10" s="1"/>
  <c r="BQ35" i="10"/>
  <c r="CC35" i="10" s="1"/>
  <c r="J77" i="10"/>
  <c r="AG77" i="10" s="1"/>
  <c r="BQ75" i="10"/>
  <c r="CC75" i="10" s="1"/>
  <c r="AC22" i="10"/>
  <c r="BQ77" i="10"/>
  <c r="CC77" i="10" s="1"/>
  <c r="AW91" i="10"/>
  <c r="AC9" i="10"/>
  <c r="BD51" i="10"/>
  <c r="BF51" i="10" s="1"/>
  <c r="BQ51" i="10"/>
  <c r="CC51" i="10" s="1"/>
  <c r="AO62" i="10"/>
  <c r="J62" i="6" s="1"/>
  <c r="AW35" i="10"/>
  <c r="BJ35" i="10"/>
  <c r="AX51" i="10"/>
  <c r="AO44" i="10"/>
  <c r="J44" i="6" s="1"/>
  <c r="AW93" i="10"/>
  <c r="BJ25" i="10"/>
  <c r="BD29" i="10"/>
  <c r="BF29" i="10" s="1"/>
  <c r="BJ33" i="10"/>
  <c r="BJ51" i="10"/>
  <c r="AC51" i="10"/>
  <c r="BJ77" i="10"/>
  <c r="AW101" i="10"/>
  <c r="BQ56" i="10"/>
  <c r="CC56" i="10" s="1"/>
  <c r="AC17" i="10"/>
  <c r="AW45" i="10"/>
  <c r="BD77" i="10"/>
  <c r="BF77" i="10" s="1"/>
  <c r="J101" i="10"/>
  <c r="AG101" i="10" s="1"/>
  <c r="BQ45" i="10"/>
  <c r="CC45" i="10" s="1"/>
  <c r="BJ45" i="10"/>
  <c r="BD41" i="10"/>
  <c r="BF41" i="10" s="1"/>
  <c r="J89" i="10"/>
  <c r="AG89" i="10" s="1"/>
  <c r="BD88" i="10"/>
  <c r="BF88" i="10" s="1"/>
  <c r="BD83" i="10"/>
  <c r="BF83" i="10" s="1"/>
  <c r="AX101" i="10"/>
  <c r="BQ62" i="10"/>
  <c r="CC62" i="10" s="1"/>
  <c r="AC25" i="10"/>
  <c r="BJ41" i="10"/>
  <c r="AW88" i="10"/>
  <c r="BQ65" i="10"/>
  <c r="CC65" i="10" s="1"/>
  <c r="J21" i="10"/>
  <c r="AG21" i="10" s="1"/>
  <c r="BQ36" i="10"/>
  <c r="CC36" i="10" s="1"/>
  <c r="AW67" i="10"/>
  <c r="AX93" i="10"/>
  <c r="J63" i="10"/>
  <c r="AG63" i="10" s="1"/>
  <c r="AO57" i="10"/>
  <c r="J57" i="6" s="1"/>
  <c r="BQ52" i="10"/>
  <c r="CC52" i="10" s="1"/>
  <c r="BJ4" i="10"/>
  <c r="J53" i="10"/>
  <c r="AG53" i="10" s="1"/>
  <c r="J91" i="10"/>
  <c r="AG91" i="10" s="1"/>
  <c r="BD49" i="10"/>
  <c r="BF49" i="10" s="1"/>
  <c r="BQ84" i="10"/>
  <c r="CC84" i="10" s="1"/>
  <c r="BJ64" i="10"/>
  <c r="J88" i="10"/>
  <c r="AG88" i="10" s="1"/>
  <c r="AC41" i="10"/>
  <c r="AO51" i="10"/>
  <c r="J51" i="6" s="1"/>
  <c r="BD101" i="10"/>
  <c r="BF101" i="10" s="1"/>
  <c r="BQ101" i="10"/>
  <c r="CC101" i="10" s="1"/>
  <c r="J55" i="10"/>
  <c r="AG55" i="10" s="1"/>
  <c r="AO32" i="10"/>
  <c r="J32" i="6" s="1"/>
  <c r="AO37" i="10"/>
  <c r="J37" i="6" s="1"/>
  <c r="AO45" i="10"/>
  <c r="J45" i="6" s="1"/>
  <c r="AX41" i="10"/>
  <c r="AX77" i="10"/>
  <c r="J23" i="10"/>
  <c r="AG23" i="10" s="1"/>
  <c r="BQ58" i="10"/>
  <c r="CC58" i="10" s="1"/>
  <c r="J86" i="10"/>
  <c r="AG86" i="10" s="1"/>
  <c r="AC10" i="10"/>
  <c r="AD10" i="10" s="1" a="1"/>
  <c r="AD10" i="10" s="1"/>
  <c r="AO16" i="10"/>
  <c r="J16" i="6" s="1"/>
  <c r="AO29" i="10"/>
  <c r="J29" i="6" s="1"/>
  <c r="AC45" i="10"/>
  <c r="AD45" i="10" s="1" a="1"/>
  <c r="AD45" i="10" s="1"/>
  <c r="AO25" i="10"/>
  <c r="J25" i="6" s="1"/>
  <c r="J39" i="10"/>
  <c r="AG39" i="10" s="1"/>
  <c r="BQ29" i="10"/>
  <c r="CC29" i="10" s="1"/>
  <c r="J46" i="10"/>
  <c r="AG46" i="10" s="1"/>
  <c r="BD93" i="10"/>
  <c r="BF93" i="10" s="1"/>
  <c r="BQ93" i="10"/>
  <c r="CC93" i="10" s="1"/>
  <c r="BD97" i="10"/>
  <c r="BF97" i="10" s="1"/>
  <c r="J76" i="10"/>
  <c r="AG76" i="10" s="1"/>
  <c r="J10" i="10"/>
  <c r="AG10" i="10" s="1"/>
  <c r="BQ57" i="10"/>
  <c r="CC57" i="10" s="1"/>
  <c r="BQ88" i="10"/>
  <c r="CC88" i="10" s="1"/>
  <c r="J62" i="10"/>
  <c r="AG62" i="10" s="1"/>
  <c r="BJ75" i="10"/>
  <c r="J65" i="10"/>
  <c r="AG65" i="10" s="1"/>
  <c r="AW54" i="10"/>
  <c r="AC73" i="10"/>
  <c r="AD73" i="10" s="1" a="1"/>
  <c r="AD73" i="10" s="1"/>
  <c r="AC77" i="10"/>
  <c r="AX25" i="10"/>
  <c r="AW25" i="10"/>
  <c r="J90" i="10"/>
  <c r="AG90" i="10" s="1"/>
  <c r="BJ57" i="10"/>
  <c r="BJ49" i="10"/>
  <c r="AW33" i="10"/>
  <c r="AO68" i="10"/>
  <c r="J68" i="6" s="1"/>
  <c r="AC15" i="10"/>
  <c r="AC82" i="10"/>
  <c r="AD82" i="10" s="1" a="1"/>
  <c r="AD82" i="10" s="1"/>
  <c r="BD25" i="10"/>
  <c r="BF25" i="10" s="1"/>
  <c r="BD57" i="10"/>
  <c r="BF57" i="10" s="1"/>
  <c r="AW4" i="10"/>
  <c r="AO65" i="10"/>
  <c r="J65" i="6" s="1"/>
  <c r="BQ25" i="10"/>
  <c r="CC25" i="10" s="1"/>
  <c r="AX57" i="10"/>
  <c r="BD68" i="10"/>
  <c r="BF68" i="10" s="1"/>
  <c r="AW49" i="10"/>
  <c r="BQ33" i="10"/>
  <c r="CC33" i="10" s="1"/>
  <c r="AX4" i="10"/>
  <c r="BQ4" i="10"/>
  <c r="J72" i="10"/>
  <c r="AG72" i="10" s="1"/>
  <c r="AW61" i="10"/>
  <c r="BJ7" i="10"/>
  <c r="BD47" i="10"/>
  <c r="BF47" i="10" s="1"/>
  <c r="BQ47" i="10"/>
  <c r="CC47" i="10" s="1"/>
  <c r="AX47" i="10"/>
  <c r="AW47" i="10"/>
  <c r="AX91" i="10"/>
  <c r="BD61" i="10"/>
  <c r="BF61" i="10" s="1"/>
  <c r="BQ7" i="10"/>
  <c r="CC7" i="10" s="1"/>
  <c r="AC19" i="10"/>
  <c r="AO21" i="10"/>
  <c r="J21" i="6" s="1"/>
  <c r="BD54" i="10"/>
  <c r="BF54" i="10" s="1"/>
  <c r="BJ54" i="10"/>
  <c r="BJ39" i="10"/>
  <c r="AW39" i="10"/>
  <c r="BD13" i="10"/>
  <c r="BF13" i="10" s="1"/>
  <c r="BJ13" i="10"/>
  <c r="J67" i="10"/>
  <c r="AG67" i="10" s="1"/>
  <c r="J85" i="10"/>
  <c r="AG85" i="10" s="1"/>
  <c r="BQ85" i="10"/>
  <c r="CC85" i="10" s="1"/>
  <c r="BD85" i="10"/>
  <c r="BF85" i="10" s="1"/>
  <c r="AX61" i="10"/>
  <c r="BQ27" i="10"/>
  <c r="CC27" i="10" s="1"/>
  <c r="AX73" i="10"/>
  <c r="BQ73" i="10"/>
  <c r="CC73" i="10" s="1"/>
  <c r="AW73" i="10"/>
  <c r="J61" i="10"/>
  <c r="AG61" i="10" s="1"/>
  <c r="J49" i="10"/>
  <c r="AG49" i="10" s="1"/>
  <c r="AO49" i="10"/>
  <c r="J49" i="6" s="1"/>
  <c r="BD33" i="10"/>
  <c r="BF33" i="10" s="1"/>
  <c r="AW85" i="10"/>
  <c r="BJ61" i="10"/>
  <c r="BJ91" i="10"/>
  <c r="J50" i="10"/>
  <c r="AG50" i="10" s="1"/>
  <c r="BD73" i="10"/>
  <c r="BF73" i="10" s="1"/>
  <c r="AO63" i="10"/>
  <c r="J63" i="6" s="1"/>
  <c r="BQ3" i="10"/>
  <c r="AX85" i="10"/>
  <c r="J26" i="10"/>
  <c r="AG26" i="10" s="1"/>
  <c r="BJ99" i="10"/>
  <c r="BD63" i="10"/>
  <c r="BF63" i="10" s="1"/>
  <c r="AX49" i="10"/>
  <c r="J12" i="10"/>
  <c r="AG12" i="10" s="1"/>
  <c r="AO88" i="10"/>
  <c r="J88" i="6" s="1"/>
  <c r="AO97" i="10"/>
  <c r="J97" i="6" s="1"/>
  <c r="J13" i="10"/>
  <c r="AG13" i="10" s="1"/>
  <c r="AO3" i="10"/>
  <c r="J3" i="6" s="1"/>
  <c r="AC13" i="10"/>
  <c r="AC16" i="10"/>
  <c r="AD16" i="10" s="1" a="1"/>
  <c r="AD16" i="10" s="1"/>
  <c r="AC76" i="10"/>
  <c r="AD76" i="10" s="1" a="1"/>
  <c r="AD76" i="10" s="1"/>
  <c r="AC48" i="10"/>
  <c r="AO58" i="10"/>
  <c r="J58" i="6" s="1"/>
  <c r="AO92" i="10"/>
  <c r="J92" i="6" s="1"/>
  <c r="AC97" i="10"/>
  <c r="AO93" i="10"/>
  <c r="J93" i="6" s="1"/>
  <c r="AO10" i="10"/>
  <c r="J10" i="6" s="1"/>
  <c r="J9" i="10"/>
  <c r="AG9" i="10" s="1"/>
  <c r="AX29" i="10"/>
  <c r="AW29" i="10"/>
  <c r="BJ15" i="10"/>
  <c r="BJ29" i="10"/>
  <c r="AW75" i="10"/>
  <c r="AX75" i="10"/>
  <c r="BD62" i="10"/>
  <c r="BF62" i="10" s="1"/>
  <c r="BQ55" i="10"/>
  <c r="CC55" i="10" s="1"/>
  <c r="BJ62" i="10"/>
  <c r="AX62" i="10"/>
  <c r="AO54" i="10"/>
  <c r="J54" i="6" s="1"/>
  <c r="BD10" i="10"/>
  <c r="BF10" i="10" s="1"/>
  <c r="BD15" i="10"/>
  <c r="BF15" i="10" s="1"/>
  <c r="AX68" i="10"/>
  <c r="J94" i="10"/>
  <c r="AG94" i="10" s="1"/>
  <c r="BQ44" i="10"/>
  <c r="CC44" i="10" s="1"/>
  <c r="BD31" i="10"/>
  <c r="BF31" i="10" s="1"/>
  <c r="BJ68" i="10"/>
  <c r="AX72" i="10"/>
  <c r="BJ55" i="10"/>
  <c r="AW62" i="10"/>
  <c r="J45" i="10"/>
  <c r="AG45" i="10" s="1"/>
  <c r="AO33" i="10"/>
  <c r="J33" i="6" s="1"/>
  <c r="AC49" i="10"/>
  <c r="AC61" i="10"/>
  <c r="AD61" i="10" s="1" a="1"/>
  <c r="AD61" i="10" s="1"/>
  <c r="BQ68" i="10"/>
  <c r="CC68" i="10" s="1"/>
  <c r="J58" i="10"/>
  <c r="AG58" i="10" s="1"/>
  <c r="AW38" i="10"/>
  <c r="J69" i="10"/>
  <c r="AG69" i="10" s="1"/>
  <c r="AC62" i="10"/>
  <c r="AO73" i="10"/>
  <c r="J73" i="6" s="1"/>
  <c r="J33" i="10"/>
  <c r="AG33" i="10" s="1"/>
  <c r="J29" i="10"/>
  <c r="AG29" i="10" s="1"/>
  <c r="AW99" i="10"/>
  <c r="AW68" i="10"/>
  <c r="J64" i="10"/>
  <c r="AG64" i="10" s="1"/>
  <c r="AW44" i="10"/>
  <c r="BD38" i="10"/>
  <c r="BF38" i="10" s="1"/>
  <c r="BQ38" i="10"/>
  <c r="CC38" i="10" s="1"/>
  <c r="J7" i="10"/>
  <c r="AG7" i="10" s="1"/>
  <c r="AO40" i="10"/>
  <c r="J40" i="6" s="1"/>
  <c r="AO27" i="10"/>
  <c r="J27" i="6" s="1"/>
  <c r="AO89" i="10"/>
  <c r="J89" i="6" s="1"/>
  <c r="AC78" i="10"/>
  <c r="AO101" i="10"/>
  <c r="J101" i="6" s="1"/>
  <c r="AO69" i="10"/>
  <c r="J69" i="6" s="1"/>
  <c r="J60" i="10"/>
  <c r="AG60" i="10" s="1"/>
  <c r="AO50" i="10"/>
  <c r="J50" i="6" s="1"/>
  <c r="BQ78" i="10"/>
  <c r="CC78" i="10" s="1"/>
  <c r="BJ78" i="10"/>
  <c r="AX78" i="10"/>
  <c r="BQ76" i="10"/>
  <c r="CC76" i="10" s="1"/>
  <c r="BJ76" i="10"/>
  <c r="AW15" i="10"/>
  <c r="BQ15" i="10"/>
  <c r="CC15" i="10" s="1"/>
  <c r="BD100" i="10"/>
  <c r="BF100" i="10" s="1"/>
  <c r="BD72" i="10"/>
  <c r="BF72" i="10" s="1"/>
  <c r="J38" i="10"/>
  <c r="AG38" i="10" s="1"/>
  <c r="BD78" i="10"/>
  <c r="BF78" i="10" s="1"/>
  <c r="AW78" i="10"/>
  <c r="AO39" i="10"/>
  <c r="J39" i="6" s="1"/>
  <c r="AX86" i="10"/>
  <c r="BD50" i="10"/>
  <c r="BF50" i="10" s="1"/>
  <c r="BQ50" i="10"/>
  <c r="CC50" i="10" s="1"/>
  <c r="AW50" i="10"/>
  <c r="AX50" i="10"/>
  <c r="BD76" i="10"/>
  <c r="BF76" i="10" s="1"/>
  <c r="AW72" i="10"/>
  <c r="AW76" i="10"/>
  <c r="J59" i="10"/>
  <c r="AG59" i="10" s="1"/>
  <c r="J80" i="10"/>
  <c r="AG80" i="10" s="1"/>
  <c r="BQ100" i="10"/>
  <c r="CC100" i="10" s="1"/>
  <c r="J42" i="10"/>
  <c r="AG42" i="10" s="1"/>
  <c r="BJ72" i="10"/>
  <c r="AW86" i="10"/>
  <c r="BJ50" i="10"/>
  <c r="J92" i="10"/>
  <c r="AG92" i="10" s="1"/>
  <c r="J66" i="10"/>
  <c r="AG66" i="10" s="1"/>
  <c r="BD65" i="10"/>
  <c r="BF65" i="10" s="1"/>
  <c r="BJ65" i="10"/>
  <c r="AW83" i="10"/>
  <c r="AX83" i="10"/>
  <c r="AW84" i="10"/>
  <c r="AX97" i="10"/>
  <c r="BJ97" i="10"/>
  <c r="BQ97" i="10"/>
  <c r="CC97" i="10" s="1"/>
  <c r="AO82" i="10"/>
  <c r="J82" i="6" s="1"/>
  <c r="BJ73" i="10"/>
  <c r="AO74" i="10"/>
  <c r="J74" i="6" s="1"/>
  <c r="AO11" i="10"/>
  <c r="J11" i="6" s="1"/>
  <c r="AC39" i="10"/>
  <c r="AD39" i="10" s="1" a="1"/>
  <c r="AD39" i="10" s="1"/>
  <c r="AO13" i="10"/>
  <c r="J13" i="6" s="1"/>
  <c r="AC69" i="10"/>
  <c r="AD69" i="10" s="1" a="1"/>
  <c r="AD69" i="10" s="1"/>
  <c r="AC23" i="10"/>
  <c r="AO90" i="10"/>
  <c r="J90" i="6" s="1"/>
  <c r="AC54" i="10"/>
  <c r="AC11" i="10"/>
  <c r="AC92" i="10"/>
  <c r="AC83" i="10"/>
  <c r="AD83" i="10" s="1" a="1"/>
  <c r="AD83" i="10" s="1"/>
  <c r="AC93" i="10"/>
  <c r="AD93" i="10" s="1" a="1"/>
  <c r="AD93" i="10" s="1"/>
  <c r="AO70" i="10"/>
  <c r="J70" i="6" s="1"/>
  <c r="AC52" i="10"/>
  <c r="AD52" i="10" s="1" a="1"/>
  <c r="AD52" i="10" s="1"/>
  <c r="AW58" i="10"/>
  <c r="BJ58" i="10"/>
  <c r="AO7" i="10"/>
  <c r="J7" i="6" s="1"/>
  <c r="J11" i="10"/>
  <c r="AG11" i="10" s="1"/>
  <c r="BQ9" i="10"/>
  <c r="CC9" i="10" s="1"/>
  <c r="BJ9" i="10"/>
  <c r="BD90" i="10"/>
  <c r="BF90" i="10" s="1"/>
  <c r="BQ90" i="10"/>
  <c r="CC90" i="10" s="1"/>
  <c r="BD82" i="10"/>
  <c r="BF82" i="10" s="1"/>
  <c r="BQ82" i="10"/>
  <c r="CC82" i="10" s="1"/>
  <c r="BQ10" i="10"/>
  <c r="CC10" i="10" s="1"/>
  <c r="J4" i="10"/>
  <c r="AG4" i="10" s="1"/>
  <c r="BJ67" i="10"/>
  <c r="BQ67" i="10"/>
  <c r="CC67" i="10" s="1"/>
  <c r="AW100" i="10"/>
  <c r="BD91" i="10"/>
  <c r="BF91" i="10" s="1"/>
  <c r="AX58" i="10"/>
  <c r="AW55" i="10"/>
  <c r="BJ82" i="10"/>
  <c r="AW9" i="10"/>
  <c r="BJ90" i="10"/>
  <c r="J34" i="10"/>
  <c r="AG34" i="10" s="1"/>
  <c r="AO48" i="10"/>
  <c r="J48" i="6" s="1"/>
  <c r="BD34" i="10"/>
  <c r="BF34" i="10" s="1"/>
  <c r="BQ34" i="10"/>
  <c r="CC34" i="10" s="1"/>
  <c r="J68" i="10"/>
  <c r="AG68" i="10" s="1"/>
  <c r="BQ13" i="10"/>
  <c r="CC13" i="10" s="1"/>
  <c r="AX13" i="10"/>
  <c r="BJ19" i="10"/>
  <c r="AX19" i="10"/>
  <c r="BQ19" i="10"/>
  <c r="CC19" i="10" s="1"/>
  <c r="J70" i="10"/>
  <c r="AG70" i="10" s="1"/>
  <c r="BJ89" i="10"/>
  <c r="AX89" i="10"/>
  <c r="AW89" i="10"/>
  <c r="BQ89" i="10"/>
  <c r="CC89" i="10" s="1"/>
  <c r="J22" i="10"/>
  <c r="AG22" i="10" s="1"/>
  <c r="J44" i="10"/>
  <c r="AG44" i="10" s="1"/>
  <c r="AX67" i="10"/>
  <c r="J47" i="10"/>
  <c r="AG47" i="10" s="1"/>
  <c r="BJ100" i="10"/>
  <c r="J74" i="10"/>
  <c r="AG74" i="10" s="1"/>
  <c r="AW82" i="10"/>
  <c r="AX9" i="10"/>
  <c r="AW90" i="10"/>
  <c r="BJ22" i="10"/>
  <c r="BD22" i="10"/>
  <c r="BF22" i="10" s="1"/>
  <c r="BQ22" i="10"/>
  <c r="CC22" i="10" s="1"/>
  <c r="AW22" i="10"/>
  <c r="BJ47" i="10"/>
  <c r="AO84" i="10"/>
  <c r="J84" i="6" s="1"/>
  <c r="J118" i="6"/>
  <c r="AC26" i="10"/>
  <c r="AD26" i="10" s="1" a="1"/>
  <c r="AD26" i="10" s="1"/>
  <c r="AO47" i="10"/>
  <c r="J47" i="6" s="1"/>
  <c r="J111" i="6"/>
  <c r="AC87" i="10"/>
  <c r="AC47" i="10"/>
  <c r="AO83" i="10"/>
  <c r="J83" i="6" s="1"/>
  <c r="AC68" i="10"/>
  <c r="AD68" i="10" s="1" a="1"/>
  <c r="AD68" i="10" s="1"/>
  <c r="AX17" i="10"/>
  <c r="BD17" i="10"/>
  <c r="BF17" i="10" s="1"/>
  <c r="BQ17" i="10"/>
  <c r="CC17" i="10" s="1"/>
  <c r="BJ17" i="10"/>
  <c r="AW17" i="10"/>
  <c r="BJ37" i="10"/>
  <c r="AW37" i="10"/>
  <c r="AX37" i="10"/>
  <c r="BQ37" i="10"/>
  <c r="CC37" i="10" s="1"/>
  <c r="BD37" i="10"/>
  <c r="BF37" i="10" s="1"/>
  <c r="J106" i="6"/>
  <c r="AC55" i="10"/>
  <c r="AD55" i="10" s="1" a="1"/>
  <c r="AD55" i="10" s="1"/>
  <c r="AO30" i="10"/>
  <c r="J30" i="6" s="1"/>
  <c r="AO86" i="10"/>
  <c r="J86" i="6" s="1"/>
  <c r="AO26" i="10"/>
  <c r="J26" i="6" s="1"/>
  <c r="AC67" i="10"/>
  <c r="J107" i="6"/>
  <c r="AC6" i="10"/>
  <c r="AD6" i="10" s="1" a="1"/>
  <c r="AD6" i="10" s="1"/>
  <c r="AC21" i="10"/>
  <c r="AD21" i="10" s="1" a="1"/>
  <c r="AD21" i="10" s="1"/>
  <c r="AC31" i="10"/>
  <c r="AC32" i="10"/>
  <c r="AD32" i="10" s="1" a="1"/>
  <c r="AD32" i="10" s="1"/>
  <c r="J96" i="10"/>
  <c r="AG96" i="10" s="1"/>
  <c r="BJ31" i="10"/>
  <c r="J15" i="10"/>
  <c r="AG15" i="10" s="1"/>
  <c r="BJ63" i="10"/>
  <c r="AX48" i="10"/>
  <c r="AX44" i="10"/>
  <c r="AW65" i="10"/>
  <c r="BJ84" i="10"/>
  <c r="AX84" i="10"/>
  <c r="BJ38" i="10"/>
  <c r="AW19" i="10"/>
  <c r="AC86" i="10"/>
  <c r="AO38" i="10"/>
  <c r="J38" i="6" s="1"/>
  <c r="AO78" i="10"/>
  <c r="J78" i="6" s="1"/>
  <c r="AO72" i="10"/>
  <c r="J72" i="6" s="1"/>
  <c r="BQ54" i="10"/>
  <c r="CC54" i="10" s="1"/>
  <c r="AX54" i="10"/>
  <c r="AC100" i="10"/>
  <c r="AD100" i="10" s="1" a="1"/>
  <c r="AD100" i="10" s="1"/>
  <c r="AC28" i="10"/>
  <c r="AD28" i="10" s="1" a="1"/>
  <c r="AD28" i="10" s="1"/>
  <c r="BQ39" i="10"/>
  <c r="CC39" i="10" s="1"/>
  <c r="AX39" i="10"/>
  <c r="BD39" i="10"/>
  <c r="BF39" i="10" s="1"/>
  <c r="BD20" i="10"/>
  <c r="BF20" i="10" s="1"/>
  <c r="AW31" i="10"/>
  <c r="BQ63" i="10"/>
  <c r="CC63" i="10" s="1"/>
  <c r="BJ83" i="10"/>
  <c r="BD19" i="10"/>
  <c r="BF19" i="10" s="1"/>
  <c r="AO28" i="10"/>
  <c r="J28" i="6" s="1"/>
  <c r="AC64" i="10"/>
  <c r="AD64" i="10" s="1" a="1"/>
  <c r="AD64" i="10" s="1"/>
  <c r="AC91" i="10"/>
  <c r="AD91" i="10" s="1" a="1"/>
  <c r="AD91" i="10" s="1"/>
  <c r="AC3" i="10"/>
  <c r="AC70" i="10"/>
  <c r="AC34" i="10"/>
  <c r="AC88" i="10"/>
  <c r="J110" i="6"/>
  <c r="AC66" i="10"/>
  <c r="AD66" i="10" s="1" a="1"/>
  <c r="AD66" i="10" s="1"/>
  <c r="AO43" i="10"/>
  <c r="J43" i="6" s="1"/>
  <c r="AC43" i="10"/>
  <c r="AC30" i="10"/>
  <c r="BJ20" i="10"/>
  <c r="AX20" i="10"/>
  <c r="J31" i="10"/>
  <c r="AG31" i="10" s="1"/>
  <c r="BQ95" i="10"/>
  <c r="CC95" i="10" s="1"/>
  <c r="J99" i="10"/>
  <c r="AG99" i="10" s="1"/>
  <c r="J95" i="10"/>
  <c r="AG95" i="10" s="1"/>
  <c r="J20" i="10"/>
  <c r="AG20" i="10" s="1"/>
  <c r="AW48" i="10"/>
  <c r="BQ48" i="10"/>
  <c r="CC48" i="10" s="1"/>
  <c r="AW20" i="10"/>
  <c r="AW94" i="10"/>
  <c r="BD94" i="10"/>
  <c r="BF94" i="10" s="1"/>
  <c r="BQ94" i="10"/>
  <c r="CC94" i="10" s="1"/>
  <c r="AX94" i="10"/>
  <c r="AC94" i="10"/>
  <c r="AO36" i="10"/>
  <c r="J36" i="6" s="1"/>
  <c r="BQ20" i="10"/>
  <c r="CC20" i="10" s="1"/>
  <c r="BJ48" i="10"/>
  <c r="AC56" i="10"/>
  <c r="AO95" i="10"/>
  <c r="J95" i="6" s="1"/>
  <c r="AC24" i="10"/>
  <c r="AD24" i="10" s="1" a="1"/>
  <c r="AD24" i="10" s="1"/>
  <c r="AC90" i="10"/>
  <c r="AC72" i="10"/>
  <c r="AC60" i="10"/>
  <c r="AD60" i="10" s="1" a="1"/>
  <c r="AD60" i="10" s="1"/>
  <c r="AO18" i="10"/>
  <c r="J18" i="6" s="1"/>
  <c r="J104" i="6"/>
  <c r="AO23" i="10"/>
  <c r="J23" i="6" s="1"/>
  <c r="AC18" i="10"/>
  <c r="AD18" i="10" s="1" a="1"/>
  <c r="AD18" i="10" s="1"/>
  <c r="AO31" i="10"/>
  <c r="J31" i="6" s="1"/>
  <c r="AX92" i="10"/>
  <c r="AW92" i="10"/>
  <c r="AX16" i="10"/>
  <c r="BJ16" i="10"/>
  <c r="BD16" i="10"/>
  <c r="BF16" i="10" s="1"/>
  <c r="BD6" i="10"/>
  <c r="BF6" i="10" s="1"/>
  <c r="AX6" i="10"/>
  <c r="AW6" i="10"/>
  <c r="BJ6" i="10"/>
  <c r="BD60" i="10"/>
  <c r="BF60" i="10" s="1"/>
  <c r="BJ60" i="10"/>
  <c r="AX60" i="10"/>
  <c r="BJ92" i="10"/>
  <c r="AO99" i="10"/>
  <c r="J99" i="6" s="1"/>
  <c r="BJ43" i="10"/>
  <c r="AX43" i="10"/>
  <c r="BJ36" i="10"/>
  <c r="AX52" i="10"/>
  <c r="J5" i="10"/>
  <c r="AG5" i="10" s="1"/>
  <c r="BQ86" i="10"/>
  <c r="CC86" i="10" s="1"/>
  <c r="BJ34" i="10"/>
  <c r="AX34" i="10"/>
  <c r="AW34" i="10"/>
  <c r="BQ16" i="10"/>
  <c r="CC16" i="10" s="1"/>
  <c r="AW36" i="10"/>
  <c r="BQ6" i="10"/>
  <c r="CC6" i="10" s="1"/>
  <c r="BD99" i="10"/>
  <c r="BF99" i="10" s="1"/>
  <c r="BD3" i="10"/>
  <c r="BF3" i="10" s="1"/>
  <c r="BG3" i="10" s="1"/>
  <c r="AW3" i="10"/>
  <c r="BJ3" i="10"/>
  <c r="BD36" i="10"/>
  <c r="BF36" i="10" s="1"/>
  <c r="AW52" i="10"/>
  <c r="AX99" i="10"/>
  <c r="AW60" i="10"/>
  <c r="BQ92" i="10"/>
  <c r="CC92" i="10" s="1"/>
  <c r="BQ43" i="10"/>
  <c r="CC43" i="10" s="1"/>
  <c r="BJ86" i="10"/>
  <c r="BD86" i="10"/>
  <c r="BF86" i="10" s="1"/>
  <c r="AC20" i="10"/>
  <c r="AD20" i="10" s="1" a="1"/>
  <c r="AD20" i="10" s="1"/>
  <c r="AO66" i="10"/>
  <c r="J66" i="6" s="1"/>
  <c r="AC14" i="10"/>
  <c r="BQ64" i="10"/>
  <c r="CC64" i="10" s="1"/>
  <c r="AW64" i="10"/>
  <c r="BJ44" i="10"/>
  <c r="AC38" i="10"/>
  <c r="AC7" i="10"/>
  <c r="AD7" i="10" s="1" a="1"/>
  <c r="AD7" i="10" s="1"/>
  <c r="J84" i="10"/>
  <c r="AG84" i="10" s="1"/>
  <c r="AX55" i="10"/>
  <c r="BD55" i="10"/>
  <c r="BF55" i="10" s="1"/>
  <c r="BJ10" i="10"/>
  <c r="AW10" i="10"/>
  <c r="AO59" i="10"/>
  <c r="J59" i="6" s="1"/>
  <c r="AW27" i="10"/>
  <c r="BD27" i="10"/>
  <c r="BF27" i="10" s="1"/>
  <c r="BJ27" i="10"/>
  <c r="AW7" i="10"/>
  <c r="BD7" i="10"/>
  <c r="BF7" i="10" s="1"/>
  <c r="AC4" i="10"/>
  <c r="AD4" i="10" s="1" a="1"/>
  <c r="AD4" i="10" s="1"/>
  <c r="AC59" i="10"/>
  <c r="AO60" i="10"/>
  <c r="J60" i="6" s="1"/>
  <c r="AO20" i="10"/>
  <c r="J20" i="6" s="1"/>
  <c r="J52" i="10"/>
  <c r="AG52" i="10" s="1"/>
  <c r="AX31" i="10"/>
  <c r="AX63" i="10"/>
  <c r="BJ94" i="10"/>
  <c r="J83" i="10"/>
  <c r="AG83" i="10" s="1"/>
  <c r="AO64" i="10"/>
  <c r="J64" i="6" s="1"/>
  <c r="AO55" i="10"/>
  <c r="J55" i="6" s="1"/>
  <c r="BJ87" i="10"/>
  <c r="AX87" i="10"/>
  <c r="BD87" i="10"/>
  <c r="BF87" i="10" s="1"/>
  <c r="BQ87" i="10"/>
  <c r="CC87" i="10" s="1"/>
  <c r="AX14" i="10"/>
  <c r="BQ14" i="10"/>
  <c r="CC14" i="10" s="1"/>
  <c r="J14" i="10"/>
  <c r="AG14" i="10" s="1"/>
  <c r="J8" i="10"/>
  <c r="AG8" i="10" s="1"/>
  <c r="BD14" i="10"/>
  <c r="BF14" i="10" s="1"/>
  <c r="AW14" i="10"/>
  <c r="BQ8" i="10"/>
  <c r="CC8" i="10" s="1"/>
  <c r="AW95" i="10"/>
  <c r="BD56" i="10"/>
  <c r="BF56" i="10" s="1"/>
  <c r="AX56" i="10"/>
  <c r="BJ52" i="10"/>
  <c r="BJ95" i="10"/>
  <c r="AW56" i="10"/>
  <c r="BD43" i="10"/>
  <c r="BF43" i="10" s="1"/>
  <c r="BD8" i="10"/>
  <c r="BF8" i="10" s="1"/>
  <c r="BJ8" i="10"/>
  <c r="BJ74" i="10"/>
  <c r="AC99" i="10"/>
  <c r="AD99" i="10" s="1" a="1"/>
  <c r="AD99" i="10" s="1"/>
  <c r="AO24" i="10"/>
  <c r="J24" i="6" s="1"/>
  <c r="AC63" i="10"/>
  <c r="AD63" i="10" s="1" a="1"/>
  <c r="AD63" i="10" s="1"/>
  <c r="AO8" i="10"/>
  <c r="J8" i="6" s="1"/>
  <c r="AC84" i="10"/>
  <c r="AD84" i="10" s="1" a="1"/>
  <c r="AD84" i="10" s="1"/>
  <c r="AC80" i="10"/>
  <c r="BQ32" i="10"/>
  <c r="CC32" i="10" s="1"/>
  <c r="BD95" i="10"/>
  <c r="BF95" i="10" s="1"/>
  <c r="BJ56" i="10"/>
  <c r="AW43" i="10"/>
  <c r="AW8" i="10"/>
  <c r="J28" i="10"/>
  <c r="AG28" i="10" s="1"/>
  <c r="AO91" i="10"/>
  <c r="J91" i="6" s="1"/>
  <c r="BQ74" i="10"/>
  <c r="CC74" i="10" s="1"/>
  <c r="AX80" i="10"/>
  <c r="BD80" i="10"/>
  <c r="BF80" i="10" s="1"/>
  <c r="AO76" i="10"/>
  <c r="J76" i="6" s="1"/>
  <c r="AC40" i="10"/>
  <c r="BD32" i="10"/>
  <c r="BF32" i="10" s="1"/>
  <c r="AX32" i="10"/>
  <c r="BQ80" i="10"/>
  <c r="CC80" i="10" s="1"/>
  <c r="AW74" i="10"/>
  <c r="BJ32" i="10"/>
  <c r="BJ80" i="10"/>
  <c r="AX74" i="10"/>
  <c r="BD44" i="10"/>
  <c r="BF44" i="10" s="1"/>
  <c r="AX64" i="10"/>
  <c r="BZ70" i="10"/>
  <c r="CB70" i="10" s="1"/>
  <c r="CF46" i="10"/>
  <c r="CM46" i="10"/>
  <c r="CY46" i="10" s="1"/>
  <c r="BT46" i="10"/>
  <c r="CM70" i="10"/>
  <c r="CY70" i="10" s="1"/>
  <c r="BT70" i="10"/>
  <c r="CF70" i="10"/>
  <c r="BZ46" i="10"/>
  <c r="CB46" i="10" s="1"/>
  <c r="BS46" i="10"/>
  <c r="BS70" i="10"/>
  <c r="BT11" i="10"/>
  <c r="CF11" i="10"/>
  <c r="BZ11" i="10"/>
  <c r="CB11" i="10" s="1"/>
  <c r="BS11" i="10"/>
  <c r="CM11" i="10"/>
  <c r="CY11" i="10" s="1"/>
  <c r="DP151" i="10" l="1"/>
  <c r="EM151" i="10" s="1"/>
  <c r="EL151" i="10" s="1"/>
  <c r="FI151" i="10" s="1"/>
  <c r="FH151" i="10" s="1"/>
  <c r="GE151" i="10" s="1"/>
  <c r="GD151" i="10" s="1"/>
  <c r="HA151" i="10" s="1"/>
  <c r="GZ151" i="10" s="1"/>
  <c r="HW151" i="10" s="1"/>
  <c r="HV151" i="10" s="1"/>
  <c r="IS151" i="10" s="1"/>
  <c r="IR151" i="10" s="1"/>
  <c r="DP228" i="10"/>
  <c r="EM228" i="10" s="1"/>
  <c r="EL228" i="10" s="1"/>
  <c r="FI228" i="10" s="1"/>
  <c r="FH228" i="10" s="1"/>
  <c r="GE228" i="10" s="1"/>
  <c r="GD228" i="10" s="1"/>
  <c r="HA228" i="10" s="1"/>
  <c r="GZ228" i="10" s="1"/>
  <c r="HW228" i="10" s="1"/>
  <c r="HV228" i="10" s="1"/>
  <c r="IS228" i="10" s="1"/>
  <c r="IR228" i="10" s="1"/>
  <c r="CT161" i="10"/>
  <c r="DQ161" i="10" s="1"/>
  <c r="GA82" i="10"/>
  <c r="HT280" i="10" a="1"/>
  <c r="HT280" i="10" s="1"/>
  <c r="IP280" i="10" s="1" a="1"/>
  <c r="IP280" i="10" s="1"/>
  <c r="Z295" i="6"/>
  <c r="EA282" i="10"/>
  <c r="AA282" i="6" s="1"/>
  <c r="GA57" i="10"/>
  <c r="DN151" i="10" a="1"/>
  <c r="DN151" i="10" s="1"/>
  <c r="EJ151" i="10" s="1" a="1"/>
  <c r="EJ151" i="10" s="1"/>
  <c r="DN167" i="10" a="1"/>
  <c r="DN167" i="10" s="1"/>
  <c r="EJ167" i="10" s="1" a="1"/>
  <c r="EJ167" i="10" s="1"/>
  <c r="GA85" i="10"/>
  <c r="CR103" i="10" a="1"/>
  <c r="CR103" i="10" s="1"/>
  <c r="AD14" i="10" a="1"/>
  <c r="AD14" i="10" s="1"/>
  <c r="DN105" i="10" a="1"/>
  <c r="DN105" i="10" s="1"/>
  <c r="EJ105" i="10" s="1" a="1"/>
  <c r="EJ105" i="10" s="1"/>
  <c r="FF105" i="10" s="1" a="1"/>
  <c r="FF105" i="10" s="1"/>
  <c r="GB105" i="10" s="1" a="1"/>
  <c r="GB105" i="10" s="1"/>
  <c r="CR299" i="10" a="1"/>
  <c r="CR299" i="10" s="1"/>
  <c r="CZ299" i="10" s="1"/>
  <c r="T299" i="6" s="1"/>
  <c r="CR252" i="10" a="1"/>
  <c r="CR252" i="10" s="1"/>
  <c r="DN134" i="10" a="1"/>
  <c r="DN134" i="10" s="1"/>
  <c r="AD35" i="10" a="1"/>
  <c r="AD35" i="10" s="1"/>
  <c r="DP219" i="10"/>
  <c r="EM219" i="10" s="1"/>
  <c r="EL219" i="10" s="1"/>
  <c r="FI219" i="10" s="1"/>
  <c r="FH219" i="10" s="1"/>
  <c r="GE219" i="10" s="1"/>
  <c r="GD219" i="10" s="1"/>
  <c r="HA219" i="10" s="1"/>
  <c r="GZ219" i="10" s="1"/>
  <c r="HW219" i="10" s="1"/>
  <c r="HV219" i="10" s="1"/>
  <c r="IS219" i="10" s="1"/>
  <c r="IR219" i="10" s="1"/>
  <c r="CR168" i="10" a="1"/>
  <c r="CR168" i="10" s="1"/>
  <c r="IO169" i="10"/>
  <c r="DP274" i="10"/>
  <c r="EM274" i="10" s="1"/>
  <c r="EL274" i="10" s="1"/>
  <c r="FI274" i="10" s="1"/>
  <c r="FH274" i="10" s="1"/>
  <c r="GE274" i="10" s="1"/>
  <c r="GD274" i="10" s="1"/>
  <c r="HA274" i="10" s="1"/>
  <c r="GZ274" i="10" s="1"/>
  <c r="HW274" i="10" s="1"/>
  <c r="HV274" i="10" s="1"/>
  <c r="IS274" i="10" s="1"/>
  <c r="IR274" i="10" s="1"/>
  <c r="DN281" i="10" a="1"/>
  <c r="DN281" i="10" s="1"/>
  <c r="EJ281" i="10" s="1" a="1"/>
  <c r="EJ281" i="10" s="1"/>
  <c r="AD22" i="10" a="1"/>
  <c r="AD22" i="10" s="1"/>
  <c r="DN108" i="10" a="1"/>
  <c r="DN108" i="10" s="1"/>
  <c r="EJ108" i="10" s="1" a="1"/>
  <c r="EJ108" i="10" s="1"/>
  <c r="AD88" i="10" a="1"/>
  <c r="AD88" i="10" s="1"/>
  <c r="DN138" i="10" a="1"/>
  <c r="DN138" i="10" s="1"/>
  <c r="EJ138" i="10" s="1" a="1"/>
  <c r="EJ138" i="10" s="1"/>
  <c r="GA17" i="10"/>
  <c r="GA39" i="10"/>
  <c r="DN249" i="10" a="1"/>
  <c r="DN249" i="10" s="1"/>
  <c r="EJ249" i="10" s="1" a="1"/>
  <c r="EJ249" i="10" s="1"/>
  <c r="FF249" i="10" s="1" a="1"/>
  <c r="FF249" i="10" s="1"/>
  <c r="FF281" i="10" a="1"/>
  <c r="FF281" i="10" s="1"/>
  <c r="GB281" i="10" s="1" a="1"/>
  <c r="GB281" i="10" s="1"/>
  <c r="GW28" i="10"/>
  <c r="CT209" i="10"/>
  <c r="DQ209" i="10" s="1"/>
  <c r="AD17" i="10" a="1"/>
  <c r="AD17" i="10" s="1"/>
  <c r="GA99" i="10"/>
  <c r="GA7" i="10"/>
  <c r="CR190" i="10" a="1"/>
  <c r="CR190" i="10" s="1"/>
  <c r="DN261" i="10" a="1"/>
  <c r="DN261" i="10" s="1"/>
  <c r="EJ261" i="10" s="1" a="1"/>
  <c r="EJ261" i="10" s="1"/>
  <c r="FF261" i="10" s="1" a="1"/>
  <c r="FF261" i="10" s="1"/>
  <c r="GB261" i="10" s="1" a="1"/>
  <c r="GB261" i="10" s="1"/>
  <c r="GX261" i="10" s="1" a="1"/>
  <c r="GX261" i="10" s="1"/>
  <c r="HT261" i="10" s="1" a="1"/>
  <c r="HT261" i="10" s="1"/>
  <c r="IP261" i="10" s="1" a="1"/>
  <c r="IP261" i="10" s="1"/>
  <c r="DN284" i="10" a="1"/>
  <c r="DN284" i="10" s="1"/>
  <c r="EJ284" i="10" s="1" a="1"/>
  <c r="EJ284" i="10" s="1"/>
  <c r="FF284" i="10" s="1" a="1"/>
  <c r="FF284" i="10" s="1"/>
  <c r="GB284" i="10" s="1" a="1"/>
  <c r="GB284" i="10" s="1"/>
  <c r="GX284" i="10" s="1" a="1"/>
  <c r="GX284" i="10" s="1"/>
  <c r="HT284" i="10" s="1" a="1"/>
  <c r="HT284" i="10" s="1"/>
  <c r="IP284" i="10" s="1" a="1"/>
  <c r="IP284" i="10" s="1"/>
  <c r="AD81" i="10" a="1"/>
  <c r="AD81" i="10" s="1"/>
  <c r="DN180" i="10" a="1"/>
  <c r="DN180" i="10" s="1"/>
  <c r="EJ180" i="10" s="1" a="1"/>
  <c r="EJ180" i="10" s="1"/>
  <c r="AD62" i="10" a="1"/>
  <c r="AD62" i="10" s="1"/>
  <c r="GA21" i="10"/>
  <c r="AD46" i="10" a="1"/>
  <c r="AD46" i="10" s="1"/>
  <c r="FF255" i="10" a="1"/>
  <c r="FF255" i="10" s="1"/>
  <c r="GB255" i="10" s="1" a="1"/>
  <c r="GB255" i="10" s="1"/>
  <c r="GB111" i="10" a="1"/>
  <c r="GB111" i="10" s="1"/>
  <c r="GX111" i="10" s="1" a="1"/>
  <c r="GX111" i="10" s="1"/>
  <c r="DN127" i="10" a="1"/>
  <c r="DN127" i="10" s="1"/>
  <c r="EJ127" i="10" s="1" a="1"/>
  <c r="EJ127" i="10" s="1"/>
  <c r="FF127" i="10" s="1" a="1"/>
  <c r="FF127" i="10" s="1"/>
  <c r="GB127" i="10" s="1" a="1"/>
  <c r="GB127" i="10" s="1"/>
  <c r="GX127" i="10" s="1" a="1"/>
  <c r="GX127" i="10" s="1"/>
  <c r="HT127" i="10" s="1" a="1"/>
  <c r="HT127" i="10" s="1"/>
  <c r="IP127" i="10" s="1" a="1"/>
  <c r="IP127" i="10" s="1"/>
  <c r="CR287" i="10" a="1"/>
  <c r="CR287" i="10" s="1"/>
  <c r="FF159" i="10" a="1"/>
  <c r="FF159" i="10" s="1"/>
  <c r="GB159" i="10" s="1" a="1"/>
  <c r="GB159" i="10" s="1"/>
  <c r="GX159" i="10" s="1" a="1"/>
  <c r="GX159" i="10" s="1"/>
  <c r="HT159" i="10" s="1" a="1"/>
  <c r="HT159" i="10" s="1"/>
  <c r="IP159" i="10" s="1" a="1"/>
  <c r="IP159" i="10" s="1"/>
  <c r="IP279" i="10" a="1"/>
  <c r="IP279" i="10" s="1"/>
  <c r="EJ116" i="10" a="1"/>
  <c r="EJ116" i="10" s="1"/>
  <c r="FF116" i="10" s="1" a="1"/>
  <c r="FF116" i="10" s="1"/>
  <c r="EJ227" i="10" a="1"/>
  <c r="EJ227" i="10" s="1"/>
  <c r="FF227" i="10" s="1" a="1"/>
  <c r="FF227" i="10" s="1"/>
  <c r="EJ204" i="10" a="1"/>
  <c r="EJ204" i="10" s="1"/>
  <c r="FF204" i="10" s="1" a="1"/>
  <c r="FF204" i="10" s="1"/>
  <c r="EJ274" i="10" a="1"/>
  <c r="EJ274" i="10" s="1"/>
  <c r="FF274" i="10" s="1" a="1"/>
  <c r="FF274" i="10" s="1"/>
  <c r="EJ298" i="10" a="1"/>
  <c r="EJ298" i="10" s="1"/>
  <c r="FF298" i="10" s="1" a="1"/>
  <c r="FF298" i="10" s="1"/>
  <c r="EJ186" i="10" a="1"/>
  <c r="EJ186" i="10" s="1"/>
  <c r="FF186" i="10" s="1" a="1"/>
  <c r="FF186" i="10" s="1"/>
  <c r="GB186" i="10" s="1" a="1"/>
  <c r="GB186" i="10" s="1"/>
  <c r="HT163" i="10" a="1"/>
  <c r="HT163" i="10" s="1"/>
  <c r="IP163" i="10" s="1" a="1"/>
  <c r="IP163" i="10" s="1"/>
  <c r="DN143" i="10" a="1"/>
  <c r="DN143" i="10" s="1"/>
  <c r="EJ143" i="10" s="1" a="1"/>
  <c r="EJ143" i="10" s="1"/>
  <c r="FF143" i="10" s="1" a="1"/>
  <c r="FF143" i="10" s="1"/>
  <c r="AD92" i="10" a="1"/>
  <c r="AD92" i="10" s="1"/>
  <c r="AL92" i="10" s="1"/>
  <c r="H92" i="6" s="1"/>
  <c r="CR263" i="10" a="1"/>
  <c r="CR263" i="10" s="1"/>
  <c r="DN224" i="10" a="1"/>
  <c r="DN224" i="10" s="1"/>
  <c r="EJ224" i="10" s="1" a="1"/>
  <c r="EJ224" i="10" s="1"/>
  <c r="FF224" i="10" s="1" a="1"/>
  <c r="FF224" i="10" s="1"/>
  <c r="GB224" i="10" s="1" a="1"/>
  <c r="GB224" i="10" s="1"/>
  <c r="AD48" i="10" a="1"/>
  <c r="AD48" i="10" s="1"/>
  <c r="AD72" i="10" a="1"/>
  <c r="AD72" i="10" s="1"/>
  <c r="AD94" i="10" a="1"/>
  <c r="AD94" i="10" s="1"/>
  <c r="DN208" i="10" a="1"/>
  <c r="DN208" i="10" s="1"/>
  <c r="EJ208" i="10" s="1" a="1"/>
  <c r="EJ208" i="10" s="1"/>
  <c r="FF208" i="10" s="1" a="1"/>
  <c r="FF208" i="10" s="1"/>
  <c r="GB208" i="10" s="1" a="1"/>
  <c r="GB208" i="10" s="1"/>
  <c r="DN149" i="10" a="1"/>
  <c r="DN149" i="10" s="1"/>
  <c r="EJ149" i="10" s="1" a="1"/>
  <c r="EJ149" i="10" s="1"/>
  <c r="DN262" i="10" a="1"/>
  <c r="DN262" i="10" s="1"/>
  <c r="P46" i="10"/>
  <c r="D46" i="6" s="1"/>
  <c r="P62" i="10"/>
  <c r="D62" i="6" s="1"/>
  <c r="CR131" i="10" a="1"/>
  <c r="CR131" i="10" s="1"/>
  <c r="DP108" i="10"/>
  <c r="EM108" i="10" s="1"/>
  <c r="EL108" i="10" s="1"/>
  <c r="FI108" i="10" s="1"/>
  <c r="FH108" i="10" s="1"/>
  <c r="GE108" i="10" s="1"/>
  <c r="GD108" i="10" s="1"/>
  <c r="HA108" i="10" s="1"/>
  <c r="GZ108" i="10" s="1"/>
  <c r="HW108" i="10" s="1"/>
  <c r="HV108" i="10" s="1"/>
  <c r="IS108" i="10" s="1"/>
  <c r="IR108" i="10" s="1"/>
  <c r="CD103" i="10"/>
  <c r="HB101" i="10"/>
  <c r="HD101" i="10" s="1"/>
  <c r="GV73" i="10"/>
  <c r="HB43" i="10"/>
  <c r="HD43" i="10" s="1"/>
  <c r="HB41" i="10"/>
  <c r="HD41" i="10" s="1"/>
  <c r="HB51" i="10"/>
  <c r="HD51" i="10" s="1"/>
  <c r="GU93" i="10"/>
  <c r="GU54" i="10"/>
  <c r="CZ224" i="10"/>
  <c r="T224" i="6" s="1"/>
  <c r="CR189" i="10" a="1"/>
  <c r="CR189" i="10" s="1"/>
  <c r="DN277" i="10" a="1"/>
  <c r="DN277" i="10" s="1"/>
  <c r="DN268" i="10" a="1"/>
  <c r="DN268" i="10" s="1"/>
  <c r="EJ268" i="10" s="1" a="1"/>
  <c r="EJ268" i="10" s="1"/>
  <c r="FF268" i="10" s="1" a="1"/>
  <c r="FF268" i="10" s="1"/>
  <c r="GB268" i="10" s="1" a="1"/>
  <c r="GB268" i="10" s="1"/>
  <c r="GX268" i="10" s="1" a="1"/>
  <c r="GX268" i="10" s="1"/>
  <c r="HT268" i="10" s="1" a="1"/>
  <c r="HT268" i="10" s="1"/>
  <c r="IP268" i="10" s="1" a="1"/>
  <c r="IP268" i="10" s="1"/>
  <c r="DN110" i="10" a="1"/>
  <c r="DN110" i="10" s="1"/>
  <c r="EJ110" i="10" s="1" a="1"/>
  <c r="EJ110" i="10" s="1"/>
  <c r="DN140" i="10" a="1"/>
  <c r="DN140" i="10" s="1"/>
  <c r="EJ140" i="10" s="1" a="1"/>
  <c r="EJ140" i="10" s="1"/>
  <c r="FF140" i="10" s="1" a="1"/>
  <c r="FF140" i="10" s="1"/>
  <c r="GB140" i="10" s="1" a="1"/>
  <c r="GB140" i="10" s="1"/>
  <c r="GX140" i="10" s="1" a="1"/>
  <c r="GX140" i="10" s="1"/>
  <c r="AD56" i="10" a="1"/>
  <c r="AD56" i="10" s="1"/>
  <c r="AD74" i="10" a="1"/>
  <c r="AD74" i="10" s="1"/>
  <c r="FF135" i="10" a="1"/>
  <c r="FF135" i="10" s="1"/>
  <c r="GB135" i="10" s="1" a="1"/>
  <c r="GB135" i="10" s="1"/>
  <c r="GX135" i="10" s="1" a="1"/>
  <c r="GX135" i="10" s="1"/>
  <c r="DN113" i="10" a="1"/>
  <c r="DN113" i="10" s="1"/>
  <c r="EJ113" i="10" s="1" a="1"/>
  <c r="EJ113" i="10" s="1"/>
  <c r="FF113" i="10" s="1" a="1"/>
  <c r="FF113" i="10" s="1"/>
  <c r="GB113" i="10" s="1" a="1"/>
  <c r="GB113" i="10" s="1"/>
  <c r="DN213" i="10" a="1"/>
  <c r="DN213" i="10" s="1"/>
  <c r="EJ213" i="10" s="1" a="1"/>
  <c r="EJ213" i="10" s="1"/>
  <c r="AD87" i="10" a="1"/>
  <c r="AD87" i="10" s="1"/>
  <c r="AD54" i="10" a="1"/>
  <c r="AD54" i="10" s="1"/>
  <c r="DN231" i="10" a="1"/>
  <c r="DN231" i="10" s="1"/>
  <c r="EJ231" i="10" s="1" a="1"/>
  <c r="EJ231" i="10" s="1"/>
  <c r="CR214" i="10" a="1"/>
  <c r="CR214" i="10" s="1"/>
  <c r="DN212" i="10" a="1"/>
  <c r="DN212" i="10" s="1"/>
  <c r="EJ212" i="10" s="1" a="1"/>
  <c r="EJ212" i="10" s="1"/>
  <c r="FF212" i="10" s="1" a="1"/>
  <c r="FF212" i="10" s="1"/>
  <c r="DN155" i="10" a="1"/>
  <c r="DN155" i="10" s="1"/>
  <c r="EJ155" i="10" s="1" a="1"/>
  <c r="EJ155" i="10" s="1"/>
  <c r="FF155" i="10" s="1" a="1"/>
  <c r="FF155" i="10" s="1"/>
  <c r="CR239" i="10" a="1"/>
  <c r="CR239" i="10" s="1"/>
  <c r="CR207" i="10" a="1"/>
  <c r="CR207" i="10" s="1"/>
  <c r="GX112" i="10" a="1"/>
  <c r="GX112" i="10" s="1"/>
  <c r="HT112" i="10" s="1" a="1"/>
  <c r="HT112" i="10" s="1"/>
  <c r="IP112" i="10" s="1" a="1"/>
  <c r="IP112" i="10" s="1"/>
  <c r="FF275" i="10" a="1"/>
  <c r="FF275" i="10" s="1"/>
  <c r="V222" i="6"/>
  <c r="DE222" i="10"/>
  <c r="W222" i="6" s="1"/>
  <c r="CR236" i="10" a="1"/>
  <c r="CR236" i="10" s="1"/>
  <c r="GB234" i="10" a="1"/>
  <c r="GB234" i="10" s="1"/>
  <c r="GX234" i="10" s="1" a="1"/>
  <c r="GX234" i="10" s="1"/>
  <c r="HT234" i="10" s="1" a="1"/>
  <c r="HT234" i="10" s="1"/>
  <c r="IP234" i="10" s="1" a="1"/>
  <c r="IP234" i="10" s="1"/>
  <c r="DN195" i="10" a="1"/>
  <c r="DN195" i="10" s="1"/>
  <c r="HT179" i="10" a="1"/>
  <c r="HT179" i="10" s="1"/>
  <c r="IP179" i="10" s="1" a="1"/>
  <c r="IP179" i="10" s="1"/>
  <c r="AD38" i="10" a="1"/>
  <c r="AD38" i="10" s="1"/>
  <c r="AD97" i="10" a="1"/>
  <c r="AD97" i="10" s="1"/>
  <c r="DN292" i="10" a="1"/>
  <c r="DN292" i="10" s="1"/>
  <c r="EJ292" i="10" s="1" a="1"/>
  <c r="EJ292" i="10" s="1"/>
  <c r="FF292" i="10" s="1" a="1"/>
  <c r="FF292" i="10" s="1"/>
  <c r="GB292" i="10" s="1" a="1"/>
  <c r="GB292" i="10" s="1"/>
  <c r="GX292" i="10" s="1" a="1"/>
  <c r="GX292" i="10" s="1"/>
  <c r="HT292" i="10" s="1" a="1"/>
  <c r="HT292" i="10" s="1"/>
  <c r="IP292" i="10" s="1" a="1"/>
  <c r="IP292" i="10" s="1"/>
  <c r="CR120" i="10" a="1"/>
  <c r="CR120" i="10" s="1"/>
  <c r="CR145" i="10" a="1"/>
  <c r="CR145" i="10" s="1"/>
  <c r="AD78" i="10" a="1"/>
  <c r="AD78" i="10" s="1"/>
  <c r="DN119" i="10" a="1"/>
  <c r="DN119" i="10" s="1"/>
  <c r="EJ119" i="10" s="1" a="1"/>
  <c r="EJ119" i="10" s="1"/>
  <c r="FF108" i="10" a="1"/>
  <c r="FF108" i="10" s="1"/>
  <c r="GB108" i="10" s="1" a="1"/>
  <c r="GB108" i="10" s="1"/>
  <c r="GX108" i="10" s="1" a="1"/>
  <c r="GX108" i="10" s="1"/>
  <c r="DN141" i="10" a="1"/>
  <c r="DN141" i="10" s="1"/>
  <c r="DN211" i="10" a="1"/>
  <c r="DN211" i="10" s="1"/>
  <c r="EJ211" i="10" s="1" a="1"/>
  <c r="EJ211" i="10" s="1"/>
  <c r="DN156" i="10" a="1"/>
  <c r="DN156" i="10" s="1"/>
  <c r="EJ156" i="10" s="1" a="1"/>
  <c r="EJ156" i="10" s="1"/>
  <c r="FF156" i="10" s="1" a="1"/>
  <c r="FF156" i="10" s="1"/>
  <c r="GB156" i="10" s="1" a="1"/>
  <c r="GB156" i="10" s="1"/>
  <c r="GX156" i="10" s="1" a="1"/>
  <c r="GX156" i="10" s="1"/>
  <c r="HT156" i="10" s="1" a="1"/>
  <c r="HT156" i="10" s="1"/>
  <c r="IP156" i="10" s="1" a="1"/>
  <c r="IP156" i="10" s="1"/>
  <c r="FF138" i="10" a="1"/>
  <c r="FF138" i="10" s="1"/>
  <c r="DN278" i="10" a="1"/>
  <c r="DN278" i="10" s="1"/>
  <c r="EJ278" i="10" s="1" a="1"/>
  <c r="EJ278" i="10" s="1"/>
  <c r="GX176" i="10" a="1"/>
  <c r="GX176" i="10" s="1"/>
  <c r="HT176" i="10" s="1" a="1"/>
  <c r="HT176" i="10" s="1"/>
  <c r="IP176" i="10" s="1" a="1"/>
  <c r="IP176" i="10" s="1"/>
  <c r="DN270" i="10" a="1"/>
  <c r="DN270" i="10" s="1"/>
  <c r="AD71" i="10" a="1"/>
  <c r="AD71" i="10" s="1"/>
  <c r="CR153" i="10" a="1"/>
  <c r="CR153" i="10" s="1"/>
  <c r="AD43" i="10" a="1"/>
  <c r="AD43" i="10" s="1"/>
  <c r="AD5" i="10" a="1"/>
  <c r="AD5" i="10" s="1"/>
  <c r="FF147" i="10" a="1"/>
  <c r="FF147" i="10" s="1"/>
  <c r="GB147" i="10" s="1" a="1"/>
  <c r="GB147" i="10" s="1"/>
  <c r="GX147" i="10" s="1" a="1"/>
  <c r="GX147" i="10" s="1"/>
  <c r="HT147" i="10" s="1" a="1"/>
  <c r="HT147" i="10" s="1"/>
  <c r="IP147" i="10" s="1" a="1"/>
  <c r="IP147" i="10" s="1"/>
  <c r="DN170" i="10" a="1"/>
  <c r="DN170" i="10" s="1"/>
  <c r="EJ170" i="10" s="1" a="1"/>
  <c r="EJ170" i="10" s="1"/>
  <c r="DN182" i="10" a="1"/>
  <c r="DN182" i="10" s="1"/>
  <c r="EJ182" i="10" s="1" a="1"/>
  <c r="EJ182" i="10" s="1"/>
  <c r="AD11" i="10" a="1"/>
  <c r="AD11" i="10" s="1"/>
  <c r="DN196" i="10" a="1"/>
  <c r="DN196" i="10" s="1"/>
  <c r="EJ196" i="10" s="1" a="1"/>
  <c r="EJ196" i="10" s="1"/>
  <c r="FF196" i="10" s="1" a="1"/>
  <c r="FF196" i="10" s="1"/>
  <c r="GB196" i="10" s="1" a="1"/>
  <c r="GB196" i="10" s="1"/>
  <c r="GX196" i="10" s="1" a="1"/>
  <c r="GX196" i="10" s="1"/>
  <c r="HT196" i="10" s="1" a="1"/>
  <c r="HT196" i="10" s="1"/>
  <c r="IP196" i="10" s="1" a="1"/>
  <c r="IP196" i="10" s="1"/>
  <c r="DN157" i="10" a="1"/>
  <c r="DN157" i="10" s="1"/>
  <c r="DN221" i="10" a="1"/>
  <c r="DN221" i="10" s="1"/>
  <c r="DN253" i="10" a="1"/>
  <c r="DN253" i="10" s="1"/>
  <c r="EJ253" i="10" s="1" a="1"/>
  <c r="EJ253" i="10" s="1"/>
  <c r="FF198" i="10" a="1"/>
  <c r="FF198" i="10" s="1"/>
  <c r="GB198" i="10" s="1" a="1"/>
  <c r="GB198" i="10" s="1"/>
  <c r="GX198" i="10" s="1" a="1"/>
  <c r="GX198" i="10" s="1"/>
  <c r="HT198" i="10" s="1" a="1"/>
  <c r="HT198" i="10" s="1"/>
  <c r="IP198" i="10" s="1" a="1"/>
  <c r="IP198" i="10" s="1"/>
  <c r="DN233" i="10" a="1"/>
  <c r="DN233" i="10" s="1"/>
  <c r="EJ233" i="10" s="1" a="1"/>
  <c r="EJ233" i="10" s="1"/>
  <c r="FF233" i="10" s="1" a="1"/>
  <c r="FF233" i="10" s="1"/>
  <c r="P43" i="10"/>
  <c r="D43" i="6" s="1"/>
  <c r="CZ170" i="10"/>
  <c r="T170" i="6" s="1"/>
  <c r="EA227" i="10"/>
  <c r="AA227" i="6" s="1"/>
  <c r="Z182" i="6"/>
  <c r="CD263" i="10"/>
  <c r="P263" i="6" s="1"/>
  <c r="Z155" i="6"/>
  <c r="HB85" i="10"/>
  <c r="HD85" i="10" s="1"/>
  <c r="GU57" i="10"/>
  <c r="HB9" i="10"/>
  <c r="HD9" i="10" s="1"/>
  <c r="HB89" i="10"/>
  <c r="HD89" i="10" s="1"/>
  <c r="HB37" i="10"/>
  <c r="HD37" i="10" s="1"/>
  <c r="GV43" i="10"/>
  <c r="GW43" i="10" s="1"/>
  <c r="GU83" i="10"/>
  <c r="HB72" i="10"/>
  <c r="HD72" i="10" s="1"/>
  <c r="HB88" i="10"/>
  <c r="HD88" i="10" s="1"/>
  <c r="GV42" i="10"/>
  <c r="GV51" i="10"/>
  <c r="HB49" i="10"/>
  <c r="HD49" i="10" s="1"/>
  <c r="CD287" i="10"/>
  <c r="P287" i="6" s="1"/>
  <c r="CZ277" i="10"/>
  <c r="T277" i="6" s="1"/>
  <c r="CD153" i="10"/>
  <c r="P153" i="6" s="1"/>
  <c r="DN106" i="10" a="1"/>
  <c r="DN106" i="10" s="1"/>
  <c r="EJ106" i="10" s="1" a="1"/>
  <c r="EJ106" i="10" s="1"/>
  <c r="FF106" i="10" s="1" a="1"/>
  <c r="FF106" i="10" s="1"/>
  <c r="GB106" i="10" s="1" a="1"/>
  <c r="GB106" i="10" s="1"/>
  <c r="CR264" i="10" a="1"/>
  <c r="CR264" i="10" s="1"/>
  <c r="CR181" i="10" a="1"/>
  <c r="CR181" i="10" s="1"/>
  <c r="AD27" i="10" a="1"/>
  <c r="AD27" i="10" s="1"/>
  <c r="AD70" i="10" a="1"/>
  <c r="AD70" i="10" s="1"/>
  <c r="AD86" i="10" a="1"/>
  <c r="AD86" i="10" s="1"/>
  <c r="AD80" i="10" a="1"/>
  <c r="AD80" i="10" s="1"/>
  <c r="DN118" i="10" a="1"/>
  <c r="DN118" i="10" s="1"/>
  <c r="DN199" i="10" a="1"/>
  <c r="DN199" i="10" s="1"/>
  <c r="EJ199" i="10" s="1" a="1"/>
  <c r="EJ199" i="10" s="1"/>
  <c r="DN297" i="10" a="1"/>
  <c r="DN297" i="10" s="1"/>
  <c r="EJ297" i="10" s="1" a="1"/>
  <c r="EJ297" i="10" s="1"/>
  <c r="AD90" i="10" a="1"/>
  <c r="AD90" i="10" s="1"/>
  <c r="DN229" i="10" a="1"/>
  <c r="DN229" i="10" s="1"/>
  <c r="DV229" i="10" s="1"/>
  <c r="X229" i="6" s="1"/>
  <c r="DN225" i="10" a="1"/>
  <c r="DN225" i="10" s="1"/>
  <c r="AD50" i="10" a="1"/>
  <c r="AD50" i="10" s="1"/>
  <c r="AL50" i="10" s="1"/>
  <c r="H50" i="6" s="1"/>
  <c r="CR115" i="10" a="1"/>
  <c r="CR115" i="10" s="1"/>
  <c r="AD25" i="10" a="1"/>
  <c r="AD25" i="10" s="1"/>
  <c r="AL25" i="10" s="1"/>
  <c r="H25" i="6" s="1"/>
  <c r="DN223" i="10" a="1"/>
  <c r="DN223" i="10" s="1"/>
  <c r="DN205" i="10" a="1"/>
  <c r="DN205" i="10" s="1"/>
  <c r="CR191" i="10" a="1"/>
  <c r="CR191" i="10" s="1"/>
  <c r="DN286" i="10" a="1"/>
  <c r="DN286" i="10" s="1"/>
  <c r="EJ286" i="10" s="1" a="1"/>
  <c r="EJ286" i="10" s="1"/>
  <c r="FF286" i="10" s="1" a="1"/>
  <c r="FF286" i="10" s="1"/>
  <c r="DN218" i="10" a="1"/>
  <c r="DN218" i="10" s="1"/>
  <c r="EJ218" i="10" s="1" a="1"/>
  <c r="EJ218" i="10" s="1"/>
  <c r="FF218" i="10" s="1" a="1"/>
  <c r="FF218" i="10" s="1"/>
  <c r="AD31" i="10" a="1"/>
  <c r="AD31" i="10" s="1"/>
  <c r="FF288" i="10" a="1"/>
  <c r="FF288" i="10" s="1"/>
  <c r="GB288" i="10" s="1" a="1"/>
  <c r="GB288" i="10" s="1"/>
  <c r="GX288" i="10" s="1" a="1"/>
  <c r="GX288" i="10" s="1"/>
  <c r="HT288" i="10" s="1" a="1"/>
  <c r="HT288" i="10" s="1"/>
  <c r="IP288" i="10" s="1" a="1"/>
  <c r="IP288" i="10" s="1"/>
  <c r="GB275" i="10" a="1"/>
  <c r="GB275" i="10" s="1"/>
  <c r="GX275" i="10" s="1" a="1"/>
  <c r="GX275" i="10" s="1"/>
  <c r="HT275" i="10" s="1" a="1"/>
  <c r="HT275" i="10" s="1"/>
  <c r="IP275" i="10" s="1" a="1"/>
  <c r="IP275" i="10" s="1"/>
  <c r="FF175" i="10" a="1"/>
  <c r="FF175" i="10" s="1"/>
  <c r="GB175" i="10" s="1" a="1"/>
  <c r="GB175" i="10" s="1"/>
  <c r="GB249" i="10" a="1"/>
  <c r="GB249" i="10" s="1"/>
  <c r="AD51" i="10" a="1"/>
  <c r="AD51" i="10" s="1"/>
  <c r="CR271" i="10" a="1"/>
  <c r="CR271" i="10" s="1"/>
  <c r="GB173" i="10" a="1"/>
  <c r="GB173" i="10" s="1"/>
  <c r="GX173" i="10" s="1" a="1"/>
  <c r="GX173" i="10" s="1"/>
  <c r="HT173" i="10" s="1" a="1"/>
  <c r="HT173" i="10" s="1"/>
  <c r="IP173" i="10" s="1" a="1"/>
  <c r="IP173" i="10" s="1"/>
  <c r="CR248" i="10" a="1"/>
  <c r="CR248" i="10" s="1"/>
  <c r="EJ270" i="10" a="1"/>
  <c r="EJ270" i="10" s="1"/>
  <c r="DN162" i="10" a="1"/>
  <c r="DN162" i="10" s="1"/>
  <c r="EJ162" i="10" s="1" a="1"/>
  <c r="EJ162" i="10" s="1"/>
  <c r="GB155" i="10" a="1"/>
  <c r="GB155" i="10" s="1"/>
  <c r="GX155" i="10" s="1" a="1"/>
  <c r="GX155" i="10" s="1"/>
  <c r="CR256" i="10" a="1"/>
  <c r="CR256" i="10" s="1"/>
  <c r="Z151" i="6"/>
  <c r="Z185" i="6"/>
  <c r="GX192" i="10" a="1"/>
  <c r="GX192" i="10" s="1"/>
  <c r="HT192" i="10" s="1" a="1"/>
  <c r="HT192" i="10" s="1"/>
  <c r="IP192" i="10" s="1" a="1"/>
  <c r="IP192" i="10" s="1"/>
  <c r="DE161" i="10"/>
  <c r="W161" i="6" s="1"/>
  <c r="DV219" i="10"/>
  <c r="X219" i="6" s="1"/>
  <c r="CD256" i="10"/>
  <c r="P256" i="6" s="1"/>
  <c r="HB38" i="10"/>
  <c r="HD38" i="10" s="1"/>
  <c r="GV85" i="10"/>
  <c r="GV57" i="10"/>
  <c r="GU9" i="10"/>
  <c r="GV89" i="10"/>
  <c r="GV37" i="10"/>
  <c r="GW37" i="10" s="1"/>
  <c r="HB83" i="10"/>
  <c r="HD83" i="10" s="1"/>
  <c r="GU72" i="10"/>
  <c r="GV68" i="10"/>
  <c r="GU88" i="10"/>
  <c r="GV16" i="10"/>
  <c r="HB42" i="10"/>
  <c r="HD42" i="10" s="1"/>
  <c r="GV61" i="10"/>
  <c r="GU49" i="10"/>
  <c r="GW49" i="10" s="1"/>
  <c r="CZ149" i="10"/>
  <c r="T149" i="6" s="1"/>
  <c r="CD168" i="10"/>
  <c r="P168" i="6" s="1"/>
  <c r="CZ140" i="10"/>
  <c r="T140" i="6" s="1"/>
  <c r="FF149" i="10" a="1"/>
  <c r="FF149" i="10" s="1"/>
  <c r="GB149" i="10" s="1" a="1"/>
  <c r="GB149" i="10" s="1"/>
  <c r="GX149" i="10" s="1" a="1"/>
  <c r="GX149" i="10" s="1"/>
  <c r="CR289" i="10" a="1"/>
  <c r="CR289" i="10" s="1"/>
  <c r="GX281" i="10" a="1"/>
  <c r="GX281" i="10" s="1"/>
  <c r="HT281" i="10" s="1" a="1"/>
  <c r="HT281" i="10" s="1"/>
  <c r="EJ262" i="10" a="1"/>
  <c r="EJ262" i="10" s="1"/>
  <c r="FF262" i="10" s="1" a="1"/>
  <c r="FF262" i="10" s="1"/>
  <c r="DN251" i="10" a="1"/>
  <c r="DN251" i="10" s="1"/>
  <c r="EJ251" i="10" s="1" a="1"/>
  <c r="EJ251" i="10" s="1"/>
  <c r="DN187" i="10" a="1"/>
  <c r="DN187" i="10" s="1"/>
  <c r="DN202" i="10" a="1"/>
  <c r="DN202" i="10" s="1"/>
  <c r="EJ202" i="10" s="1" a="1"/>
  <c r="EJ202" i="10" s="1"/>
  <c r="AD41" i="10" a="1"/>
  <c r="AD41" i="10" s="1"/>
  <c r="CR169" i="10" a="1"/>
  <c r="CR169" i="10" s="1"/>
  <c r="EJ118" i="10" a="1"/>
  <c r="EJ118" i="10" s="1"/>
  <c r="FF118" i="10" s="1" a="1"/>
  <c r="FF118" i="10" s="1"/>
  <c r="GB118" i="10" s="1" a="1"/>
  <c r="GB118" i="10" s="1"/>
  <c r="GX118" i="10" s="1" a="1"/>
  <c r="GX118" i="10" s="1"/>
  <c r="DM222" i="10"/>
  <c r="DN222" i="10" s="1" a="1"/>
  <c r="DN222" i="10" s="1"/>
  <c r="EJ222" i="10" s="1" a="1"/>
  <c r="EJ222" i="10" s="1"/>
  <c r="FF222" i="10" s="1" a="1"/>
  <c r="FF222" i="10" s="1"/>
  <c r="GB222" i="10" s="1" a="1"/>
  <c r="GB222" i="10" s="1"/>
  <c r="EJ205" i="10" a="1"/>
  <c r="EJ205" i="10" s="1"/>
  <c r="FF205" i="10" s="1" a="1"/>
  <c r="FF205" i="10" s="1"/>
  <c r="CT222" i="10"/>
  <c r="DQ222" i="10" s="1"/>
  <c r="FF180" i="10" a="1"/>
  <c r="FF180" i="10" s="1"/>
  <c r="GB180" i="10" s="1" a="1"/>
  <c r="GB180" i="10" s="1"/>
  <c r="GX180" i="10" s="1" a="1"/>
  <c r="GX180" i="10" s="1"/>
  <c r="HT180" i="10" s="1" a="1"/>
  <c r="HT180" i="10" s="1"/>
  <c r="IP180" i="10" s="1" a="1"/>
  <c r="IP180" i="10" s="1"/>
  <c r="CR267" i="10" a="1"/>
  <c r="CR267" i="10" s="1"/>
  <c r="EJ247" i="10" a="1"/>
  <c r="EJ247" i="10" s="1"/>
  <c r="FF247" i="10" s="1" a="1"/>
  <c r="FF247" i="10" s="1"/>
  <c r="AD19" i="10" a="1"/>
  <c r="AD19" i="10" s="1"/>
  <c r="AD9" i="10" a="1"/>
  <c r="AD9" i="10" s="1"/>
  <c r="FF150" i="10" a="1"/>
  <c r="FF150" i="10" s="1"/>
  <c r="GB150" i="10" s="1" a="1"/>
  <c r="GB150" i="10" s="1"/>
  <c r="AD101" i="10" a="1"/>
  <c r="AD101" i="10" s="1"/>
  <c r="AD67" i="10" a="1"/>
  <c r="AD67" i="10" s="1"/>
  <c r="AD59" i="10" a="1"/>
  <c r="AD59" i="10" s="1"/>
  <c r="AD30" i="10" a="1"/>
  <c r="AD30" i="10" s="1"/>
  <c r="DN301" i="10" a="1"/>
  <c r="DN301" i="10" s="1"/>
  <c r="CR130" i="10" a="1"/>
  <c r="CR130" i="10" s="1"/>
  <c r="FF170" i="10" a="1"/>
  <c r="FF170" i="10" s="1"/>
  <c r="GB170" i="10" s="1" a="1"/>
  <c r="GB170" i="10" s="1"/>
  <c r="FF197" i="10" a="1"/>
  <c r="FF197" i="10" s="1"/>
  <c r="GB238" i="10" a="1"/>
  <c r="GB238" i="10" s="1"/>
  <c r="FF151" i="10" a="1"/>
  <c r="FF151" i="10" s="1"/>
  <c r="GB151" i="10" s="1" a="1"/>
  <c r="GB151" i="10" s="1"/>
  <c r="AD79" i="10" a="1"/>
  <c r="AD79" i="10" s="1"/>
  <c r="AD77" i="10" a="1"/>
  <c r="AD77" i="10" s="1"/>
  <c r="AD13" i="10" a="1"/>
  <c r="AD13" i="10" s="1"/>
  <c r="AD47" i="10" a="1"/>
  <c r="AD47" i="10" s="1"/>
  <c r="CR232" i="10" a="1"/>
  <c r="CR232" i="10" s="1"/>
  <c r="CR160" i="10" a="1"/>
  <c r="CR160" i="10" s="1"/>
  <c r="CR107" i="10" a="1"/>
  <c r="CR107" i="10" s="1"/>
  <c r="CR209" i="10" a="1"/>
  <c r="CR209" i="10" s="1"/>
  <c r="DN203" i="10" a="1"/>
  <c r="DN203" i="10" s="1"/>
  <c r="CZ203" i="10"/>
  <c r="T203" i="6" s="1"/>
  <c r="DN299" i="10" a="1"/>
  <c r="DN299" i="10" s="1"/>
  <c r="EJ299" i="10" s="1" a="1"/>
  <c r="EJ299" i="10" s="1"/>
  <c r="FF299" i="10" s="1" a="1"/>
  <c r="FF299" i="10" s="1"/>
  <c r="GB299" i="10" s="1" a="1"/>
  <c r="GB299" i="10" s="1"/>
  <c r="GX299" i="10" s="1" a="1"/>
  <c r="GX299" i="10" s="1"/>
  <c r="HT299" i="10" s="1" a="1"/>
  <c r="HT299" i="10" s="1"/>
  <c r="IP299" i="10" s="1" a="1"/>
  <c r="IP299" i="10" s="1"/>
  <c r="DN123" i="10" a="1"/>
  <c r="DN123" i="10" s="1"/>
  <c r="FF219" i="10" a="1"/>
  <c r="FF219" i="10" s="1"/>
  <c r="GB219" i="10" s="1" a="1"/>
  <c r="GB219" i="10" s="1"/>
  <c r="DN154" i="10" a="1"/>
  <c r="DN154" i="10" s="1"/>
  <c r="GX235" i="10" a="1"/>
  <c r="GX235" i="10" s="1"/>
  <c r="HT235" i="10" s="1" a="1"/>
  <c r="HT235" i="10" s="1"/>
  <c r="IP235" i="10" s="1" a="1"/>
  <c r="IP235" i="10" s="1"/>
  <c r="FF230" i="10" a="1"/>
  <c r="FF230" i="10" s="1"/>
  <c r="GB230" i="10" s="1" a="1"/>
  <c r="GB230" i="10" s="1"/>
  <c r="GX230" i="10" s="1" a="1"/>
  <c r="GX230" i="10" s="1"/>
  <c r="HT230" i="10" s="1" a="1"/>
  <c r="HT230" i="10" s="1"/>
  <c r="P22" i="10"/>
  <c r="D22" i="6" s="1"/>
  <c r="Z192" i="6"/>
  <c r="DP294" i="10"/>
  <c r="EM294" i="10" s="1"/>
  <c r="EL294" i="10" s="1"/>
  <c r="FI294" i="10" s="1"/>
  <c r="FH294" i="10" s="1"/>
  <c r="GE294" i="10" s="1"/>
  <c r="GD294" i="10" s="1"/>
  <c r="HA294" i="10" s="1"/>
  <c r="GZ294" i="10" s="1"/>
  <c r="HW294" i="10" s="1"/>
  <c r="HV294" i="10" s="1"/>
  <c r="IS294" i="10" s="1"/>
  <c r="IR294" i="10" s="1"/>
  <c r="CT283" i="10"/>
  <c r="DQ283" i="10" s="1"/>
  <c r="GU38" i="10"/>
  <c r="HB57" i="10"/>
  <c r="HD57" i="10" s="1"/>
  <c r="GU7" i="10"/>
  <c r="HB6" i="10"/>
  <c r="HD6" i="10" s="1"/>
  <c r="GV63" i="10"/>
  <c r="GU84" i="10"/>
  <c r="GV72" i="10"/>
  <c r="HB68" i="10"/>
  <c r="HD68" i="10" s="1"/>
  <c r="GU16" i="10"/>
  <c r="GV31" i="10"/>
  <c r="GU42" i="10"/>
  <c r="GU61" i="10"/>
  <c r="GV80" i="10"/>
  <c r="HB62" i="10"/>
  <c r="HD62" i="10" s="1"/>
  <c r="CZ180" i="10"/>
  <c r="T180" i="6" s="1"/>
  <c r="CD252" i="10"/>
  <c r="P252" i="6" s="1"/>
  <c r="CZ108" i="10"/>
  <c r="IO222" i="10"/>
  <c r="AD8" i="10" a="1"/>
  <c r="AD8" i="10" s="1"/>
  <c r="AD15" i="10" a="1"/>
  <c r="AD15" i="10" s="1"/>
  <c r="DN290" i="10" a="1"/>
  <c r="DN290" i="10" s="1"/>
  <c r="DN250" i="10" a="1"/>
  <c r="DN250" i="10" s="1"/>
  <c r="EJ250" i="10" s="1" a="1"/>
  <c r="EJ250" i="10" s="1"/>
  <c r="EJ223" i="10" a="1"/>
  <c r="EJ223" i="10" s="1"/>
  <c r="FF223" i="10" s="1" a="1"/>
  <c r="FF223" i="10" s="1"/>
  <c r="CZ250" i="10"/>
  <c r="T250" i="6" s="1"/>
  <c r="AD89" i="10" a="1"/>
  <c r="AD89" i="10" s="1"/>
  <c r="DN294" i="10" a="1"/>
  <c r="DN294" i="10" s="1"/>
  <c r="EJ294" i="10" s="1" a="1"/>
  <c r="EJ294" i="10" s="1"/>
  <c r="FF294" i="10" s="1" a="1"/>
  <c r="FF294" i="10" s="1"/>
  <c r="EJ201" i="10" a="1"/>
  <c r="EJ201" i="10" s="1"/>
  <c r="FF201" i="10" s="1" a="1"/>
  <c r="FF201" i="10" s="1"/>
  <c r="EJ277" i="10" a="1"/>
  <c r="EJ277" i="10" s="1"/>
  <c r="HT206" i="10" a="1"/>
  <c r="HT206" i="10" s="1"/>
  <c r="IP206" i="10" s="1" a="1"/>
  <c r="IP206" i="10" s="1"/>
  <c r="AD75" i="10" a="1"/>
  <c r="AD75" i="10" s="1"/>
  <c r="AD23" i="10" a="1"/>
  <c r="AD23" i="10" s="1"/>
  <c r="DN137" i="10" a="1"/>
  <c r="DN137" i="10" s="1"/>
  <c r="DV137" i="10" s="1"/>
  <c r="X137" i="6" s="1"/>
  <c r="DN257" i="10" a="1"/>
  <c r="DN257" i="10" s="1"/>
  <c r="EJ257" i="10" s="1" a="1"/>
  <c r="EJ257" i="10" s="1"/>
  <c r="DN293" i="10" a="1"/>
  <c r="DN293" i="10" s="1"/>
  <c r="EJ242" i="10" a="1"/>
  <c r="EJ242" i="10" s="1"/>
  <c r="FF242" i="10" s="1" a="1"/>
  <c r="FF242" i="10" s="1"/>
  <c r="GB242" i="10" s="1" a="1"/>
  <c r="GB242" i="10" s="1"/>
  <c r="GB291" i="10" a="1"/>
  <c r="GB291" i="10" s="1"/>
  <c r="GX291" i="10" s="1" a="1"/>
  <c r="GX291" i="10" s="1"/>
  <c r="HT291" i="10" s="1" a="1"/>
  <c r="HT291" i="10" s="1"/>
  <c r="IP291" i="10" s="1" a="1"/>
  <c r="IP291" i="10" s="1"/>
  <c r="FF272" i="10" a="1"/>
  <c r="FF272" i="10" s="1"/>
  <c r="DN172" i="10" a="1"/>
  <c r="DN172" i="10" s="1"/>
  <c r="EJ172" i="10" s="1" a="1"/>
  <c r="EJ172" i="10" s="1"/>
  <c r="FF172" i="10" s="1" a="1"/>
  <c r="FF172" i="10" s="1"/>
  <c r="GB172" i="10" s="1" a="1"/>
  <c r="GB172" i="10" s="1"/>
  <c r="GX172" i="10" s="1" a="1"/>
  <c r="GX172" i="10" s="1"/>
  <c r="DN184" i="10" a="1"/>
  <c r="DN184" i="10" s="1"/>
  <c r="EJ184" i="10" s="1" a="1"/>
  <c r="EJ184" i="10" s="1"/>
  <c r="FF184" i="10" s="1" a="1"/>
  <c r="FF184" i="10" s="1"/>
  <c r="GB184" i="10" s="1" a="1"/>
  <c r="GB184" i="10" s="1"/>
  <c r="GX184" i="10" s="1" a="1"/>
  <c r="GX184" i="10" s="1"/>
  <c r="HT184" i="10" s="1" a="1"/>
  <c r="HT184" i="10" s="1"/>
  <c r="IP184" i="10" s="1" a="1"/>
  <c r="IP184" i="10" s="1"/>
  <c r="EJ246" i="10" a="1"/>
  <c r="EJ246" i="10" s="1"/>
  <c r="FF246" i="10" s="1" a="1"/>
  <c r="FF246" i="10" s="1"/>
  <c r="EJ193" i="10" a="1"/>
  <c r="EJ193" i="10" s="1"/>
  <c r="FF193" i="10" s="1" a="1"/>
  <c r="FF193" i="10" s="1"/>
  <c r="AD36" i="10" a="1"/>
  <c r="AD36" i="10" s="1"/>
  <c r="P17" i="10"/>
  <c r="D17" i="6" s="1"/>
  <c r="EJ134" i="10" a="1"/>
  <c r="EJ134" i="10" s="1"/>
  <c r="FF134" i="10" s="1" a="1"/>
  <c r="FF134" i="10" s="1"/>
  <c r="GB134" i="10" s="1" a="1"/>
  <c r="GB134" i="10" s="1"/>
  <c r="CR102" i="10" a="1"/>
  <c r="CR102" i="10" s="1"/>
  <c r="GV38" i="10"/>
  <c r="HB22" i="10"/>
  <c r="HD22" i="10" s="1"/>
  <c r="GV7" i="10"/>
  <c r="GW7" i="10" s="1"/>
  <c r="GU6" i="10"/>
  <c r="HB27" i="10"/>
  <c r="HD27" i="10" s="1"/>
  <c r="HB63" i="10"/>
  <c r="HD63" i="10" s="1"/>
  <c r="GV84" i="10"/>
  <c r="GU68" i="10"/>
  <c r="GU47" i="10"/>
  <c r="HB16" i="10"/>
  <c r="HD16" i="10" s="1"/>
  <c r="HB31" i="10"/>
  <c r="HD31" i="10" s="1"/>
  <c r="HB61" i="10"/>
  <c r="HD61" i="10" s="1"/>
  <c r="HB80" i="10"/>
  <c r="HD80" i="10" s="1"/>
  <c r="GU62" i="10"/>
  <c r="CZ105" i="10"/>
  <c r="CZ268" i="10"/>
  <c r="T268" i="6" s="1"/>
  <c r="FF183" i="10" a="1"/>
  <c r="FF183" i="10" s="1"/>
  <c r="DN217" i="10" a="1"/>
  <c r="DN217" i="10" s="1"/>
  <c r="EJ217" i="10" s="1" a="1"/>
  <c r="EJ217" i="10" s="1"/>
  <c r="DN226" i="10" a="1"/>
  <c r="DN226" i="10" s="1"/>
  <c r="EJ154" i="10" a="1"/>
  <c r="EJ154" i="10" s="1"/>
  <c r="FF154" i="10" s="1" a="1"/>
  <c r="FF154" i="10" s="1"/>
  <c r="DN273" i="10" a="1"/>
  <c r="DN273" i="10" s="1"/>
  <c r="EJ273" i="10" s="1" a="1"/>
  <c r="EJ273" i="10" s="1"/>
  <c r="FF273" i="10" s="1" a="1"/>
  <c r="FF273" i="10" s="1"/>
  <c r="GB273" i="10" s="1" a="1"/>
  <c r="GB273" i="10" s="1"/>
  <c r="GX273" i="10" s="1" a="1"/>
  <c r="GX273" i="10" s="1"/>
  <c r="HT273" i="10" s="1" a="1"/>
  <c r="HT273" i="10" s="1"/>
  <c r="IP273" i="10" s="1" a="1"/>
  <c r="IP273" i="10" s="1"/>
  <c r="DN254" i="10" a="1"/>
  <c r="DN254" i="10" s="1"/>
  <c r="EJ254" i="10" s="1" a="1"/>
  <c r="EJ254" i="10" s="1"/>
  <c r="FF254" i="10" s="1" a="1"/>
  <c r="FF254" i="10" s="1"/>
  <c r="GB254" i="10" s="1" a="1"/>
  <c r="GB254" i="10" s="1"/>
  <c r="GX254" i="10" s="1" a="1"/>
  <c r="GX254" i="10" s="1"/>
  <c r="HT254" i="10" s="1" a="1"/>
  <c r="HT254" i="10" s="1"/>
  <c r="IP254" i="10" s="1" a="1"/>
  <c r="IP254" i="10" s="1"/>
  <c r="CZ254" i="10"/>
  <c r="T254" i="6" s="1"/>
  <c r="DN136" i="10" a="1"/>
  <c r="DN136" i="10" s="1"/>
  <c r="DN139" i="10" a="1"/>
  <c r="DN139" i="10" s="1"/>
  <c r="EJ139" i="10" s="1" a="1"/>
  <c r="EJ139" i="10" s="1"/>
  <c r="FF139" i="10" s="1" a="1"/>
  <c r="FF139" i="10" s="1"/>
  <c r="GB139" i="10" s="1" a="1"/>
  <c r="GB139" i="10" s="1"/>
  <c r="GX139" i="10" s="1" a="1"/>
  <c r="GX139" i="10" s="1"/>
  <c r="HT139" i="10" s="1" a="1"/>
  <c r="HT139" i="10" s="1"/>
  <c r="IP139" i="10" s="1" a="1"/>
  <c r="IP139" i="10" s="1"/>
  <c r="CR166" i="10" a="1"/>
  <c r="CR166" i="10" s="1"/>
  <c r="GX151" i="10" a="1"/>
  <c r="GX151" i="10" s="1"/>
  <c r="HT151" i="10" s="1" a="1"/>
  <c r="HT151" i="10" s="1"/>
  <c r="IP151" i="10" s="1" a="1"/>
  <c r="IP151" i="10" s="1"/>
  <c r="DN124" i="10" a="1"/>
  <c r="DN124" i="10" s="1"/>
  <c r="EJ124" i="10" s="1" a="1"/>
  <c r="EJ124" i="10" s="1"/>
  <c r="FF124" i="10" s="1" a="1"/>
  <c r="FF124" i="10" s="1"/>
  <c r="GB124" i="10" s="1" a="1"/>
  <c r="GB124" i="10" s="1"/>
  <c r="GX124" i="10" s="1" a="1"/>
  <c r="GX124" i="10" s="1"/>
  <c r="HT124" i="10" s="1" a="1"/>
  <c r="HT124" i="10" s="1"/>
  <c r="IP124" i="10" s="1" a="1"/>
  <c r="IP124" i="10" s="1"/>
  <c r="EJ221" i="10" a="1"/>
  <c r="EJ221" i="10" s="1"/>
  <c r="FF221" i="10" s="1" a="1"/>
  <c r="FF221" i="10" s="1"/>
  <c r="GB221" i="10" s="1" a="1"/>
  <c r="GB221" i="10" s="1"/>
  <c r="GX221" i="10" s="1" a="1"/>
  <c r="GX221" i="10" s="1"/>
  <c r="DN200" i="10" a="1"/>
  <c r="DN200" i="10" s="1"/>
  <c r="EJ200" i="10" s="1" a="1"/>
  <c r="EJ200" i="10" s="1"/>
  <c r="FF200" i="10" s="1" a="1"/>
  <c r="FF200" i="10" s="1"/>
  <c r="GB200" i="10" s="1" a="1"/>
  <c r="GB200" i="10" s="1"/>
  <c r="DN265" i="10" a="1"/>
  <c r="DN265" i="10" s="1"/>
  <c r="EJ265" i="10" s="1" a="1"/>
  <c r="EJ265" i="10" s="1"/>
  <c r="DN282" i="10" a="1"/>
  <c r="DN282" i="10" s="1"/>
  <c r="CR296" i="10" a="1"/>
  <c r="CR296" i="10" s="1"/>
  <c r="DN165" i="10" a="1"/>
  <c r="DN165" i="10" s="1"/>
  <c r="EJ165" i="10" s="1" a="1"/>
  <c r="EJ165" i="10" s="1"/>
  <c r="DN243" i="10" a="1"/>
  <c r="DN243" i="10" s="1"/>
  <c r="EJ243" i="10" s="1" a="1"/>
  <c r="EJ243" i="10" s="1"/>
  <c r="CR269" i="10" a="1"/>
  <c r="CR269" i="10" s="1"/>
  <c r="AD34" i="10" a="1"/>
  <c r="AD34" i="10" s="1"/>
  <c r="AD33" i="10" a="1"/>
  <c r="AD33" i="10" s="1"/>
  <c r="AL33" i="10" s="1"/>
  <c r="H33" i="6" s="1"/>
  <c r="DN258" i="10" a="1"/>
  <c r="DN258" i="10" s="1"/>
  <c r="EJ258" i="10" s="1" a="1"/>
  <c r="EJ258" i="10" s="1"/>
  <c r="FF258" i="10" s="1" a="1"/>
  <c r="FF258" i="10" s="1"/>
  <c r="CR259" i="10" a="1"/>
  <c r="CR259" i="10" s="1"/>
  <c r="CR129" i="10" a="1"/>
  <c r="CR129" i="10" s="1"/>
  <c r="CR109" i="10" a="1"/>
  <c r="CR109" i="10" s="1"/>
  <c r="CZ109" i="10" s="1"/>
  <c r="CR295" i="10" a="1"/>
  <c r="CR295" i="10" s="1"/>
  <c r="EJ215" i="10" a="1"/>
  <c r="EJ215" i="10" s="1"/>
  <c r="HT108" i="10" a="1"/>
  <c r="HT108" i="10" s="1"/>
  <c r="IP108" i="10" s="1" a="1"/>
  <c r="IP108" i="10" s="1"/>
  <c r="HT135" i="10" a="1"/>
  <c r="HT135" i="10" s="1"/>
  <c r="IP135" i="10" s="1" a="1"/>
  <c r="IP135" i="10" s="1"/>
  <c r="AY53" i="10"/>
  <c r="AZ53" i="10" s="1" a="1"/>
  <c r="AZ53" i="10" s="1"/>
  <c r="P88" i="10"/>
  <c r="D88" i="6" s="1"/>
  <c r="P36" i="10"/>
  <c r="P35" i="10"/>
  <c r="D35" i="6" s="1"/>
  <c r="EW207" i="10"/>
  <c r="AE207" i="6" s="1"/>
  <c r="GB218" i="10" a="1"/>
  <c r="GB218" i="10" s="1"/>
  <c r="GX218" i="10" s="1" a="1"/>
  <c r="GX218" i="10" s="1"/>
  <c r="FF250" i="10" a="1"/>
  <c r="FF250" i="10" s="1"/>
  <c r="GB250" i="10" s="1" a="1"/>
  <c r="GB250" i="10" s="1"/>
  <c r="GX250" i="10" s="1" a="1"/>
  <c r="GX250" i="10" s="1"/>
  <c r="HT250" i="10" s="1" a="1"/>
  <c r="HT250" i="10" s="1"/>
  <c r="GX186" i="10" a="1"/>
  <c r="GX186" i="10" s="1"/>
  <c r="HT186" i="10" s="1" a="1"/>
  <c r="HT186" i="10" s="1"/>
  <c r="GV64" i="10"/>
  <c r="GU22" i="10"/>
  <c r="GW22" i="10" s="1"/>
  <c r="HB7" i="10"/>
  <c r="HD7" i="10" s="1"/>
  <c r="GU73" i="10"/>
  <c r="GW73" i="10" s="1"/>
  <c r="GV6" i="10"/>
  <c r="GV27" i="10"/>
  <c r="GW27" i="10" s="1"/>
  <c r="GU41" i="10"/>
  <c r="GW41" i="10" s="1"/>
  <c r="GU63" i="10"/>
  <c r="HB84" i="10"/>
  <c r="HD84" i="10" s="1"/>
  <c r="GV47" i="10"/>
  <c r="GW47" i="10" s="1"/>
  <c r="HB58" i="10"/>
  <c r="HD58" i="10" s="1"/>
  <c r="GU31" i="10"/>
  <c r="GV93" i="10"/>
  <c r="GU80" i="10"/>
  <c r="GV62" i="10"/>
  <c r="GW62" i="10" s="1"/>
  <c r="CZ281" i="10"/>
  <c r="T281" i="6" s="1"/>
  <c r="CZ110" i="10"/>
  <c r="CR148" i="10" a="1"/>
  <c r="CR148" i="10" s="1"/>
  <c r="CR283" i="10" a="1"/>
  <c r="CR283" i="10" s="1"/>
  <c r="CZ283" i="10" s="1"/>
  <c r="T283" i="6" s="1"/>
  <c r="GB154" i="10" a="1"/>
  <c r="GB154" i="10" s="1"/>
  <c r="GX154" i="10" s="1" a="1"/>
  <c r="GX154" i="10" s="1"/>
  <c r="HT154" i="10" s="1" a="1"/>
  <c r="HT154" i="10" s="1"/>
  <c r="IP154" i="10" s="1" a="1"/>
  <c r="IP154" i="10" s="1"/>
  <c r="CR144" i="10" a="1"/>
  <c r="CR144" i="10" s="1"/>
  <c r="CZ144" i="10" s="1"/>
  <c r="T144" i="6" s="1"/>
  <c r="DN104" i="10" a="1"/>
  <c r="DN104" i="10" s="1"/>
  <c r="EJ104" i="10" s="1" a="1"/>
  <c r="EJ104" i="10" s="1"/>
  <c r="FF104" i="10" s="1" a="1"/>
  <c r="FF104" i="10" s="1"/>
  <c r="GB104" i="10" s="1" a="1"/>
  <c r="GB104" i="10" s="1"/>
  <c r="DN285" i="10" a="1"/>
  <c r="DN285" i="10" s="1"/>
  <c r="EJ285" i="10" s="1" a="1"/>
  <c r="EJ285" i="10" s="1"/>
  <c r="DY222" i="10"/>
  <c r="DN122" i="10" a="1"/>
  <c r="DN122" i="10" s="1"/>
  <c r="EJ122" i="10" s="1" a="1"/>
  <c r="EJ122" i="10" s="1"/>
  <c r="AD65" i="10" a="1"/>
  <c r="AD65" i="10" s="1"/>
  <c r="DN245" i="10" a="1"/>
  <c r="DN245" i="10" s="1"/>
  <c r="EJ245" i="10" s="1" a="1"/>
  <c r="EJ245" i="10" s="1"/>
  <c r="FF174" i="10" a="1"/>
  <c r="FF174" i="10" s="1"/>
  <c r="DN260" i="10" a="1"/>
  <c r="DN260" i="10" s="1"/>
  <c r="EJ260" i="10" s="1" a="1"/>
  <c r="EJ260" i="10" s="1"/>
  <c r="FF260" i="10" s="1" a="1"/>
  <c r="FF260" i="10" s="1"/>
  <c r="GB260" i="10" s="1" a="1"/>
  <c r="GB260" i="10" s="1"/>
  <c r="GX260" i="10" s="1" a="1"/>
  <c r="GX260" i="10" s="1"/>
  <c r="HT260" i="10" s="1" a="1"/>
  <c r="HT260" i="10" s="1"/>
  <c r="IP260" i="10" s="1" a="1"/>
  <c r="IP260" i="10" s="1"/>
  <c r="GB205" i="10" a="1"/>
  <c r="GB205" i="10" s="1"/>
  <c r="GX205" i="10" s="1" a="1"/>
  <c r="GX205" i="10" s="1"/>
  <c r="DN158" i="10" a="1"/>
  <c r="DN158" i="10" s="1"/>
  <c r="EJ158" i="10" s="1" a="1"/>
  <c r="EJ158" i="10" s="1"/>
  <c r="FF158" i="10" s="1" a="1"/>
  <c r="FF158" i="10" s="1"/>
  <c r="AD49" i="10" a="1"/>
  <c r="AD49" i="10" s="1"/>
  <c r="DN194" i="10" a="1"/>
  <c r="DN194" i="10" s="1"/>
  <c r="EJ194" i="10" s="1" a="1"/>
  <c r="EJ194" i="10" s="1"/>
  <c r="FF194" i="10" s="1" a="1"/>
  <c r="FF194" i="10" s="1"/>
  <c r="AD40" i="10" a="1"/>
  <c r="AD40" i="10" s="1"/>
  <c r="DN114" i="10" a="1"/>
  <c r="DN114" i="10" s="1"/>
  <c r="EJ114" i="10" s="1" a="1"/>
  <c r="EJ114" i="10" s="1"/>
  <c r="FF114" i="10" s="1" a="1"/>
  <c r="FF114" i="10" s="1"/>
  <c r="AD3" i="10" a="1"/>
  <c r="AD3" i="10" s="1"/>
  <c r="EA199" i="10"/>
  <c r="AA199" i="6" s="1"/>
  <c r="EW174" i="10"/>
  <c r="AE174" i="6" s="1"/>
  <c r="DP262" i="10"/>
  <c r="EM262" i="10" s="1"/>
  <c r="EL262" i="10" s="1"/>
  <c r="FI262" i="10" s="1"/>
  <c r="FH262" i="10" s="1"/>
  <c r="GE262" i="10" s="1"/>
  <c r="GD262" i="10" s="1"/>
  <c r="HA262" i="10" s="1"/>
  <c r="GZ262" i="10" s="1"/>
  <c r="HW262" i="10" s="1"/>
  <c r="HV262" i="10" s="1"/>
  <c r="IS262" i="10" s="1"/>
  <c r="IR262" i="10" s="1"/>
  <c r="GW45" i="10"/>
  <c r="GW50" i="10"/>
  <c r="DP122" i="10"/>
  <c r="EM122" i="10" s="1"/>
  <c r="EL122" i="10" s="1"/>
  <c r="FI122" i="10" s="1"/>
  <c r="FH122" i="10" s="1"/>
  <c r="GE122" i="10" s="1"/>
  <c r="GD122" i="10" s="1"/>
  <c r="HA122" i="10" s="1"/>
  <c r="GZ122" i="10" s="1"/>
  <c r="HW122" i="10" s="1"/>
  <c r="HV122" i="10" s="1"/>
  <c r="IS122" i="10" s="1"/>
  <c r="IR122" i="10" s="1"/>
  <c r="GW59" i="10"/>
  <c r="GW87" i="10"/>
  <c r="CT214" i="10"/>
  <c r="DQ214" i="10" s="1"/>
  <c r="DE190" i="10"/>
  <c r="W190" i="6" s="1"/>
  <c r="CT188" i="10"/>
  <c r="DQ188" i="10" s="1"/>
  <c r="GW44" i="10"/>
  <c r="GW65" i="10"/>
  <c r="GW23" i="10"/>
  <c r="DP175" i="10"/>
  <c r="EM175" i="10" s="1"/>
  <c r="EL175" i="10" s="1"/>
  <c r="FI175" i="10" s="1"/>
  <c r="FH175" i="10" s="1"/>
  <c r="GE175" i="10" s="1"/>
  <c r="GD175" i="10" s="1"/>
  <c r="HA175" i="10" s="1"/>
  <c r="GZ175" i="10" s="1"/>
  <c r="HW175" i="10" s="1"/>
  <c r="HV175" i="10" s="1"/>
  <c r="IS175" i="10" s="1"/>
  <c r="IR175" i="10" s="1"/>
  <c r="Z194" i="6"/>
  <c r="V128" i="6"/>
  <c r="Z237" i="6"/>
  <c r="DP257" i="10"/>
  <c r="EM257" i="10" s="1"/>
  <c r="EL257" i="10" s="1"/>
  <c r="FI257" i="10" s="1"/>
  <c r="FH257" i="10" s="1"/>
  <c r="GE257" i="10" s="1"/>
  <c r="GD257" i="10" s="1"/>
  <c r="HA257" i="10" s="1"/>
  <c r="GZ257" i="10" s="1"/>
  <c r="HW257" i="10" s="1"/>
  <c r="HV257" i="10" s="1"/>
  <c r="IS257" i="10" s="1"/>
  <c r="IR257" i="10" s="1"/>
  <c r="DP213" i="10"/>
  <c r="EM213" i="10" s="1"/>
  <c r="EL213" i="10" s="1"/>
  <c r="FI213" i="10" s="1"/>
  <c r="FH213" i="10" s="1"/>
  <c r="GE213" i="10" s="1"/>
  <c r="GD213" i="10" s="1"/>
  <c r="HA213" i="10" s="1"/>
  <c r="GZ213" i="10" s="1"/>
  <c r="HW213" i="10" s="1"/>
  <c r="HV213" i="10" s="1"/>
  <c r="IS213" i="10" s="1"/>
  <c r="IR213" i="10" s="1"/>
  <c r="EA224" i="10"/>
  <c r="AA224" i="6" s="1"/>
  <c r="CT169" i="10"/>
  <c r="DQ169" i="10" s="1"/>
  <c r="GW40" i="10"/>
  <c r="DP201" i="10"/>
  <c r="EM201" i="10" s="1"/>
  <c r="EL201" i="10" s="1"/>
  <c r="FI201" i="10" s="1"/>
  <c r="FH201" i="10" s="1"/>
  <c r="GE201" i="10" s="1"/>
  <c r="GD201" i="10" s="1"/>
  <c r="HA201" i="10" s="1"/>
  <c r="GZ201" i="10" s="1"/>
  <c r="HW201" i="10" s="1"/>
  <c r="HV201" i="10" s="1"/>
  <c r="IS201" i="10" s="1"/>
  <c r="IR201" i="10" s="1"/>
  <c r="GW19" i="10"/>
  <c r="EW275" i="10"/>
  <c r="AE275" i="6" s="1"/>
  <c r="CZ175" i="10"/>
  <c r="T175" i="6" s="1"/>
  <c r="DV280" i="10"/>
  <c r="X280" i="6" s="1"/>
  <c r="CZ172" i="10"/>
  <c r="T172" i="6" s="1"/>
  <c r="CZ267" i="10"/>
  <c r="T267" i="6" s="1"/>
  <c r="CZ276" i="10"/>
  <c r="T276" i="6" s="1"/>
  <c r="DP185" i="10"/>
  <c r="EM185" i="10" s="1"/>
  <c r="EL185" i="10" s="1"/>
  <c r="FI185" i="10" s="1"/>
  <c r="FH185" i="10" s="1"/>
  <c r="GE185" i="10" s="1"/>
  <c r="GD185" i="10" s="1"/>
  <c r="HA185" i="10" s="1"/>
  <c r="GZ185" i="10" s="1"/>
  <c r="HW185" i="10" s="1"/>
  <c r="HV185" i="10" s="1"/>
  <c r="IS185" i="10" s="1"/>
  <c r="IR185" i="10" s="1"/>
  <c r="CD156" i="10"/>
  <c r="P156" i="6" s="1"/>
  <c r="DP223" i="10"/>
  <c r="EM223" i="10" s="1"/>
  <c r="EL223" i="10" s="1"/>
  <c r="FI223" i="10" s="1"/>
  <c r="FH223" i="10" s="1"/>
  <c r="GE223" i="10" s="1"/>
  <c r="GD223" i="10" s="1"/>
  <c r="HA223" i="10" s="1"/>
  <c r="GZ223" i="10" s="1"/>
  <c r="HW223" i="10" s="1"/>
  <c r="HV223" i="10" s="1"/>
  <c r="IS223" i="10" s="1"/>
  <c r="IR223" i="10" s="1"/>
  <c r="DP134" i="10"/>
  <c r="EM134" i="10" s="1"/>
  <c r="EL134" i="10" s="1"/>
  <c r="FI134" i="10" s="1"/>
  <c r="FH134" i="10" s="1"/>
  <c r="GE134" i="10" s="1"/>
  <c r="GD134" i="10" s="1"/>
  <c r="HA134" i="10" s="1"/>
  <c r="GZ134" i="10" s="1"/>
  <c r="HW134" i="10" s="1"/>
  <c r="HV134" i="10" s="1"/>
  <c r="IS134" i="10" s="1"/>
  <c r="IR134" i="10" s="1"/>
  <c r="CD207" i="10"/>
  <c r="P207" i="6" s="1"/>
  <c r="DV228" i="10"/>
  <c r="X228" i="6" s="1"/>
  <c r="CT171" i="10"/>
  <c r="DQ171" i="10" s="1"/>
  <c r="DE145" i="10"/>
  <c r="W145" i="6" s="1"/>
  <c r="DE263" i="10"/>
  <c r="W263" i="6" s="1"/>
  <c r="DP126" i="10"/>
  <c r="EM126" i="10" s="1"/>
  <c r="EL126" i="10" s="1"/>
  <c r="FI126" i="10" s="1"/>
  <c r="FH126" i="10" s="1"/>
  <c r="GE126" i="10" s="1"/>
  <c r="GD126" i="10" s="1"/>
  <c r="HA126" i="10" s="1"/>
  <c r="GZ126" i="10" s="1"/>
  <c r="HW126" i="10" s="1"/>
  <c r="HV126" i="10" s="1"/>
  <c r="IS126" i="10" s="1"/>
  <c r="IR126" i="10" s="1"/>
  <c r="V189" i="6"/>
  <c r="V210" i="6"/>
  <c r="Z258" i="6"/>
  <c r="Z165" i="6"/>
  <c r="Z288" i="6"/>
  <c r="DP205" i="10"/>
  <c r="EM205" i="10" s="1"/>
  <c r="EL205" i="10" s="1"/>
  <c r="FI205" i="10" s="1"/>
  <c r="FH205" i="10" s="1"/>
  <c r="GE205" i="10" s="1"/>
  <c r="GD205" i="10" s="1"/>
  <c r="HA205" i="10" s="1"/>
  <c r="GZ205" i="10" s="1"/>
  <c r="HW205" i="10" s="1"/>
  <c r="HV205" i="10" s="1"/>
  <c r="IS205" i="10" s="1"/>
  <c r="IR205" i="10" s="1"/>
  <c r="Z187" i="6"/>
  <c r="GW29" i="10"/>
  <c r="GW48" i="10"/>
  <c r="GW101" i="10"/>
  <c r="GW18" i="10"/>
  <c r="GW96" i="10"/>
  <c r="GW20" i="10"/>
  <c r="IO161" i="10"/>
  <c r="IK46" i="10"/>
  <c r="IW46" i="10" s="1"/>
  <c r="HO74" i="10"/>
  <c r="IA74" i="10" s="1"/>
  <c r="HO8" i="10"/>
  <c r="IA8" i="10" s="1"/>
  <c r="HO86" i="10"/>
  <c r="IA86" i="10" s="1"/>
  <c r="IK11" i="10"/>
  <c r="IW11" i="10" s="1"/>
  <c r="HO92" i="10"/>
  <c r="IA92" i="10" s="1"/>
  <c r="HO19" i="10"/>
  <c r="IA19" i="10" s="1"/>
  <c r="HO91" i="10"/>
  <c r="IA91" i="10" s="1"/>
  <c r="HO60" i="10"/>
  <c r="IA60" i="10" s="1"/>
  <c r="EA221" i="10"/>
  <c r="AA221" i="6" s="1"/>
  <c r="DE264" i="10"/>
  <c r="W264" i="6" s="1"/>
  <c r="HO46" i="10"/>
  <c r="IA46" i="10" s="1"/>
  <c r="HO65" i="10"/>
  <c r="IA65" i="10" s="1"/>
  <c r="HO24" i="10"/>
  <c r="IA24" i="10" s="1"/>
  <c r="HO95" i="10"/>
  <c r="IA95" i="10" s="1"/>
  <c r="HO14" i="10"/>
  <c r="IA14" i="10" s="1"/>
  <c r="HO64" i="10"/>
  <c r="IA64" i="10" s="1"/>
  <c r="HO6" i="10"/>
  <c r="IA6" i="10" s="1"/>
  <c r="HO17" i="10"/>
  <c r="IA17" i="10" s="1"/>
  <c r="HO67" i="10"/>
  <c r="IA67" i="10" s="1"/>
  <c r="HO76" i="10"/>
  <c r="IA76" i="10" s="1"/>
  <c r="HO3" i="10"/>
  <c r="HO33" i="10"/>
  <c r="IA33" i="10" s="1"/>
  <c r="HO88" i="10"/>
  <c r="IA88" i="10" s="1"/>
  <c r="HO29" i="10"/>
  <c r="IA29" i="10" s="1"/>
  <c r="HO58" i="10"/>
  <c r="IA58" i="10" s="1"/>
  <c r="HO101" i="10"/>
  <c r="IA101" i="10" s="1"/>
  <c r="HO36" i="10"/>
  <c r="IA36" i="10" s="1"/>
  <c r="HO51" i="10"/>
  <c r="IA51" i="10" s="1"/>
  <c r="HO35" i="10"/>
  <c r="IA35" i="10" s="1"/>
  <c r="HO71" i="10"/>
  <c r="IA71" i="10" s="1"/>
  <c r="HO69" i="10"/>
  <c r="IA69" i="10" s="1"/>
  <c r="Z229" i="6"/>
  <c r="Z122" i="6"/>
  <c r="GW86" i="10"/>
  <c r="GW97" i="10"/>
  <c r="GW25" i="10"/>
  <c r="HO87" i="10"/>
  <c r="IA87" i="10" s="1"/>
  <c r="HO94" i="10"/>
  <c r="IA94" i="10" s="1"/>
  <c r="HO44" i="10"/>
  <c r="IA44" i="10" s="1"/>
  <c r="HO7" i="10"/>
  <c r="IA7" i="10" s="1"/>
  <c r="HO43" i="10"/>
  <c r="IA43" i="10" s="1"/>
  <c r="IK70" i="10"/>
  <c r="IW70" i="10" s="1"/>
  <c r="HO9" i="10"/>
  <c r="IA9" i="10" s="1"/>
  <c r="HO85" i="10"/>
  <c r="IA85" i="10" s="1"/>
  <c r="HO47" i="10"/>
  <c r="IA47" i="10" s="1"/>
  <c r="HO57" i="10"/>
  <c r="IA57" i="10" s="1"/>
  <c r="HO49" i="10"/>
  <c r="IA49" i="10" s="1"/>
  <c r="HO40" i="10"/>
  <c r="IA40" i="10" s="1"/>
  <c r="HO72" i="10"/>
  <c r="IA72" i="10" s="1"/>
  <c r="HO23" i="10"/>
  <c r="IA23" i="10" s="1"/>
  <c r="HO41" i="10"/>
  <c r="IA41" i="10" s="1"/>
  <c r="CT276" i="10"/>
  <c r="DQ276" i="10" s="1"/>
  <c r="GW69" i="10"/>
  <c r="GW52" i="10"/>
  <c r="GW66" i="10"/>
  <c r="GW56" i="10"/>
  <c r="GW17" i="10"/>
  <c r="HO68" i="10"/>
  <c r="IA68" i="10" s="1"/>
  <c r="GW57" i="10"/>
  <c r="GW78" i="10"/>
  <c r="HO70" i="10"/>
  <c r="IA70" i="10" s="1"/>
  <c r="HO81" i="10"/>
  <c r="IA81" i="10" s="1"/>
  <c r="HO13" i="10"/>
  <c r="IA13" i="10" s="1"/>
  <c r="HO10" i="10"/>
  <c r="IA10" i="10" s="1"/>
  <c r="HO78" i="10"/>
  <c r="IA78" i="10" s="1"/>
  <c r="HO52" i="10"/>
  <c r="IA52" i="10" s="1"/>
  <c r="HO31" i="10"/>
  <c r="IA31" i="10" s="1"/>
  <c r="HO61" i="10"/>
  <c r="IA61" i="10" s="1"/>
  <c r="EA220" i="10"/>
  <c r="AA220" i="6" s="1"/>
  <c r="GW75" i="10"/>
  <c r="HO16" i="10"/>
  <c r="IA16" i="10" s="1"/>
  <c r="HO39" i="10"/>
  <c r="IA39" i="10" s="1"/>
  <c r="HO37" i="10"/>
  <c r="IA37" i="10" s="1"/>
  <c r="HO82" i="10"/>
  <c r="IA82" i="10" s="1"/>
  <c r="HO50" i="10"/>
  <c r="IA50" i="10" s="1"/>
  <c r="HO55" i="10"/>
  <c r="IA55" i="10" s="1"/>
  <c r="HO73" i="10"/>
  <c r="IA73" i="10" s="1"/>
  <c r="HO25" i="10"/>
  <c r="IA25" i="10" s="1"/>
  <c r="HO26" i="10"/>
  <c r="IA26" i="10" s="1"/>
  <c r="HO96" i="10"/>
  <c r="IA96" i="10" s="1"/>
  <c r="HO5" i="10"/>
  <c r="IA5" i="10" s="1"/>
  <c r="HO28" i="10"/>
  <c r="IA28" i="10" s="1"/>
  <c r="HO11" i="10"/>
  <c r="IA11" i="10" s="1"/>
  <c r="HO32" i="10"/>
  <c r="IA32" i="10" s="1"/>
  <c r="HO56" i="10"/>
  <c r="IA56" i="10" s="1"/>
  <c r="HO77" i="10"/>
  <c r="IA77" i="10" s="1"/>
  <c r="HO83" i="10"/>
  <c r="IA83" i="10" s="1"/>
  <c r="HO63" i="10"/>
  <c r="IA63" i="10" s="1"/>
  <c r="HO34" i="10"/>
  <c r="IA34" i="10" s="1"/>
  <c r="HO15" i="10"/>
  <c r="IA15" i="10" s="1"/>
  <c r="HO38" i="10"/>
  <c r="IA38" i="10" s="1"/>
  <c r="HO93" i="10"/>
  <c r="IA93" i="10" s="1"/>
  <c r="HO45" i="10"/>
  <c r="IA45" i="10" s="1"/>
  <c r="HO59" i="10"/>
  <c r="IA59" i="10" s="1"/>
  <c r="EA274" i="10"/>
  <c r="AA274" i="6" s="1"/>
  <c r="GW64" i="10"/>
  <c r="GW67" i="10"/>
  <c r="GW14" i="10"/>
  <c r="HO89" i="10"/>
  <c r="IA89" i="10" s="1"/>
  <c r="HO80" i="10"/>
  <c r="IA80" i="10" s="1"/>
  <c r="HO100" i="10"/>
  <c r="IA100" i="10" s="1"/>
  <c r="HO20" i="10"/>
  <c r="IA20" i="10" s="1"/>
  <c r="HO48" i="10"/>
  <c r="IA48" i="10" s="1"/>
  <c r="HO54" i="10"/>
  <c r="IA54" i="10" s="1"/>
  <c r="HO22" i="10"/>
  <c r="IA22" i="10" s="1"/>
  <c r="HO90" i="10"/>
  <c r="IA90" i="10" s="1"/>
  <c r="HO97" i="10"/>
  <c r="IA97" i="10" s="1"/>
  <c r="HO27" i="10"/>
  <c r="IA27" i="10" s="1"/>
  <c r="HO4" i="10"/>
  <c r="HO84" i="10"/>
  <c r="IA84" i="10" s="1"/>
  <c r="HO62" i="10"/>
  <c r="IA62" i="10" s="1"/>
  <c r="HO75" i="10"/>
  <c r="IA75" i="10" s="1"/>
  <c r="HO99" i="10"/>
  <c r="IA99" i="10" s="1"/>
  <c r="HO98" i="10"/>
  <c r="IA98" i="10" s="1"/>
  <c r="HO30" i="10"/>
  <c r="IA30" i="10" s="1"/>
  <c r="HO79" i="10"/>
  <c r="IA79" i="10" s="1"/>
  <c r="HO21" i="10"/>
  <c r="IA21" i="10" s="1"/>
  <c r="DE214" i="10"/>
  <c r="W214" i="6" s="1"/>
  <c r="GW33" i="10"/>
  <c r="GW90" i="10"/>
  <c r="EA284" i="10"/>
  <c r="AA284" i="6" s="1"/>
  <c r="DP183" i="10"/>
  <c r="EM183" i="10" s="1"/>
  <c r="EL183" i="10" s="1"/>
  <c r="FI183" i="10" s="1"/>
  <c r="FH183" i="10" s="1"/>
  <c r="GE183" i="10" s="1"/>
  <c r="GD183" i="10" s="1"/>
  <c r="HA183" i="10" s="1"/>
  <c r="GZ183" i="10" s="1"/>
  <c r="HW183" i="10" s="1"/>
  <c r="HV183" i="10" s="1"/>
  <c r="IS183" i="10" s="1"/>
  <c r="IR183" i="10" s="1"/>
  <c r="CT117" i="10"/>
  <c r="DQ117" i="10" s="1"/>
  <c r="DP202" i="10"/>
  <c r="EM202" i="10" s="1"/>
  <c r="EL202" i="10" s="1"/>
  <c r="FI202" i="10" s="1"/>
  <c r="FH202" i="10" s="1"/>
  <c r="GE202" i="10" s="1"/>
  <c r="GD202" i="10" s="1"/>
  <c r="HA202" i="10" s="1"/>
  <c r="GZ202" i="10" s="1"/>
  <c r="HW202" i="10" s="1"/>
  <c r="HV202" i="10" s="1"/>
  <c r="IS202" i="10" s="1"/>
  <c r="IR202" i="10" s="1"/>
  <c r="DP204" i="10"/>
  <c r="EM204" i="10" s="1"/>
  <c r="EL204" i="10" s="1"/>
  <c r="FI204" i="10" s="1"/>
  <c r="FH204" i="10" s="1"/>
  <c r="GE204" i="10" s="1"/>
  <c r="GD204" i="10" s="1"/>
  <c r="HA204" i="10" s="1"/>
  <c r="GZ204" i="10" s="1"/>
  <c r="HW204" i="10" s="1"/>
  <c r="HV204" i="10" s="1"/>
  <c r="IS204" i="10" s="1"/>
  <c r="IR204" i="10" s="1"/>
  <c r="EA156" i="10"/>
  <c r="AA156" i="6" s="1"/>
  <c r="V239" i="6"/>
  <c r="CT115" i="10"/>
  <c r="DQ115" i="10" s="1"/>
  <c r="IO164" i="10"/>
  <c r="GW77" i="10"/>
  <c r="IO236" i="10"/>
  <c r="GW79" i="10"/>
  <c r="GW39" i="10"/>
  <c r="GW15" i="10"/>
  <c r="Z278" i="6"/>
  <c r="CT144" i="10"/>
  <c r="DQ144" i="10" s="1"/>
  <c r="DE164" i="10"/>
  <c r="W164" i="6" s="1"/>
  <c r="GW63" i="10"/>
  <c r="GW94" i="10"/>
  <c r="GW24" i="10"/>
  <c r="DV274" i="10"/>
  <c r="X274" i="6" s="1"/>
  <c r="Z285" i="6"/>
  <c r="V125" i="6"/>
  <c r="GW89" i="10"/>
  <c r="GW71" i="10"/>
  <c r="GW55" i="10"/>
  <c r="EW142" i="10"/>
  <c r="AE142" i="6" s="1"/>
  <c r="DP104" i="10"/>
  <c r="EM104" i="10" s="1"/>
  <c r="EL104" i="10" s="1"/>
  <c r="FI104" i="10" s="1"/>
  <c r="FH104" i="10" s="1"/>
  <c r="GE104" i="10" s="1"/>
  <c r="GD104" i="10" s="1"/>
  <c r="HA104" i="10" s="1"/>
  <c r="GZ104" i="10" s="1"/>
  <c r="HW104" i="10" s="1"/>
  <c r="HV104" i="10" s="1"/>
  <c r="IS104" i="10" s="1"/>
  <c r="IR104" i="10" s="1"/>
  <c r="GW99" i="10"/>
  <c r="EA208" i="10"/>
  <c r="AA208" i="6" s="1"/>
  <c r="Z208" i="6"/>
  <c r="DV119" i="10"/>
  <c r="DP119" i="10"/>
  <c r="EM119" i="10" s="1"/>
  <c r="EL119" i="10" s="1"/>
  <c r="FI119" i="10" s="1"/>
  <c r="FH119" i="10" s="1"/>
  <c r="GE119" i="10" s="1"/>
  <c r="GD119" i="10" s="1"/>
  <c r="HA119" i="10" s="1"/>
  <c r="GZ119" i="10" s="1"/>
  <c r="HW119" i="10" s="1"/>
  <c r="HV119" i="10" s="1"/>
  <c r="IS119" i="10" s="1"/>
  <c r="IR119" i="10" s="1"/>
  <c r="DP200" i="10"/>
  <c r="EM200" i="10" s="1"/>
  <c r="EL200" i="10" s="1"/>
  <c r="FI200" i="10" s="1"/>
  <c r="FH200" i="10" s="1"/>
  <c r="GE200" i="10" s="1"/>
  <c r="GD200" i="10" s="1"/>
  <c r="HA200" i="10" s="1"/>
  <c r="GZ200" i="10" s="1"/>
  <c r="HW200" i="10" s="1"/>
  <c r="HV200" i="10" s="1"/>
  <c r="IS200" i="10" s="1"/>
  <c r="IR200" i="10" s="1"/>
  <c r="GW76" i="10"/>
  <c r="DV226" i="10"/>
  <c r="X226" i="6" s="1"/>
  <c r="EA123" i="10"/>
  <c r="AA123" i="6" s="1"/>
  <c r="Z123" i="6"/>
  <c r="DP221" i="10"/>
  <c r="EM221" i="10" s="1"/>
  <c r="EL221" i="10" s="1"/>
  <c r="FI221" i="10" s="1"/>
  <c r="FH221" i="10" s="1"/>
  <c r="GE221" i="10" s="1"/>
  <c r="GD221" i="10" s="1"/>
  <c r="HA221" i="10" s="1"/>
  <c r="GZ221" i="10" s="1"/>
  <c r="HW221" i="10" s="1"/>
  <c r="HV221" i="10" s="1"/>
  <c r="IS221" i="10" s="1"/>
  <c r="IR221" i="10" s="1"/>
  <c r="CZ210" i="10"/>
  <c r="T210" i="6" s="1"/>
  <c r="DV116" i="10"/>
  <c r="DP116" i="10"/>
  <c r="EM116" i="10" s="1"/>
  <c r="EL116" i="10" s="1"/>
  <c r="FI116" i="10" s="1"/>
  <c r="FH116" i="10" s="1"/>
  <c r="GE116" i="10" s="1"/>
  <c r="GD116" i="10" s="1"/>
  <c r="HA116" i="10" s="1"/>
  <c r="GZ116" i="10" s="1"/>
  <c r="HW116" i="10" s="1"/>
  <c r="HV116" i="10" s="1"/>
  <c r="IS116" i="10" s="1"/>
  <c r="IR116" i="10" s="1"/>
  <c r="AL93" i="10"/>
  <c r="Z228" i="6"/>
  <c r="DV174" i="10"/>
  <c r="X174" i="6" s="1"/>
  <c r="ER174" i="10"/>
  <c r="AB174" i="6" s="1"/>
  <c r="CZ160" i="10"/>
  <c r="T160" i="6" s="1"/>
  <c r="EA175" i="10"/>
  <c r="AA175" i="6" s="1"/>
  <c r="Z175" i="6"/>
  <c r="DV277" i="10"/>
  <c r="X277" i="6" s="1"/>
  <c r="CZ289" i="10"/>
  <c r="T289" i="6" s="1"/>
  <c r="CT259" i="10"/>
  <c r="DQ259" i="10" s="1"/>
  <c r="EA297" i="10"/>
  <c r="AA297" i="6" s="1"/>
  <c r="Z297" i="6"/>
  <c r="EA218" i="10"/>
  <c r="AA218" i="6" s="1"/>
  <c r="Z218" i="6"/>
  <c r="DP297" i="10"/>
  <c r="EM297" i="10" s="1"/>
  <c r="EL297" i="10" s="1"/>
  <c r="FI297" i="10" s="1"/>
  <c r="FH297" i="10" s="1"/>
  <c r="GE297" i="10" s="1"/>
  <c r="GD297" i="10" s="1"/>
  <c r="HA297" i="10" s="1"/>
  <c r="GZ297" i="10" s="1"/>
  <c r="HW297" i="10" s="1"/>
  <c r="HV297" i="10" s="1"/>
  <c r="IS297" i="10" s="1"/>
  <c r="IR297" i="10" s="1"/>
  <c r="CZ114" i="10"/>
  <c r="DP140" i="10"/>
  <c r="EM140" i="10" s="1"/>
  <c r="EL140" i="10" s="1"/>
  <c r="FI140" i="10" s="1"/>
  <c r="FH140" i="10" s="1"/>
  <c r="GE140" i="10" s="1"/>
  <c r="GD140" i="10" s="1"/>
  <c r="HA140" i="10" s="1"/>
  <c r="GZ140" i="10" s="1"/>
  <c r="HW140" i="10" s="1"/>
  <c r="HV140" i="10" s="1"/>
  <c r="IS140" i="10" s="1"/>
  <c r="IR140" i="10" s="1"/>
  <c r="AL4" i="10"/>
  <c r="H4" i="6" s="1"/>
  <c r="CT166" i="10"/>
  <c r="DQ166" i="10" s="1"/>
  <c r="DP118" i="10"/>
  <c r="EM118" i="10" s="1"/>
  <c r="EL118" i="10" s="1"/>
  <c r="FI118" i="10" s="1"/>
  <c r="FH118" i="10" s="1"/>
  <c r="GE118" i="10" s="1"/>
  <c r="GD118" i="10" s="1"/>
  <c r="HA118" i="10" s="1"/>
  <c r="GZ118" i="10" s="1"/>
  <c r="HW118" i="10" s="1"/>
  <c r="HV118" i="10" s="1"/>
  <c r="IS118" i="10" s="1"/>
  <c r="IR118" i="10" s="1"/>
  <c r="CT129" i="10"/>
  <c r="DQ129" i="10" s="1"/>
  <c r="DP106" i="10"/>
  <c r="EM106" i="10" s="1"/>
  <c r="EL106" i="10" s="1"/>
  <c r="FI106" i="10" s="1"/>
  <c r="FH106" i="10" s="1"/>
  <c r="GE106" i="10" s="1"/>
  <c r="GD106" i="10" s="1"/>
  <c r="HA106" i="10" s="1"/>
  <c r="GZ106" i="10" s="1"/>
  <c r="HW106" i="10" s="1"/>
  <c r="HV106" i="10" s="1"/>
  <c r="IS106" i="10" s="1"/>
  <c r="IR106" i="10" s="1"/>
  <c r="GW74" i="10"/>
  <c r="GW83" i="10"/>
  <c r="GW54" i="10"/>
  <c r="CZ263" i="10"/>
  <c r="T263" i="6" s="1"/>
  <c r="AL37" i="10"/>
  <c r="H37" i="6" s="1"/>
  <c r="AL24" i="10"/>
  <c r="AL66" i="10"/>
  <c r="H66" i="6" s="1"/>
  <c r="AL100" i="10"/>
  <c r="CZ133" i="10"/>
  <c r="T133" i="6" s="1"/>
  <c r="CZ287" i="10"/>
  <c r="T287" i="6" s="1"/>
  <c r="AL98" i="10"/>
  <c r="H98" i="6" s="1"/>
  <c r="DV293" i="10"/>
  <c r="X293" i="6" s="1"/>
  <c r="CZ302" i="10"/>
  <c r="T302" i="6" s="1"/>
  <c r="DP132" i="10"/>
  <c r="EM132" i="10" s="1"/>
  <c r="EL132" i="10" s="1"/>
  <c r="FI132" i="10" s="1"/>
  <c r="FH132" i="10" s="1"/>
  <c r="GE132" i="10" s="1"/>
  <c r="GD132" i="10" s="1"/>
  <c r="HA132" i="10" s="1"/>
  <c r="GZ132" i="10" s="1"/>
  <c r="HW132" i="10" s="1"/>
  <c r="HV132" i="10" s="1"/>
  <c r="IS132" i="10" s="1"/>
  <c r="IR132" i="10" s="1"/>
  <c r="GW81" i="10"/>
  <c r="IO207" i="10"/>
  <c r="GW16" i="10"/>
  <c r="GW61" i="10"/>
  <c r="DV257" i="10"/>
  <c r="X257" i="6" s="1"/>
  <c r="DV288" i="10"/>
  <c r="X288" i="6" s="1"/>
  <c r="CD222" i="10"/>
  <c r="P222" i="6" s="1"/>
  <c r="DV230" i="10"/>
  <c r="X230" i="6" s="1"/>
  <c r="AL8" i="10"/>
  <c r="H8" i="6" s="1"/>
  <c r="DV155" i="10"/>
  <c r="X155" i="6" s="1"/>
  <c r="DP143" i="10"/>
  <c r="EM143" i="10" s="1"/>
  <c r="EL143" i="10" s="1"/>
  <c r="FI143" i="10" s="1"/>
  <c r="FH143" i="10" s="1"/>
  <c r="GE143" i="10" s="1"/>
  <c r="GD143" i="10" s="1"/>
  <c r="HA143" i="10" s="1"/>
  <c r="GZ143" i="10" s="1"/>
  <c r="HW143" i="10" s="1"/>
  <c r="HV143" i="10" s="1"/>
  <c r="IS143" i="10" s="1"/>
  <c r="IR143" i="10" s="1"/>
  <c r="GW10" i="10"/>
  <c r="IO296" i="10"/>
  <c r="GW91" i="10"/>
  <c r="GW82" i="10"/>
  <c r="DV250" i="10"/>
  <c r="X250" i="6" s="1"/>
  <c r="CZ177" i="10"/>
  <c r="T177" i="6" s="1"/>
  <c r="CZ300" i="10"/>
  <c r="T300" i="6" s="1"/>
  <c r="AL29" i="10"/>
  <c r="H29" i="6" s="1"/>
  <c r="CZ169" i="10"/>
  <c r="T169" i="6" s="1"/>
  <c r="DV208" i="10"/>
  <c r="X208" i="6" s="1"/>
  <c r="AL18" i="10"/>
  <c r="H18" i="6" s="1"/>
  <c r="DV258" i="10"/>
  <c r="X258" i="6" s="1"/>
  <c r="DE188" i="10"/>
  <c r="W188" i="6" s="1"/>
  <c r="GW85" i="10"/>
  <c r="AL65" i="10"/>
  <c r="H65" i="6" s="1"/>
  <c r="CZ129" i="10"/>
  <c r="T129" i="6" s="1"/>
  <c r="CZ191" i="10"/>
  <c r="T191" i="6" s="1"/>
  <c r="DV253" i="10"/>
  <c r="X253" i="6" s="1"/>
  <c r="CZ248" i="10"/>
  <c r="T248" i="6" s="1"/>
  <c r="AL17" i="10"/>
  <c r="H17" i="6" s="1"/>
  <c r="CZ214" i="10"/>
  <c r="T214" i="6" s="1"/>
  <c r="AL56" i="10"/>
  <c r="H56" i="6" s="1"/>
  <c r="CT256" i="10"/>
  <c r="DQ256" i="10" s="1"/>
  <c r="DM207" i="10"/>
  <c r="GW35" i="10"/>
  <c r="GW92" i="10"/>
  <c r="ER281" i="10"/>
  <c r="AB281" i="6" s="1"/>
  <c r="CZ269" i="10"/>
  <c r="T269" i="6" s="1"/>
  <c r="CZ189" i="10"/>
  <c r="T189" i="6" s="1"/>
  <c r="CZ107" i="10"/>
  <c r="DV238" i="10"/>
  <c r="X238" i="6" s="1"/>
  <c r="CZ164" i="10"/>
  <c r="T164" i="6" s="1"/>
  <c r="DV206" i="10"/>
  <c r="X206" i="6" s="1"/>
  <c r="AL51" i="10"/>
  <c r="H51" i="6" s="1"/>
  <c r="CZ103" i="10"/>
  <c r="CT153" i="10"/>
  <c r="DQ153" i="10" s="1"/>
  <c r="DP226" i="10"/>
  <c r="EM226" i="10" s="1"/>
  <c r="EL226" i="10" s="1"/>
  <c r="FI226" i="10" s="1"/>
  <c r="FH226" i="10" s="1"/>
  <c r="GE226" i="10" s="1"/>
  <c r="GD226" i="10" s="1"/>
  <c r="HA226" i="10" s="1"/>
  <c r="GZ226" i="10" s="1"/>
  <c r="HW226" i="10" s="1"/>
  <c r="HV226" i="10" s="1"/>
  <c r="IS226" i="10" s="1"/>
  <c r="IR226" i="10" s="1"/>
  <c r="DP141" i="10"/>
  <c r="EM141" i="10" s="1"/>
  <c r="EL141" i="10" s="1"/>
  <c r="FI141" i="10" s="1"/>
  <c r="FH141" i="10" s="1"/>
  <c r="GE141" i="10" s="1"/>
  <c r="GD141" i="10" s="1"/>
  <c r="HA141" i="10" s="1"/>
  <c r="GZ141" i="10" s="1"/>
  <c r="HW141" i="10" s="1"/>
  <c r="HV141" i="10" s="1"/>
  <c r="IS141" i="10" s="1"/>
  <c r="IR141" i="10" s="1"/>
  <c r="GW13" i="10"/>
  <c r="DV151" i="10"/>
  <c r="X151" i="6" s="1"/>
  <c r="AL67" i="10"/>
  <c r="FN159" i="10"/>
  <c r="AF159" i="6" s="1"/>
  <c r="DV108" i="10"/>
  <c r="CZ252" i="10"/>
  <c r="T252" i="6" s="1"/>
  <c r="DV159" i="10"/>
  <c r="X159" i="6" s="1"/>
  <c r="CZ171" i="10"/>
  <c r="T171" i="6" s="1"/>
  <c r="CZ161" i="10"/>
  <c r="T161" i="6" s="1"/>
  <c r="EW190" i="10"/>
  <c r="AE190" i="6" s="1"/>
  <c r="DP215" i="10"/>
  <c r="EM215" i="10" s="1"/>
  <c r="EL215" i="10" s="1"/>
  <c r="FI215" i="10" s="1"/>
  <c r="FH215" i="10" s="1"/>
  <c r="GE215" i="10" s="1"/>
  <c r="GD215" i="10" s="1"/>
  <c r="HA215" i="10" s="1"/>
  <c r="GZ215" i="10" s="1"/>
  <c r="HW215" i="10" s="1"/>
  <c r="HV215" i="10" s="1"/>
  <c r="IS215" i="10" s="1"/>
  <c r="IR215" i="10" s="1"/>
  <c r="DP284" i="10"/>
  <c r="EM284" i="10" s="1"/>
  <c r="EL284" i="10" s="1"/>
  <c r="FI284" i="10" s="1"/>
  <c r="FH284" i="10" s="1"/>
  <c r="GE284" i="10" s="1"/>
  <c r="GD284" i="10" s="1"/>
  <c r="HA284" i="10" s="1"/>
  <c r="GZ284" i="10" s="1"/>
  <c r="HW284" i="10" s="1"/>
  <c r="HV284" i="10" s="1"/>
  <c r="IS284" i="10" s="1"/>
  <c r="IR284" i="10" s="1"/>
  <c r="DP291" i="10"/>
  <c r="EM291" i="10" s="1"/>
  <c r="EL291" i="10" s="1"/>
  <c r="FI291" i="10" s="1"/>
  <c r="FH291" i="10" s="1"/>
  <c r="GE291" i="10" s="1"/>
  <c r="GD291" i="10" s="1"/>
  <c r="HA291" i="10" s="1"/>
  <c r="GZ291" i="10" s="1"/>
  <c r="HW291" i="10" s="1"/>
  <c r="HV291" i="10" s="1"/>
  <c r="IS291" i="10" s="1"/>
  <c r="IR291" i="10" s="1"/>
  <c r="DP258" i="10"/>
  <c r="EM258" i="10" s="1"/>
  <c r="EL258" i="10" s="1"/>
  <c r="FI258" i="10" s="1"/>
  <c r="FH258" i="10" s="1"/>
  <c r="GE258" i="10" s="1"/>
  <c r="GD258" i="10" s="1"/>
  <c r="HA258" i="10" s="1"/>
  <c r="GZ258" i="10" s="1"/>
  <c r="HW258" i="10" s="1"/>
  <c r="HV258" i="10" s="1"/>
  <c r="IS258" i="10" s="1"/>
  <c r="IR258" i="10" s="1"/>
  <c r="DP282" i="10"/>
  <c r="EM282" i="10" s="1"/>
  <c r="EL282" i="10" s="1"/>
  <c r="FI282" i="10" s="1"/>
  <c r="FH282" i="10" s="1"/>
  <c r="GE282" i="10" s="1"/>
  <c r="GD282" i="10" s="1"/>
  <c r="HA282" i="10" s="1"/>
  <c r="GZ282" i="10" s="1"/>
  <c r="HW282" i="10" s="1"/>
  <c r="HV282" i="10" s="1"/>
  <c r="IS282" i="10" s="1"/>
  <c r="IR282" i="10" s="1"/>
  <c r="CZ188" i="10"/>
  <c r="T188" i="6" s="1"/>
  <c r="GW38" i="10"/>
  <c r="IO129" i="10"/>
  <c r="GW36" i="10"/>
  <c r="GW26" i="10"/>
  <c r="AL87" i="10"/>
  <c r="H87" i="6" s="1"/>
  <c r="DV154" i="10"/>
  <c r="X154" i="6" s="1"/>
  <c r="CZ145" i="10"/>
  <c r="T145" i="6" s="1"/>
  <c r="DV163" i="10"/>
  <c r="X163" i="6" s="1"/>
  <c r="AL101" i="10"/>
  <c r="H101" i="6" s="1"/>
  <c r="AL38" i="10"/>
  <c r="H38" i="6" s="1"/>
  <c r="AL44" i="10"/>
  <c r="H44" i="6" s="1"/>
  <c r="CZ120" i="10"/>
  <c r="ER155" i="10"/>
  <c r="AB155" i="6" s="1"/>
  <c r="IO177" i="10"/>
  <c r="IR229" i="10"/>
  <c r="IO109" i="10"/>
  <c r="IO276" i="10"/>
  <c r="IO252" i="10"/>
  <c r="IO232" i="10"/>
  <c r="IO287" i="10"/>
  <c r="IO191" i="10"/>
  <c r="IO142" i="10"/>
  <c r="IO295" i="10"/>
  <c r="IO245" i="10"/>
  <c r="DV141" i="10"/>
  <c r="X141" i="6" s="1"/>
  <c r="DV234" i="10"/>
  <c r="X234" i="6" s="1"/>
  <c r="IO269" i="10"/>
  <c r="IO248" i="10"/>
  <c r="IO166" i="10"/>
  <c r="IO153" i="10"/>
  <c r="IO131" i="10"/>
  <c r="IO190" i="10"/>
  <c r="IO267" i="10"/>
  <c r="HV295" i="10"/>
  <c r="IS295" i="10" s="1"/>
  <c r="GW88" i="10"/>
  <c r="GW58" i="10"/>
  <c r="GW30" i="10"/>
  <c r="GW32" i="10"/>
  <c r="GW51" i="10"/>
  <c r="GW93" i="10"/>
  <c r="GW8" i="10"/>
  <c r="GW98" i="10"/>
  <c r="GW42" i="10"/>
  <c r="GW34" i="10"/>
  <c r="GW9" i="10"/>
  <c r="GW100" i="10"/>
  <c r="GW95" i="10"/>
  <c r="GW31" i="10"/>
  <c r="AD159" i="6"/>
  <c r="EW246" i="10"/>
  <c r="AE246" i="6" s="1"/>
  <c r="Z172" i="6"/>
  <c r="Z233" i="6"/>
  <c r="DP158" i="10"/>
  <c r="EM158" i="10" s="1"/>
  <c r="EL158" i="10" s="1"/>
  <c r="FI158" i="10" s="1"/>
  <c r="FH158" i="10" s="1"/>
  <c r="GE158" i="10" s="1"/>
  <c r="GD158" i="10" s="1"/>
  <c r="HA158" i="10" s="1"/>
  <c r="GZ158" i="10" s="1"/>
  <c r="HW158" i="10" s="1"/>
  <c r="HV158" i="10" s="1"/>
  <c r="IS158" i="10" s="1"/>
  <c r="IR158" i="10" s="1"/>
  <c r="DY207" i="10"/>
  <c r="Z207" i="6" s="1"/>
  <c r="DY252" i="10"/>
  <c r="EA252" i="10" s="1"/>
  <c r="AA252" i="6" s="1"/>
  <c r="DM166" i="10"/>
  <c r="Z184" i="6"/>
  <c r="DP250" i="10"/>
  <c r="EM250" i="10" s="1"/>
  <c r="EL250" i="10" s="1"/>
  <c r="FI250" i="10" s="1"/>
  <c r="FH250" i="10" s="1"/>
  <c r="GE250" i="10" s="1"/>
  <c r="GD250" i="10" s="1"/>
  <c r="HA250" i="10" s="1"/>
  <c r="GZ250" i="10" s="1"/>
  <c r="HW250" i="10" s="1"/>
  <c r="HV250" i="10" s="1"/>
  <c r="IS250" i="10" s="1"/>
  <c r="IR250" i="10" s="1"/>
  <c r="DP234" i="10"/>
  <c r="EM234" i="10" s="1"/>
  <c r="EL234" i="10" s="1"/>
  <c r="FI234" i="10" s="1"/>
  <c r="FH234" i="10" s="1"/>
  <c r="GE234" i="10" s="1"/>
  <c r="GD234" i="10" s="1"/>
  <c r="HA234" i="10" s="1"/>
  <c r="GZ234" i="10" s="1"/>
  <c r="HW234" i="10" s="1"/>
  <c r="HV234" i="10" s="1"/>
  <c r="IS234" i="10" s="1"/>
  <c r="IR234" i="10" s="1"/>
  <c r="DP138" i="10"/>
  <c r="EM138" i="10" s="1"/>
  <c r="EL138" i="10" s="1"/>
  <c r="FI138" i="10" s="1"/>
  <c r="FH138" i="10" s="1"/>
  <c r="GE138" i="10" s="1"/>
  <c r="GD138" i="10" s="1"/>
  <c r="HA138" i="10" s="1"/>
  <c r="GZ138" i="10" s="1"/>
  <c r="HW138" i="10" s="1"/>
  <c r="HV138" i="10" s="1"/>
  <c r="IS138" i="10" s="1"/>
  <c r="IR138" i="10" s="1"/>
  <c r="DP227" i="10"/>
  <c r="EM227" i="10" s="1"/>
  <c r="EL227" i="10" s="1"/>
  <c r="FI227" i="10" s="1"/>
  <c r="FH227" i="10" s="1"/>
  <c r="GE227" i="10" s="1"/>
  <c r="GD227" i="10" s="1"/>
  <c r="HA227" i="10" s="1"/>
  <c r="GZ227" i="10" s="1"/>
  <c r="HW227" i="10" s="1"/>
  <c r="HV227" i="10" s="1"/>
  <c r="IS227" i="10" s="1"/>
  <c r="IR227" i="10" s="1"/>
  <c r="Z197" i="6"/>
  <c r="DP217" i="10"/>
  <c r="EM217" i="10" s="1"/>
  <c r="EL217" i="10" s="1"/>
  <c r="FI217" i="10" s="1"/>
  <c r="FH217" i="10" s="1"/>
  <c r="GE217" i="10" s="1"/>
  <c r="GD217" i="10" s="1"/>
  <c r="HA217" i="10" s="1"/>
  <c r="GZ217" i="10" s="1"/>
  <c r="HW217" i="10" s="1"/>
  <c r="HV217" i="10" s="1"/>
  <c r="IS217" i="10" s="1"/>
  <c r="IR217" i="10" s="1"/>
  <c r="DP298" i="10"/>
  <c r="EM298" i="10" s="1"/>
  <c r="EL298" i="10" s="1"/>
  <c r="FI298" i="10" s="1"/>
  <c r="FH298" i="10" s="1"/>
  <c r="GE298" i="10" s="1"/>
  <c r="GD298" i="10" s="1"/>
  <c r="HA298" i="10" s="1"/>
  <c r="GZ298" i="10" s="1"/>
  <c r="HW298" i="10" s="1"/>
  <c r="HV298" i="10" s="1"/>
  <c r="IS298" i="10" s="1"/>
  <c r="IR298" i="10" s="1"/>
  <c r="Z134" i="6"/>
  <c r="Z154" i="6"/>
  <c r="Z141" i="6"/>
  <c r="Z293" i="6"/>
  <c r="Z242" i="6"/>
  <c r="DP127" i="10"/>
  <c r="EM127" i="10" s="1"/>
  <c r="EL127" i="10" s="1"/>
  <c r="FI127" i="10" s="1"/>
  <c r="FH127" i="10" s="1"/>
  <c r="GE127" i="10" s="1"/>
  <c r="GD127" i="10" s="1"/>
  <c r="HA127" i="10" s="1"/>
  <c r="GZ127" i="10" s="1"/>
  <c r="HW127" i="10" s="1"/>
  <c r="HV127" i="10" s="1"/>
  <c r="IS127" i="10" s="1"/>
  <c r="IR127" i="10" s="1"/>
  <c r="Z286" i="6"/>
  <c r="EA217" i="10"/>
  <c r="AA217" i="6" s="1"/>
  <c r="DE168" i="10"/>
  <c r="W168" i="6" s="1"/>
  <c r="DE289" i="10"/>
  <c r="W289" i="6" s="1"/>
  <c r="CT263" i="10"/>
  <c r="DQ263" i="10" s="1"/>
  <c r="CT236" i="10"/>
  <c r="DQ236" i="10" s="1"/>
  <c r="CT287" i="10"/>
  <c r="DQ287" i="10" s="1"/>
  <c r="DP251" i="10"/>
  <c r="EM251" i="10" s="1"/>
  <c r="EL251" i="10" s="1"/>
  <c r="FI251" i="10" s="1"/>
  <c r="FH251" i="10" s="1"/>
  <c r="GE251" i="10" s="1"/>
  <c r="GD251" i="10" s="1"/>
  <c r="HA251" i="10" s="1"/>
  <c r="GZ251" i="10" s="1"/>
  <c r="HW251" i="10" s="1"/>
  <c r="HV251" i="10" s="1"/>
  <c r="IS251" i="10" s="1"/>
  <c r="IR251" i="10" s="1"/>
  <c r="CT269" i="10"/>
  <c r="DQ269" i="10" s="1"/>
  <c r="CT244" i="10"/>
  <c r="DQ244" i="10" s="1"/>
  <c r="CZ207" i="10"/>
  <c r="T207" i="6" s="1"/>
  <c r="DV221" i="10"/>
  <c r="X221" i="6" s="1"/>
  <c r="CT239" i="10"/>
  <c r="DQ239" i="10" s="1"/>
  <c r="CT102" i="10"/>
  <c r="DQ102" i="10" s="1"/>
  <c r="CT300" i="10"/>
  <c r="DQ300" i="10" s="1"/>
  <c r="CZ128" i="10"/>
  <c r="T128" i="6" s="1"/>
  <c r="ER230" i="10"/>
  <c r="AB230" i="6" s="1"/>
  <c r="CZ115" i="10"/>
  <c r="DP176" i="10"/>
  <c r="EM176" i="10" s="1"/>
  <c r="EL176" i="10" s="1"/>
  <c r="FI176" i="10" s="1"/>
  <c r="FH176" i="10" s="1"/>
  <c r="GE176" i="10" s="1"/>
  <c r="GD176" i="10" s="1"/>
  <c r="HA176" i="10" s="1"/>
  <c r="GZ176" i="10" s="1"/>
  <c r="HW176" i="10" s="1"/>
  <c r="HV176" i="10" s="1"/>
  <c r="IS176" i="10" s="1"/>
  <c r="IR176" i="10" s="1"/>
  <c r="HR14" i="10"/>
  <c r="HQ6" i="10"/>
  <c r="HR6" i="10"/>
  <c r="HX6" i="10"/>
  <c r="HZ6" i="10" s="1"/>
  <c r="HQ33" i="10"/>
  <c r="HR33" i="10"/>
  <c r="HX33" i="10"/>
  <c r="HZ33" i="10" s="1"/>
  <c r="HR101" i="10"/>
  <c r="HX101" i="10"/>
  <c r="HZ101" i="10" s="1"/>
  <c r="HQ101" i="10"/>
  <c r="HR51" i="10"/>
  <c r="HX51" i="10"/>
  <c r="HZ51" i="10" s="1"/>
  <c r="HQ51" i="10"/>
  <c r="HR71" i="10"/>
  <c r="HX71" i="10"/>
  <c r="HZ71" i="10" s="1"/>
  <c r="HQ71" i="10"/>
  <c r="HX69" i="10"/>
  <c r="HZ69" i="10" s="1"/>
  <c r="IT70" i="10"/>
  <c r="IV70" i="10" s="1"/>
  <c r="IN70" i="10"/>
  <c r="IM70" i="10"/>
  <c r="HQ9" i="10"/>
  <c r="HX9" i="10"/>
  <c r="HZ9" i="10" s="1"/>
  <c r="HR9" i="10"/>
  <c r="HQ85" i="10"/>
  <c r="HR85" i="10"/>
  <c r="HX85" i="10"/>
  <c r="HZ85" i="10" s="1"/>
  <c r="HQ49" i="10"/>
  <c r="HR49" i="10"/>
  <c r="HX49" i="10"/>
  <c r="HZ49" i="10" s="1"/>
  <c r="HR40" i="10"/>
  <c r="HQ40" i="10"/>
  <c r="HX40" i="10"/>
  <c r="HZ40" i="10" s="1"/>
  <c r="HR72" i="10"/>
  <c r="HR23" i="10"/>
  <c r="HQ23" i="10"/>
  <c r="HX23" i="10"/>
  <c r="HZ23" i="10" s="1"/>
  <c r="HR41" i="10"/>
  <c r="HX41" i="10"/>
  <c r="HZ41" i="10" s="1"/>
  <c r="HQ41" i="10"/>
  <c r="Z266" i="6"/>
  <c r="EA201" i="10"/>
  <c r="AA201" i="6" s="1"/>
  <c r="DP241" i="10"/>
  <c r="EM241" i="10" s="1"/>
  <c r="EL241" i="10" s="1"/>
  <c r="FI241" i="10" s="1"/>
  <c r="FH241" i="10" s="1"/>
  <c r="GE241" i="10" s="1"/>
  <c r="GD241" i="10" s="1"/>
  <c r="HA241" i="10" s="1"/>
  <c r="GZ241" i="10" s="1"/>
  <c r="HW241" i="10" s="1"/>
  <c r="HV241" i="10" s="1"/>
  <c r="IS241" i="10" s="1"/>
  <c r="IR241" i="10" s="1"/>
  <c r="DP193" i="10"/>
  <c r="EM193" i="10" s="1"/>
  <c r="EL193" i="10" s="1"/>
  <c r="FI193" i="10" s="1"/>
  <c r="FH193" i="10" s="1"/>
  <c r="GE193" i="10" s="1"/>
  <c r="GD193" i="10" s="1"/>
  <c r="HA193" i="10" s="1"/>
  <c r="GZ193" i="10" s="1"/>
  <c r="HW193" i="10" s="1"/>
  <c r="HV193" i="10" s="1"/>
  <c r="IS193" i="10" s="1"/>
  <c r="IR193" i="10" s="1"/>
  <c r="HB11" i="10"/>
  <c r="HD11" i="10" s="1"/>
  <c r="GU11" i="10"/>
  <c r="GV11" i="10"/>
  <c r="CT252" i="10"/>
  <c r="DQ252" i="10" s="1"/>
  <c r="V207" i="6"/>
  <c r="DE207" i="10"/>
  <c r="W207" i="6" s="1"/>
  <c r="DY287" i="10"/>
  <c r="HR74" i="10"/>
  <c r="HX74" i="10"/>
  <c r="HZ74" i="10" s="1"/>
  <c r="HQ74" i="10"/>
  <c r="HX17" i="10"/>
  <c r="HZ17" i="10" s="1"/>
  <c r="HQ17" i="10"/>
  <c r="HR17" i="10"/>
  <c r="HQ67" i="10"/>
  <c r="HR67" i="10"/>
  <c r="HR76" i="10"/>
  <c r="HQ76" i="10"/>
  <c r="HX76" i="10"/>
  <c r="HZ76" i="10" s="1"/>
  <c r="HR88" i="10"/>
  <c r="HX58" i="10"/>
  <c r="HZ58" i="10" s="1"/>
  <c r="HQ58" i="10"/>
  <c r="HR58" i="10"/>
  <c r="HX36" i="10"/>
  <c r="HZ36" i="10" s="1"/>
  <c r="HR36" i="10"/>
  <c r="HQ36" i="10"/>
  <c r="HQ35" i="10"/>
  <c r="HR35" i="10"/>
  <c r="HX35" i="10"/>
  <c r="HZ35" i="10" s="1"/>
  <c r="HQ16" i="10"/>
  <c r="HR16" i="10"/>
  <c r="HX16" i="10"/>
  <c r="HZ16" i="10" s="1"/>
  <c r="HX39" i="10"/>
  <c r="HZ39" i="10" s="1"/>
  <c r="HX37" i="10"/>
  <c r="HZ37" i="10" s="1"/>
  <c r="HQ37" i="10"/>
  <c r="HR37" i="10"/>
  <c r="HR89" i="10"/>
  <c r="HX89" i="10"/>
  <c r="HZ89" i="10" s="1"/>
  <c r="HQ89" i="10"/>
  <c r="HQ68" i="10"/>
  <c r="HR68" i="10"/>
  <c r="HX68" i="10"/>
  <c r="HZ68" i="10" s="1"/>
  <c r="HQ65" i="10"/>
  <c r="HR65" i="10"/>
  <c r="HX65" i="10"/>
  <c r="HZ65" i="10" s="1"/>
  <c r="HQ81" i="10"/>
  <c r="HR81" i="10"/>
  <c r="HX81" i="10"/>
  <c r="HZ81" i="10" s="1"/>
  <c r="HQ24" i="10"/>
  <c r="HR24" i="10"/>
  <c r="HX24" i="10"/>
  <c r="HZ24" i="10" s="1"/>
  <c r="CF12" i="10"/>
  <c r="HO12" i="10"/>
  <c r="IA12" i="10" s="1"/>
  <c r="EW236" i="10"/>
  <c r="AE236" i="6" s="1"/>
  <c r="EW210" i="10"/>
  <c r="AE210" i="6" s="1"/>
  <c r="HQ11" i="10"/>
  <c r="HR11" i="10"/>
  <c r="HX11" i="10"/>
  <c r="HZ11" i="10" s="1"/>
  <c r="DY166" i="10"/>
  <c r="GW5" i="10"/>
  <c r="HQ10" i="10"/>
  <c r="HR10" i="10"/>
  <c r="HR78" i="10"/>
  <c r="HQ78" i="10"/>
  <c r="HX78" i="10"/>
  <c r="HZ78" i="10" s="1"/>
  <c r="HQ31" i="10"/>
  <c r="HX31" i="10"/>
  <c r="HZ31" i="10" s="1"/>
  <c r="HR31" i="10"/>
  <c r="GV46" i="10"/>
  <c r="GU46" i="10"/>
  <c r="HB46" i="10"/>
  <c r="HD46" i="10" s="1"/>
  <c r="GW6" i="10"/>
  <c r="HX50" i="10"/>
  <c r="HZ50" i="10" s="1"/>
  <c r="HQ50" i="10"/>
  <c r="HR50" i="10"/>
  <c r="HX96" i="10"/>
  <c r="HZ96" i="10" s="1"/>
  <c r="HR96" i="10"/>
  <c r="CF53" i="10"/>
  <c r="HO53" i="10"/>
  <c r="IA53" i="10" s="1"/>
  <c r="V166" i="6"/>
  <c r="DE166" i="10"/>
  <c r="W166" i="6" s="1"/>
  <c r="HR46" i="10"/>
  <c r="HQ46" i="10"/>
  <c r="HX46" i="10"/>
  <c r="HZ46" i="10" s="1"/>
  <c r="HX80" i="10"/>
  <c r="HZ80" i="10" s="1"/>
  <c r="HX82" i="10"/>
  <c r="HZ82" i="10" s="1"/>
  <c r="HQ82" i="10"/>
  <c r="HR82" i="10"/>
  <c r="HR7" i="10"/>
  <c r="HQ7" i="10"/>
  <c r="HX7" i="10"/>
  <c r="HZ7" i="10" s="1"/>
  <c r="HX26" i="10"/>
  <c r="HZ26" i="10" s="1"/>
  <c r="HQ26" i="10"/>
  <c r="HR26" i="10"/>
  <c r="HR5" i="10"/>
  <c r="HX5" i="10"/>
  <c r="HZ5" i="10" s="1"/>
  <c r="HQ5" i="10"/>
  <c r="HX63" i="10"/>
  <c r="HZ63" i="10" s="1"/>
  <c r="HQ63" i="10"/>
  <c r="HR63" i="10"/>
  <c r="HX34" i="10"/>
  <c r="HZ34" i="10" s="1"/>
  <c r="HQ34" i="10"/>
  <c r="HR34" i="10"/>
  <c r="HX15" i="10"/>
  <c r="HZ15" i="10" s="1"/>
  <c r="HR15" i="10"/>
  <c r="HQ15" i="10"/>
  <c r="HR38" i="10"/>
  <c r="HQ38" i="10"/>
  <c r="HX38" i="10"/>
  <c r="HZ38" i="10" s="1"/>
  <c r="HX45" i="10"/>
  <c r="HZ45" i="10" s="1"/>
  <c r="CF18" i="10"/>
  <c r="HO18" i="10"/>
  <c r="IA18" i="10" s="1"/>
  <c r="HR59" i="10"/>
  <c r="HX59" i="10"/>
  <c r="HZ59" i="10" s="1"/>
  <c r="HQ59" i="10"/>
  <c r="BS66" i="10"/>
  <c r="HO66" i="10"/>
  <c r="IA66" i="10" s="1"/>
  <c r="Z234" i="6"/>
  <c r="GU53" i="10"/>
  <c r="GV53" i="10"/>
  <c r="HB53" i="10"/>
  <c r="HD53" i="10" s="1"/>
  <c r="DM252" i="10"/>
  <c r="GV70" i="10"/>
  <c r="GU70" i="10"/>
  <c r="HB70" i="10"/>
  <c r="HD70" i="10" s="1"/>
  <c r="HX95" i="10"/>
  <c r="HZ95" i="10" s="1"/>
  <c r="HQ95" i="10"/>
  <c r="HR95" i="10"/>
  <c r="HQ44" i="10"/>
  <c r="HX44" i="10"/>
  <c r="HZ44" i="10" s="1"/>
  <c r="HR44" i="10"/>
  <c r="HQ25" i="10"/>
  <c r="HR25" i="10"/>
  <c r="HX25" i="10"/>
  <c r="HZ25" i="10" s="1"/>
  <c r="HQ77" i="10"/>
  <c r="HR77" i="10"/>
  <c r="HX77" i="10"/>
  <c r="HZ77" i="10" s="1"/>
  <c r="HQ83" i="10"/>
  <c r="HR83" i="10"/>
  <c r="HX83" i="10"/>
  <c r="HZ83" i="10" s="1"/>
  <c r="HQ28" i="10"/>
  <c r="HX28" i="10"/>
  <c r="HZ28" i="10" s="1"/>
  <c r="HR28" i="10"/>
  <c r="HQ43" i="10"/>
  <c r="HR43" i="10"/>
  <c r="HX43" i="10"/>
  <c r="HZ43" i="10" s="1"/>
  <c r="HR86" i="10"/>
  <c r="HQ86" i="10"/>
  <c r="HX86" i="10"/>
  <c r="HZ86" i="10" s="1"/>
  <c r="HX20" i="10"/>
  <c r="HZ20" i="10" s="1"/>
  <c r="HQ20" i="10"/>
  <c r="HR20" i="10"/>
  <c r="HQ48" i="10"/>
  <c r="HX48" i="10"/>
  <c r="HZ48" i="10" s="1"/>
  <c r="HR48" i="10"/>
  <c r="HR54" i="10"/>
  <c r="HQ54" i="10"/>
  <c r="HX54" i="10"/>
  <c r="HZ54" i="10" s="1"/>
  <c r="HR22" i="10"/>
  <c r="HQ22" i="10"/>
  <c r="HX22" i="10"/>
  <c r="HZ22" i="10" s="1"/>
  <c r="HQ90" i="10"/>
  <c r="HR90" i="10"/>
  <c r="HX90" i="10"/>
  <c r="HZ90" i="10" s="1"/>
  <c r="HQ97" i="10"/>
  <c r="HX97" i="10"/>
  <c r="HZ97" i="10" s="1"/>
  <c r="HR97" i="10"/>
  <c r="HR84" i="10"/>
  <c r="HQ84" i="10"/>
  <c r="HX84" i="10"/>
  <c r="HZ84" i="10" s="1"/>
  <c r="HR62" i="10"/>
  <c r="HQ62" i="10"/>
  <c r="HX62" i="10"/>
  <c r="HZ62" i="10" s="1"/>
  <c r="HR75" i="10"/>
  <c r="HX75" i="10"/>
  <c r="HZ75" i="10" s="1"/>
  <c r="HQ75" i="10"/>
  <c r="HR99" i="10"/>
  <c r="HX99" i="10"/>
  <c r="HZ99" i="10" s="1"/>
  <c r="HQ99" i="10"/>
  <c r="HX98" i="10"/>
  <c r="HZ98" i="10" s="1"/>
  <c r="HR98" i="10"/>
  <c r="HQ98" i="10"/>
  <c r="HX30" i="10"/>
  <c r="HZ30" i="10" s="1"/>
  <c r="HR30" i="10"/>
  <c r="HQ30" i="10"/>
  <c r="HQ79" i="10"/>
  <c r="BZ42" i="10"/>
  <c r="CB42" i="10" s="1"/>
  <c r="HO42" i="10"/>
  <c r="IA42" i="10" s="1"/>
  <c r="EA202" i="10"/>
  <c r="AA202" i="6" s="1"/>
  <c r="Z292" i="6"/>
  <c r="DV211" i="10"/>
  <c r="X211" i="6" s="1"/>
  <c r="HB21" i="10"/>
  <c r="HD21" i="10" s="1"/>
  <c r="GU21" i="10"/>
  <c r="GV21" i="10"/>
  <c r="DM287" i="10"/>
  <c r="DN287" i="10" s="1" a="1"/>
  <c r="DN287" i="10" s="1"/>
  <c r="HX70" i="10"/>
  <c r="HZ70" i="10" s="1"/>
  <c r="HR70" i="10"/>
  <c r="HQ8" i="10"/>
  <c r="HR8" i="10"/>
  <c r="HX8" i="10"/>
  <c r="HZ8" i="10" s="1"/>
  <c r="HQ13" i="10"/>
  <c r="HX13" i="10"/>
  <c r="HZ13" i="10" s="1"/>
  <c r="HR13" i="10"/>
  <c r="HQ52" i="10"/>
  <c r="HR52" i="10"/>
  <c r="HX52" i="10"/>
  <c r="HZ52" i="10" s="1"/>
  <c r="IT11" i="10"/>
  <c r="IV11" i="10" s="1"/>
  <c r="IM11" i="10"/>
  <c r="IN11" i="10"/>
  <c r="HX92" i="10"/>
  <c r="HZ92" i="10" s="1"/>
  <c r="HR92" i="10"/>
  <c r="HQ92" i="10"/>
  <c r="HQ19" i="10"/>
  <c r="HR19" i="10"/>
  <c r="HX19" i="10"/>
  <c r="HZ19" i="10" s="1"/>
  <c r="HQ91" i="10"/>
  <c r="HR91" i="10"/>
  <c r="EA249" i="10"/>
  <c r="AA249" i="6" s="1"/>
  <c r="GW60" i="10"/>
  <c r="HB12" i="10"/>
  <c r="HD12" i="10" s="1"/>
  <c r="GV12" i="10"/>
  <c r="GU12" i="10"/>
  <c r="FS148" i="10"/>
  <c r="AI148" i="6" s="1"/>
  <c r="EW214" i="10"/>
  <c r="AE214" i="6" s="1"/>
  <c r="DV223" i="10"/>
  <c r="X223" i="6" s="1"/>
  <c r="DP231" i="10"/>
  <c r="EM231" i="10" s="1"/>
  <c r="EL231" i="10" s="1"/>
  <c r="FI231" i="10" s="1"/>
  <c r="FH231" i="10" s="1"/>
  <c r="GE231" i="10" s="1"/>
  <c r="GD231" i="10" s="1"/>
  <c r="HA231" i="10" s="1"/>
  <c r="GZ231" i="10" s="1"/>
  <c r="HW231" i="10" s="1"/>
  <c r="HV231" i="10" s="1"/>
  <c r="IS231" i="10" s="1"/>
  <c r="IR231" i="10" s="1"/>
  <c r="Z243" i="6"/>
  <c r="CZ102" i="10"/>
  <c r="DP211" i="10"/>
  <c r="EM211" i="10" s="1"/>
  <c r="EL211" i="10" s="1"/>
  <c r="FI211" i="10" s="1"/>
  <c r="FH211" i="10" s="1"/>
  <c r="GE211" i="10" s="1"/>
  <c r="GD211" i="10" s="1"/>
  <c r="HA211" i="10" s="1"/>
  <c r="GZ211" i="10" s="1"/>
  <c r="HW211" i="10" s="1"/>
  <c r="HV211" i="10" s="1"/>
  <c r="IS211" i="10" s="1"/>
  <c r="IR211" i="10" s="1"/>
  <c r="DP155" i="10"/>
  <c r="EM155" i="10" s="1"/>
  <c r="EL155" i="10" s="1"/>
  <c r="FI155" i="10" s="1"/>
  <c r="FH155" i="10" s="1"/>
  <c r="GE155" i="10" s="1"/>
  <c r="GD155" i="10" s="1"/>
  <c r="HA155" i="10" s="1"/>
  <c r="GZ155" i="10" s="1"/>
  <c r="HW155" i="10" s="1"/>
  <c r="HV155" i="10" s="1"/>
  <c r="IS155" i="10" s="1"/>
  <c r="IR155" i="10" s="1"/>
  <c r="DP270" i="10"/>
  <c r="EM270" i="10" s="1"/>
  <c r="EL270" i="10" s="1"/>
  <c r="FI270" i="10" s="1"/>
  <c r="FH270" i="10" s="1"/>
  <c r="GE270" i="10" s="1"/>
  <c r="GD270" i="10" s="1"/>
  <c r="HA270" i="10" s="1"/>
  <c r="GZ270" i="10" s="1"/>
  <c r="HW270" i="10" s="1"/>
  <c r="HV270" i="10" s="1"/>
  <c r="IS270" i="10" s="1"/>
  <c r="IR270" i="10" s="1"/>
  <c r="EA277" i="10"/>
  <c r="AA277" i="6" s="1"/>
  <c r="Z176" i="6"/>
  <c r="DP182" i="10"/>
  <c r="EM182" i="10" s="1"/>
  <c r="EL182" i="10" s="1"/>
  <c r="FI182" i="10" s="1"/>
  <c r="FH182" i="10" s="1"/>
  <c r="GE182" i="10" s="1"/>
  <c r="GD182" i="10" s="1"/>
  <c r="HA182" i="10" s="1"/>
  <c r="GZ182" i="10" s="1"/>
  <c r="HW182" i="10" s="1"/>
  <c r="HV182" i="10" s="1"/>
  <c r="IS182" i="10" s="1"/>
  <c r="IR182" i="10" s="1"/>
  <c r="EW289" i="10"/>
  <c r="AE289" i="6" s="1"/>
  <c r="Z245" i="6"/>
  <c r="Z147" i="6"/>
  <c r="DE302" i="10"/>
  <c r="W302" i="6" s="1"/>
  <c r="EA291" i="10"/>
  <c r="AA291" i="6" s="1"/>
  <c r="DY188" i="10"/>
  <c r="EA188" i="10" s="1"/>
  <c r="AA188" i="6" s="1"/>
  <c r="CD196" i="10"/>
  <c r="P196" i="6" s="1"/>
  <c r="CZ196" i="10"/>
  <c r="T196" i="6" s="1"/>
  <c r="BK12" i="10"/>
  <c r="N12" i="6" s="1"/>
  <c r="DP173" i="10"/>
  <c r="EM173" i="10" s="1"/>
  <c r="EL173" i="10" s="1"/>
  <c r="FI173" i="10" s="1"/>
  <c r="FH173" i="10" s="1"/>
  <c r="GE173" i="10" s="1"/>
  <c r="GD173" i="10" s="1"/>
  <c r="HA173" i="10" s="1"/>
  <c r="GZ173" i="10" s="1"/>
  <c r="HW173" i="10" s="1"/>
  <c r="HV173" i="10" s="1"/>
  <c r="IS173" i="10" s="1"/>
  <c r="IR173" i="10" s="1"/>
  <c r="DP280" i="10"/>
  <c r="EM280" i="10" s="1"/>
  <c r="EL280" i="10" s="1"/>
  <c r="FI280" i="10" s="1"/>
  <c r="FH280" i="10" s="1"/>
  <c r="GE280" i="10" s="1"/>
  <c r="GD280" i="10" s="1"/>
  <c r="HA280" i="10" s="1"/>
  <c r="GZ280" i="10" s="1"/>
  <c r="HW280" i="10" s="1"/>
  <c r="HV280" i="10" s="1"/>
  <c r="IS280" i="10" s="1"/>
  <c r="IR280" i="10" s="1"/>
  <c r="DP278" i="10"/>
  <c r="EM278" i="10" s="1"/>
  <c r="EL278" i="10" s="1"/>
  <c r="FI278" i="10" s="1"/>
  <c r="FH278" i="10" s="1"/>
  <c r="GE278" i="10" s="1"/>
  <c r="GD278" i="10" s="1"/>
  <c r="HA278" i="10" s="1"/>
  <c r="GZ278" i="10" s="1"/>
  <c r="HW278" i="10" s="1"/>
  <c r="HV278" i="10" s="1"/>
  <c r="IS278" i="10" s="1"/>
  <c r="IR278" i="10" s="1"/>
  <c r="CT271" i="10"/>
  <c r="DQ271" i="10" s="1"/>
  <c r="DV183" i="10"/>
  <c r="X183" i="6" s="1"/>
  <c r="DP281" i="10"/>
  <c r="EM281" i="10" s="1"/>
  <c r="EL281" i="10" s="1"/>
  <c r="FI281" i="10" s="1"/>
  <c r="FH281" i="10" s="1"/>
  <c r="GE281" i="10" s="1"/>
  <c r="GD281" i="10" s="1"/>
  <c r="HA281" i="10" s="1"/>
  <c r="GZ281" i="10" s="1"/>
  <c r="HW281" i="10" s="1"/>
  <c r="HV281" i="10" s="1"/>
  <c r="IS281" i="10" s="1"/>
  <c r="IR281" i="10" s="1"/>
  <c r="DE130" i="10"/>
  <c r="W130" i="6" s="1"/>
  <c r="V130" i="6"/>
  <c r="DV254" i="10"/>
  <c r="X254" i="6" s="1"/>
  <c r="DP162" i="10"/>
  <c r="EM162" i="10" s="1"/>
  <c r="EL162" i="10" s="1"/>
  <c r="FI162" i="10" s="1"/>
  <c r="FH162" i="10" s="1"/>
  <c r="GE162" i="10" s="1"/>
  <c r="GD162" i="10" s="1"/>
  <c r="HA162" i="10" s="1"/>
  <c r="GZ162" i="10" s="1"/>
  <c r="HW162" i="10" s="1"/>
  <c r="HV162" i="10" s="1"/>
  <c r="IS162" i="10" s="1"/>
  <c r="IR162" i="10" s="1"/>
  <c r="CZ200" i="10"/>
  <c r="T200" i="6" s="1"/>
  <c r="CT107" i="10"/>
  <c r="DQ107" i="10" s="1"/>
  <c r="CZ132" i="10"/>
  <c r="T132" i="6" s="1"/>
  <c r="DV111" i="10"/>
  <c r="DP123" i="10"/>
  <c r="EM123" i="10" s="1"/>
  <c r="EL123" i="10" s="1"/>
  <c r="FI123" i="10" s="1"/>
  <c r="FH123" i="10" s="1"/>
  <c r="GE123" i="10" s="1"/>
  <c r="GD123" i="10" s="1"/>
  <c r="HA123" i="10" s="1"/>
  <c r="GZ123" i="10" s="1"/>
  <c r="HW123" i="10" s="1"/>
  <c r="HV123" i="10" s="1"/>
  <c r="IS123" i="10" s="1"/>
  <c r="IR123" i="10" s="1"/>
  <c r="DP105" i="10"/>
  <c r="EM105" i="10" s="1"/>
  <c r="EL105" i="10" s="1"/>
  <c r="FI105" i="10" s="1"/>
  <c r="FH105" i="10" s="1"/>
  <c r="GE105" i="10" s="1"/>
  <c r="GD105" i="10" s="1"/>
  <c r="HA105" i="10" s="1"/>
  <c r="GZ105" i="10" s="1"/>
  <c r="HW105" i="10" s="1"/>
  <c r="HV105" i="10" s="1"/>
  <c r="IS105" i="10" s="1"/>
  <c r="IR105" i="10" s="1"/>
  <c r="DP273" i="10"/>
  <c r="EM273" i="10" s="1"/>
  <c r="EL273" i="10" s="1"/>
  <c r="FI273" i="10" s="1"/>
  <c r="FH273" i="10" s="1"/>
  <c r="GE273" i="10" s="1"/>
  <c r="GD273" i="10" s="1"/>
  <c r="HA273" i="10" s="1"/>
  <c r="GZ273" i="10" s="1"/>
  <c r="HW273" i="10" s="1"/>
  <c r="HV273" i="10" s="1"/>
  <c r="IS273" i="10" s="1"/>
  <c r="IR273" i="10" s="1"/>
  <c r="J303" i="6"/>
  <c r="DP218" i="10"/>
  <c r="EM218" i="10" s="1"/>
  <c r="EL218" i="10" s="1"/>
  <c r="FI218" i="10" s="1"/>
  <c r="FH218" i="10" s="1"/>
  <c r="GE218" i="10" s="1"/>
  <c r="GD218" i="10" s="1"/>
  <c r="HA218" i="10" s="1"/>
  <c r="GZ218" i="10" s="1"/>
  <c r="HW218" i="10" s="1"/>
  <c r="HV218" i="10" s="1"/>
  <c r="IS218" i="10" s="1"/>
  <c r="IR218" i="10" s="1"/>
  <c r="CT181" i="10"/>
  <c r="DQ181" i="10" s="1"/>
  <c r="DV242" i="10"/>
  <c r="X242" i="6" s="1"/>
  <c r="CT190" i="10"/>
  <c r="DQ190" i="10" s="1"/>
  <c r="CT178" i="10"/>
  <c r="DQ178" i="10" s="1"/>
  <c r="CT189" i="10"/>
  <c r="DQ189" i="10" s="1"/>
  <c r="DP299" i="10"/>
  <c r="EM299" i="10" s="1"/>
  <c r="EL299" i="10" s="1"/>
  <c r="FI299" i="10" s="1"/>
  <c r="FH299" i="10" s="1"/>
  <c r="GE299" i="10" s="1"/>
  <c r="GD299" i="10" s="1"/>
  <c r="HA299" i="10" s="1"/>
  <c r="GZ299" i="10" s="1"/>
  <c r="HW299" i="10" s="1"/>
  <c r="HV299" i="10" s="1"/>
  <c r="IS299" i="10" s="1"/>
  <c r="IR299" i="10" s="1"/>
  <c r="DV205" i="10"/>
  <c r="X205" i="6" s="1"/>
  <c r="CZ291" i="10"/>
  <c r="T291" i="6" s="1"/>
  <c r="CT142" i="10"/>
  <c r="DQ142" i="10" s="1"/>
  <c r="CZ275" i="10"/>
  <c r="T275" i="6" s="1"/>
  <c r="V256" i="6"/>
  <c r="DE256" i="10"/>
  <c r="W256" i="6" s="1"/>
  <c r="DP139" i="10"/>
  <c r="EM139" i="10" s="1"/>
  <c r="EL139" i="10" s="1"/>
  <c r="FI139" i="10" s="1"/>
  <c r="FH139" i="10" s="1"/>
  <c r="GE139" i="10" s="1"/>
  <c r="GD139" i="10" s="1"/>
  <c r="HA139" i="10" s="1"/>
  <c r="GZ139" i="10" s="1"/>
  <c r="HW139" i="10" s="1"/>
  <c r="HV139" i="10" s="1"/>
  <c r="IS139" i="10" s="1"/>
  <c r="IR139" i="10" s="1"/>
  <c r="Z261" i="6"/>
  <c r="EA261" i="10"/>
  <c r="AA261" i="6" s="1"/>
  <c r="DP301" i="10"/>
  <c r="EM301" i="10" s="1"/>
  <c r="EL301" i="10" s="1"/>
  <c r="FI301" i="10" s="1"/>
  <c r="FH301" i="10" s="1"/>
  <c r="GE301" i="10" s="1"/>
  <c r="GD301" i="10" s="1"/>
  <c r="HA301" i="10" s="1"/>
  <c r="GZ301" i="10" s="1"/>
  <c r="HW301" i="10" s="1"/>
  <c r="HV301" i="10" s="1"/>
  <c r="IS301" i="10" s="1"/>
  <c r="IR301" i="10" s="1"/>
  <c r="CT191" i="10"/>
  <c r="DQ191" i="10" s="1"/>
  <c r="DP192" i="10"/>
  <c r="EM192" i="10" s="1"/>
  <c r="EL192" i="10" s="1"/>
  <c r="FI192" i="10" s="1"/>
  <c r="FH192" i="10" s="1"/>
  <c r="GE192" i="10" s="1"/>
  <c r="GD192" i="10" s="1"/>
  <c r="HA192" i="10" s="1"/>
  <c r="GZ192" i="10" s="1"/>
  <c r="HW192" i="10" s="1"/>
  <c r="HV192" i="10" s="1"/>
  <c r="IS192" i="10" s="1"/>
  <c r="IR192" i="10" s="1"/>
  <c r="CT296" i="10"/>
  <c r="DQ296" i="10" s="1"/>
  <c r="CZ184" i="10"/>
  <c r="T184" i="6" s="1"/>
  <c r="DP112" i="10"/>
  <c r="EM112" i="10" s="1"/>
  <c r="EL112" i="10" s="1"/>
  <c r="FI112" i="10" s="1"/>
  <c r="FH112" i="10" s="1"/>
  <c r="GE112" i="10" s="1"/>
  <c r="GD112" i="10" s="1"/>
  <c r="HA112" i="10" s="1"/>
  <c r="GZ112" i="10" s="1"/>
  <c r="HW112" i="10" s="1"/>
  <c r="HV112" i="10" s="1"/>
  <c r="IS112" i="10" s="1"/>
  <c r="IR112" i="10" s="1"/>
  <c r="DM289" i="10"/>
  <c r="DP243" i="10"/>
  <c r="EM243" i="10" s="1"/>
  <c r="EL243" i="10" s="1"/>
  <c r="FI243" i="10" s="1"/>
  <c r="FH243" i="10" s="1"/>
  <c r="GE243" i="10" s="1"/>
  <c r="GD243" i="10" s="1"/>
  <c r="HA243" i="10" s="1"/>
  <c r="GZ243" i="10" s="1"/>
  <c r="HW243" i="10" s="1"/>
  <c r="HV243" i="10" s="1"/>
  <c r="IS243" i="10" s="1"/>
  <c r="IR243" i="10" s="1"/>
  <c r="DM188" i="10"/>
  <c r="DY164" i="10"/>
  <c r="Z164" i="6" s="1"/>
  <c r="CD134" i="10"/>
  <c r="P134" i="6" s="1"/>
  <c r="DV241" i="10"/>
  <c r="X241" i="6" s="1"/>
  <c r="CT145" i="10"/>
  <c r="DQ145" i="10" s="1"/>
  <c r="DP199" i="10"/>
  <c r="EM199" i="10" s="1"/>
  <c r="EL199" i="10" s="1"/>
  <c r="FI199" i="10" s="1"/>
  <c r="FH199" i="10" s="1"/>
  <c r="GE199" i="10" s="1"/>
  <c r="GD199" i="10" s="1"/>
  <c r="HA199" i="10" s="1"/>
  <c r="GZ199" i="10" s="1"/>
  <c r="HW199" i="10" s="1"/>
  <c r="HV199" i="10" s="1"/>
  <c r="IS199" i="10" s="1"/>
  <c r="IR199" i="10" s="1"/>
  <c r="V121" i="6"/>
  <c r="DY289" i="10"/>
  <c r="Z289" i="6" s="1"/>
  <c r="Z212" i="6"/>
  <c r="CT131" i="10"/>
  <c r="DQ131" i="10" s="1"/>
  <c r="DM125" i="10"/>
  <c r="DN125" i="10" s="1" a="1"/>
  <c r="DN125" i="10" s="1"/>
  <c r="Z139" i="6"/>
  <c r="DY145" i="10"/>
  <c r="EA145" i="10" s="1"/>
  <c r="AA145" i="6" s="1"/>
  <c r="CT128" i="10"/>
  <c r="DQ128" i="10" s="1"/>
  <c r="V240" i="6"/>
  <c r="BT12" i="10"/>
  <c r="Z270" i="6"/>
  <c r="V169" i="6"/>
  <c r="DP220" i="10"/>
  <c r="EM220" i="10" s="1"/>
  <c r="EL220" i="10" s="1"/>
  <c r="FI220" i="10" s="1"/>
  <c r="FH220" i="10" s="1"/>
  <c r="GE220" i="10" s="1"/>
  <c r="GD220" i="10" s="1"/>
  <c r="HA220" i="10" s="1"/>
  <c r="GZ220" i="10" s="1"/>
  <c r="HW220" i="10" s="1"/>
  <c r="HV220" i="10" s="1"/>
  <c r="IS220" i="10" s="1"/>
  <c r="IR220" i="10" s="1"/>
  <c r="DY296" i="10"/>
  <c r="EA296" i="10" s="1"/>
  <c r="AA296" i="6" s="1"/>
  <c r="DP170" i="10"/>
  <c r="EM170" i="10" s="1"/>
  <c r="EL170" i="10" s="1"/>
  <c r="FI170" i="10" s="1"/>
  <c r="FH170" i="10" s="1"/>
  <c r="GE170" i="10" s="1"/>
  <c r="GD170" i="10" s="1"/>
  <c r="HA170" i="10" s="1"/>
  <c r="GZ170" i="10" s="1"/>
  <c r="HW170" i="10" s="1"/>
  <c r="HV170" i="10" s="1"/>
  <c r="IS170" i="10" s="1"/>
  <c r="IR170" i="10" s="1"/>
  <c r="EW254" i="10"/>
  <c r="AE254" i="6" s="1"/>
  <c r="DM160" i="10"/>
  <c r="DM256" i="10"/>
  <c r="DM148" i="10"/>
  <c r="DY171" i="10"/>
  <c r="Z171" i="6" s="1"/>
  <c r="DP224" i="10"/>
  <c r="EM224" i="10" s="1"/>
  <c r="EL224" i="10" s="1"/>
  <c r="FI224" i="10" s="1"/>
  <c r="FH224" i="10" s="1"/>
  <c r="GE224" i="10" s="1"/>
  <c r="GD224" i="10" s="1"/>
  <c r="HA224" i="10" s="1"/>
  <c r="GZ224" i="10" s="1"/>
  <c r="HW224" i="10" s="1"/>
  <c r="HV224" i="10" s="1"/>
  <c r="IS224" i="10" s="1"/>
  <c r="IR224" i="10" s="1"/>
  <c r="DY244" i="10"/>
  <c r="Z244" i="6" s="1"/>
  <c r="CT164" i="10"/>
  <c r="DQ164" i="10" s="1"/>
  <c r="Z241" i="6"/>
  <c r="V271" i="6"/>
  <c r="DM276" i="10"/>
  <c r="CT289" i="10"/>
  <c r="DQ289" i="10" s="1"/>
  <c r="EW177" i="10"/>
  <c r="AE177" i="6" s="1"/>
  <c r="FS133" i="10"/>
  <c r="AI133" i="6" s="1"/>
  <c r="EW302" i="10"/>
  <c r="AE302" i="6" s="1"/>
  <c r="AD302" i="6"/>
  <c r="EU182" i="10"/>
  <c r="AD182" i="6" s="1"/>
  <c r="EW109" i="10"/>
  <c r="EW191" i="10"/>
  <c r="AE191" i="6" s="1"/>
  <c r="AD235" i="6"/>
  <c r="EW300" i="10"/>
  <c r="AE300" i="6" s="1"/>
  <c r="FS224" i="10"/>
  <c r="AI224" i="6" s="1"/>
  <c r="FQ267" i="10"/>
  <c r="AH267" i="6" s="1"/>
  <c r="FS160" i="10"/>
  <c r="AI160" i="6" s="1"/>
  <c r="FS155" i="10"/>
  <c r="AI155" i="6" s="1"/>
  <c r="GO147" i="10"/>
  <c r="AM147" i="6" s="1"/>
  <c r="AD238" i="6"/>
  <c r="FS216" i="10"/>
  <c r="AI216" i="6" s="1"/>
  <c r="EW161" i="10"/>
  <c r="AE161" i="6" s="1"/>
  <c r="AD300" i="6"/>
  <c r="EW287" i="10"/>
  <c r="AE287" i="6" s="1"/>
  <c r="AD283" i="6"/>
  <c r="AD178" i="6"/>
  <c r="AD146" i="6"/>
  <c r="AD128" i="6"/>
  <c r="EW222" i="10"/>
  <c r="AE222" i="6" s="1"/>
  <c r="Z301" i="6"/>
  <c r="Z299" i="6"/>
  <c r="DP290" i="10"/>
  <c r="EM290" i="10" s="1"/>
  <c r="EL290" i="10" s="1"/>
  <c r="FI290" i="10" s="1"/>
  <c r="FH290" i="10" s="1"/>
  <c r="GE290" i="10" s="1"/>
  <c r="GD290" i="10" s="1"/>
  <c r="HA290" i="10" s="1"/>
  <c r="GZ290" i="10" s="1"/>
  <c r="HW290" i="10" s="1"/>
  <c r="HV290" i="10" s="1"/>
  <c r="IS290" i="10" s="1"/>
  <c r="IR290" i="10" s="1"/>
  <c r="EU196" i="10"/>
  <c r="EW196" i="10" s="1"/>
  <c r="AE196" i="6" s="1"/>
  <c r="AD279" i="6"/>
  <c r="EW259" i="10"/>
  <c r="AE259" i="6" s="1"/>
  <c r="Z260" i="6"/>
  <c r="EW267" i="10"/>
  <c r="AE267" i="6" s="1"/>
  <c r="Z196" i="6"/>
  <c r="EA215" i="10"/>
  <c r="AA215" i="6" s="1"/>
  <c r="Z157" i="6"/>
  <c r="CT160" i="10"/>
  <c r="DQ160" i="10" s="1"/>
  <c r="DP147" i="10"/>
  <c r="EM147" i="10" s="1"/>
  <c r="EL147" i="10" s="1"/>
  <c r="FI147" i="10" s="1"/>
  <c r="FH147" i="10" s="1"/>
  <c r="GE147" i="10" s="1"/>
  <c r="GD147" i="10" s="1"/>
  <c r="HA147" i="10" s="1"/>
  <c r="GZ147" i="10" s="1"/>
  <c r="HW147" i="10" s="1"/>
  <c r="HV147" i="10" s="1"/>
  <c r="IS147" i="10" s="1"/>
  <c r="IR147" i="10" s="1"/>
  <c r="V276" i="6"/>
  <c r="Z290" i="6"/>
  <c r="FS240" i="10"/>
  <c r="AI240" i="6" s="1"/>
  <c r="EW271" i="10"/>
  <c r="AE271" i="6" s="1"/>
  <c r="DP179" i="10"/>
  <c r="EM179" i="10" s="1"/>
  <c r="EL179" i="10" s="1"/>
  <c r="FI179" i="10" s="1"/>
  <c r="FH179" i="10" s="1"/>
  <c r="GE179" i="10" s="1"/>
  <c r="GD179" i="10" s="1"/>
  <c r="HA179" i="10" s="1"/>
  <c r="GZ179" i="10" s="1"/>
  <c r="HW179" i="10" s="1"/>
  <c r="HV179" i="10" s="1"/>
  <c r="IS179" i="10" s="1"/>
  <c r="IR179" i="10" s="1"/>
  <c r="CT302" i="10"/>
  <c r="DQ302" i="10" s="1"/>
  <c r="DP253" i="10"/>
  <c r="EM253" i="10" s="1"/>
  <c r="EL253" i="10" s="1"/>
  <c r="FI253" i="10" s="1"/>
  <c r="FH253" i="10" s="1"/>
  <c r="GE253" i="10" s="1"/>
  <c r="GD253" i="10" s="1"/>
  <c r="HA253" i="10" s="1"/>
  <c r="GZ253" i="10" s="1"/>
  <c r="HW253" i="10" s="1"/>
  <c r="HV253" i="10" s="1"/>
  <c r="IS253" i="10" s="1"/>
  <c r="IR253" i="10" s="1"/>
  <c r="DM244" i="10"/>
  <c r="DY109" i="10"/>
  <c r="EA109" i="10" s="1"/>
  <c r="DP261" i="10"/>
  <c r="EM261" i="10" s="1"/>
  <c r="EL261" i="10" s="1"/>
  <c r="FI261" i="10" s="1"/>
  <c r="FH261" i="10" s="1"/>
  <c r="GE261" i="10" s="1"/>
  <c r="GD261" i="10" s="1"/>
  <c r="HA261" i="10" s="1"/>
  <c r="GZ261" i="10" s="1"/>
  <c r="HW261" i="10" s="1"/>
  <c r="HV261" i="10" s="1"/>
  <c r="IS261" i="10" s="1"/>
  <c r="IR261" i="10" s="1"/>
  <c r="DP285" i="10"/>
  <c r="EM285" i="10" s="1"/>
  <c r="EL285" i="10" s="1"/>
  <c r="FI285" i="10" s="1"/>
  <c r="FH285" i="10" s="1"/>
  <c r="GE285" i="10" s="1"/>
  <c r="GD285" i="10" s="1"/>
  <c r="HA285" i="10" s="1"/>
  <c r="GZ285" i="10" s="1"/>
  <c r="HW285" i="10" s="1"/>
  <c r="HV285" i="10" s="1"/>
  <c r="IS285" i="10" s="1"/>
  <c r="IR285" i="10" s="1"/>
  <c r="AD130" i="6"/>
  <c r="DP242" i="10"/>
  <c r="EM242" i="10" s="1"/>
  <c r="EL242" i="10" s="1"/>
  <c r="FI242" i="10" s="1"/>
  <c r="FH242" i="10" s="1"/>
  <c r="GE242" i="10" s="1"/>
  <c r="GD242" i="10" s="1"/>
  <c r="HA242" i="10" s="1"/>
  <c r="GZ242" i="10" s="1"/>
  <c r="HW242" i="10" s="1"/>
  <c r="HV242" i="10" s="1"/>
  <c r="IS242" i="10" s="1"/>
  <c r="IR242" i="10" s="1"/>
  <c r="Z250" i="6"/>
  <c r="Z158" i="6"/>
  <c r="EU217" i="10"/>
  <c r="EW217" i="10" s="1"/>
  <c r="AE217" i="6" s="1"/>
  <c r="Z198" i="6"/>
  <c r="EA140" i="10"/>
  <c r="AA140" i="6" s="1"/>
  <c r="Z170" i="6"/>
  <c r="DY142" i="10"/>
  <c r="Z142" i="6" s="1"/>
  <c r="CT232" i="10"/>
  <c r="DQ232" i="10" s="1"/>
  <c r="DY210" i="10"/>
  <c r="EA210" i="10" s="1"/>
  <c r="AA210" i="6" s="1"/>
  <c r="DP198" i="10"/>
  <c r="EM198" i="10" s="1"/>
  <c r="EL198" i="10" s="1"/>
  <c r="FI198" i="10" s="1"/>
  <c r="FH198" i="10" s="1"/>
  <c r="GE198" i="10" s="1"/>
  <c r="GD198" i="10" s="1"/>
  <c r="HA198" i="10" s="1"/>
  <c r="GZ198" i="10" s="1"/>
  <c r="HW198" i="10" s="1"/>
  <c r="HV198" i="10" s="1"/>
  <c r="IS198" i="10" s="1"/>
  <c r="IR198" i="10" s="1"/>
  <c r="DP288" i="10"/>
  <c r="EM288" i="10" s="1"/>
  <c r="EL288" i="10" s="1"/>
  <c r="FI288" i="10" s="1"/>
  <c r="FH288" i="10" s="1"/>
  <c r="GE288" i="10" s="1"/>
  <c r="GD288" i="10" s="1"/>
  <c r="HA288" i="10" s="1"/>
  <c r="GZ288" i="10" s="1"/>
  <c r="HW288" i="10" s="1"/>
  <c r="HV288" i="10" s="1"/>
  <c r="IS288" i="10" s="1"/>
  <c r="IR288" i="10" s="1"/>
  <c r="FS171" i="10"/>
  <c r="AI171" i="6" s="1"/>
  <c r="Z204" i="6"/>
  <c r="AD264" i="6"/>
  <c r="Z183" i="6"/>
  <c r="Z280" i="6"/>
  <c r="DY178" i="10"/>
  <c r="EA178" i="10" s="1"/>
  <c r="AA178" i="6" s="1"/>
  <c r="DY169" i="10"/>
  <c r="Z169" i="6" s="1"/>
  <c r="DY144" i="10"/>
  <c r="Z144" i="6" s="1"/>
  <c r="V283" i="6"/>
  <c r="Z211" i="6"/>
  <c r="DM145" i="10"/>
  <c r="DN145" i="10" s="1" a="1"/>
  <c r="DN145" i="10" s="1"/>
  <c r="EJ145" i="10" s="1" a="1"/>
  <c r="EJ145" i="10" s="1"/>
  <c r="FF145" i="10" s="1" a="1"/>
  <c r="FF145" i="10" s="1"/>
  <c r="GB145" i="10" s="1" a="1"/>
  <c r="GB145" i="10" s="1"/>
  <c r="GX145" i="10" s="1" a="1"/>
  <c r="GX145" i="10" s="1"/>
  <c r="HT145" i="10" s="1" a="1"/>
  <c r="HT145" i="10" s="1"/>
  <c r="IP145" i="10" s="1" a="1"/>
  <c r="IP145" i="10" s="1"/>
  <c r="Z257" i="6"/>
  <c r="Z136" i="6"/>
  <c r="EW144" i="10"/>
  <c r="AE144" i="6" s="1"/>
  <c r="AD189" i="6"/>
  <c r="DM121" i="10"/>
  <c r="V129" i="6"/>
  <c r="DM102" i="10"/>
  <c r="DN102" i="10" s="1" a="1"/>
  <c r="DN102" i="10" s="1"/>
  <c r="EJ102" i="10" s="1" a="1"/>
  <c r="EJ102" i="10" s="1"/>
  <c r="FF102" i="10" s="1" a="1"/>
  <c r="FF102" i="10" s="1"/>
  <c r="DM164" i="10"/>
  <c r="DN164" i="10" s="1" a="1"/>
  <c r="DN164" i="10" s="1"/>
  <c r="EJ164" i="10" s="1" a="1"/>
  <c r="EJ164" i="10" s="1"/>
  <c r="FF164" i="10" s="1" a="1"/>
  <c r="FF164" i="10" s="1"/>
  <c r="GB164" i="10" s="1" a="1"/>
  <c r="GB164" i="10" s="1"/>
  <c r="GX164" i="10" s="1" a="1"/>
  <c r="GX164" i="10" s="1"/>
  <c r="HT164" i="10" s="1" a="1"/>
  <c r="HT164" i="10" s="1"/>
  <c r="IP164" i="10" s="1" a="1"/>
  <c r="IP164" i="10" s="1"/>
  <c r="EU281" i="10"/>
  <c r="AD281" i="6" s="1"/>
  <c r="EW164" i="10"/>
  <c r="AE164" i="6" s="1"/>
  <c r="EW230" i="10"/>
  <c r="AE230" i="6" s="1"/>
  <c r="CD138" i="10"/>
  <c r="P138" i="6" s="1"/>
  <c r="EU198" i="10"/>
  <c r="EW198" i="10" s="1"/>
  <c r="AE198" i="6" s="1"/>
  <c r="FS168" i="10"/>
  <c r="AI168" i="6" s="1"/>
  <c r="DM271" i="10"/>
  <c r="DM133" i="10"/>
  <c r="CT109" i="10"/>
  <c r="DQ109" i="10" s="1"/>
  <c r="DY181" i="10"/>
  <c r="EA181" i="10" s="1"/>
  <c r="AA181" i="6" s="1"/>
  <c r="Z186" i="6"/>
  <c r="EA186" i="10"/>
  <c r="AA186" i="6" s="1"/>
  <c r="EU243" i="10"/>
  <c r="EW243" i="10" s="1"/>
  <c r="AE243" i="6" s="1"/>
  <c r="GM224" i="10"/>
  <c r="AL224" i="6" s="1"/>
  <c r="EU268" i="10"/>
  <c r="EW268" i="10" s="1"/>
  <c r="AE268" i="6" s="1"/>
  <c r="HI211" i="10"/>
  <c r="AP211" i="6" s="1"/>
  <c r="DY236" i="10"/>
  <c r="Z236" i="6" s="1"/>
  <c r="DY125" i="10"/>
  <c r="EA125" i="10" s="1"/>
  <c r="AA125" i="6" s="1"/>
  <c r="DY269" i="10"/>
  <c r="Z269" i="6" s="1"/>
  <c r="DY209" i="10"/>
  <c r="EA209" i="10" s="1"/>
  <c r="AA209" i="6" s="1"/>
  <c r="EA150" i="10"/>
  <c r="AA150" i="6" s="1"/>
  <c r="V177" i="6"/>
  <c r="DE177" i="10"/>
  <c r="W177" i="6" s="1"/>
  <c r="DM189" i="10"/>
  <c r="DY302" i="10"/>
  <c r="Z302" i="6" s="1"/>
  <c r="DM128" i="10"/>
  <c r="DN128" i="10" s="1" a="1"/>
  <c r="DN128" i="10" s="1"/>
  <c r="FQ206" i="10"/>
  <c r="AH206" i="6" s="1"/>
  <c r="DM169" i="10"/>
  <c r="DM240" i="10"/>
  <c r="DN240" i="10" s="1" a="1"/>
  <c r="DN240" i="10" s="1"/>
  <c r="EJ240" i="10" s="1" a="1"/>
  <c r="EJ240" i="10" s="1"/>
  <c r="FF240" i="10" s="1" a="1"/>
  <c r="FF240" i="10" s="1"/>
  <c r="GB240" i="10" s="1" a="1"/>
  <c r="GB240" i="10" s="1"/>
  <c r="DY153" i="10"/>
  <c r="Z153" i="6" s="1"/>
  <c r="DM120" i="10"/>
  <c r="DN120" i="10" s="1" a="1"/>
  <c r="DN120" i="10" s="1"/>
  <c r="EJ120" i="10" s="1" a="1"/>
  <c r="EJ120" i="10" s="1"/>
  <c r="FF120" i="10" s="1" a="1"/>
  <c r="FF120" i="10" s="1"/>
  <c r="GB120" i="10" s="1" a="1"/>
  <c r="GB120" i="10" s="1"/>
  <c r="GX120" i="10" s="1" a="1"/>
  <c r="GX120" i="10" s="1"/>
  <c r="HT120" i="10" s="1" a="1"/>
  <c r="HT120" i="10" s="1"/>
  <c r="IP120" i="10" s="1" a="1"/>
  <c r="IP120" i="10" s="1"/>
  <c r="DM129" i="10"/>
  <c r="DY107" i="10"/>
  <c r="EA107" i="10" s="1"/>
  <c r="EW131" i="10"/>
  <c r="AE131" i="6" s="1"/>
  <c r="DM248" i="10"/>
  <c r="DN248" i="10" s="1" a="1"/>
  <c r="DN248" i="10" s="1"/>
  <c r="EJ248" i="10" s="1" a="1"/>
  <c r="EJ248" i="10" s="1"/>
  <c r="FF248" i="10" s="1" a="1"/>
  <c r="FF248" i="10" s="1"/>
  <c r="GB248" i="10" s="1" a="1"/>
  <c r="GB248" i="10" s="1"/>
  <c r="GX248" i="10" s="1" a="1"/>
  <c r="GX248" i="10" s="1"/>
  <c r="HT248" i="10" s="1" a="1"/>
  <c r="HT248" i="10" s="1"/>
  <c r="IP248" i="10" s="1" a="1"/>
  <c r="IP248" i="10" s="1"/>
  <c r="DM263" i="10"/>
  <c r="CD244" i="10"/>
  <c r="P244" i="6" s="1"/>
  <c r="CZ244" i="10"/>
  <c r="T244" i="6" s="1"/>
  <c r="Z216" i="6"/>
  <c r="EA216" i="10"/>
  <c r="AA216" i="6" s="1"/>
  <c r="EU151" i="10"/>
  <c r="AD151" i="6" s="1"/>
  <c r="DM302" i="10"/>
  <c r="DN302" i="10" s="1" a="1"/>
  <c r="DN302" i="10" s="1"/>
  <c r="EJ302" i="10" s="1" a="1"/>
  <c r="EJ302" i="10" s="1"/>
  <c r="FF302" i="10" s="1" a="1"/>
  <c r="FF302" i="10" s="1"/>
  <c r="DM269" i="10"/>
  <c r="EU104" i="10"/>
  <c r="EW104" i="10" s="1"/>
  <c r="EU110" i="10"/>
  <c r="EW110" i="10" s="1"/>
  <c r="EU124" i="10"/>
  <c r="EW124" i="10" s="1"/>
  <c r="AE124" i="6" s="1"/>
  <c r="DY300" i="10"/>
  <c r="Z300" i="6" s="1"/>
  <c r="EA179" i="10"/>
  <c r="AA179" i="6" s="1"/>
  <c r="DY267" i="10"/>
  <c r="Z267" i="6" s="1"/>
  <c r="DM144" i="10"/>
  <c r="DN144" i="10" s="1" a="1"/>
  <c r="DN144" i="10" s="1"/>
  <c r="EJ144" i="10" s="1" a="1"/>
  <c r="EJ144" i="10" s="1"/>
  <c r="FF144" i="10" s="1" a="1"/>
  <c r="FF144" i="10" s="1"/>
  <c r="DM181" i="10"/>
  <c r="EU225" i="10"/>
  <c r="EW225" i="10" s="1"/>
  <c r="AE225" i="6" s="1"/>
  <c r="EU192" i="10"/>
  <c r="EW192" i="10" s="1"/>
  <c r="AE192" i="6" s="1"/>
  <c r="EU241" i="10"/>
  <c r="DY146" i="10"/>
  <c r="Z146" i="6" s="1"/>
  <c r="DM190" i="10"/>
  <c r="DN190" i="10" s="1" a="1"/>
  <c r="DN190" i="10" s="1"/>
  <c r="EJ190" i="10" s="1" a="1"/>
  <c r="EJ190" i="10" s="1"/>
  <c r="FF190" i="10" s="1" a="1"/>
  <c r="FF190" i="10" s="1"/>
  <c r="GB190" i="10" s="1" a="1"/>
  <c r="GB190" i="10" s="1"/>
  <c r="GX190" i="10" s="1" a="1"/>
  <c r="GX190" i="10" s="1"/>
  <c r="HT190" i="10" s="1" a="1"/>
  <c r="HT190" i="10" s="1"/>
  <c r="IP190" i="10" s="1" a="1"/>
  <c r="IP190" i="10" s="1"/>
  <c r="DY128" i="10"/>
  <c r="EA193" i="10"/>
  <c r="AA193" i="6" s="1"/>
  <c r="DP163" i="10"/>
  <c r="EM163" i="10" s="1"/>
  <c r="EL163" i="10" s="1"/>
  <c r="FI163" i="10" s="1"/>
  <c r="FH163" i="10" s="1"/>
  <c r="GE163" i="10" s="1"/>
  <c r="GD163" i="10" s="1"/>
  <c r="HA163" i="10" s="1"/>
  <c r="GZ163" i="10" s="1"/>
  <c r="HW163" i="10" s="1"/>
  <c r="HV163" i="10" s="1"/>
  <c r="IS163" i="10" s="1"/>
  <c r="IR163" i="10" s="1"/>
  <c r="EU202" i="10"/>
  <c r="EW202" i="10" s="1"/>
  <c r="AE202" i="6" s="1"/>
  <c r="DP194" i="10"/>
  <c r="EM194" i="10" s="1"/>
  <c r="EL194" i="10" s="1"/>
  <c r="FI194" i="10" s="1"/>
  <c r="FH194" i="10" s="1"/>
  <c r="GE194" i="10" s="1"/>
  <c r="GD194" i="10" s="1"/>
  <c r="HA194" i="10" s="1"/>
  <c r="GZ194" i="10" s="1"/>
  <c r="HW194" i="10" s="1"/>
  <c r="HV194" i="10" s="1"/>
  <c r="IS194" i="10" s="1"/>
  <c r="IR194" i="10" s="1"/>
  <c r="AD272" i="6"/>
  <c r="FQ287" i="10"/>
  <c r="AH287" i="6" s="1"/>
  <c r="EU228" i="10"/>
  <c r="EW228" i="10" s="1"/>
  <c r="AE228" i="6" s="1"/>
  <c r="EW153" i="10"/>
  <c r="AE153" i="6" s="1"/>
  <c r="EU149" i="10"/>
  <c r="EW149" i="10" s="1"/>
  <c r="AE149" i="6" s="1"/>
  <c r="EU162" i="10"/>
  <c r="AD162" i="6" s="1"/>
  <c r="FQ189" i="10"/>
  <c r="FS189" i="10" s="1"/>
  <c r="AI189" i="6" s="1"/>
  <c r="EU242" i="10"/>
  <c r="EW242" i="10" s="1"/>
  <c r="AE242" i="6" s="1"/>
  <c r="DM178" i="10"/>
  <c r="DY283" i="10"/>
  <c r="Z283" i="6" s="1"/>
  <c r="DY240" i="10"/>
  <c r="Z240" i="6" s="1"/>
  <c r="DM267" i="10"/>
  <c r="DY276" i="10"/>
  <c r="EA276" i="10" s="1"/>
  <c r="AA276" i="6" s="1"/>
  <c r="DM130" i="10"/>
  <c r="DY103" i="10"/>
  <c r="EA103" i="10" s="1"/>
  <c r="CT120" i="10"/>
  <c r="DQ120" i="10" s="1"/>
  <c r="EU134" i="10"/>
  <c r="EW134" i="10" s="1"/>
  <c r="AE134" i="6" s="1"/>
  <c r="EU253" i="10"/>
  <c r="EW253" i="10" s="1"/>
  <c r="AE253" i="6" s="1"/>
  <c r="Z223" i="6"/>
  <c r="FS186" i="10"/>
  <c r="AI186" i="6" s="1"/>
  <c r="Z213" i="6"/>
  <c r="EU116" i="10"/>
  <c r="EW116" i="10" s="1"/>
  <c r="Z143" i="6"/>
  <c r="Z127" i="6"/>
  <c r="DY256" i="10"/>
  <c r="Z256" i="6" s="1"/>
  <c r="CT248" i="10"/>
  <c r="DQ248" i="10" s="1"/>
  <c r="DM209" i="10"/>
  <c r="DY133" i="10"/>
  <c r="Z133" i="6" s="1"/>
  <c r="DY102" i="10"/>
  <c r="EA102" i="10" s="1"/>
  <c r="DY130" i="10"/>
  <c r="Z130" i="6" s="1"/>
  <c r="DM177" i="10"/>
  <c r="DN177" i="10" s="1" a="1"/>
  <c r="DN177" i="10" s="1"/>
  <c r="DM146" i="10"/>
  <c r="DY214" i="10"/>
  <c r="FQ271" i="10"/>
  <c r="FS271" i="10" s="1"/>
  <c r="AI271" i="6" s="1"/>
  <c r="FQ164" i="10"/>
  <c r="AH164" i="6" s="1"/>
  <c r="FQ181" i="10"/>
  <c r="FS181" i="10" s="1"/>
  <c r="AI181" i="6" s="1"/>
  <c r="FQ296" i="10"/>
  <c r="EU175" i="10"/>
  <c r="EW175" i="10" s="1"/>
  <c r="AE175" i="6" s="1"/>
  <c r="EU260" i="10"/>
  <c r="EW260" i="10" s="1"/>
  <c r="AE260" i="6" s="1"/>
  <c r="FQ263" i="10"/>
  <c r="FS263" i="10" s="1"/>
  <c r="AI263" i="6" s="1"/>
  <c r="FQ188" i="10"/>
  <c r="FS188" i="10" s="1"/>
  <c r="AI188" i="6" s="1"/>
  <c r="EU170" i="10"/>
  <c r="AD170" i="6" s="1"/>
  <c r="EU301" i="10"/>
  <c r="EW301" i="10" s="1"/>
  <c r="AE301" i="6" s="1"/>
  <c r="FQ125" i="10"/>
  <c r="FS125" i="10" s="1"/>
  <c r="AI125" i="6" s="1"/>
  <c r="EU220" i="10"/>
  <c r="EW220" i="10" s="1"/>
  <c r="AE220" i="6" s="1"/>
  <c r="Z132" i="6"/>
  <c r="DP195" i="10"/>
  <c r="EM195" i="10" s="1"/>
  <c r="EL195" i="10" s="1"/>
  <c r="FI195" i="10" s="1"/>
  <c r="FH195" i="10" s="1"/>
  <c r="GE195" i="10" s="1"/>
  <c r="GD195" i="10" s="1"/>
  <c r="HA195" i="10" s="1"/>
  <c r="GZ195" i="10" s="1"/>
  <c r="HW195" i="10" s="1"/>
  <c r="HV195" i="10" s="1"/>
  <c r="IS195" i="10" s="1"/>
  <c r="IR195" i="10" s="1"/>
  <c r="Z231" i="6"/>
  <c r="DY259" i="10"/>
  <c r="DM300" i="10"/>
  <c r="DN300" i="10" s="1" a="1"/>
  <c r="DN300" i="10" s="1"/>
  <c r="EJ300" i="10" s="1" a="1"/>
  <c r="EJ300" i="10" s="1"/>
  <c r="FF300" i="10" s="1" a="1"/>
  <c r="FF300" i="10" s="1"/>
  <c r="GB300" i="10" s="1" a="1"/>
  <c r="GB300" i="10" s="1"/>
  <c r="GX300" i="10" s="1" a="1"/>
  <c r="GX300" i="10" s="1"/>
  <c r="HT300" i="10" s="1" a="1"/>
  <c r="HT300" i="10" s="1"/>
  <c r="IP300" i="10" s="1" a="1"/>
  <c r="IP300" i="10" s="1"/>
  <c r="DM131" i="10"/>
  <c r="DM264" i="10"/>
  <c r="DN264" i="10" s="1" a="1"/>
  <c r="DN264" i="10" s="1"/>
  <c r="EJ264" i="10" s="1" a="1"/>
  <c r="EJ264" i="10" s="1"/>
  <c r="FF264" i="10" s="1" a="1"/>
  <c r="FF264" i="10" s="1"/>
  <c r="GB264" i="10" s="1" a="1"/>
  <c r="GB264" i="10" s="1"/>
  <c r="EA137" i="10"/>
  <c r="AA137" i="6" s="1"/>
  <c r="DY148" i="10"/>
  <c r="Z148" i="6" s="1"/>
  <c r="DM171" i="10"/>
  <c r="DP196" i="10"/>
  <c r="EM196" i="10" s="1"/>
  <c r="EL196" i="10" s="1"/>
  <c r="FI196" i="10" s="1"/>
  <c r="FH196" i="10" s="1"/>
  <c r="GE196" i="10" s="1"/>
  <c r="GD196" i="10" s="1"/>
  <c r="HA196" i="10" s="1"/>
  <c r="GZ196" i="10" s="1"/>
  <c r="HW196" i="10" s="1"/>
  <c r="HV196" i="10" s="1"/>
  <c r="IS196" i="10" s="1"/>
  <c r="IR196" i="10" s="1"/>
  <c r="V244" i="6"/>
  <c r="DE244" i="10"/>
  <c r="W244" i="6" s="1"/>
  <c r="EU265" i="10"/>
  <c r="AD265" i="6" s="1"/>
  <c r="DM283" i="10"/>
  <c r="DM210" i="10"/>
  <c r="DN210" i="10" s="1" a="1"/>
  <c r="DN210" i="10" s="1"/>
  <c r="CT146" i="10"/>
  <c r="DQ146" i="10" s="1"/>
  <c r="CZ146" i="10"/>
  <c r="T146" i="6" s="1"/>
  <c r="FQ279" i="10"/>
  <c r="FS279" i="10" s="1"/>
  <c r="AI279" i="6" s="1"/>
  <c r="DY177" i="10"/>
  <c r="Z177" i="6" s="1"/>
  <c r="DM214" i="10"/>
  <c r="EA169" i="10"/>
  <c r="AA169" i="6" s="1"/>
  <c r="CZ240" i="10"/>
  <c r="T240" i="6" s="1"/>
  <c r="CT148" i="10"/>
  <c r="DQ148" i="10" s="1"/>
  <c r="EU122" i="10"/>
  <c r="AD122" i="6" s="1"/>
  <c r="EU106" i="10"/>
  <c r="EW106" i="10" s="1"/>
  <c r="DP113" i="10"/>
  <c r="EM113" i="10" s="1"/>
  <c r="EL113" i="10" s="1"/>
  <c r="FI113" i="10" s="1"/>
  <c r="FH113" i="10" s="1"/>
  <c r="GE113" i="10" s="1"/>
  <c r="GD113" i="10" s="1"/>
  <c r="HA113" i="10" s="1"/>
  <c r="GZ113" i="10" s="1"/>
  <c r="HW113" i="10" s="1"/>
  <c r="HV113" i="10" s="1"/>
  <c r="IS113" i="10" s="1"/>
  <c r="IR113" i="10" s="1"/>
  <c r="GN178" i="10"/>
  <c r="EU280" i="10"/>
  <c r="EW280" i="10" s="1"/>
  <c r="AE280" i="6" s="1"/>
  <c r="Z226" i="6"/>
  <c r="DM296" i="10"/>
  <c r="DP216" i="10"/>
  <c r="EM216" i="10" s="1"/>
  <c r="EL216" i="10" s="1"/>
  <c r="FI216" i="10" s="1"/>
  <c r="FH216" i="10" s="1"/>
  <c r="GE216" i="10" s="1"/>
  <c r="GD216" i="10" s="1"/>
  <c r="HA216" i="10" s="1"/>
  <c r="GZ216" i="10" s="1"/>
  <c r="HW216" i="10" s="1"/>
  <c r="HV216" i="10" s="1"/>
  <c r="IS216" i="10" s="1"/>
  <c r="IR216" i="10" s="1"/>
  <c r="DY271" i="10"/>
  <c r="DY239" i="10"/>
  <c r="V131" i="6"/>
  <c r="DE131" i="10"/>
  <c r="W131" i="6" s="1"/>
  <c r="DM109" i="10"/>
  <c r="DN109" i="10" s="1" a="1"/>
  <c r="DN109" i="10" s="1"/>
  <c r="EJ109" i="10" s="1" a="1"/>
  <c r="EJ109" i="10" s="1"/>
  <c r="CZ199" i="10"/>
  <c r="T199" i="6" s="1"/>
  <c r="CZ296" i="10"/>
  <c r="T296" i="6" s="1"/>
  <c r="CD144" i="10"/>
  <c r="P144" i="6" s="1"/>
  <c r="DY161" i="10"/>
  <c r="GN302" i="10"/>
  <c r="HJ302" i="10"/>
  <c r="DE148" i="10"/>
  <c r="W148" i="6" s="1"/>
  <c r="V148" i="6"/>
  <c r="FQ190" i="10"/>
  <c r="AH190" i="6" s="1"/>
  <c r="FQ159" i="10"/>
  <c r="FS159" i="10" s="1"/>
  <c r="AI159" i="6" s="1"/>
  <c r="EU266" i="10"/>
  <c r="EW266" i="10" s="1"/>
  <c r="AE266" i="6" s="1"/>
  <c r="FQ142" i="10"/>
  <c r="AH142" i="6" s="1"/>
  <c r="EW244" i="10"/>
  <c r="AE244" i="6" s="1"/>
  <c r="FQ128" i="10"/>
  <c r="FS128" i="10" s="1"/>
  <c r="AI128" i="6" s="1"/>
  <c r="AD131" i="6"/>
  <c r="EU227" i="10"/>
  <c r="EW227" i="10" s="1"/>
  <c r="AE227" i="6" s="1"/>
  <c r="EU294" i="10"/>
  <c r="EW294" i="10" s="1"/>
  <c r="AE294" i="6" s="1"/>
  <c r="ER255" i="10"/>
  <c r="AB255" i="6" s="1"/>
  <c r="AD121" i="6"/>
  <c r="EW263" i="10"/>
  <c r="AE263" i="6" s="1"/>
  <c r="AD239" i="6"/>
  <c r="CD162" i="10"/>
  <c r="P162" i="6" s="1"/>
  <c r="CT168" i="10"/>
  <c r="DQ168" i="10" s="1"/>
  <c r="CZ142" i="10"/>
  <c r="T142" i="6" s="1"/>
  <c r="V269" i="6"/>
  <c r="DE269" i="10"/>
  <c r="W269" i="6" s="1"/>
  <c r="GR211" i="10"/>
  <c r="GN211" i="10"/>
  <c r="GO211" i="10" s="1"/>
  <c r="AM211" i="6" s="1"/>
  <c r="DY264" i="10"/>
  <c r="DM115" i="10"/>
  <c r="DM142" i="10"/>
  <c r="DM117" i="10"/>
  <c r="V267" i="6"/>
  <c r="DE267" i="10"/>
  <c r="W267" i="6" s="1"/>
  <c r="DE181" i="10"/>
  <c r="W181" i="6" s="1"/>
  <c r="V181" i="6"/>
  <c r="DY232" i="10"/>
  <c r="DY190" i="10"/>
  <c r="CD204" i="10"/>
  <c r="P204" i="6" s="1"/>
  <c r="CZ117" i="10"/>
  <c r="CZ121" i="10"/>
  <c r="T121" i="6" s="1"/>
  <c r="DE259" i="10"/>
  <c r="W259" i="6" s="1"/>
  <c r="V259" i="6"/>
  <c r="CT267" i="10"/>
  <c r="DQ267" i="10" s="1"/>
  <c r="EU290" i="10"/>
  <c r="EW290" i="10" s="1"/>
  <c r="AE290" i="6" s="1"/>
  <c r="FQ107" i="10"/>
  <c r="EU284" i="10"/>
  <c r="AD284" i="6" s="1"/>
  <c r="EU154" i="10"/>
  <c r="AD154" i="6" s="1"/>
  <c r="FQ222" i="10"/>
  <c r="AH222" i="6" s="1"/>
  <c r="FQ120" i="10"/>
  <c r="HJ128" i="10"/>
  <c r="DP152" i="10"/>
  <c r="EM152" i="10" s="1"/>
  <c r="EL152" i="10" s="1"/>
  <c r="FI152" i="10" s="1"/>
  <c r="FH152" i="10" s="1"/>
  <c r="GE152" i="10" s="1"/>
  <c r="GD152" i="10" s="1"/>
  <c r="HA152" i="10" s="1"/>
  <c r="GZ152" i="10" s="1"/>
  <c r="HW152" i="10" s="1"/>
  <c r="HV152" i="10" s="1"/>
  <c r="IS152" i="10" s="1"/>
  <c r="IR152" i="10" s="1"/>
  <c r="EU163" i="10"/>
  <c r="EW163" i="10" s="1"/>
  <c r="AE163" i="6" s="1"/>
  <c r="EU299" i="10"/>
  <c r="EW299" i="10" s="1"/>
  <c r="AE299" i="6" s="1"/>
  <c r="EU212" i="10"/>
  <c r="EW212" i="10" s="1"/>
  <c r="AE212" i="6" s="1"/>
  <c r="EU204" i="10"/>
  <c r="EW204" i="10" s="1"/>
  <c r="AE204" i="6" s="1"/>
  <c r="DP266" i="10"/>
  <c r="EM266" i="10" s="1"/>
  <c r="EL266" i="10" s="1"/>
  <c r="FI266" i="10" s="1"/>
  <c r="FH266" i="10" s="1"/>
  <c r="GE266" i="10" s="1"/>
  <c r="GD266" i="10" s="1"/>
  <c r="HA266" i="10" s="1"/>
  <c r="GZ266" i="10" s="1"/>
  <c r="HW266" i="10" s="1"/>
  <c r="HV266" i="10" s="1"/>
  <c r="IS266" i="10" s="1"/>
  <c r="IR266" i="10" s="1"/>
  <c r="Z162" i="6"/>
  <c r="Z152" i="6"/>
  <c r="CD209" i="10"/>
  <c r="P209" i="6" s="1"/>
  <c r="DM259" i="10"/>
  <c r="DN259" i="10" s="1" a="1"/>
  <c r="DN259" i="10" s="1"/>
  <c r="CZ168" i="10"/>
  <c r="T168" i="6" s="1"/>
  <c r="CZ190" i="10"/>
  <c r="T190" i="6" s="1"/>
  <c r="V191" i="6"/>
  <c r="DE191" i="10"/>
  <c r="W191" i="6" s="1"/>
  <c r="EZ120" i="10"/>
  <c r="EV120" i="10"/>
  <c r="EW120" i="10" s="1"/>
  <c r="DY248" i="10"/>
  <c r="DY160" i="10"/>
  <c r="Z160" i="6" s="1"/>
  <c r="DP187" i="10"/>
  <c r="EM187" i="10" s="1"/>
  <c r="EL187" i="10" s="1"/>
  <c r="FI187" i="10" s="1"/>
  <c r="FH187" i="10" s="1"/>
  <c r="GE187" i="10" s="1"/>
  <c r="GD187" i="10" s="1"/>
  <c r="HA187" i="10" s="1"/>
  <c r="GZ187" i="10" s="1"/>
  <c r="HW187" i="10" s="1"/>
  <c r="HV187" i="10" s="1"/>
  <c r="IS187" i="10" s="1"/>
  <c r="IR187" i="10" s="1"/>
  <c r="DM153" i="10"/>
  <c r="DY121" i="10"/>
  <c r="EZ107" i="10"/>
  <c r="EV107" i="10"/>
  <c r="EW107" i="10" s="1"/>
  <c r="DE248" i="10"/>
  <c r="W248" i="6" s="1"/>
  <c r="V248" i="6"/>
  <c r="DE171" i="10"/>
  <c r="W171" i="6" s="1"/>
  <c r="V171" i="6"/>
  <c r="DY117" i="10"/>
  <c r="EA117" i="10" s="1"/>
  <c r="GN168" i="10"/>
  <c r="GR168" i="10"/>
  <c r="HN168" i="10" s="1"/>
  <c r="IJ168" i="10" s="1"/>
  <c r="DP124" i="10"/>
  <c r="EM124" i="10" s="1"/>
  <c r="EL124" i="10" s="1"/>
  <c r="FI124" i="10" s="1"/>
  <c r="FH124" i="10" s="1"/>
  <c r="GE124" i="10" s="1"/>
  <c r="GD124" i="10" s="1"/>
  <c r="HA124" i="10" s="1"/>
  <c r="GZ124" i="10" s="1"/>
  <c r="HW124" i="10" s="1"/>
  <c r="HV124" i="10" s="1"/>
  <c r="IS124" i="10" s="1"/>
  <c r="IR124" i="10" s="1"/>
  <c r="FR276" i="10"/>
  <c r="FS276" i="10" s="1"/>
  <c r="AI276" i="6" s="1"/>
  <c r="FV276" i="10"/>
  <c r="DY263" i="10"/>
  <c r="EV102" i="10"/>
  <c r="EW102" i="10" s="1"/>
  <c r="EZ102" i="10"/>
  <c r="CZ259" i="10"/>
  <c r="T259" i="6" s="1"/>
  <c r="DM161" i="10"/>
  <c r="GN246" i="10"/>
  <c r="Z167" i="6"/>
  <c r="Z262" i="6"/>
  <c r="GR169" i="10"/>
  <c r="GN169" i="10"/>
  <c r="GO169" i="10" s="1"/>
  <c r="AM169" i="6" s="1"/>
  <c r="CT133" i="10"/>
  <c r="DQ133" i="10" s="1"/>
  <c r="CZ125" i="10"/>
  <c r="T125" i="6" s="1"/>
  <c r="DE146" i="10"/>
  <c r="W146" i="6" s="1"/>
  <c r="V146" i="6"/>
  <c r="V142" i="6"/>
  <c r="DE142" i="10"/>
  <c r="W142" i="6" s="1"/>
  <c r="DE133" i="10"/>
  <c r="W133" i="6" s="1"/>
  <c r="DP150" i="10"/>
  <c r="EM150" i="10" s="1"/>
  <c r="EL150" i="10" s="1"/>
  <c r="FI150" i="10" s="1"/>
  <c r="FH150" i="10" s="1"/>
  <c r="GE150" i="10" s="1"/>
  <c r="GD150" i="10" s="1"/>
  <c r="HA150" i="10" s="1"/>
  <c r="GZ150" i="10" s="1"/>
  <c r="HW150" i="10" s="1"/>
  <c r="HV150" i="10" s="1"/>
  <c r="IS150" i="10" s="1"/>
  <c r="IR150" i="10" s="1"/>
  <c r="CZ153" i="10"/>
  <c r="T153" i="6" s="1"/>
  <c r="FR248" i="10"/>
  <c r="FS248" i="10" s="1"/>
  <c r="AI248" i="6" s="1"/>
  <c r="FV248" i="10"/>
  <c r="CT103" i="10"/>
  <c r="DQ103" i="10" s="1"/>
  <c r="V296" i="6"/>
  <c r="DE296" i="10"/>
  <c r="W296" i="6" s="1"/>
  <c r="DP167" i="10"/>
  <c r="EM167" i="10" s="1"/>
  <c r="EL167" i="10" s="1"/>
  <c r="FI167" i="10" s="1"/>
  <c r="FH167" i="10" s="1"/>
  <c r="GE167" i="10" s="1"/>
  <c r="GD167" i="10" s="1"/>
  <c r="HA167" i="10" s="1"/>
  <c r="GZ167" i="10" s="1"/>
  <c r="HW167" i="10" s="1"/>
  <c r="HV167" i="10" s="1"/>
  <c r="IS167" i="10" s="1"/>
  <c r="IR167" i="10" s="1"/>
  <c r="EU233" i="10"/>
  <c r="EW233" i="10" s="1"/>
  <c r="AE233" i="6" s="1"/>
  <c r="FQ235" i="10"/>
  <c r="FS235" i="10" s="1"/>
  <c r="AI235" i="6" s="1"/>
  <c r="AL169" i="6"/>
  <c r="EU245" i="10"/>
  <c r="EW245" i="10" s="1"/>
  <c r="AE245" i="6" s="1"/>
  <c r="EU215" i="10"/>
  <c r="AD215" i="6" s="1"/>
  <c r="EU218" i="10"/>
  <c r="EW218" i="10" s="1"/>
  <c r="AE218" i="6" s="1"/>
  <c r="AH209" i="6"/>
  <c r="V144" i="6"/>
  <c r="DE144" i="10"/>
  <c r="W144" i="6" s="1"/>
  <c r="DY189" i="10"/>
  <c r="DY131" i="10"/>
  <c r="Z131" i="6" s="1"/>
  <c r="CT125" i="10"/>
  <c r="DQ125" i="10" s="1"/>
  <c r="DP136" i="10"/>
  <c r="EM136" i="10" s="1"/>
  <c r="EL136" i="10" s="1"/>
  <c r="FI136" i="10" s="1"/>
  <c r="FH136" i="10" s="1"/>
  <c r="GE136" i="10" s="1"/>
  <c r="GD136" i="10" s="1"/>
  <c r="HA136" i="10" s="1"/>
  <c r="GZ136" i="10" s="1"/>
  <c r="HW136" i="10" s="1"/>
  <c r="HV136" i="10" s="1"/>
  <c r="IS136" i="10" s="1"/>
  <c r="IR136" i="10" s="1"/>
  <c r="V178" i="6"/>
  <c r="DE178" i="10"/>
  <c r="W178" i="6" s="1"/>
  <c r="CZ239" i="10"/>
  <c r="T239" i="6" s="1"/>
  <c r="DE209" i="10"/>
  <c r="W209" i="6" s="1"/>
  <c r="V209" i="6"/>
  <c r="V153" i="6"/>
  <c r="DE153" i="10"/>
  <c r="W153" i="6" s="1"/>
  <c r="DY129" i="10"/>
  <c r="DE160" i="10"/>
  <c r="W160" i="6" s="1"/>
  <c r="DY191" i="10"/>
  <c r="CT210" i="10"/>
  <c r="DQ210" i="10" s="1"/>
  <c r="CT264" i="10"/>
  <c r="DQ264" i="10" s="1"/>
  <c r="EU257" i="10"/>
  <c r="EW257" i="10" s="1"/>
  <c r="AE257" i="6" s="1"/>
  <c r="EU126" i="10"/>
  <c r="EW126" i="10" s="1"/>
  <c r="AE126" i="6" s="1"/>
  <c r="ER135" i="10"/>
  <c r="AB135" i="6" s="1"/>
  <c r="FN135" i="10"/>
  <c r="AF135" i="6" s="1"/>
  <c r="EU250" i="10"/>
  <c r="AD250" i="6" s="1"/>
  <c r="EU285" i="10"/>
  <c r="AD285" i="6" s="1"/>
  <c r="EU293" i="10"/>
  <c r="EW293" i="10" s="1"/>
  <c r="AE293" i="6" s="1"/>
  <c r="EU226" i="10"/>
  <c r="AD226" i="6" s="1"/>
  <c r="FQ238" i="10"/>
  <c r="FS238" i="10" s="1"/>
  <c r="AI238" i="6" s="1"/>
  <c r="EU273" i="10"/>
  <c r="EW273" i="10" s="1"/>
  <c r="AE273" i="6" s="1"/>
  <c r="ER238" i="10"/>
  <c r="AB238" i="6" s="1"/>
  <c r="CZ232" i="10"/>
  <c r="T232" i="6" s="1"/>
  <c r="DM168" i="10"/>
  <c r="DN168" i="10" s="1" a="1"/>
  <c r="DN168" i="10" s="1"/>
  <c r="DM236" i="10"/>
  <c r="CT130" i="10"/>
  <c r="DQ130" i="10" s="1"/>
  <c r="CZ130" i="10"/>
  <c r="T130" i="6" s="1"/>
  <c r="V300" i="6"/>
  <c r="DE300" i="10"/>
  <c r="W300" i="6" s="1"/>
  <c r="DM239" i="10"/>
  <c r="EZ117" i="10"/>
  <c r="EV117" i="10"/>
  <c r="EW117" i="10" s="1"/>
  <c r="DY120" i="10"/>
  <c r="EA120" i="10" s="1"/>
  <c r="DP186" i="10"/>
  <c r="EM186" i="10" s="1"/>
  <c r="EL186" i="10" s="1"/>
  <c r="FI186" i="10" s="1"/>
  <c r="FH186" i="10" s="1"/>
  <c r="GE186" i="10" s="1"/>
  <c r="GD186" i="10" s="1"/>
  <c r="HA186" i="10" s="1"/>
  <c r="GZ186" i="10" s="1"/>
  <c r="HW186" i="10" s="1"/>
  <c r="HV186" i="10" s="1"/>
  <c r="IS186" i="10" s="1"/>
  <c r="IR186" i="10" s="1"/>
  <c r="DM107" i="10"/>
  <c r="DY115" i="10"/>
  <c r="EA115" i="10" s="1"/>
  <c r="DM232" i="10"/>
  <c r="DM103" i="10"/>
  <c r="DN103" i="10" s="1" a="1"/>
  <c r="DN103" i="10" s="1"/>
  <c r="EJ103" i="10" s="1" a="1"/>
  <c r="EJ103" i="10" s="1"/>
  <c r="FF103" i="10" s="1" a="1"/>
  <c r="FF103" i="10" s="1"/>
  <c r="GB103" i="10" s="1" a="1"/>
  <c r="GB103" i="10" s="1"/>
  <c r="GX103" i="10" s="1" a="1"/>
  <c r="GX103" i="10" s="1"/>
  <c r="HT103" i="10" s="1" a="1"/>
  <c r="HT103" i="10" s="1"/>
  <c r="IP103" i="10" s="1" a="1"/>
  <c r="IP103" i="10" s="1"/>
  <c r="CZ247" i="10"/>
  <c r="T247" i="6" s="1"/>
  <c r="GN271" i="10"/>
  <c r="HJ271" i="10"/>
  <c r="EU208" i="10"/>
  <c r="EW208" i="10" s="1"/>
  <c r="AE208" i="6" s="1"/>
  <c r="GN238" i="10"/>
  <c r="DY168" i="10"/>
  <c r="CZ131" i="10"/>
  <c r="T131" i="6" s="1"/>
  <c r="CT240" i="10"/>
  <c r="DQ240" i="10" s="1"/>
  <c r="V236" i="6"/>
  <c r="DE236" i="10"/>
  <c r="W236" i="6" s="1"/>
  <c r="CD218" i="10"/>
  <c r="P218" i="6" s="1"/>
  <c r="FR193" i="10"/>
  <c r="FS193" i="10" s="1"/>
  <c r="AI193" i="6" s="1"/>
  <c r="FV193" i="10"/>
  <c r="Z181" i="6"/>
  <c r="DM191" i="10"/>
  <c r="FV129" i="10"/>
  <c r="FR129" i="10"/>
  <c r="FS129" i="10" s="1"/>
  <c r="AI129" i="6" s="1"/>
  <c r="CT121" i="10"/>
  <c r="DQ121" i="10" s="1"/>
  <c r="DP121" i="10" s="1"/>
  <c r="EM121" i="10" s="1"/>
  <c r="EL121" i="10" s="1"/>
  <c r="FI121" i="10" s="1"/>
  <c r="FH121" i="10" s="1"/>
  <c r="GE121" i="10" s="1"/>
  <c r="GD121" i="10" s="1"/>
  <c r="HA121" i="10" s="1"/>
  <c r="GZ121" i="10" s="1"/>
  <c r="HW121" i="10" s="1"/>
  <c r="HV121" i="10" s="1"/>
  <c r="IS121" i="10" s="1"/>
  <c r="IR121" i="10" s="1"/>
  <c r="HI169" i="10"/>
  <c r="AP169" i="6" s="1"/>
  <c r="IE139" i="10"/>
  <c r="AT139" i="6" s="1"/>
  <c r="IE256" i="10"/>
  <c r="AT256" i="6" s="1"/>
  <c r="GM186" i="10"/>
  <c r="AL186" i="6" s="1"/>
  <c r="GM232" i="10"/>
  <c r="AL232" i="6" s="1"/>
  <c r="GM199" i="10"/>
  <c r="AL199" i="6" s="1"/>
  <c r="GM155" i="10"/>
  <c r="AL155" i="6" s="1"/>
  <c r="GM276" i="10"/>
  <c r="AL276" i="6" s="1"/>
  <c r="GM148" i="10"/>
  <c r="AL148" i="6" s="1"/>
  <c r="FQ289" i="10"/>
  <c r="AH289" i="6" s="1"/>
  <c r="FQ103" i="10"/>
  <c r="FS103" i="10" s="1"/>
  <c r="FQ254" i="10"/>
  <c r="FS254" i="10" s="1"/>
  <c r="AI254" i="6" s="1"/>
  <c r="FQ144" i="10"/>
  <c r="AH144" i="6" s="1"/>
  <c r="FQ283" i="10"/>
  <c r="AH283" i="6" s="1"/>
  <c r="FQ131" i="10"/>
  <c r="AH131" i="6" s="1"/>
  <c r="FQ146" i="10"/>
  <c r="FS146" i="10" s="1"/>
  <c r="AI146" i="6" s="1"/>
  <c r="GM133" i="10"/>
  <c r="AL133" i="6" s="1"/>
  <c r="FQ302" i="10"/>
  <c r="FQ244" i="10"/>
  <c r="AH244" i="6" s="1"/>
  <c r="GM216" i="10"/>
  <c r="AL216" i="6" s="1"/>
  <c r="GM209" i="10"/>
  <c r="GO209" i="10" s="1"/>
  <c r="AM209" i="6" s="1"/>
  <c r="FQ236" i="10"/>
  <c r="AH236" i="6" s="1"/>
  <c r="GM171" i="10"/>
  <c r="AL171" i="6" s="1"/>
  <c r="HI248" i="10"/>
  <c r="AP248" i="6" s="1"/>
  <c r="FQ230" i="10"/>
  <c r="AH230" i="6" s="1"/>
  <c r="FQ135" i="10"/>
  <c r="AH135" i="6" s="1"/>
  <c r="FQ153" i="10"/>
  <c r="AH153" i="6" s="1"/>
  <c r="GM269" i="10"/>
  <c r="AL269" i="6" s="1"/>
  <c r="FQ214" i="10"/>
  <c r="AH214" i="6" s="1"/>
  <c r="GM137" i="10"/>
  <c r="AL137" i="6" s="1"/>
  <c r="FQ191" i="10"/>
  <c r="AH191" i="6" s="1"/>
  <c r="FQ177" i="10"/>
  <c r="AH177" i="6" s="1"/>
  <c r="GM150" i="10"/>
  <c r="AL150" i="6" s="1"/>
  <c r="GM168" i="10"/>
  <c r="FQ115" i="10"/>
  <c r="FS115" i="10" s="1"/>
  <c r="FQ102" i="10"/>
  <c r="EW203" i="10"/>
  <c r="AE203" i="6" s="1"/>
  <c r="EU173" i="10"/>
  <c r="EW173" i="10" s="1"/>
  <c r="AE173" i="6" s="1"/>
  <c r="EU213" i="10"/>
  <c r="EW213" i="10" s="1"/>
  <c r="AE213" i="6" s="1"/>
  <c r="EU108" i="10"/>
  <c r="EW108" i="10" s="1"/>
  <c r="EU184" i="10"/>
  <c r="EW184" i="10" s="1"/>
  <c r="AE184" i="6" s="1"/>
  <c r="EU113" i="10"/>
  <c r="EW113" i="10" s="1"/>
  <c r="EW188" i="10"/>
  <c r="AE188" i="6" s="1"/>
  <c r="EU156" i="10"/>
  <c r="EW156" i="10" s="1"/>
  <c r="AE156" i="6" s="1"/>
  <c r="EU288" i="10"/>
  <c r="AD288" i="6" s="1"/>
  <c r="EU105" i="10"/>
  <c r="EW105" i="10" s="1"/>
  <c r="EU274" i="10"/>
  <c r="AD274" i="6" s="1"/>
  <c r="EU157" i="10"/>
  <c r="EW157" i="10" s="1"/>
  <c r="AE157" i="6" s="1"/>
  <c r="EU112" i="10"/>
  <c r="EW112" i="10" s="1"/>
  <c r="EU167" i="10"/>
  <c r="EW167" i="10" s="1"/>
  <c r="AE167" i="6" s="1"/>
  <c r="EU200" i="10"/>
  <c r="EW200" i="10" s="1"/>
  <c r="AE200" i="6" s="1"/>
  <c r="EU180" i="10"/>
  <c r="AD180" i="6" s="1"/>
  <c r="EU158" i="10"/>
  <c r="AD158" i="6" s="1"/>
  <c r="EU219" i="10"/>
  <c r="EW219" i="10" s="1"/>
  <c r="AE219" i="6" s="1"/>
  <c r="EU183" i="10"/>
  <c r="EW183" i="10" s="1"/>
  <c r="AE183" i="6" s="1"/>
  <c r="EU114" i="10"/>
  <c r="EW114" i="10" s="1"/>
  <c r="EU127" i="10"/>
  <c r="EW127" i="10" s="1"/>
  <c r="AE127" i="6" s="1"/>
  <c r="EU172" i="10"/>
  <c r="EW172" i="10" s="1"/>
  <c r="AE172" i="6" s="1"/>
  <c r="EU231" i="10"/>
  <c r="EW231" i="10" s="1"/>
  <c r="AE231" i="6" s="1"/>
  <c r="EU223" i="10"/>
  <c r="EW223" i="10" s="1"/>
  <c r="AE223" i="6" s="1"/>
  <c r="EU197" i="10"/>
  <c r="EW197" i="10" s="1"/>
  <c r="AE197" i="6" s="1"/>
  <c r="EU143" i="10"/>
  <c r="EW143" i="10" s="1"/>
  <c r="AE143" i="6" s="1"/>
  <c r="EU278" i="10"/>
  <c r="AD278" i="6" s="1"/>
  <c r="EW255" i="10"/>
  <c r="AE255" i="6" s="1"/>
  <c r="AD255" i="6"/>
  <c r="EU258" i="10"/>
  <c r="AD258" i="6" s="1"/>
  <c r="EU286" i="10"/>
  <c r="EW286" i="10" s="1"/>
  <c r="AE286" i="6" s="1"/>
  <c r="EW252" i="10"/>
  <c r="AE252" i="6" s="1"/>
  <c r="AD252" i="6"/>
  <c r="EW181" i="10"/>
  <c r="AE181" i="6" s="1"/>
  <c r="AD181" i="6"/>
  <c r="FQ259" i="10"/>
  <c r="AH259" i="6" s="1"/>
  <c r="EW125" i="10"/>
  <c r="AE125" i="6" s="1"/>
  <c r="AD125" i="6"/>
  <c r="FQ246" i="10"/>
  <c r="FS246" i="10" s="1"/>
  <c r="AI246" i="6" s="1"/>
  <c r="FQ130" i="10"/>
  <c r="FS130" i="10" s="1"/>
  <c r="AI130" i="6" s="1"/>
  <c r="FQ174" i="10"/>
  <c r="AH174" i="6" s="1"/>
  <c r="FQ109" i="10"/>
  <c r="FQ275" i="10"/>
  <c r="AH275" i="6" s="1"/>
  <c r="EU138" i="10"/>
  <c r="EW138" i="10" s="1"/>
  <c r="AE138" i="6" s="1"/>
  <c r="FQ300" i="10"/>
  <c r="AH300" i="6" s="1"/>
  <c r="EU176" i="10"/>
  <c r="EW176" i="10" s="1"/>
  <c r="AE176" i="6" s="1"/>
  <c r="EU298" i="10"/>
  <c r="EW298" i="10" s="1"/>
  <c r="AE298" i="6" s="1"/>
  <c r="EU251" i="10"/>
  <c r="AD251" i="6" s="1"/>
  <c r="EU141" i="10"/>
  <c r="AD141" i="6" s="1"/>
  <c r="EU136" i="10"/>
  <c r="EW136" i="10" s="1"/>
  <c r="AE136" i="6" s="1"/>
  <c r="EU132" i="10"/>
  <c r="EW132" i="10" s="1"/>
  <c r="AE132" i="6" s="1"/>
  <c r="FQ121" i="10"/>
  <c r="FS121" i="10" s="1"/>
  <c r="AI121" i="6" s="1"/>
  <c r="GM179" i="10"/>
  <c r="AL179" i="6" s="1"/>
  <c r="FQ264" i="10"/>
  <c r="AH264" i="6" s="1"/>
  <c r="EU221" i="10"/>
  <c r="EW221" i="10" s="1"/>
  <c r="AE221" i="6" s="1"/>
  <c r="EU194" i="10"/>
  <c r="EW194" i="10" s="1"/>
  <c r="AE194" i="6" s="1"/>
  <c r="FQ178" i="10"/>
  <c r="FS178" i="10" s="1"/>
  <c r="AI178" i="6" s="1"/>
  <c r="FQ145" i="10"/>
  <c r="FS145" i="10" s="1"/>
  <c r="AI145" i="6" s="1"/>
  <c r="FQ210" i="10"/>
  <c r="FS210" i="10" s="1"/>
  <c r="AI210" i="6" s="1"/>
  <c r="EU187" i="10"/>
  <c r="EW187" i="10" s="1"/>
  <c r="AE187" i="6" s="1"/>
  <c r="GM129" i="10"/>
  <c r="AL129" i="6" s="1"/>
  <c r="FQ207" i="10"/>
  <c r="AH207" i="6" s="1"/>
  <c r="AH193" i="6"/>
  <c r="FQ203" i="10"/>
  <c r="AH203" i="6" s="1"/>
  <c r="GM160" i="10"/>
  <c r="AL160" i="6" s="1"/>
  <c r="EU262" i="10"/>
  <c r="EW262" i="10" s="1"/>
  <c r="AE262" i="6" s="1"/>
  <c r="EW135" i="10"/>
  <c r="AE135" i="6" s="1"/>
  <c r="FQ239" i="10"/>
  <c r="FS239" i="10" s="1"/>
  <c r="AI239" i="6" s="1"/>
  <c r="AD166" i="6"/>
  <c r="AD145" i="6"/>
  <c r="EU118" i="10"/>
  <c r="EW118" i="10" s="1"/>
  <c r="GM240" i="10"/>
  <c r="AL240" i="6" s="1"/>
  <c r="FQ117" i="10"/>
  <c r="HI201" i="10"/>
  <c r="AP201" i="6" s="1"/>
  <c r="GM291" i="10"/>
  <c r="GO291" i="10" s="1"/>
  <c r="AM291" i="6" s="1"/>
  <c r="EU234" i="10"/>
  <c r="AD234" i="6" s="1"/>
  <c r="FQ166" i="10"/>
  <c r="FS166" i="10" s="1"/>
  <c r="AI166" i="6" s="1"/>
  <c r="FQ255" i="10"/>
  <c r="FS255" i="10" s="1"/>
  <c r="AI255" i="6" s="1"/>
  <c r="FQ111" i="10"/>
  <c r="FS111" i="10" s="1"/>
  <c r="EU123" i="10"/>
  <c r="EW123" i="10" s="1"/>
  <c r="AE123" i="6" s="1"/>
  <c r="HI147" i="10"/>
  <c r="AP147" i="6" s="1"/>
  <c r="FQ161" i="10"/>
  <c r="AH161" i="6" s="1"/>
  <c r="FQ272" i="10"/>
  <c r="FS272" i="10" s="1"/>
  <c r="AI272" i="6" s="1"/>
  <c r="EU282" i="10"/>
  <c r="AD282" i="6" s="1"/>
  <c r="EU277" i="10"/>
  <c r="AD277" i="6" s="1"/>
  <c r="FQ252" i="10"/>
  <c r="FS252" i="10" s="1"/>
  <c r="AI252" i="6" s="1"/>
  <c r="EU249" i="10"/>
  <c r="EW249" i="10" s="1"/>
  <c r="AE249" i="6" s="1"/>
  <c r="GM261" i="10"/>
  <c r="AL261" i="6" s="1"/>
  <c r="EU185" i="10"/>
  <c r="EW185" i="10" s="1"/>
  <c r="AE185" i="6" s="1"/>
  <c r="EU237" i="10"/>
  <c r="AD237" i="6" s="1"/>
  <c r="GM193" i="10"/>
  <c r="EU195" i="10"/>
  <c r="EW195" i="10" s="1"/>
  <c r="AE195" i="6" s="1"/>
  <c r="EU205" i="10"/>
  <c r="AD205" i="6" s="1"/>
  <c r="EU270" i="10"/>
  <c r="AD270" i="6" s="1"/>
  <c r="EU165" i="10"/>
  <c r="EW165" i="10" s="1"/>
  <c r="AE165" i="6" s="1"/>
  <c r="EU152" i="10"/>
  <c r="EW152" i="10" s="1"/>
  <c r="AE152" i="6" s="1"/>
  <c r="AH296" i="6"/>
  <c r="AD198" i="6"/>
  <c r="EW241" i="10"/>
  <c r="AE241" i="6" s="1"/>
  <c r="AD241" i="6"/>
  <c r="GR217" i="10"/>
  <c r="FV179" i="10"/>
  <c r="FR179" i="10"/>
  <c r="FS179" i="10" s="1"/>
  <c r="AI179" i="6" s="1"/>
  <c r="CZ187" i="10"/>
  <c r="T187" i="6" s="1"/>
  <c r="CZ166" i="10"/>
  <c r="T166" i="6" s="1"/>
  <c r="FV195" i="10"/>
  <c r="FR195" i="10"/>
  <c r="GK222" i="10"/>
  <c r="GL222" i="10"/>
  <c r="GK103" i="10"/>
  <c r="GL103" i="10"/>
  <c r="HG261" i="10"/>
  <c r="HH261" i="10"/>
  <c r="GR106" i="10"/>
  <c r="GL166" i="10"/>
  <c r="GK166" i="10"/>
  <c r="FO237" i="10"/>
  <c r="FP237" i="10"/>
  <c r="FR237" i="10"/>
  <c r="GK263" i="10"/>
  <c r="GL263" i="10"/>
  <c r="FR285" i="10"/>
  <c r="FV285" i="10"/>
  <c r="HN116" i="10"/>
  <c r="HG179" i="10"/>
  <c r="HH179" i="10"/>
  <c r="DP233" i="10"/>
  <c r="EM233" i="10" s="1"/>
  <c r="EL233" i="10" s="1"/>
  <c r="FI233" i="10" s="1"/>
  <c r="FH233" i="10" s="1"/>
  <c r="GE233" i="10" s="1"/>
  <c r="GD233" i="10" s="1"/>
  <c r="HA233" i="10" s="1"/>
  <c r="GZ233" i="10" s="1"/>
  <c r="HW233" i="10" s="1"/>
  <c r="HV233" i="10" s="1"/>
  <c r="IS233" i="10" s="1"/>
  <c r="IR233" i="10" s="1"/>
  <c r="CZ106" i="10"/>
  <c r="FO221" i="10"/>
  <c r="FP221" i="10"/>
  <c r="FR221" i="10"/>
  <c r="GK247" i="10"/>
  <c r="GL247" i="10"/>
  <c r="GN247" i="10"/>
  <c r="GR264" i="10"/>
  <c r="GN264" i="10"/>
  <c r="FO152" i="10"/>
  <c r="FP152" i="10"/>
  <c r="FR152" i="10"/>
  <c r="FR203" i="10"/>
  <c r="FV203" i="10"/>
  <c r="HN180" i="10"/>
  <c r="FO141" i="10"/>
  <c r="FP141" i="10"/>
  <c r="FR141" i="10"/>
  <c r="IJ208" i="10"/>
  <c r="HG232" i="10"/>
  <c r="HH232" i="10"/>
  <c r="FO134" i="10"/>
  <c r="FP134" i="10"/>
  <c r="FR134" i="10"/>
  <c r="GL131" i="10"/>
  <c r="GK131" i="10"/>
  <c r="HN145" i="10"/>
  <c r="FO298" i="10"/>
  <c r="FP298" i="10"/>
  <c r="FR126" i="10"/>
  <c r="FV126" i="10"/>
  <c r="HG199" i="10"/>
  <c r="HH199" i="10"/>
  <c r="FR204" i="10"/>
  <c r="FV204" i="10"/>
  <c r="FP158" i="10"/>
  <c r="FO158" i="10"/>
  <c r="FO136" i="10"/>
  <c r="FP136" i="10"/>
  <c r="FR136" i="10"/>
  <c r="FR199" i="10"/>
  <c r="FS199" i="10" s="1"/>
  <c r="AI199" i="6" s="1"/>
  <c r="FV199" i="10"/>
  <c r="HH168" i="10"/>
  <c r="HG168" i="10"/>
  <c r="FP183" i="10"/>
  <c r="FO183" i="10"/>
  <c r="FR183" i="10"/>
  <c r="FO180" i="10"/>
  <c r="FP180" i="10"/>
  <c r="FR180" i="10"/>
  <c r="FO245" i="10"/>
  <c r="FP245" i="10"/>
  <c r="FR245" i="10"/>
  <c r="HN288" i="10"/>
  <c r="FV287" i="10"/>
  <c r="FR287" i="10"/>
  <c r="GK267" i="10"/>
  <c r="GL267" i="10"/>
  <c r="FO105" i="10"/>
  <c r="FP105" i="10"/>
  <c r="HN172" i="10"/>
  <c r="GK128" i="10"/>
  <c r="GL128" i="10"/>
  <c r="FR222" i="10"/>
  <c r="FV222" i="10"/>
  <c r="GN274" i="10"/>
  <c r="FO274" i="10"/>
  <c r="FP274" i="10"/>
  <c r="DP172" i="10"/>
  <c r="EM172" i="10" s="1"/>
  <c r="EL172" i="10" s="1"/>
  <c r="FI172" i="10" s="1"/>
  <c r="FH172" i="10" s="1"/>
  <c r="GE172" i="10" s="1"/>
  <c r="GD172" i="10" s="1"/>
  <c r="HA172" i="10" s="1"/>
  <c r="GZ172" i="10" s="1"/>
  <c r="HW172" i="10" s="1"/>
  <c r="HV172" i="10" s="1"/>
  <c r="IS172" i="10" s="1"/>
  <c r="IR172" i="10" s="1"/>
  <c r="EU292" i="10"/>
  <c r="HH155" i="10"/>
  <c r="HG155" i="10"/>
  <c r="EU295" i="10"/>
  <c r="FO205" i="10"/>
  <c r="FP205" i="10"/>
  <c r="FR205" i="10"/>
  <c r="FV177" i="10"/>
  <c r="FR177" i="10"/>
  <c r="IJ183" i="10"/>
  <c r="FR277" i="10"/>
  <c r="FV277" i="10"/>
  <c r="CZ104" i="10"/>
  <c r="GK283" i="10"/>
  <c r="GL283" i="10"/>
  <c r="GN283" i="10"/>
  <c r="FO138" i="10"/>
  <c r="FP138" i="10"/>
  <c r="FO251" i="10"/>
  <c r="FP251" i="10"/>
  <c r="FR251" i="10"/>
  <c r="FO104" i="10"/>
  <c r="FP104" i="10"/>
  <c r="FR104" i="10"/>
  <c r="GK174" i="10"/>
  <c r="GL174" i="10"/>
  <c r="GK300" i="10"/>
  <c r="GL300" i="10"/>
  <c r="CZ165" i="10"/>
  <c r="T165" i="6" s="1"/>
  <c r="IJ247" i="10"/>
  <c r="FO172" i="10"/>
  <c r="FP172" i="10"/>
  <c r="FR172" i="10"/>
  <c r="HN189" i="10"/>
  <c r="GR235" i="10"/>
  <c r="GN235" i="10"/>
  <c r="GR280" i="10"/>
  <c r="FO277" i="10"/>
  <c r="FP277" i="10"/>
  <c r="GK181" i="10"/>
  <c r="GL181" i="10"/>
  <c r="GN181" i="10"/>
  <c r="FV250" i="10"/>
  <c r="FR250" i="10"/>
  <c r="GN219" i="10"/>
  <c r="FO219" i="10"/>
  <c r="FP219" i="10"/>
  <c r="HG186" i="10"/>
  <c r="HH186" i="10"/>
  <c r="FO156" i="10"/>
  <c r="FP156" i="10"/>
  <c r="FO182" i="10"/>
  <c r="FP182" i="10"/>
  <c r="FR182" i="10"/>
  <c r="GK117" i="10"/>
  <c r="GL117" i="10"/>
  <c r="FO249" i="10"/>
  <c r="FP249" i="10"/>
  <c r="HG224" i="10"/>
  <c r="HH224" i="10"/>
  <c r="GR187" i="10"/>
  <c r="IJ170" i="10"/>
  <c r="GR148" i="10"/>
  <c r="GN148" i="10"/>
  <c r="FO197" i="10"/>
  <c r="FP197" i="10"/>
  <c r="FO140" i="10"/>
  <c r="FP140" i="10"/>
  <c r="EU297" i="10"/>
  <c r="FR300" i="10"/>
  <c r="FV300" i="10"/>
  <c r="GR234" i="10"/>
  <c r="GK164" i="10"/>
  <c r="GL164" i="10"/>
  <c r="FO258" i="10"/>
  <c r="FP258" i="10"/>
  <c r="FR258" i="10"/>
  <c r="DV235" i="10"/>
  <c r="X235" i="6" s="1"/>
  <c r="GK190" i="10"/>
  <c r="GL190" i="10"/>
  <c r="FR228" i="10"/>
  <c r="FV228" i="10"/>
  <c r="HN271" i="10"/>
  <c r="IC169" i="10"/>
  <c r="ID169" i="10"/>
  <c r="FO176" i="10"/>
  <c r="FP176" i="10"/>
  <c r="FR176" i="10"/>
  <c r="GK146" i="10"/>
  <c r="GL146" i="10"/>
  <c r="GR249" i="10"/>
  <c r="HH133" i="10"/>
  <c r="HG133" i="10"/>
  <c r="GK272" i="10"/>
  <c r="GL272" i="10"/>
  <c r="GN272" i="10"/>
  <c r="FV174" i="10"/>
  <c r="FR174" i="10"/>
  <c r="GL130" i="10"/>
  <c r="GK130" i="10"/>
  <c r="HJ130" i="10"/>
  <c r="GN130" i="10"/>
  <c r="FO200" i="10"/>
  <c r="FP200" i="10"/>
  <c r="FR200" i="10"/>
  <c r="FV225" i="10"/>
  <c r="FR225" i="10"/>
  <c r="HG171" i="10"/>
  <c r="HH171" i="10"/>
  <c r="GR133" i="10"/>
  <c r="GN133" i="10"/>
  <c r="HN206" i="10"/>
  <c r="GR165" i="10"/>
  <c r="GR266" i="10"/>
  <c r="FO231" i="10"/>
  <c r="FP231" i="10"/>
  <c r="FR231" i="10"/>
  <c r="FO132" i="10"/>
  <c r="FP132" i="10"/>
  <c r="HN157" i="10"/>
  <c r="IJ215" i="10"/>
  <c r="GL203" i="10"/>
  <c r="GK203" i="10"/>
  <c r="FO243" i="10"/>
  <c r="FP243" i="10"/>
  <c r="FR243" i="10"/>
  <c r="GR186" i="10"/>
  <c r="GN186" i="10"/>
  <c r="HN246" i="10"/>
  <c r="HN196" i="10"/>
  <c r="GR125" i="10"/>
  <c r="GN125" i="10"/>
  <c r="FO106" i="10"/>
  <c r="FP106" i="10"/>
  <c r="GK214" i="10"/>
  <c r="GL214" i="10"/>
  <c r="GN160" i="10"/>
  <c r="GR160" i="10"/>
  <c r="GN194" i="10"/>
  <c r="FO194" i="10"/>
  <c r="FP194" i="10"/>
  <c r="FR230" i="10"/>
  <c r="FV230" i="10"/>
  <c r="HN221" i="10"/>
  <c r="GR115" i="10"/>
  <c r="GN115" i="10"/>
  <c r="GK107" i="10"/>
  <c r="GL107" i="10"/>
  <c r="GR123" i="10"/>
  <c r="FO281" i="10"/>
  <c r="FP281" i="10"/>
  <c r="FO167" i="10"/>
  <c r="FP167" i="10"/>
  <c r="FR167" i="10"/>
  <c r="FR190" i="10"/>
  <c r="FV190" i="10"/>
  <c r="CZ143" i="10"/>
  <c r="T143" i="6" s="1"/>
  <c r="FO253" i="10"/>
  <c r="FP253" i="10"/>
  <c r="GK302" i="10"/>
  <c r="GL302" i="10"/>
  <c r="GL161" i="10"/>
  <c r="GK161" i="10"/>
  <c r="HJ263" i="10"/>
  <c r="HN263" i="10"/>
  <c r="IJ176" i="10"/>
  <c r="IY256" i="10"/>
  <c r="IZ256" i="10"/>
  <c r="HN134" i="10"/>
  <c r="GK289" i="10"/>
  <c r="GL289" i="10"/>
  <c r="FO196" i="10"/>
  <c r="FP196" i="10"/>
  <c r="FR196" i="10"/>
  <c r="FR214" i="10"/>
  <c r="FV214" i="10"/>
  <c r="GR132" i="10"/>
  <c r="EA251" i="10"/>
  <c r="AA251" i="6" s="1"/>
  <c r="Z251" i="6"/>
  <c r="FR162" i="10"/>
  <c r="FV162" i="10"/>
  <c r="FO288" i="10"/>
  <c r="FP288" i="10"/>
  <c r="FR288" i="10"/>
  <c r="FO266" i="10"/>
  <c r="FP266" i="10"/>
  <c r="IJ200" i="10"/>
  <c r="FO192" i="10"/>
  <c r="FP192" i="10"/>
  <c r="FR192" i="10"/>
  <c r="EW182" i="10"/>
  <c r="AE182" i="6" s="1"/>
  <c r="GR274" i="10"/>
  <c r="FO175" i="10"/>
  <c r="FP175" i="10"/>
  <c r="FR175" i="10"/>
  <c r="FO185" i="10"/>
  <c r="FP185" i="10"/>
  <c r="FR185" i="10"/>
  <c r="HG276" i="10"/>
  <c r="HH276" i="10"/>
  <c r="FR294" i="10"/>
  <c r="FV294" i="10"/>
  <c r="IJ290" i="10"/>
  <c r="FO241" i="10"/>
  <c r="FP241" i="10"/>
  <c r="FR241" i="10"/>
  <c r="IJ260" i="10"/>
  <c r="IZ139" i="10"/>
  <c r="IY139" i="10"/>
  <c r="GK244" i="10"/>
  <c r="GL244" i="10"/>
  <c r="HN143" i="10"/>
  <c r="HN152" i="10"/>
  <c r="GR171" i="10"/>
  <c r="GN171" i="10"/>
  <c r="GK188" i="10"/>
  <c r="GL188" i="10"/>
  <c r="GN188" i="10"/>
  <c r="GN224" i="10"/>
  <c r="GR224" i="10"/>
  <c r="HN218" i="10"/>
  <c r="GK264" i="10"/>
  <c r="GL264" i="10"/>
  <c r="FO195" i="10"/>
  <c r="FP195" i="10"/>
  <c r="GR166" i="10"/>
  <c r="GN166" i="10"/>
  <c r="FO293" i="10"/>
  <c r="FP293" i="10"/>
  <c r="FR293" i="10"/>
  <c r="GL144" i="10"/>
  <c r="GK144" i="10"/>
  <c r="FV298" i="10"/>
  <c r="FR298" i="10"/>
  <c r="HH129" i="10"/>
  <c r="HG129" i="10"/>
  <c r="FR138" i="10"/>
  <c r="FR296" i="10"/>
  <c r="FV296" i="10"/>
  <c r="FR275" i="10"/>
  <c r="FV275" i="10"/>
  <c r="FR269" i="10"/>
  <c r="FS269" i="10" s="1"/>
  <c r="AI269" i="6" s="1"/>
  <c r="FV269" i="10"/>
  <c r="GK236" i="10"/>
  <c r="GL236" i="10"/>
  <c r="GR256" i="10"/>
  <c r="GN256" i="10"/>
  <c r="GO256" i="10" s="1"/>
  <c r="AM256" i="6" s="1"/>
  <c r="HG148" i="10"/>
  <c r="HH148" i="10"/>
  <c r="IJ163" i="10"/>
  <c r="GK109" i="10"/>
  <c r="GL109" i="10"/>
  <c r="FO290" i="10"/>
  <c r="FP290" i="10"/>
  <c r="FR290" i="10"/>
  <c r="FV164" i="10"/>
  <c r="FR164" i="10"/>
  <c r="FV142" i="10"/>
  <c r="FR142" i="10"/>
  <c r="FO118" i="10"/>
  <c r="FP118" i="10"/>
  <c r="HN299" i="10"/>
  <c r="GN263" i="10"/>
  <c r="FR173" i="10"/>
  <c r="FV173" i="10"/>
  <c r="FV232" i="10"/>
  <c r="FR232" i="10"/>
  <c r="FS232" i="10" s="1"/>
  <c r="AI232" i="6" s="1"/>
  <c r="GK159" i="10"/>
  <c r="GL159" i="10"/>
  <c r="GN159" i="10"/>
  <c r="FV242" i="10"/>
  <c r="FR242" i="10"/>
  <c r="FV201" i="10"/>
  <c r="FR201" i="10"/>
  <c r="FS201" i="10" s="1"/>
  <c r="AI201" i="6" s="1"/>
  <c r="FV292" i="10"/>
  <c r="FR292" i="10"/>
  <c r="FP108" i="10"/>
  <c r="FO108" i="10"/>
  <c r="FR108" i="10"/>
  <c r="HN119" i="10"/>
  <c r="FO225" i="10"/>
  <c r="FP225" i="10"/>
  <c r="HJ209" i="10"/>
  <c r="HN209" i="10"/>
  <c r="FO154" i="10"/>
  <c r="FP154" i="10"/>
  <c r="FR154" i="10"/>
  <c r="GN114" i="10"/>
  <c r="FO114" i="10"/>
  <c r="FP114" i="10"/>
  <c r="GK121" i="10"/>
  <c r="GL121" i="10"/>
  <c r="GN121" i="10"/>
  <c r="GN240" i="10"/>
  <c r="GR240" i="10"/>
  <c r="HG269" i="10"/>
  <c r="HH269" i="10"/>
  <c r="GR118" i="10"/>
  <c r="GK120" i="10"/>
  <c r="GL120" i="10"/>
  <c r="GN155" i="10"/>
  <c r="GR155" i="10"/>
  <c r="FO223" i="10"/>
  <c r="FP223" i="10"/>
  <c r="FR223" i="10"/>
  <c r="HG160" i="10"/>
  <c r="HH160" i="10"/>
  <c r="HG193" i="10"/>
  <c r="HH193" i="10"/>
  <c r="HN293" i="10"/>
  <c r="FO297" i="10"/>
  <c r="FP297" i="10"/>
  <c r="FR297" i="10"/>
  <c r="FO292" i="10"/>
  <c r="FP292" i="10"/>
  <c r="FQ247" i="10"/>
  <c r="IJ154" i="10"/>
  <c r="FR219" i="10"/>
  <c r="GK255" i="10"/>
  <c r="GL255" i="10"/>
  <c r="FR114" i="10"/>
  <c r="FR267" i="10"/>
  <c r="FV267" i="10"/>
  <c r="EU229" i="10"/>
  <c r="FR150" i="10"/>
  <c r="FS150" i="10" s="1"/>
  <c r="AI150" i="6" s="1"/>
  <c r="FV150" i="10"/>
  <c r="GK271" i="10"/>
  <c r="GL271" i="10"/>
  <c r="GK259" i="10"/>
  <c r="GL259" i="10"/>
  <c r="FO286" i="10"/>
  <c r="FP286" i="10"/>
  <c r="FR286" i="10"/>
  <c r="HN258" i="10"/>
  <c r="HN255" i="10"/>
  <c r="GK275" i="10"/>
  <c r="GL275" i="10"/>
  <c r="FO257" i="10"/>
  <c r="FP257" i="10"/>
  <c r="FO213" i="10"/>
  <c r="FP213" i="10"/>
  <c r="FR213" i="10"/>
  <c r="FR257" i="10"/>
  <c r="FV257" i="10"/>
  <c r="GK246" i="10"/>
  <c r="GL246" i="10"/>
  <c r="HJ246" i="10"/>
  <c r="HN301" i="10"/>
  <c r="HN251" i="10"/>
  <c r="FO282" i="10"/>
  <c r="FP282" i="10"/>
  <c r="FR282" i="10"/>
  <c r="GK235" i="10"/>
  <c r="GL235" i="10"/>
  <c r="GR156" i="10"/>
  <c r="FO284" i="10"/>
  <c r="FP284" i="10"/>
  <c r="FR284" i="10"/>
  <c r="GR194" i="10"/>
  <c r="FO124" i="10"/>
  <c r="FP124" i="10"/>
  <c r="FR124" i="10"/>
  <c r="GK252" i="10"/>
  <c r="GL252" i="10"/>
  <c r="GN252" i="10"/>
  <c r="FR236" i="10"/>
  <c r="FV236" i="10"/>
  <c r="FP122" i="10"/>
  <c r="FO122" i="10"/>
  <c r="FO285" i="10"/>
  <c r="FP285" i="10"/>
  <c r="IJ283" i="10"/>
  <c r="FO260" i="10"/>
  <c r="FP260" i="10"/>
  <c r="FR260" i="10"/>
  <c r="GK191" i="10"/>
  <c r="GL191" i="10"/>
  <c r="FR118" i="10"/>
  <c r="FR207" i="10"/>
  <c r="FV207" i="10"/>
  <c r="IC201" i="10"/>
  <c r="ID201" i="10"/>
  <c r="GR229" i="10"/>
  <c r="FO215" i="10"/>
  <c r="FP215" i="10"/>
  <c r="FR215" i="10"/>
  <c r="FV105" i="10"/>
  <c r="FR105" i="10"/>
  <c r="FO268" i="10"/>
  <c r="FP268" i="10"/>
  <c r="FR268" i="10"/>
  <c r="FO184" i="10"/>
  <c r="FP184" i="10"/>
  <c r="FR184" i="10"/>
  <c r="GR127" i="10"/>
  <c r="GN128" i="10"/>
  <c r="HN130" i="10"/>
  <c r="FO173" i="10"/>
  <c r="FP173" i="10"/>
  <c r="HN243" i="10"/>
  <c r="HN141" i="10"/>
  <c r="FR149" i="10"/>
  <c r="FV149" i="10"/>
  <c r="HN108" i="10"/>
  <c r="IJ182" i="10"/>
  <c r="GR295" i="10"/>
  <c r="FO126" i="10"/>
  <c r="FP126" i="10"/>
  <c r="GK153" i="10"/>
  <c r="GL153" i="10"/>
  <c r="HG240" i="10"/>
  <c r="HH240" i="10"/>
  <c r="HN205" i="10"/>
  <c r="GK279" i="10"/>
  <c r="GL279" i="10"/>
  <c r="FO233" i="10"/>
  <c r="FP233" i="10"/>
  <c r="FR273" i="10"/>
  <c r="FV273" i="10"/>
  <c r="HN238" i="10"/>
  <c r="FO198" i="10"/>
  <c r="FP198" i="10"/>
  <c r="FR198" i="10"/>
  <c r="FO110" i="10"/>
  <c r="FP110" i="10"/>
  <c r="FO202" i="10"/>
  <c r="FP202" i="10"/>
  <c r="FR202" i="10"/>
  <c r="DP286" i="10"/>
  <c r="EM286" i="10" s="1"/>
  <c r="EL286" i="10" s="1"/>
  <c r="FI286" i="10" s="1"/>
  <c r="FH286" i="10" s="1"/>
  <c r="GE286" i="10" s="1"/>
  <c r="GD286" i="10" s="1"/>
  <c r="HA286" i="10" s="1"/>
  <c r="GZ286" i="10" s="1"/>
  <c r="HW286" i="10" s="1"/>
  <c r="HV286" i="10" s="1"/>
  <c r="IS286" i="10" s="1"/>
  <c r="IR286" i="10" s="1"/>
  <c r="HN213" i="10"/>
  <c r="HN286" i="10"/>
  <c r="GL296" i="10"/>
  <c r="GK296" i="10"/>
  <c r="HJ147" i="10"/>
  <c r="HN147" i="10"/>
  <c r="GK142" i="10"/>
  <c r="GL142" i="10"/>
  <c r="FO250" i="10"/>
  <c r="FP250" i="10"/>
  <c r="GK115" i="10"/>
  <c r="GL115" i="10"/>
  <c r="IJ159" i="10"/>
  <c r="HN136" i="10"/>
  <c r="FR244" i="10"/>
  <c r="FV244" i="10"/>
  <c r="GN233" i="10"/>
  <c r="GR233" i="10"/>
  <c r="FV158" i="10"/>
  <c r="FR158" i="10"/>
  <c r="IJ239" i="10"/>
  <c r="GK254" i="10"/>
  <c r="GL254" i="10"/>
  <c r="GN254" i="10"/>
  <c r="FV253" i="10"/>
  <c r="FR253" i="10"/>
  <c r="FO116" i="10"/>
  <c r="FP116" i="10"/>
  <c r="FR116" i="10"/>
  <c r="HN297" i="10"/>
  <c r="CZ192" i="10"/>
  <c r="T192" i="6" s="1"/>
  <c r="GR110" i="10"/>
  <c r="EU140" i="10"/>
  <c r="FO295" i="10"/>
  <c r="FP295" i="10"/>
  <c r="EU119" i="10"/>
  <c r="EW119" i="10" s="1"/>
  <c r="FR161" i="10"/>
  <c r="FV161" i="10"/>
  <c r="IC248" i="10"/>
  <c r="ID248" i="10"/>
  <c r="FR144" i="10"/>
  <c r="FV144" i="10"/>
  <c r="FO208" i="10"/>
  <c r="FP208" i="10"/>
  <c r="FR208" i="10"/>
  <c r="ID211" i="10"/>
  <c r="IC211" i="10"/>
  <c r="HN282" i="10"/>
  <c r="FO301" i="10"/>
  <c r="FP301" i="10"/>
  <c r="FR301" i="10"/>
  <c r="FR197" i="10"/>
  <c r="FV197" i="10"/>
  <c r="FR153" i="10"/>
  <c r="FV153" i="10"/>
  <c r="FR281" i="10"/>
  <c r="FV281" i="10"/>
  <c r="IJ268" i="10"/>
  <c r="GK287" i="10"/>
  <c r="GL287" i="10"/>
  <c r="ER272" i="10"/>
  <c r="AB272" i="6" s="1"/>
  <c r="HN178" i="10"/>
  <c r="FO113" i="10"/>
  <c r="FP113" i="10"/>
  <c r="FV109" i="10"/>
  <c r="FR109" i="10"/>
  <c r="FO157" i="10"/>
  <c r="FP157" i="10"/>
  <c r="FR157" i="10"/>
  <c r="HN128" i="10"/>
  <c r="FO280" i="10"/>
  <c r="FP280" i="10"/>
  <c r="FP234" i="10"/>
  <c r="FO234" i="10"/>
  <c r="HN226" i="10"/>
  <c r="GN279" i="10"/>
  <c r="GR279" i="10"/>
  <c r="FO218" i="10"/>
  <c r="FP218" i="10"/>
  <c r="FR218" i="10"/>
  <c r="FO265" i="10"/>
  <c r="FP265" i="10"/>
  <c r="GK125" i="10"/>
  <c r="GL125" i="10"/>
  <c r="GN146" i="10"/>
  <c r="GR146" i="10"/>
  <c r="HN302" i="10"/>
  <c r="GK102" i="10"/>
  <c r="GL102" i="10"/>
  <c r="GR227" i="10"/>
  <c r="FO226" i="10"/>
  <c r="FP226" i="10"/>
  <c r="FR226" i="10"/>
  <c r="GR219" i="10"/>
  <c r="FR265" i="10"/>
  <c r="FV265" i="10"/>
  <c r="GK210" i="10"/>
  <c r="GL210" i="10"/>
  <c r="GN210" i="10"/>
  <c r="GR114" i="10"/>
  <c r="FO299" i="10"/>
  <c r="FP299" i="10"/>
  <c r="FR299" i="10"/>
  <c r="GR138" i="10"/>
  <c r="IJ121" i="10"/>
  <c r="FO212" i="10"/>
  <c r="FP212" i="10"/>
  <c r="GK238" i="10"/>
  <c r="GL238" i="10"/>
  <c r="HJ238" i="10"/>
  <c r="FR220" i="10"/>
  <c r="FV220" i="10"/>
  <c r="HG150" i="10"/>
  <c r="HH150" i="10"/>
  <c r="FR259" i="10"/>
  <c r="FV259" i="10"/>
  <c r="GK189" i="10"/>
  <c r="GL189" i="10"/>
  <c r="IJ223" i="10"/>
  <c r="FO242" i="10"/>
  <c r="FP242" i="10"/>
  <c r="GR112" i="10"/>
  <c r="GN139" i="10"/>
  <c r="GO139" i="10" s="1"/>
  <c r="AM139" i="6" s="1"/>
  <c r="GR139" i="10"/>
  <c r="IJ192" i="10"/>
  <c r="FO227" i="10"/>
  <c r="FP227" i="10"/>
  <c r="FO143" i="10"/>
  <c r="FP143" i="10"/>
  <c r="FR143" i="10"/>
  <c r="FO217" i="10"/>
  <c r="FP217" i="10"/>
  <c r="HG209" i="10"/>
  <c r="HH209" i="10"/>
  <c r="HJ272" i="10"/>
  <c r="HN272" i="10"/>
  <c r="FO123" i="10"/>
  <c r="FP123" i="10"/>
  <c r="HN198" i="10"/>
  <c r="FO278" i="10"/>
  <c r="FP278" i="10"/>
  <c r="FR278" i="10"/>
  <c r="FR135" i="10"/>
  <c r="FV135" i="10"/>
  <c r="IC147" i="10"/>
  <c r="ID147" i="10"/>
  <c r="FV131" i="10"/>
  <c r="FR131" i="10"/>
  <c r="GR124" i="10"/>
  <c r="GN245" i="10"/>
  <c r="GR245" i="10"/>
  <c r="GK206" i="10"/>
  <c r="GL206" i="10"/>
  <c r="HJ206" i="10"/>
  <c r="FO262" i="10"/>
  <c r="FP262" i="10"/>
  <c r="FR262" i="10"/>
  <c r="GK177" i="10"/>
  <c r="GL177" i="10"/>
  <c r="FO273" i="10"/>
  <c r="FP273" i="10"/>
  <c r="GN103" i="10"/>
  <c r="GR103" i="10"/>
  <c r="FR140" i="10"/>
  <c r="FV140" i="10"/>
  <c r="HG216" i="10"/>
  <c r="HH216" i="10"/>
  <c r="FO220" i="10"/>
  <c r="FP220" i="10"/>
  <c r="FR122" i="10"/>
  <c r="FV122" i="10"/>
  <c r="FO162" i="10"/>
  <c r="FP162" i="10"/>
  <c r="FR191" i="10"/>
  <c r="FV191" i="10"/>
  <c r="IJ231" i="10"/>
  <c r="HN284" i="10"/>
  <c r="IJ104" i="10"/>
  <c r="GN216" i="10"/>
  <c r="GR216" i="10"/>
  <c r="FO170" i="10"/>
  <c r="FP170" i="10"/>
  <c r="FR170" i="10"/>
  <c r="FO228" i="10"/>
  <c r="FP228" i="10"/>
  <c r="FO187" i="10"/>
  <c r="FP187" i="10"/>
  <c r="FO163" i="10"/>
  <c r="FP163" i="10"/>
  <c r="FR163" i="10"/>
  <c r="HG137" i="10"/>
  <c r="HH137" i="10"/>
  <c r="FO149" i="10"/>
  <c r="FP149" i="10"/>
  <c r="FP127" i="10"/>
  <c r="FO127" i="10"/>
  <c r="FO229" i="10"/>
  <c r="FP229" i="10"/>
  <c r="GR212" i="10"/>
  <c r="GK135" i="10"/>
  <c r="GL135" i="10"/>
  <c r="DP157" i="10"/>
  <c r="EM157" i="10" s="1"/>
  <c r="EL157" i="10" s="1"/>
  <c r="FI157" i="10" s="1"/>
  <c r="FH157" i="10" s="1"/>
  <c r="GE157" i="10" s="1"/>
  <c r="GD157" i="10" s="1"/>
  <c r="HA157" i="10" s="1"/>
  <c r="GZ157" i="10" s="1"/>
  <c r="HW157" i="10" s="1"/>
  <c r="HV157" i="10" s="1"/>
  <c r="IS157" i="10" s="1"/>
  <c r="IR157" i="10" s="1"/>
  <c r="FO112" i="10"/>
  <c r="FP112" i="10"/>
  <c r="GK239" i="10"/>
  <c r="GL239" i="10"/>
  <c r="GN239" i="10"/>
  <c r="HG291" i="10"/>
  <c r="HH291" i="10"/>
  <c r="HJ291" i="10"/>
  <c r="HN175" i="10"/>
  <c r="FR289" i="10"/>
  <c r="FV289" i="10"/>
  <c r="GL178" i="10"/>
  <c r="GK178" i="10"/>
  <c r="FO119" i="10"/>
  <c r="FP119" i="10"/>
  <c r="FR119" i="10"/>
  <c r="GK145" i="10"/>
  <c r="GL145" i="10"/>
  <c r="HJ145" i="10"/>
  <c r="FO270" i="10"/>
  <c r="FP270" i="10"/>
  <c r="FR270" i="10"/>
  <c r="GK230" i="10"/>
  <c r="GL230" i="10"/>
  <c r="FV113" i="10"/>
  <c r="FR113" i="10"/>
  <c r="HN167" i="10"/>
  <c r="FP294" i="10"/>
  <c r="FO294" i="10"/>
  <c r="HN237" i="10"/>
  <c r="GK111" i="10"/>
  <c r="GL111" i="10"/>
  <c r="GN111" i="10"/>
  <c r="FO165" i="10"/>
  <c r="FP165" i="10"/>
  <c r="FR151" i="10"/>
  <c r="FV151" i="10"/>
  <c r="HN202" i="10"/>
  <c r="FO204" i="10"/>
  <c r="FP204" i="10"/>
  <c r="GK207" i="10"/>
  <c r="GL207" i="10"/>
  <c r="FR212" i="10"/>
  <c r="IJ181" i="10"/>
  <c r="FR261" i="10"/>
  <c r="FS261" i="10" s="1"/>
  <c r="AI261" i="6" s="1"/>
  <c r="FV261" i="10"/>
  <c r="FO151" i="10"/>
  <c r="FP151" i="10"/>
  <c r="FV137" i="10"/>
  <c r="FR137" i="10"/>
  <c r="FS137" i="10" s="1"/>
  <c r="AI137" i="6" s="1"/>
  <c r="HN185" i="10"/>
  <c r="AL88" i="10"/>
  <c r="H88" i="6" s="1"/>
  <c r="AF6" i="10"/>
  <c r="BC6" i="10" s="1"/>
  <c r="AL15" i="10"/>
  <c r="H15" i="6" s="1"/>
  <c r="BS53" i="10"/>
  <c r="AY21" i="10"/>
  <c r="AZ21" i="10" s="1" a="1"/>
  <c r="AZ21" i="10" s="1"/>
  <c r="BK46" i="10"/>
  <c r="N46" i="6" s="1"/>
  <c r="AY12" i="10"/>
  <c r="AZ12" i="10" s="1" a="1"/>
  <c r="AZ12" i="10" s="1"/>
  <c r="H118" i="6"/>
  <c r="H111" i="6"/>
  <c r="H113" i="6"/>
  <c r="BZ12" i="10"/>
  <c r="CB12" i="10" s="1"/>
  <c r="AL90" i="10"/>
  <c r="H90" i="6" s="1"/>
  <c r="AL58" i="10"/>
  <c r="H58" i="6" s="1"/>
  <c r="BZ66" i="10"/>
  <c r="CB66" i="10" s="1"/>
  <c r="BS12" i="10"/>
  <c r="CE12" i="10"/>
  <c r="CM12" i="10"/>
  <c r="CY12" i="10" s="1"/>
  <c r="AL28" i="10"/>
  <c r="H28" i="6" s="1"/>
  <c r="N108" i="6"/>
  <c r="AL83" i="10"/>
  <c r="H83" i="6" s="1"/>
  <c r="BK79" i="10"/>
  <c r="N79" i="6" s="1"/>
  <c r="H107" i="6"/>
  <c r="AL91" i="10"/>
  <c r="H110" i="6"/>
  <c r="BK70" i="10"/>
  <c r="N70" i="6" s="1"/>
  <c r="CM66" i="10"/>
  <c r="CY66" i="10" s="1"/>
  <c r="CF66" i="10"/>
  <c r="AL27" i="10"/>
  <c r="H27" i="6" s="1"/>
  <c r="BT66" i="10"/>
  <c r="AL60" i="10"/>
  <c r="H60" i="6" s="1"/>
  <c r="AY5" i="10"/>
  <c r="AZ5" i="10" s="1" a="1"/>
  <c r="AZ5" i="10" s="1"/>
  <c r="BK24" i="10"/>
  <c r="N24" i="6" s="1"/>
  <c r="BK59" i="10"/>
  <c r="N59" i="6" s="1"/>
  <c r="CF28" i="10"/>
  <c r="H115" i="6"/>
  <c r="CE100" i="10"/>
  <c r="CE32" i="10"/>
  <c r="AL94" i="10"/>
  <c r="H94" i="6" s="1"/>
  <c r="AF96" i="10"/>
  <c r="BC96" i="10" s="1"/>
  <c r="AL76" i="10"/>
  <c r="H76" i="6" s="1"/>
  <c r="CE52" i="10"/>
  <c r="CE51" i="10"/>
  <c r="H103" i="6"/>
  <c r="AL85" i="10"/>
  <c r="CE91" i="10"/>
  <c r="CE79" i="10"/>
  <c r="CE42" i="10"/>
  <c r="CE86" i="10"/>
  <c r="CE95" i="10"/>
  <c r="CE56" i="10"/>
  <c r="CE19" i="10"/>
  <c r="BZ51" i="10"/>
  <c r="CB51" i="10" s="1"/>
  <c r="CE92" i="10"/>
  <c r="CE17" i="10"/>
  <c r="CE22" i="10"/>
  <c r="CE9" i="10"/>
  <c r="AF78" i="10"/>
  <c r="BC78" i="10" s="1"/>
  <c r="CE55" i="10"/>
  <c r="CE88" i="10"/>
  <c r="CE65" i="10"/>
  <c r="CE75" i="10"/>
  <c r="AF36" i="10"/>
  <c r="BC36" i="10" s="1"/>
  <c r="CE81" i="10"/>
  <c r="CE24" i="10"/>
  <c r="AL53" i="10"/>
  <c r="H53" i="6" s="1"/>
  <c r="AL41" i="10"/>
  <c r="H41" i="6" s="1"/>
  <c r="AL68" i="10"/>
  <c r="CE13" i="10"/>
  <c r="CE78" i="10"/>
  <c r="CE5" i="10"/>
  <c r="CE54" i="10"/>
  <c r="CE4" i="10"/>
  <c r="DA70" i="10"/>
  <c r="BZ23" i="10"/>
  <c r="CB23" i="10" s="1"/>
  <c r="AL43" i="10"/>
  <c r="H43" i="6" s="1"/>
  <c r="AL64" i="10"/>
  <c r="H64" i="6" s="1"/>
  <c r="AL26" i="10"/>
  <c r="H26" i="6" s="1"/>
  <c r="CE10" i="10"/>
  <c r="CE44" i="10"/>
  <c r="CE47" i="10"/>
  <c r="CE58" i="10"/>
  <c r="AL89" i="10"/>
  <c r="H89" i="6" s="1"/>
  <c r="CE26" i="10"/>
  <c r="AL42" i="10"/>
  <c r="H42" i="6" s="1"/>
  <c r="CE15" i="10"/>
  <c r="AL45" i="10"/>
  <c r="H45" i="6" s="1"/>
  <c r="CE31" i="10"/>
  <c r="CE14" i="10"/>
  <c r="CE37" i="10"/>
  <c r="CE89" i="10"/>
  <c r="CE97" i="10"/>
  <c r="CE76" i="10"/>
  <c r="CE38" i="10"/>
  <c r="CE85" i="10"/>
  <c r="CE33" i="10"/>
  <c r="CE25" i="10"/>
  <c r="CE57" i="10"/>
  <c r="CE29" i="10"/>
  <c r="CE62" i="10"/>
  <c r="CE77" i="10"/>
  <c r="CE99" i="10"/>
  <c r="CE30" i="10"/>
  <c r="AF81" i="10"/>
  <c r="BC81" i="10" s="1"/>
  <c r="CE53" i="10"/>
  <c r="CG53" i="10" s="1"/>
  <c r="R53" i="6" s="1"/>
  <c r="H105" i="6"/>
  <c r="AL46" i="10"/>
  <c r="H46" i="6" s="1"/>
  <c r="H106" i="6"/>
  <c r="CE63" i="10"/>
  <c r="BS5" i="10"/>
  <c r="CE64" i="10"/>
  <c r="CE16" i="10"/>
  <c r="CE94" i="10"/>
  <c r="CE39" i="10"/>
  <c r="CE82" i="10"/>
  <c r="AL39" i="10"/>
  <c r="H39" i="6" s="1"/>
  <c r="CE68" i="10"/>
  <c r="CE3" i="10"/>
  <c r="CE7" i="10"/>
  <c r="CE93" i="10"/>
  <c r="CE49" i="10"/>
  <c r="CE40" i="10"/>
  <c r="AL34" i="10"/>
  <c r="H34" i="6" s="1"/>
  <c r="AL96" i="10"/>
  <c r="H96" i="6" s="1"/>
  <c r="AL57" i="10"/>
  <c r="H57" i="6" s="1"/>
  <c r="H114" i="6"/>
  <c r="AL7" i="10"/>
  <c r="H7" i="6" s="1"/>
  <c r="AL73" i="10"/>
  <c r="H73" i="6" s="1"/>
  <c r="CE84" i="10"/>
  <c r="CE20" i="10"/>
  <c r="DA11" i="10"/>
  <c r="AL14" i="10"/>
  <c r="H14" i="6" s="1"/>
  <c r="AL72" i="10"/>
  <c r="H72" i="6" s="1"/>
  <c r="CE48" i="10"/>
  <c r="H109" i="6"/>
  <c r="CE27" i="10"/>
  <c r="CE36" i="10"/>
  <c r="AL9" i="10"/>
  <c r="H9" i="6" s="1"/>
  <c r="AL22" i="10"/>
  <c r="H22" i="6" s="1"/>
  <c r="CE35" i="10"/>
  <c r="CE83" i="10"/>
  <c r="CE60" i="10"/>
  <c r="CE18" i="10"/>
  <c r="CG18" i="10" s="1"/>
  <c r="CE59" i="10"/>
  <c r="CE96" i="10"/>
  <c r="AL71" i="10"/>
  <c r="H71" i="6" s="1"/>
  <c r="CE66" i="10"/>
  <c r="H116" i="6"/>
  <c r="AL31" i="10"/>
  <c r="H31" i="6" s="1"/>
  <c r="AL5" i="10"/>
  <c r="CE43" i="10"/>
  <c r="AL52" i="10"/>
  <c r="H52" i="6" s="1"/>
  <c r="DA46" i="10"/>
  <c r="CE80" i="10"/>
  <c r="CE74" i="10"/>
  <c r="AL63" i="10"/>
  <c r="H63" i="6" s="1"/>
  <c r="CE8" i="10"/>
  <c r="CE87" i="10"/>
  <c r="CE6" i="10"/>
  <c r="CE34" i="10"/>
  <c r="CE67" i="10"/>
  <c r="CE90" i="10"/>
  <c r="CE50" i="10"/>
  <c r="CE73" i="10"/>
  <c r="AL10" i="10"/>
  <c r="CE101" i="10"/>
  <c r="CE71" i="10"/>
  <c r="CE98" i="10"/>
  <c r="AL81" i="10"/>
  <c r="H81" i="6" s="1"/>
  <c r="AL13" i="10"/>
  <c r="H102" i="6"/>
  <c r="AL74" i="10"/>
  <c r="H74" i="6" s="1"/>
  <c r="AF30" i="10"/>
  <c r="BC30" i="10" s="1"/>
  <c r="BT42" i="10"/>
  <c r="AF5" i="10"/>
  <c r="BC5" i="10" s="1"/>
  <c r="BZ53" i="10"/>
  <c r="CB53" i="10" s="1"/>
  <c r="BS42" i="10"/>
  <c r="BK21" i="10"/>
  <c r="N21" i="6" s="1"/>
  <c r="CM53" i="10"/>
  <c r="CY53" i="10" s="1"/>
  <c r="BT53" i="10"/>
  <c r="CM42" i="10"/>
  <c r="CY42" i="10" s="1"/>
  <c r="CF42" i="10"/>
  <c r="AF79" i="10"/>
  <c r="BC79" i="10" s="1"/>
  <c r="AY17" i="10"/>
  <c r="AF97" i="10"/>
  <c r="BC97" i="10" s="1"/>
  <c r="AF82" i="10"/>
  <c r="BC82" i="10" s="1"/>
  <c r="AY66" i="10"/>
  <c r="AF53" i="10"/>
  <c r="BC53" i="10" s="1"/>
  <c r="BB53" i="10" s="1"/>
  <c r="BY53" i="10" s="1"/>
  <c r="AF42" i="10"/>
  <c r="BC42" i="10" s="1"/>
  <c r="AF100" i="10"/>
  <c r="BC100" i="10" s="1"/>
  <c r="AY46" i="10"/>
  <c r="AF71" i="10"/>
  <c r="BC71" i="10" s="1"/>
  <c r="CF45" i="10"/>
  <c r="CE45" i="10"/>
  <c r="BT23" i="10"/>
  <c r="CE23" i="10"/>
  <c r="BS61" i="10"/>
  <c r="CE61" i="10"/>
  <c r="CM72" i="10"/>
  <c r="CY72" i="10" s="1"/>
  <c r="CE72" i="10"/>
  <c r="BT69" i="10"/>
  <c r="CE69" i="10"/>
  <c r="CM21" i="10"/>
  <c r="CY21" i="10" s="1"/>
  <c r="CE21" i="10"/>
  <c r="BZ41" i="10"/>
  <c r="CB41" i="10" s="1"/>
  <c r="CE41" i="10"/>
  <c r="BT28" i="10"/>
  <c r="CE28" i="10"/>
  <c r="BS23" i="10"/>
  <c r="CM23" i="10"/>
  <c r="CY23" i="10" s="1"/>
  <c r="BK20" i="10"/>
  <c r="N20" i="6" s="1"/>
  <c r="AF12" i="10"/>
  <c r="BC12" i="10" s="1"/>
  <c r="BK18" i="10"/>
  <c r="N18" i="6" s="1"/>
  <c r="CF23" i="10"/>
  <c r="BK30" i="10"/>
  <c r="N30" i="6" s="1"/>
  <c r="N120" i="6"/>
  <c r="BS28" i="10"/>
  <c r="AQ5" i="10"/>
  <c r="K5" i="6" s="1"/>
  <c r="CM41" i="10"/>
  <c r="CY41" i="10" s="1"/>
  <c r="BZ28" i="10"/>
  <c r="CB28" i="10" s="1"/>
  <c r="BK44" i="10"/>
  <c r="N44" i="6" s="1"/>
  <c r="AY57" i="10"/>
  <c r="AZ57" i="10" s="1" a="1"/>
  <c r="AZ57" i="10" s="1"/>
  <c r="AF57" i="10"/>
  <c r="BC57" i="10" s="1"/>
  <c r="CM45" i="10"/>
  <c r="CY45" i="10" s="1"/>
  <c r="CM28" i="10"/>
  <c r="CY28" i="10" s="1"/>
  <c r="BK35" i="10"/>
  <c r="N35" i="6" s="1"/>
  <c r="BK96" i="10"/>
  <c r="N96" i="6" s="1"/>
  <c r="BK11" i="10"/>
  <c r="N11" i="6" s="1"/>
  <c r="BK53" i="10"/>
  <c r="N53" i="6" s="1"/>
  <c r="BS41" i="10"/>
  <c r="BT41" i="10"/>
  <c r="CF41" i="10"/>
  <c r="AF98" i="10"/>
  <c r="BC98" i="10" s="1"/>
  <c r="BK81" i="10"/>
  <c r="N81" i="6" s="1"/>
  <c r="BK28" i="10"/>
  <c r="N28" i="6" s="1"/>
  <c r="AY28" i="10"/>
  <c r="AZ28" i="10" s="1" a="1"/>
  <c r="AZ28" i="10" s="1"/>
  <c r="N109" i="6"/>
  <c r="N115" i="6"/>
  <c r="AQ7" i="10"/>
  <c r="K7" i="6" s="1"/>
  <c r="P84" i="10"/>
  <c r="D84" i="6" s="1"/>
  <c r="P95" i="10"/>
  <c r="D95" i="6" s="1"/>
  <c r="D112" i="6"/>
  <c r="AQ6" i="10"/>
  <c r="K6" i="6" s="1"/>
  <c r="CL8" i="10"/>
  <c r="CH8" i="10"/>
  <c r="BS59" i="10"/>
  <c r="BZ21" i="10"/>
  <c r="CB21" i="10" s="1"/>
  <c r="D108" i="6"/>
  <c r="P6" i="10"/>
  <c r="D6" i="6" s="1"/>
  <c r="BT75" i="10"/>
  <c r="CM24" i="10"/>
  <c r="CY24" i="10" s="1"/>
  <c r="BK5" i="10"/>
  <c r="N5" i="6" s="1"/>
  <c r="P5" i="10"/>
  <c r="D5" i="6" s="1"/>
  <c r="P70" i="10"/>
  <c r="D70" i="6" s="1"/>
  <c r="D117" i="6"/>
  <c r="P13" i="10"/>
  <c r="D13" i="6" s="1"/>
  <c r="P49" i="10"/>
  <c r="D49" i="6" s="1"/>
  <c r="CM27" i="10"/>
  <c r="CY27" i="10" s="1"/>
  <c r="CL7" i="10"/>
  <c r="CH7" i="10"/>
  <c r="CL3" i="10"/>
  <c r="CH3" i="10"/>
  <c r="CL6" i="10"/>
  <c r="CH6" i="10"/>
  <c r="AY11" i="10"/>
  <c r="P11" i="10"/>
  <c r="D11" i="6" s="1"/>
  <c r="P82" i="10"/>
  <c r="D82" i="6" s="1"/>
  <c r="BS68" i="10"/>
  <c r="AF37" i="10"/>
  <c r="BC37" i="10" s="1"/>
  <c r="P19" i="10"/>
  <c r="D19" i="6" s="1"/>
  <c r="AF46" i="10"/>
  <c r="BC46" i="10" s="1"/>
  <c r="BK51" i="10"/>
  <c r="N51" i="6" s="1"/>
  <c r="BK42" i="10"/>
  <c r="N42" i="6" s="1"/>
  <c r="BK26" i="10"/>
  <c r="N26" i="6" s="1"/>
  <c r="AQ3" i="10"/>
  <c r="K3" i="6" s="1"/>
  <c r="P30" i="10"/>
  <c r="D30" i="6" s="1"/>
  <c r="CL5" i="10"/>
  <c r="CH5" i="10"/>
  <c r="CF59" i="10"/>
  <c r="BS21" i="10"/>
  <c r="CM81" i="10"/>
  <c r="CY81" i="10" s="1"/>
  <c r="BT60" i="10"/>
  <c r="BK56" i="10"/>
  <c r="N56" i="6" s="1"/>
  <c r="P3" i="10"/>
  <c r="D3" i="6" s="1"/>
  <c r="D119" i="6"/>
  <c r="P20" i="10"/>
  <c r="D20" i="6" s="1"/>
  <c r="P99" i="10"/>
  <c r="D99" i="6" s="1"/>
  <c r="BK68" i="10"/>
  <c r="N68" i="6" s="1"/>
  <c r="BK62" i="10"/>
  <c r="N62" i="6" s="1"/>
  <c r="P12" i="10"/>
  <c r="D12" i="6" s="1"/>
  <c r="P61" i="10"/>
  <c r="D61" i="6" s="1"/>
  <c r="P67" i="10"/>
  <c r="D67" i="6" s="1"/>
  <c r="BT21" i="10"/>
  <c r="CF21" i="10"/>
  <c r="AF3" i="10"/>
  <c r="BC3" i="10" s="1"/>
  <c r="AF74" i="10"/>
  <c r="BC74" i="10" s="1"/>
  <c r="P68" i="10"/>
  <c r="D68" i="6" s="1"/>
  <c r="P85" i="10"/>
  <c r="D85" i="6" s="1"/>
  <c r="BZ45" i="10"/>
  <c r="CB45" i="10" s="1"/>
  <c r="BK69" i="10"/>
  <c r="N69" i="6" s="1"/>
  <c r="AY59" i="10"/>
  <c r="N110" i="6"/>
  <c r="AQ9" i="10"/>
  <c r="K9" i="6" s="1"/>
  <c r="CL9" i="10"/>
  <c r="CH9" i="10"/>
  <c r="AQ8" i="10"/>
  <c r="K8" i="6" s="1"/>
  <c r="AY81" i="10"/>
  <c r="AF33" i="10"/>
  <c r="BC33" i="10" s="1"/>
  <c r="AY7" i="10"/>
  <c r="AZ7" i="10" s="1" a="1"/>
  <c r="AZ7" i="10" s="1"/>
  <c r="AY32" i="10"/>
  <c r="AZ32" i="10" s="1" a="1"/>
  <c r="AZ32" i="10" s="1"/>
  <c r="AF27" i="10"/>
  <c r="BC27" i="10" s="1"/>
  <c r="AY36" i="10"/>
  <c r="AY10" i="10"/>
  <c r="CM30" i="10"/>
  <c r="CY30" i="10" s="1"/>
  <c r="BT72" i="10"/>
  <c r="CF96" i="10"/>
  <c r="CM60" i="10"/>
  <c r="CY60" i="10" s="1"/>
  <c r="BS24" i="10"/>
  <c r="AY79" i="10"/>
  <c r="BZ18" i="10"/>
  <c r="CB18" i="10" s="1"/>
  <c r="BZ5" i="10"/>
  <c r="CB5" i="10" s="1"/>
  <c r="BT18" i="10"/>
  <c r="AF48" i="10"/>
  <c r="BC48" i="10" s="1"/>
  <c r="AY69" i="10"/>
  <c r="AY96" i="10"/>
  <c r="AZ96" i="10" s="1" a="1"/>
  <c r="AZ96" i="10" s="1"/>
  <c r="BT5" i="10"/>
  <c r="CM31" i="10"/>
  <c r="CY31" i="10" s="1"/>
  <c r="BS49" i="10"/>
  <c r="CM5" i="10"/>
  <c r="CY5" i="10" s="1"/>
  <c r="CF5" i="10"/>
  <c r="CM18" i="10"/>
  <c r="CY18" i="10" s="1"/>
  <c r="BS18" i="10"/>
  <c r="AF35" i="10"/>
  <c r="BC35" i="10" s="1"/>
  <c r="AY23" i="10"/>
  <c r="BZ99" i="10"/>
  <c r="CB99" i="10" s="1"/>
  <c r="CM96" i="10"/>
  <c r="CY96" i="10" s="1"/>
  <c r="BZ83" i="10"/>
  <c r="CB83" i="10" s="1"/>
  <c r="AF40" i="10"/>
  <c r="BC40" i="10" s="1"/>
  <c r="AF8" i="10"/>
  <c r="BC8" i="10" s="1"/>
  <c r="CF24" i="10"/>
  <c r="AF50" i="10"/>
  <c r="BC50" i="10" s="1"/>
  <c r="AY98" i="10"/>
  <c r="BK101" i="10"/>
  <c r="N101" i="6" s="1"/>
  <c r="BT99" i="10"/>
  <c r="BT77" i="10"/>
  <c r="BZ96" i="10"/>
  <c r="CB96" i="10" s="1"/>
  <c r="BT96" i="10"/>
  <c r="BT83" i="10"/>
  <c r="BT24" i="10"/>
  <c r="AY30" i="10"/>
  <c r="BZ24" i="10"/>
  <c r="CB24" i="10" s="1"/>
  <c r="AY70" i="10"/>
  <c r="AZ70" i="10" s="1" a="1"/>
  <c r="AZ70" i="10" s="1"/>
  <c r="BS99" i="10"/>
  <c r="BS96" i="10"/>
  <c r="BS83" i="10"/>
  <c r="AY82" i="10"/>
  <c r="AF65" i="10"/>
  <c r="BC65" i="10" s="1"/>
  <c r="AY41" i="10"/>
  <c r="BK88" i="10"/>
  <c r="N88" i="6" s="1"/>
  <c r="BK93" i="10"/>
  <c r="N93" i="6" s="1"/>
  <c r="BS31" i="10"/>
  <c r="CM59" i="10"/>
  <c r="CY59" i="10" s="1"/>
  <c r="BS30" i="10"/>
  <c r="AF95" i="10"/>
  <c r="BC95" i="10" s="1"/>
  <c r="AF32" i="10"/>
  <c r="BC32" i="10" s="1"/>
  <c r="AY100" i="10"/>
  <c r="AZ100" i="10" s="1" a="1"/>
  <c r="AZ100" i="10" s="1"/>
  <c r="BS72" i="10"/>
  <c r="BZ31" i="10"/>
  <c r="CB31" i="10" s="1"/>
  <c r="BT49" i="10"/>
  <c r="BS91" i="10"/>
  <c r="BT81" i="10"/>
  <c r="BZ72" i="10"/>
  <c r="CB72" i="10" s="1"/>
  <c r="BZ49" i="10"/>
  <c r="CB49" i="10" s="1"/>
  <c r="BS69" i="10"/>
  <c r="BZ91" i="10"/>
  <c r="CB91" i="10" s="1"/>
  <c r="BS81" i="10"/>
  <c r="BZ60" i="10"/>
  <c r="CB60" i="10" s="1"/>
  <c r="BZ30" i="10"/>
  <c r="CB30" i="10" s="1"/>
  <c r="AY27" i="10"/>
  <c r="AZ27" i="10" s="1" a="1"/>
  <c r="AZ27" i="10" s="1"/>
  <c r="AY38" i="10"/>
  <c r="AY77" i="10"/>
  <c r="AY88" i="10"/>
  <c r="AZ88" i="10" s="1" a="1"/>
  <c r="AZ88" i="10" s="1"/>
  <c r="AY42" i="10"/>
  <c r="AZ42" i="10" s="1" a="1"/>
  <c r="AZ42" i="10" s="1"/>
  <c r="CF49" i="10"/>
  <c r="BZ69" i="10"/>
  <c r="CB69" i="10" s="1"/>
  <c r="BS60" i="10"/>
  <c r="CF31" i="10"/>
  <c r="BT59" i="10"/>
  <c r="CF72" i="10"/>
  <c r="BT31" i="10"/>
  <c r="CM49" i="10"/>
  <c r="CY49" i="10" s="1"/>
  <c r="CM69" i="10"/>
  <c r="CY69" i="10" s="1"/>
  <c r="CF69" i="10"/>
  <c r="BZ59" i="10"/>
  <c r="CB59" i="10" s="1"/>
  <c r="CF91" i="10"/>
  <c r="BZ81" i="10"/>
  <c r="CB81" i="10" s="1"/>
  <c r="CF81" i="10"/>
  <c r="CF60" i="10"/>
  <c r="BT30" i="10"/>
  <c r="CF30" i="10"/>
  <c r="BK14" i="10"/>
  <c r="N14" i="6" s="1"/>
  <c r="N103" i="6"/>
  <c r="BT79" i="10"/>
  <c r="AY95" i="10"/>
  <c r="AY26" i="10"/>
  <c r="AZ26" i="10" s="1" a="1"/>
  <c r="AZ26" i="10" s="1"/>
  <c r="AY18" i="10"/>
  <c r="CF26" i="10"/>
  <c r="BZ26" i="10"/>
  <c r="CB26" i="10" s="1"/>
  <c r="BK89" i="10"/>
  <c r="N89" i="6" s="1"/>
  <c r="BK40" i="10"/>
  <c r="N40" i="6" s="1"/>
  <c r="BT26" i="10"/>
  <c r="BS26" i="10"/>
  <c r="CM26" i="10"/>
  <c r="CY26" i="10" s="1"/>
  <c r="AY24" i="10"/>
  <c r="AZ24" i="10" s="1" a="1"/>
  <c r="AZ24" i="10" s="1"/>
  <c r="CF79" i="10"/>
  <c r="BZ77" i="10"/>
  <c r="CB77" i="10" s="1"/>
  <c r="AY76" i="10"/>
  <c r="AZ76" i="10" s="1" a="1"/>
  <c r="AZ76" i="10" s="1"/>
  <c r="BZ79" i="10"/>
  <c r="CB79" i="10" s="1"/>
  <c r="CM79" i="10"/>
  <c r="CY79" i="10" s="1"/>
  <c r="CM77" i="10"/>
  <c r="CY77" i="10" s="1"/>
  <c r="AY16" i="10"/>
  <c r="AZ16" i="10" s="1" a="1"/>
  <c r="AZ16" i="10" s="1"/>
  <c r="BS79" i="10"/>
  <c r="CF77" i="10"/>
  <c r="BT56" i="10"/>
  <c r="BZ61" i="10"/>
  <c r="CB61" i="10" s="1"/>
  <c r="N105" i="6"/>
  <c r="CF75" i="10"/>
  <c r="AY40" i="10"/>
  <c r="AF44" i="10"/>
  <c r="BC44" i="10" s="1"/>
  <c r="AY13" i="10"/>
  <c r="BT40" i="10"/>
  <c r="BZ40" i="10"/>
  <c r="CB40" i="10" s="1"/>
  <c r="BS56" i="10"/>
  <c r="CF40" i="10"/>
  <c r="BS40" i="10"/>
  <c r="CM40" i="10"/>
  <c r="CY40" i="10" s="1"/>
  <c r="BK85" i="10"/>
  <c r="N85" i="6" s="1"/>
  <c r="CF56" i="10"/>
  <c r="CM61" i="10"/>
  <c r="CY61" i="10" s="1"/>
  <c r="CF61" i="10"/>
  <c r="AF51" i="10"/>
  <c r="BC51" i="10" s="1"/>
  <c r="AF75" i="10"/>
  <c r="BC75" i="10" s="1"/>
  <c r="AF29" i="10"/>
  <c r="BC29" i="10" s="1"/>
  <c r="AY51" i="10"/>
  <c r="AZ51" i="10" s="1" a="1"/>
  <c r="AZ51" i="10" s="1"/>
  <c r="BK98" i="10"/>
  <c r="N98" i="6" s="1"/>
  <c r="CM100" i="10"/>
  <c r="CY100" i="10" s="1"/>
  <c r="BZ56" i="10"/>
  <c r="CB56" i="10" s="1"/>
  <c r="BT61" i="10"/>
  <c r="BZ35" i="10"/>
  <c r="CB35" i="10" s="1"/>
  <c r="AF17" i="10"/>
  <c r="BC17" i="10" s="1"/>
  <c r="AF58" i="10"/>
  <c r="BC58" i="10" s="1"/>
  <c r="CF99" i="10"/>
  <c r="CM91" i="10"/>
  <c r="CY91" i="10" s="1"/>
  <c r="CF83" i="10"/>
  <c r="AY80" i="10"/>
  <c r="AY8" i="10"/>
  <c r="AY3" i="10"/>
  <c r="AY15" i="10"/>
  <c r="AZ15" i="10" s="1" a="1"/>
  <c r="AZ15" i="10" s="1"/>
  <c r="AF85" i="10"/>
  <c r="BC85" i="10" s="1"/>
  <c r="AY71" i="10"/>
  <c r="AZ71" i="10" s="1" a="1"/>
  <c r="AZ71" i="10" s="1"/>
  <c r="CM99" i="10"/>
  <c r="CY99" i="10" s="1"/>
  <c r="BT91" i="10"/>
  <c r="CM83" i="10"/>
  <c r="CY83" i="10" s="1"/>
  <c r="AY63" i="10"/>
  <c r="AY90" i="10"/>
  <c r="BK66" i="10"/>
  <c r="N66" i="6" s="1"/>
  <c r="AY87" i="10"/>
  <c r="AY65" i="10"/>
  <c r="AZ65" i="10" s="1" a="1"/>
  <c r="AZ65" i="10" s="1"/>
  <c r="AY22" i="10"/>
  <c r="AZ22" i="10" s="1" a="1"/>
  <c r="AZ22" i="10" s="1"/>
  <c r="AY33" i="10"/>
  <c r="AF101" i="10"/>
  <c r="BC101" i="10" s="1"/>
  <c r="CM80" i="10"/>
  <c r="CY80" i="10" s="1"/>
  <c r="BS32" i="10"/>
  <c r="CM14" i="10"/>
  <c r="CY14" i="10" s="1"/>
  <c r="CF48" i="10"/>
  <c r="CF95" i="10"/>
  <c r="BS19" i="10"/>
  <c r="BS78" i="10"/>
  <c r="BZ85" i="10"/>
  <c r="CB85" i="10" s="1"/>
  <c r="BT47" i="10"/>
  <c r="BZ25" i="10"/>
  <c r="CB25" i="10" s="1"/>
  <c r="CM51" i="10"/>
  <c r="CY51" i="10" s="1"/>
  <c r="BT71" i="10"/>
  <c r="BS71" i="10"/>
  <c r="BZ71" i="10"/>
  <c r="CB71" i="10" s="1"/>
  <c r="CF71" i="10"/>
  <c r="CM71" i="10"/>
  <c r="CY71" i="10" s="1"/>
  <c r="BS98" i="10"/>
  <c r="CF98" i="10"/>
  <c r="BZ98" i="10"/>
  <c r="CB98" i="10" s="1"/>
  <c r="CM98" i="10"/>
  <c r="CY98" i="10" s="1"/>
  <c r="BT98" i="10"/>
  <c r="BK23" i="10"/>
  <c r="N23" i="6" s="1"/>
  <c r="BT82" i="10"/>
  <c r="CM68" i="10"/>
  <c r="CY68" i="10" s="1"/>
  <c r="CF44" i="10"/>
  <c r="BS55" i="10"/>
  <c r="BZ93" i="10"/>
  <c r="CB93" i="10" s="1"/>
  <c r="BT45" i="10"/>
  <c r="CM75" i="10"/>
  <c r="CY75" i="10" s="1"/>
  <c r="BK71" i="10"/>
  <c r="N71" i="6" s="1"/>
  <c r="CP46" i="10"/>
  <c r="CM74" i="10"/>
  <c r="CY74" i="10" s="1"/>
  <c r="BS94" i="10"/>
  <c r="CF22" i="10"/>
  <c r="CF89" i="10"/>
  <c r="CF9" i="10"/>
  <c r="BS97" i="10"/>
  <c r="BZ15" i="10"/>
  <c r="CB15" i="10" s="1"/>
  <c r="BT76" i="10"/>
  <c r="CM38" i="10"/>
  <c r="CY38" i="10" s="1"/>
  <c r="BZ27" i="10"/>
  <c r="CB27" i="10" s="1"/>
  <c r="BS52" i="10"/>
  <c r="CM8" i="10"/>
  <c r="CY8" i="10" s="1"/>
  <c r="BT6" i="10"/>
  <c r="CM86" i="10"/>
  <c r="CY86" i="10" s="1"/>
  <c r="BS54" i="10"/>
  <c r="BT10" i="10"/>
  <c r="CM4" i="10"/>
  <c r="BT88" i="10"/>
  <c r="BZ101" i="10"/>
  <c r="CB101" i="10" s="1"/>
  <c r="BT84" i="10"/>
  <c r="BT36" i="10"/>
  <c r="CM65" i="10"/>
  <c r="CY65" i="10" s="1"/>
  <c r="AF23" i="10"/>
  <c r="BC23" i="10" s="1"/>
  <c r="BT51" i="10"/>
  <c r="BT85" i="10"/>
  <c r="BT4" i="10"/>
  <c r="BS35" i="10"/>
  <c r="CF85" i="10"/>
  <c r="CF84" i="10"/>
  <c r="BZ62" i="10"/>
  <c r="CB62" i="10" s="1"/>
  <c r="CM62" i="10"/>
  <c r="CY62" i="10" s="1"/>
  <c r="BK9" i="10"/>
  <c r="N9" i="6" s="1"/>
  <c r="BK77" i="10"/>
  <c r="N77" i="6" s="1"/>
  <c r="BT35" i="10"/>
  <c r="BT27" i="10"/>
  <c r="AF25" i="10"/>
  <c r="BC25" i="10" s="1"/>
  <c r="AF89" i="10"/>
  <c r="BC89" i="10" s="1"/>
  <c r="AY45" i="10"/>
  <c r="AZ45" i="10" s="1" a="1"/>
  <c r="AZ45" i="10" s="1"/>
  <c r="AY91" i="10"/>
  <c r="AZ91" i="10" s="1" a="1"/>
  <c r="AZ91" i="10" s="1"/>
  <c r="CM35" i="10"/>
  <c r="CY35" i="10" s="1"/>
  <c r="CF35" i="10"/>
  <c r="CF27" i="10"/>
  <c r="BS27" i="10"/>
  <c r="AF41" i="10"/>
  <c r="BC41" i="10" s="1"/>
  <c r="CM84" i="10"/>
  <c r="CY84" i="10" s="1"/>
  <c r="BS62" i="10"/>
  <c r="AY35" i="10"/>
  <c r="AZ35" i="10" s="1" a="1"/>
  <c r="AZ35" i="10" s="1"/>
  <c r="BK45" i="10"/>
  <c r="N45" i="6" s="1"/>
  <c r="CF51" i="10"/>
  <c r="CF7" i="10"/>
  <c r="BS51" i="10"/>
  <c r="CF62" i="10"/>
  <c r="BT62" i="10"/>
  <c r="BK7" i="10"/>
  <c r="N7" i="6" s="1"/>
  <c r="AY101" i="10"/>
  <c r="CM97" i="10"/>
  <c r="CY97" i="10" s="1"/>
  <c r="BZ10" i="10"/>
  <c r="CB10" i="10" s="1"/>
  <c r="CM56" i="10"/>
  <c r="CY56" i="10" s="1"/>
  <c r="AF22" i="10"/>
  <c r="BC22" i="10" s="1"/>
  <c r="AY97" i="10"/>
  <c r="AZ97" i="10" s="1" a="1"/>
  <c r="AZ97" i="10" s="1"/>
  <c r="BK75" i="10"/>
  <c r="N75" i="6" s="1"/>
  <c r="BK41" i="10"/>
  <c r="N41" i="6" s="1"/>
  <c r="CF97" i="10"/>
  <c r="AF86" i="10"/>
  <c r="BC86" i="10" s="1"/>
  <c r="AY93" i="10"/>
  <c r="BK4" i="10"/>
  <c r="N4" i="6" s="1"/>
  <c r="BT97" i="10"/>
  <c r="BS75" i="10"/>
  <c r="BZ75" i="10"/>
  <c r="CB75" i="10" s="1"/>
  <c r="BS77" i="10"/>
  <c r="BT101" i="10"/>
  <c r="BS15" i="10"/>
  <c r="BS84" i="10"/>
  <c r="CF93" i="10"/>
  <c r="CF4" i="10"/>
  <c r="BZ97" i="10"/>
  <c r="CB97" i="10" s="1"/>
  <c r="BS88" i="10"/>
  <c r="CM67" i="10"/>
  <c r="CY67" i="10" s="1"/>
  <c r="BZ84" i="10"/>
  <c r="CB84" i="10" s="1"/>
  <c r="CF47" i="10"/>
  <c r="BZ13" i="10"/>
  <c r="CB13" i="10" s="1"/>
  <c r="AF21" i="10"/>
  <c r="BC21" i="10" s="1"/>
  <c r="AY67" i="10"/>
  <c r="AF9" i="10"/>
  <c r="BC9" i="10" s="1"/>
  <c r="CF29" i="10"/>
  <c r="CF101" i="10"/>
  <c r="BT48" i="10"/>
  <c r="BK64" i="10"/>
  <c r="N64" i="6" s="1"/>
  <c r="N117" i="6"/>
  <c r="BK25" i="10"/>
  <c r="N25" i="6" s="1"/>
  <c r="BS101" i="10"/>
  <c r="BK33" i="10"/>
  <c r="N33" i="6" s="1"/>
  <c r="BS100" i="10"/>
  <c r="BS45" i="10"/>
  <c r="AF87" i="10"/>
  <c r="BC87" i="10" s="1"/>
  <c r="AF10" i="10"/>
  <c r="BC10" i="10" s="1"/>
  <c r="CM52" i="10"/>
  <c r="CY52" i="10" s="1"/>
  <c r="CF65" i="10"/>
  <c r="BT16" i="10"/>
  <c r="BS16" i="10"/>
  <c r="D104" i="6"/>
  <c r="AF91" i="10"/>
  <c r="BC91" i="10" s="1"/>
  <c r="CF58" i="10"/>
  <c r="BS58" i="10"/>
  <c r="BT58" i="10"/>
  <c r="CM58" i="10"/>
  <c r="CY58" i="10" s="1"/>
  <c r="CF90" i="10"/>
  <c r="AF93" i="10"/>
  <c r="BC93" i="10" s="1"/>
  <c r="CF3" i="10"/>
  <c r="BS33" i="10"/>
  <c r="BZ33" i="10"/>
  <c r="CB33" i="10" s="1"/>
  <c r="AF73" i="10"/>
  <c r="BC73" i="10" s="1"/>
  <c r="CF57" i="10"/>
  <c r="BZ57" i="10"/>
  <c r="CB57" i="10" s="1"/>
  <c r="CM57" i="10"/>
  <c r="CY57" i="10" s="1"/>
  <c r="BS57" i="10"/>
  <c r="BZ36" i="10"/>
  <c r="CB36" i="10" s="1"/>
  <c r="CF36" i="10"/>
  <c r="CM36" i="10"/>
  <c r="CY36" i="10" s="1"/>
  <c r="BS36" i="10"/>
  <c r="BZ73" i="10"/>
  <c r="CB73" i="10" s="1"/>
  <c r="BT52" i="10"/>
  <c r="AF66" i="10"/>
  <c r="BC66" i="10" s="1"/>
  <c r="CF52" i="10"/>
  <c r="BZ65" i="10"/>
  <c r="CB65" i="10" s="1"/>
  <c r="BS65" i="10"/>
  <c r="CM101" i="10"/>
  <c r="CY101" i="10" s="1"/>
  <c r="CF34" i="10"/>
  <c r="BS82" i="10"/>
  <c r="BK95" i="10"/>
  <c r="N95" i="6" s="1"/>
  <c r="BK60" i="10"/>
  <c r="N60" i="6" s="1"/>
  <c r="BK61" i="10"/>
  <c r="N61" i="6" s="1"/>
  <c r="BZ52" i="10"/>
  <c r="CB52" i="10" s="1"/>
  <c r="BZ48" i="10"/>
  <c r="CB48" i="10" s="1"/>
  <c r="BT65" i="10"/>
  <c r="AY60" i="10"/>
  <c r="AY39" i="10"/>
  <c r="BK22" i="10"/>
  <c r="N22" i="6" s="1"/>
  <c r="N112" i="6"/>
  <c r="BK67" i="10"/>
  <c r="N67" i="6" s="1"/>
  <c r="BZ67" i="10"/>
  <c r="CB67" i="10" s="1"/>
  <c r="CM15" i="10"/>
  <c r="CY15" i="10" s="1"/>
  <c r="CM7" i="10"/>
  <c r="CY7" i="10" s="1"/>
  <c r="CF67" i="10"/>
  <c r="BZ100" i="10"/>
  <c r="CB100" i="10" s="1"/>
  <c r="BT100" i="10"/>
  <c r="BZ76" i="10"/>
  <c r="CB76" i="10" s="1"/>
  <c r="BT33" i="10"/>
  <c r="CF33" i="10"/>
  <c r="AF56" i="10"/>
  <c r="BC56" i="10" s="1"/>
  <c r="BS34" i="10"/>
  <c r="CM82" i="10"/>
  <c r="CY82" i="10" s="1"/>
  <c r="BZ58" i="10"/>
  <c r="CB58" i="10" s="1"/>
  <c r="BZ82" i="10"/>
  <c r="CB82" i="10" s="1"/>
  <c r="AF83" i="10"/>
  <c r="BC83" i="10" s="1"/>
  <c r="BK10" i="10"/>
  <c r="N10" i="6" s="1"/>
  <c r="BK83" i="10"/>
  <c r="N83" i="6" s="1"/>
  <c r="BK65" i="10"/>
  <c r="N65" i="6" s="1"/>
  <c r="AY86" i="10"/>
  <c r="BT89" i="10"/>
  <c r="BS89" i="10"/>
  <c r="CM89" i="10"/>
  <c r="CY89" i="10" s="1"/>
  <c r="BT57" i="10"/>
  <c r="BT67" i="10"/>
  <c r="CF100" i="10"/>
  <c r="CM44" i="10"/>
  <c r="CY44" i="10" s="1"/>
  <c r="CM33" i="10"/>
  <c r="CY33" i="10" s="1"/>
  <c r="BZ55" i="10"/>
  <c r="CB55" i="10" s="1"/>
  <c r="BK72" i="10"/>
  <c r="N72" i="6" s="1"/>
  <c r="AF45" i="10"/>
  <c r="BC45" i="10" s="1"/>
  <c r="BK15" i="10"/>
  <c r="N15" i="6" s="1"/>
  <c r="AY85" i="10"/>
  <c r="AZ85" i="10" s="1" a="1"/>
  <c r="AZ85" i="10" s="1"/>
  <c r="BK100" i="10"/>
  <c r="N100" i="6" s="1"/>
  <c r="AF15" i="10"/>
  <c r="BC15" i="10" s="1"/>
  <c r="AY62" i="10"/>
  <c r="AF19" i="10"/>
  <c r="BC19" i="10" s="1"/>
  <c r="BT25" i="10"/>
  <c r="AY4" i="10"/>
  <c r="AZ4" i="10" s="1" a="1"/>
  <c r="AZ4" i="10" s="1"/>
  <c r="BK57" i="10"/>
  <c r="N57" i="6" s="1"/>
  <c r="CF88" i="10"/>
  <c r="CM88" i="10"/>
  <c r="CY88" i="10" s="1"/>
  <c r="BS93" i="10"/>
  <c r="BS29" i="10"/>
  <c r="BT29" i="10"/>
  <c r="BZ88" i="10"/>
  <c r="CB88" i="10" s="1"/>
  <c r="BZ29" i="10"/>
  <c r="CB29" i="10" s="1"/>
  <c r="CM93" i="10"/>
  <c r="CY93" i="10" s="1"/>
  <c r="BT92" i="10"/>
  <c r="BZ92" i="10"/>
  <c r="CB92" i="10" s="1"/>
  <c r="N114" i="6"/>
  <c r="AY54" i="10"/>
  <c r="BK13" i="10"/>
  <c r="N13" i="6" s="1"/>
  <c r="AF54" i="10"/>
  <c r="BC54" i="10" s="1"/>
  <c r="BK97" i="10"/>
  <c r="N97" i="6" s="1"/>
  <c r="CM50" i="10"/>
  <c r="CY50" i="10" s="1"/>
  <c r="BS50" i="10"/>
  <c r="BZ50" i="10"/>
  <c r="CB50" i="10" s="1"/>
  <c r="BT15" i="10"/>
  <c r="CF15" i="10"/>
  <c r="CF76" i="10"/>
  <c r="BS76" i="10"/>
  <c r="CM76" i="10"/>
  <c r="CY76" i="10" s="1"/>
  <c r="BZ78" i="10"/>
  <c r="CB78" i="10" s="1"/>
  <c r="CF78" i="10"/>
  <c r="CM78" i="10"/>
  <c r="CY78" i="10" s="1"/>
  <c r="AF16" i="10"/>
  <c r="BC16" i="10" s="1"/>
  <c r="AF13" i="10"/>
  <c r="BC13" i="10" s="1"/>
  <c r="CM3" i="10"/>
  <c r="BS3" i="10"/>
  <c r="BT3" i="10"/>
  <c r="D36" i="6"/>
  <c r="CF73" i="10"/>
  <c r="BS73" i="10"/>
  <c r="BS7" i="10"/>
  <c r="BZ7" i="10"/>
  <c r="CB7" i="10" s="1"/>
  <c r="BT7" i="10"/>
  <c r="CM29" i="10"/>
  <c r="CY29" i="10" s="1"/>
  <c r="BZ3" i="10"/>
  <c r="CB3" i="10" s="1"/>
  <c r="CC3" i="10" s="1"/>
  <c r="BT93" i="10"/>
  <c r="BT78" i="10"/>
  <c r="BT73" i="10"/>
  <c r="CM73" i="10"/>
  <c r="CY73" i="10" s="1"/>
  <c r="BK27" i="10"/>
  <c r="N27" i="6" s="1"/>
  <c r="BK99" i="10"/>
  <c r="N99" i="6" s="1"/>
  <c r="AF69" i="10"/>
  <c r="BC69" i="10" s="1"/>
  <c r="BK48" i="10"/>
  <c r="N48" i="6" s="1"/>
  <c r="AY31" i="10"/>
  <c r="BK63" i="10"/>
  <c r="N63" i="6" s="1"/>
  <c r="AY68" i="10"/>
  <c r="AZ68" i="10" s="1" a="1"/>
  <c r="AZ68" i="10" s="1"/>
  <c r="AF94" i="10"/>
  <c r="BC94" i="10" s="1"/>
  <c r="AF76" i="10"/>
  <c r="BC76" i="10" s="1"/>
  <c r="BK54" i="10"/>
  <c r="N54" i="6" s="1"/>
  <c r="AY49" i="10"/>
  <c r="BK31" i="10"/>
  <c r="N31" i="6" s="1"/>
  <c r="BK82" i="10"/>
  <c r="N82" i="6" s="1"/>
  <c r="BK73" i="10"/>
  <c r="N73" i="6" s="1"/>
  <c r="BK29" i="10"/>
  <c r="N29" i="6" s="1"/>
  <c r="AY61" i="10"/>
  <c r="AF67" i="10"/>
  <c r="BC67" i="10" s="1"/>
  <c r="CF38" i="10"/>
  <c r="AF62" i="10"/>
  <c r="BC62" i="10" s="1"/>
  <c r="AF61" i="10"/>
  <c r="BC61" i="10" s="1"/>
  <c r="BS25" i="10"/>
  <c r="CF25" i="10"/>
  <c r="CM25" i="10"/>
  <c r="CY25" i="10" s="1"/>
  <c r="AF77" i="10"/>
  <c r="BC77" i="10" s="1"/>
  <c r="BT43" i="10"/>
  <c r="AY99" i="10"/>
  <c r="BK39" i="10"/>
  <c r="N39" i="6" s="1"/>
  <c r="AY84" i="10"/>
  <c r="AZ84" i="10" s="1" a="1"/>
  <c r="AZ84" i="10" s="1"/>
  <c r="BS85" i="10"/>
  <c r="BS47" i="10"/>
  <c r="BZ47" i="10"/>
  <c r="CB47" i="10" s="1"/>
  <c r="BS4" i="10"/>
  <c r="AF28" i="10"/>
  <c r="BC28" i="10" s="1"/>
  <c r="AY78" i="10"/>
  <c r="BK49" i="10"/>
  <c r="N49" i="6" s="1"/>
  <c r="AY73" i="10"/>
  <c r="AZ73" i="10" s="1" a="1"/>
  <c r="AZ73" i="10" s="1"/>
  <c r="AY47" i="10"/>
  <c r="AY44" i="10"/>
  <c r="AY25" i="10"/>
  <c r="CM85" i="10"/>
  <c r="CY85" i="10" s="1"/>
  <c r="CM47" i="10"/>
  <c r="CY47" i="10" s="1"/>
  <c r="BZ4" i="10"/>
  <c r="CB4" i="10" s="1"/>
  <c r="CC4" i="10" s="1"/>
  <c r="AF14" i="10"/>
  <c r="BC14" i="10" s="1"/>
  <c r="BK91" i="10"/>
  <c r="N91" i="6" s="1"/>
  <c r="BS90" i="10"/>
  <c r="BS38" i="10"/>
  <c r="BT50" i="10"/>
  <c r="BZ38" i="10"/>
  <c r="CB38" i="10" s="1"/>
  <c r="BK19" i="10"/>
  <c r="N19" i="6" s="1"/>
  <c r="BK84" i="10"/>
  <c r="N84" i="6" s="1"/>
  <c r="AF49" i="10"/>
  <c r="BC49" i="10" s="1"/>
  <c r="BK78" i="10"/>
  <c r="N78" i="6" s="1"/>
  <c r="CM9" i="10"/>
  <c r="CY9" i="10" s="1"/>
  <c r="CF50" i="10"/>
  <c r="BT38" i="10"/>
  <c r="BK50" i="10"/>
  <c r="N50" i="6" s="1"/>
  <c r="AY72" i="10"/>
  <c r="AY50" i="10"/>
  <c r="AY75" i="10"/>
  <c r="AY29" i="10"/>
  <c r="BS44" i="10"/>
  <c r="BT44" i="10"/>
  <c r="AF39" i="10"/>
  <c r="BC39" i="10" s="1"/>
  <c r="BT68" i="10"/>
  <c r="CF55" i="10"/>
  <c r="AF26" i="10"/>
  <c r="BC26" i="10" s="1"/>
  <c r="BK55" i="10"/>
  <c r="N55" i="6" s="1"/>
  <c r="AY19" i="10"/>
  <c r="AY83" i="10"/>
  <c r="AZ83" i="10" s="1" a="1"/>
  <c r="AZ83" i="10" s="1"/>
  <c r="CM10" i="10"/>
  <c r="CY10" i="10" s="1"/>
  <c r="CM55" i="10"/>
  <c r="CY55" i="10" s="1"/>
  <c r="BK76" i="10"/>
  <c r="N76" i="6" s="1"/>
  <c r="BZ44" i="10"/>
  <c r="CB44" i="10" s="1"/>
  <c r="BT55" i="10"/>
  <c r="CF68" i="10"/>
  <c r="AF90" i="10"/>
  <c r="BC90" i="10" s="1"/>
  <c r="CM63" i="10"/>
  <c r="CY63" i="10" s="1"/>
  <c r="BZ68" i="10"/>
  <c r="CB68" i="10" s="1"/>
  <c r="BT8" i="10"/>
  <c r="BZ90" i="10"/>
  <c r="CB90" i="10" s="1"/>
  <c r="BS9" i="10"/>
  <c r="CM22" i="10"/>
  <c r="CY22" i="10" s="1"/>
  <c r="CM90" i="10"/>
  <c r="CY90" i="10" s="1"/>
  <c r="BS22" i="10"/>
  <c r="BT22" i="10"/>
  <c r="AF43" i="10"/>
  <c r="BC43" i="10" s="1"/>
  <c r="BZ9" i="10"/>
  <c r="CB9" i="10" s="1"/>
  <c r="BK94" i="10"/>
  <c r="N94" i="6" s="1"/>
  <c r="BK47" i="10"/>
  <c r="N47" i="6" s="1"/>
  <c r="BT90" i="10"/>
  <c r="AF92" i="10"/>
  <c r="BC92" i="10" s="1"/>
  <c r="BZ22" i="10"/>
  <c r="CB22" i="10" s="1"/>
  <c r="BT9" i="10"/>
  <c r="AF52" i="10"/>
  <c r="BC52" i="10" s="1"/>
  <c r="BK86" i="10"/>
  <c r="N86" i="6" s="1"/>
  <c r="N119" i="6"/>
  <c r="AY92" i="10"/>
  <c r="AZ92" i="10" s="1" a="1"/>
  <c r="AZ92" i="10" s="1"/>
  <c r="AF47" i="10"/>
  <c r="BC47" i="10" s="1"/>
  <c r="AF68" i="10"/>
  <c r="BC68" i="10" s="1"/>
  <c r="AY9" i="10"/>
  <c r="AZ9" i="10" s="1" a="1"/>
  <c r="AZ9" i="10" s="1"/>
  <c r="BK58" i="10"/>
  <c r="N58" i="6" s="1"/>
  <c r="AF38" i="10"/>
  <c r="BC38" i="10" s="1"/>
  <c r="CM95" i="10"/>
  <c r="CY95" i="10" s="1"/>
  <c r="AF64" i="10"/>
  <c r="BC64" i="10" s="1"/>
  <c r="AY58" i="10"/>
  <c r="BS80" i="10"/>
  <c r="BZ8" i="10"/>
  <c r="CB8" i="10" s="1"/>
  <c r="AY56" i="10"/>
  <c r="AF4" i="10"/>
  <c r="BC4" i="10" s="1"/>
  <c r="N102" i="6"/>
  <c r="BK90" i="10"/>
  <c r="N90" i="6" s="1"/>
  <c r="AF11" i="10"/>
  <c r="BC11" i="10" s="1"/>
  <c r="BZ19" i="10"/>
  <c r="CB19" i="10" s="1"/>
  <c r="AY37" i="10"/>
  <c r="AY89" i="10"/>
  <c r="AF34" i="10"/>
  <c r="BC34" i="10" s="1"/>
  <c r="BS8" i="10"/>
  <c r="CF19" i="10"/>
  <c r="BT19" i="10"/>
  <c r="CM19" i="10"/>
  <c r="CY19" i="10" s="1"/>
  <c r="AF55" i="10"/>
  <c r="BC55" i="10" s="1"/>
  <c r="BK17" i="10"/>
  <c r="N17" i="6" s="1"/>
  <c r="CM48" i="10"/>
  <c r="CY48" i="10" s="1"/>
  <c r="BS10" i="10"/>
  <c r="CF10" i="10"/>
  <c r="BT63" i="10"/>
  <c r="CM43" i="10"/>
  <c r="CY43" i="10" s="1"/>
  <c r="CF82" i="10"/>
  <c r="BZ34" i="10"/>
  <c r="CB34" i="10" s="1"/>
  <c r="AF60" i="10"/>
  <c r="BC60" i="10" s="1"/>
  <c r="BZ89" i="10"/>
  <c r="CB89" i="10" s="1"/>
  <c r="BT13" i="10"/>
  <c r="BS13" i="10"/>
  <c r="CM13" i="10"/>
  <c r="CY13" i="10" s="1"/>
  <c r="N118" i="6"/>
  <c r="N113" i="6"/>
  <c r="BK38" i="10"/>
  <c r="N38" i="6" s="1"/>
  <c r="BK37" i="10"/>
  <c r="N37" i="6" s="1"/>
  <c r="BT17" i="10"/>
  <c r="CF17" i="10"/>
  <c r="BZ17" i="10"/>
  <c r="CB17" i="10" s="1"/>
  <c r="BS17" i="10"/>
  <c r="CM17" i="10"/>
  <c r="CY17" i="10" s="1"/>
  <c r="CF37" i="10"/>
  <c r="BS37" i="10"/>
  <c r="BT37" i="10"/>
  <c r="CM37" i="10"/>
  <c r="CY37" i="10" s="1"/>
  <c r="BZ37" i="10"/>
  <c r="CB37" i="10" s="1"/>
  <c r="BS48" i="10"/>
  <c r="BS67" i="10"/>
  <c r="CM20" i="10"/>
  <c r="CY20" i="10" s="1"/>
  <c r="BT34" i="10"/>
  <c r="CM34" i="10"/>
  <c r="CY34" i="10" s="1"/>
  <c r="CF13" i="10"/>
  <c r="AY55" i="10"/>
  <c r="AF84" i="10"/>
  <c r="BC84" i="10" s="1"/>
  <c r="BK6" i="10"/>
  <c r="N6" i="6" s="1"/>
  <c r="AY94" i="10"/>
  <c r="AY48" i="10"/>
  <c r="AZ48" i="10" s="1" a="1"/>
  <c r="AZ48" i="10" s="1"/>
  <c r="N116" i="6"/>
  <c r="BT95" i="10"/>
  <c r="CF14" i="10"/>
  <c r="BS95" i="10"/>
  <c r="CF6" i="10"/>
  <c r="CM92" i="10"/>
  <c r="CY92" i="10" s="1"/>
  <c r="BZ63" i="10"/>
  <c r="CB63" i="10" s="1"/>
  <c r="CF63" i="10"/>
  <c r="AF70" i="10"/>
  <c r="BC70" i="10" s="1"/>
  <c r="CF86" i="10"/>
  <c r="N104" i="6"/>
  <c r="AF99" i="10"/>
  <c r="BC99" i="10" s="1"/>
  <c r="AY52" i="10"/>
  <c r="AZ52" i="10" s="1" a="1"/>
  <c r="AZ52" i="10" s="1"/>
  <c r="CM54" i="10"/>
  <c r="CY54" i="10" s="1"/>
  <c r="BZ54" i="10"/>
  <c r="CB54" i="10" s="1"/>
  <c r="CF54" i="10"/>
  <c r="AF63" i="10"/>
  <c r="BC63" i="10" s="1"/>
  <c r="AY20" i="10"/>
  <c r="BZ39" i="10"/>
  <c r="CB39" i="10" s="1"/>
  <c r="CM39" i="10"/>
  <c r="CY39" i="10" s="1"/>
  <c r="CF39" i="10"/>
  <c r="BT39" i="10"/>
  <c r="BS39" i="10"/>
  <c r="BZ95" i="10"/>
  <c r="CB95" i="10" s="1"/>
  <c r="BZ6" i="10"/>
  <c r="CB6" i="10" s="1"/>
  <c r="BZ16" i="10"/>
  <c r="CB16" i="10" s="1"/>
  <c r="BS63" i="10"/>
  <c r="BT20" i="10"/>
  <c r="AF7" i="10"/>
  <c r="BC7" i="10" s="1"/>
  <c r="AY43" i="10"/>
  <c r="BK43" i="10"/>
  <c r="N43" i="6" s="1"/>
  <c r="AF88" i="10"/>
  <c r="BC88" i="10" s="1"/>
  <c r="BT54" i="10"/>
  <c r="AF31" i="10"/>
  <c r="BC31" i="10" s="1"/>
  <c r="BS14" i="10"/>
  <c r="BT14" i="10"/>
  <c r="CM64" i="10"/>
  <c r="CY64" i="10" s="1"/>
  <c r="CF64" i="10"/>
  <c r="BT64" i="10"/>
  <c r="AF80" i="10"/>
  <c r="BC80" i="10" s="1"/>
  <c r="BS20" i="10"/>
  <c r="BZ20" i="10"/>
  <c r="CB20" i="10" s="1"/>
  <c r="CM94" i="10"/>
  <c r="CY94" i="10" s="1"/>
  <c r="BZ94" i="10"/>
  <c r="CB94" i="10" s="1"/>
  <c r="CF20" i="10"/>
  <c r="CF94" i="10"/>
  <c r="BT94" i="10"/>
  <c r="BZ43" i="10"/>
  <c r="CB43" i="10" s="1"/>
  <c r="CF43" i="10"/>
  <c r="BS43" i="10"/>
  <c r="AF24" i="10"/>
  <c r="BC24" i="10" s="1"/>
  <c r="AF18" i="10"/>
  <c r="BC18" i="10" s="1"/>
  <c r="BT74" i="10"/>
  <c r="AF72" i="10"/>
  <c r="BC72" i="10" s="1"/>
  <c r="BZ32" i="10"/>
  <c r="CB32" i="10" s="1"/>
  <c r="BK87" i="10"/>
  <c r="N87" i="6" s="1"/>
  <c r="AF20" i="10"/>
  <c r="BC20" i="10" s="1"/>
  <c r="AY6" i="10"/>
  <c r="N107" i="6"/>
  <c r="N106" i="6"/>
  <c r="BK52" i="10"/>
  <c r="N52" i="6" s="1"/>
  <c r="BZ14" i="10"/>
  <c r="CB14" i="10" s="1"/>
  <c r="AY14" i="10"/>
  <c r="AZ14" i="10" s="1" a="1"/>
  <c r="AZ14" i="10" s="1"/>
  <c r="AY34" i="10"/>
  <c r="BK3" i="10"/>
  <c r="N3" i="6" s="1"/>
  <c r="BK92" i="10"/>
  <c r="N92" i="6" s="1"/>
  <c r="BT80" i="10"/>
  <c r="BT86" i="10"/>
  <c r="BK34" i="10"/>
  <c r="N34" i="6" s="1"/>
  <c r="BK16" i="10"/>
  <c r="N16" i="6" s="1"/>
  <c r="CF32" i="10"/>
  <c r="BT32" i="10"/>
  <c r="BZ86" i="10"/>
  <c r="CB86" i="10" s="1"/>
  <c r="BS86" i="10"/>
  <c r="AY64" i="10"/>
  <c r="AZ64" i="10" s="1" a="1"/>
  <c r="AZ64" i="10" s="1"/>
  <c r="N111" i="6"/>
  <c r="AF59" i="10"/>
  <c r="BC59" i="10" s="1"/>
  <c r="BS6" i="10"/>
  <c r="CM6" i="10"/>
  <c r="CY6" i="10" s="1"/>
  <c r="CM16" i="10"/>
  <c r="CY16" i="10" s="1"/>
  <c r="CF16" i="10"/>
  <c r="BS92" i="10"/>
  <c r="CF92" i="10"/>
  <c r="CM32" i="10"/>
  <c r="CY32" i="10" s="1"/>
  <c r="BZ74" i="10"/>
  <c r="CB74" i="10" s="1"/>
  <c r="BS64" i="10"/>
  <c r="BK36" i="10"/>
  <c r="N36" i="6" s="1"/>
  <c r="BT87" i="10"/>
  <c r="CM87" i="10"/>
  <c r="CY87" i="10" s="1"/>
  <c r="BZ87" i="10"/>
  <c r="CB87" i="10" s="1"/>
  <c r="CF87" i="10"/>
  <c r="BS87" i="10"/>
  <c r="BZ64" i="10"/>
  <c r="CB64" i="10" s="1"/>
  <c r="BK74" i="10"/>
  <c r="N74" i="6" s="1"/>
  <c r="CF8" i="10"/>
  <c r="BK8" i="10"/>
  <c r="N8" i="6" s="1"/>
  <c r="AY74" i="10"/>
  <c r="AZ74" i="10" s="1" a="1"/>
  <c r="AZ74" i="10" s="1"/>
  <c r="BS74" i="10"/>
  <c r="CF74" i="10"/>
  <c r="BK80" i="10"/>
  <c r="N80" i="6" s="1"/>
  <c r="BK32" i="10"/>
  <c r="N32" i="6" s="1"/>
  <c r="CF80" i="10"/>
  <c r="BZ80" i="10"/>
  <c r="CB80" i="10" s="1"/>
  <c r="CG46" i="10"/>
  <c r="DB70" i="10"/>
  <c r="CO70" i="10"/>
  <c r="BU46" i="10"/>
  <c r="CO46" i="10"/>
  <c r="DI46" i="10"/>
  <c r="DU46" i="10" s="1"/>
  <c r="CV46" i="10"/>
  <c r="CX46" i="10" s="1"/>
  <c r="DB46" i="10"/>
  <c r="CV70" i="10"/>
  <c r="CX70" i="10" s="1"/>
  <c r="CP70" i="10"/>
  <c r="DI70" i="10"/>
  <c r="DU70" i="10" s="1"/>
  <c r="CG70" i="10"/>
  <c r="BU70" i="10"/>
  <c r="CG11" i="10"/>
  <c r="R11" i="6" s="1"/>
  <c r="BU11" i="10"/>
  <c r="CP11" i="10"/>
  <c r="DB11" i="10"/>
  <c r="CV11" i="10"/>
  <c r="CX11" i="10" s="1"/>
  <c r="CO11" i="10"/>
  <c r="DI11" i="10"/>
  <c r="DU11" i="10" s="1"/>
  <c r="GW68" i="10" l="1"/>
  <c r="FF167" i="10" a="1"/>
  <c r="FF167" i="10" s="1"/>
  <c r="GB167" i="10" s="1" a="1"/>
  <c r="GB167" i="10" s="1"/>
  <c r="GX167" i="10" s="1" a="1"/>
  <c r="GX167" i="10" s="1"/>
  <c r="GW80" i="10"/>
  <c r="EA130" i="10"/>
  <c r="AA130" i="6" s="1"/>
  <c r="GW72" i="10"/>
  <c r="GB274" i="10" a="1"/>
  <c r="GB274" i="10" s="1"/>
  <c r="HT111" i="10" a="1"/>
  <c r="HT111" i="10" s="1"/>
  <c r="IP111" i="10" s="1" a="1"/>
  <c r="IP111" i="10" s="1"/>
  <c r="GB262" i="10" a="1"/>
  <c r="GB262" i="10" s="1"/>
  <c r="GX262" i="10" s="1" a="1"/>
  <c r="GX262" i="10" s="1"/>
  <c r="FF243" i="10" a="1"/>
  <c r="FF243" i="10" s="1"/>
  <c r="GB243" i="10" s="1" a="1"/>
  <c r="GB243" i="10" s="1"/>
  <c r="GX243" i="10" s="1" a="1"/>
  <c r="GX243" i="10" s="1"/>
  <c r="HT243" i="10" s="1" a="1"/>
  <c r="HT243" i="10" s="1"/>
  <c r="IP243" i="10" s="1" a="1"/>
  <c r="IP243" i="10" s="1"/>
  <c r="FF297" i="10" a="1"/>
  <c r="FF297" i="10" s="1"/>
  <c r="GB297" i="10" s="1" a="1"/>
  <c r="GB297" i="10" s="1"/>
  <c r="GB294" i="10" a="1"/>
  <c r="GB294" i="10" s="1"/>
  <c r="GX294" i="10" s="1" a="1"/>
  <c r="GX294" i="10" s="1"/>
  <c r="FF199" i="10" a="1"/>
  <c r="FF199" i="10" s="1"/>
  <c r="GX105" i="10" a="1"/>
  <c r="GX105" i="10" s="1"/>
  <c r="HT105" i="10" s="1" a="1"/>
  <c r="HT105" i="10" s="1"/>
  <c r="IP105" i="10" s="1" a="1"/>
  <c r="IP105" i="10" s="1"/>
  <c r="DN269" i="10" a="1"/>
  <c r="DN269" i="10" s="1"/>
  <c r="GW84" i="10"/>
  <c r="HT118" i="10" a="1"/>
  <c r="HT118" i="10" s="1"/>
  <c r="IP118" i="10" s="1" a="1"/>
  <c r="IP118" i="10" s="1"/>
  <c r="HS63" i="10"/>
  <c r="AZ47" i="10" a="1"/>
  <c r="AZ47" i="10" s="1"/>
  <c r="DV158" i="10"/>
  <c r="X158" i="6" s="1"/>
  <c r="GB114" i="10" a="1"/>
  <c r="GB114" i="10" s="1"/>
  <c r="GX114" i="10" s="1" a="1"/>
  <c r="GX114" i="10" s="1"/>
  <c r="EJ269" i="10" a="1"/>
  <c r="EJ269" i="10" s="1"/>
  <c r="FF269" i="10" s="1" a="1"/>
  <c r="FF269" i="10" s="1"/>
  <c r="GB269" i="10" s="1" a="1"/>
  <c r="GB269" i="10" s="1"/>
  <c r="GX269" i="10" s="1" a="1"/>
  <c r="GX269" i="10" s="1"/>
  <c r="HT269" i="10" s="1" a="1"/>
  <c r="HT269" i="10" s="1"/>
  <c r="IP269" i="10" s="1" a="1"/>
  <c r="IP269" i="10" s="1"/>
  <c r="DN256" i="10" a="1"/>
  <c r="DN256" i="10" s="1"/>
  <c r="EJ256" i="10" s="1" a="1"/>
  <c r="EJ256" i="10" s="1"/>
  <c r="FF256" i="10" s="1" a="1"/>
  <c r="FF256" i="10" s="1"/>
  <c r="HT221" i="10" a="1"/>
  <c r="HT221" i="10" s="1"/>
  <c r="IP221" i="10" s="1" a="1"/>
  <c r="IP221" i="10" s="1"/>
  <c r="GB302" i="10" a="1"/>
  <c r="GB302" i="10" s="1"/>
  <c r="GX302" i="10" s="1" a="1"/>
  <c r="GX302" i="10" s="1"/>
  <c r="HT302" i="10" s="1" a="1"/>
  <c r="HT302" i="10" s="1"/>
  <c r="IP302" i="10" s="1" a="1"/>
  <c r="IP302" i="10" s="1"/>
  <c r="EJ128" i="10" a="1"/>
  <c r="EJ128" i="10" s="1"/>
  <c r="FF128" i="10" s="1" a="1"/>
  <c r="FF128" i="10" s="1"/>
  <c r="GB128" i="10" s="1" a="1"/>
  <c r="GB128" i="10" s="1"/>
  <c r="GX128" i="10" s="1" a="1"/>
  <c r="GX128" i="10" s="1"/>
  <c r="HT128" i="10" s="1" a="1"/>
  <c r="HT128" i="10" s="1"/>
  <c r="IP128" i="10" s="1" a="1"/>
  <c r="IP128" i="10" s="1"/>
  <c r="GB258" i="10" a="1"/>
  <c r="GB258" i="10" s="1"/>
  <c r="GX258" i="10" s="1" a="1"/>
  <c r="GX258" i="10" s="1"/>
  <c r="HT258" i="10" s="1" a="1"/>
  <c r="HT258" i="10" s="1"/>
  <c r="FF215" i="10" a="1"/>
  <c r="FF215" i="10" s="1"/>
  <c r="GB215" i="10" s="1" a="1"/>
  <c r="GB215" i="10" s="1"/>
  <c r="AZ59" i="10" a="1"/>
  <c r="AZ59" i="10" s="1"/>
  <c r="GB157" i="10" a="1"/>
  <c r="GB157" i="10" s="1"/>
  <c r="GX157" i="10" s="1" a="1"/>
  <c r="GX157" i="10" s="1"/>
  <c r="HT157" i="10" s="1" a="1"/>
  <c r="HT157" i="10" s="1"/>
  <c r="IP157" i="10" s="1" a="1"/>
  <c r="IP157" i="10" s="1"/>
  <c r="EJ157" i="10" a="1"/>
  <c r="EJ157" i="10" s="1"/>
  <c r="FF157" i="10" s="1" a="1"/>
  <c r="FF157" i="10" s="1"/>
  <c r="DV245" i="10"/>
  <c r="X245" i="6" s="1"/>
  <c r="DN263" i="10" a="1"/>
  <c r="DN263" i="10" s="1"/>
  <c r="EJ263" i="10" s="1" a="1"/>
  <c r="EJ263" i="10" s="1"/>
  <c r="FF263" i="10" s="1" a="1"/>
  <c r="FF263" i="10" s="1"/>
  <c r="GB263" i="10" s="1" a="1"/>
  <c r="GB263" i="10" s="1"/>
  <c r="EJ282" i="10" a="1"/>
  <c r="EJ282" i="10" s="1"/>
  <c r="FF282" i="10" s="1" a="1"/>
  <c r="FF282" i="10" s="1"/>
  <c r="GB282" i="10" s="1" a="1"/>
  <c r="GB282" i="10" s="1"/>
  <c r="GX282" i="10" s="1" a="1"/>
  <c r="GX282" i="10" s="1"/>
  <c r="GX255" i="10" a="1"/>
  <c r="GX255" i="10" s="1"/>
  <c r="HT255" i="10" s="1" a="1"/>
  <c r="HT255" i="10" s="1"/>
  <c r="IP255" i="10" s="1" a="1"/>
  <c r="IP255" i="10" s="1"/>
  <c r="HT149" i="10" a="1"/>
  <c r="HT149" i="10" s="1"/>
  <c r="IP149" i="10" s="1" a="1"/>
  <c r="IP149" i="10" s="1"/>
  <c r="EJ210" i="10" a="1"/>
  <c r="EJ210" i="10" s="1"/>
  <c r="FF270" i="10" a="1"/>
  <c r="FF270" i="10" s="1"/>
  <c r="GB270" i="10" s="1" a="1"/>
  <c r="GB270" i="10" s="1"/>
  <c r="GX270" i="10" s="1" a="1"/>
  <c r="GX270" i="10" s="1"/>
  <c r="HT270" i="10" s="1" a="1"/>
  <c r="HT270" i="10" s="1"/>
  <c r="IP270" i="10" s="1" a="1"/>
  <c r="IP270" i="10" s="1"/>
  <c r="GB199" i="10" a="1"/>
  <c r="GB199" i="10" s="1"/>
  <c r="FF278" i="10" a="1"/>
  <c r="FF278" i="10" s="1"/>
  <c r="GB278" i="10" s="1" a="1"/>
  <c r="GB278" i="10" s="1"/>
  <c r="GX278" i="10" s="1" a="1"/>
  <c r="GX278" i="10" s="1"/>
  <c r="HT278" i="10" s="1" a="1"/>
  <c r="HT278" i="10" s="1"/>
  <c r="IP278" i="10" s="1" a="1"/>
  <c r="IP278" i="10" s="1"/>
  <c r="FF253" i="10" a="1"/>
  <c r="FF253" i="10" s="1"/>
  <c r="GB253" i="10" s="1" a="1"/>
  <c r="GB253" i="10" s="1"/>
  <c r="GX253" i="10" s="1" a="1"/>
  <c r="GX253" i="10" s="1"/>
  <c r="EJ168" i="10" a="1"/>
  <c r="EJ168" i="10" s="1"/>
  <c r="EJ125" i="10" a="1"/>
  <c r="EJ125" i="10" s="1"/>
  <c r="FF125" i="10" s="1" a="1"/>
  <c r="FF125" i="10" s="1"/>
  <c r="GB204" i="10" a="1"/>
  <c r="GB204" i="10" s="1"/>
  <c r="GX204" i="10" s="1" a="1"/>
  <c r="GX204" i="10" s="1"/>
  <c r="FF265" i="10" a="1"/>
  <c r="FF265" i="10" s="1"/>
  <c r="GB265" i="10" s="1" a="1"/>
  <c r="GB265" i="10" s="1"/>
  <c r="GX265" i="10" s="1" a="1"/>
  <c r="GX265" i="10" s="1"/>
  <c r="HT265" i="10" s="1" a="1"/>
  <c r="HT265" i="10" s="1"/>
  <c r="IP265" i="10" s="1" a="1"/>
  <c r="IP265" i="10" s="1"/>
  <c r="FF162" i="10" a="1"/>
  <c r="FF162" i="10" s="1"/>
  <c r="GB162" i="10" s="1" a="1"/>
  <c r="GB162" i="10" s="1"/>
  <c r="GX238" i="10" a="1"/>
  <c r="GX238" i="10" s="1"/>
  <c r="HT238" i="10" s="1" a="1"/>
  <c r="HT238" i="10" s="1"/>
  <c r="GX222" i="10" a="1"/>
  <c r="GX222" i="10" s="1"/>
  <c r="HT222" i="10" s="1" a="1"/>
  <c r="HT222" i="10" s="1"/>
  <c r="IP222" i="10" s="1" a="1"/>
  <c r="IP222" i="10" s="1"/>
  <c r="AZ13" i="10" a="1"/>
  <c r="AZ13" i="10" s="1"/>
  <c r="AZ33" i="10" a="1"/>
  <c r="AZ33" i="10" s="1"/>
  <c r="AZ98" i="10" a="1"/>
  <c r="AZ98" i="10" s="1"/>
  <c r="AZ46" i="10" a="1"/>
  <c r="AZ46" i="10" s="1"/>
  <c r="BV46" i="10" s="1" a="1"/>
  <c r="BV46" i="10" s="1"/>
  <c r="AZ79" i="10" a="1"/>
  <c r="AZ79" i="10" s="1"/>
  <c r="DN129" i="10" a="1"/>
  <c r="DN129" i="10" s="1"/>
  <c r="EJ129" i="10" s="1" a="1"/>
  <c r="EJ129" i="10" s="1"/>
  <c r="FF129" i="10" s="1" a="1"/>
  <c r="FF129" i="10" s="1"/>
  <c r="AZ54" i="10" a="1"/>
  <c r="AZ54" i="10" s="1"/>
  <c r="DP264" i="10"/>
  <c r="EM264" i="10" s="1"/>
  <c r="EL264" i="10" s="1"/>
  <c r="FI264" i="10" s="1"/>
  <c r="FH264" i="10" s="1"/>
  <c r="GE264" i="10" s="1"/>
  <c r="GD264" i="10" s="1"/>
  <c r="HA264" i="10" s="1"/>
  <c r="GZ264" i="10" s="1"/>
  <c r="HW264" i="10" s="1"/>
  <c r="HV264" i="10" s="1"/>
  <c r="IS264" i="10" s="1"/>
  <c r="IR264" i="10" s="1"/>
  <c r="HX64" i="10"/>
  <c r="HZ64" i="10" s="1"/>
  <c r="HR73" i="10"/>
  <c r="HQ45" i="10"/>
  <c r="HS46" i="10"/>
  <c r="HQ96" i="10"/>
  <c r="HX10" i="10"/>
  <c r="HZ10" i="10" s="1"/>
  <c r="HR56" i="10"/>
  <c r="HQ39" i="10"/>
  <c r="HR87" i="10"/>
  <c r="HX88" i="10"/>
  <c r="HZ88" i="10" s="1"/>
  <c r="HQ72" i="10"/>
  <c r="HR57" i="10"/>
  <c r="HQ69" i="10"/>
  <c r="DV182" i="10"/>
  <c r="X182" i="6" s="1"/>
  <c r="AZ49" i="10" a="1"/>
  <c r="AZ49" i="10" s="1"/>
  <c r="GB183" i="10" a="1"/>
  <c r="GB183" i="10" s="1"/>
  <c r="GX183" i="10" s="1" a="1"/>
  <c r="GX183" i="10" s="1"/>
  <c r="HT183" i="10" s="1" a="1"/>
  <c r="HT183" i="10" s="1"/>
  <c r="FF165" i="10" a="1"/>
  <c r="FF165" i="10" s="1"/>
  <c r="GB165" i="10" s="1" a="1"/>
  <c r="GB165" i="10" s="1"/>
  <c r="EJ136" i="10" a="1"/>
  <c r="EJ136" i="10" s="1"/>
  <c r="FF136" i="10" s="1" a="1"/>
  <c r="FF136" i="10" s="1"/>
  <c r="GB136" i="10" s="1" a="1"/>
  <c r="GB136" i="10" s="1"/>
  <c r="GB158" i="10" a="1"/>
  <c r="GB158" i="10" s="1"/>
  <c r="GX158" i="10" s="1" a="1"/>
  <c r="GX158" i="10" s="1"/>
  <c r="HT158" i="10" s="1" a="1"/>
  <c r="HT158" i="10" s="1"/>
  <c r="IP158" i="10" s="1" a="1"/>
  <c r="IP158" i="10" s="1"/>
  <c r="AZ66" i="10" a="1"/>
  <c r="AZ66" i="10" s="1"/>
  <c r="EJ225" i="10" a="1"/>
  <c r="EJ225" i="10" s="1"/>
  <c r="FF225" i="10" s="1" a="1"/>
  <c r="FF225" i="10" s="1"/>
  <c r="DN169" i="10" a="1"/>
  <c r="DN169" i="10" s="1"/>
  <c r="GX264" i="10" a="1"/>
  <c r="GX264" i="10" s="1"/>
  <c r="HT264" i="10" s="1" a="1"/>
  <c r="HT264" i="10" s="1"/>
  <c r="IP264" i="10" s="1" a="1"/>
  <c r="IP264" i="10" s="1"/>
  <c r="HT205" i="10" a="1"/>
  <c r="HT205" i="10" s="1"/>
  <c r="IP205" i="10" s="1" a="1"/>
  <c r="IP205" i="10" s="1"/>
  <c r="DN271" i="10" a="1"/>
  <c r="DN271" i="10" s="1"/>
  <c r="EJ271" i="10" s="1" a="1"/>
  <c r="EJ271" i="10" s="1"/>
  <c r="FF271" i="10" s="1" a="1"/>
  <c r="FF271" i="10" s="1"/>
  <c r="FF257" i="10" a="1"/>
  <c r="FF257" i="10" s="1"/>
  <c r="GB257" i="10" s="1" a="1"/>
  <c r="GB257" i="10" s="1"/>
  <c r="GX257" i="10" s="1" a="1"/>
  <c r="GX257" i="10" s="1"/>
  <c r="AZ67" i="10" a="1"/>
  <c r="AZ67" i="10" s="1"/>
  <c r="DV110" i="10"/>
  <c r="AZ50" i="10" a="1"/>
  <c r="AZ50" i="10" s="1"/>
  <c r="AZ17" i="10" a="1"/>
  <c r="AZ17" i="10" s="1"/>
  <c r="GX199" i="10" a="1"/>
  <c r="GX199" i="10" s="1"/>
  <c r="HT199" i="10" s="1" a="1"/>
  <c r="HT199" i="10" s="1"/>
  <c r="IP199" i="10" s="1" a="1"/>
  <c r="IP199" i="10" s="1"/>
  <c r="AZ63" i="10" a="1"/>
  <c r="AZ63" i="10" s="1"/>
  <c r="BH63" i="10" s="1"/>
  <c r="L63" i="6" s="1"/>
  <c r="GX175" i="10" a="1"/>
  <c r="GX175" i="10" s="1"/>
  <c r="EJ287" i="10" a="1"/>
  <c r="EJ287" i="10" s="1"/>
  <c r="FF287" i="10" s="1" a="1"/>
  <c r="FF287" i="10" s="1"/>
  <c r="AZ37" i="10" a="1"/>
  <c r="AZ37" i="10" s="1"/>
  <c r="GB298" i="10" a="1"/>
  <c r="GB298" i="10" s="1"/>
  <c r="GX298" i="10" s="1" a="1"/>
  <c r="GX298" i="10" s="1"/>
  <c r="HT298" i="10" s="1" a="1"/>
  <c r="HT298" i="10" s="1"/>
  <c r="IP298" i="10" s="1" a="1"/>
  <c r="IP298" i="10" s="1"/>
  <c r="GX162" i="10" a="1"/>
  <c r="GX162" i="10" s="1"/>
  <c r="HT162" i="10" s="1" a="1"/>
  <c r="HT162" i="10" s="1"/>
  <c r="AZ58" i="10" a="1"/>
  <c r="AZ58" i="10" s="1"/>
  <c r="FF109" i="10" a="1"/>
  <c r="FF109" i="10" s="1"/>
  <c r="GB109" i="10" s="1" a="1"/>
  <c r="GB109" i="10" s="1"/>
  <c r="GX106" i="10" a="1"/>
  <c r="GX106" i="10" s="1"/>
  <c r="HT106" i="10" s="1" a="1"/>
  <c r="HT106" i="10" s="1"/>
  <c r="IP106" i="10" s="1" a="1"/>
  <c r="IP106" i="10" s="1"/>
  <c r="GX170" i="10" a="1"/>
  <c r="GX170" i="10" s="1"/>
  <c r="HT170" i="10" s="1" a="1"/>
  <c r="HT170" i="10" s="1"/>
  <c r="IP170" i="10" s="1" a="1"/>
  <c r="IP170" i="10" s="1"/>
  <c r="AZ29" i="10" a="1"/>
  <c r="AZ29" i="10" s="1"/>
  <c r="FF251" i="10" a="1"/>
  <c r="FF251" i="10" s="1"/>
  <c r="HT172" i="10" a="1"/>
  <c r="HT172" i="10" s="1"/>
  <c r="IP172" i="10" s="1" a="1"/>
  <c r="IP172" i="10" s="1"/>
  <c r="AZ40" i="10" a="1"/>
  <c r="AZ40" i="10" s="1"/>
  <c r="AZ38" i="10" a="1"/>
  <c r="AZ38" i="10" s="1"/>
  <c r="BU12" i="10"/>
  <c r="BV12" i="10" s="1" a="1"/>
  <c r="BV12" i="10" s="1"/>
  <c r="HR64" i="10"/>
  <c r="HX21" i="10"/>
  <c r="HZ21" i="10" s="1"/>
  <c r="HQ27" i="10"/>
  <c r="HX73" i="10"/>
  <c r="HZ73" i="10" s="1"/>
  <c r="HQ100" i="10"/>
  <c r="HX93" i="10"/>
  <c r="HZ93" i="10" s="1"/>
  <c r="HQ56" i="10"/>
  <c r="HR39" i="10"/>
  <c r="HX87" i="10"/>
  <c r="HZ87" i="10" s="1"/>
  <c r="HQ88" i="10"/>
  <c r="HX72" i="10"/>
  <c r="HZ72" i="10" s="1"/>
  <c r="HQ57" i="10"/>
  <c r="HR69" i="10"/>
  <c r="FF202" i="10" a="1"/>
  <c r="FF202" i="10" s="1"/>
  <c r="GB202" i="10" s="1" a="1"/>
  <c r="GB202" i="10" s="1"/>
  <c r="GX202" i="10" s="1" a="1"/>
  <c r="GX202" i="10" s="1"/>
  <c r="HT202" i="10" s="1" a="1"/>
  <c r="HT202" i="10" s="1"/>
  <c r="IP202" i="10" s="1" a="1"/>
  <c r="IP202" i="10" s="1"/>
  <c r="EJ137" i="10" a="1"/>
  <c r="EJ137" i="10" s="1"/>
  <c r="FF137" i="10" s="1" a="1"/>
  <c r="FF137" i="10" s="1"/>
  <c r="GB137" i="10" s="1" a="1"/>
  <c r="GB137" i="10" s="1"/>
  <c r="AZ99" i="10" a="1"/>
  <c r="AZ99" i="10" s="1"/>
  <c r="DN289" i="10" a="1"/>
  <c r="DN289" i="10" s="1"/>
  <c r="EJ289" i="10" s="1" a="1"/>
  <c r="EJ289" i="10" s="1"/>
  <c r="FF289" i="10" s="1" a="1"/>
  <c r="FF289" i="10" s="1"/>
  <c r="DN191" i="10" a="1"/>
  <c r="DN191" i="10" s="1"/>
  <c r="EJ191" i="10" s="1" a="1"/>
  <c r="EJ191" i="10" s="1"/>
  <c r="GX150" i="10" a="1"/>
  <c r="GX150" i="10" s="1"/>
  <c r="HT150" i="10" s="1" a="1"/>
  <c r="HT150" i="10" s="1"/>
  <c r="IP150" i="10" s="1" a="1"/>
  <c r="IP150" i="10" s="1"/>
  <c r="AZ11" i="10" a="1"/>
  <c r="AZ11" i="10" s="1"/>
  <c r="BV11" i="10" s="1" a="1"/>
  <c r="BV11" i="10" s="1"/>
  <c r="AZ77" i="10" a="1"/>
  <c r="AZ77" i="10" s="1"/>
  <c r="EJ290" i="10" a="1"/>
  <c r="EJ290" i="10" s="1"/>
  <c r="DN239" i="10" a="1"/>
  <c r="DN239" i="10" s="1"/>
  <c r="AZ55" i="10" a="1"/>
  <c r="AZ55" i="10" s="1"/>
  <c r="AZ86" i="10" a="1"/>
  <c r="AZ86" i="10" s="1"/>
  <c r="DN161" i="10" a="1"/>
  <c r="DN161" i="10" s="1"/>
  <c r="EJ161" i="10" s="1" a="1"/>
  <c r="EJ161" i="10" s="1"/>
  <c r="DN131" i="10" a="1"/>
  <c r="DN131" i="10" s="1"/>
  <c r="EJ187" i="10" a="1"/>
  <c r="EJ187" i="10" s="1"/>
  <c r="AZ94" i="10" a="1"/>
  <c r="AZ94" i="10" s="1"/>
  <c r="DN252" i="10" a="1"/>
  <c r="DN252" i="10" s="1"/>
  <c r="EJ252" i="10" s="1" a="1"/>
  <c r="EJ252" i="10" s="1"/>
  <c r="FF252" i="10" s="1" a="1"/>
  <c r="FF252" i="10" s="1"/>
  <c r="GB252" i="10" s="1" a="1"/>
  <c r="GB252" i="10" s="1"/>
  <c r="GX252" i="10" s="1" a="1"/>
  <c r="GX252" i="10" s="1"/>
  <c r="HT252" i="10" s="1" a="1"/>
  <c r="HT252" i="10" s="1"/>
  <c r="IP252" i="10" s="1" a="1"/>
  <c r="IP252" i="10" s="1"/>
  <c r="GB144" i="10" a="1"/>
  <c r="GB144" i="10" s="1"/>
  <c r="GX144" i="10" s="1" a="1"/>
  <c r="GX144" i="10" s="1"/>
  <c r="HT144" i="10" s="1" a="1"/>
  <c r="HT144" i="10" s="1"/>
  <c r="IP144" i="10" s="1" a="1"/>
  <c r="IP144" i="10" s="1"/>
  <c r="GB212" i="10" a="1"/>
  <c r="GB212" i="10" s="1"/>
  <c r="GB286" i="10" a="1"/>
  <c r="GB286" i="10" s="1"/>
  <c r="GX286" i="10" s="1" a="1"/>
  <c r="GX286" i="10" s="1"/>
  <c r="HT286" i="10" s="1" a="1"/>
  <c r="HT286" i="10" s="1"/>
  <c r="IP286" i="10" s="1" a="1"/>
  <c r="IP286" i="10" s="1"/>
  <c r="GX224" i="10" a="1"/>
  <c r="GX224" i="10" s="1"/>
  <c r="HT224" i="10" s="1" a="1"/>
  <c r="HT224" i="10" s="1"/>
  <c r="IP224" i="10" s="1" a="1"/>
  <c r="IP224" i="10" s="1"/>
  <c r="GB201" i="10" a="1"/>
  <c r="GB201" i="10" s="1"/>
  <c r="GX201" i="10" s="1" a="1"/>
  <c r="GX201" i="10" s="1"/>
  <c r="HT201" i="10" s="1" a="1"/>
  <c r="HT201" i="10" s="1"/>
  <c r="HT140" i="10" a="1"/>
  <c r="HT140" i="10" s="1"/>
  <c r="IP140" i="10" s="1" a="1"/>
  <c r="IP140" i="10" s="1"/>
  <c r="FF119" i="10" a="1"/>
  <c r="FF119" i="10" s="1"/>
  <c r="GB119" i="10" s="1" a="1"/>
  <c r="GB119" i="10" s="1"/>
  <c r="GX119" i="10" s="1" a="1"/>
  <c r="GX119" i="10" s="1"/>
  <c r="HT119" i="10" s="1" a="1"/>
  <c r="HT119" i="10" s="1"/>
  <c r="IP119" i="10" s="1" a="1"/>
  <c r="IP119" i="10" s="1"/>
  <c r="GX113" i="10" a="1"/>
  <c r="GX113" i="10" s="1"/>
  <c r="HT113" i="10" s="1" a="1"/>
  <c r="HT113" i="10" s="1"/>
  <c r="IP113" i="10" s="1" a="1"/>
  <c r="IP113" i="10" s="1"/>
  <c r="AZ19" i="10" a="1"/>
  <c r="AZ19" i="10" s="1"/>
  <c r="EJ226" i="10" a="1"/>
  <c r="EJ226" i="10" s="1"/>
  <c r="FF226" i="10" s="1" a="1"/>
  <c r="FF226" i="10" s="1"/>
  <c r="AZ25" i="10" a="1"/>
  <c r="AZ25" i="10" s="1"/>
  <c r="AZ87" i="10" a="1"/>
  <c r="AZ87" i="10" s="1"/>
  <c r="BH87" i="10" s="1"/>
  <c r="L87" i="6" s="1"/>
  <c r="AL59" i="10"/>
  <c r="H59" i="6" s="1"/>
  <c r="EJ177" i="10" a="1"/>
  <c r="EJ177" i="10" s="1"/>
  <c r="FF177" i="10" s="1" a="1"/>
  <c r="FF177" i="10" s="1"/>
  <c r="GB177" i="10" s="1" a="1"/>
  <c r="GB177" i="10" s="1"/>
  <c r="GX177" i="10" s="1" a="1"/>
  <c r="GX177" i="10" s="1"/>
  <c r="HT177" i="10" s="1" a="1"/>
  <c r="HT177" i="10" s="1"/>
  <c r="IP177" i="10" s="1" a="1"/>
  <c r="IP177" i="10" s="1"/>
  <c r="HQ61" i="10"/>
  <c r="HQ60" i="10"/>
  <c r="IN46" i="10"/>
  <c r="HR21" i="10"/>
  <c r="HS21" i="10" s="1"/>
  <c r="HX27" i="10"/>
  <c r="HZ27" i="10" s="1"/>
  <c r="HQ73" i="10"/>
  <c r="HR100" i="10"/>
  <c r="HR93" i="10"/>
  <c r="HX56" i="10"/>
  <c r="HZ56" i="10" s="1"/>
  <c r="HQ94" i="10"/>
  <c r="HQ87" i="10"/>
  <c r="HX57" i="10"/>
  <c r="HZ57" i="10" s="1"/>
  <c r="DV212" i="10"/>
  <c r="X212" i="6" s="1"/>
  <c r="EJ229" i="10" a="1"/>
  <c r="EJ229" i="10" s="1"/>
  <c r="DN146" i="10" a="1"/>
  <c r="DN146" i="10" s="1"/>
  <c r="EJ146" i="10" s="1" a="1"/>
  <c r="EJ146" i="10" s="1"/>
  <c r="DN295" i="10" a="1"/>
  <c r="DN295" i="10" s="1"/>
  <c r="EJ295" i="10" s="1" a="1"/>
  <c r="EJ295" i="10" s="1"/>
  <c r="CZ295" i="10"/>
  <c r="T295" i="6" s="1"/>
  <c r="DN166" i="10" a="1"/>
  <c r="DN166" i="10" s="1"/>
  <c r="AZ36" i="10" a="1"/>
  <c r="AZ36" i="10" s="1"/>
  <c r="AZ39" i="10" a="1"/>
  <c r="AZ39" i="10" s="1"/>
  <c r="BH39" i="10" s="1"/>
  <c r="L39" i="6" s="1"/>
  <c r="AZ8" i="10" a="1"/>
  <c r="AZ8" i="10" s="1"/>
  <c r="GB223" i="10" a="1"/>
  <c r="GB223" i="10" s="1"/>
  <c r="GX223" i="10" s="1" a="1"/>
  <c r="GX223" i="10" s="1"/>
  <c r="HT223" i="10" s="1" a="1"/>
  <c r="HT223" i="10" s="1"/>
  <c r="IP223" i="10" s="1" a="1"/>
  <c r="IP223" i="10" s="1"/>
  <c r="EJ203" i="10" a="1"/>
  <c r="EJ203" i="10" s="1"/>
  <c r="FF203" i="10" s="1" a="1"/>
  <c r="FF203" i="10" s="1"/>
  <c r="GB203" i="10" s="1" a="1"/>
  <c r="GB203" i="10" s="1"/>
  <c r="GX203" i="10" s="1" a="1"/>
  <c r="GX203" i="10" s="1"/>
  <c r="HT203" i="10" s="1" a="1"/>
  <c r="HT203" i="10" s="1"/>
  <c r="IP203" i="10" s="1" a="1"/>
  <c r="IP203" i="10" s="1"/>
  <c r="DV203" i="10"/>
  <c r="X203" i="6" s="1"/>
  <c r="AZ34" i="10" a="1"/>
  <c r="AZ34" i="10" s="1"/>
  <c r="DN130" i="10" a="1"/>
  <c r="DN130" i="10" s="1"/>
  <c r="AZ6" i="10" a="1"/>
  <c r="AZ6" i="10" s="1"/>
  <c r="DN267" i="10" a="1"/>
  <c r="DN267" i="10" s="1"/>
  <c r="EJ267" i="10" s="1" a="1"/>
  <c r="EJ267" i="10" s="1"/>
  <c r="FF267" i="10" s="1" a="1"/>
  <c r="FF267" i="10" s="1"/>
  <c r="GB267" i="10" s="1" a="1"/>
  <c r="GB267" i="10" s="1"/>
  <c r="GX267" i="10" s="1" a="1"/>
  <c r="GX267" i="10" s="1"/>
  <c r="HT267" i="10" s="1" a="1"/>
  <c r="HT267" i="10" s="1"/>
  <c r="IP267" i="10" s="1" a="1"/>
  <c r="IP267" i="10" s="1"/>
  <c r="GB138" i="10" a="1"/>
  <c r="GB138" i="10" s="1"/>
  <c r="GX138" i="10" s="1" a="1"/>
  <c r="GX138" i="10" s="1"/>
  <c r="GX208" i="10" a="1"/>
  <c r="GX208" i="10" s="1"/>
  <c r="HT208" i="10" s="1" a="1"/>
  <c r="HT208" i="10" s="1"/>
  <c r="IP208" i="10" s="1" a="1"/>
  <c r="IP208" i="10" s="1"/>
  <c r="IP230" i="10" a="1"/>
  <c r="IP230" i="10" s="1"/>
  <c r="AZ101" i="10" a="1"/>
  <c r="AZ101" i="10" s="1"/>
  <c r="HT175" i="10" a="1"/>
  <c r="HT175" i="10" s="1"/>
  <c r="IP175" i="10" s="1" a="1"/>
  <c r="IP175" i="10" s="1"/>
  <c r="AZ44" i="10" a="1"/>
  <c r="AZ44" i="10" s="1"/>
  <c r="AZ43" i="10" a="1"/>
  <c r="AZ43" i="10" s="1"/>
  <c r="GB193" i="10" a="1"/>
  <c r="GB193" i="10" s="1"/>
  <c r="GX193" i="10" s="1" a="1"/>
  <c r="GX193" i="10" s="1"/>
  <c r="DN189" i="10" a="1"/>
  <c r="DN189" i="10" s="1"/>
  <c r="FF231" i="10" a="1"/>
  <c r="FF231" i="10" s="1"/>
  <c r="GB231" i="10" s="1" a="1"/>
  <c r="GB231" i="10" s="1"/>
  <c r="GX231" i="10" s="1" a="1"/>
  <c r="GX231" i="10" s="1"/>
  <c r="HT231" i="10" s="1" a="1"/>
  <c r="HT231" i="10" s="1"/>
  <c r="IP231" i="10" s="1" a="1"/>
  <c r="IP231" i="10" s="1"/>
  <c r="AZ81" i="10" a="1"/>
  <c r="AZ81" i="10" s="1"/>
  <c r="AZ72" i="10" a="1"/>
  <c r="AZ72" i="10" s="1"/>
  <c r="DN188" i="10" a="1"/>
  <c r="DN188" i="10" s="1"/>
  <c r="EJ188" i="10" s="1" a="1"/>
  <c r="EJ188" i="10" s="1"/>
  <c r="AZ89" i="10" a="1"/>
  <c r="AZ89" i="10" s="1"/>
  <c r="FF285" i="10" a="1"/>
  <c r="FF285" i="10" s="1"/>
  <c r="DN133" i="10" a="1"/>
  <c r="DN133" i="10" s="1"/>
  <c r="EJ133" i="10" s="1" a="1"/>
  <c r="EJ133" i="10" s="1"/>
  <c r="FF133" i="10" s="1" a="1"/>
  <c r="FF133" i="10" s="1"/>
  <c r="GB133" i="10" s="1" a="1"/>
  <c r="GB133" i="10" s="1"/>
  <c r="GB247" i="10" a="1"/>
  <c r="GB247" i="10" s="1"/>
  <c r="GX247" i="10" s="1" a="1"/>
  <c r="GX247" i="10" s="1"/>
  <c r="HT247" i="10" s="1" a="1"/>
  <c r="HT247" i="10" s="1"/>
  <c r="IP247" i="10" s="1" a="1"/>
  <c r="IP247" i="10" s="1"/>
  <c r="FF161" i="10" a="1"/>
  <c r="FF161" i="10" s="1"/>
  <c r="DN276" i="10" a="1"/>
  <c r="DN276" i="10" s="1"/>
  <c r="EJ276" i="10" s="1" a="1"/>
  <c r="EJ276" i="10" s="1"/>
  <c r="GB227" i="10" a="1"/>
  <c r="GB227" i="10" s="1"/>
  <c r="GX227" i="10" s="1" a="1"/>
  <c r="GX227" i="10" s="1"/>
  <c r="HT227" i="10" s="1" a="1"/>
  <c r="HT227" i="10" s="1"/>
  <c r="IP227" i="10" s="1" a="1"/>
  <c r="IP227" i="10" s="1"/>
  <c r="AZ61" i="10" a="1"/>
  <c r="AZ61" i="10" s="1"/>
  <c r="GB116" i="10" a="1"/>
  <c r="GB116" i="10" s="1"/>
  <c r="GX116" i="10" s="1" a="1"/>
  <c r="GX116" i="10" s="1"/>
  <c r="HT116" i="10" s="1" a="1"/>
  <c r="HT116" i="10" s="1"/>
  <c r="IP116" i="10" s="1" a="1"/>
  <c r="IP116" i="10" s="1"/>
  <c r="GB143" i="10" a="1"/>
  <c r="GB143" i="10" s="1"/>
  <c r="GX143" i="10" s="1" a="1"/>
  <c r="GX143" i="10" s="1"/>
  <c r="HT143" i="10" s="1" a="1"/>
  <c r="HT143" i="10" s="1"/>
  <c r="IP143" i="10" s="1" a="1"/>
  <c r="IP143" i="10" s="1"/>
  <c r="EJ131" i="10" a="1"/>
  <c r="EJ131" i="10" s="1"/>
  <c r="FF131" i="10" s="1" a="1"/>
  <c r="FF131" i="10" s="1"/>
  <c r="GB131" i="10" s="1" a="1"/>
  <c r="GB131" i="10" s="1"/>
  <c r="AZ93" i="10" a="1"/>
  <c r="AZ93" i="10" s="1"/>
  <c r="AZ75" i="10" a="1"/>
  <c r="AZ75" i="10" s="1"/>
  <c r="DN148" i="10" a="1"/>
  <c r="DN148" i="10" s="1"/>
  <c r="EJ148" i="10" s="1" a="1"/>
  <c r="EJ148" i="10" s="1"/>
  <c r="AZ18" i="10" a="1"/>
  <c r="AZ18" i="10" s="1"/>
  <c r="HT155" i="10" a="1"/>
  <c r="HT155" i="10" s="1"/>
  <c r="IP155" i="10" s="1" a="1"/>
  <c r="IP155" i="10" s="1"/>
  <c r="AL47" i="10"/>
  <c r="H47" i="6" s="1"/>
  <c r="DN181" i="10" a="1"/>
  <c r="DN181" i="10" s="1"/>
  <c r="HX61" i="10"/>
  <c r="HZ61" i="10" s="1"/>
  <c r="HR60" i="10"/>
  <c r="IT46" i="10"/>
  <c r="IV46" i="10" s="1"/>
  <c r="HQ21" i="10"/>
  <c r="HR27" i="10"/>
  <c r="HR55" i="10"/>
  <c r="HX100" i="10"/>
  <c r="HZ100" i="10" s="1"/>
  <c r="HQ93" i="10"/>
  <c r="HS93" i="10" s="1"/>
  <c r="HR94" i="10"/>
  <c r="HX32" i="10"/>
  <c r="HZ32" i="10" s="1"/>
  <c r="HX47" i="10"/>
  <c r="HZ47" i="10" s="1"/>
  <c r="HX29" i="10"/>
  <c r="HZ29" i="10" s="1"/>
  <c r="HT294" i="10" a="1"/>
  <c r="HT294" i="10" s="1"/>
  <c r="IP294" i="10" s="1" a="1"/>
  <c r="IP294" i="10" s="1"/>
  <c r="DN296" i="10" a="1"/>
  <c r="DN296" i="10" s="1"/>
  <c r="EJ296" i="10" s="1" a="1"/>
  <c r="EJ296" i="10" s="1"/>
  <c r="FF296" i="10" s="1" a="1"/>
  <c r="FF296" i="10" s="1"/>
  <c r="GB296" i="10" s="1" a="1"/>
  <c r="GB296" i="10" s="1"/>
  <c r="EJ259" i="10" a="1"/>
  <c r="EJ259" i="10" s="1"/>
  <c r="FF259" i="10" s="1" a="1"/>
  <c r="FF259" i="10" s="1"/>
  <c r="GB272" i="10" a="1"/>
  <c r="GB272" i="10" s="1"/>
  <c r="GX272" i="10" s="1" a="1"/>
  <c r="GX272" i="10" s="1"/>
  <c r="HT272" i="10" s="1" a="1"/>
  <c r="HT272" i="10" s="1"/>
  <c r="IP272" i="10" s="1" a="1"/>
  <c r="IP272" i="10" s="1"/>
  <c r="EJ293" i="10" a="1"/>
  <c r="EJ293" i="10" s="1"/>
  <c r="FF293" i="10" s="1" a="1"/>
  <c r="FF293" i="10" s="1"/>
  <c r="FF168" i="10" a="1"/>
  <c r="FF168" i="10" s="1"/>
  <c r="GB168" i="10" s="1" a="1"/>
  <c r="GB168" i="10" s="1"/>
  <c r="DN209" i="10" a="1"/>
  <c r="DN209" i="10" s="1"/>
  <c r="EJ209" i="10" s="1" a="1"/>
  <c r="EJ209" i="10" s="1"/>
  <c r="FF209" i="10" s="1" a="1"/>
  <c r="FF209" i="10" s="1"/>
  <c r="GB209" i="10" s="1" a="1"/>
  <c r="GB209" i="10" s="1"/>
  <c r="GX209" i="10" s="1" a="1"/>
  <c r="GX209" i="10" s="1"/>
  <c r="HT209" i="10" s="1" a="1"/>
  <c r="HT209" i="10" s="1"/>
  <c r="IP209" i="10" s="1" a="1"/>
  <c r="IP209" i="10" s="1"/>
  <c r="DN160" i="10" a="1"/>
  <c r="DN160" i="10" s="1"/>
  <c r="EJ160" i="10" s="1" a="1"/>
  <c r="EJ160" i="10" s="1"/>
  <c r="FF160" i="10" s="1" a="1"/>
  <c r="FF160" i="10" s="1"/>
  <c r="GB160" i="10" s="1" a="1"/>
  <c r="GB160" i="10" s="1"/>
  <c r="EJ301" i="10" a="1"/>
  <c r="EJ301" i="10" s="1"/>
  <c r="FF301" i="10" s="1" a="1"/>
  <c r="FF301" i="10" s="1"/>
  <c r="GB301" i="10" s="1" a="1"/>
  <c r="GB301" i="10" s="1"/>
  <c r="GX301" i="10" s="1" a="1"/>
  <c r="GX301" i="10" s="1"/>
  <c r="IP281" i="10" a="1"/>
  <c r="IP281" i="10" s="1"/>
  <c r="DN142" i="10" a="1"/>
  <c r="DN142" i="10" s="1"/>
  <c r="EJ142" i="10" s="1" a="1"/>
  <c r="EJ142" i="10" s="1"/>
  <c r="DN153" i="10" a="1"/>
  <c r="DN153" i="10" s="1"/>
  <c r="DN207" i="10" a="1"/>
  <c r="DN207" i="10" s="1"/>
  <c r="EJ207" i="10" s="1" a="1"/>
  <c r="EJ207" i="10" s="1"/>
  <c r="FF277" i="10" a="1"/>
  <c r="FF277" i="10" s="1"/>
  <c r="FF213" i="10" a="1"/>
  <c r="FF213" i="10" s="1"/>
  <c r="GB213" i="10" s="1" a="1"/>
  <c r="GB213" i="10" s="1"/>
  <c r="GX213" i="10" s="1" a="1"/>
  <c r="GX213" i="10" s="1"/>
  <c r="GB233" i="10" a="1"/>
  <c r="GB233" i="10" s="1"/>
  <c r="GX233" i="10" s="1" a="1"/>
  <c r="GX233" i="10" s="1"/>
  <c r="FF211" i="10" a="1"/>
  <c r="FF211" i="10" s="1"/>
  <c r="GB211" i="10" s="1" a="1"/>
  <c r="GB211" i="10" s="1"/>
  <c r="GX211" i="10" s="1" a="1"/>
  <c r="GX211" i="10" s="1"/>
  <c r="HT211" i="10" s="1" a="1"/>
  <c r="HT211" i="10" s="1"/>
  <c r="IP211" i="10" s="1" a="1"/>
  <c r="IP211" i="10" s="1"/>
  <c r="GX240" i="10" a="1"/>
  <c r="GX240" i="10" s="1"/>
  <c r="HT240" i="10" s="1" a="1"/>
  <c r="HT240" i="10" s="1"/>
  <c r="IP240" i="10" s="1" a="1"/>
  <c r="IP240" i="10" s="1"/>
  <c r="AZ78" i="10" a="1"/>
  <c r="AZ78" i="10" s="1"/>
  <c r="IP186" i="10" a="1"/>
  <c r="IP186" i="10" s="1"/>
  <c r="GX134" i="10" a="1"/>
  <c r="GX134" i="10" s="1"/>
  <c r="HT134" i="10" s="1" a="1"/>
  <c r="HT134" i="10" s="1"/>
  <c r="IP134" i="10" s="1" a="1"/>
  <c r="IP134" i="10" s="1"/>
  <c r="GX200" i="10" a="1"/>
  <c r="GX200" i="10" s="1"/>
  <c r="HT200" i="10" s="1" a="1"/>
  <c r="HT200" i="10" s="1"/>
  <c r="IP200" i="10" s="1" a="1"/>
  <c r="IP200" i="10" s="1"/>
  <c r="FF122" i="10" a="1"/>
  <c r="FF122" i="10" s="1"/>
  <c r="GX137" i="10" a="1"/>
  <c r="GX137" i="10" s="1"/>
  <c r="HT137" i="10" s="1" a="1"/>
  <c r="HT137" i="10" s="1"/>
  <c r="DN214" i="10" a="1"/>
  <c r="DN214" i="10" s="1"/>
  <c r="EJ214" i="10" s="1" a="1"/>
  <c r="EJ214" i="10" s="1"/>
  <c r="GB174" i="10" a="1"/>
  <c r="GB174" i="10" s="1"/>
  <c r="DN236" i="10" a="1"/>
  <c r="DN236" i="10" s="1"/>
  <c r="EJ236" i="10" s="1" a="1"/>
  <c r="EJ236" i="10" s="1"/>
  <c r="FF236" i="10" s="1" a="1"/>
  <c r="FF236" i="10" s="1"/>
  <c r="GB236" i="10" s="1" a="1"/>
  <c r="GB236" i="10" s="1"/>
  <c r="GX236" i="10" s="1" a="1"/>
  <c r="GX236" i="10" s="1"/>
  <c r="FF182" i="10" a="1"/>
  <c r="FF182" i="10" s="1"/>
  <c r="GB182" i="10" s="1" a="1"/>
  <c r="GB182" i="10" s="1"/>
  <c r="GX182" i="10" s="1" a="1"/>
  <c r="GX182" i="10" s="1"/>
  <c r="HT182" i="10" s="1" a="1"/>
  <c r="HT182" i="10" s="1"/>
  <c r="IP182" i="10" s="1" a="1"/>
  <c r="IP182" i="10" s="1"/>
  <c r="EJ189" i="10" a="1"/>
  <c r="EJ189" i="10" s="1"/>
  <c r="FF189" i="10" s="1" a="1"/>
  <c r="FF189" i="10" s="1"/>
  <c r="AZ31" i="10" a="1"/>
  <c r="AZ31" i="10" s="1"/>
  <c r="AZ90" i="10" a="1"/>
  <c r="AZ90" i="10" s="1"/>
  <c r="BH90" i="10" s="1"/>
  <c r="L90" i="6" s="1"/>
  <c r="AL75" i="10"/>
  <c r="H75" i="6" s="1"/>
  <c r="FF210" i="10" a="1"/>
  <c r="FF210" i="10" s="1"/>
  <c r="GB210" i="10" s="1" a="1"/>
  <c r="GB210" i="10" s="1"/>
  <c r="GX210" i="10" s="1" a="1"/>
  <c r="GX210" i="10" s="1"/>
  <c r="HT210" i="10" s="1" a="1"/>
  <c r="HT210" i="10" s="1"/>
  <c r="IP210" i="10" s="1" a="1"/>
  <c r="IP210" i="10" s="1"/>
  <c r="HR61" i="10"/>
  <c r="HX60" i="10"/>
  <c r="HZ60" i="10" s="1"/>
  <c r="IM46" i="10"/>
  <c r="HR79" i="10"/>
  <c r="HS79" i="10" s="1"/>
  <c r="HX55" i="10"/>
  <c r="HZ55" i="10" s="1"/>
  <c r="HS95" i="10"/>
  <c r="HQ80" i="10"/>
  <c r="HX94" i="10"/>
  <c r="HZ94" i="10" s="1"/>
  <c r="HQ32" i="10"/>
  <c r="HQ47" i="10"/>
  <c r="HR29" i="10"/>
  <c r="HQ14" i="10"/>
  <c r="HS14" i="10" s="1"/>
  <c r="DV202" i="10"/>
  <c r="X202" i="6" s="1"/>
  <c r="CZ236" i="10"/>
  <c r="T236" i="6" s="1"/>
  <c r="Z222" i="6"/>
  <c r="EA222" i="10"/>
  <c r="AA222" i="6" s="1"/>
  <c r="AZ60" i="10" a="1"/>
  <c r="AZ60" i="10" s="1"/>
  <c r="AZ69" i="10" a="1"/>
  <c r="AZ69" i="10" s="1"/>
  <c r="HT114" i="10" a="1"/>
  <c r="HT114" i="10" s="1"/>
  <c r="IP114" i="10" s="1" a="1"/>
  <c r="IP114" i="10" s="1"/>
  <c r="AZ82" i="10" a="1"/>
  <c r="AZ82" i="10" s="1"/>
  <c r="BH82" i="10" s="1"/>
  <c r="L82" i="6" s="1"/>
  <c r="EJ239" i="10" a="1"/>
  <c r="EJ239" i="10" s="1"/>
  <c r="FF239" i="10" s="1" a="1"/>
  <c r="FF239" i="10" s="1"/>
  <c r="GB194" i="10" a="1"/>
  <c r="GB194" i="10" s="1"/>
  <c r="GX194" i="10" s="1" a="1"/>
  <c r="GX194" i="10" s="1"/>
  <c r="HT194" i="10" s="1" a="1"/>
  <c r="HT194" i="10" s="1"/>
  <c r="IP194" i="10" s="1" a="1"/>
  <c r="IP194" i="10" s="1"/>
  <c r="EJ123" i="10" a="1"/>
  <c r="EJ123" i="10" s="1"/>
  <c r="DN107" i="10" a="1"/>
  <c r="DN107" i="10" s="1"/>
  <c r="EJ107" i="10" s="1" a="1"/>
  <c r="EJ107" i="10" s="1"/>
  <c r="FF107" i="10" s="1" a="1"/>
  <c r="FF107" i="10" s="1"/>
  <c r="DN232" i="10" a="1"/>
  <c r="DN232" i="10" s="1"/>
  <c r="EJ232" i="10" s="1" a="1"/>
  <c r="EJ232" i="10" s="1"/>
  <c r="FF232" i="10" s="1" a="1"/>
  <c r="FF232" i="10" s="1"/>
  <c r="GB232" i="10" s="1" a="1"/>
  <c r="GB232" i="10" s="1"/>
  <c r="DN121" i="10" a="1"/>
  <c r="DN121" i="10" s="1"/>
  <c r="EJ121" i="10" s="1" a="1"/>
  <c r="EJ121" i="10" s="1"/>
  <c r="FF121" i="10" s="1" a="1"/>
  <c r="FF121" i="10" s="1"/>
  <c r="DP222" i="10"/>
  <c r="EM222" i="10" s="1"/>
  <c r="EL222" i="10" s="1"/>
  <c r="FI222" i="10" s="1"/>
  <c r="FH222" i="10" s="1"/>
  <c r="GE222" i="10" s="1"/>
  <c r="GD222" i="10" s="1"/>
  <c r="HA222" i="10" s="1"/>
  <c r="GZ222" i="10" s="1"/>
  <c r="HW222" i="10" s="1"/>
  <c r="HV222" i="10" s="1"/>
  <c r="IS222" i="10" s="1"/>
  <c r="IR222" i="10" s="1"/>
  <c r="DN171" i="10" a="1"/>
  <c r="DN171" i="10" s="1"/>
  <c r="EJ171" i="10" s="1" a="1"/>
  <c r="EJ171" i="10" s="1"/>
  <c r="GX109" i="10" a="1"/>
  <c r="GX109" i="10" s="1"/>
  <c r="HT109" i="10" s="1" a="1"/>
  <c r="HT109" i="10" s="1"/>
  <c r="IP109" i="10" s="1" a="1"/>
  <c r="IP109" i="10" s="1"/>
  <c r="DN178" i="10" a="1"/>
  <c r="DN178" i="10" s="1"/>
  <c r="EJ178" i="10" s="1" a="1"/>
  <c r="EJ178" i="10" s="1"/>
  <c r="GX249" i="10" a="1"/>
  <c r="GX249" i="10" s="1"/>
  <c r="HT249" i="10" s="1" a="1"/>
  <c r="HT249" i="10" s="1"/>
  <c r="IP249" i="10" s="1" a="1"/>
  <c r="IP249" i="10" s="1"/>
  <c r="AZ23" i="10" a="1"/>
  <c r="AZ23" i="10" s="1"/>
  <c r="IP258" i="10" a="1"/>
  <c r="IP258" i="10" s="1"/>
  <c r="AZ80" i="10" a="1"/>
  <c r="AZ80" i="10" s="1"/>
  <c r="FF276" i="10" a="1"/>
  <c r="FF276" i="10" s="1"/>
  <c r="GB276" i="10" s="1" a="1"/>
  <c r="GB276" i="10" s="1"/>
  <c r="GX276" i="10" s="1" a="1"/>
  <c r="GX276" i="10" s="1"/>
  <c r="EJ141" i="10" a="1"/>
  <c r="EJ141" i="10" s="1"/>
  <c r="FF141" i="10" s="1" a="1"/>
  <c r="FF141" i="10" s="1"/>
  <c r="GB141" i="10" s="1" a="1"/>
  <c r="GB141" i="10" s="1"/>
  <c r="GX141" i="10" s="1" a="1"/>
  <c r="GX141" i="10" s="1"/>
  <c r="HT141" i="10" s="1" a="1"/>
  <c r="HT141" i="10" s="1"/>
  <c r="AZ20" i="10" a="1"/>
  <c r="AZ20" i="10" s="1"/>
  <c r="GX219" i="10" a="1"/>
  <c r="GX219" i="10" s="1"/>
  <c r="HT219" i="10" s="1" a="1"/>
  <c r="HT219" i="10" s="1"/>
  <c r="IP219" i="10" s="1" a="1"/>
  <c r="IP219" i="10" s="1"/>
  <c r="GB285" i="10" a="1"/>
  <c r="GB285" i="10" s="1"/>
  <c r="GX285" i="10" s="1" a="1"/>
  <c r="GX285" i="10" s="1"/>
  <c r="HT285" i="10" s="1" a="1"/>
  <c r="HT285" i="10" s="1"/>
  <c r="IP285" i="10" s="1" a="1"/>
  <c r="IP285" i="10" s="1"/>
  <c r="DN117" i="10" a="1"/>
  <c r="DN117" i="10" s="1"/>
  <c r="EJ117" i="10" s="1" a="1"/>
  <c r="EJ117" i="10" s="1"/>
  <c r="HT233" i="10" a="1"/>
  <c r="HT233" i="10" s="1"/>
  <c r="IP233" i="10" s="1" a="1"/>
  <c r="IP233" i="10" s="1"/>
  <c r="AZ41" i="10" a="1"/>
  <c r="AZ41" i="10" s="1"/>
  <c r="GB225" i="10" a="1"/>
  <c r="GB225" i="10" s="1"/>
  <c r="GX225" i="10" s="1" a="1"/>
  <c r="GX225" i="10" s="1"/>
  <c r="FF110" i="10" a="1"/>
  <c r="FF110" i="10" s="1"/>
  <c r="GB110" i="10" s="1" a="1"/>
  <c r="GB110" i="10" s="1"/>
  <c r="HQ64" i="10"/>
  <c r="HR45" i="10"/>
  <c r="AZ56" i="10" a="1"/>
  <c r="AZ56" i="10" s="1"/>
  <c r="BV70" i="10" a="1"/>
  <c r="BV70" i="10" s="1"/>
  <c r="DP283" i="10"/>
  <c r="EM283" i="10" s="1"/>
  <c r="EL283" i="10" s="1"/>
  <c r="FI283" i="10" s="1"/>
  <c r="FH283" i="10" s="1"/>
  <c r="GE283" i="10" s="1"/>
  <c r="GD283" i="10" s="1"/>
  <c r="HA283" i="10" s="1"/>
  <c r="GZ283" i="10" s="1"/>
  <c r="HW283" i="10" s="1"/>
  <c r="HV283" i="10" s="1"/>
  <c r="IS283" i="10" s="1"/>
  <c r="IR283" i="10" s="1"/>
  <c r="DN283" i="10" a="1"/>
  <c r="DN283" i="10" s="1"/>
  <c r="EJ283" i="10" s="1" a="1"/>
  <c r="EJ283" i="10" s="1"/>
  <c r="HX91" i="10"/>
  <c r="HZ91" i="10" s="1"/>
  <c r="HQ70" i="10"/>
  <c r="HS70" i="10" s="1"/>
  <c r="HX79" i="10"/>
  <c r="HZ79" i="10" s="1"/>
  <c r="HQ55" i="10"/>
  <c r="HR80" i="10"/>
  <c r="HR32" i="10"/>
  <c r="HX67" i="10"/>
  <c r="HZ67" i="10" s="1"/>
  <c r="HR47" i="10"/>
  <c r="HQ29" i="10"/>
  <c r="HS29" i="10" s="1"/>
  <c r="HX14" i="10"/>
  <c r="HZ14" i="10" s="1"/>
  <c r="CZ148" i="10"/>
  <c r="T148" i="6" s="1"/>
  <c r="DV122" i="10"/>
  <c r="X122" i="6" s="1"/>
  <c r="DV260" i="10"/>
  <c r="X260" i="6" s="1"/>
  <c r="GB102" i="10" a="1"/>
  <c r="GB102" i="10" s="1"/>
  <c r="GX102" i="10" s="1" a="1"/>
  <c r="GX102" i="10" s="1"/>
  <c r="IP250" i="10" a="1"/>
  <c r="IP250" i="10" s="1"/>
  <c r="AZ62" i="10" a="1"/>
  <c r="AZ62" i="10" s="1"/>
  <c r="FF245" i="10" a="1"/>
  <c r="FF245" i="10" s="1"/>
  <c r="AZ95" i="10" a="1"/>
  <c r="AZ95" i="10" s="1"/>
  <c r="AZ10" i="10" a="1"/>
  <c r="AZ10" i="10" s="1"/>
  <c r="AZ30" i="10" a="1"/>
  <c r="AZ30" i="10" s="1"/>
  <c r="GB246" i="10" a="1"/>
  <c r="GB246" i="10" s="1"/>
  <c r="GX246" i="10" s="1" a="1"/>
  <c r="GX246" i="10" s="1"/>
  <c r="HT246" i="10" s="1" a="1"/>
  <c r="HT246" i="10" s="1"/>
  <c r="IP246" i="10" s="1" a="1"/>
  <c r="IP246" i="10" s="1"/>
  <c r="DN115" i="10" a="1"/>
  <c r="DN115" i="10" s="1"/>
  <c r="EJ115" i="10" s="1" a="1"/>
  <c r="EJ115" i="10" s="1"/>
  <c r="GX242" i="10" a="1"/>
  <c r="GX242" i="10" s="1"/>
  <c r="HT242" i="10" s="1" a="1"/>
  <c r="HT242" i="10" s="1"/>
  <c r="IP242" i="10" s="1" a="1"/>
  <c r="IP242" i="10" s="1"/>
  <c r="GB197" i="10" a="1"/>
  <c r="GB197" i="10" s="1"/>
  <c r="GX197" i="10" s="1" a="1"/>
  <c r="GX197" i="10" s="1"/>
  <c r="EJ195" i="10" a="1"/>
  <c r="EJ195" i="10" s="1"/>
  <c r="FF195" i="10" s="1" a="1"/>
  <c r="FF195" i="10" s="1"/>
  <c r="FF217" i="10" a="1"/>
  <c r="FF217" i="10" s="1"/>
  <c r="GB217" i="10" s="1" a="1"/>
  <c r="GB217" i="10" s="1"/>
  <c r="DN244" i="10" a="1"/>
  <c r="DN244" i="10" s="1"/>
  <c r="EJ244" i="10" s="1" a="1"/>
  <c r="EJ244" i="10" s="1"/>
  <c r="HT218" i="10" a="1"/>
  <c r="HT218" i="10" s="1"/>
  <c r="IP218" i="10" s="1" a="1"/>
  <c r="IP218" i="10" s="1"/>
  <c r="GX274" i="10" a="1"/>
  <c r="GX274" i="10" s="1"/>
  <c r="HT274" i="10" s="1" a="1"/>
  <c r="HT274" i="10" s="1"/>
  <c r="GX104" i="10" a="1"/>
  <c r="GX104" i="10" s="1"/>
  <c r="HT104" i="10" s="1" a="1"/>
  <c r="HT104" i="10" s="1"/>
  <c r="IP104" i="10" s="1" a="1"/>
  <c r="IP104" i="10" s="1"/>
  <c r="GX165" i="10" a="1"/>
  <c r="GX165" i="10" s="1"/>
  <c r="HT165" i="10" s="1" a="1"/>
  <c r="HT165" i="10" s="1"/>
  <c r="IP165" i="10" s="1" a="1"/>
  <c r="IP165" i="10" s="1"/>
  <c r="AZ3" i="10" a="1"/>
  <c r="AZ3" i="10" s="1"/>
  <c r="DP188" i="10"/>
  <c r="EM188" i="10" s="1"/>
  <c r="EL188" i="10" s="1"/>
  <c r="FI188" i="10" s="1"/>
  <c r="FH188" i="10" s="1"/>
  <c r="GE188" i="10" s="1"/>
  <c r="GD188" i="10" s="1"/>
  <c r="HA188" i="10" s="1"/>
  <c r="GZ188" i="10" s="1"/>
  <c r="HW188" i="10" s="1"/>
  <c r="HV188" i="10" s="1"/>
  <c r="IS188" i="10" s="1"/>
  <c r="IR188" i="10" s="1"/>
  <c r="HS84" i="10"/>
  <c r="HS82" i="10"/>
  <c r="HS50" i="10"/>
  <c r="DV162" i="10"/>
  <c r="X162" i="6" s="1"/>
  <c r="HS65" i="10"/>
  <c r="EW122" i="10"/>
  <c r="AE122" i="6" s="1"/>
  <c r="FS296" i="10"/>
  <c r="AI296" i="6" s="1"/>
  <c r="DV127" i="10"/>
  <c r="X127" i="6" s="1"/>
  <c r="DV297" i="10"/>
  <c r="X297" i="6" s="1"/>
  <c r="DV152" i="10"/>
  <c r="X152" i="6" s="1"/>
  <c r="DV231" i="10"/>
  <c r="X231" i="6" s="1"/>
  <c r="ER203" i="10"/>
  <c r="AB203" i="6" s="1"/>
  <c r="DV114" i="10"/>
  <c r="DV298" i="10"/>
  <c r="X298" i="6" s="1"/>
  <c r="DV270" i="10"/>
  <c r="X270" i="6" s="1"/>
  <c r="DV285" i="10"/>
  <c r="X285" i="6" s="1"/>
  <c r="ER298" i="10"/>
  <c r="AB298" i="6" s="1"/>
  <c r="DP302" i="10"/>
  <c r="EM302" i="10" s="1"/>
  <c r="EL302" i="10" s="1"/>
  <c r="FI302" i="10" s="1"/>
  <c r="FH302" i="10" s="1"/>
  <c r="GE302" i="10" s="1"/>
  <c r="GD302" i="10" s="1"/>
  <c r="HA302" i="10" s="1"/>
  <c r="GZ302" i="10" s="1"/>
  <c r="HW302" i="10" s="1"/>
  <c r="HV302" i="10" s="1"/>
  <c r="IS302" i="10" s="1"/>
  <c r="IR302" i="10" s="1"/>
  <c r="Z252" i="6"/>
  <c r="DV217" i="10"/>
  <c r="X217" i="6" s="1"/>
  <c r="DP289" i="10"/>
  <c r="EM289" i="10" s="1"/>
  <c r="EL289" i="10" s="1"/>
  <c r="FI289" i="10" s="1"/>
  <c r="FH289" i="10" s="1"/>
  <c r="GE289" i="10" s="1"/>
  <c r="GD289" i="10" s="1"/>
  <c r="HA289" i="10" s="1"/>
  <c r="GZ289" i="10" s="1"/>
  <c r="HW289" i="10" s="1"/>
  <c r="HV289" i="10" s="1"/>
  <c r="IS289" i="10" s="1"/>
  <c r="IR289" i="10" s="1"/>
  <c r="AH189" i="6"/>
  <c r="HS96" i="10"/>
  <c r="HS71" i="10"/>
  <c r="HS15" i="10"/>
  <c r="HS75" i="10"/>
  <c r="ER227" i="10"/>
  <c r="AB227" i="6" s="1"/>
  <c r="IK87" i="10"/>
  <c r="IW87" i="10" s="1"/>
  <c r="IK19" i="10"/>
  <c r="IW19" i="10" s="1"/>
  <c r="IK85" i="10"/>
  <c r="IW85" i="10" s="1"/>
  <c r="IK73" i="10"/>
  <c r="IW73" i="10" s="1"/>
  <c r="IK44" i="10"/>
  <c r="IW44" i="10" s="1"/>
  <c r="IK15" i="10"/>
  <c r="IW15" i="10" s="1"/>
  <c r="IK67" i="10"/>
  <c r="IW67" i="10" s="1"/>
  <c r="IK65" i="10"/>
  <c r="IW65" i="10" s="1"/>
  <c r="IK86" i="10"/>
  <c r="IW86" i="10" s="1"/>
  <c r="IK75" i="10"/>
  <c r="IW75" i="10" s="1"/>
  <c r="IK40" i="10"/>
  <c r="IW40" i="10" s="1"/>
  <c r="IK77" i="10"/>
  <c r="IW77" i="10" s="1"/>
  <c r="HS92" i="10"/>
  <c r="DV213" i="10"/>
  <c r="X213" i="6" s="1"/>
  <c r="IK20" i="10"/>
  <c r="IW20" i="10" s="1"/>
  <c r="IK43" i="10"/>
  <c r="IW43" i="10" s="1"/>
  <c r="IK95" i="10"/>
  <c r="IW95" i="10" s="1"/>
  <c r="IK84" i="10"/>
  <c r="IW84" i="10" s="1"/>
  <c r="IK98" i="10"/>
  <c r="IW98" i="10" s="1"/>
  <c r="IK79" i="10"/>
  <c r="IW79" i="10" s="1"/>
  <c r="IK18" i="10"/>
  <c r="IW18" i="10" s="1"/>
  <c r="IK24" i="10"/>
  <c r="IW24" i="10" s="1"/>
  <c r="IK41" i="10"/>
  <c r="IW41" i="10" s="1"/>
  <c r="IK21" i="10"/>
  <c r="IW21" i="10" s="1"/>
  <c r="IK53" i="10"/>
  <c r="IW53" i="10" s="1"/>
  <c r="HS62" i="10"/>
  <c r="IK55" i="10"/>
  <c r="IW55" i="10" s="1"/>
  <c r="IK25" i="10"/>
  <c r="IW25" i="10" s="1"/>
  <c r="IK78" i="10"/>
  <c r="IW78" i="10" s="1"/>
  <c r="IK88" i="10"/>
  <c r="IW88" i="10" s="1"/>
  <c r="IK6" i="10"/>
  <c r="IW6" i="10" s="1"/>
  <c r="IK13" i="10"/>
  <c r="IW13" i="10" s="1"/>
  <c r="IK10" i="10"/>
  <c r="IW10" i="10" s="1"/>
  <c r="IK8" i="10"/>
  <c r="IW8" i="10" s="1"/>
  <c r="IK51" i="10"/>
  <c r="IW51" i="10" s="1"/>
  <c r="IK14" i="10"/>
  <c r="IW14" i="10" s="1"/>
  <c r="IK59" i="10"/>
  <c r="IW59" i="10" s="1"/>
  <c r="IK30" i="10"/>
  <c r="IW30" i="10" s="1"/>
  <c r="IK27" i="10"/>
  <c r="IW27" i="10" s="1"/>
  <c r="IK23" i="10"/>
  <c r="IW23" i="10" s="1"/>
  <c r="IK54" i="10"/>
  <c r="IW54" i="10" s="1"/>
  <c r="IK92" i="10"/>
  <c r="IW92" i="10" s="1"/>
  <c r="IK63" i="10"/>
  <c r="IW63" i="10" s="1"/>
  <c r="IK9" i="10"/>
  <c r="IW9" i="10" s="1"/>
  <c r="IK50" i="10"/>
  <c r="IW50" i="10" s="1"/>
  <c r="IK93" i="10"/>
  <c r="IW93" i="10" s="1"/>
  <c r="IK57" i="10"/>
  <c r="IW57" i="10" s="1"/>
  <c r="IK5" i="10"/>
  <c r="IW5" i="10" s="1"/>
  <c r="IK81" i="10"/>
  <c r="IW81" i="10" s="1"/>
  <c r="IK28" i="10"/>
  <c r="IW28" i="10" s="1"/>
  <c r="DP120" i="10"/>
  <c r="EM120" i="10" s="1"/>
  <c r="EL120" i="10" s="1"/>
  <c r="FI120" i="10" s="1"/>
  <c r="FH120" i="10" s="1"/>
  <c r="GE120" i="10" s="1"/>
  <c r="GD120" i="10" s="1"/>
  <c r="HA120" i="10" s="1"/>
  <c r="GZ120" i="10" s="1"/>
  <c r="HW120" i="10" s="1"/>
  <c r="HV120" i="10" s="1"/>
  <c r="IS120" i="10" s="1"/>
  <c r="IR120" i="10" s="1"/>
  <c r="EA164" i="10"/>
  <c r="AA164" i="6" s="1"/>
  <c r="IK16" i="10"/>
  <c r="IW16" i="10" s="1"/>
  <c r="IK17" i="10"/>
  <c r="IW17" i="10" s="1"/>
  <c r="IK56" i="10"/>
  <c r="IW56" i="10" s="1"/>
  <c r="IK76" i="10"/>
  <c r="IW76" i="10" s="1"/>
  <c r="IK45" i="10"/>
  <c r="IW45" i="10" s="1"/>
  <c r="IK32" i="10"/>
  <c r="IW32" i="10" s="1"/>
  <c r="IK29" i="10"/>
  <c r="IW29" i="10" s="1"/>
  <c r="IK52" i="10"/>
  <c r="IW52" i="10" s="1"/>
  <c r="IK4" i="10"/>
  <c r="IK38" i="10"/>
  <c r="IW38" i="10" s="1"/>
  <c r="IK74" i="10"/>
  <c r="IW74" i="10" s="1"/>
  <c r="IK68" i="10"/>
  <c r="IW68" i="10" s="1"/>
  <c r="IK71" i="10"/>
  <c r="IW71" i="10" s="1"/>
  <c r="IK83" i="10"/>
  <c r="IW83" i="10" s="1"/>
  <c r="IK61" i="10"/>
  <c r="IW61" i="10" s="1"/>
  <c r="IK49" i="10"/>
  <c r="IW49" i="10" s="1"/>
  <c r="IK31" i="10"/>
  <c r="IW31" i="10" s="1"/>
  <c r="IK72" i="10"/>
  <c r="IW72" i="10" s="1"/>
  <c r="IK64" i="10"/>
  <c r="IW64" i="10" s="1"/>
  <c r="IK89" i="10"/>
  <c r="IW89" i="10" s="1"/>
  <c r="IK58" i="10"/>
  <c r="IW58" i="10" s="1"/>
  <c r="IK80" i="10"/>
  <c r="IW80" i="10" s="1"/>
  <c r="IK69" i="10"/>
  <c r="IW69" i="10" s="1"/>
  <c r="IK96" i="10"/>
  <c r="IW96" i="10" s="1"/>
  <c r="IK39" i="10"/>
  <c r="IW39" i="10" s="1"/>
  <c r="IK37" i="10"/>
  <c r="IW37" i="10" s="1"/>
  <c r="IK48" i="10"/>
  <c r="IW48" i="10" s="1"/>
  <c r="IK90" i="10"/>
  <c r="IW90" i="10" s="1"/>
  <c r="IK94" i="10"/>
  <c r="IW94" i="10" s="1"/>
  <c r="IK22" i="10"/>
  <c r="IW22" i="10" s="1"/>
  <c r="IK3" i="10"/>
  <c r="IK82" i="10"/>
  <c r="IW82" i="10" s="1"/>
  <c r="IK97" i="10"/>
  <c r="IW97" i="10" s="1"/>
  <c r="IK35" i="10"/>
  <c r="IW35" i="10" s="1"/>
  <c r="IK100" i="10"/>
  <c r="IW100" i="10" s="1"/>
  <c r="HS90" i="10"/>
  <c r="HS81" i="10"/>
  <c r="IK34" i="10"/>
  <c r="IW34" i="10" s="1"/>
  <c r="IK47" i="10"/>
  <c r="IW47" i="10" s="1"/>
  <c r="IK33" i="10"/>
  <c r="IW33" i="10" s="1"/>
  <c r="IK7" i="10"/>
  <c r="IW7" i="10" s="1"/>
  <c r="IK101" i="10"/>
  <c r="IW101" i="10" s="1"/>
  <c r="IK36" i="10"/>
  <c r="IW36" i="10" s="1"/>
  <c r="IK62" i="10"/>
  <c r="IW62" i="10" s="1"/>
  <c r="IK99" i="10"/>
  <c r="IW99" i="10" s="1"/>
  <c r="IK91" i="10"/>
  <c r="IW91" i="10" s="1"/>
  <c r="IK26" i="10"/>
  <c r="IW26" i="10" s="1"/>
  <c r="IK60" i="10"/>
  <c r="IW60" i="10" s="1"/>
  <c r="IK42" i="10"/>
  <c r="IW42" i="10" s="1"/>
  <c r="IK12" i="10"/>
  <c r="IW12" i="10" s="1"/>
  <c r="HS48" i="10"/>
  <c r="HS91" i="10"/>
  <c r="HS83" i="10"/>
  <c r="GW70" i="10"/>
  <c r="HS45" i="10"/>
  <c r="HS5" i="10"/>
  <c r="HS10" i="10"/>
  <c r="GW11" i="10"/>
  <c r="HS41" i="10"/>
  <c r="HS72" i="10"/>
  <c r="IR295" i="10"/>
  <c r="ER151" i="10"/>
  <c r="AB151" i="6" s="1"/>
  <c r="DP166" i="10"/>
  <c r="EM166" i="10" s="1"/>
  <c r="EL166" i="10" s="1"/>
  <c r="FI166" i="10" s="1"/>
  <c r="FH166" i="10" s="1"/>
  <c r="GE166" i="10" s="1"/>
  <c r="GD166" i="10" s="1"/>
  <c r="HA166" i="10" s="1"/>
  <c r="GZ166" i="10" s="1"/>
  <c r="HW166" i="10" s="1"/>
  <c r="HV166" i="10" s="1"/>
  <c r="IS166" i="10" s="1"/>
  <c r="HS43" i="10"/>
  <c r="HS34" i="10"/>
  <c r="HS56" i="10"/>
  <c r="HS68" i="10"/>
  <c r="HS35" i="10"/>
  <c r="HS67" i="10"/>
  <c r="Z188" i="6"/>
  <c r="HS20" i="10"/>
  <c r="EA133" i="10"/>
  <c r="AA133" i="6" s="1"/>
  <c r="HS8" i="10"/>
  <c r="ER274" i="10"/>
  <c r="AB274" i="6" s="1"/>
  <c r="CV53" i="10"/>
  <c r="CX53" i="10" s="1"/>
  <c r="GW53" i="10"/>
  <c r="HS78" i="10"/>
  <c r="HS24" i="10"/>
  <c r="ER229" i="10"/>
  <c r="AB229" i="6" s="1"/>
  <c r="ER110" i="10"/>
  <c r="EA177" i="10"/>
  <c r="AA177" i="6" s="1"/>
  <c r="HS61" i="10"/>
  <c r="HS59" i="10"/>
  <c r="HS89" i="10"/>
  <c r="HS17" i="10"/>
  <c r="HS57" i="10"/>
  <c r="DV243" i="10"/>
  <c r="X243" i="6" s="1"/>
  <c r="DV264" i="10"/>
  <c r="X264" i="6" s="1"/>
  <c r="DV194" i="10"/>
  <c r="X194" i="6" s="1"/>
  <c r="FN198" i="10"/>
  <c r="AF198" i="6" s="1"/>
  <c r="CP66" i="10"/>
  <c r="IK66" i="10"/>
  <c r="IW66" i="10" s="1"/>
  <c r="FS267" i="10"/>
  <c r="AI267" i="6" s="1"/>
  <c r="ER158" i="10"/>
  <c r="AB158" i="6" s="1"/>
  <c r="HS88" i="10"/>
  <c r="DV292" i="10"/>
  <c r="X292" i="6" s="1"/>
  <c r="DV249" i="10"/>
  <c r="X249" i="6" s="1"/>
  <c r="DV120" i="10"/>
  <c r="ER122" i="10"/>
  <c r="AB122" i="6" s="1"/>
  <c r="HS77" i="10"/>
  <c r="FN157" i="10"/>
  <c r="AF157" i="6" s="1"/>
  <c r="FN262" i="10"/>
  <c r="AF262" i="6" s="1"/>
  <c r="ER154" i="10"/>
  <c r="AB154" i="6" s="1"/>
  <c r="FN205" i="10"/>
  <c r="AF205" i="6" s="1"/>
  <c r="DV227" i="10"/>
  <c r="X227" i="6" s="1"/>
  <c r="DP125" i="10"/>
  <c r="EM125" i="10" s="1"/>
  <c r="EL125" i="10" s="1"/>
  <c r="FI125" i="10" s="1"/>
  <c r="FH125" i="10" s="1"/>
  <c r="GE125" i="10" s="1"/>
  <c r="GD125" i="10" s="1"/>
  <c r="HA125" i="10" s="1"/>
  <c r="GZ125" i="10" s="1"/>
  <c r="HW125" i="10" s="1"/>
  <c r="HV125" i="10" s="1"/>
  <c r="IS125" i="10" s="1"/>
  <c r="IR125" i="10" s="1"/>
  <c r="DP269" i="10"/>
  <c r="EM269" i="10" s="1"/>
  <c r="EL269" i="10" s="1"/>
  <c r="FI269" i="10" s="1"/>
  <c r="FH269" i="10" s="1"/>
  <c r="GE269" i="10" s="1"/>
  <c r="GD269" i="10" s="1"/>
  <c r="HA269" i="10" s="1"/>
  <c r="GZ269" i="10" s="1"/>
  <c r="HW269" i="10" s="1"/>
  <c r="HV269" i="10" s="1"/>
  <c r="IS269" i="10" s="1"/>
  <c r="IR269" i="10" s="1"/>
  <c r="HS98" i="10"/>
  <c r="HS76" i="10"/>
  <c r="EA207" i="10"/>
  <c r="AA207" i="6" s="1"/>
  <c r="HS101" i="10"/>
  <c r="ER108" i="10"/>
  <c r="DV197" i="10"/>
  <c r="X197" i="6" s="1"/>
  <c r="DV281" i="10"/>
  <c r="X281" i="6" s="1"/>
  <c r="DV256" i="10"/>
  <c r="X256" i="6" s="1"/>
  <c r="DV262" i="10"/>
  <c r="X262" i="6" s="1"/>
  <c r="FN197" i="10"/>
  <c r="AF197" i="6" s="1"/>
  <c r="DV198" i="10"/>
  <c r="X198" i="6" s="1"/>
  <c r="FN297" i="10"/>
  <c r="AF297" i="6" s="1"/>
  <c r="ER163" i="10"/>
  <c r="AB163" i="6" s="1"/>
  <c r="ER116" i="10"/>
  <c r="FN147" i="10"/>
  <c r="AF147" i="6" s="1"/>
  <c r="FN221" i="10"/>
  <c r="AF221" i="6" s="1"/>
  <c r="DV149" i="10"/>
  <c r="X149" i="6" s="1"/>
  <c r="CG12" i="10"/>
  <c r="R12" i="6" s="1"/>
  <c r="DV147" i="10"/>
  <c r="X147" i="6" s="1"/>
  <c r="DP276" i="10"/>
  <c r="EM276" i="10" s="1"/>
  <c r="EL276" i="10" s="1"/>
  <c r="FI276" i="10" s="1"/>
  <c r="FH276" i="10" s="1"/>
  <c r="GE276" i="10" s="1"/>
  <c r="GD276" i="10" s="1"/>
  <c r="HA276" i="10" s="1"/>
  <c r="GZ276" i="10" s="1"/>
  <c r="HW276" i="10" s="1"/>
  <c r="HV276" i="10" s="1"/>
  <c r="IS276" i="10" s="1"/>
  <c r="IR276" i="10" s="1"/>
  <c r="DV290" i="10"/>
  <c r="X290" i="6" s="1"/>
  <c r="DP252" i="10"/>
  <c r="EM252" i="10" s="1"/>
  <c r="EL252" i="10" s="1"/>
  <c r="FI252" i="10" s="1"/>
  <c r="FH252" i="10" s="1"/>
  <c r="GE252" i="10" s="1"/>
  <c r="GD252" i="10" s="1"/>
  <c r="HA252" i="10" s="1"/>
  <c r="GZ252" i="10" s="1"/>
  <c r="HW252" i="10" s="1"/>
  <c r="HV252" i="10" s="1"/>
  <c r="IS252" i="10" s="1"/>
  <c r="IR252" i="10" s="1"/>
  <c r="DV284" i="10"/>
  <c r="X284" i="6" s="1"/>
  <c r="ER258" i="10"/>
  <c r="AB258" i="6" s="1"/>
  <c r="EA236" i="10"/>
  <c r="AA236" i="6" s="1"/>
  <c r="HS27" i="10"/>
  <c r="DP207" i="10"/>
  <c r="EM207" i="10" s="1"/>
  <c r="EL207" i="10" s="1"/>
  <c r="FI207" i="10" s="1"/>
  <c r="FH207" i="10" s="1"/>
  <c r="GE207" i="10" s="1"/>
  <c r="GD207" i="10" s="1"/>
  <c r="HA207" i="10" s="1"/>
  <c r="GZ207" i="10" s="1"/>
  <c r="HW207" i="10" s="1"/>
  <c r="HV207" i="10" s="1"/>
  <c r="IS207" i="10" s="1"/>
  <c r="IR207" i="10" s="1"/>
  <c r="FN249" i="10"/>
  <c r="AF249" i="6" s="1"/>
  <c r="DV276" i="10"/>
  <c r="X276" i="6" s="1"/>
  <c r="FN158" i="10"/>
  <c r="AF158" i="6" s="1"/>
  <c r="ER123" i="10"/>
  <c r="AB123" i="6" s="1"/>
  <c r="ER234" i="10"/>
  <c r="AB234" i="6" s="1"/>
  <c r="DV195" i="10"/>
  <c r="X195" i="6" s="1"/>
  <c r="BU66" i="10"/>
  <c r="DP190" i="10"/>
  <c r="EM190" i="10" s="1"/>
  <c r="EL190" i="10" s="1"/>
  <c r="FI190" i="10" s="1"/>
  <c r="FH190" i="10" s="1"/>
  <c r="GE190" i="10" s="1"/>
  <c r="GD190" i="10" s="1"/>
  <c r="HA190" i="10" s="1"/>
  <c r="GZ190" i="10" s="1"/>
  <c r="HW190" i="10" s="1"/>
  <c r="HV190" i="10" s="1"/>
  <c r="IS190" i="10" s="1"/>
  <c r="IR190" i="10" s="1"/>
  <c r="HS86" i="10"/>
  <c r="HS73" i="10"/>
  <c r="HS44" i="10"/>
  <c r="IO70" i="10"/>
  <c r="DV251" i="10"/>
  <c r="X251" i="6" s="1"/>
  <c r="DV237" i="10"/>
  <c r="X237" i="6" s="1"/>
  <c r="CZ222" i="10"/>
  <c r="T222" i="6" s="1"/>
  <c r="ER222" i="10"/>
  <c r="AB222" i="6" s="1"/>
  <c r="FN225" i="10"/>
  <c r="AF225" i="6" s="1"/>
  <c r="DV225" i="10"/>
  <c r="X225" i="6" s="1"/>
  <c r="IR166" i="10"/>
  <c r="IR245" i="10"/>
  <c r="IO11" i="10"/>
  <c r="DV246" i="10"/>
  <c r="X246" i="6" s="1"/>
  <c r="ER212" i="10"/>
  <c r="AB212" i="6" s="1"/>
  <c r="IO46" i="10"/>
  <c r="HS52" i="10"/>
  <c r="HS28" i="10"/>
  <c r="HS26" i="10"/>
  <c r="HS37" i="10"/>
  <c r="HS36" i="10"/>
  <c r="HS49" i="10"/>
  <c r="HS55" i="10"/>
  <c r="HS54" i="10"/>
  <c r="HS25" i="10"/>
  <c r="HS32" i="10"/>
  <c r="HS33" i="10"/>
  <c r="HS13" i="10"/>
  <c r="HS11" i="10"/>
  <c r="HS16" i="10"/>
  <c r="HS58" i="10"/>
  <c r="HS85" i="10"/>
  <c r="HS51" i="10"/>
  <c r="HS97" i="10"/>
  <c r="HS19" i="10"/>
  <c r="HS100" i="10"/>
  <c r="HS7" i="10"/>
  <c r="HS9" i="10"/>
  <c r="HS30" i="10"/>
  <c r="HS99" i="10"/>
  <c r="HS22" i="10"/>
  <c r="HS38" i="10"/>
  <c r="HS31" i="10"/>
  <c r="HS74" i="10"/>
  <c r="HS23" i="10"/>
  <c r="HS69" i="10"/>
  <c r="GW21" i="10"/>
  <c r="GW46" i="10"/>
  <c r="GW12" i="10"/>
  <c r="GO224" i="10"/>
  <c r="AM224" i="6" s="1"/>
  <c r="FS164" i="10"/>
  <c r="AI164" i="6" s="1"/>
  <c r="EW151" i="10"/>
  <c r="AE151" i="6" s="1"/>
  <c r="AD124" i="6"/>
  <c r="AD225" i="6"/>
  <c r="ER297" i="10"/>
  <c r="AB297" i="6" s="1"/>
  <c r="EA142" i="10"/>
  <c r="AA142" i="6" s="1"/>
  <c r="EA244" i="10"/>
  <c r="AA244" i="6" s="1"/>
  <c r="FN206" i="10"/>
  <c r="AF206" i="6" s="1"/>
  <c r="ER114" i="10"/>
  <c r="ER257" i="10"/>
  <c r="AB257" i="6" s="1"/>
  <c r="ER228" i="10"/>
  <c r="AB228" i="6" s="1"/>
  <c r="ER205" i="10"/>
  <c r="AB205" i="6" s="1"/>
  <c r="ER270" i="10"/>
  <c r="AB270" i="6" s="1"/>
  <c r="ER254" i="10"/>
  <c r="AB254" i="6" s="1"/>
  <c r="DV177" i="10"/>
  <c r="X177" i="6" s="1"/>
  <c r="ER225" i="10"/>
  <c r="AB225" i="6" s="1"/>
  <c r="ER211" i="10"/>
  <c r="AB211" i="6" s="1"/>
  <c r="IN16" i="10"/>
  <c r="IM20" i="10"/>
  <c r="IN20" i="10"/>
  <c r="IT20" i="10"/>
  <c r="IV20" i="10" s="1"/>
  <c r="IM55" i="10"/>
  <c r="IT55" i="10"/>
  <c r="IV55" i="10" s="1"/>
  <c r="IN55" i="10"/>
  <c r="IN75" i="10"/>
  <c r="IT75" i="10"/>
  <c r="IV75" i="10" s="1"/>
  <c r="IM75" i="10"/>
  <c r="HQ18" i="10"/>
  <c r="HR18" i="10"/>
  <c r="HX18" i="10"/>
  <c r="HZ18" i="10" s="1"/>
  <c r="HQ53" i="10"/>
  <c r="HR53" i="10"/>
  <c r="HX53" i="10"/>
  <c r="HZ53" i="10" s="1"/>
  <c r="EA166" i="10"/>
  <c r="AA166" i="6" s="1"/>
  <c r="Z166" i="6"/>
  <c r="IM17" i="10"/>
  <c r="IT17" i="10"/>
  <c r="IV17" i="10" s="1"/>
  <c r="IN17" i="10"/>
  <c r="IN78" i="10"/>
  <c r="IT78" i="10"/>
  <c r="IV78" i="10" s="1"/>
  <c r="IT88" i="10"/>
  <c r="IV88" i="10" s="1"/>
  <c r="IM65" i="10"/>
  <c r="IT65" i="10"/>
  <c r="IV65" i="10" s="1"/>
  <c r="IN65" i="10"/>
  <c r="IN13" i="10"/>
  <c r="IT13" i="10"/>
  <c r="IV13" i="10" s="1"/>
  <c r="IM84" i="10"/>
  <c r="IN84" i="10"/>
  <c r="IM98" i="10"/>
  <c r="IT98" i="10"/>
  <c r="IV98" i="10" s="1"/>
  <c r="IN98" i="10"/>
  <c r="IM79" i="10"/>
  <c r="CO18" i="10"/>
  <c r="IM24" i="10"/>
  <c r="DB41" i="10"/>
  <c r="DI21" i="10"/>
  <c r="DU21" i="10" s="1"/>
  <c r="DB53" i="10"/>
  <c r="HQ66" i="10"/>
  <c r="HR66" i="10"/>
  <c r="HX66" i="10"/>
  <c r="HZ66" i="10" s="1"/>
  <c r="Z287" i="6"/>
  <c r="EA287" i="10"/>
  <c r="AA287" i="6" s="1"/>
  <c r="IT92" i="10"/>
  <c r="IV92" i="10" s="1"/>
  <c r="IM92" i="10"/>
  <c r="IN92" i="10"/>
  <c r="IT50" i="10"/>
  <c r="IV50" i="10" s="1"/>
  <c r="IM50" i="10"/>
  <c r="IT51" i="10"/>
  <c r="IV51" i="10" s="1"/>
  <c r="IM51" i="10"/>
  <c r="IN51" i="10"/>
  <c r="IN30" i="10"/>
  <c r="DB27" i="10"/>
  <c r="IT23" i="10"/>
  <c r="IV23" i="10" s="1"/>
  <c r="IN23" i="10"/>
  <c r="DB12" i="10"/>
  <c r="HQ12" i="10"/>
  <c r="HX12" i="10"/>
  <c r="HZ12" i="10" s="1"/>
  <c r="HR12" i="10"/>
  <c r="IN85" i="10"/>
  <c r="IT85" i="10"/>
  <c r="IV85" i="10" s="1"/>
  <c r="IM85" i="10"/>
  <c r="IT67" i="10"/>
  <c r="IV67" i="10" s="1"/>
  <c r="IM67" i="10"/>
  <c r="IN67" i="10"/>
  <c r="IN40" i="10"/>
  <c r="IM40" i="10"/>
  <c r="IT40" i="10"/>
  <c r="IV40" i="10" s="1"/>
  <c r="IM54" i="10"/>
  <c r="IT76" i="10"/>
  <c r="IV76" i="10" s="1"/>
  <c r="IN89" i="10"/>
  <c r="IT5" i="10"/>
  <c r="IV5" i="10" s="1"/>
  <c r="IM5" i="10"/>
  <c r="IN5" i="10"/>
  <c r="IM81" i="10"/>
  <c r="IT28" i="10"/>
  <c r="IV28" i="10" s="1"/>
  <c r="IM28" i="10"/>
  <c r="IN28" i="10"/>
  <c r="HS40" i="10"/>
  <c r="HS6" i="10"/>
  <c r="IM19" i="10"/>
  <c r="IN19" i="10"/>
  <c r="IM43" i="10"/>
  <c r="IT43" i="10"/>
  <c r="IV43" i="10" s="1"/>
  <c r="IN43" i="10"/>
  <c r="IT95" i="10"/>
  <c r="IV95" i="10" s="1"/>
  <c r="IM25" i="10"/>
  <c r="IN63" i="10"/>
  <c r="IM63" i="10"/>
  <c r="IT63" i="10"/>
  <c r="IV63" i="10" s="1"/>
  <c r="IM9" i="10"/>
  <c r="IN32" i="10"/>
  <c r="IM32" i="10"/>
  <c r="IT32" i="10"/>
  <c r="IV32" i="10" s="1"/>
  <c r="IT39" i="10"/>
  <c r="IV39" i="10" s="1"/>
  <c r="IM37" i="10"/>
  <c r="IN37" i="10"/>
  <c r="IT37" i="10"/>
  <c r="IV37" i="10" s="1"/>
  <c r="IN48" i="10"/>
  <c r="IM48" i="10"/>
  <c r="IT90" i="10"/>
  <c r="IV90" i="10" s="1"/>
  <c r="IT58" i="10"/>
  <c r="IV58" i="10" s="1"/>
  <c r="IM58" i="10"/>
  <c r="IT56" i="10"/>
  <c r="IV56" i="10" s="1"/>
  <c r="IN56" i="10"/>
  <c r="IM56" i="10"/>
  <c r="DI80" i="10"/>
  <c r="DU80" i="10" s="1"/>
  <c r="IT69" i="10"/>
  <c r="IV69" i="10" s="1"/>
  <c r="IM96" i="10"/>
  <c r="IN96" i="10"/>
  <c r="IM45" i="10"/>
  <c r="IN45" i="10"/>
  <c r="IT45" i="10"/>
  <c r="IV45" i="10" s="1"/>
  <c r="EW278" i="10"/>
  <c r="AE278" i="6" s="1"/>
  <c r="AD167" i="6"/>
  <c r="Z209" i="6"/>
  <c r="DP287" i="10"/>
  <c r="EM287" i="10" s="1"/>
  <c r="EL287" i="10" s="1"/>
  <c r="FI287" i="10" s="1"/>
  <c r="FH287" i="10" s="1"/>
  <c r="GE287" i="10" s="1"/>
  <c r="GD287" i="10" s="1"/>
  <c r="HA287" i="10" s="1"/>
  <c r="GZ287" i="10" s="1"/>
  <c r="HW287" i="10" s="1"/>
  <c r="HV287" i="10" s="1"/>
  <c r="IS287" i="10" s="1"/>
  <c r="IR287" i="10" s="1"/>
  <c r="HX42" i="10"/>
  <c r="HZ42" i="10" s="1"/>
  <c r="HQ42" i="10"/>
  <c r="HR42" i="10"/>
  <c r="IM15" i="10"/>
  <c r="IN6" i="10"/>
  <c r="IM6" i="10"/>
  <c r="IT93" i="10"/>
  <c r="IV93" i="10" s="1"/>
  <c r="IT59" i="10"/>
  <c r="IV59" i="10" s="1"/>
  <c r="IM59" i="10"/>
  <c r="IM64" i="10"/>
  <c r="IT64" i="10"/>
  <c r="IV64" i="10" s="1"/>
  <c r="IN64" i="10"/>
  <c r="IN57" i="10"/>
  <c r="IM57" i="10"/>
  <c r="IT57" i="10"/>
  <c r="IV57" i="10" s="1"/>
  <c r="IM94" i="10"/>
  <c r="IT94" i="10"/>
  <c r="IV94" i="10" s="1"/>
  <c r="IN22" i="10"/>
  <c r="IM22" i="10"/>
  <c r="IT22" i="10"/>
  <c r="IV22" i="10" s="1"/>
  <c r="IM82" i="10"/>
  <c r="IT82" i="10"/>
  <c r="IV82" i="10" s="1"/>
  <c r="IN82" i="10"/>
  <c r="IN52" i="10"/>
  <c r="IM52" i="10"/>
  <c r="IN38" i="10"/>
  <c r="IM38" i="10"/>
  <c r="IT38" i="10"/>
  <c r="IV38" i="10" s="1"/>
  <c r="IM74" i="10"/>
  <c r="IN74" i="10"/>
  <c r="IT68" i="10"/>
  <c r="IV68" i="10" s="1"/>
  <c r="IN71" i="10"/>
  <c r="IM71" i="10"/>
  <c r="IT71" i="10"/>
  <c r="IV71" i="10" s="1"/>
  <c r="IM83" i="10"/>
  <c r="IN83" i="10"/>
  <c r="IT83" i="10"/>
  <c r="IV83" i="10" s="1"/>
  <c r="IN49" i="10"/>
  <c r="IM49" i="10"/>
  <c r="IT49" i="10"/>
  <c r="IV49" i="10" s="1"/>
  <c r="IM31" i="10"/>
  <c r="IN72" i="10"/>
  <c r="IM72" i="10"/>
  <c r="IT72" i="10"/>
  <c r="IV72" i="10" s="1"/>
  <c r="FS244" i="10"/>
  <c r="AI244" i="6" s="1"/>
  <c r="Z296" i="6"/>
  <c r="IN77" i="10"/>
  <c r="IN8" i="10"/>
  <c r="IM8" i="10"/>
  <c r="IT8" i="10"/>
  <c r="IV8" i="10" s="1"/>
  <c r="IT34" i="10"/>
  <c r="IV34" i="10" s="1"/>
  <c r="IM34" i="10"/>
  <c r="IN34" i="10"/>
  <c r="IT47" i="10"/>
  <c r="IV47" i="10" s="1"/>
  <c r="IM33" i="10"/>
  <c r="IT33" i="10"/>
  <c r="IV33" i="10" s="1"/>
  <c r="IN33" i="10"/>
  <c r="IT97" i="10"/>
  <c r="IV97" i="10" s="1"/>
  <c r="IM35" i="10"/>
  <c r="IT35" i="10"/>
  <c r="IV35" i="10" s="1"/>
  <c r="IN35" i="10"/>
  <c r="IT100" i="10"/>
  <c r="IV100" i="10" s="1"/>
  <c r="IN100" i="10"/>
  <c r="IM100" i="10"/>
  <c r="EA171" i="10"/>
  <c r="AA171" i="6" s="1"/>
  <c r="IM87" i="10"/>
  <c r="IM73" i="10"/>
  <c r="IM44" i="10"/>
  <c r="IN44" i="10"/>
  <c r="IN7" i="10"/>
  <c r="IT101" i="10"/>
  <c r="IV101" i="10" s="1"/>
  <c r="IM101" i="10"/>
  <c r="IN101" i="10"/>
  <c r="IN36" i="10"/>
  <c r="IT36" i="10"/>
  <c r="IV36" i="10" s="1"/>
  <c r="IM99" i="10"/>
  <c r="IN99" i="10"/>
  <c r="IT99" i="10"/>
  <c r="IV99" i="10" s="1"/>
  <c r="IM91" i="10"/>
  <c r="IT91" i="10"/>
  <c r="IV91" i="10" s="1"/>
  <c r="IN91" i="10"/>
  <c r="IN26" i="10"/>
  <c r="CP60" i="10"/>
  <c r="IM42" i="10"/>
  <c r="DA66" i="10"/>
  <c r="HS87" i="10"/>
  <c r="AH128" i="6"/>
  <c r="EW281" i="10"/>
  <c r="AE281" i="6" s="1"/>
  <c r="ER262" i="10"/>
  <c r="AB262" i="6" s="1"/>
  <c r="ER127" i="10"/>
  <c r="AB127" i="6" s="1"/>
  <c r="EW162" i="10"/>
  <c r="AE162" i="6" s="1"/>
  <c r="ER147" i="10"/>
  <c r="AB147" i="6" s="1"/>
  <c r="CO66" i="10"/>
  <c r="DP267" i="10"/>
  <c r="EM267" i="10" s="1"/>
  <c r="EL267" i="10" s="1"/>
  <c r="FI267" i="10" s="1"/>
  <c r="FH267" i="10" s="1"/>
  <c r="GE267" i="10" s="1"/>
  <c r="GD267" i="10" s="1"/>
  <c r="HA267" i="10" s="1"/>
  <c r="GZ267" i="10" s="1"/>
  <c r="HW267" i="10" s="1"/>
  <c r="HV267" i="10" s="1"/>
  <c r="IS267" i="10" s="1"/>
  <c r="IR267" i="10" s="1"/>
  <c r="FS161" i="10"/>
  <c r="AI161" i="6" s="1"/>
  <c r="Z125" i="6"/>
  <c r="ER245" i="10"/>
  <c r="AB245" i="6" s="1"/>
  <c r="FN245" i="10"/>
  <c r="AF245" i="6" s="1"/>
  <c r="EW226" i="10"/>
  <c r="AE226" i="6" s="1"/>
  <c r="AH235" i="6"/>
  <c r="AD163" i="6"/>
  <c r="EW285" i="10"/>
  <c r="AE285" i="6" s="1"/>
  <c r="DV196" i="10"/>
  <c r="X196" i="6" s="1"/>
  <c r="DP164" i="10"/>
  <c r="EM164" i="10" s="1"/>
  <c r="EL164" i="10" s="1"/>
  <c r="FI164" i="10" s="1"/>
  <c r="FH164" i="10" s="1"/>
  <c r="GE164" i="10" s="1"/>
  <c r="GD164" i="10" s="1"/>
  <c r="HA164" i="10" s="1"/>
  <c r="GZ164" i="10" s="1"/>
  <c r="HW164" i="10" s="1"/>
  <c r="HV164" i="10" s="1"/>
  <c r="IS164" i="10" s="1"/>
  <c r="IR164" i="10" s="1"/>
  <c r="Z145" i="6"/>
  <c r="EA289" i="10"/>
  <c r="AA289" i="6" s="1"/>
  <c r="D303" i="6"/>
  <c r="DV157" i="10"/>
  <c r="X157" i="6" s="1"/>
  <c r="DV265" i="10"/>
  <c r="X265" i="6" s="1"/>
  <c r="GO240" i="10"/>
  <c r="AM240" i="6" s="1"/>
  <c r="DV113" i="10"/>
  <c r="DV106" i="10"/>
  <c r="DV216" i="10"/>
  <c r="X216" i="6" s="1"/>
  <c r="DV200" i="10"/>
  <c r="X200" i="6" s="1"/>
  <c r="DP244" i="10"/>
  <c r="EM244" i="10" s="1"/>
  <c r="EL244" i="10" s="1"/>
  <c r="FI244" i="10" s="1"/>
  <c r="FH244" i="10" s="1"/>
  <c r="GE244" i="10" s="1"/>
  <c r="GD244" i="10" s="1"/>
  <c r="HA244" i="10" s="1"/>
  <c r="GZ244" i="10" s="1"/>
  <c r="HW244" i="10" s="1"/>
  <c r="HV244" i="10" s="1"/>
  <c r="IS244" i="10" s="1"/>
  <c r="IR244" i="10" s="1"/>
  <c r="DP177" i="10"/>
  <c r="EM177" i="10" s="1"/>
  <c r="EL177" i="10" s="1"/>
  <c r="FI177" i="10" s="1"/>
  <c r="FH177" i="10" s="1"/>
  <c r="GE177" i="10" s="1"/>
  <c r="GD177" i="10" s="1"/>
  <c r="HA177" i="10" s="1"/>
  <c r="GZ177" i="10" s="1"/>
  <c r="HW177" i="10" s="1"/>
  <c r="HV177" i="10" s="1"/>
  <c r="IS177" i="10" s="1"/>
  <c r="IR177" i="10" s="1"/>
  <c r="DP178" i="10"/>
  <c r="EM178" i="10" s="1"/>
  <c r="EL178" i="10" s="1"/>
  <c r="FI178" i="10" s="1"/>
  <c r="FH178" i="10" s="1"/>
  <c r="GE178" i="10" s="1"/>
  <c r="GD178" i="10" s="1"/>
  <c r="HA178" i="10" s="1"/>
  <c r="GZ178" i="10" s="1"/>
  <c r="HW178" i="10" s="1"/>
  <c r="HV178" i="10" s="1"/>
  <c r="IS178" i="10" s="1"/>
  <c r="IR178" i="10" s="1"/>
  <c r="DV278" i="10"/>
  <c r="X278" i="6" s="1"/>
  <c r="DP248" i="10"/>
  <c r="EM248" i="10" s="1"/>
  <c r="EL248" i="10" s="1"/>
  <c r="FI248" i="10" s="1"/>
  <c r="FH248" i="10" s="1"/>
  <c r="GE248" i="10" s="1"/>
  <c r="GD248" i="10" s="1"/>
  <c r="HA248" i="10" s="1"/>
  <c r="GZ248" i="10" s="1"/>
  <c r="HW248" i="10" s="1"/>
  <c r="HV248" i="10" s="1"/>
  <c r="IS248" i="10" s="1"/>
  <c r="IR248" i="10" s="1"/>
  <c r="DP169" i="10"/>
  <c r="EM169" i="10" s="1"/>
  <c r="EL169" i="10" s="1"/>
  <c r="FI169" i="10" s="1"/>
  <c r="FH169" i="10" s="1"/>
  <c r="GE169" i="10" s="1"/>
  <c r="GD169" i="10" s="1"/>
  <c r="HA169" i="10" s="1"/>
  <c r="GZ169" i="10" s="1"/>
  <c r="HW169" i="10" s="1"/>
  <c r="HV169" i="10" s="1"/>
  <c r="IS169" i="10" s="1"/>
  <c r="IR169" i="10" s="1"/>
  <c r="CZ156" i="10"/>
  <c r="T156" i="6" s="1"/>
  <c r="DB66" i="10"/>
  <c r="DV180" i="10"/>
  <c r="X180" i="6" s="1"/>
  <c r="DV165" i="10"/>
  <c r="X165" i="6" s="1"/>
  <c r="DP191" i="10"/>
  <c r="EM191" i="10" s="1"/>
  <c r="EL191" i="10" s="1"/>
  <c r="FI191" i="10" s="1"/>
  <c r="FH191" i="10" s="1"/>
  <c r="GE191" i="10" s="1"/>
  <c r="GD191" i="10" s="1"/>
  <c r="HA191" i="10" s="1"/>
  <c r="GZ191" i="10" s="1"/>
  <c r="HW191" i="10" s="1"/>
  <c r="HV191" i="10" s="1"/>
  <c r="IS191" i="10" s="1"/>
  <c r="IR191" i="10" s="1"/>
  <c r="CZ218" i="10"/>
  <c r="T218" i="6" s="1"/>
  <c r="DP236" i="10"/>
  <c r="EM236" i="10" s="1"/>
  <c r="EL236" i="10" s="1"/>
  <c r="FI236" i="10" s="1"/>
  <c r="FH236" i="10" s="1"/>
  <c r="GE236" i="10" s="1"/>
  <c r="GD236" i="10" s="1"/>
  <c r="HA236" i="10" s="1"/>
  <c r="GZ236" i="10" s="1"/>
  <c r="HW236" i="10" s="1"/>
  <c r="HV236" i="10" s="1"/>
  <c r="IS236" i="10" s="1"/>
  <c r="IR236" i="10" s="1"/>
  <c r="DV118" i="10"/>
  <c r="ER118" i="10"/>
  <c r="DP214" i="10"/>
  <c r="EM214" i="10" s="1"/>
  <c r="EL214" i="10" s="1"/>
  <c r="FI214" i="10" s="1"/>
  <c r="FH214" i="10" s="1"/>
  <c r="GE214" i="10" s="1"/>
  <c r="GD214" i="10" s="1"/>
  <c r="HA214" i="10" s="1"/>
  <c r="GZ214" i="10" s="1"/>
  <c r="HW214" i="10" s="1"/>
  <c r="HV214" i="10" s="1"/>
  <c r="IS214" i="10" s="1"/>
  <c r="IR214" i="10" s="1"/>
  <c r="DP102" i="10"/>
  <c r="EM102" i="10" s="1"/>
  <c r="EL102" i="10" s="1"/>
  <c r="FI102" i="10" s="1"/>
  <c r="FH102" i="10" s="1"/>
  <c r="GE102" i="10" s="1"/>
  <c r="GD102" i="10" s="1"/>
  <c r="HA102" i="10" s="1"/>
  <c r="GZ102" i="10" s="1"/>
  <c r="HW102" i="10" s="1"/>
  <c r="HV102" i="10" s="1"/>
  <c r="IS102" i="10" s="1"/>
  <c r="IR102" i="10" s="1"/>
  <c r="DV112" i="10"/>
  <c r="ER112" i="10"/>
  <c r="DV220" i="10"/>
  <c r="X220" i="6" s="1"/>
  <c r="DV192" i="10"/>
  <c r="X192" i="6" s="1"/>
  <c r="DV143" i="10"/>
  <c r="X143" i="6" s="1"/>
  <c r="DV266" i="10"/>
  <c r="X266" i="6" s="1"/>
  <c r="DP232" i="10"/>
  <c r="EM232" i="10" s="1"/>
  <c r="EL232" i="10" s="1"/>
  <c r="FI232" i="10" s="1"/>
  <c r="FH232" i="10" s="1"/>
  <c r="GE232" i="10" s="1"/>
  <c r="GD232" i="10" s="1"/>
  <c r="HA232" i="10" s="1"/>
  <c r="GZ232" i="10" s="1"/>
  <c r="HW232" i="10" s="1"/>
  <c r="HV232" i="10" s="1"/>
  <c r="IS232" i="10" s="1"/>
  <c r="IR232" i="10" s="1"/>
  <c r="DP131" i="10"/>
  <c r="EM131" i="10" s="1"/>
  <c r="EL131" i="10" s="1"/>
  <c r="FI131" i="10" s="1"/>
  <c r="FH131" i="10" s="1"/>
  <c r="GE131" i="10" s="1"/>
  <c r="GD131" i="10" s="1"/>
  <c r="HA131" i="10" s="1"/>
  <c r="GZ131" i="10" s="1"/>
  <c r="HW131" i="10" s="1"/>
  <c r="HV131" i="10" s="1"/>
  <c r="IS131" i="10" s="1"/>
  <c r="IR131" i="10" s="1"/>
  <c r="DV185" i="10"/>
  <c r="X185" i="6" s="1"/>
  <c r="DV160" i="10"/>
  <c r="X160" i="6" s="1"/>
  <c r="DV140" i="10"/>
  <c r="X140" i="6" s="1"/>
  <c r="EW270" i="10"/>
  <c r="AE270" i="6" s="1"/>
  <c r="DV300" i="10"/>
  <c r="X300" i="6" s="1"/>
  <c r="DP181" i="10"/>
  <c r="EM181" i="10" s="1"/>
  <c r="EL181" i="10" s="1"/>
  <c r="FI181" i="10" s="1"/>
  <c r="FH181" i="10" s="1"/>
  <c r="GE181" i="10" s="1"/>
  <c r="GD181" i="10" s="1"/>
  <c r="HA181" i="10" s="1"/>
  <c r="GZ181" i="10" s="1"/>
  <c r="HW181" i="10" s="1"/>
  <c r="HV181" i="10" s="1"/>
  <c r="IS181" i="10" s="1"/>
  <c r="IR181" i="10" s="1"/>
  <c r="DP129" i="10"/>
  <c r="EM129" i="10" s="1"/>
  <c r="EL129" i="10" s="1"/>
  <c r="FI129" i="10" s="1"/>
  <c r="FH129" i="10" s="1"/>
  <c r="GE129" i="10" s="1"/>
  <c r="GD129" i="10" s="1"/>
  <c r="HA129" i="10" s="1"/>
  <c r="GZ129" i="10" s="1"/>
  <c r="HW129" i="10" s="1"/>
  <c r="HV129" i="10" s="1"/>
  <c r="IS129" i="10" s="1"/>
  <c r="IR129" i="10" s="1"/>
  <c r="DV275" i="10"/>
  <c r="X275" i="6" s="1"/>
  <c r="ER275" i="10"/>
  <c r="AB275" i="6" s="1"/>
  <c r="DV215" i="10"/>
  <c r="X215" i="6" s="1"/>
  <c r="DP160" i="10"/>
  <c r="EM160" i="10" s="1"/>
  <c r="EL160" i="10" s="1"/>
  <c r="FI160" i="10" s="1"/>
  <c r="FH160" i="10" s="1"/>
  <c r="GE160" i="10" s="1"/>
  <c r="GD160" i="10" s="1"/>
  <c r="HA160" i="10" s="1"/>
  <c r="GZ160" i="10" s="1"/>
  <c r="HW160" i="10" s="1"/>
  <c r="HV160" i="10" s="1"/>
  <c r="IS160" i="10" s="1"/>
  <c r="IR160" i="10" s="1"/>
  <c r="DV170" i="10"/>
  <c r="X170" i="6" s="1"/>
  <c r="ER170" i="10"/>
  <c r="AB170" i="6" s="1"/>
  <c r="DV268" i="10"/>
  <c r="X268" i="6" s="1"/>
  <c r="DV104" i="10"/>
  <c r="DV132" i="10"/>
  <c r="X132" i="6" s="1"/>
  <c r="ER132" i="10"/>
  <c r="AB132" i="6" s="1"/>
  <c r="DV286" i="10"/>
  <c r="X286" i="6" s="1"/>
  <c r="DV233" i="10"/>
  <c r="X233" i="6" s="1"/>
  <c r="DV173" i="10"/>
  <c r="X173" i="6" s="1"/>
  <c r="DP259" i="10"/>
  <c r="EM259" i="10" s="1"/>
  <c r="EL259" i="10" s="1"/>
  <c r="FI259" i="10" s="1"/>
  <c r="FH259" i="10" s="1"/>
  <c r="GE259" i="10" s="1"/>
  <c r="GD259" i="10" s="1"/>
  <c r="HA259" i="10" s="1"/>
  <c r="GZ259" i="10" s="1"/>
  <c r="HW259" i="10" s="1"/>
  <c r="HV259" i="10" s="1"/>
  <c r="IS259" i="10" s="1"/>
  <c r="IR259" i="10" s="1"/>
  <c r="CZ162" i="10"/>
  <c r="T162" i="6" s="1"/>
  <c r="DP209" i="10"/>
  <c r="EM209" i="10" s="1"/>
  <c r="EL209" i="10" s="1"/>
  <c r="FI209" i="10" s="1"/>
  <c r="FH209" i="10" s="1"/>
  <c r="GE209" i="10" s="1"/>
  <c r="GD209" i="10" s="1"/>
  <c r="HA209" i="10" s="1"/>
  <c r="GZ209" i="10" s="1"/>
  <c r="HW209" i="10" s="1"/>
  <c r="HV209" i="10" s="1"/>
  <c r="IS209" i="10" s="1"/>
  <c r="IR209" i="10" s="1"/>
  <c r="DP144" i="10"/>
  <c r="EM144" i="10" s="1"/>
  <c r="EL144" i="10" s="1"/>
  <c r="FI144" i="10" s="1"/>
  <c r="FH144" i="10" s="1"/>
  <c r="GE144" i="10" s="1"/>
  <c r="GD144" i="10" s="1"/>
  <c r="HA144" i="10" s="1"/>
  <c r="GZ144" i="10" s="1"/>
  <c r="HW144" i="10" s="1"/>
  <c r="HV144" i="10" s="1"/>
  <c r="IS144" i="10" s="1"/>
  <c r="IR144" i="10" s="1"/>
  <c r="DV184" i="10"/>
  <c r="X184" i="6" s="1"/>
  <c r="DP189" i="10"/>
  <c r="EM189" i="10" s="1"/>
  <c r="EL189" i="10" s="1"/>
  <c r="FI189" i="10" s="1"/>
  <c r="FH189" i="10" s="1"/>
  <c r="GE189" i="10" s="1"/>
  <c r="GD189" i="10" s="1"/>
  <c r="HA189" i="10" s="1"/>
  <c r="GZ189" i="10" s="1"/>
  <c r="HW189" i="10" s="1"/>
  <c r="HV189" i="10" s="1"/>
  <c r="IS189" i="10" s="1"/>
  <c r="IR189" i="10" s="1"/>
  <c r="DV176" i="10"/>
  <c r="X176" i="6" s="1"/>
  <c r="DV299" i="10"/>
  <c r="X299" i="6" s="1"/>
  <c r="ER299" i="10"/>
  <c r="AB299" i="6" s="1"/>
  <c r="DV282" i="10"/>
  <c r="X282" i="6" s="1"/>
  <c r="DP256" i="10"/>
  <c r="EM256" i="10" s="1"/>
  <c r="EL256" i="10" s="1"/>
  <c r="FI256" i="10" s="1"/>
  <c r="FH256" i="10" s="1"/>
  <c r="GE256" i="10" s="1"/>
  <c r="GD256" i="10" s="1"/>
  <c r="HA256" i="10" s="1"/>
  <c r="GZ256" i="10" s="1"/>
  <c r="HW256" i="10" s="1"/>
  <c r="HV256" i="10" s="1"/>
  <c r="IS256" i="10" s="1"/>
  <c r="IR256" i="10" s="1"/>
  <c r="ER282" i="10"/>
  <c r="AB282" i="6" s="1"/>
  <c r="N303" i="6"/>
  <c r="DV273" i="10"/>
  <c r="X273" i="6" s="1"/>
  <c r="FN273" i="10"/>
  <c r="AF273" i="6" s="1"/>
  <c r="FQ218" i="10"/>
  <c r="FS218" i="10" s="1"/>
  <c r="AI218" i="6" s="1"/>
  <c r="DV167" i="10"/>
  <c r="X167" i="6" s="1"/>
  <c r="DV126" i="10"/>
  <c r="X126" i="6" s="1"/>
  <c r="DV224" i="10"/>
  <c r="X224" i="6" s="1"/>
  <c r="DP107" i="10"/>
  <c r="EM107" i="10" s="1"/>
  <c r="EL107" i="10" s="1"/>
  <c r="FI107" i="10" s="1"/>
  <c r="FH107" i="10" s="1"/>
  <c r="GE107" i="10" s="1"/>
  <c r="GD107" i="10" s="1"/>
  <c r="HA107" i="10" s="1"/>
  <c r="GZ107" i="10" s="1"/>
  <c r="HW107" i="10" s="1"/>
  <c r="HV107" i="10" s="1"/>
  <c r="IS107" i="10" s="1"/>
  <c r="IR107" i="10" s="1"/>
  <c r="DP161" i="10"/>
  <c r="EM161" i="10" s="1"/>
  <c r="EL161" i="10" s="1"/>
  <c r="FI161" i="10" s="1"/>
  <c r="FH161" i="10" s="1"/>
  <c r="GE161" i="10" s="1"/>
  <c r="GD161" i="10" s="1"/>
  <c r="HA161" i="10" s="1"/>
  <c r="GZ161" i="10" s="1"/>
  <c r="HW161" i="10" s="1"/>
  <c r="HV161" i="10" s="1"/>
  <c r="IS161" i="10" s="1"/>
  <c r="IR161" i="10" s="1"/>
  <c r="DP296" i="10"/>
  <c r="EM296" i="10" s="1"/>
  <c r="EL296" i="10" s="1"/>
  <c r="FI296" i="10" s="1"/>
  <c r="FH296" i="10" s="1"/>
  <c r="GE296" i="10" s="1"/>
  <c r="GD296" i="10" s="1"/>
  <c r="HA296" i="10" s="1"/>
  <c r="GZ296" i="10" s="1"/>
  <c r="HW296" i="10" s="1"/>
  <c r="HV296" i="10" s="1"/>
  <c r="IS296" i="10" s="1"/>
  <c r="IR296" i="10" s="1"/>
  <c r="DV193" i="10"/>
  <c r="X193" i="6" s="1"/>
  <c r="ER193" i="10"/>
  <c r="AB193" i="6" s="1"/>
  <c r="DV123" i="10"/>
  <c r="X123" i="6" s="1"/>
  <c r="DV187" i="10"/>
  <c r="X187" i="6" s="1"/>
  <c r="EA148" i="10"/>
  <c r="AA148" i="6" s="1"/>
  <c r="DP171" i="10"/>
  <c r="EM171" i="10" s="1"/>
  <c r="EL171" i="10" s="1"/>
  <c r="FI171" i="10" s="1"/>
  <c r="FH171" i="10" s="1"/>
  <c r="GE171" i="10" s="1"/>
  <c r="GD171" i="10" s="1"/>
  <c r="HA171" i="10" s="1"/>
  <c r="GZ171" i="10" s="1"/>
  <c r="HW171" i="10" s="1"/>
  <c r="HV171" i="10" s="1"/>
  <c r="IS171" i="10" s="1"/>
  <c r="IR171" i="10" s="1"/>
  <c r="DV190" i="10"/>
  <c r="X190" i="6" s="1"/>
  <c r="DV301" i="10"/>
  <c r="X301" i="6" s="1"/>
  <c r="DV105" i="10"/>
  <c r="DV124" i="10"/>
  <c r="X124" i="6" s="1"/>
  <c r="ER247" i="10"/>
  <c r="AB247" i="6" s="1"/>
  <c r="DV186" i="10"/>
  <c r="X186" i="6" s="1"/>
  <c r="DV295" i="10"/>
  <c r="X295" i="6" s="1"/>
  <c r="DV136" i="10"/>
  <c r="X136" i="6" s="1"/>
  <c r="ER136" i="10"/>
  <c r="AB136" i="6" s="1"/>
  <c r="DP263" i="10"/>
  <c r="EM263" i="10" s="1"/>
  <c r="EL263" i="10" s="1"/>
  <c r="FI263" i="10" s="1"/>
  <c r="FH263" i="10" s="1"/>
  <c r="GE263" i="10" s="1"/>
  <c r="GD263" i="10" s="1"/>
  <c r="HA263" i="10" s="1"/>
  <c r="GZ263" i="10" s="1"/>
  <c r="HW263" i="10" s="1"/>
  <c r="HV263" i="10" s="1"/>
  <c r="IS263" i="10" s="1"/>
  <c r="IR263" i="10" s="1"/>
  <c r="DP271" i="10"/>
  <c r="EM271" i="10" s="1"/>
  <c r="EL271" i="10" s="1"/>
  <c r="FI271" i="10" s="1"/>
  <c r="FH271" i="10" s="1"/>
  <c r="GE271" i="10" s="1"/>
  <c r="GD271" i="10" s="1"/>
  <c r="HA271" i="10" s="1"/>
  <c r="GZ271" i="10" s="1"/>
  <c r="HW271" i="10" s="1"/>
  <c r="HV271" i="10" s="1"/>
  <c r="IS271" i="10" s="1"/>
  <c r="IR271" i="10" s="1"/>
  <c r="ER215" i="10"/>
  <c r="AB215" i="6" s="1"/>
  <c r="ER279" i="10"/>
  <c r="AB279" i="6" s="1"/>
  <c r="ER241" i="10"/>
  <c r="AB241" i="6" s="1"/>
  <c r="CZ134" i="10"/>
  <c r="T134" i="6" s="1"/>
  <c r="EW237" i="10"/>
  <c r="AE237" i="6" s="1"/>
  <c r="EA153" i="10"/>
  <c r="AA153" i="6" s="1"/>
  <c r="DP133" i="10"/>
  <c r="EM133" i="10" s="1"/>
  <c r="EL133" i="10" s="1"/>
  <c r="FI133" i="10" s="1"/>
  <c r="FH133" i="10" s="1"/>
  <c r="GE133" i="10" s="1"/>
  <c r="GD133" i="10" s="1"/>
  <c r="HA133" i="10" s="1"/>
  <c r="GZ133" i="10" s="1"/>
  <c r="HW133" i="10" s="1"/>
  <c r="HV133" i="10" s="1"/>
  <c r="IS133" i="10" s="1"/>
  <c r="IR133" i="10" s="1"/>
  <c r="EA302" i="10"/>
  <c r="AA302" i="6" s="1"/>
  <c r="AD233" i="6"/>
  <c r="EA144" i="10"/>
  <c r="AA144" i="6" s="1"/>
  <c r="BU53" i="10"/>
  <c r="AL291" i="6"/>
  <c r="AH145" i="6"/>
  <c r="DP148" i="10"/>
  <c r="EM148" i="10" s="1"/>
  <c r="EL148" i="10" s="1"/>
  <c r="FI148" i="10" s="1"/>
  <c r="FH148" i="10" s="1"/>
  <c r="GE148" i="10" s="1"/>
  <c r="GD148" i="10" s="1"/>
  <c r="HA148" i="10" s="1"/>
  <c r="GZ148" i="10" s="1"/>
  <c r="HW148" i="10" s="1"/>
  <c r="HV148" i="10" s="1"/>
  <c r="IS148" i="10" s="1"/>
  <c r="IR148" i="10" s="1"/>
  <c r="FQ124" i="10"/>
  <c r="FS124" i="10" s="1"/>
  <c r="AI124" i="6" s="1"/>
  <c r="GO171" i="10"/>
  <c r="AM171" i="6" s="1"/>
  <c r="EA131" i="10"/>
  <c r="AA131" i="6" s="1"/>
  <c r="EW170" i="10"/>
  <c r="AE170" i="6" s="1"/>
  <c r="AD134" i="6"/>
  <c r="GO168" i="10"/>
  <c r="AM168" i="6" s="1"/>
  <c r="DP210" i="10"/>
  <c r="EM210" i="10" s="1"/>
  <c r="EL210" i="10" s="1"/>
  <c r="FI210" i="10" s="1"/>
  <c r="FH210" i="10" s="1"/>
  <c r="GE210" i="10" s="1"/>
  <c r="GD210" i="10" s="1"/>
  <c r="HA210" i="10" s="1"/>
  <c r="GZ210" i="10" s="1"/>
  <c r="HW210" i="10" s="1"/>
  <c r="HV210" i="10" s="1"/>
  <c r="IS210" i="10" s="1"/>
  <c r="IR210" i="10" s="1"/>
  <c r="DI53" i="10"/>
  <c r="DU53" i="10" s="1"/>
  <c r="Z276" i="6"/>
  <c r="DP146" i="10"/>
  <c r="EM146" i="10" s="1"/>
  <c r="EL146" i="10" s="1"/>
  <c r="FI146" i="10" s="1"/>
  <c r="FH146" i="10" s="1"/>
  <c r="GE146" i="10" s="1"/>
  <c r="GD146" i="10" s="1"/>
  <c r="HA146" i="10" s="1"/>
  <c r="GZ146" i="10" s="1"/>
  <c r="HW146" i="10" s="1"/>
  <c r="HV146" i="10" s="1"/>
  <c r="IS146" i="10" s="1"/>
  <c r="IR146" i="10" s="1"/>
  <c r="CO53" i="10"/>
  <c r="EA146" i="10"/>
  <c r="AA146" i="6" s="1"/>
  <c r="DP130" i="10"/>
  <c r="EM130" i="10" s="1"/>
  <c r="EL130" i="10" s="1"/>
  <c r="FI130" i="10" s="1"/>
  <c r="FH130" i="10" s="1"/>
  <c r="GE130" i="10" s="1"/>
  <c r="GD130" i="10" s="1"/>
  <c r="HA130" i="10" s="1"/>
  <c r="GZ130" i="10" s="1"/>
  <c r="HW130" i="10" s="1"/>
  <c r="HV130" i="10" s="1"/>
  <c r="IS130" i="10" s="1"/>
  <c r="IR130" i="10" s="1"/>
  <c r="EA300" i="10"/>
  <c r="AA300" i="6" s="1"/>
  <c r="FS259" i="10"/>
  <c r="AI259" i="6" s="1"/>
  <c r="AH146" i="6"/>
  <c r="FS302" i="10"/>
  <c r="AI302" i="6" s="1"/>
  <c r="AH302" i="6"/>
  <c r="FS177" i="10"/>
  <c r="AI177" i="6" s="1"/>
  <c r="AD217" i="6"/>
  <c r="AD212" i="6"/>
  <c r="AD194" i="6"/>
  <c r="AD228" i="6"/>
  <c r="AD253" i="6"/>
  <c r="EW234" i="10"/>
  <c r="AE234" i="6" s="1"/>
  <c r="EW180" i="10"/>
  <c r="AE180" i="6" s="1"/>
  <c r="AD196" i="6"/>
  <c r="EW284" i="10"/>
  <c r="AE284" i="6" s="1"/>
  <c r="AD172" i="6"/>
  <c r="EW154" i="10"/>
  <c r="AE154" i="6" s="1"/>
  <c r="AD204" i="6"/>
  <c r="AD227" i="6"/>
  <c r="AD273" i="6"/>
  <c r="AD126" i="6"/>
  <c r="EW265" i="10"/>
  <c r="AE265" i="6" s="1"/>
  <c r="AD213" i="6"/>
  <c r="AD173" i="6"/>
  <c r="AD299" i="6"/>
  <c r="AD293" i="6"/>
  <c r="AD243" i="6"/>
  <c r="AD175" i="6"/>
  <c r="AD268" i="6"/>
  <c r="EW158" i="10"/>
  <c r="AE158" i="6" s="1"/>
  <c r="AD301" i="6"/>
  <c r="EW141" i="10"/>
  <c r="AE141" i="6" s="1"/>
  <c r="EW250" i="10"/>
  <c r="AE250" i="6" s="1"/>
  <c r="AD184" i="6"/>
  <c r="AD266" i="6"/>
  <c r="AD280" i="6"/>
  <c r="FS214" i="10"/>
  <c r="AI214" i="6" s="1"/>
  <c r="FS144" i="10"/>
  <c r="AI144" i="6" s="1"/>
  <c r="FS191" i="10"/>
  <c r="AI191" i="6" s="1"/>
  <c r="FS236" i="10"/>
  <c r="AI236" i="6" s="1"/>
  <c r="FS109" i="10"/>
  <c r="AH263" i="6"/>
  <c r="FS287" i="10"/>
  <c r="AI287" i="6" s="1"/>
  <c r="FS283" i="10"/>
  <c r="AI283" i="6" s="1"/>
  <c r="FS206" i="10"/>
  <c r="AI206" i="6" s="1"/>
  <c r="AH279" i="6"/>
  <c r="AD143" i="6"/>
  <c r="FQ113" i="10"/>
  <c r="FS113" i="10" s="1"/>
  <c r="EW282" i="10"/>
  <c r="AE282" i="6" s="1"/>
  <c r="ER250" i="10"/>
  <c r="AB250" i="6" s="1"/>
  <c r="FS207" i="10"/>
  <c r="AI207" i="6" s="1"/>
  <c r="AD208" i="6"/>
  <c r="AD221" i="6"/>
  <c r="FQ194" i="10"/>
  <c r="AH194" i="6" s="1"/>
  <c r="FQ258" i="10"/>
  <c r="FS258" i="10" s="1"/>
  <c r="AI258" i="6" s="1"/>
  <c r="AH188" i="6"/>
  <c r="AD136" i="6"/>
  <c r="AH271" i="6"/>
  <c r="FQ165" i="10"/>
  <c r="FS165" i="10" s="1"/>
  <c r="AI165" i="6" s="1"/>
  <c r="FQ299" i="10"/>
  <c r="AH299" i="6" s="1"/>
  <c r="GM287" i="10"/>
  <c r="AL287" i="6" s="1"/>
  <c r="FS275" i="10"/>
  <c r="AI275" i="6" s="1"/>
  <c r="FS190" i="10"/>
  <c r="AI190" i="6" s="1"/>
  <c r="AH252" i="6"/>
  <c r="AH181" i="6"/>
  <c r="FS264" i="10"/>
  <c r="AI264" i="6" s="1"/>
  <c r="Z210" i="6"/>
  <c r="DP145" i="10"/>
  <c r="EM145" i="10" s="1"/>
  <c r="EL145" i="10" s="1"/>
  <c r="FI145" i="10" s="1"/>
  <c r="FH145" i="10" s="1"/>
  <c r="GE145" i="10" s="1"/>
  <c r="GD145" i="10" s="1"/>
  <c r="HA145" i="10" s="1"/>
  <c r="GZ145" i="10" s="1"/>
  <c r="HW145" i="10" s="1"/>
  <c r="HV145" i="10" s="1"/>
  <c r="IS145" i="10" s="1"/>
  <c r="IR145" i="10" s="1"/>
  <c r="AD242" i="6"/>
  <c r="HK147" i="10"/>
  <c r="AQ147" i="6" s="1"/>
  <c r="GO155" i="10"/>
  <c r="AM155" i="6" s="1"/>
  <c r="EW274" i="10"/>
  <c r="AE274" i="6" s="1"/>
  <c r="DP300" i="10"/>
  <c r="EM300" i="10" s="1"/>
  <c r="EL300" i="10" s="1"/>
  <c r="FI300" i="10" s="1"/>
  <c r="FH300" i="10" s="1"/>
  <c r="GE300" i="10" s="1"/>
  <c r="GD300" i="10" s="1"/>
  <c r="HA300" i="10" s="1"/>
  <c r="GZ300" i="10" s="1"/>
  <c r="HW300" i="10" s="1"/>
  <c r="HV300" i="10" s="1"/>
  <c r="IS300" i="10" s="1"/>
  <c r="IR300" i="10" s="1"/>
  <c r="Z178" i="6"/>
  <c r="AH125" i="6"/>
  <c r="EW215" i="10"/>
  <c r="AE215" i="6" s="1"/>
  <c r="IF168" i="10"/>
  <c r="DV189" i="10"/>
  <c r="X189" i="6" s="1"/>
  <c r="FQ184" i="10"/>
  <c r="FS184" i="10" s="1"/>
  <c r="AI184" i="6" s="1"/>
  <c r="HJ168" i="10"/>
  <c r="EA160" i="10"/>
  <c r="AA160" i="6" s="1"/>
  <c r="DP109" i="10"/>
  <c r="EM109" i="10" s="1"/>
  <c r="EL109" i="10" s="1"/>
  <c r="FI109" i="10" s="1"/>
  <c r="FH109" i="10" s="1"/>
  <c r="GE109" i="10" s="1"/>
  <c r="GD109" i="10" s="1"/>
  <c r="HA109" i="10" s="1"/>
  <c r="GZ109" i="10" s="1"/>
  <c r="HW109" i="10" s="1"/>
  <c r="HV109" i="10" s="1"/>
  <c r="IS109" i="10" s="1"/>
  <c r="IR109" i="10" s="1"/>
  <c r="CZ138" i="10"/>
  <c r="T138" i="6" s="1"/>
  <c r="DV138" i="10"/>
  <c r="X138" i="6" s="1"/>
  <c r="FQ198" i="10"/>
  <c r="FS198" i="10" s="1"/>
  <c r="AI198" i="6" s="1"/>
  <c r="AH159" i="6"/>
  <c r="ER251" i="10"/>
  <c r="AB251" i="6" s="1"/>
  <c r="FQ180" i="10"/>
  <c r="FS180" i="10" s="1"/>
  <c r="AI180" i="6" s="1"/>
  <c r="FS142" i="10"/>
  <c r="AI142" i="6" s="1"/>
  <c r="ER197" i="10"/>
  <c r="AB197" i="6" s="1"/>
  <c r="FQ221" i="10"/>
  <c r="AH221" i="6" s="1"/>
  <c r="AD192" i="6"/>
  <c r="HI291" i="10"/>
  <c r="HK291" i="10" s="1"/>
  <c r="AQ291" i="6" s="1"/>
  <c r="GM125" i="10"/>
  <c r="GO125" i="10" s="1"/>
  <c r="AM125" i="6" s="1"/>
  <c r="AD218" i="6"/>
  <c r="FQ143" i="10"/>
  <c r="AH143" i="6" s="1"/>
  <c r="GO160" i="10"/>
  <c r="AM160" i="6" s="1"/>
  <c r="ER104" i="10"/>
  <c r="EW288" i="10"/>
  <c r="AE288" i="6" s="1"/>
  <c r="AD197" i="6"/>
  <c r="AD152" i="6"/>
  <c r="FQ175" i="10"/>
  <c r="FS175" i="10" s="1"/>
  <c r="AI175" i="6" s="1"/>
  <c r="FS230" i="10"/>
  <c r="AI230" i="6" s="1"/>
  <c r="FS300" i="10"/>
  <c r="AI300" i="6" s="1"/>
  <c r="EW251" i="10"/>
  <c r="AE251" i="6" s="1"/>
  <c r="EA283" i="10"/>
  <c r="AA283" i="6" s="1"/>
  <c r="AH210" i="6"/>
  <c r="FQ298" i="10"/>
  <c r="FS298" i="10" s="1"/>
  <c r="AI298" i="6" s="1"/>
  <c r="AD286" i="6"/>
  <c r="EW277" i="10"/>
  <c r="AE277" i="6" s="1"/>
  <c r="AD200" i="6"/>
  <c r="AD245" i="6"/>
  <c r="AD219" i="6"/>
  <c r="DP128" i="10"/>
  <c r="EM128" i="10" s="1"/>
  <c r="EL128" i="10" s="1"/>
  <c r="FI128" i="10" s="1"/>
  <c r="FH128" i="10" s="1"/>
  <c r="GE128" i="10" s="1"/>
  <c r="GD128" i="10" s="1"/>
  <c r="HA128" i="10" s="1"/>
  <c r="GZ128" i="10" s="1"/>
  <c r="HW128" i="10" s="1"/>
  <c r="HV128" i="10" s="1"/>
  <c r="IS128" i="10" s="1"/>
  <c r="IR128" i="10" s="1"/>
  <c r="FQ294" i="10"/>
  <c r="AH294" i="6" s="1"/>
  <c r="AD187" i="6"/>
  <c r="EA269" i="10"/>
  <c r="AA269" i="6" s="1"/>
  <c r="FQ112" i="10"/>
  <c r="FS112" i="10" s="1"/>
  <c r="FS222" i="10"/>
  <c r="AI222" i="6" s="1"/>
  <c r="DP240" i="10"/>
  <c r="EM240" i="10" s="1"/>
  <c r="EL240" i="10" s="1"/>
  <c r="FI240" i="10" s="1"/>
  <c r="FH240" i="10" s="1"/>
  <c r="GE240" i="10" s="1"/>
  <c r="GD240" i="10" s="1"/>
  <c r="HA240" i="10" s="1"/>
  <c r="GZ240" i="10" s="1"/>
  <c r="HW240" i="10" s="1"/>
  <c r="HV240" i="10" s="1"/>
  <c r="IS240" i="10" s="1"/>
  <c r="IR240" i="10" s="1"/>
  <c r="FQ163" i="10"/>
  <c r="FS163" i="10" s="1"/>
  <c r="AI163" i="6" s="1"/>
  <c r="FQ195" i="10"/>
  <c r="FS195" i="10" s="1"/>
  <c r="AI195" i="6" s="1"/>
  <c r="FQ156" i="10"/>
  <c r="FS156" i="10" s="1"/>
  <c r="AI156" i="6" s="1"/>
  <c r="AD220" i="6"/>
  <c r="EA240" i="10"/>
  <c r="AA240" i="6" s="1"/>
  <c r="AH238" i="6"/>
  <c r="AD223" i="6"/>
  <c r="FQ265" i="10"/>
  <c r="AH265" i="6" s="1"/>
  <c r="AD260" i="6"/>
  <c r="FQ136" i="10"/>
  <c r="FS136" i="10" s="1"/>
  <c r="AI136" i="6" s="1"/>
  <c r="AD195" i="6"/>
  <c r="EA267" i="10"/>
  <c r="AA267" i="6" s="1"/>
  <c r="Z259" i="6"/>
  <c r="EA259" i="10"/>
  <c r="AA259" i="6" s="1"/>
  <c r="Z128" i="6"/>
  <c r="EA128" i="10"/>
  <c r="AA128" i="6" s="1"/>
  <c r="EA256" i="10"/>
  <c r="AA256" i="6" s="1"/>
  <c r="AD202" i="6"/>
  <c r="ER233" i="10"/>
  <c r="AB233" i="6" s="1"/>
  <c r="AD231" i="6"/>
  <c r="BB17" i="10"/>
  <c r="BY17" i="10" s="1"/>
  <c r="AD294" i="6"/>
  <c r="AD149" i="6"/>
  <c r="AD257" i="6"/>
  <c r="FQ127" i="10"/>
  <c r="FS127" i="10" s="1"/>
  <c r="AI127" i="6" s="1"/>
  <c r="GO216" i="10"/>
  <c r="AM216" i="6" s="1"/>
  <c r="FQ290" i="10"/>
  <c r="FS290" i="10" s="1"/>
  <c r="AI290" i="6" s="1"/>
  <c r="GM161" i="10"/>
  <c r="AL161" i="6" s="1"/>
  <c r="FQ158" i="10"/>
  <c r="FS158" i="10" s="1"/>
  <c r="AI158" i="6" s="1"/>
  <c r="EW258" i="10"/>
  <c r="AE258" i="6" s="1"/>
  <c r="Z214" i="6"/>
  <c r="EA214" i="10"/>
  <c r="AA214" i="6" s="1"/>
  <c r="GN124" i="10"/>
  <c r="DV139" i="10"/>
  <c r="X139" i="6" s="1"/>
  <c r="EA263" i="10"/>
  <c r="AA263" i="6" s="1"/>
  <c r="Z263" i="6"/>
  <c r="FV120" i="10"/>
  <c r="FR120" i="10"/>
  <c r="FS120" i="10" s="1"/>
  <c r="Z190" i="6"/>
  <c r="EA190" i="10"/>
  <c r="AA190" i="6" s="1"/>
  <c r="HN211" i="10"/>
  <c r="HJ211" i="10"/>
  <c r="HK211" i="10" s="1"/>
  <c r="AQ211" i="6" s="1"/>
  <c r="Z161" i="6"/>
  <c r="EA161" i="10"/>
  <c r="AA161" i="6" s="1"/>
  <c r="HJ165" i="10"/>
  <c r="FQ149" i="10"/>
  <c r="FS149" i="10" s="1"/>
  <c r="AI149" i="6" s="1"/>
  <c r="FS135" i="10"/>
  <c r="AI135" i="6" s="1"/>
  <c r="FQ217" i="10"/>
  <c r="FS217" i="10" s="1"/>
  <c r="AI217" i="6" s="1"/>
  <c r="FQ173" i="10"/>
  <c r="AH173" i="6" s="1"/>
  <c r="GO186" i="10"/>
  <c r="AM186" i="6" s="1"/>
  <c r="GN132" i="10"/>
  <c r="FQ245" i="10"/>
  <c r="FS245" i="10" s="1"/>
  <c r="AI245" i="6" s="1"/>
  <c r="AD156" i="6"/>
  <c r="ER260" i="10"/>
  <c r="AB260" i="6" s="1"/>
  <c r="Z191" i="6"/>
  <c r="EA191" i="10"/>
  <c r="AA191" i="6" s="1"/>
  <c r="EA264" i="10"/>
  <c r="AA264" i="6" s="1"/>
  <c r="Z264" i="6"/>
  <c r="CZ181" i="10"/>
  <c r="T181" i="6" s="1"/>
  <c r="DP153" i="10"/>
  <c r="EM153" i="10" s="1"/>
  <c r="EL153" i="10" s="1"/>
  <c r="FI153" i="10" s="1"/>
  <c r="FH153" i="10" s="1"/>
  <c r="GE153" i="10" s="1"/>
  <c r="GD153" i="10" s="1"/>
  <c r="HA153" i="10" s="1"/>
  <c r="GZ153" i="10" s="1"/>
  <c r="HW153" i="10" s="1"/>
  <c r="HV153" i="10" s="1"/>
  <c r="IS153" i="10" s="1"/>
  <c r="IR153" i="10" s="1"/>
  <c r="GN229" i="10"/>
  <c r="GN187" i="10"/>
  <c r="GN118" i="10"/>
  <c r="AD165" i="6"/>
  <c r="GN106" i="10"/>
  <c r="DV294" i="10"/>
  <c r="X294" i="6" s="1"/>
  <c r="AH239" i="6"/>
  <c r="AL168" i="6"/>
  <c r="AD185" i="6"/>
  <c r="AH130" i="6"/>
  <c r="AH166" i="6"/>
  <c r="GN193" i="10"/>
  <c r="GO193" i="10" s="1"/>
  <c r="AM193" i="6" s="1"/>
  <c r="GR193" i="10"/>
  <c r="DV291" i="10"/>
  <c r="X291" i="6" s="1"/>
  <c r="CZ264" i="10"/>
  <c r="T264" i="6" s="1"/>
  <c r="EA129" i="10"/>
  <c r="AA129" i="6" s="1"/>
  <c r="Z129" i="6"/>
  <c r="FN238" i="10"/>
  <c r="AF238" i="6" s="1"/>
  <c r="GN276" i="10"/>
  <c r="GO276" i="10" s="1"/>
  <c r="AM276" i="6" s="1"/>
  <c r="GR276" i="10"/>
  <c r="CZ178" i="10"/>
  <c r="T178" i="6" s="1"/>
  <c r="Z232" i="6"/>
  <c r="EA232" i="10"/>
  <c r="AA232" i="6" s="1"/>
  <c r="EA239" i="10"/>
  <c r="AA239" i="6" s="1"/>
  <c r="Z239" i="6"/>
  <c r="FS289" i="10"/>
  <c r="AI289" i="6" s="1"/>
  <c r="HI216" i="10"/>
  <c r="AP216" i="6" s="1"/>
  <c r="GN227" i="10"/>
  <c r="GN138" i="10"/>
  <c r="FQ215" i="10"/>
  <c r="FS215" i="10" s="1"/>
  <c r="AI215" i="6" s="1"/>
  <c r="AD127" i="6"/>
  <c r="AH178" i="6"/>
  <c r="AD157" i="6"/>
  <c r="AH121" i="6"/>
  <c r="AD183" i="6"/>
  <c r="GR129" i="10"/>
  <c r="GN129" i="10"/>
  <c r="GO129" i="10" s="1"/>
  <c r="AM129" i="6" s="1"/>
  <c r="DV261" i="10"/>
  <c r="X261" i="6" s="1"/>
  <c r="FN254" i="10"/>
  <c r="AF254" i="6" s="1"/>
  <c r="CZ271" i="10"/>
  <c r="T271" i="6" s="1"/>
  <c r="DP117" i="10"/>
  <c r="EM117" i="10" s="1"/>
  <c r="EL117" i="10" s="1"/>
  <c r="FI117" i="10" s="1"/>
  <c r="FH117" i="10" s="1"/>
  <c r="GE117" i="10" s="1"/>
  <c r="GD117" i="10" s="1"/>
  <c r="HA117" i="10" s="1"/>
  <c r="GZ117" i="10" s="1"/>
  <c r="HW117" i="10" s="1"/>
  <c r="HV117" i="10" s="1"/>
  <c r="IS117" i="10" s="1"/>
  <c r="IR117" i="10" s="1"/>
  <c r="BH88" i="10"/>
  <c r="L88" i="6" s="1"/>
  <c r="FQ301" i="10"/>
  <c r="FS301" i="10" s="1"/>
  <c r="AI301" i="6" s="1"/>
  <c r="GN110" i="10"/>
  <c r="GM188" i="10"/>
  <c r="GO188" i="10" s="1"/>
  <c r="AM188" i="6" s="1"/>
  <c r="ER235" i="10"/>
  <c r="AB235" i="6" s="1"/>
  <c r="AH254" i="6"/>
  <c r="AH246" i="6"/>
  <c r="ER194" i="10"/>
  <c r="AB194" i="6" s="1"/>
  <c r="AD290" i="6"/>
  <c r="ER213" i="10"/>
  <c r="AB213" i="6" s="1"/>
  <c r="ER253" i="10"/>
  <c r="AB253" i="6" s="1"/>
  <c r="DV247" i="10"/>
  <c r="X247" i="6" s="1"/>
  <c r="DP103" i="10"/>
  <c r="EM103" i="10" s="1"/>
  <c r="EL103" i="10" s="1"/>
  <c r="FI103" i="10" s="1"/>
  <c r="FH103" i="10" s="1"/>
  <c r="GE103" i="10" s="1"/>
  <c r="GD103" i="10" s="1"/>
  <c r="HA103" i="10" s="1"/>
  <c r="GZ103" i="10" s="1"/>
  <c r="HW103" i="10" s="1"/>
  <c r="HV103" i="10" s="1"/>
  <c r="IS103" i="10" s="1"/>
  <c r="IR103" i="10" s="1"/>
  <c r="DV150" i="10"/>
  <c r="X150" i="6" s="1"/>
  <c r="DV199" i="10"/>
  <c r="X199" i="6" s="1"/>
  <c r="EA271" i="10"/>
  <c r="AA271" i="6" s="1"/>
  <c r="Z271" i="6"/>
  <c r="GN127" i="10"/>
  <c r="HJ280" i="10"/>
  <c r="GM109" i="10"/>
  <c r="GN249" i="10"/>
  <c r="HJ249" i="10"/>
  <c r="FQ274" i="10"/>
  <c r="FS274" i="10" s="1"/>
  <c r="AI274" i="6" s="1"/>
  <c r="CZ256" i="10"/>
  <c r="T256" i="6" s="1"/>
  <c r="EA168" i="10"/>
  <c r="AA168" i="6" s="1"/>
  <c r="Z168" i="6"/>
  <c r="FV117" i="10"/>
  <c r="FR117" i="10"/>
  <c r="FS117" i="10" s="1"/>
  <c r="Z189" i="6"/>
  <c r="EA189" i="10"/>
  <c r="AA189" i="6" s="1"/>
  <c r="GN248" i="10"/>
  <c r="GO248" i="10" s="1"/>
  <c r="AM248" i="6" s="1"/>
  <c r="GR248" i="10"/>
  <c r="FV107" i="10"/>
  <c r="FR107" i="10"/>
  <c r="FS107" i="10" s="1"/>
  <c r="CZ209" i="10"/>
  <c r="T209" i="6" s="1"/>
  <c r="DP115" i="10"/>
  <c r="EM115" i="10" s="1"/>
  <c r="EL115" i="10" s="1"/>
  <c r="FI115" i="10" s="1"/>
  <c r="FH115" i="10" s="1"/>
  <c r="GE115" i="10" s="1"/>
  <c r="GD115" i="10" s="1"/>
  <c r="HA115" i="10" s="1"/>
  <c r="GZ115" i="10" s="1"/>
  <c r="HW115" i="10" s="1"/>
  <c r="HV115" i="10" s="1"/>
  <c r="IS115" i="10" s="1"/>
  <c r="IR115" i="10" s="1"/>
  <c r="DP142" i="10"/>
  <c r="EM142" i="10" s="1"/>
  <c r="EL142" i="10" s="1"/>
  <c r="FI142" i="10" s="1"/>
  <c r="FH142" i="10" s="1"/>
  <c r="GE142" i="10" s="1"/>
  <c r="GD142" i="10" s="1"/>
  <c r="HA142" i="10" s="1"/>
  <c r="GZ142" i="10" s="1"/>
  <c r="HW142" i="10" s="1"/>
  <c r="HV142" i="10" s="1"/>
  <c r="IS142" i="10" s="1"/>
  <c r="IR142" i="10" s="1"/>
  <c r="HJ234" i="10"/>
  <c r="HJ112" i="10"/>
  <c r="GN212" i="10"/>
  <c r="HJ212" i="10"/>
  <c r="AD132" i="6"/>
  <c r="DP239" i="10"/>
  <c r="EM239" i="10" s="1"/>
  <c r="EL239" i="10" s="1"/>
  <c r="FI239" i="10" s="1"/>
  <c r="FH239" i="10" s="1"/>
  <c r="GE239" i="10" s="1"/>
  <c r="GD239" i="10" s="1"/>
  <c r="HA239" i="10" s="1"/>
  <c r="GZ239" i="10" s="1"/>
  <c r="HW239" i="10" s="1"/>
  <c r="HV239" i="10" s="1"/>
  <c r="IS239" i="10" s="1"/>
  <c r="IR239" i="10" s="1"/>
  <c r="HJ169" i="10"/>
  <c r="HK169" i="10" s="1"/>
  <c r="AQ169" i="6" s="1"/>
  <c r="HN169" i="10"/>
  <c r="EA121" i="10"/>
  <c r="AA121" i="6" s="1"/>
  <c r="Z121" i="6"/>
  <c r="EA248" i="10"/>
  <c r="AA248" i="6" s="1"/>
  <c r="Z248" i="6"/>
  <c r="CZ204" i="10"/>
  <c r="T204" i="6" s="1"/>
  <c r="DP168" i="10"/>
  <c r="EM168" i="10" s="1"/>
  <c r="EL168" i="10" s="1"/>
  <c r="FI168" i="10" s="1"/>
  <c r="FH168" i="10" s="1"/>
  <c r="GE168" i="10" s="1"/>
  <c r="GD168" i="10" s="1"/>
  <c r="HA168" i="10" s="1"/>
  <c r="GZ168" i="10" s="1"/>
  <c r="HW168" i="10" s="1"/>
  <c r="HV168" i="10" s="1"/>
  <c r="IS168" i="10" s="1"/>
  <c r="IR168" i="10" s="1"/>
  <c r="FQ228" i="10"/>
  <c r="FS228" i="10" s="1"/>
  <c r="AI228" i="6" s="1"/>
  <c r="HJ233" i="10"/>
  <c r="GN156" i="10"/>
  <c r="FQ219" i="10"/>
  <c r="AH219" i="6" s="1"/>
  <c r="FQ237" i="10"/>
  <c r="FS237" i="10" s="1"/>
  <c r="AI237" i="6" s="1"/>
  <c r="FR102" i="10"/>
  <c r="FS102" i="10" s="1"/>
  <c r="FV102" i="10"/>
  <c r="DV201" i="10"/>
  <c r="X201" i="6" s="1"/>
  <c r="DV179" i="10"/>
  <c r="X179" i="6" s="1"/>
  <c r="FN255" i="10"/>
  <c r="AF255" i="6" s="1"/>
  <c r="JB168" i="10"/>
  <c r="HI179" i="10"/>
  <c r="AP179" i="6" s="1"/>
  <c r="GO133" i="10"/>
  <c r="AM133" i="6" s="1"/>
  <c r="GM164" i="10"/>
  <c r="AL164" i="6" s="1"/>
  <c r="HI232" i="10"/>
  <c r="AP232" i="6" s="1"/>
  <c r="HI171" i="10"/>
  <c r="AP171" i="6" s="1"/>
  <c r="IE169" i="10"/>
  <c r="AT169" i="6" s="1"/>
  <c r="HI186" i="10"/>
  <c r="AP186" i="6" s="1"/>
  <c r="AL193" i="6"/>
  <c r="GM252" i="10"/>
  <c r="GO252" i="10" s="1"/>
  <c r="AM252" i="6" s="1"/>
  <c r="GM153" i="10"/>
  <c r="AL153" i="6" s="1"/>
  <c r="GM272" i="10"/>
  <c r="GO272" i="10" s="1"/>
  <c r="AM272" i="6" s="1"/>
  <c r="GM107" i="10"/>
  <c r="GO148" i="10"/>
  <c r="AM148" i="6" s="1"/>
  <c r="GM166" i="10"/>
  <c r="AL166" i="6" s="1"/>
  <c r="GM181" i="10"/>
  <c r="GO181" i="10" s="1"/>
  <c r="AM181" i="6" s="1"/>
  <c r="GM177" i="10"/>
  <c r="AL177" i="6" s="1"/>
  <c r="GM302" i="10"/>
  <c r="GM128" i="10"/>
  <c r="GO128" i="10" s="1"/>
  <c r="AM128" i="6" s="1"/>
  <c r="GM174" i="10"/>
  <c r="AL174" i="6" s="1"/>
  <c r="GM263" i="10"/>
  <c r="AL263" i="6" s="1"/>
  <c r="GM300" i="10"/>
  <c r="AL300" i="6" s="1"/>
  <c r="FQ273" i="10"/>
  <c r="FS273" i="10" s="1"/>
  <c r="AI273" i="6" s="1"/>
  <c r="IE248" i="10"/>
  <c r="AT248" i="6" s="1"/>
  <c r="FQ295" i="10"/>
  <c r="FS295" i="10" s="1"/>
  <c r="AI295" i="6" s="1"/>
  <c r="FQ213" i="10"/>
  <c r="FS213" i="10" s="1"/>
  <c r="AI213" i="6" s="1"/>
  <c r="FQ286" i="10"/>
  <c r="AH286" i="6" s="1"/>
  <c r="FQ114" i="10"/>
  <c r="FS114" i="10" s="1"/>
  <c r="GM159" i="10"/>
  <c r="GO159" i="10" s="1"/>
  <c r="AM159" i="6" s="1"/>
  <c r="FQ185" i="10"/>
  <c r="AH185" i="6" s="1"/>
  <c r="JA256" i="10"/>
  <c r="AX256" i="6" s="1"/>
  <c r="BC256" i="6" s="1"/>
  <c r="F257" i="12" s="1"/>
  <c r="FQ231" i="10"/>
  <c r="AH231" i="6" s="1"/>
  <c r="FQ104" i="10"/>
  <c r="FS104" i="10" s="1"/>
  <c r="GM247" i="10"/>
  <c r="GO247" i="10" s="1"/>
  <c r="AM247" i="6" s="1"/>
  <c r="FQ162" i="10"/>
  <c r="AH162" i="6" s="1"/>
  <c r="FQ227" i="10"/>
  <c r="AH227" i="6" s="1"/>
  <c r="FS153" i="10"/>
  <c r="AI153" i="6" s="1"/>
  <c r="GM259" i="10"/>
  <c r="AL259" i="6" s="1"/>
  <c r="JA139" i="10"/>
  <c r="AX139" i="6" s="1"/>
  <c r="BC139" i="6" s="1"/>
  <c r="F140" i="12" s="1"/>
  <c r="FQ241" i="10"/>
  <c r="FS241" i="10" s="1"/>
  <c r="AI241" i="6" s="1"/>
  <c r="FS174" i="10"/>
  <c r="AI174" i="6" s="1"/>
  <c r="FQ187" i="10"/>
  <c r="FS187" i="10" s="1"/>
  <c r="AI187" i="6" s="1"/>
  <c r="FQ262" i="10"/>
  <c r="AH262" i="6" s="1"/>
  <c r="HI150" i="10"/>
  <c r="AP150" i="6" s="1"/>
  <c r="GM254" i="10"/>
  <c r="GO254" i="10" s="1"/>
  <c r="AM254" i="6" s="1"/>
  <c r="FQ297" i="10"/>
  <c r="AH297" i="6" s="1"/>
  <c r="FQ225" i="10"/>
  <c r="AH225" i="6" s="1"/>
  <c r="FQ182" i="10"/>
  <c r="AH182" i="6" s="1"/>
  <c r="AL209" i="6"/>
  <c r="AH255" i="6"/>
  <c r="GM145" i="10"/>
  <c r="AL145" i="6" s="1"/>
  <c r="HI137" i="10"/>
  <c r="AP137" i="6" s="1"/>
  <c r="FQ233" i="10"/>
  <c r="AH233" i="6" s="1"/>
  <c r="FQ257" i="10"/>
  <c r="AH257" i="6" s="1"/>
  <c r="HI160" i="10"/>
  <c r="AP160" i="6" s="1"/>
  <c r="FQ154" i="10"/>
  <c r="FS154" i="10" s="1"/>
  <c r="AI154" i="6" s="1"/>
  <c r="FQ293" i="10"/>
  <c r="FS293" i="10" s="1"/>
  <c r="AI293" i="6" s="1"/>
  <c r="GM264" i="10"/>
  <c r="AL264" i="6" s="1"/>
  <c r="FQ288" i="10"/>
  <c r="AH288" i="6" s="1"/>
  <c r="GM214" i="10"/>
  <c r="AL214" i="6" s="1"/>
  <c r="GM130" i="10"/>
  <c r="AL130" i="6" s="1"/>
  <c r="GM190" i="10"/>
  <c r="AL190" i="6" s="1"/>
  <c r="GM131" i="10"/>
  <c r="AL131" i="6" s="1"/>
  <c r="FQ152" i="10"/>
  <c r="FS152" i="10" s="1"/>
  <c r="AI152" i="6" s="1"/>
  <c r="GM222" i="10"/>
  <c r="AL222" i="6" s="1"/>
  <c r="GM207" i="10"/>
  <c r="AL207" i="6" s="1"/>
  <c r="FQ212" i="10"/>
  <c r="FS212" i="10" s="1"/>
  <c r="AI212" i="6" s="1"/>
  <c r="IE211" i="10"/>
  <c r="GM115" i="10"/>
  <c r="GO115" i="10" s="1"/>
  <c r="FQ284" i="10"/>
  <c r="FS284" i="10" s="1"/>
  <c r="AI284" i="6" s="1"/>
  <c r="GM271" i="10"/>
  <c r="GO271" i="10" s="1"/>
  <c r="AM271" i="6" s="1"/>
  <c r="FQ292" i="10"/>
  <c r="AH292" i="6" s="1"/>
  <c r="GM244" i="10"/>
  <c r="AL244" i="6" s="1"/>
  <c r="FQ200" i="10"/>
  <c r="AH200" i="6" s="1"/>
  <c r="FQ183" i="10"/>
  <c r="FS183" i="10" s="1"/>
  <c r="AI183" i="6" s="1"/>
  <c r="AH272" i="6"/>
  <c r="FQ151" i="10"/>
  <c r="AH151" i="6" s="1"/>
  <c r="FQ204" i="10"/>
  <c r="AH204" i="6" s="1"/>
  <c r="GM230" i="10"/>
  <c r="AL230" i="6" s="1"/>
  <c r="GM135" i="10"/>
  <c r="AL135" i="6" s="1"/>
  <c r="FS131" i="10"/>
  <c r="AI131" i="6" s="1"/>
  <c r="FQ278" i="10"/>
  <c r="FS278" i="10" s="1"/>
  <c r="AI278" i="6" s="1"/>
  <c r="FQ157" i="10"/>
  <c r="FS157" i="10" s="1"/>
  <c r="AI157" i="6" s="1"/>
  <c r="GM275" i="10"/>
  <c r="AL275" i="6" s="1"/>
  <c r="GM121" i="10"/>
  <c r="GO121" i="10" s="1"/>
  <c r="AM121" i="6" s="1"/>
  <c r="GM289" i="10"/>
  <c r="AL289" i="6" s="1"/>
  <c r="FQ253" i="10"/>
  <c r="AH253" i="6" s="1"/>
  <c r="EW205" i="10"/>
  <c r="AE205" i="6" s="1"/>
  <c r="ER202" i="10"/>
  <c r="AB202" i="6" s="1"/>
  <c r="AD249" i="6"/>
  <c r="ER219" i="10"/>
  <c r="AB219" i="6" s="1"/>
  <c r="ER277" i="10"/>
  <c r="AB277" i="6" s="1"/>
  <c r="AD176" i="6"/>
  <c r="FQ141" i="10"/>
  <c r="AH141" i="6" s="1"/>
  <c r="FQ119" i="10"/>
  <c r="FS119" i="10" s="1"/>
  <c r="GM239" i="10"/>
  <c r="GO239" i="10" s="1"/>
  <c r="AM239" i="6" s="1"/>
  <c r="FQ242" i="10"/>
  <c r="AH242" i="6" s="1"/>
  <c r="GM142" i="10"/>
  <c r="AL142" i="6" s="1"/>
  <c r="FQ260" i="10"/>
  <c r="AH260" i="6" s="1"/>
  <c r="AD262" i="6"/>
  <c r="GM255" i="10"/>
  <c r="AL255" i="6" s="1"/>
  <c r="GM120" i="10"/>
  <c r="GM236" i="10"/>
  <c r="AL236" i="6" s="1"/>
  <c r="FQ266" i="10"/>
  <c r="AH266" i="6" s="1"/>
  <c r="FQ106" i="10"/>
  <c r="FS106" i="10" s="1"/>
  <c r="FQ132" i="10"/>
  <c r="FS132" i="10" s="1"/>
  <c r="AI132" i="6" s="1"/>
  <c r="GM146" i="10"/>
  <c r="AL146" i="6" s="1"/>
  <c r="FQ249" i="10"/>
  <c r="FS249" i="10" s="1"/>
  <c r="AI249" i="6" s="1"/>
  <c r="FQ205" i="10"/>
  <c r="FS205" i="10" s="1"/>
  <c r="AI205" i="6" s="1"/>
  <c r="GM267" i="10"/>
  <c r="AL267" i="6" s="1"/>
  <c r="HI199" i="10"/>
  <c r="AP199" i="6" s="1"/>
  <c r="FS203" i="10"/>
  <c r="AI203" i="6" s="1"/>
  <c r="ER231" i="10"/>
  <c r="AB231" i="6" s="1"/>
  <c r="FQ170" i="10"/>
  <c r="FS170" i="10" s="1"/>
  <c r="AI170" i="6" s="1"/>
  <c r="IE147" i="10"/>
  <c r="AT147" i="6" s="1"/>
  <c r="FQ226" i="10"/>
  <c r="AH226" i="6" s="1"/>
  <c r="GM102" i="10"/>
  <c r="FQ250" i="10"/>
  <c r="FS250" i="10" s="1"/>
  <c r="AI250" i="6" s="1"/>
  <c r="IE201" i="10"/>
  <c r="AT201" i="6" s="1"/>
  <c r="GM203" i="10"/>
  <c r="AL203" i="6" s="1"/>
  <c r="FQ176" i="10"/>
  <c r="FS176" i="10" s="1"/>
  <c r="AI176" i="6" s="1"/>
  <c r="ER195" i="10"/>
  <c r="AB195" i="6" s="1"/>
  <c r="FQ281" i="10"/>
  <c r="FS281" i="10" s="1"/>
  <c r="AI281" i="6" s="1"/>
  <c r="FQ251" i="10"/>
  <c r="AH251" i="6" s="1"/>
  <c r="FQ105" i="10"/>
  <c r="FS105" i="10" s="1"/>
  <c r="GM111" i="10"/>
  <c r="GO111" i="10" s="1"/>
  <c r="FQ270" i="10"/>
  <c r="FS270" i="10" s="1"/>
  <c r="AI270" i="6" s="1"/>
  <c r="FQ229" i="10"/>
  <c r="AH229" i="6" s="1"/>
  <c r="FQ220" i="10"/>
  <c r="FS220" i="10" s="1"/>
  <c r="AI220" i="6" s="1"/>
  <c r="HI209" i="10"/>
  <c r="HK209" i="10" s="1"/>
  <c r="AQ209" i="6" s="1"/>
  <c r="FQ126" i="10"/>
  <c r="FQ268" i="10"/>
  <c r="AH268" i="6" s="1"/>
  <c r="FQ282" i="10"/>
  <c r="AH282" i="6" s="1"/>
  <c r="FQ108" i="10"/>
  <c r="FS108" i="10" s="1"/>
  <c r="FQ192" i="10"/>
  <c r="FS192" i="10" s="1"/>
  <c r="AI192" i="6" s="1"/>
  <c r="FQ140" i="10"/>
  <c r="AH140" i="6" s="1"/>
  <c r="HI224" i="10"/>
  <c r="AP224" i="6" s="1"/>
  <c r="FQ277" i="10"/>
  <c r="FS277" i="10" s="1"/>
  <c r="AI277" i="6" s="1"/>
  <c r="FQ138" i="10"/>
  <c r="FS138" i="10" s="1"/>
  <c r="AI138" i="6" s="1"/>
  <c r="HI261" i="10"/>
  <c r="AP261" i="6" s="1"/>
  <c r="AD298" i="6"/>
  <c r="GM206" i="10"/>
  <c r="GO206" i="10" s="1"/>
  <c r="AM206" i="6" s="1"/>
  <c r="FQ123" i="10"/>
  <c r="FS123" i="10" s="1"/>
  <c r="AI123" i="6" s="1"/>
  <c r="GM238" i="10"/>
  <c r="GO238" i="10" s="1"/>
  <c r="AM238" i="6" s="1"/>
  <c r="GM210" i="10"/>
  <c r="AL210" i="6" s="1"/>
  <c r="FQ208" i="10"/>
  <c r="FS208" i="10" s="1"/>
  <c r="AI208" i="6" s="1"/>
  <c r="FQ116" i="10"/>
  <c r="FS116" i="10" s="1"/>
  <c r="FQ110" i="10"/>
  <c r="FS110" i="10" s="1"/>
  <c r="HI240" i="10"/>
  <c r="AP240" i="6" s="1"/>
  <c r="GM191" i="10"/>
  <c r="AL191" i="6" s="1"/>
  <c r="FQ285" i="10"/>
  <c r="FS285" i="10" s="1"/>
  <c r="AI285" i="6" s="1"/>
  <c r="GM235" i="10"/>
  <c r="GO235" i="10" s="1"/>
  <c r="AM235" i="6" s="1"/>
  <c r="FQ223" i="10"/>
  <c r="FS223" i="10" s="1"/>
  <c r="AI223" i="6" s="1"/>
  <c r="FQ118" i="10"/>
  <c r="FS118" i="10" s="1"/>
  <c r="HI148" i="10"/>
  <c r="AP148" i="6" s="1"/>
  <c r="FQ196" i="10"/>
  <c r="FS196" i="10" s="1"/>
  <c r="AI196" i="6" s="1"/>
  <c r="FQ167" i="10"/>
  <c r="FS167" i="10" s="1"/>
  <c r="AI167" i="6" s="1"/>
  <c r="FQ243" i="10"/>
  <c r="FS243" i="10" s="1"/>
  <c r="AI243" i="6" s="1"/>
  <c r="FQ197" i="10"/>
  <c r="FS197" i="10" s="1"/>
  <c r="AI197" i="6" s="1"/>
  <c r="HI168" i="10"/>
  <c r="FQ134" i="10"/>
  <c r="FS134" i="10" s="1"/>
  <c r="AI134" i="6" s="1"/>
  <c r="GM178" i="10"/>
  <c r="GO178" i="10" s="1"/>
  <c r="AM178" i="6" s="1"/>
  <c r="FQ122" i="10"/>
  <c r="AH122" i="6" s="1"/>
  <c r="HI133" i="10"/>
  <c r="AP133" i="6" s="1"/>
  <c r="GM117" i="10"/>
  <c r="HI155" i="10"/>
  <c r="AP155" i="6" s="1"/>
  <c r="AD123" i="6"/>
  <c r="AD138" i="6"/>
  <c r="GM189" i="10"/>
  <c r="AL189" i="6" s="1"/>
  <c r="FQ234" i="10"/>
  <c r="AH234" i="6" s="1"/>
  <c r="FQ280" i="10"/>
  <c r="FS280" i="10" s="1"/>
  <c r="AI280" i="6" s="1"/>
  <c r="FN272" i="10"/>
  <c r="AF272" i="6" s="1"/>
  <c r="GM296" i="10"/>
  <c r="AL296" i="6" s="1"/>
  <c r="FQ202" i="10"/>
  <c r="FS202" i="10" s="1"/>
  <c r="AI202" i="6" s="1"/>
  <c r="GM279" i="10"/>
  <c r="GO279" i="10" s="1"/>
  <c r="AM279" i="6" s="1"/>
  <c r="GM246" i="10"/>
  <c r="GO246" i="10" s="1"/>
  <c r="AM246" i="6" s="1"/>
  <c r="HI193" i="10"/>
  <c r="HI269" i="10"/>
  <c r="AP269" i="6" s="1"/>
  <c r="HI129" i="10"/>
  <c r="GM144" i="10"/>
  <c r="AL144" i="6" s="1"/>
  <c r="HI276" i="10"/>
  <c r="FQ172" i="10"/>
  <c r="FS172" i="10" s="1"/>
  <c r="AI172" i="6" s="1"/>
  <c r="GM283" i="10"/>
  <c r="GO283" i="10" s="1"/>
  <c r="AM283" i="6" s="1"/>
  <c r="GM103" i="10"/>
  <c r="GO103" i="10" s="1"/>
  <c r="FN270" i="10"/>
  <c r="AF270" i="6" s="1"/>
  <c r="AH124" i="6"/>
  <c r="HG207" i="10"/>
  <c r="HH207" i="10"/>
  <c r="IJ202" i="10"/>
  <c r="HG178" i="10"/>
  <c r="HH178" i="10"/>
  <c r="GK149" i="10"/>
  <c r="GL149" i="10"/>
  <c r="GK163" i="10"/>
  <c r="GL163" i="10"/>
  <c r="GN163" i="10"/>
  <c r="HN124" i="10"/>
  <c r="IJ272" i="10"/>
  <c r="GK299" i="10"/>
  <c r="GL299" i="10"/>
  <c r="GN299" i="10"/>
  <c r="HG102" i="10"/>
  <c r="HH102" i="10"/>
  <c r="GK218" i="10"/>
  <c r="GL218" i="10"/>
  <c r="GN218" i="10"/>
  <c r="GL234" i="10"/>
  <c r="GK234" i="10"/>
  <c r="GK295" i="10"/>
  <c r="GL295" i="10"/>
  <c r="GN253" i="10"/>
  <c r="GR253" i="10"/>
  <c r="HG115" i="10"/>
  <c r="HH115" i="10"/>
  <c r="HG142" i="10"/>
  <c r="HH142" i="10"/>
  <c r="HG296" i="10"/>
  <c r="HH296" i="10"/>
  <c r="IJ213" i="10"/>
  <c r="GK126" i="10"/>
  <c r="GL126" i="10"/>
  <c r="GR149" i="10"/>
  <c r="GN149" i="10"/>
  <c r="IJ130" i="10"/>
  <c r="HN229" i="10"/>
  <c r="GK282" i="10"/>
  <c r="GL282" i="10"/>
  <c r="GN282" i="10"/>
  <c r="GK257" i="10"/>
  <c r="GL257" i="10"/>
  <c r="FS247" i="10"/>
  <c r="AI247" i="6" s="1"/>
  <c r="AH247" i="6"/>
  <c r="GN201" i="10"/>
  <c r="GO201" i="10" s="1"/>
  <c r="AM201" i="6" s="1"/>
  <c r="GR201" i="10"/>
  <c r="HH159" i="10"/>
  <c r="HG159" i="10"/>
  <c r="HJ159" i="10"/>
  <c r="GN232" i="10"/>
  <c r="GO232" i="10" s="1"/>
  <c r="AM232" i="6" s="1"/>
  <c r="GR232" i="10"/>
  <c r="HJ224" i="10"/>
  <c r="HN224" i="10"/>
  <c r="IJ152" i="10"/>
  <c r="GK281" i="10"/>
  <c r="GL281" i="10"/>
  <c r="GN230" i="10"/>
  <c r="GR230" i="10"/>
  <c r="HG203" i="10"/>
  <c r="HH203" i="10"/>
  <c r="HN249" i="10"/>
  <c r="IJ271" i="10"/>
  <c r="GN234" i="10"/>
  <c r="HN187" i="10"/>
  <c r="HG117" i="10"/>
  <c r="HH117" i="10"/>
  <c r="GK156" i="10"/>
  <c r="GL156" i="10"/>
  <c r="EW292" i="10"/>
  <c r="AE292" i="6" s="1"/>
  <c r="AD292" i="6"/>
  <c r="ID232" i="10"/>
  <c r="IC232" i="10"/>
  <c r="GK165" i="10"/>
  <c r="GL165" i="10"/>
  <c r="GL119" i="10"/>
  <c r="GK119" i="10"/>
  <c r="GN119" i="10"/>
  <c r="GK228" i="10"/>
  <c r="GL228" i="10"/>
  <c r="HJ216" i="10"/>
  <c r="HN216" i="10"/>
  <c r="IC216" i="10"/>
  <c r="ID216" i="10"/>
  <c r="HH177" i="10"/>
  <c r="HG177" i="10"/>
  <c r="GR135" i="10"/>
  <c r="GN135" i="10"/>
  <c r="IJ198" i="10"/>
  <c r="HJ123" i="10"/>
  <c r="GK123" i="10"/>
  <c r="GL123" i="10"/>
  <c r="ID150" i="10"/>
  <c r="IC150" i="10"/>
  <c r="GK280" i="10"/>
  <c r="GL280" i="10"/>
  <c r="IY248" i="10"/>
  <c r="IZ248" i="10"/>
  <c r="FN230" i="10"/>
  <c r="AF230" i="6" s="1"/>
  <c r="GJ230" i="10"/>
  <c r="AJ230" i="6" s="1"/>
  <c r="GL116" i="10"/>
  <c r="GK116" i="10"/>
  <c r="GN116" i="10"/>
  <c r="HH254" i="10"/>
  <c r="HG254" i="10"/>
  <c r="HJ254" i="10"/>
  <c r="GK250" i="10"/>
  <c r="GL250" i="10"/>
  <c r="GK233" i="10"/>
  <c r="GL233" i="10"/>
  <c r="IC240" i="10"/>
  <c r="ID240" i="10"/>
  <c r="GN295" i="10"/>
  <c r="GK260" i="10"/>
  <c r="GL260" i="10"/>
  <c r="GN260" i="10"/>
  <c r="GL285" i="10"/>
  <c r="GK285" i="10"/>
  <c r="HG252" i="10"/>
  <c r="HH252" i="10"/>
  <c r="HJ252" i="10"/>
  <c r="HJ156" i="10"/>
  <c r="HN156" i="10"/>
  <c r="HG275" i="10"/>
  <c r="HH275" i="10"/>
  <c r="IJ258" i="10"/>
  <c r="GK286" i="10"/>
  <c r="GL286" i="10"/>
  <c r="GN286" i="10"/>
  <c r="EW229" i="10"/>
  <c r="AE229" i="6" s="1"/>
  <c r="AD229" i="6"/>
  <c r="IJ293" i="10"/>
  <c r="GK223" i="10"/>
  <c r="GL223" i="10"/>
  <c r="GN223" i="10"/>
  <c r="GK118" i="10"/>
  <c r="GL118" i="10"/>
  <c r="HG109" i="10"/>
  <c r="HH109" i="10"/>
  <c r="ID148" i="10"/>
  <c r="IC148" i="10"/>
  <c r="GN296" i="10"/>
  <c r="GR296" i="10"/>
  <c r="IJ143" i="10"/>
  <c r="GK241" i="10"/>
  <c r="GL241" i="10"/>
  <c r="GN241" i="10"/>
  <c r="GN162" i="10"/>
  <c r="GR162" i="10"/>
  <c r="HN132" i="10"/>
  <c r="HG289" i="10"/>
  <c r="HH289" i="10"/>
  <c r="HN123" i="10"/>
  <c r="HJ133" i="10"/>
  <c r="HN133" i="10"/>
  <c r="IC171" i="10"/>
  <c r="ID171" i="10"/>
  <c r="HG130" i="10"/>
  <c r="HH130" i="10"/>
  <c r="HH146" i="10"/>
  <c r="HG146" i="10"/>
  <c r="GK140" i="10"/>
  <c r="GL140" i="10"/>
  <c r="HJ235" i="10"/>
  <c r="HN235" i="10"/>
  <c r="HG300" i="10"/>
  <c r="HH300" i="10"/>
  <c r="GK138" i="10"/>
  <c r="GL138" i="10"/>
  <c r="IC155" i="10"/>
  <c r="ID155" i="10"/>
  <c r="GN222" i="10"/>
  <c r="GR222" i="10"/>
  <c r="IC199" i="10"/>
  <c r="ID199" i="10"/>
  <c r="GN126" i="10"/>
  <c r="GR126" i="10"/>
  <c r="HG131" i="10"/>
  <c r="HH131" i="10"/>
  <c r="GN285" i="10"/>
  <c r="GR285" i="10"/>
  <c r="FN235" i="10"/>
  <c r="AF235" i="6" s="1"/>
  <c r="GN137" i="10"/>
  <c r="GO137" i="10" s="1"/>
  <c r="AM137" i="6" s="1"/>
  <c r="GR137" i="10"/>
  <c r="HH111" i="10"/>
  <c r="HG111" i="10"/>
  <c r="HJ111" i="10"/>
  <c r="IJ167" i="10"/>
  <c r="GL273" i="10"/>
  <c r="GK273" i="10"/>
  <c r="GK278" i="10"/>
  <c r="GL278" i="10"/>
  <c r="GN278" i="10"/>
  <c r="GR220" i="10"/>
  <c r="GN220" i="10"/>
  <c r="GR265" i="10"/>
  <c r="GN265" i="10"/>
  <c r="IJ302" i="10"/>
  <c r="HG125" i="10"/>
  <c r="HH125" i="10"/>
  <c r="GN153" i="10"/>
  <c r="GR153" i="10"/>
  <c r="IJ297" i="10"/>
  <c r="GN158" i="10"/>
  <c r="GR158" i="10"/>
  <c r="IJ147" i="10"/>
  <c r="JB147" i="10" s="1"/>
  <c r="IF147" i="10"/>
  <c r="IJ286" i="10"/>
  <c r="GK198" i="10"/>
  <c r="GL198" i="10"/>
  <c r="GN198" i="10"/>
  <c r="HJ295" i="10"/>
  <c r="HN295" i="10"/>
  <c r="IJ141" i="10"/>
  <c r="HN127" i="10"/>
  <c r="GK215" i="10"/>
  <c r="GL215" i="10"/>
  <c r="GN215" i="10"/>
  <c r="GK122" i="10"/>
  <c r="GL122" i="10"/>
  <c r="GK284" i="10"/>
  <c r="GL284" i="10"/>
  <c r="GN284" i="10"/>
  <c r="GR257" i="10"/>
  <c r="GN257" i="10"/>
  <c r="GK297" i="10"/>
  <c r="GL297" i="10"/>
  <c r="GN297" i="10"/>
  <c r="HN118" i="10"/>
  <c r="HJ118" i="10"/>
  <c r="GK225" i="10"/>
  <c r="GL225" i="10"/>
  <c r="GN173" i="10"/>
  <c r="GR173" i="10"/>
  <c r="GN142" i="10"/>
  <c r="GR142" i="10"/>
  <c r="GR294" i="10"/>
  <c r="GN294" i="10"/>
  <c r="GK192" i="10"/>
  <c r="GL192" i="10"/>
  <c r="GN192" i="10"/>
  <c r="GK167" i="10"/>
  <c r="GL167" i="10"/>
  <c r="GN167" i="10"/>
  <c r="GN123" i="10"/>
  <c r="GK176" i="10"/>
  <c r="GL176" i="10"/>
  <c r="GN176" i="10"/>
  <c r="GR228" i="10"/>
  <c r="GN228" i="10"/>
  <c r="GK249" i="10"/>
  <c r="GL249" i="10"/>
  <c r="GK219" i="10"/>
  <c r="GL219" i="10"/>
  <c r="GN177" i="10"/>
  <c r="GR177" i="10"/>
  <c r="GK274" i="10"/>
  <c r="GL274" i="10"/>
  <c r="HJ274" i="10"/>
  <c r="GN287" i="10"/>
  <c r="GR287" i="10"/>
  <c r="IJ145" i="10"/>
  <c r="GK134" i="10"/>
  <c r="GL134" i="10"/>
  <c r="GN134" i="10"/>
  <c r="HJ264" i="10"/>
  <c r="HN264" i="10"/>
  <c r="HH263" i="10"/>
  <c r="HG263" i="10"/>
  <c r="GK237" i="10"/>
  <c r="GL237" i="10"/>
  <c r="GN237" i="10"/>
  <c r="HN106" i="10"/>
  <c r="HG222" i="10"/>
  <c r="HH222" i="10"/>
  <c r="GN195" i="10"/>
  <c r="GR195" i="10"/>
  <c r="GN179" i="10"/>
  <c r="GO179" i="10" s="1"/>
  <c r="AM179" i="6" s="1"/>
  <c r="GR179" i="10"/>
  <c r="GK151" i="10"/>
  <c r="GL151" i="10"/>
  <c r="IC291" i="10"/>
  <c r="ID291" i="10"/>
  <c r="IF291" i="10"/>
  <c r="HN212" i="10"/>
  <c r="GN122" i="10"/>
  <c r="GR122" i="10"/>
  <c r="GN140" i="10"/>
  <c r="GR140" i="10"/>
  <c r="IY147" i="10"/>
  <c r="IZ147" i="10"/>
  <c r="GK217" i="10"/>
  <c r="GL217" i="10"/>
  <c r="HN139" i="10"/>
  <c r="HJ139" i="10"/>
  <c r="HK139" i="10" s="1"/>
  <c r="AQ139" i="6" s="1"/>
  <c r="ER149" i="10"/>
  <c r="AB149" i="6" s="1"/>
  <c r="HJ146" i="10"/>
  <c r="HN146" i="10"/>
  <c r="GN109" i="10"/>
  <c r="GR109" i="10"/>
  <c r="GK301" i="10"/>
  <c r="GL301" i="10"/>
  <c r="GN301" i="10"/>
  <c r="ER280" i="10"/>
  <c r="AB280" i="6" s="1"/>
  <c r="IJ282" i="10"/>
  <c r="IY211" i="10"/>
  <c r="IZ211" i="10"/>
  <c r="GR144" i="10"/>
  <c r="GN144" i="10"/>
  <c r="IJ238" i="10"/>
  <c r="HG153" i="10"/>
  <c r="HH153" i="10"/>
  <c r="HN194" i="10"/>
  <c r="HG259" i="10"/>
  <c r="HH259" i="10"/>
  <c r="HG255" i="10"/>
  <c r="HH255" i="10"/>
  <c r="GL114" i="10"/>
  <c r="GK114" i="10"/>
  <c r="IF209" i="10"/>
  <c r="IJ209" i="10"/>
  <c r="GN242" i="10"/>
  <c r="GR242" i="10"/>
  <c r="HG144" i="10"/>
  <c r="HH144" i="10"/>
  <c r="HG244" i="10"/>
  <c r="HH244" i="10"/>
  <c r="ER182" i="10"/>
  <c r="AB182" i="6" s="1"/>
  <c r="HJ115" i="10"/>
  <c r="HN115" i="10"/>
  <c r="IJ221" i="10"/>
  <c r="GK194" i="10"/>
  <c r="GL194" i="10"/>
  <c r="HG214" i="10"/>
  <c r="HH214" i="10"/>
  <c r="GN174" i="10"/>
  <c r="GR174" i="10"/>
  <c r="HG190" i="10"/>
  <c r="HH190" i="10"/>
  <c r="GK258" i="10"/>
  <c r="GL258" i="10"/>
  <c r="GN258" i="10"/>
  <c r="GR300" i="10"/>
  <c r="GN300" i="10"/>
  <c r="EW297" i="10"/>
  <c r="AE297" i="6" s="1"/>
  <c r="AD297" i="6"/>
  <c r="GK172" i="10"/>
  <c r="GL172" i="10"/>
  <c r="GN172" i="10"/>
  <c r="IJ172" i="10"/>
  <c r="IJ288" i="10"/>
  <c r="GL136" i="10"/>
  <c r="GK136" i="10"/>
  <c r="GN136" i="10"/>
  <c r="GK204" i="10"/>
  <c r="GL204" i="10"/>
  <c r="GN151" i="10"/>
  <c r="GR151" i="10"/>
  <c r="GN113" i="10"/>
  <c r="GR113" i="10"/>
  <c r="ID137" i="10"/>
  <c r="IC137" i="10"/>
  <c r="GL187" i="10"/>
  <c r="GK187" i="10"/>
  <c r="HG206" i="10"/>
  <c r="HH206" i="10"/>
  <c r="GN131" i="10"/>
  <c r="GR131" i="10"/>
  <c r="IC209" i="10"/>
  <c r="ID209" i="10"/>
  <c r="HG189" i="10"/>
  <c r="HH189" i="10"/>
  <c r="GK212" i="10"/>
  <c r="GL212" i="10"/>
  <c r="HJ279" i="10"/>
  <c r="HN279" i="10"/>
  <c r="GR161" i="10"/>
  <c r="GN161" i="10"/>
  <c r="HN110" i="10"/>
  <c r="HN233" i="10"/>
  <c r="GK202" i="10"/>
  <c r="GL202" i="10"/>
  <c r="GN202" i="10"/>
  <c r="IJ243" i="10"/>
  <c r="GL173" i="10"/>
  <c r="GK173" i="10"/>
  <c r="GN105" i="10"/>
  <c r="GR105" i="10"/>
  <c r="IY201" i="10"/>
  <c r="IZ201" i="10"/>
  <c r="HG191" i="10"/>
  <c r="HH191" i="10"/>
  <c r="IJ251" i="10"/>
  <c r="HG246" i="10"/>
  <c r="HH246" i="10"/>
  <c r="IJ255" i="10"/>
  <c r="IC193" i="10"/>
  <c r="ID193" i="10"/>
  <c r="IC160" i="10"/>
  <c r="ID160" i="10"/>
  <c r="HH120" i="10"/>
  <c r="HG120" i="10"/>
  <c r="GK154" i="10"/>
  <c r="GL154" i="10"/>
  <c r="GN154" i="10"/>
  <c r="GN269" i="10"/>
  <c r="GO269" i="10" s="1"/>
  <c r="AM269" i="6" s="1"/>
  <c r="GR269" i="10"/>
  <c r="GR275" i="10"/>
  <c r="GN275" i="10"/>
  <c r="HH188" i="10"/>
  <c r="HG188" i="10"/>
  <c r="HJ188" i="10"/>
  <c r="IC276" i="10"/>
  <c r="ID276" i="10"/>
  <c r="GK185" i="10"/>
  <c r="GL185" i="10"/>
  <c r="GN185" i="10"/>
  <c r="HJ266" i="10"/>
  <c r="GK266" i="10"/>
  <c r="GL266" i="10"/>
  <c r="GK288" i="10"/>
  <c r="GL288" i="10"/>
  <c r="GN288" i="10"/>
  <c r="GN214" i="10"/>
  <c r="GR214" i="10"/>
  <c r="GN190" i="10"/>
  <c r="GR190" i="10"/>
  <c r="IJ246" i="10"/>
  <c r="GK132" i="10"/>
  <c r="GL132" i="10"/>
  <c r="HN266" i="10"/>
  <c r="IJ206" i="10"/>
  <c r="HG164" i="10"/>
  <c r="HH164" i="10"/>
  <c r="GK197" i="10"/>
  <c r="GL197" i="10"/>
  <c r="IC224" i="10"/>
  <c r="ID224" i="10"/>
  <c r="GL104" i="10"/>
  <c r="GK104" i="10"/>
  <c r="GN104" i="10"/>
  <c r="GN277" i="10"/>
  <c r="GR277" i="10"/>
  <c r="HJ245" i="10"/>
  <c r="GK245" i="10"/>
  <c r="GL245" i="10"/>
  <c r="GK180" i="10"/>
  <c r="GL180" i="10"/>
  <c r="GN180" i="10"/>
  <c r="GK183" i="10"/>
  <c r="GL183" i="10"/>
  <c r="GN183" i="10"/>
  <c r="GN199" i="10"/>
  <c r="GO199" i="10" s="1"/>
  <c r="AM199" i="6" s="1"/>
  <c r="GR199" i="10"/>
  <c r="GK298" i="10"/>
  <c r="GL298" i="10"/>
  <c r="IJ180" i="10"/>
  <c r="IJ116" i="10"/>
  <c r="IC261" i="10"/>
  <c r="ID261" i="10"/>
  <c r="GK294" i="10"/>
  <c r="GL294" i="10"/>
  <c r="HG230" i="10"/>
  <c r="HH230" i="10"/>
  <c r="HG145" i="10"/>
  <c r="HH145" i="10"/>
  <c r="GR289" i="10"/>
  <c r="GN289" i="10"/>
  <c r="GK170" i="10"/>
  <c r="GL170" i="10"/>
  <c r="GN170" i="10"/>
  <c r="GN191" i="10"/>
  <c r="GR191" i="10"/>
  <c r="GK162" i="10"/>
  <c r="GL162" i="10"/>
  <c r="GK262" i="10"/>
  <c r="GL262" i="10"/>
  <c r="GN262" i="10"/>
  <c r="HN112" i="10"/>
  <c r="HN138" i="10"/>
  <c r="HJ138" i="10"/>
  <c r="HN114" i="10"/>
  <c r="HJ114" i="10"/>
  <c r="HH210" i="10"/>
  <c r="HG210" i="10"/>
  <c r="HJ210" i="10"/>
  <c r="HJ219" i="10"/>
  <c r="HN219" i="10"/>
  <c r="HN227" i="10"/>
  <c r="GK113" i="10"/>
  <c r="GL113" i="10"/>
  <c r="GR281" i="10"/>
  <c r="GN281" i="10"/>
  <c r="ER265" i="10"/>
  <c r="AB265" i="6" s="1"/>
  <c r="EW140" i="10"/>
  <c r="AE140" i="6" s="1"/>
  <c r="AD140" i="6"/>
  <c r="GN207" i="10"/>
  <c r="GR207" i="10"/>
  <c r="HJ255" i="10"/>
  <c r="HH271" i="10"/>
  <c r="HG271" i="10"/>
  <c r="IC269" i="10"/>
  <c r="ID269" i="10"/>
  <c r="IJ119" i="10"/>
  <c r="IJ299" i="10"/>
  <c r="GL290" i="10"/>
  <c r="GK290" i="10"/>
  <c r="GN290" i="10"/>
  <c r="HJ256" i="10"/>
  <c r="HK256" i="10" s="1"/>
  <c r="AQ256" i="6" s="1"/>
  <c r="HN256" i="10"/>
  <c r="GK195" i="10"/>
  <c r="GL195" i="10"/>
  <c r="IJ218" i="10"/>
  <c r="GL175" i="10"/>
  <c r="GK175" i="10"/>
  <c r="GN175" i="10"/>
  <c r="HG302" i="10"/>
  <c r="HH302" i="10"/>
  <c r="HN160" i="10"/>
  <c r="HJ160" i="10"/>
  <c r="HJ125" i="10"/>
  <c r="HN125" i="10"/>
  <c r="IJ157" i="10"/>
  <c r="GN266" i="10"/>
  <c r="HG272" i="10"/>
  <c r="HH272" i="10"/>
  <c r="IY169" i="10"/>
  <c r="IZ169" i="10"/>
  <c r="GK182" i="10"/>
  <c r="GL182" i="10"/>
  <c r="GN182" i="10"/>
  <c r="IJ189" i="10"/>
  <c r="GK105" i="10"/>
  <c r="GL105" i="10"/>
  <c r="HG267" i="10"/>
  <c r="HH267" i="10"/>
  <c r="IC168" i="10"/>
  <c r="ID168" i="10"/>
  <c r="GL141" i="10"/>
  <c r="GK141" i="10"/>
  <c r="GN141" i="10"/>
  <c r="GN203" i="10"/>
  <c r="GR203" i="10"/>
  <c r="GL112" i="10"/>
  <c r="GK112" i="10"/>
  <c r="HG135" i="10"/>
  <c r="HH135" i="10"/>
  <c r="GK229" i="10"/>
  <c r="GL229" i="10"/>
  <c r="HJ103" i="10"/>
  <c r="HN103" i="10"/>
  <c r="HN245" i="10"/>
  <c r="GK143" i="10"/>
  <c r="GL143" i="10"/>
  <c r="GN143" i="10"/>
  <c r="GN112" i="10"/>
  <c r="GK242" i="10"/>
  <c r="GL242" i="10"/>
  <c r="GN259" i="10"/>
  <c r="GR259" i="10"/>
  <c r="HG238" i="10"/>
  <c r="HH238" i="10"/>
  <c r="GK226" i="10"/>
  <c r="GL226" i="10"/>
  <c r="GN226" i="10"/>
  <c r="IJ226" i="10"/>
  <c r="IJ178" i="10"/>
  <c r="IF178" i="10"/>
  <c r="GR197" i="10"/>
  <c r="GN197" i="10"/>
  <c r="GL208" i="10"/>
  <c r="GK208" i="10"/>
  <c r="GN208" i="10"/>
  <c r="GR244" i="10"/>
  <c r="GN244" i="10"/>
  <c r="GL110" i="10"/>
  <c r="GK110" i="10"/>
  <c r="GN273" i="10"/>
  <c r="GR273" i="10"/>
  <c r="IJ205" i="10"/>
  <c r="GK268" i="10"/>
  <c r="GL268" i="10"/>
  <c r="GN268" i="10"/>
  <c r="GR236" i="10"/>
  <c r="GN236" i="10"/>
  <c r="GK124" i="10"/>
  <c r="GL124" i="10"/>
  <c r="HG235" i="10"/>
  <c r="HH235" i="10"/>
  <c r="IJ301" i="10"/>
  <c r="GN267" i="10"/>
  <c r="GR267" i="10"/>
  <c r="GR292" i="10"/>
  <c r="GN292" i="10"/>
  <c r="HG236" i="10"/>
  <c r="HH236" i="10"/>
  <c r="HN166" i="10"/>
  <c r="HJ166" i="10"/>
  <c r="HG264" i="10"/>
  <c r="HH264" i="10"/>
  <c r="HJ171" i="10"/>
  <c r="HN171" i="10"/>
  <c r="HN274" i="10"/>
  <c r="IJ134" i="10"/>
  <c r="HH161" i="10"/>
  <c r="HG161" i="10"/>
  <c r="GK253" i="10"/>
  <c r="GL253" i="10"/>
  <c r="HG107" i="10"/>
  <c r="HH107" i="10"/>
  <c r="HJ106" i="10"/>
  <c r="GK106" i="10"/>
  <c r="GL106" i="10"/>
  <c r="HJ186" i="10"/>
  <c r="HN186" i="10"/>
  <c r="GL231" i="10"/>
  <c r="GK231" i="10"/>
  <c r="GN231" i="10"/>
  <c r="HN165" i="10"/>
  <c r="IC133" i="10"/>
  <c r="ID133" i="10"/>
  <c r="GN250" i="10"/>
  <c r="GR250" i="10"/>
  <c r="HG181" i="10"/>
  <c r="HH181" i="10"/>
  <c r="HJ181" i="10"/>
  <c r="GN280" i="10"/>
  <c r="HJ189" i="10"/>
  <c r="HG283" i="10"/>
  <c r="HH283" i="10"/>
  <c r="HJ283" i="10"/>
  <c r="GK205" i="10"/>
  <c r="GL205" i="10"/>
  <c r="GN205" i="10"/>
  <c r="EW295" i="10"/>
  <c r="AE295" i="6" s="1"/>
  <c r="AD295" i="6"/>
  <c r="GK152" i="10"/>
  <c r="GL152" i="10"/>
  <c r="GN152" i="10"/>
  <c r="ID179" i="10"/>
  <c r="IC179" i="10"/>
  <c r="HJ217" i="10"/>
  <c r="HN217" i="10"/>
  <c r="IJ185" i="10"/>
  <c r="GN261" i="10"/>
  <c r="GO261" i="10" s="1"/>
  <c r="AM261" i="6" s="1"/>
  <c r="GR261" i="10"/>
  <c r="IJ237" i="10"/>
  <c r="GK270" i="10"/>
  <c r="GL270" i="10"/>
  <c r="GN270" i="10"/>
  <c r="IJ175" i="10"/>
  <c r="HG239" i="10"/>
  <c r="HH239" i="10"/>
  <c r="HJ239" i="10"/>
  <c r="GL127" i="10"/>
  <c r="GK127" i="10"/>
  <c r="IJ284" i="10"/>
  <c r="GK220" i="10"/>
  <c r="GL220" i="10"/>
  <c r="GK227" i="10"/>
  <c r="GL227" i="10"/>
  <c r="GK265" i="10"/>
  <c r="GL265" i="10"/>
  <c r="IJ128" i="10"/>
  <c r="GL157" i="10"/>
  <c r="GK157" i="10"/>
  <c r="GN157" i="10"/>
  <c r="HJ178" i="10"/>
  <c r="HH287" i="10"/>
  <c r="HG287" i="10"/>
  <c r="IJ136" i="10"/>
  <c r="HH279" i="10"/>
  <c r="HG279" i="10"/>
  <c r="IJ108" i="10"/>
  <c r="GK184" i="10"/>
  <c r="GL184" i="10"/>
  <c r="GN184" i="10"/>
  <c r="GK213" i="10"/>
  <c r="GL213" i="10"/>
  <c r="GN213" i="10"/>
  <c r="GR150" i="10"/>
  <c r="GN150" i="10"/>
  <c r="GO150" i="10" s="1"/>
  <c r="AM150" i="6" s="1"/>
  <c r="GK292" i="10"/>
  <c r="GL292" i="10"/>
  <c r="HJ155" i="10"/>
  <c r="HN155" i="10"/>
  <c r="HJ240" i="10"/>
  <c r="HN240" i="10"/>
  <c r="HG121" i="10"/>
  <c r="HH121" i="10"/>
  <c r="HJ121" i="10"/>
  <c r="GL108" i="10"/>
  <c r="GK108" i="10"/>
  <c r="GN108" i="10"/>
  <c r="GN164" i="10"/>
  <c r="GR164" i="10"/>
  <c r="IC129" i="10"/>
  <c r="ID129" i="10"/>
  <c r="GN298" i="10"/>
  <c r="GR298" i="10"/>
  <c r="GK293" i="10"/>
  <c r="GL293" i="10"/>
  <c r="GN293" i="10"/>
  <c r="GK196" i="10"/>
  <c r="GL196" i="10"/>
  <c r="GN196" i="10"/>
  <c r="IJ263" i="10"/>
  <c r="IJ196" i="10"/>
  <c r="GK243" i="10"/>
  <c r="GL243" i="10"/>
  <c r="GN243" i="10"/>
  <c r="GN165" i="10"/>
  <c r="GN225" i="10"/>
  <c r="GR225" i="10"/>
  <c r="GK200" i="10"/>
  <c r="GL200" i="10"/>
  <c r="GN200" i="10"/>
  <c r="HN234" i="10"/>
  <c r="HJ148" i="10"/>
  <c r="HN148" i="10"/>
  <c r="ID186" i="10"/>
  <c r="IC186" i="10"/>
  <c r="GL277" i="10"/>
  <c r="GK277" i="10"/>
  <c r="ER111" i="10"/>
  <c r="HN280" i="10"/>
  <c r="HG174" i="10"/>
  <c r="HH174" i="10"/>
  <c r="GK251" i="10"/>
  <c r="GL251" i="10"/>
  <c r="GN251" i="10"/>
  <c r="ER208" i="10"/>
  <c r="AB208" i="6" s="1"/>
  <c r="HG128" i="10"/>
  <c r="HH128" i="10"/>
  <c r="GK158" i="10"/>
  <c r="GL158" i="10"/>
  <c r="GR204" i="10"/>
  <c r="GN204" i="10"/>
  <c r="HG247" i="10"/>
  <c r="HH247" i="10"/>
  <c r="HJ247" i="10"/>
  <c r="GK221" i="10"/>
  <c r="GL221" i="10"/>
  <c r="GN221" i="10"/>
  <c r="HG166" i="10"/>
  <c r="HH166" i="10"/>
  <c r="HH103" i="10"/>
  <c r="HG103" i="10"/>
  <c r="GN217" i="10"/>
  <c r="ER192" i="10"/>
  <c r="AB192" i="6" s="1"/>
  <c r="BH43" i="10"/>
  <c r="L43" i="6" s="1"/>
  <c r="CV12" i="10"/>
  <c r="CX12" i="10" s="1"/>
  <c r="CP12" i="10"/>
  <c r="CO60" i="10"/>
  <c r="DB60" i="10"/>
  <c r="BB21" i="10"/>
  <c r="BY21" i="10" s="1"/>
  <c r="CV18" i="10"/>
  <c r="CX18" i="10" s="1"/>
  <c r="R115" i="6"/>
  <c r="CO12" i="10"/>
  <c r="CP53" i="10"/>
  <c r="CG24" i="10"/>
  <c r="R24" i="6" s="1"/>
  <c r="DI12" i="10"/>
  <c r="DU12" i="10" s="1"/>
  <c r="BH31" i="10"/>
  <c r="L31" i="6" s="1"/>
  <c r="DA12" i="10"/>
  <c r="R109" i="6"/>
  <c r="BB12" i="10"/>
  <c r="BY12" i="10" s="1"/>
  <c r="BX12" i="10" s="1"/>
  <c r="CU12" i="10" s="1"/>
  <c r="CG99" i="10"/>
  <c r="R99" i="6" s="1"/>
  <c r="CP41" i="10"/>
  <c r="CV66" i="10"/>
  <c r="CX66" i="10" s="1"/>
  <c r="CV41" i="10"/>
  <c r="CX41" i="10" s="1"/>
  <c r="CG66" i="10"/>
  <c r="R66" i="6" s="1"/>
  <c r="DI66" i="10"/>
  <c r="DU66" i="10" s="1"/>
  <c r="CG42" i="10"/>
  <c r="R42" i="6" s="1"/>
  <c r="CG31" i="10"/>
  <c r="R31" i="6" s="1"/>
  <c r="BB78" i="10"/>
  <c r="BY78" i="10" s="1"/>
  <c r="BB5" i="10"/>
  <c r="BY5" i="10" s="1"/>
  <c r="DI18" i="10"/>
  <c r="DU18" i="10" s="1"/>
  <c r="DB18" i="10"/>
  <c r="L103" i="6"/>
  <c r="CP18" i="10"/>
  <c r="BB36" i="10"/>
  <c r="BY36" i="10" s="1"/>
  <c r="BH67" i="10"/>
  <c r="BH66" i="10"/>
  <c r="L66" i="6" s="1"/>
  <c r="BH81" i="10"/>
  <c r="L81" i="6" s="1"/>
  <c r="BU42" i="10"/>
  <c r="BB79" i="10"/>
  <c r="BY79" i="10" s="1"/>
  <c r="CG5" i="10"/>
  <c r="R5" i="6" s="1"/>
  <c r="CG28" i="10"/>
  <c r="R28" i="6" s="1"/>
  <c r="L115" i="6"/>
  <c r="L114" i="6"/>
  <c r="CG35" i="10"/>
  <c r="R35" i="6" s="1"/>
  <c r="BH22" i="10"/>
  <c r="L22" i="6" s="1"/>
  <c r="BU57" i="10"/>
  <c r="BV57" i="10" s="1" a="1"/>
  <c r="BV57" i="10" s="1"/>
  <c r="AL55" i="10"/>
  <c r="H55" i="6" s="1"/>
  <c r="DA6" i="10"/>
  <c r="BB6" i="10"/>
  <c r="BY6" i="10" s="1"/>
  <c r="BH6" i="10"/>
  <c r="BH83" i="10"/>
  <c r="L83" i="6" s="1"/>
  <c r="BB44" i="10"/>
  <c r="BY44" i="10" s="1"/>
  <c r="DA29" i="10"/>
  <c r="DA93" i="10"/>
  <c r="DA88" i="10"/>
  <c r="L116" i="6"/>
  <c r="DB52" i="10"/>
  <c r="CO35" i="10"/>
  <c r="L105" i="6"/>
  <c r="DA99" i="10"/>
  <c r="DA49" i="10"/>
  <c r="DB49" i="10"/>
  <c r="BH96" i="10"/>
  <c r="L96" i="6" s="1"/>
  <c r="BH32" i="10"/>
  <c r="DA28" i="10"/>
  <c r="CP28" i="10"/>
  <c r="DW46" i="10"/>
  <c r="DA54" i="10"/>
  <c r="DA34" i="10"/>
  <c r="DA17" i="10"/>
  <c r="DA43" i="10"/>
  <c r="DA95" i="10"/>
  <c r="DA90" i="10"/>
  <c r="DA25" i="10"/>
  <c r="DA73" i="10"/>
  <c r="DA76" i="10"/>
  <c r="DA82" i="10"/>
  <c r="DA7" i="10"/>
  <c r="DA68" i="10"/>
  <c r="DA71" i="10"/>
  <c r="DA80" i="10"/>
  <c r="DA59" i="10"/>
  <c r="DA27" i="10"/>
  <c r="CP23" i="10"/>
  <c r="DA21" i="10"/>
  <c r="DA72" i="10"/>
  <c r="BH28" i="10"/>
  <c r="L28" i="6" s="1"/>
  <c r="BH40" i="10"/>
  <c r="L107" i="6"/>
  <c r="BH92" i="10"/>
  <c r="L92" i="6" s="1"/>
  <c r="BH26" i="10"/>
  <c r="L26" i="6" s="1"/>
  <c r="BH38" i="10"/>
  <c r="L38" i="6" s="1"/>
  <c r="DW21" i="10"/>
  <c r="DW70" i="10"/>
  <c r="DA32" i="10"/>
  <c r="DA20" i="10"/>
  <c r="DA22" i="10"/>
  <c r="DA47" i="10"/>
  <c r="DA50" i="10"/>
  <c r="DA33" i="10"/>
  <c r="DA67" i="10"/>
  <c r="BB23" i="10"/>
  <c r="BY23" i="10" s="1"/>
  <c r="DA8" i="10"/>
  <c r="BB42" i="10"/>
  <c r="BY42" i="10" s="1"/>
  <c r="BB100" i="10"/>
  <c r="BY100" i="10" s="1"/>
  <c r="DA5" i="10"/>
  <c r="DA53" i="10"/>
  <c r="DC53" i="10" s="1"/>
  <c r="V53" i="6" s="1"/>
  <c r="BH7" i="10"/>
  <c r="L7" i="6" s="1"/>
  <c r="BH101" i="10"/>
  <c r="DW80" i="10"/>
  <c r="DA55" i="10"/>
  <c r="DA3" i="10"/>
  <c r="DA44" i="10"/>
  <c r="DA101" i="10"/>
  <c r="DA97" i="10"/>
  <c r="DA38" i="10"/>
  <c r="DA100" i="10"/>
  <c r="DA61" i="10"/>
  <c r="DA40" i="10"/>
  <c r="BU99" i="10"/>
  <c r="BH17" i="10"/>
  <c r="L17" i="6" s="1"/>
  <c r="BH80" i="10"/>
  <c r="BH64" i="10"/>
  <c r="L64" i="6" s="1"/>
  <c r="BH29" i="10"/>
  <c r="L29" i="6" s="1"/>
  <c r="BH15" i="10"/>
  <c r="L15" i="6" s="1"/>
  <c r="DW11" i="10"/>
  <c r="DA94" i="10"/>
  <c r="DA37" i="10"/>
  <c r="CG17" i="10"/>
  <c r="R17" i="6" s="1"/>
  <c r="DA13" i="10"/>
  <c r="DA89" i="10"/>
  <c r="DA57" i="10"/>
  <c r="DA75" i="10"/>
  <c r="CG72" i="10"/>
  <c r="R72" i="6" s="1"/>
  <c r="BB81" i="10"/>
  <c r="BY81" i="10" s="1"/>
  <c r="DB45" i="10"/>
  <c r="CG23" i="10"/>
  <c r="R23" i="6" s="1"/>
  <c r="BH52" i="10"/>
  <c r="L52" i="6" s="1"/>
  <c r="BH35" i="10"/>
  <c r="BH24" i="10"/>
  <c r="BH59" i="10"/>
  <c r="L59" i="6" s="1"/>
  <c r="DW53" i="10"/>
  <c r="DA64" i="10"/>
  <c r="DA39" i="10"/>
  <c r="DA92" i="10"/>
  <c r="DA10" i="10"/>
  <c r="DA85" i="10"/>
  <c r="DA15" i="10"/>
  <c r="DA4" i="10"/>
  <c r="DA74" i="10"/>
  <c r="DA14" i="10"/>
  <c r="DA83" i="10"/>
  <c r="DA77" i="10"/>
  <c r="DA42" i="10"/>
  <c r="BH100" i="10"/>
  <c r="BH60" i="10"/>
  <c r="L60" i="6" s="1"/>
  <c r="BH51" i="10"/>
  <c r="L51" i="6" s="1"/>
  <c r="BH9" i="10"/>
  <c r="L9" i="6" s="1"/>
  <c r="L109" i="6"/>
  <c r="BH73" i="10"/>
  <c r="L73" i="6" s="1"/>
  <c r="L106" i="6"/>
  <c r="BH19" i="10"/>
  <c r="BH53" i="10"/>
  <c r="L53" i="6" s="1"/>
  <c r="DA87" i="10"/>
  <c r="DA48" i="10"/>
  <c r="DA19" i="10"/>
  <c r="DA78" i="10"/>
  <c r="DA36" i="10"/>
  <c r="DA58" i="10"/>
  <c r="DA84" i="10"/>
  <c r="DA62" i="10"/>
  <c r="DA65" i="10"/>
  <c r="DA86" i="10"/>
  <c r="DA91" i="10"/>
  <c r="DA79" i="10"/>
  <c r="BH41" i="10"/>
  <c r="L41" i="6" s="1"/>
  <c r="BB30" i="10"/>
  <c r="BY30" i="10" s="1"/>
  <c r="CG21" i="10"/>
  <c r="R21" i="6" s="1"/>
  <c r="CO81" i="10"/>
  <c r="BH18" i="10"/>
  <c r="L18" i="6" s="1"/>
  <c r="BH72" i="10"/>
  <c r="L72" i="6" s="1"/>
  <c r="L110" i="6"/>
  <c r="BH45" i="10"/>
  <c r="L45" i="6" s="1"/>
  <c r="BH46" i="10"/>
  <c r="L46" i="6" s="1"/>
  <c r="BH71" i="10"/>
  <c r="L71" i="6" s="1"/>
  <c r="DA16" i="10"/>
  <c r="DA63" i="10"/>
  <c r="DA9" i="10"/>
  <c r="DA98" i="10"/>
  <c r="DA51" i="10"/>
  <c r="DA26" i="10"/>
  <c r="DA69" i="10"/>
  <c r="R112" i="6"/>
  <c r="DA18" i="10"/>
  <c r="BU5" i="10"/>
  <c r="BV5" i="10" s="1" a="1"/>
  <c r="BV5" i="10" s="1"/>
  <c r="BH76" i="10"/>
  <c r="L76" i="6" s="1"/>
  <c r="L102" i="6"/>
  <c r="BH47" i="10"/>
  <c r="L47" i="6" s="1"/>
  <c r="BH27" i="10"/>
  <c r="L27" i="6" s="1"/>
  <c r="BH36" i="10"/>
  <c r="CO72" i="10"/>
  <c r="CO21" i="10"/>
  <c r="DB42" i="10"/>
  <c r="BU60" i="10"/>
  <c r="CV21" i="10"/>
  <c r="CX21" i="10" s="1"/>
  <c r="DI42" i="10"/>
  <c r="DU42" i="10" s="1"/>
  <c r="CV72" i="10"/>
  <c r="CX72" i="10" s="1"/>
  <c r="DB21" i="10"/>
  <c r="DI23" i="10"/>
  <c r="DU23" i="10" s="1"/>
  <c r="L111" i="6"/>
  <c r="DB72" i="10"/>
  <c r="DI27" i="10"/>
  <c r="DU27" i="10" s="1"/>
  <c r="CO42" i="10"/>
  <c r="DI72" i="10"/>
  <c r="DU72" i="10" s="1"/>
  <c r="CP72" i="10"/>
  <c r="CP27" i="10"/>
  <c r="CV42" i="10"/>
  <c r="CX42" i="10" s="1"/>
  <c r="BU59" i="10"/>
  <c r="CV14" i="10"/>
  <c r="CX14" i="10" s="1"/>
  <c r="CO27" i="10"/>
  <c r="CO23" i="10"/>
  <c r="BU28" i="10"/>
  <c r="BU23" i="10"/>
  <c r="CP42" i="10"/>
  <c r="CP21" i="10"/>
  <c r="CV27" i="10"/>
  <c r="CX27" i="10" s="1"/>
  <c r="BB82" i="10"/>
  <c r="BY82" i="10" s="1"/>
  <c r="CP59" i="10"/>
  <c r="DB79" i="10"/>
  <c r="BB59" i="10"/>
  <c r="BY59" i="10" s="1"/>
  <c r="BB32" i="10"/>
  <c r="BY32" i="10" s="1"/>
  <c r="CV45" i="10"/>
  <c r="CX45" i="10" s="1"/>
  <c r="BB66" i="10"/>
  <c r="BY66" i="10" s="1"/>
  <c r="BX66" i="10" s="1"/>
  <c r="CU66" i="10" s="1"/>
  <c r="CV69" i="10"/>
  <c r="CX69" i="10" s="1"/>
  <c r="BU69" i="10"/>
  <c r="CG45" i="10"/>
  <c r="R45" i="6" s="1"/>
  <c r="BB46" i="10"/>
  <c r="BY46" i="10" s="1"/>
  <c r="BX46" i="10" s="1"/>
  <c r="CU46" i="10" s="1"/>
  <c r="BB38" i="10"/>
  <c r="BY38" i="10" s="1"/>
  <c r="DI5" i="10"/>
  <c r="DU5" i="10" s="1"/>
  <c r="DB5" i="10"/>
  <c r="BB69" i="10"/>
  <c r="BY69" i="10" s="1"/>
  <c r="CO5" i="10"/>
  <c r="BU61" i="10"/>
  <c r="CO31" i="10"/>
  <c r="DA31" i="10"/>
  <c r="DI81" i="10"/>
  <c r="DU81" i="10" s="1"/>
  <c r="DA81" i="10"/>
  <c r="DI52" i="10"/>
  <c r="DU52" i="10" s="1"/>
  <c r="DA52" i="10"/>
  <c r="DB56" i="10"/>
  <c r="DA56" i="10"/>
  <c r="CV96" i="10"/>
  <c r="CX96" i="10" s="1"/>
  <c r="DA96" i="10"/>
  <c r="CO30" i="10"/>
  <c r="DA30" i="10"/>
  <c r="BB57" i="10"/>
  <c r="BY57" i="10" s="1"/>
  <c r="DI60" i="10"/>
  <c r="DU60" i="10" s="1"/>
  <c r="DA60" i="10"/>
  <c r="CP24" i="10"/>
  <c r="DA24" i="10"/>
  <c r="CO45" i="10"/>
  <c r="DA45" i="10"/>
  <c r="DB35" i="10"/>
  <c r="DA35" i="10"/>
  <c r="CO41" i="10"/>
  <c r="DA41" i="10"/>
  <c r="DB23" i="10"/>
  <c r="DA23" i="10"/>
  <c r="CO52" i="10"/>
  <c r="CG62" i="10"/>
  <c r="R62" i="6" s="1"/>
  <c r="CG60" i="10"/>
  <c r="R60" i="6" s="1"/>
  <c r="CV23" i="10"/>
  <c r="CX23" i="10" s="1"/>
  <c r="BB37" i="10"/>
  <c r="BY37" i="10" s="1"/>
  <c r="CG73" i="10"/>
  <c r="R73" i="6" s="1"/>
  <c r="CG34" i="10"/>
  <c r="R34" i="6" s="1"/>
  <c r="DI45" i="10"/>
  <c r="DU45" i="10" s="1"/>
  <c r="CP35" i="10"/>
  <c r="CV28" i="10"/>
  <c r="CX28" i="10" s="1"/>
  <c r="BB91" i="10"/>
  <c r="BY91" i="10" s="1"/>
  <c r="BB10" i="10"/>
  <c r="BY10" i="10" s="1"/>
  <c r="CV24" i="10"/>
  <c r="CX24" i="10" s="1"/>
  <c r="CG26" i="10"/>
  <c r="R26" i="6" s="1"/>
  <c r="CV31" i="10"/>
  <c r="CX31" i="10" s="1"/>
  <c r="CP45" i="10"/>
  <c r="CV35" i="10"/>
  <c r="CX35" i="10" s="1"/>
  <c r="DI41" i="10"/>
  <c r="DU41" i="10" s="1"/>
  <c r="BB11" i="10"/>
  <c r="BY11" i="10" s="1"/>
  <c r="BX11" i="10" s="1"/>
  <c r="CU11" i="10" s="1"/>
  <c r="CG100" i="10"/>
  <c r="R100" i="6" s="1"/>
  <c r="DI24" i="10"/>
  <c r="DU24" i="10" s="1"/>
  <c r="DB24" i="10"/>
  <c r="BB3" i="10"/>
  <c r="BY3" i="10" s="1"/>
  <c r="CG77" i="10"/>
  <c r="R77" i="6" s="1"/>
  <c r="CG69" i="10"/>
  <c r="R69" i="6" s="1"/>
  <c r="CG41" i="10"/>
  <c r="R41" i="6" s="1"/>
  <c r="DB31" i="10"/>
  <c r="CO28" i="10"/>
  <c r="CG40" i="10"/>
  <c r="R40" i="6" s="1"/>
  <c r="DI35" i="10"/>
  <c r="DU35" i="10" s="1"/>
  <c r="BB96" i="10"/>
  <c r="BY96" i="10" s="1"/>
  <c r="DI28" i="10"/>
  <c r="DU28" i="10" s="1"/>
  <c r="DB28" i="10"/>
  <c r="BB28" i="10"/>
  <c r="BY28" i="10" s="1"/>
  <c r="CG33" i="10"/>
  <c r="R33" i="6" s="1"/>
  <c r="CG49" i="10"/>
  <c r="R49" i="6" s="1"/>
  <c r="BB98" i="10"/>
  <c r="BY98" i="10" s="1"/>
  <c r="BU41" i="10"/>
  <c r="BU21" i="10"/>
  <c r="BV21" i="10" s="1" a="1"/>
  <c r="BV21" i="10" s="1"/>
  <c r="CG79" i="10"/>
  <c r="R79" i="6" s="1"/>
  <c r="BU73" i="10"/>
  <c r="BV73" i="10" s="1" a="1"/>
  <c r="BV73" i="10" s="1"/>
  <c r="CG61" i="10"/>
  <c r="R61" i="6" s="1"/>
  <c r="CG91" i="10"/>
  <c r="R91" i="6" s="1"/>
  <c r="R108" i="6"/>
  <c r="CG13" i="10"/>
  <c r="R13" i="6" s="1"/>
  <c r="BU75" i="10"/>
  <c r="CG7" i="10"/>
  <c r="R7" i="6" s="1"/>
  <c r="BB65" i="10"/>
  <c r="BY65" i="10" s="1"/>
  <c r="CG81" i="10"/>
  <c r="R81" i="6" s="1"/>
  <c r="BM5" i="10"/>
  <c r="O5" i="6" s="1"/>
  <c r="BM8" i="10"/>
  <c r="O8" i="6" s="1"/>
  <c r="BM7" i="10"/>
  <c r="O7" i="6" s="1"/>
  <c r="CG96" i="10"/>
  <c r="R96" i="6" s="1"/>
  <c r="CG59" i="10"/>
  <c r="R59" i="6" s="1"/>
  <c r="R18" i="6"/>
  <c r="CV34" i="10"/>
  <c r="CX34" i="10" s="1"/>
  <c r="AL82" i="10"/>
  <c r="H82" i="6" s="1"/>
  <c r="H117" i="6"/>
  <c r="AL36" i="10"/>
  <c r="H36" i="6" s="1"/>
  <c r="CO4" i="10"/>
  <c r="DI26" i="10"/>
  <c r="DU26" i="10" s="1"/>
  <c r="DH3" i="10"/>
  <c r="DD3" i="10"/>
  <c r="DB81" i="10"/>
  <c r="R70" i="6"/>
  <c r="H119" i="6"/>
  <c r="CG63" i="10"/>
  <c r="R63" i="6" s="1"/>
  <c r="AL3" i="10"/>
  <c r="H3" i="6" s="1"/>
  <c r="AL12" i="10"/>
  <c r="H12" i="6" s="1"/>
  <c r="BM9" i="10"/>
  <c r="O9" i="6" s="1"/>
  <c r="CP5" i="10"/>
  <c r="R110" i="6"/>
  <c r="BB18" i="10"/>
  <c r="BY18" i="10" s="1"/>
  <c r="BB70" i="10"/>
  <c r="BY70" i="10" s="1"/>
  <c r="BX70" i="10" s="1"/>
  <c r="CU70" i="10" s="1"/>
  <c r="AL11" i="10"/>
  <c r="H11" i="6" s="1"/>
  <c r="H120" i="6"/>
  <c r="AL61" i="10"/>
  <c r="H61" i="6" s="1"/>
  <c r="CO44" i="10"/>
  <c r="CG67" i="10"/>
  <c r="R67" i="6" s="1"/>
  <c r="AL20" i="10"/>
  <c r="H20" i="6" s="1"/>
  <c r="CG90" i="10"/>
  <c r="H104" i="6"/>
  <c r="CO62" i="10"/>
  <c r="CO8" i="10"/>
  <c r="CP74" i="10"/>
  <c r="R103" i="6"/>
  <c r="DH9" i="10"/>
  <c r="DD9" i="10"/>
  <c r="DH5" i="10"/>
  <c r="DD5" i="10"/>
  <c r="DH6" i="10"/>
  <c r="DD6" i="10"/>
  <c r="DH8" i="10"/>
  <c r="DD8" i="10"/>
  <c r="AL23" i="10"/>
  <c r="H23" i="6" s="1"/>
  <c r="AL95" i="10"/>
  <c r="H95" i="6" s="1"/>
  <c r="AL69" i="10"/>
  <c r="H69" i="6" s="1"/>
  <c r="AL62" i="10"/>
  <c r="H62" i="6" s="1"/>
  <c r="AL49" i="10"/>
  <c r="H49" i="6" s="1"/>
  <c r="AL19" i="10"/>
  <c r="H19" i="6" s="1"/>
  <c r="BM6" i="10"/>
  <c r="O6" i="6" s="1"/>
  <c r="DH7" i="10"/>
  <c r="DD7" i="10"/>
  <c r="CV81" i="10"/>
  <c r="CX81" i="10" s="1"/>
  <c r="CP30" i="10"/>
  <c r="R46" i="6"/>
  <c r="BB74" i="10"/>
  <c r="BY74" i="10" s="1"/>
  <c r="CV95" i="10"/>
  <c r="CX95" i="10" s="1"/>
  <c r="BU68" i="10"/>
  <c r="BV68" i="10" s="1" a="1"/>
  <c r="BV68" i="10" s="1"/>
  <c r="H108" i="6"/>
  <c r="AL86" i="10"/>
  <c r="H86" i="6" s="1"/>
  <c r="AL97" i="10"/>
  <c r="H97" i="6" s="1"/>
  <c r="AL6" i="10"/>
  <c r="H6" i="6" s="1"/>
  <c r="AL35" i="10"/>
  <c r="H35" i="6" s="1"/>
  <c r="CG30" i="10"/>
  <c r="CV60" i="10"/>
  <c r="CX60" i="10" s="1"/>
  <c r="CP52" i="10"/>
  <c r="CP81" i="10"/>
  <c r="CO83" i="10"/>
  <c r="CV5" i="10"/>
  <c r="CX5" i="10" s="1"/>
  <c r="AL84" i="10"/>
  <c r="H84" i="6" s="1"/>
  <c r="AL99" i="10"/>
  <c r="H99" i="6" s="1"/>
  <c r="AL80" i="10"/>
  <c r="H80" i="6" s="1"/>
  <c r="BB7" i="10"/>
  <c r="BY7" i="10" s="1"/>
  <c r="AL30" i="10"/>
  <c r="H30" i="6" s="1"/>
  <c r="AL40" i="10"/>
  <c r="H40" i="6" s="1"/>
  <c r="AL32" i="10"/>
  <c r="H32" i="6" s="1"/>
  <c r="AL70" i="10"/>
  <c r="H70" i="6" s="1"/>
  <c r="H112" i="6"/>
  <c r="AL48" i="10"/>
  <c r="H48" i="6" s="1"/>
  <c r="BH21" i="10"/>
  <c r="L21" i="6" s="1"/>
  <c r="AL21" i="10"/>
  <c r="H21" i="6" s="1"/>
  <c r="AL77" i="10"/>
  <c r="H77" i="6" s="1"/>
  <c r="AL16" i="10"/>
  <c r="H16" i="6" s="1"/>
  <c r="AL54" i="10"/>
  <c r="H54" i="6" s="1"/>
  <c r="AL78" i="10"/>
  <c r="H78" i="6" s="1"/>
  <c r="CG29" i="10"/>
  <c r="R29" i="6" s="1"/>
  <c r="CV67" i="10"/>
  <c r="CX67" i="10" s="1"/>
  <c r="CP38" i="10"/>
  <c r="CG83" i="10"/>
  <c r="R83" i="6" s="1"/>
  <c r="CG56" i="10"/>
  <c r="BU96" i="10"/>
  <c r="BU83" i="10"/>
  <c r="BV83" i="10" s="1" a="1"/>
  <c r="BV83" i="10" s="1"/>
  <c r="AL79" i="10"/>
  <c r="H79" i="6" s="1"/>
  <c r="BM3" i="10"/>
  <c r="O3" i="6" s="1"/>
  <c r="CO24" i="10"/>
  <c r="BU27" i="10"/>
  <c r="BU56" i="10"/>
  <c r="BB95" i="10"/>
  <c r="BY95" i="10" s="1"/>
  <c r="BU24" i="10"/>
  <c r="BV24" i="10" s="1" a="1"/>
  <c r="BV24" i="10" s="1"/>
  <c r="CO96" i="10"/>
  <c r="CO91" i="10"/>
  <c r="DB96" i="10"/>
  <c r="CP96" i="10"/>
  <c r="CO99" i="10"/>
  <c r="BB27" i="10"/>
  <c r="BY27" i="10" s="1"/>
  <c r="CV30" i="10"/>
  <c r="CX30" i="10" s="1"/>
  <c r="DI30" i="10"/>
  <c r="DU30" i="10" s="1"/>
  <c r="CP26" i="10"/>
  <c r="BU18" i="10"/>
  <c r="BV18" i="10" s="1" a="1"/>
  <c r="BV18" i="10" s="1"/>
  <c r="BB77" i="10"/>
  <c r="BY77" i="10" s="1"/>
  <c r="BB8" i="10"/>
  <c r="BY8" i="10" s="1"/>
  <c r="DB30" i="10"/>
  <c r="DI96" i="10"/>
  <c r="DU96" i="10" s="1"/>
  <c r="BU79" i="10"/>
  <c r="BU30" i="10"/>
  <c r="CV68" i="10"/>
  <c r="CX68" i="10" s="1"/>
  <c r="CP31" i="10"/>
  <c r="CP49" i="10"/>
  <c r="CG51" i="10"/>
  <c r="R51" i="6" s="1"/>
  <c r="DI49" i="10"/>
  <c r="DU49" i="10" s="1"/>
  <c r="DI31" i="10"/>
  <c r="DU31" i="10" s="1"/>
  <c r="BB88" i="10"/>
  <c r="BY88" i="10" s="1"/>
  <c r="BU76" i="10"/>
  <c r="BV76" i="10" s="1" a="1"/>
  <c r="BV76" i="10" s="1"/>
  <c r="BU72" i="10"/>
  <c r="BU49" i="10"/>
  <c r="CV49" i="10"/>
  <c r="CX49" i="10" s="1"/>
  <c r="BB16" i="10"/>
  <c r="BY16" i="10" s="1"/>
  <c r="BB41" i="10"/>
  <c r="BY41" i="10" s="1"/>
  <c r="BB48" i="10"/>
  <c r="BY48" i="10" s="1"/>
  <c r="BU77" i="10"/>
  <c r="CO49" i="10"/>
  <c r="CV38" i="10"/>
  <c r="CX38" i="10" s="1"/>
  <c r="CG85" i="10"/>
  <c r="R85" i="6" s="1"/>
  <c r="BU31" i="10"/>
  <c r="BB40" i="10"/>
  <c r="BY40" i="10" s="1"/>
  <c r="BU40" i="10"/>
  <c r="DI68" i="10"/>
  <c r="DU68" i="10" s="1"/>
  <c r="CV79" i="10"/>
  <c r="CX79" i="10" s="1"/>
  <c r="CV59" i="10"/>
  <c r="CX59" i="10" s="1"/>
  <c r="CO69" i="10"/>
  <c r="BB76" i="10"/>
  <c r="BY76" i="10" s="1"/>
  <c r="BU91" i="10"/>
  <c r="CP44" i="10"/>
  <c r="DB59" i="10"/>
  <c r="DI69" i="10"/>
  <c r="DU69" i="10" s="1"/>
  <c r="DB69" i="10"/>
  <c r="BB26" i="10"/>
  <c r="BY26" i="10" s="1"/>
  <c r="CO79" i="10"/>
  <c r="CP75" i="10"/>
  <c r="CO59" i="10"/>
  <c r="CP79" i="10"/>
  <c r="DI79" i="10"/>
  <c r="DU79" i="10" s="1"/>
  <c r="DI59" i="10"/>
  <c r="DU59" i="10" s="1"/>
  <c r="CO80" i="10"/>
  <c r="CP83" i="10"/>
  <c r="CP69" i="10"/>
  <c r="BB33" i="10"/>
  <c r="BY33" i="10" s="1"/>
  <c r="BB58" i="10"/>
  <c r="BY58" i="10" s="1"/>
  <c r="CG9" i="10"/>
  <c r="R9" i="6" s="1"/>
  <c r="CG75" i="10"/>
  <c r="R75" i="6" s="1"/>
  <c r="BU81" i="10"/>
  <c r="CP56" i="10"/>
  <c r="DB91" i="10"/>
  <c r="BU51" i="10"/>
  <c r="BU35" i="10"/>
  <c r="DB51" i="10"/>
  <c r="BU26" i="10"/>
  <c r="CV36" i="10"/>
  <c r="CX36" i="10" s="1"/>
  <c r="DI56" i="10"/>
  <c r="DU56" i="10" s="1"/>
  <c r="CP77" i="10"/>
  <c r="CV86" i="10"/>
  <c r="CX86" i="10" s="1"/>
  <c r="DB100" i="10"/>
  <c r="CV74" i="10"/>
  <c r="CX74" i="10" s="1"/>
  <c r="BB24" i="10"/>
  <c r="BY24" i="10" s="1"/>
  <c r="CG93" i="10"/>
  <c r="R93" i="6" s="1"/>
  <c r="CP65" i="10"/>
  <c r="DB89" i="10"/>
  <c r="DI77" i="10"/>
  <c r="DU77" i="10" s="1"/>
  <c r="DI91" i="10"/>
  <c r="DU91" i="10" s="1"/>
  <c r="BB13" i="10"/>
  <c r="BY13" i="10" s="1"/>
  <c r="BU88" i="10"/>
  <c r="BB101" i="10"/>
  <c r="BY101" i="10" s="1"/>
  <c r="CO77" i="10"/>
  <c r="CP99" i="10"/>
  <c r="CP91" i="10"/>
  <c r="CV77" i="10"/>
  <c r="CX77" i="10" s="1"/>
  <c r="DB77" i="10"/>
  <c r="DI99" i="10"/>
  <c r="DU99" i="10" s="1"/>
  <c r="CV91" i="10"/>
  <c r="CX91" i="10" s="1"/>
  <c r="BU47" i="10"/>
  <c r="CV26" i="10"/>
  <c r="CX26" i="10" s="1"/>
  <c r="DB26" i="10"/>
  <c r="CO26" i="10"/>
  <c r="CO40" i="10"/>
  <c r="BB51" i="10"/>
  <c r="BY51" i="10" s="1"/>
  <c r="DB65" i="10"/>
  <c r="BU62" i="10"/>
  <c r="CO61" i="10"/>
  <c r="CV40" i="10"/>
  <c r="CX40" i="10" s="1"/>
  <c r="BU84" i="10"/>
  <c r="CP61" i="10"/>
  <c r="CO38" i="10"/>
  <c r="BB87" i="10"/>
  <c r="BY87" i="10" s="1"/>
  <c r="BB71" i="10"/>
  <c r="BY71" i="10" s="1"/>
  <c r="DB61" i="10"/>
  <c r="DI100" i="10"/>
  <c r="DU100" i="10" s="1"/>
  <c r="CP100" i="10"/>
  <c r="DI38" i="10"/>
  <c r="DU38" i="10" s="1"/>
  <c r="DB40" i="10"/>
  <c r="BU32" i="10"/>
  <c r="BV32" i="10" s="1" a="1"/>
  <c r="BV32" i="10" s="1"/>
  <c r="CP40" i="10"/>
  <c r="BU67" i="10"/>
  <c r="BB47" i="10"/>
  <c r="BY47" i="10" s="1"/>
  <c r="BU52" i="10"/>
  <c r="BV52" i="10" s="1" a="1"/>
  <c r="BV52" i="10" s="1"/>
  <c r="BU36" i="10"/>
  <c r="CG47" i="10"/>
  <c r="R47" i="6" s="1"/>
  <c r="BB22" i="10"/>
  <c r="BY22" i="10" s="1"/>
  <c r="CO100" i="10"/>
  <c r="CV61" i="10"/>
  <c r="CX61" i="10" s="1"/>
  <c r="CV100" i="10"/>
  <c r="CX100" i="10" s="1"/>
  <c r="DI61" i="10"/>
  <c r="DU61" i="10" s="1"/>
  <c r="DI40" i="10"/>
  <c r="DU40" i="10" s="1"/>
  <c r="BB80" i="10"/>
  <c r="BY80" i="10" s="1"/>
  <c r="CG78" i="10"/>
  <c r="BU82" i="10"/>
  <c r="BU97" i="10"/>
  <c r="BV97" i="10" s="1" a="1"/>
  <c r="BV97" i="10" s="1"/>
  <c r="CG89" i="10"/>
  <c r="R89" i="6" s="1"/>
  <c r="CG22" i="10"/>
  <c r="R105" i="6"/>
  <c r="CG44" i="10"/>
  <c r="BU71" i="10"/>
  <c r="BV71" i="10" s="1" a="1"/>
  <c r="BV71" i="10" s="1"/>
  <c r="CG95" i="10"/>
  <c r="R95" i="6" s="1"/>
  <c r="DB83" i="10"/>
  <c r="BB85" i="10"/>
  <c r="BY85" i="10" s="1"/>
  <c r="CV83" i="10"/>
  <c r="CX83" i="10" s="1"/>
  <c r="BB90" i="10"/>
  <c r="BY90" i="10" s="1"/>
  <c r="CG97" i="10"/>
  <c r="R97" i="6" s="1"/>
  <c r="DB84" i="10"/>
  <c r="DI83" i="10"/>
  <c r="DU83" i="10" s="1"/>
  <c r="CO74" i="10"/>
  <c r="BU48" i="10"/>
  <c r="BU10" i="10"/>
  <c r="BU101" i="10"/>
  <c r="BU45" i="10"/>
  <c r="BV45" i="10" s="1" a="1"/>
  <c r="BV45" i="10" s="1"/>
  <c r="CV65" i="10"/>
  <c r="CX65" i="10" s="1"/>
  <c r="CV75" i="10"/>
  <c r="CX75" i="10" s="1"/>
  <c r="CO51" i="10"/>
  <c r="DI84" i="10"/>
  <c r="DU84" i="10" s="1"/>
  <c r="CG27" i="10"/>
  <c r="R27" i="6" s="1"/>
  <c r="R117" i="6"/>
  <c r="CG48" i="10"/>
  <c r="CO75" i="10"/>
  <c r="DB75" i="10"/>
  <c r="CV51" i="10"/>
  <c r="CX51" i="10" s="1"/>
  <c r="CO84" i="10"/>
  <c r="BB35" i="10"/>
  <c r="BY35" i="10" s="1"/>
  <c r="H13" i="6"/>
  <c r="DI62" i="10"/>
  <c r="DU62" i="10" s="1"/>
  <c r="DB62" i="10"/>
  <c r="BU19" i="10"/>
  <c r="CP4" i="10"/>
  <c r="BU4" i="10"/>
  <c r="BV4" i="10" s="1" a="1"/>
  <c r="BV4" i="10" s="1"/>
  <c r="DB4" i="10"/>
  <c r="CV4" i="10"/>
  <c r="CX4" i="10" s="1"/>
  <c r="CY4" i="10" s="1"/>
  <c r="DI65" i="10"/>
  <c r="DU65" i="10" s="1"/>
  <c r="CO65" i="10"/>
  <c r="DI75" i="10"/>
  <c r="DU75" i="10" s="1"/>
  <c r="CP51" i="10"/>
  <c r="DI51" i="10"/>
  <c r="DU51" i="10" s="1"/>
  <c r="CV84" i="10"/>
  <c r="CX84" i="10" s="1"/>
  <c r="CP84" i="10"/>
  <c r="CP62" i="10"/>
  <c r="BU55" i="10"/>
  <c r="BU78" i="10"/>
  <c r="BB15" i="10"/>
  <c r="BY15" i="10" s="1"/>
  <c r="CG65" i="10"/>
  <c r="R65" i="6" s="1"/>
  <c r="CG84" i="10"/>
  <c r="DB68" i="10"/>
  <c r="CP68" i="10"/>
  <c r="DB80" i="10"/>
  <c r="CP80" i="10"/>
  <c r="DB99" i="10"/>
  <c r="DB14" i="10"/>
  <c r="CV8" i="10"/>
  <c r="CX8" i="10" s="1"/>
  <c r="CO86" i="10"/>
  <c r="DB86" i="10"/>
  <c r="DB8" i="10"/>
  <c r="BB89" i="10"/>
  <c r="BY89" i="10" s="1"/>
  <c r="BU85" i="10"/>
  <c r="CP97" i="10"/>
  <c r="CO68" i="10"/>
  <c r="CV80" i="10"/>
  <c r="CX80" i="10" s="1"/>
  <c r="CV99" i="10"/>
  <c r="CX99" i="10" s="1"/>
  <c r="CO14" i="10"/>
  <c r="DI14" i="10"/>
  <c r="DU14" i="10" s="1"/>
  <c r="CP8" i="10"/>
  <c r="CP86" i="10"/>
  <c r="DI74" i="10"/>
  <c r="DU74" i="10" s="1"/>
  <c r="BU54" i="10"/>
  <c r="BB63" i="10"/>
  <c r="BY63" i="10" s="1"/>
  <c r="CP14" i="10"/>
  <c r="DI86" i="10"/>
  <c r="DU86" i="10" s="1"/>
  <c r="CQ46" i="10"/>
  <c r="BU6" i="10"/>
  <c r="BU94" i="10"/>
  <c r="CQ11" i="10"/>
  <c r="DB16" i="10"/>
  <c r="DI63" i="10"/>
  <c r="DU63" i="10" s="1"/>
  <c r="CV82" i="10"/>
  <c r="CX82" i="10" s="1"/>
  <c r="DB101" i="10"/>
  <c r="CP95" i="10"/>
  <c r="CV10" i="10"/>
  <c r="CX10" i="10" s="1"/>
  <c r="CO9" i="10"/>
  <c r="CO25" i="10"/>
  <c r="CO93" i="10"/>
  <c r="DI67" i="10"/>
  <c r="DU67" i="10" s="1"/>
  <c r="BU98" i="10"/>
  <c r="DB34" i="10"/>
  <c r="CO33" i="10"/>
  <c r="DI8" i="10"/>
  <c r="DU8" i="10" s="1"/>
  <c r="DB74" i="10"/>
  <c r="CV98" i="10"/>
  <c r="CX98" i="10" s="1"/>
  <c r="CO98" i="10"/>
  <c r="DB98" i="10"/>
  <c r="DI98" i="10"/>
  <c r="DU98" i="10" s="1"/>
  <c r="CP98" i="10"/>
  <c r="CG98" i="10"/>
  <c r="CV71" i="10"/>
  <c r="CX71" i="10" s="1"/>
  <c r="CP71" i="10"/>
  <c r="CO71" i="10"/>
  <c r="DB71" i="10"/>
  <c r="DI71" i="10"/>
  <c r="DU71" i="10" s="1"/>
  <c r="DI64" i="10"/>
  <c r="DU64" i="10" s="1"/>
  <c r="CV92" i="10"/>
  <c r="CX92" i="10" s="1"/>
  <c r="CV13" i="10"/>
  <c r="CX13" i="10" s="1"/>
  <c r="CP19" i="10"/>
  <c r="DI55" i="10"/>
  <c r="DU55" i="10" s="1"/>
  <c r="CO73" i="10"/>
  <c r="CV3" i="10"/>
  <c r="CX3" i="10" s="1"/>
  <c r="CY3" i="10" s="1"/>
  <c r="DI44" i="10"/>
  <c r="DU44" i="10" s="1"/>
  <c r="CV15" i="10"/>
  <c r="CX15" i="10" s="1"/>
  <c r="CV62" i="10"/>
  <c r="CX62" i="10" s="1"/>
  <c r="DI4" i="10"/>
  <c r="DB38" i="10"/>
  <c r="CG71" i="10"/>
  <c r="R71" i="6" s="1"/>
  <c r="CP67" i="10"/>
  <c r="BB67" i="10"/>
  <c r="BY67" i="10" s="1"/>
  <c r="BB45" i="10"/>
  <c r="BY45" i="10" s="1"/>
  <c r="CV44" i="10"/>
  <c r="CX44" i="10" s="1"/>
  <c r="DB44" i="10"/>
  <c r="DB67" i="10"/>
  <c r="DI101" i="10"/>
  <c r="DU101" i="10" s="1"/>
  <c r="CO67" i="10"/>
  <c r="CO101" i="10"/>
  <c r="BB25" i="10"/>
  <c r="BY25" i="10" s="1"/>
  <c r="CG4" i="10"/>
  <c r="R4" i="6" s="1"/>
  <c r="H10" i="6"/>
  <c r="BU92" i="10"/>
  <c r="R111" i="6"/>
  <c r="CV101" i="10"/>
  <c r="CX101" i="10" s="1"/>
  <c r="BB54" i="10"/>
  <c r="BY54" i="10" s="1"/>
  <c r="BU29" i="10"/>
  <c r="BU3" i="10"/>
  <c r="CO58" i="10"/>
  <c r="DI58" i="10"/>
  <c r="DU58" i="10" s="1"/>
  <c r="DB58" i="10"/>
  <c r="CV58" i="10"/>
  <c r="CX58" i="10" s="1"/>
  <c r="DI89" i="10"/>
  <c r="DU89" i="10" s="1"/>
  <c r="CP89" i="10"/>
  <c r="CV89" i="10"/>
  <c r="CX89" i="10" s="1"/>
  <c r="BU50" i="10"/>
  <c r="DB97" i="10"/>
  <c r="DI97" i="10"/>
  <c r="DU97" i="10" s="1"/>
  <c r="CO97" i="10"/>
  <c r="CV97" i="10"/>
  <c r="CX97" i="10" s="1"/>
  <c r="DI29" i="10"/>
  <c r="DU29" i="10" s="1"/>
  <c r="CP29" i="10"/>
  <c r="H93" i="6"/>
  <c r="CO29" i="10"/>
  <c r="CP58" i="10"/>
  <c r="CG68" i="10"/>
  <c r="CV52" i="10"/>
  <c r="CX52" i="10" s="1"/>
  <c r="BB97" i="10"/>
  <c r="BY97" i="10" s="1"/>
  <c r="DC66" i="10"/>
  <c r="CO56" i="10"/>
  <c r="CG82" i="10"/>
  <c r="CG55" i="10"/>
  <c r="R55" i="6" s="1"/>
  <c r="BU65" i="10"/>
  <c r="CV56" i="10"/>
  <c r="CX56" i="10" s="1"/>
  <c r="BB60" i="10"/>
  <c r="BY60" i="10" s="1"/>
  <c r="BB86" i="10"/>
  <c r="BY86" i="10" s="1"/>
  <c r="CP101" i="10"/>
  <c r="CO89" i="10"/>
  <c r="CG50" i="10"/>
  <c r="BU15" i="10"/>
  <c r="BU89" i="10"/>
  <c r="BU33" i="10"/>
  <c r="BB93" i="10"/>
  <c r="BY93" i="10" s="1"/>
  <c r="BU16" i="10"/>
  <c r="BV16" i="10" s="1" a="1"/>
  <c r="BV16" i="10" s="1"/>
  <c r="H91" i="6"/>
  <c r="CP57" i="10"/>
  <c r="CG57" i="10"/>
  <c r="R57" i="6" s="1"/>
  <c r="BU100" i="10"/>
  <c r="BV100" i="10" s="1" a="1"/>
  <c r="BV100" i="10" s="1"/>
  <c r="CV33" i="10"/>
  <c r="CX33" i="10" s="1"/>
  <c r="DB36" i="10"/>
  <c r="DI82" i="10"/>
  <c r="DU82" i="10" s="1"/>
  <c r="CG19" i="10"/>
  <c r="R19" i="6" s="1"/>
  <c r="BB84" i="10"/>
  <c r="BY84" i="10" s="1"/>
  <c r="CG58" i="10"/>
  <c r="CG52" i="10"/>
  <c r="CG101" i="10"/>
  <c r="R101" i="6" s="1"/>
  <c r="CG36" i="10"/>
  <c r="BB73" i="10"/>
  <c r="BY73" i="10" s="1"/>
  <c r="BU58" i="10"/>
  <c r="DI36" i="10"/>
  <c r="DU36" i="10" s="1"/>
  <c r="CO76" i="10"/>
  <c r="DI3" i="10"/>
  <c r="CO36" i="10"/>
  <c r="CP36" i="10"/>
  <c r="CV7" i="10"/>
  <c r="CX7" i="10" s="1"/>
  <c r="BB39" i="10"/>
  <c r="BY39" i="10" s="1"/>
  <c r="DI93" i="10"/>
  <c r="DU93" i="10" s="1"/>
  <c r="CV63" i="10"/>
  <c r="CX63" i="10" s="1"/>
  <c r="DB57" i="10"/>
  <c r="DI57" i="10"/>
  <c r="DU57" i="10" s="1"/>
  <c r="CV57" i="10"/>
  <c r="CX57" i="10" s="1"/>
  <c r="CP73" i="10"/>
  <c r="DB9" i="10"/>
  <c r="CV93" i="10"/>
  <c r="CX93" i="10" s="1"/>
  <c r="CP16" i="10"/>
  <c r="DI73" i="10"/>
  <c r="DU73" i="10" s="1"/>
  <c r="DI9" i="10"/>
  <c r="DU9" i="10" s="1"/>
  <c r="CO34" i="10"/>
  <c r="DB73" i="10"/>
  <c r="BB61" i="10"/>
  <c r="BY61" i="10" s="1"/>
  <c r="BU7" i="10"/>
  <c r="BU25" i="10"/>
  <c r="CP33" i="10"/>
  <c r="DB33" i="10"/>
  <c r="CO57" i="10"/>
  <c r="CO63" i="10"/>
  <c r="CP55" i="10"/>
  <c r="CP9" i="10"/>
  <c r="DI34" i="10"/>
  <c r="DU34" i="10" s="1"/>
  <c r="CG25" i="10"/>
  <c r="R25" i="6" s="1"/>
  <c r="DB93" i="10"/>
  <c r="DI33" i="10"/>
  <c r="DU33" i="10" s="1"/>
  <c r="CV73" i="10"/>
  <c r="CX73" i="10" s="1"/>
  <c r="BB56" i="10"/>
  <c r="BY56" i="10" s="1"/>
  <c r="CG3" i="10"/>
  <c r="R3" i="6" s="1"/>
  <c r="H85" i="6"/>
  <c r="BB75" i="10"/>
  <c r="BY75" i="10" s="1"/>
  <c r="DB3" i="10"/>
  <c r="CP3" i="10"/>
  <c r="CO78" i="10"/>
  <c r="CV78" i="10"/>
  <c r="CX78" i="10" s="1"/>
  <c r="DB78" i="10"/>
  <c r="DI78" i="10"/>
  <c r="DU78" i="10" s="1"/>
  <c r="CV76" i="10"/>
  <c r="CX76" i="10" s="1"/>
  <c r="DB76" i="10"/>
  <c r="DI76" i="10"/>
  <c r="DU76" i="10" s="1"/>
  <c r="CO50" i="10"/>
  <c r="CV50" i="10"/>
  <c r="CX50" i="10" s="1"/>
  <c r="CP50" i="10"/>
  <c r="CV88" i="10"/>
  <c r="CX88" i="10" s="1"/>
  <c r="DB88" i="10"/>
  <c r="BB83" i="10"/>
  <c r="BY83" i="10" s="1"/>
  <c r="DB82" i="10"/>
  <c r="CO82" i="10"/>
  <c r="DI15" i="10"/>
  <c r="DU15" i="10" s="1"/>
  <c r="CO15" i="10"/>
  <c r="CP15" i="10"/>
  <c r="CP48" i="10"/>
  <c r="DI88" i="10"/>
  <c r="DU88" i="10" s="1"/>
  <c r="DB15" i="10"/>
  <c r="CO3" i="10"/>
  <c r="CP82" i="10"/>
  <c r="BB9" i="10"/>
  <c r="BY9" i="10" s="1"/>
  <c r="DI43" i="10"/>
  <c r="DU43" i="10" s="1"/>
  <c r="CV43" i="10"/>
  <c r="CX43" i="10" s="1"/>
  <c r="CG8" i="10"/>
  <c r="R8" i="6" s="1"/>
  <c r="DB90" i="10"/>
  <c r="CV90" i="10"/>
  <c r="CX90" i="10" s="1"/>
  <c r="CP90" i="10"/>
  <c r="CO90" i="10"/>
  <c r="DI90" i="10"/>
  <c r="DU90" i="10" s="1"/>
  <c r="DB7" i="10"/>
  <c r="DI7" i="10"/>
  <c r="DU7" i="10" s="1"/>
  <c r="CP7" i="10"/>
  <c r="CP76" i="10"/>
  <c r="DI25" i="10"/>
  <c r="DU25" i="10" s="1"/>
  <c r="CO7" i="10"/>
  <c r="BB62" i="10"/>
  <c r="BY62" i="10" s="1"/>
  <c r="CP78" i="10"/>
  <c r="BB34" i="10"/>
  <c r="BY34" i="10" s="1"/>
  <c r="BB52" i="10"/>
  <c r="BY52" i="10" s="1"/>
  <c r="BU38" i="10"/>
  <c r="BU90" i="10"/>
  <c r="BB68" i="10"/>
  <c r="BY68" i="10" s="1"/>
  <c r="CG76" i="10"/>
  <c r="BB43" i="10"/>
  <c r="BY43" i="10" s="1"/>
  <c r="CG15" i="10"/>
  <c r="R15" i="6" s="1"/>
  <c r="BB31" i="10"/>
  <c r="BY31" i="10" s="1"/>
  <c r="BU34" i="10"/>
  <c r="BU9" i="10"/>
  <c r="BU93" i="10"/>
  <c r="CG88" i="10"/>
  <c r="CO88" i="10"/>
  <c r="CP88" i="10"/>
  <c r="DB29" i="10"/>
  <c r="BB99" i="10"/>
  <c r="BY99" i="10" s="1"/>
  <c r="BU95" i="10"/>
  <c r="BV95" i="10" s="1" a="1"/>
  <c r="BV95" i="10" s="1"/>
  <c r="BB94" i="10"/>
  <c r="BY94" i="10" s="1"/>
  <c r="BB4" i="10"/>
  <c r="BY4" i="10" s="1"/>
  <c r="BB64" i="10"/>
  <c r="BY64" i="10" s="1"/>
  <c r="BB92" i="10"/>
  <c r="BY92" i="10" s="1"/>
  <c r="BB49" i="10"/>
  <c r="BY49" i="10" s="1"/>
  <c r="CP93" i="10"/>
  <c r="CV29" i="10"/>
  <c r="CX29" i="10" s="1"/>
  <c r="CG43" i="10"/>
  <c r="R43" i="6" s="1"/>
  <c r="CG38" i="10"/>
  <c r="DB50" i="10"/>
  <c r="DI50" i="10"/>
  <c r="DU50" i="10" s="1"/>
  <c r="DI47" i="10"/>
  <c r="DU47" i="10" s="1"/>
  <c r="DB47" i="10"/>
  <c r="CO47" i="10"/>
  <c r="CO85" i="10"/>
  <c r="DB85" i="10"/>
  <c r="CP85" i="10"/>
  <c r="CV85" i="10"/>
  <c r="CX85" i="10" s="1"/>
  <c r="CP47" i="10"/>
  <c r="DB25" i="10"/>
  <c r="CV25" i="10"/>
  <c r="CX25" i="10" s="1"/>
  <c r="H67" i="6"/>
  <c r="DI85" i="10"/>
  <c r="DU85" i="10" s="1"/>
  <c r="CP25" i="10"/>
  <c r="CV47" i="10"/>
  <c r="CX47" i="10" s="1"/>
  <c r="DI95" i="10"/>
  <c r="DU95" i="10" s="1"/>
  <c r="CO22" i="10"/>
  <c r="DB10" i="10"/>
  <c r="DI10" i="10"/>
  <c r="DU10" i="10" s="1"/>
  <c r="BB50" i="10"/>
  <c r="BY50" i="10" s="1"/>
  <c r="CG14" i="10"/>
  <c r="BU39" i="10"/>
  <c r="CG54" i="10"/>
  <c r="DB63" i="10"/>
  <c r="CP63" i="10"/>
  <c r="CO55" i="10"/>
  <c r="DB55" i="10"/>
  <c r="CV9" i="10"/>
  <c r="CX9" i="10" s="1"/>
  <c r="CP34" i="10"/>
  <c r="BU43" i="10"/>
  <c r="BB55" i="10"/>
  <c r="BY55" i="10" s="1"/>
  <c r="CG10" i="10"/>
  <c r="CV55" i="10"/>
  <c r="CX55" i="10" s="1"/>
  <c r="BB72" i="10"/>
  <c r="BY72" i="10" s="1"/>
  <c r="BU22" i="10"/>
  <c r="BV22" i="10" s="1" a="1"/>
  <c r="BV22" i="10" s="1"/>
  <c r="BU44" i="10"/>
  <c r="CO95" i="10"/>
  <c r="BB19" i="10"/>
  <c r="BY19" i="10" s="1"/>
  <c r="CV19" i="10"/>
  <c r="CX19" i="10" s="1"/>
  <c r="BB29" i="10"/>
  <c r="BY29" i="10" s="1"/>
  <c r="CO48" i="10"/>
  <c r="DB95" i="10"/>
  <c r="R113" i="6"/>
  <c r="DB43" i="10"/>
  <c r="CV48" i="10"/>
  <c r="CX48" i="10" s="1"/>
  <c r="CP10" i="10"/>
  <c r="CV94" i="10"/>
  <c r="CX94" i="10" s="1"/>
  <c r="CO19" i="10"/>
  <c r="BU80" i="10"/>
  <c r="BV80" i="10" s="1" a="1"/>
  <c r="BV80" i="10" s="1"/>
  <c r="BB20" i="10"/>
  <c r="BY20" i="10" s="1"/>
  <c r="BU63" i="10"/>
  <c r="DI92" i="10"/>
  <c r="DU92" i="10" s="1"/>
  <c r="CP22" i="10"/>
  <c r="DB22" i="10"/>
  <c r="DI19" i="10"/>
  <c r="DU19" i="10" s="1"/>
  <c r="DI13" i="10"/>
  <c r="DU13" i="10" s="1"/>
  <c r="CP13" i="10"/>
  <c r="BU8" i="10"/>
  <c r="CO43" i="10"/>
  <c r="DI48" i="10"/>
  <c r="DU48" i="10" s="1"/>
  <c r="CP43" i="10"/>
  <c r="DB48" i="10"/>
  <c r="CO10" i="10"/>
  <c r="DB92" i="10"/>
  <c r="CV22" i="10"/>
  <c r="CX22" i="10" s="1"/>
  <c r="DI22" i="10"/>
  <c r="DU22" i="10" s="1"/>
  <c r="DB19" i="10"/>
  <c r="DB13" i="10"/>
  <c r="CO13" i="10"/>
  <c r="CG6" i="10"/>
  <c r="BU14" i="10"/>
  <c r="BV14" i="10" s="1" a="1"/>
  <c r="BV14" i="10" s="1"/>
  <c r="CG39" i="10"/>
  <c r="R39" i="6" s="1"/>
  <c r="DI20" i="10"/>
  <c r="DU20" i="10" s="1"/>
  <c r="CG37" i="10"/>
  <c r="R37" i="6" s="1"/>
  <c r="DB32" i="10"/>
  <c r="CG86" i="10"/>
  <c r="CO20" i="10"/>
  <c r="CO94" i="10"/>
  <c r="BU17" i="10"/>
  <c r="BU13" i="10"/>
  <c r="BV13" i="10" s="1" a="1"/>
  <c r="BV13" i="10" s="1"/>
  <c r="BU64" i="10"/>
  <c r="BV64" i="10" s="1" a="1"/>
  <c r="BV64" i="10" s="1"/>
  <c r="H100" i="6"/>
  <c r="DB20" i="10"/>
  <c r="CP20" i="10"/>
  <c r="CV20" i="10"/>
  <c r="CX20" i="10" s="1"/>
  <c r="BU37" i="10"/>
  <c r="H68" i="6"/>
  <c r="H5" i="6"/>
  <c r="DB6" i="10"/>
  <c r="CO6" i="10"/>
  <c r="CV6" i="10"/>
  <c r="CX6" i="10" s="1"/>
  <c r="BB14" i="10"/>
  <c r="BY14" i="10" s="1"/>
  <c r="CG20" i="10"/>
  <c r="R20" i="6" s="1"/>
  <c r="DB17" i="10"/>
  <c r="DI17" i="10"/>
  <c r="DU17" i="10" s="1"/>
  <c r="CO17" i="10"/>
  <c r="CV17" i="10"/>
  <c r="CX17" i="10" s="1"/>
  <c r="CP17" i="10"/>
  <c r="CG16" i="10"/>
  <c r="R16" i="6" s="1"/>
  <c r="CG94" i="10"/>
  <c r="BU20" i="10"/>
  <c r="BV20" i="10" s="1" a="1"/>
  <c r="BV20" i="10" s="1"/>
  <c r="DB37" i="10"/>
  <c r="CO37" i="10"/>
  <c r="CP37" i="10"/>
  <c r="DI37" i="10"/>
  <c r="DU37" i="10" s="1"/>
  <c r="CV37" i="10"/>
  <c r="CX37" i="10" s="1"/>
  <c r="CP92" i="10"/>
  <c r="CV54" i="10"/>
  <c r="CX54" i="10" s="1"/>
  <c r="CO54" i="10"/>
  <c r="DI54" i="10"/>
  <c r="DU54" i="10" s="1"/>
  <c r="DB54" i="10"/>
  <c r="CP54" i="10"/>
  <c r="DI6" i="10"/>
  <c r="DU6" i="10" s="1"/>
  <c r="CG80" i="10"/>
  <c r="CG32" i="10"/>
  <c r="R119" i="6"/>
  <c r="CG64" i="10"/>
  <c r="CV39" i="10"/>
  <c r="CX39" i="10" s="1"/>
  <c r="DI39" i="10"/>
  <c r="DU39" i="10" s="1"/>
  <c r="CP39" i="10"/>
  <c r="DB39" i="10"/>
  <c r="CO39" i="10"/>
  <c r="CO16" i="10"/>
  <c r="CO92" i="10"/>
  <c r="CV16" i="10"/>
  <c r="CX16" i="10" s="1"/>
  <c r="DB64" i="10"/>
  <c r="CP94" i="10"/>
  <c r="DI94" i="10"/>
  <c r="DU94" i="10" s="1"/>
  <c r="BU74" i="10"/>
  <c r="BV74" i="10" s="1" a="1"/>
  <c r="BV74" i="10" s="1"/>
  <c r="R107" i="6"/>
  <c r="BU86" i="10"/>
  <c r="H24" i="6"/>
  <c r="CP64" i="10"/>
  <c r="CV64" i="10"/>
  <c r="CX64" i="10" s="1"/>
  <c r="CO64" i="10"/>
  <c r="DB94" i="10"/>
  <c r="DI32" i="10"/>
  <c r="DU32" i="10" s="1"/>
  <c r="CO32" i="10"/>
  <c r="CP32" i="10"/>
  <c r="CP6" i="10"/>
  <c r="CG92" i="10"/>
  <c r="CG87" i="10"/>
  <c r="R87" i="6" s="1"/>
  <c r="DI16" i="10"/>
  <c r="DU16" i="10" s="1"/>
  <c r="CV32" i="10"/>
  <c r="CX32" i="10" s="1"/>
  <c r="CG74" i="10"/>
  <c r="BU87" i="10"/>
  <c r="DB87" i="10"/>
  <c r="CO87" i="10"/>
  <c r="CV87" i="10"/>
  <c r="CX87" i="10" s="1"/>
  <c r="DI87" i="10"/>
  <c r="DU87" i="10" s="1"/>
  <c r="CP87" i="10"/>
  <c r="DR70" i="10"/>
  <c r="DT70" i="10" s="1"/>
  <c r="DL46" i="10"/>
  <c r="DC70" i="10"/>
  <c r="CQ70" i="10"/>
  <c r="DL70" i="10"/>
  <c r="DX46" i="10"/>
  <c r="DR46" i="10"/>
  <c r="DT46" i="10" s="1"/>
  <c r="DC46" i="10"/>
  <c r="V46" i="6" s="1"/>
  <c r="DK46" i="10"/>
  <c r="BX53" i="10"/>
  <c r="CU53" i="10" s="1"/>
  <c r="DK70" i="10"/>
  <c r="DX70" i="10"/>
  <c r="DL80" i="10"/>
  <c r="DX80" i="10"/>
  <c r="DK80" i="10"/>
  <c r="DR80" i="10"/>
  <c r="DT80" i="10" s="1"/>
  <c r="DX21" i="10"/>
  <c r="DK21" i="10"/>
  <c r="DR21" i="10"/>
  <c r="DT21" i="10" s="1"/>
  <c r="DL21" i="10"/>
  <c r="DC11" i="10"/>
  <c r="V11" i="6" s="1"/>
  <c r="DL11" i="10"/>
  <c r="DX11" i="10"/>
  <c r="DR11" i="10"/>
  <c r="DT11" i="10" s="1"/>
  <c r="DK11" i="10"/>
  <c r="ER226" i="10" l="1"/>
  <c r="AB226" i="6" s="1"/>
  <c r="DV267" i="10"/>
  <c r="X267" i="6" s="1"/>
  <c r="HT262" i="10" a="1"/>
  <c r="HT262" i="10" s="1"/>
  <c r="IP262" i="10" s="1" a="1"/>
  <c r="IP262" i="10" s="1"/>
  <c r="ER293" i="10"/>
  <c r="AB293" i="6" s="1"/>
  <c r="GX217" i="10" a="1"/>
  <c r="GX217" i="10" s="1"/>
  <c r="HT217" i="10" s="1" a="1"/>
  <c r="HT217" i="10" s="1"/>
  <c r="DV263" i="10"/>
  <c r="X263" i="6" s="1"/>
  <c r="HS64" i="10"/>
  <c r="HT193" i="10" a="1"/>
  <c r="HT193" i="10" s="1"/>
  <c r="IP193" i="10" s="1" a="1"/>
  <c r="IP193" i="10" s="1"/>
  <c r="IP141" i="10" a="1"/>
  <c r="IP141" i="10" s="1"/>
  <c r="GX131" i="10" a="1"/>
  <c r="GX131" i="10" s="1"/>
  <c r="HT131" i="10" s="1" a="1"/>
  <c r="HT131" i="10" s="1"/>
  <c r="HT167" i="10" a="1"/>
  <c r="HT167" i="10" s="1"/>
  <c r="IP167" i="10" s="1" a="1"/>
  <c r="IP167" i="10" s="1"/>
  <c r="GX297" i="10" a="1"/>
  <c r="GX297" i="10" s="1"/>
  <c r="HT297" i="10" s="1" a="1"/>
  <c r="HT297" i="10" s="1"/>
  <c r="FF123" i="10" a="1"/>
  <c r="FF123" i="10" s="1"/>
  <c r="GB123" i="10" s="1" a="1"/>
  <c r="GB123" i="10" s="1"/>
  <c r="HT282" i="10" a="1"/>
  <c r="HT282" i="10" s="1"/>
  <c r="IP282" i="10" s="1" a="1"/>
  <c r="IP282" i="10" s="1"/>
  <c r="GX263" i="10" a="1"/>
  <c r="GX263" i="10" s="1"/>
  <c r="HT263" i="10" s="1" a="1"/>
  <c r="HT263" i="10" s="1"/>
  <c r="IP263" i="10" s="1" a="1"/>
  <c r="IP263" i="10" s="1"/>
  <c r="HS47" i="10"/>
  <c r="GB259" i="10" a="1"/>
  <c r="GB259" i="10" s="1"/>
  <c r="HS94" i="10"/>
  <c r="HS60" i="10"/>
  <c r="GB239" i="10" a="1"/>
  <c r="GB239" i="10" s="1"/>
  <c r="GB129" i="10" a="1"/>
  <c r="GB129" i="10" s="1"/>
  <c r="GX129" i="10" s="1" a="1"/>
  <c r="GX129" i="10" s="1"/>
  <c r="HT129" i="10" s="1" a="1"/>
  <c r="HT129" i="10" s="1"/>
  <c r="IP129" i="10" s="1" a="1"/>
  <c r="IP129" i="10" s="1"/>
  <c r="GX215" i="10" a="1"/>
  <c r="GX215" i="10" s="1"/>
  <c r="HT215" i="10" s="1" a="1"/>
  <c r="HT215" i="10" s="1"/>
  <c r="IP215" i="10" s="1" a="1"/>
  <c r="IP215" i="10" s="1"/>
  <c r="GX110" i="10" a="1"/>
  <c r="GX110" i="10" s="1"/>
  <c r="HS39" i="10"/>
  <c r="GB256" i="10" a="1"/>
  <c r="GB256" i="10" s="1"/>
  <c r="GX256" i="10" s="1" a="1"/>
  <c r="GX256" i="10" s="1"/>
  <c r="HT256" i="10" s="1" a="1"/>
  <c r="HT256" i="10" s="1"/>
  <c r="IP256" i="10" s="1" a="1"/>
  <c r="IP256" i="10" s="1"/>
  <c r="GX174" i="10" a="1"/>
  <c r="GX174" i="10" s="1"/>
  <c r="HT174" i="10" s="1" a="1"/>
  <c r="HT174" i="10" s="1"/>
  <c r="HS80" i="10"/>
  <c r="GB189" i="10" a="1"/>
  <c r="GB189" i="10" s="1"/>
  <c r="GX189" i="10" s="1" a="1"/>
  <c r="GX189" i="10" s="1"/>
  <c r="HT189" i="10" s="1" a="1"/>
  <c r="HT189" i="10" s="1"/>
  <c r="IP189" i="10" s="1" a="1"/>
  <c r="IP189" i="10" s="1"/>
  <c r="GX168" i="10" a="1"/>
  <c r="GX168" i="10" s="1"/>
  <c r="HT168" i="10" s="1" a="1"/>
  <c r="HT168" i="10" s="1"/>
  <c r="IP168" i="10" s="1" a="1"/>
  <c r="IP168" i="10" s="1"/>
  <c r="GB161" i="10" a="1"/>
  <c r="GB161" i="10" s="1"/>
  <c r="GX161" i="10" s="1" a="1"/>
  <c r="GX161" i="10" s="1"/>
  <c r="HT161" i="10" s="1" a="1"/>
  <c r="HT161" i="10" s="1"/>
  <c r="IP161" i="10" s="1" a="1"/>
  <c r="IP161" i="10" s="1"/>
  <c r="FF117" i="10" a="1"/>
  <c r="FF117" i="10" s="1"/>
  <c r="GB117" i="10" s="1" a="1"/>
  <c r="GB117" i="10" s="1"/>
  <c r="IP238" i="10" a="1"/>
  <c r="IP238" i="10" s="1"/>
  <c r="FF214" i="10" a="1"/>
  <c r="FF214" i="10" s="1"/>
  <c r="GB214" i="10" s="1" a="1"/>
  <c r="GB214" i="10" s="1"/>
  <c r="GX214" i="10" s="1" a="1"/>
  <c r="GX214" i="10" s="1"/>
  <c r="HT253" i="10" a="1"/>
  <c r="HT253" i="10" s="1"/>
  <c r="IP253" i="10" s="1" a="1"/>
  <c r="IP253" i="10" s="1"/>
  <c r="FF148" i="10" a="1"/>
  <c r="FF148" i="10" s="1"/>
  <c r="GB148" i="10" a="1"/>
  <c r="GB148" i="10" s="1"/>
  <c r="GX148" i="10" s="1" a="1"/>
  <c r="GX148" i="10" s="1"/>
  <c r="HT148" i="10" s="1" a="1"/>
  <c r="HT148" i="10" s="1"/>
  <c r="IP148" i="10" s="1" a="1"/>
  <c r="IP148" i="10" s="1"/>
  <c r="FF188" i="10" a="1"/>
  <c r="FF188" i="10" s="1"/>
  <c r="GB188" i="10" s="1" a="1"/>
  <c r="GB188" i="10" s="1"/>
  <c r="GX188" i="10" s="1" a="1"/>
  <c r="GX188" i="10" s="1"/>
  <c r="HT188" i="10" s="1" a="1"/>
  <c r="HT188" i="10" s="1"/>
  <c r="IP188" i="10" s="1" a="1"/>
  <c r="IP188" i="10" s="1"/>
  <c r="ER188" i="10"/>
  <c r="AB188" i="6" s="1"/>
  <c r="GB293" i="10" a="1"/>
  <c r="GB293" i="10" s="1"/>
  <c r="GX293" i="10" s="1" a="1"/>
  <c r="GX293" i="10" s="1"/>
  <c r="HT293" i="10" s="1" a="1"/>
  <c r="HT293" i="10" s="1"/>
  <c r="IP293" i="10" s="1" a="1"/>
  <c r="IP293" i="10" s="1"/>
  <c r="FN293" i="10"/>
  <c r="AF293" i="6" s="1"/>
  <c r="BV63" i="10" a="1"/>
  <c r="BV63" i="10" s="1"/>
  <c r="BV86" i="10" a="1"/>
  <c r="BV86" i="10" s="1"/>
  <c r="CR11" i="10" a="1"/>
  <c r="CR11" i="10" s="1"/>
  <c r="BV82" i="10" a="1"/>
  <c r="BV82" i="10" s="1"/>
  <c r="BV10" i="10" a="1"/>
  <c r="BV10" i="10" s="1"/>
  <c r="BV54" i="10" a="1"/>
  <c r="BV54" i="10" s="1"/>
  <c r="BV33" i="10" a="1"/>
  <c r="BV33" i="10" s="1"/>
  <c r="BV90" i="10" a="1"/>
  <c r="BV90" i="10" s="1"/>
  <c r="CD90" i="10" s="1"/>
  <c r="P90" i="6" s="1"/>
  <c r="BV58" i="10" a="1"/>
  <c r="BV58" i="10" s="1"/>
  <c r="BV89" i="10" a="1"/>
  <c r="BV89" i="10" s="1"/>
  <c r="IT42" i="10"/>
  <c r="IV42" i="10" s="1"/>
  <c r="IM36" i="10"/>
  <c r="IT44" i="10"/>
  <c r="IV44" i="10" s="1"/>
  <c r="IM97" i="10"/>
  <c r="IM77" i="10"/>
  <c r="IN31" i="10"/>
  <c r="IO31" i="10" s="1"/>
  <c r="IT74" i="10"/>
  <c r="IV74" i="10" s="1"/>
  <c r="IT52" i="10"/>
  <c r="IV52" i="10" s="1"/>
  <c r="IN94" i="10"/>
  <c r="IO94" i="10" s="1"/>
  <c r="IN59" i="10"/>
  <c r="IT6" i="10"/>
  <c r="IV6" i="10" s="1"/>
  <c r="IT96" i="10"/>
  <c r="IV96" i="10" s="1"/>
  <c r="IN58" i="10"/>
  <c r="IN90" i="10"/>
  <c r="IO90" i="10" s="1"/>
  <c r="IM39" i="10"/>
  <c r="IN25" i="10"/>
  <c r="IT19" i="10"/>
  <c r="IV19" i="10" s="1"/>
  <c r="IT81" i="10"/>
  <c r="IV81" i="10" s="1"/>
  <c r="IM76" i="10"/>
  <c r="IN54" i="10"/>
  <c r="IM23" i="10"/>
  <c r="IN50" i="10"/>
  <c r="IN24" i="10"/>
  <c r="IT84" i="10"/>
  <c r="IV84" i="10" s="1"/>
  <c r="IM13" i="10"/>
  <c r="IO13" i="10" s="1"/>
  <c r="IM78" i="10"/>
  <c r="IT16" i="10"/>
  <c r="IV16" i="10" s="1"/>
  <c r="BV78" i="10" a="1"/>
  <c r="BV78" i="10" s="1"/>
  <c r="HT257" i="10" a="1"/>
  <c r="HT257" i="10" s="1"/>
  <c r="IP257" i="10" s="1" a="1"/>
  <c r="IP257" i="10" s="1"/>
  <c r="IP217" i="10" a="1"/>
  <c r="IP217" i="10" s="1"/>
  <c r="BV60" i="10" a="1"/>
  <c r="BV60" i="10" s="1"/>
  <c r="IP131" i="10" a="1"/>
  <c r="IP131" i="10" s="1"/>
  <c r="BV61" i="10" a="1"/>
  <c r="BV61" i="10" s="1"/>
  <c r="EJ169" i="10" a="1"/>
  <c r="EJ169" i="10" s="1"/>
  <c r="FF146" i="10" a="1"/>
  <c r="FF146" i="10" s="1"/>
  <c r="GB146" i="10" s="1" a="1"/>
  <c r="GB146" i="10" s="1"/>
  <c r="BV36" i="10" a="1"/>
  <c r="BV36" i="10" s="1"/>
  <c r="FF295" i="10" a="1"/>
  <c r="FF295" i="10" s="1"/>
  <c r="GB295" i="10" s="1" a="1"/>
  <c r="GB295" i="10" s="1"/>
  <c r="HT213" i="10" a="1"/>
  <c r="HT213" i="10" s="1"/>
  <c r="IP213" i="10" s="1" a="1"/>
  <c r="IP213" i="10" s="1"/>
  <c r="BV7" i="10" a="1"/>
  <c r="BV7" i="10" s="1"/>
  <c r="BV40" i="10" a="1"/>
  <c r="BV40" i="10" s="1"/>
  <c r="BV53" i="10" a="1"/>
  <c r="BV53" i="10" s="1"/>
  <c r="BV17" i="10" a="1"/>
  <c r="BV17" i="10" s="1"/>
  <c r="FF115" i="10" a="1"/>
  <c r="FF115" i="10" s="1"/>
  <c r="GB115" i="10" s="1" a="1"/>
  <c r="GB115" i="10" s="1"/>
  <c r="GX136" i="10" a="1"/>
  <c r="GX136" i="10" s="1"/>
  <c r="HT136" i="10" s="1" a="1"/>
  <c r="HT136" i="10" s="1"/>
  <c r="IP136" i="10" s="1" a="1"/>
  <c r="IP136" i="10" s="1"/>
  <c r="BV49" i="10" a="1"/>
  <c r="BV49" i="10" s="1"/>
  <c r="GX160" i="10" a="1"/>
  <c r="GX160" i="10" s="1"/>
  <c r="HT160" i="10" s="1" a="1"/>
  <c r="HT160" i="10" s="1"/>
  <c r="IP160" i="10" s="1" a="1"/>
  <c r="IP160" i="10" s="1"/>
  <c r="IP162" i="10" a="1"/>
  <c r="IP162" i="10" s="1"/>
  <c r="GX232" i="10" a="1"/>
  <c r="GX232" i="10" s="1"/>
  <c r="HT232" i="10" s="1" a="1"/>
  <c r="HT232" i="10" s="1"/>
  <c r="IP232" i="10" s="1" a="1"/>
  <c r="IP232" i="10" s="1"/>
  <c r="FF207" i="10" a="1"/>
  <c r="FF207" i="10" s="1"/>
  <c r="GB207" i="10" s="1" a="1"/>
  <c r="GB207" i="10" s="1"/>
  <c r="GX207" i="10" s="1" a="1"/>
  <c r="GX207" i="10" s="1"/>
  <c r="HT207" i="10" s="1" a="1"/>
  <c r="HT207" i="10" s="1"/>
  <c r="GX117" i="10" a="1"/>
  <c r="GX117" i="10" s="1"/>
  <c r="HT117" i="10" s="1" a="1"/>
  <c r="HT117" i="10" s="1"/>
  <c r="GB122" i="10" a="1"/>
  <c r="GB122" i="10" s="1"/>
  <c r="GX122" i="10" s="1" a="1"/>
  <c r="GX122" i="10" s="1"/>
  <c r="HT122" i="10" s="1" a="1"/>
  <c r="HT122" i="10" s="1"/>
  <c r="BH33" i="10"/>
  <c r="L33" i="6" s="1"/>
  <c r="IN97" i="10"/>
  <c r="IT15" i="10"/>
  <c r="IV15" i="10" s="1"/>
  <c r="IM69" i="10"/>
  <c r="IT48" i="10"/>
  <c r="IV48" i="10" s="1"/>
  <c r="IN39" i="10"/>
  <c r="IM95" i="10"/>
  <c r="IN81" i="10"/>
  <c r="IN76" i="10"/>
  <c r="IO76" i="10" s="1"/>
  <c r="BV39" i="10" a="1"/>
  <c r="BV39" i="10" s="1"/>
  <c r="BV62" i="10" a="1"/>
  <c r="BV62" i="10" s="1"/>
  <c r="CD62" i="10" s="1"/>
  <c r="GB289" i="10" a="1"/>
  <c r="GB289" i="10" s="1"/>
  <c r="GB195" i="10" a="1"/>
  <c r="GB195" i="10" s="1"/>
  <c r="GX195" i="10" s="1" a="1"/>
  <c r="GX195" i="10" s="1"/>
  <c r="BV23" i="10" a="1"/>
  <c r="BV23" i="10" s="1"/>
  <c r="BV26" i="10" a="1"/>
  <c r="BV26" i="10" s="1"/>
  <c r="BV75" i="10" a="1"/>
  <c r="BV75" i="10" s="1"/>
  <c r="BV101" i="10" a="1"/>
  <c r="BV101" i="10" s="1"/>
  <c r="FF169" i="10" a="1"/>
  <c r="FF169" i="10" s="1"/>
  <c r="GB169" i="10" s="1" a="1"/>
  <c r="GB169" i="10" s="1"/>
  <c r="BV25" i="10" a="1"/>
  <c r="BV25" i="10" s="1"/>
  <c r="CD25" i="10" s="1"/>
  <c r="BV94" i="10" a="1"/>
  <c r="BV94" i="10" s="1"/>
  <c r="GX239" i="10" a="1"/>
  <c r="GX239" i="10" s="1"/>
  <c r="HT239" i="10" s="1" a="1"/>
  <c r="HT239" i="10" s="1"/>
  <c r="IP239" i="10" s="1" a="1"/>
  <c r="IP239" i="10" s="1"/>
  <c r="BV28" i="10" a="1"/>
  <c r="BV28" i="10" s="1"/>
  <c r="BV51" i="10" a="1"/>
  <c r="BV51" i="10" s="1"/>
  <c r="BV37" i="10" a="1"/>
  <c r="BV37" i="10" s="1"/>
  <c r="BV79" i="10" a="1"/>
  <c r="BV79" i="10" s="1"/>
  <c r="HT204" i="10" a="1"/>
  <c r="HT204" i="10" s="1"/>
  <c r="IP204" i="10" s="1" a="1"/>
  <c r="IP204" i="10" s="1"/>
  <c r="BV48" i="10" a="1"/>
  <c r="BV48" i="10" s="1"/>
  <c r="HT225" i="10" a="1"/>
  <c r="HT225" i="10" s="1"/>
  <c r="IP225" i="10" s="1" a="1"/>
  <c r="IP225" i="10" s="1"/>
  <c r="HT138" i="10" a="1"/>
  <c r="HT138" i="10" s="1"/>
  <c r="IP138" i="10" s="1" a="1"/>
  <c r="IP138" i="10" s="1"/>
  <c r="FF178" i="10" a="1"/>
  <c r="FF178" i="10" s="1"/>
  <c r="GB178" i="10" s="1" a="1"/>
  <c r="GB178" i="10" s="1"/>
  <c r="GX178" i="10" s="1" a="1"/>
  <c r="GX178" i="10" s="1"/>
  <c r="HT178" i="10" s="1" a="1"/>
  <c r="HT178" i="10" s="1"/>
  <c r="IP178" i="10" s="1" a="1"/>
  <c r="IP178" i="10" s="1"/>
  <c r="HT276" i="10" a="1"/>
  <c r="HT276" i="10" s="1"/>
  <c r="IP276" i="10" s="1" a="1"/>
  <c r="IP276" i="10" s="1"/>
  <c r="EJ130" i="10" a="1"/>
  <c r="EJ130" i="10" s="1"/>
  <c r="FF130" i="10" s="1" a="1"/>
  <c r="FF130" i="10" s="1"/>
  <c r="BV30" i="10" a="1"/>
  <c r="BV30" i="10" s="1"/>
  <c r="GB245" i="10" a="1"/>
  <c r="GB245" i="10" s="1"/>
  <c r="GX245" i="10" s="1" a="1"/>
  <c r="GX245" i="10" s="1"/>
  <c r="HT245" i="10" s="1" a="1"/>
  <c r="HT245" i="10" s="1"/>
  <c r="BV56" i="10" a="1"/>
  <c r="BV56" i="10" s="1"/>
  <c r="CD56" i="10" s="1"/>
  <c r="BV41" i="10" a="1"/>
  <c r="BV41" i="10" s="1"/>
  <c r="BV31" i="10" a="1"/>
  <c r="BV31" i="10" s="1"/>
  <c r="BV93" i="10" a="1"/>
  <c r="BV93" i="10" s="1"/>
  <c r="BV44" i="10" a="1"/>
  <c r="BV44" i="10" s="1"/>
  <c r="EJ166" i="10" a="1"/>
  <c r="EJ166" i="10" s="1"/>
  <c r="FF166" i="10" s="1" a="1"/>
  <c r="FF166" i="10" s="1"/>
  <c r="GB166" i="10" s="1" a="1"/>
  <c r="GB166" i="10" s="1"/>
  <c r="GX166" i="10" s="1" a="1"/>
  <c r="GX166" i="10" s="1"/>
  <c r="BV19" i="10" a="1"/>
  <c r="BV19" i="10" s="1"/>
  <c r="BV99" i="10" a="1"/>
  <c r="BV99" i="10" s="1"/>
  <c r="FF142" i="10" a="1"/>
  <c r="FF142" i="10" s="1"/>
  <c r="GB142" i="10" s="1" a="1"/>
  <c r="GB142" i="10" s="1"/>
  <c r="GX142" i="10" s="1" a="1"/>
  <c r="GX142" i="10" s="1"/>
  <c r="HT142" i="10" s="1" a="1"/>
  <c r="HT142" i="10" s="1"/>
  <c r="IP142" i="10" s="1" a="1"/>
  <c r="IP142" i="10" s="1"/>
  <c r="BV42" i="10" a="1"/>
  <c r="BV42" i="10" s="1"/>
  <c r="BV35" i="10" a="1"/>
  <c r="BV35" i="10" s="1"/>
  <c r="GB226" i="10" a="1"/>
  <c r="GB226" i="10" s="1"/>
  <c r="GX226" i="10" s="1" a="1"/>
  <c r="GX226" i="10" s="1"/>
  <c r="HT226" i="10" s="1" a="1"/>
  <c r="HT226" i="10" s="1"/>
  <c r="IP226" i="10" s="1" a="1"/>
  <c r="IP226" i="10" s="1"/>
  <c r="GB121" i="10" a="1"/>
  <c r="GB121" i="10" s="1"/>
  <c r="GX121" i="10" s="1" a="1"/>
  <c r="GX121" i="10" s="1"/>
  <c r="HT121" i="10" s="1" a="1"/>
  <c r="HT121" i="10" s="1"/>
  <c r="IP121" i="10" s="1" a="1"/>
  <c r="IP121" i="10" s="1"/>
  <c r="BV47" i="10" a="1"/>
  <c r="BV47" i="10" s="1"/>
  <c r="GX133" i="10" a="1"/>
  <c r="GX133" i="10" s="1"/>
  <c r="HT133" i="10" s="1" a="1"/>
  <c r="HT133" i="10" s="1"/>
  <c r="IP133" i="10" s="1" a="1"/>
  <c r="IP133" i="10" s="1"/>
  <c r="GB271" i="10" a="1"/>
  <c r="GB271" i="10" s="1"/>
  <c r="GX271" i="10" s="1" a="1"/>
  <c r="GX271" i="10" s="1"/>
  <c r="HT271" i="10" s="1" a="1"/>
  <c r="HT271" i="10" s="1"/>
  <c r="IM26" i="10"/>
  <c r="IM62" i="10"/>
  <c r="IT73" i="10"/>
  <c r="IV73" i="10" s="1"/>
  <c r="IN93" i="10"/>
  <c r="IN15" i="10"/>
  <c r="IN69" i="10"/>
  <c r="IO69" i="10" s="1"/>
  <c r="IN29" i="10"/>
  <c r="IN86" i="10"/>
  <c r="IO86" i="10" s="1"/>
  <c r="IN95" i="10"/>
  <c r="IT14" i="10"/>
  <c r="IV14" i="10" s="1"/>
  <c r="IT30" i="10"/>
  <c r="IV30" i="10" s="1"/>
  <c r="IN79" i="10"/>
  <c r="IN10" i="10"/>
  <c r="BV66" i="10" a="1"/>
  <c r="BV66" i="10" s="1"/>
  <c r="EJ181" i="10" a="1"/>
  <c r="EJ181" i="10" s="1"/>
  <c r="FF181" i="10" s="1" a="1"/>
  <c r="FF181" i="10" s="1"/>
  <c r="GB181" i="10" s="1" a="1"/>
  <c r="GB181" i="10" s="1"/>
  <c r="GX181" i="10" s="1" a="1"/>
  <c r="GX181" i="10" s="1"/>
  <c r="IP137" i="10" a="1"/>
  <c r="IP137" i="10" s="1"/>
  <c r="HT301" i="10" a="1"/>
  <c r="HT301" i="10" s="1"/>
  <c r="IP301" i="10" s="1" a="1"/>
  <c r="IP301" i="10" s="1"/>
  <c r="FF229" i="10" a="1"/>
  <c r="FF229" i="10" s="1"/>
  <c r="GB229" i="10" s="1" a="1"/>
  <c r="GB229" i="10" s="1"/>
  <c r="GX229" i="10" s="1" a="1"/>
  <c r="GX229" i="10" s="1"/>
  <c r="HT229" i="10" s="1" a="1"/>
  <c r="HT229" i="10" s="1"/>
  <c r="BV34" i="10" a="1"/>
  <c r="BV34" i="10" s="1"/>
  <c r="GX212" i="10" a="1"/>
  <c r="GX212" i="10" s="1"/>
  <c r="HT212" i="10" s="1" a="1"/>
  <c r="HT212" i="10" s="1"/>
  <c r="IP212" i="10" s="1" a="1"/>
  <c r="IP212" i="10" s="1"/>
  <c r="GX115" i="10" a="1"/>
  <c r="GX115" i="10" s="1"/>
  <c r="HT115" i="10" s="1" a="1"/>
  <c r="HT115" i="10" s="1"/>
  <c r="IP201" i="10" a="1"/>
  <c r="IP201" i="10" s="1"/>
  <c r="IP207" i="10" a="1"/>
  <c r="IP207" i="10" s="1"/>
  <c r="BV9" i="10" a="1"/>
  <c r="BV9" i="10" s="1"/>
  <c r="BV88" i="10" a="1"/>
  <c r="BV88" i="10" s="1"/>
  <c r="BV55" i="10" a="1"/>
  <c r="BV55" i="10" s="1"/>
  <c r="BV84" i="10" a="1"/>
  <c r="BV84" i="10" s="1"/>
  <c r="GX146" i="10" a="1"/>
  <c r="GX146" i="10" s="1"/>
  <c r="HT146" i="10" s="1" a="1"/>
  <c r="HT146" i="10" s="1"/>
  <c r="IP146" i="10" s="1" a="1"/>
  <c r="IP146" i="10" s="1"/>
  <c r="IP117" i="10" a="1"/>
  <c r="IP117" i="10" s="1"/>
  <c r="IT26" i="10"/>
  <c r="IV26" i="10" s="1"/>
  <c r="IN62" i="10"/>
  <c r="IM7" i="10"/>
  <c r="IO7" i="10" s="1"/>
  <c r="IN73" i="10"/>
  <c r="IT61" i="10"/>
  <c r="IV61" i="10" s="1"/>
  <c r="IM93" i="10"/>
  <c r="IM29" i="10"/>
  <c r="IT86" i="10"/>
  <c r="IV86" i="10" s="1"/>
  <c r="IM14" i="10"/>
  <c r="IM30" i="10"/>
  <c r="IT79" i="10"/>
  <c r="IV79" i="10" s="1"/>
  <c r="IM10" i="10"/>
  <c r="IM88" i="10"/>
  <c r="BV69" i="10" a="1"/>
  <c r="BV69" i="10" s="1"/>
  <c r="CD69" i="10" s="1"/>
  <c r="P69" i="6" s="1"/>
  <c r="BV72" i="10" a="1"/>
  <c r="BV72" i="10" s="1"/>
  <c r="BV8" i="10" a="1"/>
  <c r="BV8" i="10" s="1"/>
  <c r="FF171" i="10" a="1"/>
  <c r="FF171" i="10" s="1"/>
  <c r="GB171" i="10" s="1" a="1"/>
  <c r="GB171" i="10" s="1"/>
  <c r="GX171" i="10" s="1" a="1"/>
  <c r="GX171" i="10" s="1"/>
  <c r="HT171" i="10" s="1" a="1"/>
  <c r="HT171" i="10" s="1"/>
  <c r="IP171" i="10" s="1" a="1"/>
  <c r="IP171" i="10" s="1"/>
  <c r="GB251" i="10" a="1"/>
  <c r="GB251" i="10" s="1"/>
  <c r="GX251" i="10" s="1" a="1"/>
  <c r="GX251" i="10" s="1"/>
  <c r="HT251" i="10" s="1" a="1"/>
  <c r="HT251" i="10" s="1"/>
  <c r="IP251" i="10" s="1" a="1"/>
  <c r="IP251" i="10" s="1"/>
  <c r="FF187" i="10" a="1"/>
  <c r="FF187" i="10" s="1"/>
  <c r="GB187" i="10" s="1" a="1"/>
  <c r="GB187" i="10" s="1"/>
  <c r="GX187" i="10" s="1" a="1"/>
  <c r="GX187" i="10" s="1"/>
  <c r="BV29" i="10" a="1"/>
  <c r="BV29" i="10" s="1"/>
  <c r="FF191" i="10" a="1"/>
  <c r="FF191" i="10" s="1"/>
  <c r="GB191" i="10" s="1" a="1"/>
  <c r="GB191" i="10" s="1"/>
  <c r="GB107" i="10" a="1"/>
  <c r="GB107" i="10" s="1"/>
  <c r="GX107" i="10" s="1" a="1"/>
  <c r="GX107" i="10" s="1"/>
  <c r="HT107" i="10" s="1" a="1"/>
  <c r="HT107" i="10" s="1"/>
  <c r="IP107" i="10" s="1" a="1"/>
  <c r="IP107" i="10" s="1"/>
  <c r="BV91" i="10" a="1"/>
  <c r="BV91" i="10" s="1"/>
  <c r="BV96" i="10" a="1"/>
  <c r="BV96" i="10" s="1"/>
  <c r="BV59" i="10" a="1"/>
  <c r="BV59" i="10" s="1"/>
  <c r="IT62" i="10"/>
  <c r="IV62" i="10" s="1"/>
  <c r="IN87" i="10"/>
  <c r="IO87" i="10" s="1"/>
  <c r="IM47" i="10"/>
  <c r="IN61" i="10"/>
  <c r="IM68" i="10"/>
  <c r="IT29" i="10"/>
  <c r="IV29" i="10" s="1"/>
  <c r="IN9" i="10"/>
  <c r="IM86" i="10"/>
  <c r="IM89" i="10"/>
  <c r="IO89" i="10" s="1"/>
  <c r="IN14" i="10"/>
  <c r="IT10" i="10"/>
  <c r="IV10" i="10" s="1"/>
  <c r="FF283" i="10" a="1"/>
  <c r="FF283" i="10" s="1"/>
  <c r="CR70" i="10" a="1"/>
  <c r="CR70" i="10" s="1"/>
  <c r="BV65" i="10" a="1"/>
  <c r="BV65" i="10" s="1"/>
  <c r="IP274" i="10" a="1"/>
  <c r="IP274" i="10" s="1"/>
  <c r="HT102" i="10" a="1"/>
  <c r="HT102" i="10" s="1"/>
  <c r="IP102" i="10" s="1" a="1"/>
  <c r="IP102" i="10" s="1"/>
  <c r="BV43" i="10" a="1"/>
  <c r="BV43" i="10" s="1"/>
  <c r="CD43" i="10" s="1"/>
  <c r="P43" i="6" s="1"/>
  <c r="BV50" i="10" a="1"/>
  <c r="BV50" i="10" s="1"/>
  <c r="GX289" i="10" a="1"/>
  <c r="GX289" i="10" s="1"/>
  <c r="HT289" i="10" s="1" a="1"/>
  <c r="HT289" i="10" s="1"/>
  <c r="IP289" i="10" s="1" a="1"/>
  <c r="IP289" i="10" s="1"/>
  <c r="BV38" i="10" a="1"/>
  <c r="BV38" i="10" s="1"/>
  <c r="BV87" i="10" a="1"/>
  <c r="BV87" i="10" s="1"/>
  <c r="HT197" i="10" a="1"/>
  <c r="HT197" i="10" s="1"/>
  <c r="IP197" i="10" s="1" a="1"/>
  <c r="IP197" i="10" s="1"/>
  <c r="GX296" i="10" a="1"/>
  <c r="GX296" i="10" s="1"/>
  <c r="HT296" i="10" s="1" a="1"/>
  <c r="HT296" i="10" s="1"/>
  <c r="IP296" i="10" s="1" a="1"/>
  <c r="IP296" i="10" s="1"/>
  <c r="BV92" i="10" a="1"/>
  <c r="BV92" i="10" s="1"/>
  <c r="CD92" i="10" s="1"/>
  <c r="P92" i="6" s="1"/>
  <c r="IP183" i="10" a="1"/>
  <c r="IP183" i="10" s="1"/>
  <c r="FF290" i="10" a="1"/>
  <c r="FF290" i="10" s="1"/>
  <c r="GB290" i="10" s="1" a="1"/>
  <c r="GB290" i="10" s="1"/>
  <c r="BV85" i="10" a="1"/>
  <c r="BV85" i="10" s="1"/>
  <c r="BV15" i="10" a="1"/>
  <c r="BV15" i="10" s="1"/>
  <c r="IN42" i="10"/>
  <c r="IO42" i="10" s="1"/>
  <c r="IT7" i="10"/>
  <c r="IV7" i="10" s="1"/>
  <c r="IT87" i="10"/>
  <c r="IV87" i="10" s="1"/>
  <c r="IN47" i="10"/>
  <c r="IO47" i="10" s="1"/>
  <c r="IT77" i="10"/>
  <c r="IV77" i="10" s="1"/>
  <c r="IT31" i="10"/>
  <c r="IV31" i="10" s="1"/>
  <c r="IM61" i="10"/>
  <c r="IN68" i="10"/>
  <c r="IM90" i="10"/>
  <c r="IT9" i="10"/>
  <c r="IV9" i="10" s="1"/>
  <c r="IT25" i="10"/>
  <c r="IV25" i="10" s="1"/>
  <c r="IT89" i="10"/>
  <c r="IV89" i="10" s="1"/>
  <c r="IT54" i="10"/>
  <c r="IV54" i="10" s="1"/>
  <c r="IT24" i="10"/>
  <c r="IV24" i="10" s="1"/>
  <c r="IN88" i="10"/>
  <c r="IM16" i="10"/>
  <c r="IO16" i="10" s="1"/>
  <c r="GB277" i="10" a="1"/>
  <c r="GB277" i="10" s="1"/>
  <c r="GX277" i="10" s="1" a="1"/>
  <c r="GX277" i="10" s="1"/>
  <c r="HT277" i="10" s="1" a="1"/>
  <c r="HT277" i="10" s="1"/>
  <c r="IP277" i="10" s="1" a="1"/>
  <c r="IP277" i="10" s="1"/>
  <c r="BV81" i="10" a="1"/>
  <c r="BV81" i="10" s="1"/>
  <c r="EJ153" i="10" a="1"/>
  <c r="EJ153" i="10" s="1"/>
  <c r="FF153" i="10" s="1" a="1"/>
  <c r="FF153" i="10" s="1"/>
  <c r="BV6" i="10" a="1"/>
  <c r="BV6" i="10" s="1"/>
  <c r="BV27" i="10" a="1"/>
  <c r="BV27" i="10" s="1"/>
  <c r="CR46" i="10" a="1"/>
  <c r="CR46" i="10" s="1"/>
  <c r="FF244" i="10" a="1"/>
  <c r="FF244" i="10" s="1"/>
  <c r="GX191" i="10" a="1"/>
  <c r="GX191" i="10" s="1"/>
  <c r="HT191" i="10" s="1" a="1"/>
  <c r="HT191" i="10" s="1"/>
  <c r="BV77" i="10" a="1"/>
  <c r="BV77" i="10" s="1"/>
  <c r="BV67" i="10" a="1"/>
  <c r="BV67" i="10" s="1"/>
  <c r="CD67" i="10" s="1"/>
  <c r="HT110" i="10" a="1"/>
  <c r="HT110" i="10" s="1"/>
  <c r="IP110" i="10" s="1" a="1"/>
  <c r="IP110" i="10" s="1"/>
  <c r="GB287" i="10" a="1"/>
  <c r="GB287" i="10" s="1"/>
  <c r="GX287" i="10" s="1" a="1"/>
  <c r="GX287" i="10" s="1"/>
  <c r="HT287" i="10" s="1" a="1"/>
  <c r="HT287" i="10" s="1"/>
  <c r="IP287" i="10" s="1" a="1"/>
  <c r="IP287" i="10" s="1"/>
  <c r="BV98" i="10" a="1"/>
  <c r="BV98" i="10" s="1"/>
  <c r="GB125" i="10" a="1"/>
  <c r="GB125" i="10" s="1"/>
  <c r="GX125" i="10" s="1" a="1"/>
  <c r="GX125" i="10" s="1"/>
  <c r="HT125" i="10" s="1" a="1"/>
  <c r="HT125" i="10" s="1"/>
  <c r="IP125" i="10" s="1" a="1"/>
  <c r="IP125" i="10" s="1"/>
  <c r="HT236" i="10" a="1"/>
  <c r="HT236" i="10" s="1"/>
  <c r="IP236" i="10" s="1" a="1"/>
  <c r="IP236" i="10" s="1"/>
  <c r="HT195" i="10" a="1"/>
  <c r="HT195" i="10" s="1"/>
  <c r="IP195" i="10" s="1" a="1"/>
  <c r="IP195" i="10" s="1"/>
  <c r="BV3" i="10" a="1"/>
  <c r="BV3" i="10" s="1"/>
  <c r="CQ53" i="10"/>
  <c r="CR53" i="10" s="1" a="1"/>
  <c r="CR53" i="10" s="1"/>
  <c r="FS194" i="10"/>
  <c r="AI194" i="6" s="1"/>
  <c r="AP291" i="6"/>
  <c r="ER221" i="10"/>
  <c r="AB221" i="6" s="1"/>
  <c r="AH218" i="6"/>
  <c r="IO73" i="10"/>
  <c r="CQ66" i="10"/>
  <c r="DV166" i="10"/>
  <c r="X166" i="6" s="1"/>
  <c r="DV172" i="10"/>
  <c r="X172" i="6" s="1"/>
  <c r="DV175" i="10"/>
  <c r="X175" i="6" s="1"/>
  <c r="ER217" i="10"/>
  <c r="AB217" i="6" s="1"/>
  <c r="ER237" i="10"/>
  <c r="AB237" i="6" s="1"/>
  <c r="ER200" i="10"/>
  <c r="AB200" i="6" s="1"/>
  <c r="ER185" i="10"/>
  <c r="AB185" i="6" s="1"/>
  <c r="ER119" i="10"/>
  <c r="FN174" i="10"/>
  <c r="AF174" i="6" s="1"/>
  <c r="ER249" i="10"/>
  <c r="AB249" i="6" s="1"/>
  <c r="ER198" i="10"/>
  <c r="AB198" i="6" s="1"/>
  <c r="FN217" i="10"/>
  <c r="AF217" i="6" s="1"/>
  <c r="ER140" i="10"/>
  <c r="AB140" i="6" s="1"/>
  <c r="DV209" i="10"/>
  <c r="X209" i="6" s="1"/>
  <c r="DV164" i="10"/>
  <c r="X164" i="6" s="1"/>
  <c r="DV289" i="10"/>
  <c r="X289" i="6" s="1"/>
  <c r="DV302" i="10"/>
  <c r="X302" i="6" s="1"/>
  <c r="DV133" i="10"/>
  <c r="X133" i="6" s="1"/>
  <c r="FN257" i="10"/>
  <c r="AF257" i="6" s="1"/>
  <c r="ER224" i="10"/>
  <c r="AB224" i="6" s="1"/>
  <c r="IO98" i="10"/>
  <c r="IO5" i="10"/>
  <c r="DK5" i="10"/>
  <c r="DL14" i="10"/>
  <c r="DK41" i="10"/>
  <c r="DR72" i="10"/>
  <c r="DT72" i="10" s="1"/>
  <c r="DX42" i="10"/>
  <c r="DW12" i="10"/>
  <c r="DK27" i="10"/>
  <c r="CD45" i="10"/>
  <c r="P45" i="6" s="1"/>
  <c r="DK60" i="10"/>
  <c r="DX69" i="10"/>
  <c r="DL53" i="10"/>
  <c r="IO63" i="10"/>
  <c r="IO85" i="10"/>
  <c r="IO25" i="10"/>
  <c r="GJ274" i="10"/>
  <c r="AJ274" i="6" s="1"/>
  <c r="IO93" i="10"/>
  <c r="HS53" i="10"/>
  <c r="GJ152" i="10"/>
  <c r="AJ152" i="6" s="1"/>
  <c r="FN151" i="10"/>
  <c r="AF151" i="6" s="1"/>
  <c r="IO28" i="10"/>
  <c r="HS12" i="10"/>
  <c r="IO10" i="10"/>
  <c r="ER243" i="10"/>
  <c r="AB243" i="6" s="1"/>
  <c r="ER103" i="10"/>
  <c r="ER166" i="10"/>
  <c r="AB166" i="6" s="1"/>
  <c r="DC41" i="10"/>
  <c r="V41" i="6" s="1"/>
  <c r="CQ60" i="10"/>
  <c r="IO58" i="10"/>
  <c r="IO51" i="10"/>
  <c r="HS18" i="10"/>
  <c r="GJ212" i="10"/>
  <c r="AJ212" i="6" s="1"/>
  <c r="CD76" i="10"/>
  <c r="P76" i="6" s="1"/>
  <c r="FN124" i="10"/>
  <c r="AF124" i="6" s="1"/>
  <c r="CD52" i="10"/>
  <c r="P52" i="6" s="1"/>
  <c r="HF155" i="10"/>
  <c r="AN155" i="6" s="1"/>
  <c r="GJ197" i="10"/>
  <c r="AJ197" i="6" s="1"/>
  <c r="IO20" i="10"/>
  <c r="FN222" i="10"/>
  <c r="AF222" i="6" s="1"/>
  <c r="DV222" i="10"/>
  <c r="X222" i="6" s="1"/>
  <c r="CD51" i="10"/>
  <c r="P51" i="6" s="1"/>
  <c r="GJ225" i="10"/>
  <c r="AJ225" i="6" s="1"/>
  <c r="CD26" i="10"/>
  <c r="P26" i="6" s="1"/>
  <c r="DK53" i="10"/>
  <c r="DC12" i="10"/>
  <c r="V12" i="6" s="1"/>
  <c r="FN212" i="10"/>
  <c r="AF212" i="6" s="1"/>
  <c r="IO33" i="10"/>
  <c r="ER292" i="10"/>
  <c r="AB292" i="6" s="1"/>
  <c r="CD79" i="10"/>
  <c r="P79" i="6" s="1"/>
  <c r="FN194" i="10"/>
  <c r="AF194" i="6" s="1"/>
  <c r="DX53" i="10"/>
  <c r="ER252" i="10"/>
  <c r="AB252" i="6" s="1"/>
  <c r="CD73" i="10"/>
  <c r="P73" i="6" s="1"/>
  <c r="ER276" i="10"/>
  <c r="AB276" i="6" s="1"/>
  <c r="CD35" i="10"/>
  <c r="P35" i="6" s="1"/>
  <c r="GJ147" i="10"/>
  <c r="AJ147" i="6" s="1"/>
  <c r="CD82" i="10"/>
  <c r="P82" i="6" s="1"/>
  <c r="CD15" i="10"/>
  <c r="P15" i="6" s="1"/>
  <c r="FN137" i="10"/>
  <c r="AF137" i="6" s="1"/>
  <c r="AH165" i="6"/>
  <c r="ER141" i="10"/>
  <c r="AB141" i="6" s="1"/>
  <c r="HS42" i="10"/>
  <c r="IO65" i="10"/>
  <c r="CD64" i="10"/>
  <c r="P64" i="6" s="1"/>
  <c r="CZ46" i="10"/>
  <c r="DR53" i="10"/>
  <c r="DT53" i="10" s="1"/>
  <c r="IO17" i="10"/>
  <c r="CD83" i="10"/>
  <c r="P83" i="6" s="1"/>
  <c r="CD47" i="10"/>
  <c r="P47" i="6" s="1"/>
  <c r="CD22" i="10"/>
  <c r="P22" i="6" s="1"/>
  <c r="DV207" i="10"/>
  <c r="X207" i="6" s="1"/>
  <c r="ER284" i="10"/>
  <c r="AB284" i="6" s="1"/>
  <c r="GJ209" i="10"/>
  <c r="AJ209" i="6" s="1"/>
  <c r="FN105" i="10"/>
  <c r="IO77" i="10"/>
  <c r="IO45" i="10"/>
  <c r="IO100" i="10"/>
  <c r="IO83" i="10"/>
  <c r="IO56" i="10"/>
  <c r="IO49" i="10"/>
  <c r="IO30" i="10"/>
  <c r="IO75" i="10"/>
  <c r="IO71" i="10"/>
  <c r="IO79" i="10"/>
  <c r="IO44" i="10"/>
  <c r="IO101" i="10"/>
  <c r="IO22" i="10"/>
  <c r="IO48" i="10"/>
  <c r="IO78" i="10"/>
  <c r="IO91" i="10"/>
  <c r="IO6" i="10"/>
  <c r="IO36" i="10"/>
  <c r="IO8" i="10"/>
  <c r="IO37" i="10"/>
  <c r="IO54" i="10"/>
  <c r="IO35" i="10"/>
  <c r="IO74" i="10"/>
  <c r="IO59" i="10"/>
  <c r="IO96" i="10"/>
  <c r="IO43" i="10"/>
  <c r="IO88" i="10"/>
  <c r="IO26" i="10"/>
  <c r="IO99" i="10"/>
  <c r="IO72" i="10"/>
  <c r="IO57" i="10"/>
  <c r="IO15" i="10"/>
  <c r="IO19" i="10"/>
  <c r="IO40" i="10"/>
  <c r="IO24" i="10"/>
  <c r="IO62" i="10"/>
  <c r="IO95" i="10"/>
  <c r="IO84" i="10"/>
  <c r="IO34" i="10"/>
  <c r="IO64" i="10"/>
  <c r="IO32" i="10"/>
  <c r="IO67" i="10"/>
  <c r="IO92" i="10"/>
  <c r="ER294" i="10"/>
  <c r="AB294" i="6" s="1"/>
  <c r="ER157" i="10"/>
  <c r="AB157" i="6" s="1"/>
  <c r="ER164" i="10"/>
  <c r="AB164" i="6" s="1"/>
  <c r="FN246" i="10"/>
  <c r="AF246" i="6" s="1"/>
  <c r="ER246" i="10"/>
  <c r="AB246" i="6" s="1"/>
  <c r="IO29" i="10"/>
  <c r="IO50" i="10"/>
  <c r="IO82" i="10"/>
  <c r="IO9" i="10"/>
  <c r="IO81" i="10"/>
  <c r="IO55" i="10"/>
  <c r="IO23" i="10"/>
  <c r="IO52" i="10"/>
  <c r="IO39" i="10"/>
  <c r="HS66" i="10"/>
  <c r="GO190" i="10"/>
  <c r="AM190" i="6" s="1"/>
  <c r="FS219" i="10"/>
  <c r="AI219" i="6" s="1"/>
  <c r="FN119" i="10"/>
  <c r="ER183" i="10"/>
  <c r="AB183" i="6" s="1"/>
  <c r="DV103" i="10"/>
  <c r="ER137" i="10"/>
  <c r="AB137" i="6" s="1"/>
  <c r="FN284" i="10"/>
  <c r="AF284" i="6" s="1"/>
  <c r="ER295" i="10"/>
  <c r="AB295" i="6" s="1"/>
  <c r="FN113" i="10"/>
  <c r="CQ18" i="10"/>
  <c r="CR18" i="10" s="1" a="1"/>
  <c r="CR18" i="10" s="1"/>
  <c r="ER113" i="10"/>
  <c r="ER172" i="10"/>
  <c r="AB172" i="6" s="1"/>
  <c r="DC27" i="10"/>
  <c r="V27" i="6" s="1"/>
  <c r="ER263" i="10"/>
  <c r="AB263" i="6" s="1"/>
  <c r="ER267" i="10"/>
  <c r="AB267" i="6" s="1"/>
  <c r="ER173" i="10"/>
  <c r="AB173" i="6" s="1"/>
  <c r="ER186" i="10"/>
  <c r="AB186" i="6" s="1"/>
  <c r="ER266" i="10"/>
  <c r="AB266" i="6" s="1"/>
  <c r="ER223" i="10"/>
  <c r="AB223" i="6" s="1"/>
  <c r="FN227" i="10"/>
  <c r="AF227" i="6" s="1"/>
  <c r="FN298" i="10"/>
  <c r="AF298" i="6" s="1"/>
  <c r="ER167" i="10"/>
  <c r="AB167" i="6" s="1"/>
  <c r="ER106" i="10"/>
  <c r="FN111" i="10"/>
  <c r="ER291" i="10"/>
  <c r="AB291" i="6" s="1"/>
  <c r="FN250" i="10"/>
  <c r="AF250" i="6" s="1"/>
  <c r="ER143" i="10"/>
  <c r="AB143" i="6" s="1"/>
  <c r="ER105" i="10"/>
  <c r="ER286" i="10"/>
  <c r="AB286" i="6" s="1"/>
  <c r="ER162" i="10"/>
  <c r="AB162" i="6" s="1"/>
  <c r="ER180" i="10"/>
  <c r="AB180" i="6" s="1"/>
  <c r="ER126" i="10"/>
  <c r="AB126" i="6" s="1"/>
  <c r="FN291" i="10"/>
  <c r="AF291" i="6" s="1"/>
  <c r="ER187" i="10"/>
  <c r="AB187" i="6" s="1"/>
  <c r="ER209" i="10"/>
  <c r="AB209" i="6" s="1"/>
  <c r="ER290" i="10"/>
  <c r="AB290" i="6" s="1"/>
  <c r="ER273" i="10"/>
  <c r="AB273" i="6" s="1"/>
  <c r="IT66" i="10"/>
  <c r="IV66" i="10" s="1"/>
  <c r="IM66" i="10"/>
  <c r="IN66" i="10"/>
  <c r="IO97" i="10"/>
  <c r="IO38" i="10"/>
  <c r="IM53" i="10"/>
  <c r="IN53" i="10"/>
  <c r="IT53" i="10"/>
  <c r="IV53" i="10" s="1"/>
  <c r="DV287" i="10"/>
  <c r="X287" i="6" s="1"/>
  <c r="IN21" i="10"/>
  <c r="IT21" i="10"/>
  <c r="IV21" i="10" s="1"/>
  <c r="IM21" i="10"/>
  <c r="IM27" i="10"/>
  <c r="IT27" i="10"/>
  <c r="IV27" i="10" s="1"/>
  <c r="IN27" i="10"/>
  <c r="IN18" i="10"/>
  <c r="IM18" i="10"/>
  <c r="IT18" i="10"/>
  <c r="IV18" i="10" s="1"/>
  <c r="IN80" i="10"/>
  <c r="IM80" i="10"/>
  <c r="IT80" i="10"/>
  <c r="IV80" i="10" s="1"/>
  <c r="IM41" i="10"/>
  <c r="IT41" i="10"/>
  <c r="IV41" i="10" s="1"/>
  <c r="IN41" i="10"/>
  <c r="IM12" i="10"/>
  <c r="IT12" i="10"/>
  <c r="IV12" i="10" s="1"/>
  <c r="IN12" i="10"/>
  <c r="DV252" i="10"/>
  <c r="X252" i="6" s="1"/>
  <c r="IN60" i="10"/>
  <c r="IM60" i="10"/>
  <c r="IT60" i="10"/>
  <c r="IV60" i="10" s="1"/>
  <c r="GO109" i="10"/>
  <c r="GO289" i="10"/>
  <c r="AM289" i="6" s="1"/>
  <c r="AL125" i="6"/>
  <c r="FN152" i="10"/>
  <c r="AF152" i="6" s="1"/>
  <c r="FN281" i="10"/>
  <c r="AF281" i="6" s="1"/>
  <c r="FS173" i="10"/>
  <c r="AI173" i="6" s="1"/>
  <c r="FN200" i="10"/>
  <c r="AF200" i="6" s="1"/>
  <c r="ER301" i="10"/>
  <c r="AB301" i="6" s="1"/>
  <c r="FN155" i="10"/>
  <c r="AF155" i="6" s="1"/>
  <c r="ER176" i="10"/>
  <c r="AB176" i="6" s="1"/>
  <c r="ER139" i="10"/>
  <c r="AB139" i="6" s="1"/>
  <c r="ER268" i="10"/>
  <c r="AB268" i="6" s="1"/>
  <c r="GO161" i="10"/>
  <c r="AM161" i="6" s="1"/>
  <c r="ER190" i="10"/>
  <c r="AB190" i="6" s="1"/>
  <c r="FN216" i="10"/>
  <c r="AF216" i="6" s="1"/>
  <c r="ER216" i="10"/>
  <c r="AB216" i="6" s="1"/>
  <c r="ER165" i="10"/>
  <c r="AB165" i="6" s="1"/>
  <c r="GO287" i="10"/>
  <c r="AM287" i="6" s="1"/>
  <c r="FS286" i="10"/>
  <c r="AI286" i="6" s="1"/>
  <c r="ER264" i="10"/>
  <c r="AB264" i="6" s="1"/>
  <c r="GJ104" i="10"/>
  <c r="ER124" i="10"/>
  <c r="AB124" i="6" s="1"/>
  <c r="ER242" i="10"/>
  <c r="AB242" i="6" s="1"/>
  <c r="FN176" i="10"/>
  <c r="AF176" i="6" s="1"/>
  <c r="FN132" i="10"/>
  <c r="AF132" i="6" s="1"/>
  <c r="ER289" i="10"/>
  <c r="AB289" i="6" s="1"/>
  <c r="ER138" i="10"/>
  <c r="AB138" i="6" s="1"/>
  <c r="FS200" i="10"/>
  <c r="AI200" i="6" s="1"/>
  <c r="DV191" i="10"/>
  <c r="X191" i="6" s="1"/>
  <c r="DV232" i="10"/>
  <c r="X232" i="6" s="1"/>
  <c r="DV121" i="10"/>
  <c r="X121" i="6" s="1"/>
  <c r="ER152" i="10"/>
  <c r="AB152" i="6" s="1"/>
  <c r="ER288" i="10"/>
  <c r="AB288" i="6" s="1"/>
  <c r="DV204" i="10"/>
  <c r="X204" i="6" s="1"/>
  <c r="ER204" i="10"/>
  <c r="AB204" i="6" s="1"/>
  <c r="DV259" i="10"/>
  <c r="X259" i="6" s="1"/>
  <c r="FN168" i="10"/>
  <c r="AF168" i="6" s="1"/>
  <c r="DV210" i="10"/>
  <c r="X210" i="6" s="1"/>
  <c r="FN285" i="10"/>
  <c r="AF285" i="6" s="1"/>
  <c r="ER285" i="10"/>
  <c r="AB285" i="6" s="1"/>
  <c r="DV161" i="10"/>
  <c r="X161" i="6" s="1"/>
  <c r="H303" i="6"/>
  <c r="DV117" i="10"/>
  <c r="DV169" i="10"/>
  <c r="X169" i="6" s="1"/>
  <c r="ER169" i="10"/>
  <c r="AB169" i="6" s="1"/>
  <c r="DV283" i="10"/>
  <c r="X283" i="6" s="1"/>
  <c r="DV240" i="10"/>
  <c r="X240" i="6" s="1"/>
  <c r="FN279" i="10"/>
  <c r="AF279" i="6" s="1"/>
  <c r="DV109" i="10"/>
  <c r="DV153" i="10"/>
  <c r="X153" i="6" s="1"/>
  <c r="DV248" i="10"/>
  <c r="X248" i="6" s="1"/>
  <c r="DV244" i="10"/>
  <c r="X244" i="6" s="1"/>
  <c r="DV102" i="10"/>
  <c r="ER102" i="10"/>
  <c r="GO166" i="10"/>
  <c r="AM166" i="6" s="1"/>
  <c r="DV107" i="10"/>
  <c r="ER130" i="10"/>
  <c r="AB130" i="6" s="1"/>
  <c r="DV239" i="10"/>
  <c r="X239" i="6" s="1"/>
  <c r="DV131" i="10"/>
  <c r="X131" i="6" s="1"/>
  <c r="ER131" i="10"/>
  <c r="AB131" i="6" s="1"/>
  <c r="DV156" i="10"/>
  <c r="X156" i="6" s="1"/>
  <c r="DV129" i="10"/>
  <c r="X129" i="6" s="1"/>
  <c r="DV134" i="10"/>
  <c r="X134" i="6" s="1"/>
  <c r="FN134" i="10"/>
  <c r="AF134" i="6" s="1"/>
  <c r="DV142" i="10"/>
  <c r="X142" i="6" s="1"/>
  <c r="DV218" i="10"/>
  <c r="X218" i="6" s="1"/>
  <c r="ER218" i="10"/>
  <c r="AB218" i="6" s="1"/>
  <c r="ER145" i="10"/>
  <c r="AB145" i="6" s="1"/>
  <c r="FN224" i="10"/>
  <c r="AF224" i="6" s="1"/>
  <c r="FN185" i="10"/>
  <c r="AF185" i="6" s="1"/>
  <c r="ER189" i="10"/>
  <c r="AB189" i="6" s="1"/>
  <c r="FN278" i="10"/>
  <c r="AF278" i="6" s="1"/>
  <c r="ER278" i="10"/>
  <c r="AB278" i="6" s="1"/>
  <c r="GJ275" i="10"/>
  <c r="AJ275" i="6" s="1"/>
  <c r="DV188" i="10"/>
  <c r="X188" i="6" s="1"/>
  <c r="ER302" i="10"/>
  <c r="AB302" i="6" s="1"/>
  <c r="HK240" i="10"/>
  <c r="AQ240" i="6" s="1"/>
  <c r="GO207" i="10"/>
  <c r="AM207" i="6" s="1"/>
  <c r="GO302" i="10"/>
  <c r="AM302" i="6" s="1"/>
  <c r="AL302" i="6"/>
  <c r="AL128" i="6"/>
  <c r="GO264" i="10"/>
  <c r="AM264" i="6" s="1"/>
  <c r="GO144" i="10"/>
  <c r="AM144" i="6" s="1"/>
  <c r="GM245" i="10"/>
  <c r="AL245" i="6" s="1"/>
  <c r="GO153" i="10"/>
  <c r="AM153" i="6" s="1"/>
  <c r="FS265" i="10"/>
  <c r="AI265" i="6" s="1"/>
  <c r="AH158" i="6"/>
  <c r="FS122" i="10"/>
  <c r="AI122" i="6" s="1"/>
  <c r="FS299" i="10"/>
  <c r="AI299" i="6" s="1"/>
  <c r="AH127" i="6"/>
  <c r="AH215" i="6"/>
  <c r="AH198" i="6"/>
  <c r="AH187" i="6"/>
  <c r="AH301" i="6"/>
  <c r="AH237" i="6"/>
  <c r="AH245" i="6"/>
  <c r="AH156" i="6"/>
  <c r="AH180" i="6"/>
  <c r="AH258" i="6"/>
  <c r="AH290" i="6"/>
  <c r="FS221" i="10"/>
  <c r="AI221" i="6" s="1"/>
  <c r="FS141" i="10"/>
  <c r="AI141" i="6" s="1"/>
  <c r="FS268" i="10"/>
  <c r="AI268" i="6" s="1"/>
  <c r="FS257" i="10"/>
  <c r="AI257" i="6" s="1"/>
  <c r="GJ238" i="10"/>
  <c r="AJ238" i="6" s="1"/>
  <c r="FS262" i="10"/>
  <c r="AI262" i="6" s="1"/>
  <c r="FS162" i="10"/>
  <c r="AI162" i="6" s="1"/>
  <c r="GO263" i="10"/>
  <c r="AM263" i="6" s="1"/>
  <c r="AL254" i="6"/>
  <c r="HI103" i="10"/>
  <c r="HK103" i="10" s="1"/>
  <c r="AL272" i="6"/>
  <c r="AH274" i="6"/>
  <c r="GO174" i="10"/>
  <c r="AM174" i="6" s="1"/>
  <c r="AH184" i="6"/>
  <c r="GO164" i="10"/>
  <c r="AM164" i="6" s="1"/>
  <c r="AH228" i="6"/>
  <c r="AH212" i="6"/>
  <c r="GO145" i="10"/>
  <c r="AM145" i="6" s="1"/>
  <c r="FS227" i="10"/>
  <c r="AI227" i="6" s="1"/>
  <c r="AH149" i="6"/>
  <c r="AH195" i="6"/>
  <c r="FS282" i="10"/>
  <c r="AI282" i="6" s="1"/>
  <c r="AH278" i="6"/>
  <c r="AH250" i="6"/>
  <c r="FS234" i="10"/>
  <c r="AI234" i="6" s="1"/>
  <c r="AH175" i="6"/>
  <c r="FS143" i="10"/>
  <c r="AI143" i="6" s="1"/>
  <c r="GM138" i="10"/>
  <c r="GO138" i="10" s="1"/>
  <c r="AM138" i="6" s="1"/>
  <c r="FS294" i="10"/>
  <c r="AI294" i="6" s="1"/>
  <c r="FS225" i="10"/>
  <c r="AI225" i="6" s="1"/>
  <c r="GJ235" i="10"/>
  <c r="AJ235" i="6" s="1"/>
  <c r="HK216" i="10"/>
  <c r="AQ216" i="6" s="1"/>
  <c r="FS231" i="10"/>
  <c r="AI231" i="6" s="1"/>
  <c r="DV145" i="10"/>
  <c r="X145" i="6" s="1"/>
  <c r="AH217" i="6"/>
  <c r="GO131" i="10"/>
  <c r="AM131" i="6" s="1"/>
  <c r="HK224" i="10"/>
  <c r="AQ224" i="6" s="1"/>
  <c r="FN143" i="10"/>
  <c r="AF143" i="6" s="1"/>
  <c r="FN203" i="10"/>
  <c r="AF203" i="6" s="1"/>
  <c r="HK160" i="10"/>
  <c r="AQ160" i="6" s="1"/>
  <c r="FS182" i="10"/>
  <c r="AI182" i="6" s="1"/>
  <c r="FS288" i="10"/>
  <c r="AI288" i="6" s="1"/>
  <c r="CQ12" i="10"/>
  <c r="CT12" i="10" s="1"/>
  <c r="DQ12" i="10" s="1"/>
  <c r="HK186" i="10"/>
  <c r="AQ186" i="6" s="1"/>
  <c r="AH295" i="6"/>
  <c r="AH163" i="6"/>
  <c r="GM290" i="10"/>
  <c r="GO290" i="10" s="1"/>
  <c r="AM290" i="6" s="1"/>
  <c r="GO191" i="10"/>
  <c r="AM191" i="6" s="1"/>
  <c r="GM180" i="10"/>
  <c r="GO180" i="10" s="1"/>
  <c r="AM180" i="6" s="1"/>
  <c r="GM197" i="10"/>
  <c r="GO197" i="10" s="1"/>
  <c r="AM197" i="6" s="1"/>
  <c r="AH281" i="6"/>
  <c r="AH284" i="6"/>
  <c r="HF272" i="10"/>
  <c r="AN272" i="6" s="1"/>
  <c r="FS140" i="10"/>
  <c r="AI140" i="6" s="1"/>
  <c r="AH220" i="6"/>
  <c r="AH197" i="6"/>
  <c r="FS253" i="10"/>
  <c r="AI253" i="6" s="1"/>
  <c r="FS204" i="10"/>
  <c r="AI204" i="6" s="1"/>
  <c r="AH132" i="6"/>
  <c r="FS151" i="10"/>
  <c r="AI151" i="6" s="1"/>
  <c r="AH273" i="6"/>
  <c r="HK171" i="10"/>
  <c r="AQ171" i="6" s="1"/>
  <c r="AH241" i="6"/>
  <c r="AH298" i="6"/>
  <c r="FS229" i="10"/>
  <c r="AI229" i="6" s="1"/>
  <c r="GM108" i="10"/>
  <c r="GO108" i="10" s="1"/>
  <c r="AL188" i="6"/>
  <c r="GM195" i="10"/>
  <c r="GO195" i="10" s="1"/>
  <c r="AM195" i="6" s="1"/>
  <c r="GJ257" i="10"/>
  <c r="AJ257" i="6" s="1"/>
  <c r="FN253" i="10"/>
  <c r="AF253" i="6" s="1"/>
  <c r="FN229" i="10"/>
  <c r="AF229" i="6" s="1"/>
  <c r="FN266" i="10"/>
  <c r="AF266" i="6" s="1"/>
  <c r="DV128" i="10"/>
  <c r="X128" i="6" s="1"/>
  <c r="FS297" i="10"/>
  <c r="AI297" i="6" s="1"/>
  <c r="GO189" i="10"/>
  <c r="AM189" i="6" s="1"/>
  <c r="AH213" i="6"/>
  <c r="FN186" i="10"/>
  <c r="AF186" i="6" s="1"/>
  <c r="GJ298" i="10"/>
  <c r="AJ298" i="6" s="1"/>
  <c r="CQ28" i="10"/>
  <c r="FN173" i="10"/>
  <c r="AF173" i="6" s="1"/>
  <c r="DV146" i="10"/>
  <c r="X146" i="6" s="1"/>
  <c r="FN277" i="10"/>
  <c r="AF277" i="6" s="1"/>
  <c r="DC75" i="10"/>
  <c r="V75" i="6" s="1"/>
  <c r="BX59" i="10"/>
  <c r="CU59" i="10" s="1"/>
  <c r="GM208" i="10"/>
  <c r="AL208" i="6" s="1"/>
  <c r="AL252" i="6"/>
  <c r="FN226" i="10"/>
  <c r="AF226" i="6" s="1"/>
  <c r="DV148" i="10"/>
  <c r="X148" i="6" s="1"/>
  <c r="DV144" i="10"/>
  <c r="X144" i="6" s="1"/>
  <c r="FS226" i="10"/>
  <c r="AI226" i="6" s="1"/>
  <c r="FN237" i="10"/>
  <c r="AF237" i="6" s="1"/>
  <c r="IE129" i="10"/>
  <c r="AT129" i="6" s="1"/>
  <c r="AH136" i="6"/>
  <c r="AH202" i="6"/>
  <c r="FN260" i="10"/>
  <c r="AF260" i="6" s="1"/>
  <c r="GM127" i="10"/>
  <c r="GO127" i="10" s="1"/>
  <c r="AM127" i="6" s="1"/>
  <c r="HI107" i="10"/>
  <c r="AH277" i="6"/>
  <c r="AL239" i="6"/>
  <c r="DV214" i="10"/>
  <c r="X214" i="6" s="1"/>
  <c r="GJ250" i="10"/>
  <c r="AJ250" i="6" s="1"/>
  <c r="GJ205" i="10"/>
  <c r="AJ205" i="6" s="1"/>
  <c r="DC45" i="10"/>
  <c r="V45" i="6" s="1"/>
  <c r="HI144" i="10"/>
  <c r="FS233" i="10"/>
  <c r="AI233" i="6" s="1"/>
  <c r="FS251" i="10"/>
  <c r="AI251" i="6" s="1"/>
  <c r="FS266" i="10"/>
  <c r="AI266" i="6" s="1"/>
  <c r="FS242" i="10"/>
  <c r="AI242" i="6" s="1"/>
  <c r="AL279" i="6"/>
  <c r="FS185" i="10"/>
  <c r="AI185" i="6" s="1"/>
  <c r="AH167" i="6"/>
  <c r="ER256" i="10"/>
  <c r="AB256" i="6" s="1"/>
  <c r="ER191" i="10"/>
  <c r="AB191" i="6" s="1"/>
  <c r="DV269" i="10"/>
  <c r="X269" i="6" s="1"/>
  <c r="ER261" i="10"/>
  <c r="AB261" i="6" s="1"/>
  <c r="GJ135" i="10"/>
  <c r="AJ135" i="6" s="1"/>
  <c r="IJ211" i="10"/>
  <c r="JB211" i="10" s="1"/>
  <c r="IF211" i="10"/>
  <c r="IG211" i="10" s="1"/>
  <c r="AU211" i="6" s="1"/>
  <c r="GN120" i="10"/>
  <c r="GO120" i="10" s="1"/>
  <c r="GR120" i="10"/>
  <c r="FN172" i="10"/>
  <c r="AF172" i="6" s="1"/>
  <c r="ER133" i="10"/>
  <c r="AB133" i="6" s="1"/>
  <c r="FN162" i="10"/>
  <c r="AF162" i="6" s="1"/>
  <c r="DV178" i="10"/>
  <c r="X178" i="6" s="1"/>
  <c r="DV168" i="10"/>
  <c r="X168" i="6" s="1"/>
  <c r="FN286" i="10"/>
  <c r="AF286" i="6" s="1"/>
  <c r="GJ187" i="10"/>
  <c r="AJ187" i="6" s="1"/>
  <c r="GM220" i="10"/>
  <c r="GO220" i="10" s="1"/>
  <c r="AM220" i="6" s="1"/>
  <c r="GM229" i="10"/>
  <c r="AL229" i="6" s="1"/>
  <c r="GM170" i="10"/>
  <c r="GO170" i="10" s="1"/>
  <c r="AM170" i="6" s="1"/>
  <c r="GM298" i="10"/>
  <c r="GO298" i="10" s="1"/>
  <c r="AM298" i="6" s="1"/>
  <c r="GM234" i="10"/>
  <c r="GO234" i="10" s="1"/>
  <c r="AM234" i="6" s="1"/>
  <c r="AH270" i="6"/>
  <c r="GR102" i="10"/>
  <c r="GN102" i="10"/>
  <c r="GO102" i="10" s="1"/>
  <c r="GJ206" i="10"/>
  <c r="AJ206" i="6" s="1"/>
  <c r="GJ255" i="10"/>
  <c r="AJ255" i="6" s="1"/>
  <c r="GJ173" i="10"/>
  <c r="AJ173" i="6" s="1"/>
  <c r="DV171" i="10"/>
  <c r="X171" i="6" s="1"/>
  <c r="FN231" i="10"/>
  <c r="AF231" i="6" s="1"/>
  <c r="DC72" i="10"/>
  <c r="V72" i="6" s="1"/>
  <c r="GO275" i="10"/>
  <c r="AM275" i="6" s="1"/>
  <c r="IF255" i="10"/>
  <c r="GO230" i="10"/>
  <c r="AM230" i="6" s="1"/>
  <c r="AL121" i="6"/>
  <c r="AH176" i="6"/>
  <c r="FS260" i="10"/>
  <c r="AI260" i="6" s="1"/>
  <c r="AH280" i="6"/>
  <c r="AH134" i="6"/>
  <c r="FN301" i="10"/>
  <c r="AF301" i="6" s="1"/>
  <c r="DV271" i="10"/>
  <c r="X271" i="6" s="1"/>
  <c r="FN195" i="10"/>
  <c r="AF195" i="6" s="1"/>
  <c r="FN202" i="10"/>
  <c r="AF202" i="6" s="1"/>
  <c r="HJ193" i="10"/>
  <c r="HK193" i="10" s="1"/>
  <c r="AQ193" i="6" s="1"/>
  <c r="HN193" i="10"/>
  <c r="DC60" i="10"/>
  <c r="V60" i="6" s="1"/>
  <c r="GM221" i="10"/>
  <c r="GO221" i="10" s="1"/>
  <c r="AM221" i="6" s="1"/>
  <c r="HI283" i="10"/>
  <c r="HK283" i="10" s="1"/>
  <c r="AQ283" i="6" s="1"/>
  <c r="GM268" i="10"/>
  <c r="GO268" i="10" s="1"/>
  <c r="AM268" i="6" s="1"/>
  <c r="IF189" i="10"/>
  <c r="GO300" i="10"/>
  <c r="AM300" i="6" s="1"/>
  <c r="GO177" i="10"/>
  <c r="AM177" i="6" s="1"/>
  <c r="GO146" i="10"/>
  <c r="AM146" i="6" s="1"/>
  <c r="AH123" i="6"/>
  <c r="ER179" i="10"/>
  <c r="AB179" i="6" s="1"/>
  <c r="FN126" i="10"/>
  <c r="AF126" i="6" s="1"/>
  <c r="DV115" i="10"/>
  <c r="HJ248" i="10"/>
  <c r="HK248" i="10" s="1"/>
  <c r="AQ248" i="6" s="1"/>
  <c r="HN248" i="10"/>
  <c r="GJ295" i="10"/>
  <c r="AJ295" i="6" s="1"/>
  <c r="GJ291" i="10"/>
  <c r="AJ291" i="6" s="1"/>
  <c r="HN129" i="10"/>
  <c r="HJ129" i="10"/>
  <c r="HK129" i="10" s="1"/>
  <c r="AQ129" i="6" s="1"/>
  <c r="FN213" i="10"/>
  <c r="AF213" i="6" s="1"/>
  <c r="DC52" i="10"/>
  <c r="V52" i="6" s="1"/>
  <c r="HI279" i="10"/>
  <c r="AP279" i="6" s="1"/>
  <c r="GO135" i="10"/>
  <c r="AM135" i="6" s="1"/>
  <c r="GM281" i="10"/>
  <c r="GO281" i="10" s="1"/>
  <c r="AM281" i="6" s="1"/>
  <c r="AL181" i="6"/>
  <c r="FN141" i="10"/>
  <c r="AF141" i="6" s="1"/>
  <c r="DV236" i="10"/>
  <c r="X236" i="6" s="1"/>
  <c r="HF135" i="10"/>
  <c r="AN135" i="6" s="1"/>
  <c r="FN294" i="10"/>
  <c r="AF294" i="6" s="1"/>
  <c r="DV296" i="10"/>
  <c r="X296" i="6" s="1"/>
  <c r="GJ114" i="10"/>
  <c r="FN280" i="10"/>
  <c r="AF280" i="6" s="1"/>
  <c r="ER201" i="10"/>
  <c r="AB201" i="6" s="1"/>
  <c r="FN201" i="10"/>
  <c r="AF201" i="6" s="1"/>
  <c r="IJ169" i="10"/>
  <c r="JB169" i="10" s="1"/>
  <c r="IF169" i="10"/>
  <c r="IG169" i="10" s="1"/>
  <c r="AU169" i="6" s="1"/>
  <c r="GR107" i="10"/>
  <c r="GN107" i="10"/>
  <c r="GO107" i="10" s="1"/>
  <c r="ER199" i="10"/>
  <c r="AB199" i="6" s="1"/>
  <c r="FN199" i="10"/>
  <c r="AF199" i="6" s="1"/>
  <c r="DV130" i="10"/>
  <c r="X130" i="6" s="1"/>
  <c r="FN264" i="10"/>
  <c r="AF264" i="6" s="1"/>
  <c r="GM219" i="10"/>
  <c r="GO219" i="10" s="1"/>
  <c r="AM219" i="6" s="1"/>
  <c r="DV125" i="10"/>
  <c r="X125" i="6" s="1"/>
  <c r="GR117" i="10"/>
  <c r="GN117" i="10"/>
  <c r="GO117" i="10" s="1"/>
  <c r="FN150" i="10"/>
  <c r="AF150" i="6" s="1"/>
  <c r="ER150" i="10"/>
  <c r="AB150" i="6" s="1"/>
  <c r="FN154" i="10"/>
  <c r="AF154" i="6" s="1"/>
  <c r="HN276" i="10"/>
  <c r="HJ276" i="10"/>
  <c r="HK276" i="10" s="1"/>
  <c r="AQ276" i="6" s="1"/>
  <c r="DV181" i="10"/>
  <c r="X181" i="6" s="1"/>
  <c r="HI267" i="10"/>
  <c r="AP267" i="6" s="1"/>
  <c r="IF302" i="10"/>
  <c r="HI153" i="10"/>
  <c r="AP153" i="6" s="1"/>
  <c r="JB271" i="10"/>
  <c r="HI214" i="10"/>
  <c r="AP214" i="6" s="1"/>
  <c r="IF128" i="10"/>
  <c r="HK148" i="10"/>
  <c r="AQ148" i="6" s="1"/>
  <c r="HI259" i="10"/>
  <c r="AP259" i="6" s="1"/>
  <c r="HI263" i="10"/>
  <c r="HK263" i="10" s="1"/>
  <c r="AQ263" i="6" s="1"/>
  <c r="IF206" i="10"/>
  <c r="IF263" i="10"/>
  <c r="JB263" i="10"/>
  <c r="IF238" i="10"/>
  <c r="IF272" i="10"/>
  <c r="HI302" i="10"/>
  <c r="HI166" i="10"/>
  <c r="HK166" i="10" s="1"/>
  <c r="AQ166" i="6" s="1"/>
  <c r="GO244" i="10"/>
  <c r="AM244" i="6" s="1"/>
  <c r="GM141" i="10"/>
  <c r="AL141" i="6" s="1"/>
  <c r="AL238" i="6"/>
  <c r="GM250" i="10"/>
  <c r="GO250" i="10" s="1"/>
  <c r="AM250" i="6" s="1"/>
  <c r="GM282" i="10"/>
  <c r="AL282" i="6" s="1"/>
  <c r="GM294" i="10"/>
  <c r="AL294" i="6" s="1"/>
  <c r="GM266" i="10"/>
  <c r="AL266" i="6" s="1"/>
  <c r="GM284" i="10"/>
  <c r="AL284" i="6" s="1"/>
  <c r="AL246" i="6"/>
  <c r="HI296" i="10"/>
  <c r="AP296" i="6" s="1"/>
  <c r="JA211" i="10"/>
  <c r="JA248" i="10"/>
  <c r="IE193" i="10"/>
  <c r="AT211" i="6"/>
  <c r="IG147" i="10"/>
  <c r="AU147" i="6" s="1"/>
  <c r="IE148" i="10"/>
  <c r="AT148" i="6" s="1"/>
  <c r="HI120" i="10"/>
  <c r="HI206" i="10"/>
  <c r="HK206" i="10" s="1"/>
  <c r="AQ206" i="6" s="1"/>
  <c r="HK155" i="10"/>
  <c r="AQ155" i="6" s="1"/>
  <c r="AP129" i="6"/>
  <c r="HI272" i="10"/>
  <c r="HK272" i="10" s="1"/>
  <c r="AQ272" i="6" s="1"/>
  <c r="HK133" i="10"/>
  <c r="AQ133" i="6" s="1"/>
  <c r="HI115" i="10"/>
  <c r="HK115" i="10" s="1"/>
  <c r="HI287" i="10"/>
  <c r="AP287" i="6" s="1"/>
  <c r="HI247" i="10"/>
  <c r="HK247" i="10" s="1"/>
  <c r="AQ247" i="6" s="1"/>
  <c r="HI164" i="10"/>
  <c r="AP164" i="6" s="1"/>
  <c r="HI289" i="10"/>
  <c r="AP289" i="6" s="1"/>
  <c r="GM185" i="10"/>
  <c r="GO185" i="10" s="1"/>
  <c r="AM185" i="6" s="1"/>
  <c r="GM173" i="10"/>
  <c r="GO173" i="10" s="1"/>
  <c r="AM173" i="6" s="1"/>
  <c r="GO210" i="10"/>
  <c r="AM210" i="6" s="1"/>
  <c r="GO130" i="10"/>
  <c r="AM130" i="6" s="1"/>
  <c r="GO267" i="10"/>
  <c r="AM267" i="6" s="1"/>
  <c r="GO259" i="10"/>
  <c r="AM259" i="6" s="1"/>
  <c r="GM265" i="10"/>
  <c r="AL265" i="6" s="1"/>
  <c r="GM215" i="10"/>
  <c r="AL215" i="6" s="1"/>
  <c r="GM192" i="10"/>
  <c r="GO192" i="10" s="1"/>
  <c r="AM192" i="6" s="1"/>
  <c r="GM257" i="10"/>
  <c r="GO257" i="10" s="1"/>
  <c r="AM257" i="6" s="1"/>
  <c r="GM157" i="10"/>
  <c r="AL157" i="6" s="1"/>
  <c r="GO214" i="10"/>
  <c r="AM214" i="6" s="1"/>
  <c r="GM116" i="10"/>
  <c r="GO116" i="10" s="1"/>
  <c r="GM134" i="10"/>
  <c r="GO134" i="10" s="1"/>
  <c r="AM134" i="6" s="1"/>
  <c r="GM104" i="10"/>
  <c r="GO104" i="10" s="1"/>
  <c r="AL283" i="6"/>
  <c r="GM114" i="10"/>
  <c r="GO114" i="10" s="1"/>
  <c r="GO255" i="10"/>
  <c r="AM255" i="6" s="1"/>
  <c r="GM293" i="10"/>
  <c r="AL293" i="6" s="1"/>
  <c r="GM227" i="10"/>
  <c r="GO227" i="10" s="1"/>
  <c r="AM227" i="6" s="1"/>
  <c r="GM295" i="10"/>
  <c r="GO295" i="10" s="1"/>
  <c r="AM295" i="6" s="1"/>
  <c r="FS292" i="10"/>
  <c r="AI292" i="6" s="1"/>
  <c r="AL178" i="6"/>
  <c r="GM270" i="10"/>
  <c r="GO270" i="10" s="1"/>
  <c r="AM270" i="6" s="1"/>
  <c r="GM124" i="10"/>
  <c r="GO124" i="10" s="1"/>
  <c r="AM124" i="6" s="1"/>
  <c r="HI246" i="10"/>
  <c r="AP246" i="6" s="1"/>
  <c r="GO222" i="10"/>
  <c r="AM222" i="6" s="1"/>
  <c r="HI239" i="10"/>
  <c r="AP239" i="6" s="1"/>
  <c r="GM152" i="10"/>
  <c r="GO152" i="10" s="1"/>
  <c r="AM152" i="6" s="1"/>
  <c r="HI230" i="10"/>
  <c r="AP230" i="6" s="1"/>
  <c r="GM172" i="10"/>
  <c r="AL172" i="6" s="1"/>
  <c r="GO142" i="10"/>
  <c r="AM142" i="6" s="1"/>
  <c r="HI300" i="10"/>
  <c r="AP300" i="6" s="1"/>
  <c r="HI275" i="10"/>
  <c r="AP275" i="6" s="1"/>
  <c r="GM285" i="10"/>
  <c r="GO285" i="10" s="1"/>
  <c r="AM285" i="6" s="1"/>
  <c r="AH154" i="6"/>
  <c r="AH223" i="6"/>
  <c r="HI191" i="10"/>
  <c r="AP191" i="6" s="1"/>
  <c r="AH293" i="6"/>
  <c r="AH138" i="6"/>
  <c r="AH152" i="6"/>
  <c r="AL159" i="6"/>
  <c r="AH243" i="6"/>
  <c r="GM105" i="10"/>
  <c r="GO105" i="10" s="1"/>
  <c r="JA169" i="10"/>
  <c r="GM154" i="10"/>
  <c r="AL154" i="6" s="1"/>
  <c r="GM198" i="10"/>
  <c r="AL198" i="6" s="1"/>
  <c r="GM273" i="10"/>
  <c r="GO273" i="10" s="1"/>
  <c r="AM273" i="6" s="1"/>
  <c r="GM233" i="10"/>
  <c r="GO233" i="10" s="1"/>
  <c r="AM233" i="6" s="1"/>
  <c r="IE216" i="10"/>
  <c r="AT216" i="6" s="1"/>
  <c r="GM218" i="10"/>
  <c r="GO218" i="10" s="1"/>
  <c r="AM218" i="6" s="1"/>
  <c r="HI207" i="10"/>
  <c r="AP207" i="6" s="1"/>
  <c r="AH192" i="6"/>
  <c r="AP209" i="6"/>
  <c r="AH170" i="6"/>
  <c r="AH172" i="6"/>
  <c r="AH157" i="6"/>
  <c r="HI174" i="10"/>
  <c r="AP174" i="6" s="1"/>
  <c r="GM110" i="10"/>
  <c r="GO110" i="10" s="1"/>
  <c r="GM226" i="10"/>
  <c r="AL226" i="6" s="1"/>
  <c r="IE168" i="10"/>
  <c r="IG168" i="10" s="1"/>
  <c r="AU168" i="6" s="1"/>
  <c r="GM175" i="10"/>
  <c r="GO175" i="10" s="1"/>
  <c r="AM175" i="6" s="1"/>
  <c r="GM187" i="10"/>
  <c r="GO187" i="10" s="1"/>
  <c r="AM187" i="6" s="1"/>
  <c r="GM176" i="10"/>
  <c r="AL176" i="6" s="1"/>
  <c r="GM156" i="10"/>
  <c r="GO156" i="10" s="1"/>
  <c r="AM156" i="6" s="1"/>
  <c r="AL247" i="6"/>
  <c r="AH249" i="6"/>
  <c r="GM205" i="10"/>
  <c r="GO205" i="10" s="1"/>
  <c r="AM205" i="6" s="1"/>
  <c r="GM277" i="10"/>
  <c r="GO277" i="10" s="1"/>
  <c r="AM277" i="6" s="1"/>
  <c r="AL271" i="6"/>
  <c r="GO203" i="10"/>
  <c r="AM203" i="6" s="1"/>
  <c r="IE261" i="10"/>
  <c r="AT261" i="6" s="1"/>
  <c r="GM183" i="10"/>
  <c r="AL183" i="6" s="1"/>
  <c r="GM132" i="10"/>
  <c r="AL132" i="6" s="1"/>
  <c r="HI188" i="10"/>
  <c r="HK188" i="10" s="1"/>
  <c r="AQ188" i="6" s="1"/>
  <c r="GM212" i="10"/>
  <c r="GO212" i="10" s="1"/>
  <c r="AM212" i="6" s="1"/>
  <c r="HI189" i="10"/>
  <c r="HK189" i="10" s="1"/>
  <c r="AQ189" i="6" s="1"/>
  <c r="GM258" i="10"/>
  <c r="GO258" i="10" s="1"/>
  <c r="AM258" i="6" s="1"/>
  <c r="HI255" i="10"/>
  <c r="HK255" i="10" s="1"/>
  <c r="AQ255" i="6" s="1"/>
  <c r="HI125" i="10"/>
  <c r="HK125" i="10" s="1"/>
  <c r="AQ125" i="6" s="1"/>
  <c r="HI177" i="10"/>
  <c r="AP177" i="6" s="1"/>
  <c r="GM228" i="10"/>
  <c r="GO228" i="10" s="1"/>
  <c r="AM228" i="6" s="1"/>
  <c r="GM126" i="10"/>
  <c r="GO126" i="10" s="1"/>
  <c r="AM126" i="6" s="1"/>
  <c r="HI102" i="10"/>
  <c r="AH183" i="6"/>
  <c r="AP276" i="6"/>
  <c r="HI264" i="10"/>
  <c r="AP264" i="6" s="1"/>
  <c r="GM292" i="10"/>
  <c r="GO292" i="10" s="1"/>
  <c r="AM292" i="6" s="1"/>
  <c r="IE179" i="10"/>
  <c r="AT179" i="6" s="1"/>
  <c r="GM112" i="10"/>
  <c r="GO112" i="10" s="1"/>
  <c r="GM162" i="10"/>
  <c r="AL162" i="6" s="1"/>
  <c r="IE137" i="10"/>
  <c r="AT137" i="6" s="1"/>
  <c r="GM136" i="10"/>
  <c r="AL136" i="6" s="1"/>
  <c r="GM301" i="10"/>
  <c r="GO301" i="10" s="1"/>
  <c r="AM301" i="6" s="1"/>
  <c r="GM274" i="10"/>
  <c r="GO274" i="10" s="1"/>
  <c r="AM274" i="6" s="1"/>
  <c r="GM260" i="10"/>
  <c r="GO260" i="10" s="1"/>
  <c r="AM260" i="6" s="1"/>
  <c r="AH208" i="6"/>
  <c r="AL206" i="6"/>
  <c r="FN208" i="10"/>
  <c r="AF208" i="6" s="1"/>
  <c r="FN295" i="10"/>
  <c r="AF295" i="6" s="1"/>
  <c r="FN219" i="10"/>
  <c r="AF219" i="6" s="1"/>
  <c r="ER184" i="10"/>
  <c r="AB184" i="6" s="1"/>
  <c r="FN184" i="10"/>
  <c r="AF184" i="6" s="1"/>
  <c r="IE186" i="10"/>
  <c r="AT186" i="6" s="1"/>
  <c r="GM243" i="10"/>
  <c r="GO243" i="10" s="1"/>
  <c r="AM243" i="6" s="1"/>
  <c r="GM184" i="10"/>
  <c r="GO184" i="10" s="1"/>
  <c r="AM184" i="6" s="1"/>
  <c r="IE133" i="10"/>
  <c r="AT133" i="6" s="1"/>
  <c r="IE276" i="10"/>
  <c r="AT276" i="6" s="1"/>
  <c r="HI244" i="10"/>
  <c r="AP244" i="6" s="1"/>
  <c r="GM151" i="10"/>
  <c r="GO151" i="10" s="1"/>
  <c r="AM151" i="6" s="1"/>
  <c r="FN228" i="10"/>
  <c r="AF228" i="6" s="1"/>
  <c r="GJ272" i="10"/>
  <c r="AJ272" i="6" s="1"/>
  <c r="FS126" i="10"/>
  <c r="AI126" i="6" s="1"/>
  <c r="AH126" i="6"/>
  <c r="HI145" i="10"/>
  <c r="HK145" i="10" s="1"/>
  <c r="AQ145" i="6" s="1"/>
  <c r="AP193" i="6"/>
  <c r="HK168" i="10"/>
  <c r="AQ168" i="6" s="1"/>
  <c r="AP168" i="6"/>
  <c r="ER220" i="10"/>
  <c r="AB220" i="6" s="1"/>
  <c r="FN220" i="10"/>
  <c r="AF220" i="6" s="1"/>
  <c r="GM202" i="10"/>
  <c r="AL202" i="6" s="1"/>
  <c r="IE240" i="10"/>
  <c r="AT240" i="6" s="1"/>
  <c r="GM123" i="10"/>
  <c r="GO123" i="10" s="1"/>
  <c r="AM123" i="6" s="1"/>
  <c r="GM158" i="10"/>
  <c r="GO158" i="10" s="1"/>
  <c r="AM158" i="6" s="1"/>
  <c r="HI128" i="10"/>
  <c r="HK128" i="10" s="1"/>
  <c r="AQ128" i="6" s="1"/>
  <c r="HI181" i="10"/>
  <c r="HK181" i="10" s="1"/>
  <c r="AQ181" i="6" s="1"/>
  <c r="HI271" i="10"/>
  <c r="HK271" i="10" s="1"/>
  <c r="AQ271" i="6" s="1"/>
  <c r="IE224" i="10"/>
  <c r="AT224" i="6" s="1"/>
  <c r="GM122" i="10"/>
  <c r="GO122" i="10" s="1"/>
  <c r="AM122" i="6" s="1"/>
  <c r="GM278" i="10"/>
  <c r="GO278" i="10" s="1"/>
  <c r="AM278" i="6" s="1"/>
  <c r="GM241" i="10"/>
  <c r="GO241" i="10" s="1"/>
  <c r="AM241" i="6" s="1"/>
  <c r="GM143" i="10"/>
  <c r="GO143" i="10" s="1"/>
  <c r="AM143" i="6" s="1"/>
  <c r="GM165" i="10"/>
  <c r="AL165" i="6" s="1"/>
  <c r="GM106" i="10"/>
  <c r="GO106" i="10" s="1"/>
  <c r="HI161" i="10"/>
  <c r="AP161" i="6" s="1"/>
  <c r="GO236" i="10"/>
  <c r="AM236" i="6" s="1"/>
  <c r="HI238" i="10"/>
  <c r="HK238" i="10" s="1"/>
  <c r="AQ238" i="6" s="1"/>
  <c r="GM242" i="10"/>
  <c r="GO242" i="10" s="1"/>
  <c r="AM242" i="6" s="1"/>
  <c r="IE269" i="10"/>
  <c r="AT269" i="6" s="1"/>
  <c r="GM113" i="10"/>
  <c r="GO113" i="10" s="1"/>
  <c r="IE160" i="10"/>
  <c r="AT160" i="6" s="1"/>
  <c r="HI190" i="10"/>
  <c r="AP190" i="6" s="1"/>
  <c r="GM217" i="10"/>
  <c r="GO217" i="10" s="1"/>
  <c r="AM217" i="6" s="1"/>
  <c r="GM237" i="10"/>
  <c r="GO237" i="10" s="1"/>
  <c r="AM237" i="6" s="1"/>
  <c r="HI109" i="10"/>
  <c r="HI252" i="10"/>
  <c r="HK252" i="10" s="1"/>
  <c r="AQ252" i="6" s="1"/>
  <c r="HI178" i="10"/>
  <c r="HK178" i="10" s="1"/>
  <c r="AQ178" i="6" s="1"/>
  <c r="AH205" i="6"/>
  <c r="FN233" i="10"/>
  <c r="AF233" i="6" s="1"/>
  <c r="FN292" i="10"/>
  <c r="AF292" i="6" s="1"/>
  <c r="AH196" i="6"/>
  <c r="AL235" i="6"/>
  <c r="GM251" i="10"/>
  <c r="GO251" i="10" s="1"/>
  <c r="AM251" i="6" s="1"/>
  <c r="GM196" i="10"/>
  <c r="GO196" i="10" s="1"/>
  <c r="AM196" i="6" s="1"/>
  <c r="GM213" i="10"/>
  <c r="AL213" i="6" s="1"/>
  <c r="GM253" i="10"/>
  <c r="GO253" i="10" s="1"/>
  <c r="AM253" i="6" s="1"/>
  <c r="HI236" i="10"/>
  <c r="AP236" i="6" s="1"/>
  <c r="HI210" i="10"/>
  <c r="HK210" i="10" s="1"/>
  <c r="AQ210" i="6" s="1"/>
  <c r="JA201" i="10"/>
  <c r="AX201" i="6" s="1"/>
  <c r="BC201" i="6" s="1"/>
  <c r="F202" i="12" s="1"/>
  <c r="IE209" i="10"/>
  <c r="IG209" i="10" s="1"/>
  <c r="AU209" i="6" s="1"/>
  <c r="JB209" i="10"/>
  <c r="IE291" i="10"/>
  <c r="IG291" i="10" s="1"/>
  <c r="AU291" i="6" s="1"/>
  <c r="GM249" i="10"/>
  <c r="GO249" i="10" s="1"/>
  <c r="AM249" i="6" s="1"/>
  <c r="GM167" i="10"/>
  <c r="GO167" i="10" s="1"/>
  <c r="AM167" i="6" s="1"/>
  <c r="HI131" i="10"/>
  <c r="AP131" i="6" s="1"/>
  <c r="HI146" i="10"/>
  <c r="HK146" i="10" s="1"/>
  <c r="AQ146" i="6" s="1"/>
  <c r="IE150" i="10"/>
  <c r="AT150" i="6" s="1"/>
  <c r="HI159" i="10"/>
  <c r="HK159" i="10" s="1"/>
  <c r="AQ159" i="6" s="1"/>
  <c r="GM149" i="10"/>
  <c r="GM225" i="10"/>
  <c r="GO225" i="10" s="1"/>
  <c r="AM225" i="6" s="1"/>
  <c r="IE199" i="10"/>
  <c r="AT199" i="6" s="1"/>
  <c r="GM200" i="10"/>
  <c r="AL200" i="6" s="1"/>
  <c r="HI121" i="10"/>
  <c r="HI235" i="10"/>
  <c r="HK235" i="10" s="1"/>
  <c r="AQ235" i="6" s="1"/>
  <c r="HI135" i="10"/>
  <c r="AP135" i="6" s="1"/>
  <c r="JA147" i="10"/>
  <c r="AX147" i="6" s="1"/>
  <c r="BC147" i="6" s="1"/>
  <c r="F148" i="12" s="1"/>
  <c r="GO296" i="10"/>
  <c r="AM296" i="6" s="1"/>
  <c r="GM286" i="10"/>
  <c r="GO286" i="10" s="1"/>
  <c r="AM286" i="6" s="1"/>
  <c r="HI254" i="10"/>
  <c r="HK254" i="10" s="1"/>
  <c r="AQ254" i="6" s="1"/>
  <c r="GM280" i="10"/>
  <c r="GO280" i="10" s="1"/>
  <c r="AM280" i="6" s="1"/>
  <c r="HI117" i="10"/>
  <c r="HI203" i="10"/>
  <c r="AP203" i="6" s="1"/>
  <c r="GM163" i="10"/>
  <c r="AL163" i="6" s="1"/>
  <c r="AH285" i="6"/>
  <c r="GM194" i="10"/>
  <c r="GO194" i="10" s="1"/>
  <c r="AM194" i="6" s="1"/>
  <c r="GM118" i="10"/>
  <c r="GO118" i="10" s="1"/>
  <c r="IE232" i="10"/>
  <c r="AT232" i="6" s="1"/>
  <c r="GM262" i="10"/>
  <c r="GM231" i="10"/>
  <c r="GO231" i="10" s="1"/>
  <c r="AM231" i="6" s="1"/>
  <c r="GM182" i="10"/>
  <c r="GM288" i="10"/>
  <c r="AL288" i="6" s="1"/>
  <c r="GM204" i="10"/>
  <c r="GO204" i="10" s="1"/>
  <c r="AM204" i="6" s="1"/>
  <c r="HI222" i="10"/>
  <c r="AP222" i="6" s="1"/>
  <c r="GM297" i="10"/>
  <c r="GO297" i="10" s="1"/>
  <c r="AM297" i="6" s="1"/>
  <c r="HI111" i="10"/>
  <c r="HK111" i="10" s="1"/>
  <c r="IE155" i="10"/>
  <c r="AT155" i="6" s="1"/>
  <c r="GM140" i="10"/>
  <c r="GO140" i="10" s="1"/>
  <c r="AM140" i="6" s="1"/>
  <c r="HI130" i="10"/>
  <c r="AP130" i="6" s="1"/>
  <c r="IE171" i="10"/>
  <c r="AT171" i="6" s="1"/>
  <c r="GM223" i="10"/>
  <c r="GO223" i="10" s="1"/>
  <c r="AM223" i="6" s="1"/>
  <c r="GM119" i="10"/>
  <c r="GO119" i="10" s="1"/>
  <c r="HI142" i="10"/>
  <c r="AP142" i="6" s="1"/>
  <c r="GM299" i="10"/>
  <c r="GO299" i="10" s="1"/>
  <c r="AM299" i="6" s="1"/>
  <c r="HF230" i="10"/>
  <c r="AN230" i="6" s="1"/>
  <c r="GJ293" i="10"/>
  <c r="AJ293" i="6" s="1"/>
  <c r="GO132" i="10"/>
  <c r="AM132" i="6" s="1"/>
  <c r="GJ219" i="10"/>
  <c r="AJ219" i="6" s="1"/>
  <c r="AL138" i="6"/>
  <c r="HG221" i="10"/>
  <c r="HH221" i="10"/>
  <c r="HJ221" i="10"/>
  <c r="HJ298" i="10"/>
  <c r="HN298" i="10"/>
  <c r="HG265" i="10"/>
  <c r="HH265" i="10"/>
  <c r="HJ261" i="10"/>
  <c r="HK261" i="10" s="1"/>
  <c r="AQ261" i="6" s="1"/>
  <c r="HN261" i="10"/>
  <c r="IJ165" i="10"/>
  <c r="HF238" i="10"/>
  <c r="AN238" i="6" s="1"/>
  <c r="IJ103" i="10"/>
  <c r="IF103" i="10"/>
  <c r="IF229" i="10"/>
  <c r="HG229" i="10"/>
  <c r="HH229" i="10"/>
  <c r="HG112" i="10"/>
  <c r="HH112" i="10"/>
  <c r="IC267" i="10"/>
  <c r="ID267" i="10"/>
  <c r="HH195" i="10"/>
  <c r="HG195" i="10"/>
  <c r="HJ289" i="10"/>
  <c r="HN289" i="10"/>
  <c r="HJ199" i="10"/>
  <c r="HK199" i="10" s="1"/>
  <c r="AQ199" i="6" s="1"/>
  <c r="HN199" i="10"/>
  <c r="HG183" i="10"/>
  <c r="HH183" i="10"/>
  <c r="HJ183" i="10"/>
  <c r="HG245" i="10"/>
  <c r="HH245" i="10"/>
  <c r="IJ266" i="10"/>
  <c r="HN214" i="10"/>
  <c r="HJ214" i="10"/>
  <c r="HJ269" i="10"/>
  <c r="HK269" i="10" s="1"/>
  <c r="AQ269" i="6" s="1"/>
  <c r="HN269" i="10"/>
  <c r="HG154" i="10"/>
  <c r="HH154" i="10"/>
  <c r="HJ154" i="10"/>
  <c r="FN167" i="10"/>
  <c r="AF167" i="6" s="1"/>
  <c r="IC259" i="10"/>
  <c r="ID259" i="10"/>
  <c r="HJ195" i="10"/>
  <c r="HN195" i="10"/>
  <c r="IC263" i="10"/>
  <c r="ID263" i="10"/>
  <c r="HJ177" i="10"/>
  <c r="HN177" i="10"/>
  <c r="IJ118" i="10"/>
  <c r="HJ257" i="10"/>
  <c r="HN257" i="10"/>
  <c r="ID111" i="10"/>
  <c r="IC111" i="10"/>
  <c r="IF111" i="10"/>
  <c r="FN251" i="10"/>
  <c r="AF251" i="6" s="1"/>
  <c r="IC146" i="10"/>
  <c r="ID146" i="10"/>
  <c r="HJ162" i="10"/>
  <c r="HN162" i="10"/>
  <c r="HJ296" i="10"/>
  <c r="HN296" i="10"/>
  <c r="HG286" i="10"/>
  <c r="HH286" i="10"/>
  <c r="HJ286" i="10"/>
  <c r="IC275" i="10"/>
  <c r="ID275" i="10"/>
  <c r="HG233" i="10"/>
  <c r="HH233" i="10"/>
  <c r="IJ216" i="10"/>
  <c r="JB216" i="10" s="1"/>
  <c r="IF216" i="10"/>
  <c r="HG119" i="10"/>
  <c r="HH119" i="10"/>
  <c r="HJ119" i="10"/>
  <c r="HN230" i="10"/>
  <c r="HJ230" i="10"/>
  <c r="HJ232" i="10"/>
  <c r="HK232" i="10" s="1"/>
  <c r="AQ232" i="6" s="1"/>
  <c r="HN232" i="10"/>
  <c r="HG257" i="10"/>
  <c r="HH257" i="10"/>
  <c r="IC142" i="10"/>
  <c r="ID142" i="10"/>
  <c r="HH218" i="10"/>
  <c r="HG218" i="10"/>
  <c r="HJ218" i="10"/>
  <c r="IC207" i="10"/>
  <c r="ID207" i="10"/>
  <c r="IC174" i="10"/>
  <c r="ID174" i="10"/>
  <c r="IY186" i="10"/>
  <c r="IZ186" i="10"/>
  <c r="IJ155" i="10"/>
  <c r="JB155" i="10" s="1"/>
  <c r="IF155" i="10"/>
  <c r="HH292" i="10"/>
  <c r="HG292" i="10"/>
  <c r="HJ150" i="10"/>
  <c r="HK150" i="10" s="1"/>
  <c r="AQ150" i="6" s="1"/>
  <c r="HN150" i="10"/>
  <c r="GJ227" i="10"/>
  <c r="AJ227" i="6" s="1"/>
  <c r="HG127" i="10"/>
  <c r="HH127" i="10"/>
  <c r="IC239" i="10"/>
  <c r="ID239" i="10"/>
  <c r="IF239" i="10"/>
  <c r="HG205" i="10"/>
  <c r="HH205" i="10"/>
  <c r="HJ205" i="10"/>
  <c r="HJ250" i="10"/>
  <c r="HN250" i="10"/>
  <c r="IC107" i="10"/>
  <c r="ID107" i="10"/>
  <c r="HG253" i="10"/>
  <c r="HH253" i="10"/>
  <c r="HG124" i="10"/>
  <c r="HH124" i="10"/>
  <c r="IF124" i="10"/>
  <c r="HG290" i="10"/>
  <c r="HH290" i="10"/>
  <c r="HJ290" i="10"/>
  <c r="HN191" i="10"/>
  <c r="HJ191" i="10"/>
  <c r="HH180" i="10"/>
  <c r="HG180" i="10"/>
  <c r="HJ180" i="10"/>
  <c r="HG104" i="10"/>
  <c r="HH104" i="10"/>
  <c r="HJ104" i="10"/>
  <c r="IC188" i="10"/>
  <c r="ID188" i="10"/>
  <c r="IF188" i="10"/>
  <c r="IC191" i="10"/>
  <c r="ID191" i="10"/>
  <c r="HG173" i="10"/>
  <c r="HH173" i="10"/>
  <c r="HJ131" i="10"/>
  <c r="HN131" i="10"/>
  <c r="HJ151" i="10"/>
  <c r="HN151" i="10"/>
  <c r="HG204" i="10"/>
  <c r="HH204" i="10"/>
  <c r="HJ300" i="10"/>
  <c r="HN300" i="10"/>
  <c r="IF146" i="10"/>
  <c r="IJ146" i="10"/>
  <c r="HN173" i="10"/>
  <c r="HJ173" i="10"/>
  <c r="HH122" i="10"/>
  <c r="HG122" i="10"/>
  <c r="HG278" i="10"/>
  <c r="HH278" i="10"/>
  <c r="HJ278" i="10"/>
  <c r="ID131" i="10"/>
  <c r="IC131" i="10"/>
  <c r="HN222" i="10"/>
  <c r="HJ222" i="10"/>
  <c r="GJ159" i="10"/>
  <c r="AJ159" i="6" s="1"/>
  <c r="HH123" i="10"/>
  <c r="HG123" i="10"/>
  <c r="HJ135" i="10"/>
  <c r="HN135" i="10"/>
  <c r="IC177" i="10"/>
  <c r="ID177" i="10"/>
  <c r="HG228" i="10"/>
  <c r="HH228" i="10"/>
  <c r="ID117" i="10"/>
  <c r="IC117" i="10"/>
  <c r="GJ174" i="10"/>
  <c r="AJ174" i="6" s="1"/>
  <c r="HJ149" i="10"/>
  <c r="HN149" i="10"/>
  <c r="HG126" i="10"/>
  <c r="HH126" i="10"/>
  <c r="HG299" i="10"/>
  <c r="HH299" i="10"/>
  <c r="HJ299" i="10"/>
  <c r="HG149" i="10"/>
  <c r="HH149" i="10"/>
  <c r="FN265" i="10"/>
  <c r="AF265" i="6" s="1"/>
  <c r="FN106" i="10"/>
  <c r="ID103" i="10"/>
  <c r="IC103" i="10"/>
  <c r="HJ225" i="10"/>
  <c r="HN225" i="10"/>
  <c r="IC279" i="10"/>
  <c r="ID279" i="10"/>
  <c r="ID161" i="10"/>
  <c r="IC161" i="10"/>
  <c r="HN267" i="10"/>
  <c r="HJ267" i="10"/>
  <c r="HG268" i="10"/>
  <c r="HH268" i="10"/>
  <c r="HJ268" i="10"/>
  <c r="HN273" i="10"/>
  <c r="HJ273" i="10"/>
  <c r="HH110" i="10"/>
  <c r="HG110" i="10"/>
  <c r="IC238" i="10"/>
  <c r="ID238" i="10"/>
  <c r="HG141" i="10"/>
  <c r="HH141" i="10"/>
  <c r="HJ141" i="10"/>
  <c r="IC271" i="10"/>
  <c r="ID271" i="10"/>
  <c r="HH162" i="10"/>
  <c r="HG162" i="10"/>
  <c r="IC145" i="10"/>
  <c r="ID145" i="10"/>
  <c r="IY224" i="10"/>
  <c r="IZ224" i="10"/>
  <c r="HG288" i="10"/>
  <c r="HH288" i="10"/>
  <c r="HJ288" i="10"/>
  <c r="IC120" i="10"/>
  <c r="ID120" i="10"/>
  <c r="IF279" i="10"/>
  <c r="IJ279" i="10"/>
  <c r="JB279" i="10" s="1"/>
  <c r="IC206" i="10"/>
  <c r="ID206" i="10"/>
  <c r="HG187" i="10"/>
  <c r="HH187" i="10"/>
  <c r="IC255" i="10"/>
  <c r="ID255" i="10"/>
  <c r="IY291" i="10"/>
  <c r="IZ291" i="10"/>
  <c r="JB291" i="10"/>
  <c r="IC222" i="10"/>
  <c r="ID222" i="10"/>
  <c r="HG237" i="10"/>
  <c r="HH237" i="10"/>
  <c r="HJ237" i="10"/>
  <c r="GJ203" i="10"/>
  <c r="AJ203" i="6" s="1"/>
  <c r="HJ287" i="10"/>
  <c r="HN287" i="10"/>
  <c r="HJ228" i="10"/>
  <c r="HN228" i="10"/>
  <c r="HN294" i="10"/>
  <c r="HJ294" i="10"/>
  <c r="ID125" i="10"/>
  <c r="IC125" i="10"/>
  <c r="HJ126" i="10"/>
  <c r="HN126" i="10"/>
  <c r="IY199" i="10"/>
  <c r="IZ199" i="10"/>
  <c r="HG241" i="10"/>
  <c r="HH241" i="10"/>
  <c r="HJ241" i="10"/>
  <c r="IJ156" i="10"/>
  <c r="IJ249" i="10"/>
  <c r="IC159" i="10"/>
  <c r="ID159" i="10"/>
  <c r="IF159" i="10"/>
  <c r="HJ253" i="10"/>
  <c r="HN253" i="10"/>
  <c r="IZ129" i="10"/>
  <c r="IY129" i="10"/>
  <c r="IC121" i="10"/>
  <c r="ID121" i="10"/>
  <c r="IF121" i="10"/>
  <c r="ID287" i="10"/>
  <c r="IC287" i="10"/>
  <c r="HG227" i="10"/>
  <c r="HH227" i="10"/>
  <c r="IY179" i="10"/>
  <c r="IZ179" i="10"/>
  <c r="IY133" i="10"/>
  <c r="IZ133" i="10"/>
  <c r="HG208" i="10"/>
  <c r="HH208" i="10"/>
  <c r="HJ208" i="10"/>
  <c r="HJ197" i="10"/>
  <c r="HN197" i="10"/>
  <c r="IF125" i="10"/>
  <c r="IJ125" i="10"/>
  <c r="HJ207" i="10"/>
  <c r="HN207" i="10"/>
  <c r="IC230" i="10"/>
  <c r="ID230" i="10"/>
  <c r="HH298" i="10"/>
  <c r="HG298" i="10"/>
  <c r="GO245" i="10"/>
  <c r="AM245" i="6" s="1"/>
  <c r="IY276" i="10"/>
  <c r="IZ276" i="10"/>
  <c r="IY160" i="10"/>
  <c r="IZ160" i="10"/>
  <c r="JB246" i="10"/>
  <c r="IC246" i="10"/>
  <c r="ID246" i="10"/>
  <c r="IJ233" i="10"/>
  <c r="HJ161" i="10"/>
  <c r="HN161" i="10"/>
  <c r="HH172" i="10"/>
  <c r="HG172" i="10"/>
  <c r="HJ172" i="10"/>
  <c r="HJ174" i="10"/>
  <c r="HN174" i="10"/>
  <c r="IC214" i="10"/>
  <c r="ID214" i="10"/>
  <c r="HG194" i="10"/>
  <c r="HH194" i="10"/>
  <c r="IF194" i="10"/>
  <c r="IC153" i="10"/>
  <c r="ID153" i="10"/>
  <c r="HG219" i="10"/>
  <c r="HH219" i="10"/>
  <c r="IJ295" i="10"/>
  <c r="HJ265" i="10"/>
  <c r="HN265" i="10"/>
  <c r="HH138" i="10"/>
  <c r="IF138" i="10"/>
  <c r="HG138" i="10"/>
  <c r="HG140" i="10"/>
  <c r="HH140" i="10"/>
  <c r="IC130" i="10"/>
  <c r="ID130" i="10"/>
  <c r="ID289" i="10"/>
  <c r="IC289" i="10"/>
  <c r="IY148" i="10"/>
  <c r="IZ148" i="10"/>
  <c r="FN110" i="10"/>
  <c r="IC254" i="10"/>
  <c r="ID254" i="10"/>
  <c r="IF254" i="10"/>
  <c r="HG116" i="10"/>
  <c r="HH116" i="10"/>
  <c r="HJ116" i="10"/>
  <c r="IZ150" i="10"/>
  <c r="IY150" i="10"/>
  <c r="IY216" i="10"/>
  <c r="IZ216" i="10"/>
  <c r="HG165" i="10"/>
  <c r="HH165" i="10"/>
  <c r="HG281" i="10"/>
  <c r="HH281" i="10"/>
  <c r="HG234" i="10"/>
  <c r="HH234" i="10"/>
  <c r="GJ254" i="10"/>
  <c r="AJ254" i="6" s="1"/>
  <c r="IJ234" i="10"/>
  <c r="IC247" i="10"/>
  <c r="ID247" i="10"/>
  <c r="IF247" i="10"/>
  <c r="IC128" i="10"/>
  <c r="ID128" i="10"/>
  <c r="HG277" i="10"/>
  <c r="HH277" i="10"/>
  <c r="HG200" i="10"/>
  <c r="HH200" i="10"/>
  <c r="HJ200" i="10"/>
  <c r="HG108" i="10"/>
  <c r="HH108" i="10"/>
  <c r="HJ108" i="10"/>
  <c r="HG184" i="10"/>
  <c r="HH184" i="10"/>
  <c r="HJ184" i="10"/>
  <c r="HG270" i="10"/>
  <c r="HH270" i="10"/>
  <c r="HJ270" i="10"/>
  <c r="IJ274" i="10"/>
  <c r="IF166" i="10"/>
  <c r="IJ166" i="10"/>
  <c r="HJ203" i="10"/>
  <c r="HN203" i="10"/>
  <c r="ID272" i="10"/>
  <c r="IC272" i="10"/>
  <c r="IJ227" i="10"/>
  <c r="IJ114" i="10"/>
  <c r="IJ112" i="10"/>
  <c r="HG262" i="10"/>
  <c r="HH262" i="10"/>
  <c r="HJ262" i="10"/>
  <c r="HG197" i="10"/>
  <c r="HH197" i="10"/>
  <c r="IF246" i="10"/>
  <c r="IY193" i="10"/>
  <c r="IZ193" i="10"/>
  <c r="HG212" i="10"/>
  <c r="HH212" i="10"/>
  <c r="ID244" i="10"/>
  <c r="IC244" i="10"/>
  <c r="HJ242" i="10"/>
  <c r="HN242" i="10"/>
  <c r="IJ194" i="10"/>
  <c r="IF139" i="10"/>
  <c r="IG139" i="10" s="1"/>
  <c r="AU139" i="6" s="1"/>
  <c r="IJ139" i="10"/>
  <c r="JB139" i="10" s="1"/>
  <c r="JC139" i="10" s="1"/>
  <c r="AY139" i="6" s="1"/>
  <c r="HG217" i="10"/>
  <c r="HH217" i="10"/>
  <c r="HG176" i="10"/>
  <c r="HH176" i="10"/>
  <c r="HJ176" i="10"/>
  <c r="HJ285" i="10"/>
  <c r="HN285" i="10"/>
  <c r="IF235" i="10"/>
  <c r="IJ235" i="10"/>
  <c r="HH285" i="10"/>
  <c r="HG285" i="10"/>
  <c r="HH250" i="10"/>
  <c r="HG250" i="10"/>
  <c r="HJ229" i="10"/>
  <c r="HJ124" i="10"/>
  <c r="IC178" i="10"/>
  <c r="ID178" i="10"/>
  <c r="IC166" i="10"/>
  <c r="ID166" i="10"/>
  <c r="HJ204" i="10"/>
  <c r="HN204" i="10"/>
  <c r="IJ280" i="10"/>
  <c r="HG243" i="10"/>
  <c r="HH243" i="10"/>
  <c r="HJ243" i="10"/>
  <c r="HG293" i="10"/>
  <c r="HH293" i="10"/>
  <c r="HJ293" i="10"/>
  <c r="HJ164" i="10"/>
  <c r="HN164" i="10"/>
  <c r="HG213" i="10"/>
  <c r="HH213" i="10"/>
  <c r="HJ213" i="10"/>
  <c r="HG157" i="10"/>
  <c r="HH157" i="10"/>
  <c r="HJ157" i="10"/>
  <c r="IJ217" i="10"/>
  <c r="HG152" i="10"/>
  <c r="HH152" i="10"/>
  <c r="HJ152" i="10"/>
  <c r="IF171" i="10"/>
  <c r="IJ171" i="10"/>
  <c r="JB171" i="10" s="1"/>
  <c r="IC264" i="10"/>
  <c r="ID264" i="10"/>
  <c r="HJ292" i="10"/>
  <c r="HN292" i="10"/>
  <c r="IC235" i="10"/>
  <c r="ID235" i="10"/>
  <c r="HH242" i="10"/>
  <c r="HG242" i="10"/>
  <c r="HH105" i="10"/>
  <c r="HG105" i="10"/>
  <c r="HG182" i="10"/>
  <c r="HH182" i="10"/>
  <c r="HJ182" i="10"/>
  <c r="FN288" i="10"/>
  <c r="AF288" i="6" s="1"/>
  <c r="HJ281" i="10"/>
  <c r="HN281" i="10"/>
  <c r="HJ227" i="10"/>
  <c r="HH170" i="10"/>
  <c r="HG170" i="10"/>
  <c r="HJ170" i="10"/>
  <c r="HJ277" i="10"/>
  <c r="HN277" i="10"/>
  <c r="JB206" i="10"/>
  <c r="HG266" i="10"/>
  <c r="HH266" i="10"/>
  <c r="HG185" i="10"/>
  <c r="HH185" i="10"/>
  <c r="HJ185" i="10"/>
  <c r="HJ110" i="10"/>
  <c r="IY209" i="10"/>
  <c r="IZ209" i="10"/>
  <c r="IY137" i="10"/>
  <c r="IZ137" i="10"/>
  <c r="HG258" i="10"/>
  <c r="HH258" i="10"/>
  <c r="HJ258" i="10"/>
  <c r="IC190" i="10"/>
  <c r="ID190" i="10"/>
  <c r="IF115" i="10"/>
  <c r="IJ115" i="10"/>
  <c r="IC144" i="10"/>
  <c r="ID144" i="10"/>
  <c r="HJ194" i="10"/>
  <c r="HN144" i="10"/>
  <c r="HJ144" i="10"/>
  <c r="HK144" i="10" s="1"/>
  <c r="AQ144" i="6" s="1"/>
  <c r="HJ140" i="10"/>
  <c r="HN140" i="10"/>
  <c r="IF145" i="10"/>
  <c r="HG274" i="10"/>
  <c r="HH274" i="10"/>
  <c r="HG167" i="10"/>
  <c r="HH167" i="10"/>
  <c r="HJ167" i="10"/>
  <c r="HG284" i="10"/>
  <c r="HH284" i="10"/>
  <c r="HJ284" i="10"/>
  <c r="HH273" i="10"/>
  <c r="HG273" i="10"/>
  <c r="IY155" i="10"/>
  <c r="IZ155" i="10"/>
  <c r="IZ171" i="10"/>
  <c r="IY171" i="10"/>
  <c r="ID252" i="10"/>
  <c r="IC252" i="10"/>
  <c r="IF252" i="10"/>
  <c r="HG260" i="10"/>
  <c r="HH260" i="10"/>
  <c r="HJ260" i="10"/>
  <c r="IY240" i="10"/>
  <c r="IZ240" i="10"/>
  <c r="HJ187" i="10"/>
  <c r="HJ201" i="10"/>
  <c r="HK201" i="10" s="1"/>
  <c r="AQ201" i="6" s="1"/>
  <c r="HN201" i="10"/>
  <c r="HG282" i="10"/>
  <c r="HH282" i="10"/>
  <c r="HJ282" i="10"/>
  <c r="IJ229" i="10"/>
  <c r="IC296" i="10"/>
  <c r="ID296" i="10"/>
  <c r="ID115" i="10"/>
  <c r="IC115" i="10"/>
  <c r="IJ124" i="10"/>
  <c r="HG251" i="10"/>
  <c r="HH251" i="10"/>
  <c r="HJ251" i="10"/>
  <c r="IF148" i="10"/>
  <c r="IJ148" i="10"/>
  <c r="JB148" i="10" s="1"/>
  <c r="HG196" i="10"/>
  <c r="HH196" i="10"/>
  <c r="HJ196" i="10"/>
  <c r="HG220" i="10"/>
  <c r="HH220" i="10"/>
  <c r="HG231" i="10"/>
  <c r="HH231" i="10"/>
  <c r="HJ231" i="10"/>
  <c r="IJ186" i="10"/>
  <c r="JB186" i="10" s="1"/>
  <c r="IF186" i="10"/>
  <c r="HH106" i="10"/>
  <c r="HG106" i="10"/>
  <c r="ID236" i="10"/>
  <c r="IC236" i="10"/>
  <c r="HJ236" i="10"/>
  <c r="HN236" i="10"/>
  <c r="HH226" i="10"/>
  <c r="HG226" i="10"/>
  <c r="HJ226" i="10"/>
  <c r="HN259" i="10"/>
  <c r="HJ259" i="10"/>
  <c r="ID135" i="10"/>
  <c r="IC135" i="10"/>
  <c r="IF160" i="10"/>
  <c r="IJ160" i="10"/>
  <c r="JB160" i="10" s="1"/>
  <c r="HH175" i="10"/>
  <c r="HG175" i="10"/>
  <c r="HJ175" i="10"/>
  <c r="HH113" i="10"/>
  <c r="HG113" i="10"/>
  <c r="IJ219" i="10"/>
  <c r="IC210" i="10"/>
  <c r="ID210" i="10"/>
  <c r="IF210" i="10"/>
  <c r="IJ138" i="10"/>
  <c r="HG294" i="10"/>
  <c r="HH294" i="10"/>
  <c r="HN190" i="10"/>
  <c r="HJ190" i="10"/>
  <c r="HK246" i="10"/>
  <c r="AQ246" i="6" s="1"/>
  <c r="HJ105" i="10"/>
  <c r="HN105" i="10"/>
  <c r="HG202" i="10"/>
  <c r="HH202" i="10"/>
  <c r="HJ202" i="10"/>
  <c r="IJ110" i="10"/>
  <c r="HJ113" i="10"/>
  <c r="HN113" i="10"/>
  <c r="HG114" i="10"/>
  <c r="HH114" i="10"/>
  <c r="HJ109" i="10"/>
  <c r="HN109" i="10"/>
  <c r="IJ212" i="10"/>
  <c r="HJ179" i="10"/>
  <c r="HK179" i="10" s="1"/>
  <c r="AQ179" i="6" s="1"/>
  <c r="HN179" i="10"/>
  <c r="IF264" i="10"/>
  <c r="IJ264" i="10"/>
  <c r="HG249" i="10"/>
  <c r="HH249" i="10"/>
  <c r="HG192" i="10"/>
  <c r="HH192" i="10"/>
  <c r="HJ192" i="10"/>
  <c r="HG215" i="10"/>
  <c r="HH215" i="10"/>
  <c r="HJ215" i="10"/>
  <c r="HJ127" i="10"/>
  <c r="HG198" i="10"/>
  <c r="HH198" i="10"/>
  <c r="HJ198" i="10"/>
  <c r="HN153" i="10"/>
  <c r="HJ153" i="10"/>
  <c r="HJ220" i="10"/>
  <c r="HN220" i="10"/>
  <c r="IJ132" i="10"/>
  <c r="ID109" i="10"/>
  <c r="IC109" i="10"/>
  <c r="HH118" i="10"/>
  <c r="HG118" i="10"/>
  <c r="FN127" i="10"/>
  <c r="AF127" i="6" s="1"/>
  <c r="IJ187" i="10"/>
  <c r="IJ224" i="10"/>
  <c r="JB224" i="10" s="1"/>
  <c r="IF224" i="10"/>
  <c r="IF130" i="10"/>
  <c r="HG295" i="10"/>
  <c r="HH295" i="10"/>
  <c r="IC102" i="10"/>
  <c r="ID102" i="10"/>
  <c r="HG163" i="10"/>
  <c r="HH163" i="10"/>
  <c r="HJ163" i="10"/>
  <c r="FN180" i="10"/>
  <c r="AF180" i="6" s="1"/>
  <c r="HG158" i="10"/>
  <c r="HH158" i="10"/>
  <c r="IJ240" i="10"/>
  <c r="JB240" i="10" s="1"/>
  <c r="IF240" i="10"/>
  <c r="IC283" i="10"/>
  <c r="ID283" i="10"/>
  <c r="IF283" i="10"/>
  <c r="IC181" i="10"/>
  <c r="ID181" i="10"/>
  <c r="IF181" i="10"/>
  <c r="HJ244" i="10"/>
  <c r="HN244" i="10"/>
  <c r="HG143" i="10"/>
  <c r="HH143" i="10"/>
  <c r="HJ143" i="10"/>
  <c r="IF245" i="10"/>
  <c r="IJ245" i="10"/>
  <c r="IY168" i="10"/>
  <c r="IZ168" i="10"/>
  <c r="JB302" i="10"/>
  <c r="IC302" i="10"/>
  <c r="ID302" i="10"/>
  <c r="IF256" i="10"/>
  <c r="IG256" i="10" s="1"/>
  <c r="AU256" i="6" s="1"/>
  <c r="IJ256" i="10"/>
  <c r="JB256" i="10" s="1"/>
  <c r="JC256" i="10" s="1"/>
  <c r="AY256" i="6" s="1"/>
  <c r="IY269" i="10"/>
  <c r="IZ269" i="10"/>
  <c r="IY261" i="10"/>
  <c r="IZ261" i="10"/>
  <c r="ID164" i="10"/>
  <c r="IC164" i="10"/>
  <c r="HH132" i="10"/>
  <c r="HG132" i="10"/>
  <c r="HJ275" i="10"/>
  <c r="HN275" i="10"/>
  <c r="IC189" i="10"/>
  <c r="ID189" i="10"/>
  <c r="HG136" i="10"/>
  <c r="HH136" i="10"/>
  <c r="HJ136" i="10"/>
  <c r="AP144" i="6"/>
  <c r="JB238" i="10"/>
  <c r="HG301" i="10"/>
  <c r="HH301" i="10"/>
  <c r="HJ301" i="10"/>
  <c r="HN122" i="10"/>
  <c r="HJ122" i="10"/>
  <c r="HG151" i="10"/>
  <c r="HH151" i="10"/>
  <c r="IJ106" i="10"/>
  <c r="HG134" i="10"/>
  <c r="HH134" i="10"/>
  <c r="HJ134" i="10"/>
  <c r="HJ142" i="10"/>
  <c r="HN142" i="10"/>
  <c r="HG225" i="10"/>
  <c r="HH225" i="10"/>
  <c r="HG297" i="10"/>
  <c r="HH297" i="10"/>
  <c r="HJ297" i="10"/>
  <c r="IF127" i="10"/>
  <c r="IJ127" i="10"/>
  <c r="HN158" i="10"/>
  <c r="HJ158" i="10"/>
  <c r="HJ137" i="10"/>
  <c r="HK137" i="10" s="1"/>
  <c r="AQ137" i="6" s="1"/>
  <c r="HN137" i="10"/>
  <c r="ID300" i="10"/>
  <c r="IC300" i="10"/>
  <c r="IF133" i="10"/>
  <c r="IJ133" i="10"/>
  <c r="JB133" i="10" s="1"/>
  <c r="IJ123" i="10"/>
  <c r="HJ132" i="10"/>
  <c r="HG223" i="10"/>
  <c r="HH223" i="10"/>
  <c r="HJ223" i="10"/>
  <c r="HG280" i="10"/>
  <c r="HH280" i="10"/>
  <c r="IZ232" i="10"/>
  <c r="IY232" i="10"/>
  <c r="HH156" i="10"/>
  <c r="HG156" i="10"/>
  <c r="IF271" i="10"/>
  <c r="IC203" i="10"/>
  <c r="ID203" i="10"/>
  <c r="JB130" i="10"/>
  <c r="GJ111" i="10"/>
  <c r="DX12" i="10"/>
  <c r="DY12" i="10" s="1"/>
  <c r="Z12" i="6" s="1"/>
  <c r="DK24" i="10"/>
  <c r="DL18" i="10"/>
  <c r="DR60" i="10"/>
  <c r="DT60" i="10" s="1"/>
  <c r="DC49" i="10"/>
  <c r="V49" i="6" s="1"/>
  <c r="CQ41" i="10"/>
  <c r="DX60" i="10"/>
  <c r="DL60" i="10"/>
  <c r="DM60" i="10" s="1"/>
  <c r="DR18" i="10"/>
  <c r="DT18" i="10" s="1"/>
  <c r="DL24" i="10"/>
  <c r="DR24" i="10"/>
  <c r="DT24" i="10" s="1"/>
  <c r="DX24" i="10"/>
  <c r="DX52" i="10"/>
  <c r="DL66" i="10"/>
  <c r="DK66" i="10"/>
  <c r="CQ72" i="10"/>
  <c r="DR66" i="10"/>
  <c r="DT66" i="10" s="1"/>
  <c r="DX66" i="10"/>
  <c r="DW66" i="10"/>
  <c r="DL12" i="10"/>
  <c r="DK18" i="10"/>
  <c r="DX18" i="10"/>
  <c r="BX30" i="10"/>
  <c r="CU30" i="10" s="1"/>
  <c r="CQ30" i="10"/>
  <c r="CQ42" i="10"/>
  <c r="DL41" i="10"/>
  <c r="DM41" i="10" s="1"/>
  <c r="DR12" i="10"/>
  <c r="DT12" i="10" s="1"/>
  <c r="DC77" i="10"/>
  <c r="V77" i="6" s="1"/>
  <c r="DW18" i="10"/>
  <c r="BX6" i="10"/>
  <c r="CU6" i="10" s="1"/>
  <c r="CI5" i="10"/>
  <c r="S5" i="6" s="1"/>
  <c r="V115" i="6"/>
  <c r="DC28" i="10"/>
  <c r="V28" i="6" s="1"/>
  <c r="DL52" i="10"/>
  <c r="DX41" i="10"/>
  <c r="ET12" i="10"/>
  <c r="DK12" i="10"/>
  <c r="CD58" i="10"/>
  <c r="DC18" i="10"/>
  <c r="V18" i="6" s="1"/>
  <c r="BX42" i="10"/>
  <c r="CU42" i="10" s="1"/>
  <c r="BX5" i="10"/>
  <c r="CU5" i="10" s="1"/>
  <c r="DL5" i="10"/>
  <c r="DM5" i="10" s="1"/>
  <c r="DC59" i="10"/>
  <c r="V59" i="6" s="1"/>
  <c r="DC79" i="10"/>
  <c r="V79" i="6" s="1"/>
  <c r="DR5" i="10"/>
  <c r="DT5" i="10" s="1"/>
  <c r="V110" i="6"/>
  <c r="DX5" i="10"/>
  <c r="CQ23" i="10"/>
  <c r="ET5" i="10"/>
  <c r="DC32" i="10"/>
  <c r="V32" i="6" s="1"/>
  <c r="BX27" i="10"/>
  <c r="CU27" i="10" s="1"/>
  <c r="P106" i="6"/>
  <c r="DC80" i="10"/>
  <c r="V80" i="6" s="1"/>
  <c r="CQ35" i="10"/>
  <c r="CD42" i="10"/>
  <c r="P42" i="6" s="1"/>
  <c r="ES41" i="10"/>
  <c r="DR52" i="10"/>
  <c r="DT52" i="10" s="1"/>
  <c r="DR41" i="10"/>
  <c r="DT41" i="10" s="1"/>
  <c r="DK52" i="10"/>
  <c r="DR27" i="10"/>
  <c r="DT27" i="10" s="1"/>
  <c r="CD66" i="10"/>
  <c r="P66" i="6" s="1"/>
  <c r="DK42" i="10"/>
  <c r="CQ81" i="10"/>
  <c r="DL42" i="10"/>
  <c r="BX23" i="10"/>
  <c r="CU23" i="10" s="1"/>
  <c r="DC35" i="10"/>
  <c r="V35" i="6" s="1"/>
  <c r="DX72" i="10"/>
  <c r="DR42" i="10"/>
  <c r="DT42" i="10" s="1"/>
  <c r="V108" i="6"/>
  <c r="DL72" i="10"/>
  <c r="CD65" i="10"/>
  <c r="CD57" i="10"/>
  <c r="P57" i="6" s="1"/>
  <c r="CD10" i="10"/>
  <c r="P10" i="6" s="1"/>
  <c r="BX57" i="10"/>
  <c r="CU57" i="10" s="1"/>
  <c r="DK72" i="10"/>
  <c r="CQ21" i="10"/>
  <c r="DC42" i="10"/>
  <c r="V42" i="6" s="1"/>
  <c r="CQ52" i="10"/>
  <c r="DC21" i="10"/>
  <c r="V21" i="6" s="1"/>
  <c r="DR23" i="10"/>
  <c r="DT23" i="10" s="1"/>
  <c r="BX99" i="10"/>
  <c r="CU99" i="10" s="1"/>
  <c r="P110" i="6"/>
  <c r="DK23" i="10"/>
  <c r="DL23" i="10"/>
  <c r="DX23" i="10"/>
  <c r="CD4" i="10"/>
  <c r="P4" i="6" s="1"/>
  <c r="DC51" i="10"/>
  <c r="V51" i="6" s="1"/>
  <c r="CQ27" i="10"/>
  <c r="DL30" i="10"/>
  <c r="BX28" i="10"/>
  <c r="CU28" i="10" s="1"/>
  <c r="CQ45" i="10"/>
  <c r="CR45" i="10" s="1" a="1"/>
  <c r="CR45" i="10" s="1"/>
  <c r="V112" i="6"/>
  <c r="CD91" i="10"/>
  <c r="BX60" i="10"/>
  <c r="CU60" i="10" s="1"/>
  <c r="CT60" i="10" s="1"/>
  <c r="DQ60" i="10" s="1"/>
  <c r="CQ31" i="10"/>
  <c r="DX31" i="10"/>
  <c r="DC91" i="10"/>
  <c r="V91" i="6" s="1"/>
  <c r="ES60" i="10"/>
  <c r="DW16" i="10"/>
  <c r="ES23" i="10"/>
  <c r="DW78" i="10"/>
  <c r="DW22" i="10"/>
  <c r="DC48" i="10"/>
  <c r="V48" i="6" s="1"/>
  <c r="DW95" i="10"/>
  <c r="DW47" i="10"/>
  <c r="DW4" i="10"/>
  <c r="DW71" i="10"/>
  <c r="DW63" i="10"/>
  <c r="DW51" i="10"/>
  <c r="DC84" i="10"/>
  <c r="V84" i="6" s="1"/>
  <c r="DW40" i="10"/>
  <c r="DW68" i="10"/>
  <c r="DC5" i="10"/>
  <c r="V5" i="6" s="1"/>
  <c r="DW72" i="10"/>
  <c r="CD24" i="10"/>
  <c r="P107" i="6"/>
  <c r="P105" i="6"/>
  <c r="ES11" i="10"/>
  <c r="ES18" i="10"/>
  <c r="ES70" i="10"/>
  <c r="DW32" i="10"/>
  <c r="DW37" i="10"/>
  <c r="P111" i="6"/>
  <c r="DW50" i="10"/>
  <c r="DW29" i="10"/>
  <c r="DW89" i="10"/>
  <c r="DW64" i="10"/>
  <c r="DW8" i="10"/>
  <c r="DW61" i="10"/>
  <c r="BX36" i="10"/>
  <c r="CU36" i="10" s="1"/>
  <c r="BX32" i="10"/>
  <c r="CU32" i="10" s="1"/>
  <c r="DW79" i="10"/>
  <c r="BX79" i="10"/>
  <c r="CU79" i="10" s="1"/>
  <c r="DW24" i="10"/>
  <c r="BH4" i="10"/>
  <c r="L4" i="6" s="1"/>
  <c r="DW23" i="10"/>
  <c r="CD89" i="10"/>
  <c r="P102" i="6"/>
  <c r="CD96" i="10"/>
  <c r="P96" i="6" s="1"/>
  <c r="ES21" i="10"/>
  <c r="DW6" i="10"/>
  <c r="DW54" i="10"/>
  <c r="BX17" i="10"/>
  <c r="CU17" i="10" s="1"/>
  <c r="DW76" i="10"/>
  <c r="DW3" i="10"/>
  <c r="DW101" i="10"/>
  <c r="DW44" i="10"/>
  <c r="DW75" i="10"/>
  <c r="DW91" i="10"/>
  <c r="DW41" i="10"/>
  <c r="DW81" i="10"/>
  <c r="CD60" i="10"/>
  <c r="P60" i="6" s="1"/>
  <c r="CD53" i="10"/>
  <c r="P53" i="6" s="1"/>
  <c r="DW57" i="10"/>
  <c r="DW27" i="10"/>
  <c r="ES53" i="10"/>
  <c r="DX27" i="10"/>
  <c r="DW48" i="10"/>
  <c r="DW15" i="10"/>
  <c r="DW9" i="10"/>
  <c r="DW93" i="10"/>
  <c r="DR35" i="10"/>
  <c r="DT35" i="10" s="1"/>
  <c r="DW45" i="10"/>
  <c r="DC56" i="10"/>
  <c r="V56" i="6" s="1"/>
  <c r="CD61" i="10"/>
  <c r="P61" i="6" s="1"/>
  <c r="P116" i="6"/>
  <c r="P114" i="6"/>
  <c r="DW73" i="10"/>
  <c r="ES69" i="10"/>
  <c r="DL27" i="10"/>
  <c r="DW13" i="10"/>
  <c r="DW85" i="10"/>
  <c r="DW25" i="10"/>
  <c r="DW98" i="10"/>
  <c r="DW67" i="10"/>
  <c r="DW38" i="10"/>
  <c r="DL77" i="10"/>
  <c r="DW96" i="10"/>
  <c r="DW60" i="10"/>
  <c r="P115" i="6"/>
  <c r="DW42" i="10"/>
  <c r="CD86" i="10"/>
  <c r="CD5" i="10"/>
  <c r="P5" i="6" s="1"/>
  <c r="P103" i="6"/>
  <c r="DW43" i="10"/>
  <c r="DW34" i="10"/>
  <c r="DW82" i="10"/>
  <c r="ES66" i="10"/>
  <c r="P109" i="6"/>
  <c r="ES24" i="10"/>
  <c r="DW97" i="10"/>
  <c r="DW94" i="10"/>
  <c r="DW17" i="10"/>
  <c r="DW20" i="10"/>
  <c r="DW10" i="10"/>
  <c r="DW90" i="10"/>
  <c r="DW33" i="10"/>
  <c r="DW36" i="10"/>
  <c r="BX100" i="10"/>
  <c r="CU100" i="10" s="1"/>
  <c r="DW55" i="10"/>
  <c r="DW100" i="10"/>
  <c r="ES42" i="10"/>
  <c r="DW52" i="10"/>
  <c r="ES52" i="10"/>
  <c r="ES46" i="10"/>
  <c r="ES80" i="10"/>
  <c r="DW87" i="10"/>
  <c r="DW39" i="10"/>
  <c r="DW19" i="10"/>
  <c r="DW92" i="10"/>
  <c r="DW7" i="10"/>
  <c r="DW88" i="10"/>
  <c r="DW74" i="10"/>
  <c r="BX78" i="10"/>
  <c r="CU78" i="10" s="1"/>
  <c r="DW62" i="10"/>
  <c r="CQ77" i="10"/>
  <c r="DX59" i="10"/>
  <c r="CQ59" i="10"/>
  <c r="DW5" i="10"/>
  <c r="CD29" i="10"/>
  <c r="P29" i="6" s="1"/>
  <c r="BX73" i="10"/>
  <c r="CU73" i="10" s="1"/>
  <c r="CQ5" i="10"/>
  <c r="BX69" i="10"/>
  <c r="CU69" i="10" s="1"/>
  <c r="DX45" i="10"/>
  <c r="DK45" i="10"/>
  <c r="DC81" i="10"/>
  <c r="V81" i="6" s="1"/>
  <c r="DL81" i="10"/>
  <c r="DR45" i="10"/>
  <c r="DT45" i="10" s="1"/>
  <c r="BX61" i="10"/>
  <c r="CU61" i="10" s="1"/>
  <c r="DL45" i="10"/>
  <c r="DC23" i="10"/>
  <c r="V23" i="6" s="1"/>
  <c r="DC31" i="10"/>
  <c r="V31" i="6" s="1"/>
  <c r="DC30" i="10"/>
  <c r="V30" i="6" s="1"/>
  <c r="BX68" i="10"/>
  <c r="CU68" i="10" s="1"/>
  <c r="BX96" i="10"/>
  <c r="CU96" i="10" s="1"/>
  <c r="BH57" i="10"/>
  <c r="L57" i="6" s="1"/>
  <c r="DK59" i="10"/>
  <c r="DK81" i="10"/>
  <c r="CQ24" i="10"/>
  <c r="CR24" i="10" s="1" a="1"/>
  <c r="CR24" i="10" s="1"/>
  <c r="BX41" i="10"/>
  <c r="CU41" i="10" s="1"/>
  <c r="DX81" i="10"/>
  <c r="DR81" i="10"/>
  <c r="DT81" i="10" s="1"/>
  <c r="CI7" i="10"/>
  <c r="S7" i="6" s="1"/>
  <c r="BX74" i="10"/>
  <c r="CU74" i="10" s="1"/>
  <c r="CQ49" i="10"/>
  <c r="CR49" i="10" s="1" a="1"/>
  <c r="CR49" i="10" s="1"/>
  <c r="DR58" i="10"/>
  <c r="DT58" i="10" s="1"/>
  <c r="DW58" i="10"/>
  <c r="DW14" i="10"/>
  <c r="DL65" i="10"/>
  <c r="DW65" i="10"/>
  <c r="DX84" i="10"/>
  <c r="DW84" i="10"/>
  <c r="DR31" i="10"/>
  <c r="DT31" i="10" s="1"/>
  <c r="DW31" i="10"/>
  <c r="DX26" i="10"/>
  <c r="DW26" i="10"/>
  <c r="DX86" i="10"/>
  <c r="DW86" i="10"/>
  <c r="DX77" i="10"/>
  <c r="DW77" i="10"/>
  <c r="DW56" i="10"/>
  <c r="DR59" i="10"/>
  <c r="DT59" i="10" s="1"/>
  <c r="DW59" i="10"/>
  <c r="DK69" i="10"/>
  <c r="DW69" i="10"/>
  <c r="DK49" i="10"/>
  <c r="DW49" i="10"/>
  <c r="DR30" i="10"/>
  <c r="DT30" i="10" s="1"/>
  <c r="DW30" i="10"/>
  <c r="CQ96" i="10"/>
  <c r="DL35" i="10"/>
  <c r="DW35" i="10"/>
  <c r="DW83" i="10"/>
  <c r="DX99" i="10"/>
  <c r="DW99" i="10"/>
  <c r="DW28" i="10"/>
  <c r="BX3" i="10"/>
  <c r="CU3" i="10" s="1"/>
  <c r="BX18" i="10"/>
  <c r="CU18" i="10" s="1"/>
  <c r="CT18" i="10" s="1"/>
  <c r="DQ18" i="10" s="1"/>
  <c r="BX21" i="10"/>
  <c r="CU21" i="10" s="1"/>
  <c r="DK28" i="10"/>
  <c r="DR28" i="10"/>
  <c r="DT28" i="10" s="1"/>
  <c r="BX65" i="10"/>
  <c r="CU65" i="10" s="1"/>
  <c r="DL26" i="10"/>
  <c r="DC24" i="10"/>
  <c r="V24" i="6" s="1"/>
  <c r="BX10" i="10"/>
  <c r="CU10" i="10" s="1"/>
  <c r="DX65" i="10"/>
  <c r="BX81" i="10"/>
  <c r="CU81" i="10" s="1"/>
  <c r="DX28" i="10"/>
  <c r="V102" i="6"/>
  <c r="BX19" i="10"/>
  <c r="CU19" i="10" s="1"/>
  <c r="DC65" i="10"/>
  <c r="V65" i="6" s="1"/>
  <c r="CQ44" i="10"/>
  <c r="BX91" i="10"/>
  <c r="CU91" i="10" s="1"/>
  <c r="ET59" i="10"/>
  <c r="DX35" i="10"/>
  <c r="DL69" i="10"/>
  <c r="CQ99" i="10"/>
  <c r="CQ69" i="10"/>
  <c r="DL59" i="10"/>
  <c r="DK35" i="10"/>
  <c r="DR69" i="10"/>
  <c r="DT69" i="10" s="1"/>
  <c r="DL31" i="10"/>
  <c r="DK31" i="10"/>
  <c r="DL28" i="10"/>
  <c r="DC69" i="10"/>
  <c r="V69" i="6" s="1"/>
  <c r="DC100" i="10"/>
  <c r="V100" i="6" s="1"/>
  <c r="DC83" i="10"/>
  <c r="V83" i="6" s="1"/>
  <c r="BX16" i="10"/>
  <c r="CU16" i="10" s="1"/>
  <c r="DC97" i="10"/>
  <c r="V97" i="6" s="1"/>
  <c r="DC99" i="10"/>
  <c r="V99" i="6" s="1"/>
  <c r="V105" i="6"/>
  <c r="CQ4" i="10"/>
  <c r="CR4" i="10" s="1" a="1"/>
  <c r="CR4" i="10" s="1"/>
  <c r="DR49" i="10"/>
  <c r="DT49" i="10" s="1"/>
  <c r="DL84" i="10"/>
  <c r="DX83" i="10"/>
  <c r="DX30" i="10"/>
  <c r="BX75" i="10"/>
  <c r="CU75" i="10" s="1"/>
  <c r="CQ74" i="10"/>
  <c r="V109" i="6"/>
  <c r="BX83" i="10"/>
  <c r="CU83" i="10" s="1"/>
  <c r="DC78" i="10"/>
  <c r="V78" i="6" s="1"/>
  <c r="DK30" i="10"/>
  <c r="BX8" i="10"/>
  <c r="CU8" i="10" s="1"/>
  <c r="CQ8" i="10"/>
  <c r="DK26" i="10"/>
  <c r="CQ38" i="10"/>
  <c r="BX95" i="10"/>
  <c r="CU95" i="10" s="1"/>
  <c r="BX7" i="10"/>
  <c r="CU7" i="10" s="1"/>
  <c r="CQ62" i="10"/>
  <c r="CQ83" i="10"/>
  <c r="DC96" i="10"/>
  <c r="V96" i="6" s="1"/>
  <c r="DC90" i="10"/>
  <c r="V90" i="6" s="1"/>
  <c r="DC57" i="10"/>
  <c r="V57" i="6" s="1"/>
  <c r="DR26" i="10"/>
  <c r="DT26" i="10" s="1"/>
  <c r="BX88" i="10"/>
  <c r="CU88" i="10" s="1"/>
  <c r="V103" i="6"/>
  <c r="R94" i="6"/>
  <c r="R36" i="6"/>
  <c r="R58" i="6"/>
  <c r="BH44" i="10"/>
  <c r="L44" i="6" s="1"/>
  <c r="BH86" i="10"/>
  <c r="L86" i="6" s="1"/>
  <c r="BH16" i="10"/>
  <c r="L16" i="6" s="1"/>
  <c r="R106" i="6"/>
  <c r="R48" i="6"/>
  <c r="R78" i="6"/>
  <c r="BH79" i="10"/>
  <c r="L79" i="6" s="1"/>
  <c r="BH23" i="10"/>
  <c r="L23" i="6" s="1"/>
  <c r="ED6" i="10"/>
  <c r="DZ6" i="10"/>
  <c r="ED9" i="10"/>
  <c r="DZ9" i="10"/>
  <c r="BH48" i="10"/>
  <c r="L48" i="6" s="1"/>
  <c r="BH70" i="10"/>
  <c r="L70" i="6" s="1"/>
  <c r="L112" i="6"/>
  <c r="BH50" i="10"/>
  <c r="L50" i="6" s="1"/>
  <c r="BH84" i="10"/>
  <c r="L84" i="6" s="1"/>
  <c r="R76" i="6"/>
  <c r="BH62" i="10"/>
  <c r="L62" i="6" s="1"/>
  <c r="R50" i="6"/>
  <c r="V104" i="6"/>
  <c r="BH10" i="10"/>
  <c r="L10" i="6" s="1"/>
  <c r="ED7" i="10"/>
  <c r="DZ7" i="10"/>
  <c r="ED3" i="10"/>
  <c r="DZ3" i="10"/>
  <c r="R32" i="6"/>
  <c r="DC17" i="10"/>
  <c r="V17" i="6" s="1"/>
  <c r="BH14" i="10"/>
  <c r="L14" i="6" s="1"/>
  <c r="BH58" i="10"/>
  <c r="L58" i="6" s="1"/>
  <c r="R6" i="6"/>
  <c r="CI6" i="10"/>
  <c r="S6" i="6" s="1"/>
  <c r="BH11" i="10"/>
  <c r="L11" i="6" s="1"/>
  <c r="BH56" i="10"/>
  <c r="L56" i="6" s="1"/>
  <c r="BH78" i="10"/>
  <c r="L78" i="6" s="1"/>
  <c r="BH37" i="10"/>
  <c r="L37" i="6" s="1"/>
  <c r="V66" i="6"/>
  <c r="R84" i="6"/>
  <c r="BH65" i="10"/>
  <c r="L65" i="6" s="1"/>
  <c r="R22" i="6"/>
  <c r="BX97" i="10"/>
  <c r="CU97" i="10" s="1"/>
  <c r="DC40" i="10"/>
  <c r="V40" i="6" s="1"/>
  <c r="BH13" i="10"/>
  <c r="L13" i="6" s="1"/>
  <c r="DC89" i="10"/>
  <c r="V89" i="6" s="1"/>
  <c r="ED8" i="10"/>
  <c r="DZ8" i="10"/>
  <c r="R90" i="6"/>
  <c r="CI9" i="10"/>
  <c r="S9" i="6" s="1"/>
  <c r="R74" i="6"/>
  <c r="BH74" i="10"/>
  <c r="L74" i="6" s="1"/>
  <c r="R64" i="6"/>
  <c r="R80" i="6"/>
  <c r="R104" i="6"/>
  <c r="BH77" i="10"/>
  <c r="L77" i="6" s="1"/>
  <c r="R114" i="6"/>
  <c r="R88" i="6"/>
  <c r="BH75" i="10"/>
  <c r="L75" i="6" s="1"/>
  <c r="BH85" i="10"/>
  <c r="L85" i="6" s="1"/>
  <c r="BH49" i="10"/>
  <c r="L49" i="6" s="1"/>
  <c r="L108" i="6"/>
  <c r="BH61" i="10"/>
  <c r="L61" i="6" s="1"/>
  <c r="L104" i="6"/>
  <c r="BH25" i="10"/>
  <c r="L25" i="6" s="1"/>
  <c r="R30" i="6"/>
  <c r="BH69" i="10"/>
  <c r="L69" i="6" s="1"/>
  <c r="ED5" i="10"/>
  <c r="DZ5" i="10"/>
  <c r="DX64" i="10"/>
  <c r="R116" i="6"/>
  <c r="R102" i="6"/>
  <c r="BH5" i="10"/>
  <c r="L5" i="6" s="1"/>
  <c r="R86" i="6"/>
  <c r="BH30" i="10"/>
  <c r="L30" i="6" s="1"/>
  <c r="BH89" i="10"/>
  <c r="L89" i="6" s="1"/>
  <c r="BH95" i="10"/>
  <c r="L95" i="6" s="1"/>
  <c r="R10" i="6"/>
  <c r="BH12" i="10"/>
  <c r="L12" i="6" s="1"/>
  <c r="R14" i="6"/>
  <c r="BH54" i="10"/>
  <c r="L54" i="6" s="1"/>
  <c r="R38" i="6"/>
  <c r="L118" i="6"/>
  <c r="DC7" i="10"/>
  <c r="V7" i="6" s="1"/>
  <c r="L113" i="6"/>
  <c r="BH20" i="10"/>
  <c r="L20" i="6" s="1"/>
  <c r="R98" i="6"/>
  <c r="R120" i="6"/>
  <c r="R44" i="6"/>
  <c r="CI8" i="10"/>
  <c r="S8" i="6" s="1"/>
  <c r="DR61" i="10"/>
  <c r="DT61" i="10" s="1"/>
  <c r="DX51" i="10"/>
  <c r="V70" i="6"/>
  <c r="R92" i="6"/>
  <c r="BH99" i="10"/>
  <c r="L99" i="6" s="1"/>
  <c r="R118" i="6"/>
  <c r="BH3" i="10"/>
  <c r="L3" i="6" s="1"/>
  <c r="BH68" i="10"/>
  <c r="L68" i="6" s="1"/>
  <c r="BH55" i="10"/>
  <c r="L55" i="6" s="1"/>
  <c r="BH94" i="10"/>
  <c r="L94" i="6" s="1"/>
  <c r="R54" i="6"/>
  <c r="BH34" i="10"/>
  <c r="L34" i="6" s="1"/>
  <c r="L120" i="6"/>
  <c r="R52" i="6"/>
  <c r="R82" i="6"/>
  <c r="BH97" i="10"/>
  <c r="L97" i="6" s="1"/>
  <c r="R68" i="6"/>
  <c r="BH93" i="10"/>
  <c r="L93" i="6" s="1"/>
  <c r="BH91" i="10"/>
  <c r="L91" i="6" s="1"/>
  <c r="DC86" i="10"/>
  <c r="DC14" i="10"/>
  <c r="V14" i="6" s="1"/>
  <c r="DC68" i="10"/>
  <c r="V68" i="6" s="1"/>
  <c r="BH8" i="10"/>
  <c r="L8" i="6" s="1"/>
  <c r="DC61" i="10"/>
  <c r="V61" i="6" s="1"/>
  <c r="BH98" i="10"/>
  <c r="L98" i="6" s="1"/>
  <c r="CI3" i="10"/>
  <c r="S3" i="6" s="1"/>
  <c r="R56" i="6"/>
  <c r="BH42" i="10"/>
  <c r="L42" i="6" s="1"/>
  <c r="CQ79" i="10"/>
  <c r="DX96" i="10"/>
  <c r="DL25" i="10"/>
  <c r="DC62" i="10"/>
  <c r="CQ26" i="10"/>
  <c r="CQ91" i="10"/>
  <c r="CR91" i="10" s="1" a="1"/>
  <c r="CR91" i="10" s="1"/>
  <c r="DC26" i="10"/>
  <c r="V26" i="6" s="1"/>
  <c r="BX49" i="10"/>
  <c r="CU49" i="10" s="1"/>
  <c r="BX33" i="10"/>
  <c r="CU33" i="10" s="1"/>
  <c r="DR96" i="10"/>
  <c r="DT96" i="10" s="1"/>
  <c r="DL96" i="10"/>
  <c r="DK33" i="10"/>
  <c r="BX48" i="10"/>
  <c r="CU48" i="10" s="1"/>
  <c r="DK96" i="10"/>
  <c r="DR68" i="10"/>
  <c r="DT68" i="10" s="1"/>
  <c r="BX24" i="10"/>
  <c r="CU24" i="10" s="1"/>
  <c r="BX77" i="10"/>
  <c r="CU77" i="10" s="1"/>
  <c r="BX56" i="10"/>
  <c r="CU56" i="10" s="1"/>
  <c r="DX101" i="10"/>
  <c r="DR79" i="10"/>
  <c r="DT79" i="10" s="1"/>
  <c r="BX40" i="10"/>
  <c r="CU40" i="10" s="1"/>
  <c r="BX76" i="10"/>
  <c r="CU76" i="10" s="1"/>
  <c r="DX79" i="10"/>
  <c r="BX47" i="10"/>
  <c r="CU47" i="10" s="1"/>
  <c r="DR101" i="10"/>
  <c r="DT101" i="10" s="1"/>
  <c r="DL49" i="10"/>
  <c r="DX49" i="10"/>
  <c r="BX72" i="10"/>
  <c r="CU72" i="10" s="1"/>
  <c r="BX35" i="10"/>
  <c r="CU35" i="10" s="1"/>
  <c r="DC67" i="10"/>
  <c r="V67" i="6" s="1"/>
  <c r="DC44" i="10"/>
  <c r="V44" i="6" s="1"/>
  <c r="BX62" i="10"/>
  <c r="CU62" i="10" s="1"/>
  <c r="CQ80" i="10"/>
  <c r="DK68" i="10"/>
  <c r="DL68" i="10"/>
  <c r="DR64" i="10"/>
  <c r="DT64" i="10" s="1"/>
  <c r="DL40" i="10"/>
  <c r="DK14" i="10"/>
  <c r="DM14" i="10" s="1"/>
  <c r="DR51" i="10"/>
  <c r="DT51" i="10" s="1"/>
  <c r="DX68" i="10"/>
  <c r="BX31" i="10"/>
  <c r="CU31" i="10" s="1"/>
  <c r="BX58" i="10"/>
  <c r="CU58" i="10" s="1"/>
  <c r="DC8" i="10"/>
  <c r="V8" i="6" s="1"/>
  <c r="CQ56" i="10"/>
  <c r="BX51" i="10"/>
  <c r="CU51" i="10" s="1"/>
  <c r="BX26" i="10"/>
  <c r="CU26" i="10" s="1"/>
  <c r="DR84" i="10"/>
  <c r="DT84" i="10" s="1"/>
  <c r="DR83" i="10"/>
  <c r="DT83" i="10" s="1"/>
  <c r="DK83" i="10"/>
  <c r="DR14" i="10"/>
  <c r="DT14" i="10" s="1"/>
  <c r="DR3" i="10"/>
  <c r="DT3" i="10" s="1"/>
  <c r="DU3" i="10" s="1"/>
  <c r="DK79" i="10"/>
  <c r="DK51" i="10"/>
  <c r="BX82" i="10"/>
  <c r="CU82" i="10" s="1"/>
  <c r="DL62" i="10"/>
  <c r="CQ86" i="10"/>
  <c r="BX101" i="10"/>
  <c r="CU101" i="10" s="1"/>
  <c r="DL83" i="10"/>
  <c r="DX14" i="10"/>
  <c r="DL79" i="10"/>
  <c r="ET42" i="10"/>
  <c r="DL51" i="10"/>
  <c r="L35" i="6"/>
  <c r="BX63" i="10"/>
  <c r="CU63" i="10" s="1"/>
  <c r="BX84" i="10"/>
  <c r="CU84" i="10" s="1"/>
  <c r="V119" i="6"/>
  <c r="CQ75" i="10"/>
  <c r="CQ100" i="10"/>
  <c r="CR100" i="10" s="1" a="1"/>
  <c r="CR100" i="10" s="1"/>
  <c r="CQ61" i="10"/>
  <c r="BX55" i="10"/>
  <c r="CU55" i="10" s="1"/>
  <c r="BX25" i="10"/>
  <c r="CU25" i="10" s="1"/>
  <c r="DK56" i="10"/>
  <c r="DR77" i="10"/>
  <c r="DT77" i="10" s="1"/>
  <c r="CQ65" i="10"/>
  <c r="DR99" i="10"/>
  <c r="DT99" i="10" s="1"/>
  <c r="DK99" i="10"/>
  <c r="DX76" i="10"/>
  <c r="DX56" i="10"/>
  <c r="DL56" i="10"/>
  <c r="DK38" i="10"/>
  <c r="DL64" i="10"/>
  <c r="DK64" i="10"/>
  <c r="DK100" i="10"/>
  <c r="DL99" i="10"/>
  <c r="DR56" i="10"/>
  <c r="DT56" i="10" s="1"/>
  <c r="DK77" i="10"/>
  <c r="CQ95" i="10"/>
  <c r="CQ40" i="10"/>
  <c r="DL91" i="10"/>
  <c r="DX40" i="10"/>
  <c r="CQ67" i="10"/>
  <c r="CR67" i="10" s="1" a="1"/>
  <c r="CR67" i="10" s="1"/>
  <c r="BX45" i="10"/>
  <c r="CU45" i="10" s="1"/>
  <c r="DR91" i="10"/>
  <c r="DT91" i="10" s="1"/>
  <c r="DK61" i="10"/>
  <c r="ET66" i="10"/>
  <c r="BX85" i="10"/>
  <c r="CU85" i="10" s="1"/>
  <c r="DK91" i="10"/>
  <c r="DX91" i="10"/>
  <c r="DL61" i="10"/>
  <c r="DX61" i="10"/>
  <c r="DL67" i="10"/>
  <c r="DK40" i="10"/>
  <c r="DR40" i="10"/>
  <c r="DT40" i="10" s="1"/>
  <c r="DR65" i="10"/>
  <c r="DT65" i="10" s="1"/>
  <c r="DX33" i="10"/>
  <c r="DK78" i="10"/>
  <c r="L101" i="6"/>
  <c r="BX71" i="10"/>
  <c r="CU71" i="10" s="1"/>
  <c r="DL33" i="10"/>
  <c r="DK55" i="10"/>
  <c r="BX52" i="10"/>
  <c r="CU52" i="10" s="1"/>
  <c r="DK65" i="10"/>
  <c r="DR33" i="10"/>
  <c r="DT33" i="10" s="1"/>
  <c r="DK86" i="10"/>
  <c r="DL86" i="10"/>
  <c r="DR86" i="10"/>
  <c r="DT86" i="10" s="1"/>
  <c r="BX4" i="10"/>
  <c r="CU4" i="10" s="1"/>
  <c r="CQ84" i="10"/>
  <c r="DX67" i="10"/>
  <c r="DX82" i="10"/>
  <c r="DK82" i="10"/>
  <c r="DL82" i="10"/>
  <c r="CQ93" i="10"/>
  <c r="DR100" i="10"/>
  <c r="DT100" i="10" s="1"/>
  <c r="DK36" i="10"/>
  <c r="DK97" i="10"/>
  <c r="DK67" i="10"/>
  <c r="DR38" i="10"/>
  <c r="DT38" i="10" s="1"/>
  <c r="BX67" i="10"/>
  <c r="CU67" i="10" s="1"/>
  <c r="DX25" i="10"/>
  <c r="DX100" i="10"/>
  <c r="DL100" i="10"/>
  <c r="DR67" i="10"/>
  <c r="DT67" i="10" s="1"/>
  <c r="DX44" i="10"/>
  <c r="DL38" i="10"/>
  <c r="DX38" i="10"/>
  <c r="V116" i="6"/>
  <c r="DC101" i="10"/>
  <c r="V101" i="6" s="1"/>
  <c r="BX54" i="10"/>
  <c r="CU54" i="10" s="1"/>
  <c r="CQ68" i="10"/>
  <c r="CQ51" i="10"/>
  <c r="DL3" i="10"/>
  <c r="DX3" i="10"/>
  <c r="DL36" i="10"/>
  <c r="DL58" i="10"/>
  <c r="CQ101" i="10"/>
  <c r="DC73" i="10"/>
  <c r="V73" i="6" s="1"/>
  <c r="DK3" i="10"/>
  <c r="DX36" i="10"/>
  <c r="DK58" i="10"/>
  <c r="DX58" i="10"/>
  <c r="BX80" i="10"/>
  <c r="CU80" i="10" s="1"/>
  <c r="BX92" i="10"/>
  <c r="CU92" i="10" s="1"/>
  <c r="DC34" i="10"/>
  <c r="V34" i="6" s="1"/>
  <c r="DL101" i="10"/>
  <c r="DL75" i="10"/>
  <c r="DK63" i="10"/>
  <c r="DR43" i="10"/>
  <c r="DT43" i="10" s="1"/>
  <c r="DK75" i="10"/>
  <c r="DR75" i="10"/>
  <c r="DT75" i="10" s="1"/>
  <c r="CT11" i="10"/>
  <c r="DQ11" i="10" s="1"/>
  <c r="BX29" i="10"/>
  <c r="CU29" i="10" s="1"/>
  <c r="DK101" i="10"/>
  <c r="DX75" i="10"/>
  <c r="DR74" i="10"/>
  <c r="DT74" i="10" s="1"/>
  <c r="DX74" i="10"/>
  <c r="BX86" i="10"/>
  <c r="CU86" i="10" s="1"/>
  <c r="BX90" i="10"/>
  <c r="CU90" i="10" s="1"/>
  <c r="DC4" i="10"/>
  <c r="V4" i="6" s="1"/>
  <c r="DC16" i="10"/>
  <c r="V16" i="6" s="1"/>
  <c r="BX89" i="10"/>
  <c r="CU89" i="10" s="1"/>
  <c r="DK84" i="10"/>
  <c r="DK44" i="10"/>
  <c r="DL44" i="10"/>
  <c r="DK62" i="10"/>
  <c r="CQ19" i="10"/>
  <c r="CQ76" i="10"/>
  <c r="CR76" i="10" s="1" a="1"/>
  <c r="CR76" i="10" s="1"/>
  <c r="CQ97" i="10"/>
  <c r="DC3" i="10"/>
  <c r="V3" i="6" s="1"/>
  <c r="CQ9" i="10"/>
  <c r="DX62" i="10"/>
  <c r="CQ14" i="10"/>
  <c r="DR44" i="10"/>
  <c r="DT44" i="10" s="1"/>
  <c r="DR62" i="10"/>
  <c r="DT62" i="10" s="1"/>
  <c r="DC9" i="10"/>
  <c r="V9" i="6" s="1"/>
  <c r="BX39" i="10"/>
  <c r="CU39" i="10" s="1"/>
  <c r="CQ73" i="10"/>
  <c r="DL7" i="10"/>
  <c r="DR63" i="10"/>
  <c r="DT63" i="10" s="1"/>
  <c r="DX97" i="10"/>
  <c r="DX43" i="10"/>
  <c r="DK76" i="10"/>
  <c r="DL76" i="10"/>
  <c r="DL55" i="10"/>
  <c r="CT46" i="10"/>
  <c r="DQ46" i="10" s="1"/>
  <c r="DK74" i="10"/>
  <c r="CQ25" i="10"/>
  <c r="DX7" i="10"/>
  <c r="DR25" i="10"/>
  <c r="DT25" i="10" s="1"/>
  <c r="DR97" i="10"/>
  <c r="DT97" i="10" s="1"/>
  <c r="DK43" i="10"/>
  <c r="DR57" i="10"/>
  <c r="DT57" i="10" s="1"/>
  <c r="DX55" i="10"/>
  <c r="BX15" i="10"/>
  <c r="CU15" i="10" s="1"/>
  <c r="BX94" i="10"/>
  <c r="CU94" i="10" s="1"/>
  <c r="DK25" i="10"/>
  <c r="DX63" i="10"/>
  <c r="DL63" i="10"/>
  <c r="DL43" i="10"/>
  <c r="DR76" i="10"/>
  <c r="DT76" i="10" s="1"/>
  <c r="DR55" i="10"/>
  <c r="DT55" i="10" s="1"/>
  <c r="DL74" i="10"/>
  <c r="DC64" i="10"/>
  <c r="V64" i="6" s="1"/>
  <c r="CQ33" i="10"/>
  <c r="DC38" i="10"/>
  <c r="V38" i="6" s="1"/>
  <c r="DX85" i="10"/>
  <c r="DR88" i="10"/>
  <c r="DT88" i="10" s="1"/>
  <c r="DL15" i="10"/>
  <c r="DX93" i="10"/>
  <c r="CQ71" i="10"/>
  <c r="CR71" i="10" s="1" a="1"/>
  <c r="CR71" i="10" s="1"/>
  <c r="DK98" i="10"/>
  <c r="DR98" i="10"/>
  <c r="DT98" i="10" s="1"/>
  <c r="DX98" i="10"/>
  <c r="DL98" i="10"/>
  <c r="DC98" i="10"/>
  <c r="V98" i="6" s="1"/>
  <c r="DX8" i="10"/>
  <c r="DL8" i="10"/>
  <c r="DK8" i="10"/>
  <c r="DR8" i="10"/>
  <c r="DT8" i="10" s="1"/>
  <c r="DX6" i="10"/>
  <c r="DK4" i="10"/>
  <c r="DL4" i="10"/>
  <c r="DR4" i="10"/>
  <c r="DT4" i="10" s="1"/>
  <c r="DU4" i="10" s="1"/>
  <c r="DX4" i="10"/>
  <c r="DC74" i="10"/>
  <c r="DL10" i="10"/>
  <c r="CQ29" i="10"/>
  <c r="DX89" i="10"/>
  <c r="DK71" i="10"/>
  <c r="DX71" i="10"/>
  <c r="DR71" i="10"/>
  <c r="DT71" i="10" s="1"/>
  <c r="DL71" i="10"/>
  <c r="CQ98" i="10"/>
  <c r="BX98" i="10"/>
  <c r="CU98" i="10" s="1"/>
  <c r="DK22" i="10"/>
  <c r="DL92" i="10"/>
  <c r="DK90" i="10"/>
  <c r="DR73" i="10"/>
  <c r="DT73" i="10" s="1"/>
  <c r="DC71" i="10"/>
  <c r="V71" i="6" s="1"/>
  <c r="CQ89" i="10"/>
  <c r="DC58" i="10"/>
  <c r="CT66" i="10"/>
  <c r="DQ66" i="10" s="1"/>
  <c r="CQ47" i="10"/>
  <c r="DC76" i="10"/>
  <c r="V76" i="6" s="1"/>
  <c r="CQ58" i="10"/>
  <c r="CQ3" i="10"/>
  <c r="CR3" i="10" s="1" a="1"/>
  <c r="CR3" i="10" s="1"/>
  <c r="CQ15" i="10"/>
  <c r="DC82" i="10"/>
  <c r="DX13" i="10"/>
  <c r="L117" i="6"/>
  <c r="DR47" i="10"/>
  <c r="DT47" i="10" s="1"/>
  <c r="ET24" i="10"/>
  <c r="L19" i="6"/>
  <c r="DX57" i="10"/>
  <c r="DL57" i="10"/>
  <c r="DK57" i="10"/>
  <c r="BX9" i="10"/>
  <c r="CU9" i="10" s="1"/>
  <c r="CQ55" i="10"/>
  <c r="CQ36" i="10"/>
  <c r="DX34" i="10"/>
  <c r="DL34" i="10"/>
  <c r="DK89" i="10"/>
  <c r="DR89" i="10"/>
  <c r="DT89" i="10" s="1"/>
  <c r="DR34" i="10"/>
  <c r="DT34" i="10" s="1"/>
  <c r="DK20" i="10"/>
  <c r="BX38" i="10"/>
  <c r="CU38" i="10" s="1"/>
  <c r="DK7" i="10"/>
  <c r="DR7" i="10"/>
  <c r="DT7" i="10" s="1"/>
  <c r="L36" i="6"/>
  <c r="DR36" i="10"/>
  <c r="DT36" i="10" s="1"/>
  <c r="DR82" i="10"/>
  <c r="DT82" i="10" s="1"/>
  <c r="DL97" i="10"/>
  <c r="DK9" i="10"/>
  <c r="DL9" i="10"/>
  <c r="CQ90" i="10"/>
  <c r="DK29" i="10"/>
  <c r="DL29" i="10"/>
  <c r="DR29" i="10"/>
  <c r="DT29" i="10" s="1"/>
  <c r="DL89" i="10"/>
  <c r="DX29" i="10"/>
  <c r="DR9" i="10"/>
  <c r="DT9" i="10" s="1"/>
  <c r="DK34" i="10"/>
  <c r="DX9" i="10"/>
  <c r="DC33" i="10"/>
  <c r="V33" i="6" s="1"/>
  <c r="BX93" i="10"/>
  <c r="CU93" i="10" s="1"/>
  <c r="CQ78" i="10"/>
  <c r="CR78" i="10" s="1" a="1"/>
  <c r="CR78" i="10" s="1"/>
  <c r="CQ82" i="10"/>
  <c r="DC88" i="10"/>
  <c r="V88" i="6" s="1"/>
  <c r="BX50" i="10"/>
  <c r="CU50" i="10" s="1"/>
  <c r="DC15" i="10"/>
  <c r="V15" i="6" s="1"/>
  <c r="DC36" i="10"/>
  <c r="V36" i="6" s="1"/>
  <c r="CQ57" i="10"/>
  <c r="CR57" i="10" s="1" a="1"/>
  <c r="CR57" i="10" s="1"/>
  <c r="DL73" i="10"/>
  <c r="DX73" i="10"/>
  <c r="DC13" i="10"/>
  <c r="V13" i="6" s="1"/>
  <c r="DR93" i="10"/>
  <c r="DT93" i="10" s="1"/>
  <c r="DL95" i="10"/>
  <c r="DL93" i="10"/>
  <c r="CQ34" i="10"/>
  <c r="CR34" i="10" s="1" a="1"/>
  <c r="CR34" i="10" s="1"/>
  <c r="L67" i="6"/>
  <c r="CQ94" i="10"/>
  <c r="DC19" i="10"/>
  <c r="V19" i="6" s="1"/>
  <c r="V117" i="6"/>
  <c r="BX34" i="10"/>
  <c r="CU34" i="10" s="1"/>
  <c r="DX20" i="10"/>
  <c r="DK93" i="10"/>
  <c r="DR15" i="10"/>
  <c r="DT15" i="10" s="1"/>
  <c r="DK73" i="10"/>
  <c r="BX22" i="10"/>
  <c r="CU22" i="10" s="1"/>
  <c r="DX90" i="10"/>
  <c r="BX44" i="10"/>
  <c r="CU44" i="10" s="1"/>
  <c r="DR90" i="10"/>
  <c r="DT90" i="10" s="1"/>
  <c r="CQ16" i="10"/>
  <c r="CR16" i="10" s="1" a="1"/>
  <c r="CR16" i="10" s="1"/>
  <c r="DC55" i="10"/>
  <c r="V55" i="6" s="1"/>
  <c r="V120" i="6"/>
  <c r="CQ85" i="10"/>
  <c r="CR85" i="10" s="1" a="1"/>
  <c r="CR85" i="10" s="1"/>
  <c r="CQ88" i="10"/>
  <c r="CQ43" i="10"/>
  <c r="CQ7" i="10"/>
  <c r="CQ50" i="10"/>
  <c r="DC93" i="10"/>
  <c r="V93" i="6" s="1"/>
  <c r="DK47" i="10"/>
  <c r="DX47" i="10"/>
  <c r="DL47" i="10"/>
  <c r="DK19" i="10"/>
  <c r="V107" i="6"/>
  <c r="DC85" i="10"/>
  <c r="V85" i="6" s="1"/>
  <c r="DC47" i="10"/>
  <c r="V47" i="6" s="1"/>
  <c r="DC50" i="10"/>
  <c r="DX88" i="10"/>
  <c r="CQ63" i="10"/>
  <c r="CR63" i="10" s="1" a="1"/>
  <c r="CR63" i="10" s="1"/>
  <c r="DK88" i="10"/>
  <c r="DL88" i="10"/>
  <c r="DC22" i="10"/>
  <c r="V22" i="6" s="1"/>
  <c r="DC63" i="10"/>
  <c r="V63" i="6" s="1"/>
  <c r="DX15" i="10"/>
  <c r="BX20" i="10"/>
  <c r="CU20" i="10" s="1"/>
  <c r="DR78" i="10"/>
  <c r="DT78" i="10" s="1"/>
  <c r="L100" i="6"/>
  <c r="DC10" i="10"/>
  <c r="V10" i="6" s="1"/>
  <c r="DC95" i="10"/>
  <c r="V95" i="6" s="1"/>
  <c r="DL90" i="10"/>
  <c r="DL78" i="10"/>
  <c r="CQ48" i="10"/>
  <c r="DR10" i="10"/>
  <c r="DT10" i="10" s="1"/>
  <c r="DK15" i="10"/>
  <c r="DX78" i="10"/>
  <c r="L40" i="6"/>
  <c r="DR92" i="10"/>
  <c r="DT92" i="10" s="1"/>
  <c r="DR95" i="10"/>
  <c r="DT95" i="10" s="1"/>
  <c r="DX95" i="10"/>
  <c r="DK10" i="10"/>
  <c r="DX10" i="10"/>
  <c r="DR85" i="10"/>
  <c r="DT85" i="10" s="1"/>
  <c r="CQ10" i="10"/>
  <c r="DC43" i="10"/>
  <c r="V43" i="6" s="1"/>
  <c r="DK92" i="10"/>
  <c r="DX92" i="10"/>
  <c r="DK95" i="10"/>
  <c r="DK85" i="10"/>
  <c r="L119" i="6"/>
  <c r="BX13" i="10"/>
  <c r="CU13" i="10" s="1"/>
  <c r="CQ13" i="10"/>
  <c r="DR50" i="10"/>
  <c r="DT50" i="10" s="1"/>
  <c r="DX50" i="10"/>
  <c r="DL50" i="10"/>
  <c r="DK50" i="10"/>
  <c r="DL85" i="10"/>
  <c r="CQ22" i="10"/>
  <c r="DC25" i="10"/>
  <c r="V25" i="6" s="1"/>
  <c r="DC29" i="10"/>
  <c r="V29" i="6" s="1"/>
  <c r="BX14" i="10"/>
  <c r="CU14" i="10" s="1"/>
  <c r="DL6" i="10"/>
  <c r="DR20" i="10"/>
  <c r="DT20" i="10" s="1"/>
  <c r="DL20" i="10"/>
  <c r="L6" i="6"/>
  <c r="DL19" i="10"/>
  <c r="DK13" i="10"/>
  <c r="DR13" i="10"/>
  <c r="DT13" i="10" s="1"/>
  <c r="DR48" i="10"/>
  <c r="DT48" i="10" s="1"/>
  <c r="BX43" i="10"/>
  <c r="CU43" i="10" s="1"/>
  <c r="DR19" i="10"/>
  <c r="DT19" i="10" s="1"/>
  <c r="DX19" i="10"/>
  <c r="DL13" i="10"/>
  <c r="V118" i="6"/>
  <c r="DC6" i="10"/>
  <c r="V6" i="6" s="1"/>
  <c r="DL48" i="10"/>
  <c r="DX22" i="10"/>
  <c r="CQ20" i="10"/>
  <c r="CR20" i="10" s="1" a="1"/>
  <c r="CR20" i="10" s="1"/>
  <c r="BX64" i="10"/>
  <c r="CU64" i="10" s="1"/>
  <c r="DX48" i="10"/>
  <c r="DL22" i="10"/>
  <c r="DC92" i="10"/>
  <c r="V92" i="6" s="1"/>
  <c r="DK48" i="10"/>
  <c r="DC94" i="10"/>
  <c r="V94" i="6" s="1"/>
  <c r="DR22" i="10"/>
  <c r="DT22" i="10" s="1"/>
  <c r="L32" i="6"/>
  <c r="DC37" i="10"/>
  <c r="V37" i="6" s="1"/>
  <c r="CQ17" i="10"/>
  <c r="DC20" i="10"/>
  <c r="V20" i="6" s="1"/>
  <c r="DX94" i="10"/>
  <c r="DL94" i="10"/>
  <c r="DR94" i="10"/>
  <c r="DT94" i="10" s="1"/>
  <c r="CQ39" i="10"/>
  <c r="CR39" i="10" s="1" a="1"/>
  <c r="CR39" i="10" s="1"/>
  <c r="DK94" i="10"/>
  <c r="V106" i="6"/>
  <c r="CQ32" i="10"/>
  <c r="CQ92" i="10"/>
  <c r="DC39" i="10"/>
  <c r="V39" i="6" s="1"/>
  <c r="CQ37" i="10"/>
  <c r="DR17" i="10"/>
  <c r="DT17" i="10" s="1"/>
  <c r="DK17" i="10"/>
  <c r="DL17" i="10"/>
  <c r="DX17" i="10"/>
  <c r="BX37" i="10"/>
  <c r="CU37" i="10" s="1"/>
  <c r="DX37" i="10"/>
  <c r="DR37" i="10"/>
  <c r="DT37" i="10" s="1"/>
  <c r="DK37" i="10"/>
  <c r="DL37" i="10"/>
  <c r="CQ6" i="10"/>
  <c r="CR6" i="10" s="1" a="1"/>
  <c r="CR6" i="10" s="1"/>
  <c r="V114" i="6"/>
  <c r="V111" i="6"/>
  <c r="V113" i="6"/>
  <c r="DL39" i="10"/>
  <c r="DX39" i="10"/>
  <c r="DR39" i="10"/>
  <c r="DT39" i="10" s="1"/>
  <c r="DK39" i="10"/>
  <c r="CQ54" i="10"/>
  <c r="DK6" i="10"/>
  <c r="DX54" i="10"/>
  <c r="DR54" i="10"/>
  <c r="DT54" i="10" s="1"/>
  <c r="DL54" i="10"/>
  <c r="DK54" i="10"/>
  <c r="DR6" i="10"/>
  <c r="DT6" i="10" s="1"/>
  <c r="L80" i="6"/>
  <c r="DC54" i="10"/>
  <c r="DK32" i="10"/>
  <c r="CQ64" i="10"/>
  <c r="CR64" i="10" s="1" a="1"/>
  <c r="CR64" i="10" s="1"/>
  <c r="L24" i="6"/>
  <c r="DX16" i="10"/>
  <c r="DL16" i="10"/>
  <c r="DL32" i="10"/>
  <c r="DR32" i="10"/>
  <c r="DT32" i="10" s="1"/>
  <c r="DX32" i="10"/>
  <c r="DR16" i="10"/>
  <c r="DT16" i="10" s="1"/>
  <c r="DK16" i="10"/>
  <c r="ET23" i="10"/>
  <c r="DX87" i="10"/>
  <c r="DK87" i="10"/>
  <c r="DR87" i="10"/>
  <c r="DT87" i="10" s="1"/>
  <c r="DL87" i="10"/>
  <c r="DC87" i="10"/>
  <c r="V87" i="6" s="1"/>
  <c r="BX87" i="10"/>
  <c r="CU87" i="10" s="1"/>
  <c r="CQ87" i="10"/>
  <c r="DM11" i="10"/>
  <c r="ET70" i="10"/>
  <c r="DM46" i="10"/>
  <c r="DM80" i="10"/>
  <c r="CT53" i="10"/>
  <c r="DQ53" i="10" s="1"/>
  <c r="CT70" i="10"/>
  <c r="DQ70" i="10" s="1"/>
  <c r="ET27" i="10"/>
  <c r="ET46" i="10"/>
  <c r="DM70" i="10"/>
  <c r="DY46" i="10"/>
  <c r="Z46" i="6" s="1"/>
  <c r="DY80" i="10"/>
  <c r="DY70" i="10"/>
  <c r="Z70" i="6" s="1"/>
  <c r="ET18" i="10"/>
  <c r="DY53" i="10"/>
  <c r="Z53" i="6" s="1"/>
  <c r="DM21" i="10"/>
  <c r="DM53" i="10"/>
  <c r="DY21" i="10"/>
  <c r="Z21" i="6" s="1"/>
  <c r="DY11" i="10"/>
  <c r="Z11" i="6" s="1"/>
  <c r="ET52" i="10"/>
  <c r="ET53" i="10"/>
  <c r="ET21" i="10"/>
  <c r="ET80" i="10"/>
  <c r="ET60" i="10"/>
  <c r="ET11" i="10"/>
  <c r="ET69" i="10"/>
  <c r="IO14" i="10" l="1"/>
  <c r="AP247" i="6"/>
  <c r="AL134" i="6"/>
  <c r="IO68" i="10"/>
  <c r="GX123" i="10" a="1"/>
  <c r="GX123" i="10" s="1"/>
  <c r="HT123" i="10" s="1" a="1"/>
  <c r="HT123" i="10" s="1"/>
  <c r="IP123" i="10" s="1" a="1"/>
  <c r="IP123" i="10" s="1"/>
  <c r="HT166" i="10" a="1"/>
  <c r="HT166" i="10" s="1"/>
  <c r="IP166" i="10" s="1" a="1"/>
  <c r="IP166" i="10" s="1"/>
  <c r="GX259" i="10" a="1"/>
  <c r="GX259" i="10" s="1"/>
  <c r="HT259" i="10" a="1"/>
  <c r="HT259" i="10" s="1"/>
  <c r="IP259" i="10" s="1" a="1"/>
  <c r="IP259" i="10" s="1"/>
  <c r="CR9" i="10" a="1"/>
  <c r="CR9" i="10" s="1"/>
  <c r="GX169" i="10" a="1"/>
  <c r="GX169" i="10" s="1"/>
  <c r="HT169" i="10" s="1" a="1"/>
  <c r="HT169" i="10" s="1"/>
  <c r="IP169" i="10" s="1" a="1"/>
  <c r="IP169" i="10" s="1"/>
  <c r="GO208" i="10"/>
  <c r="AM208" i="6" s="1"/>
  <c r="DN53" i="10" a="1"/>
  <c r="DN53" i="10" s="1"/>
  <c r="EJ53" i="10" s="1" a="1"/>
  <c r="EJ53" i="10" s="1"/>
  <c r="FF53" i="10" s="1" a="1"/>
  <c r="FF53" i="10" s="1"/>
  <c r="GB53" i="10" s="1" a="1"/>
  <c r="GB53" i="10" s="1"/>
  <c r="GX53" i="10" s="1" a="1"/>
  <c r="GX53" i="10" s="1"/>
  <c r="HT53" i="10" s="1" a="1"/>
  <c r="HT53" i="10" s="1"/>
  <c r="IP297" i="10" a="1"/>
  <c r="IP297" i="10" s="1"/>
  <c r="IO61" i="10"/>
  <c r="GX295" i="10" a="1"/>
  <c r="GX295" i="10" s="1"/>
  <c r="IP174" i="10" a="1"/>
  <c r="IP174" i="10" s="1"/>
  <c r="HT181" i="10" a="1"/>
  <c r="HT181" i="10" s="1"/>
  <c r="IP181" i="10" s="1" a="1"/>
  <c r="IP181" i="10" s="1"/>
  <c r="CR32" i="10" a="1"/>
  <c r="CR32" i="10" s="1"/>
  <c r="CR73" i="10" a="1"/>
  <c r="CR73" i="10" s="1"/>
  <c r="CR40" i="10" a="1"/>
  <c r="CR40" i="10" s="1"/>
  <c r="CR36" i="10" a="1"/>
  <c r="CR36" i="10" s="1"/>
  <c r="CR93" i="10" a="1"/>
  <c r="CR93" i="10" s="1"/>
  <c r="CR15" i="10" a="1"/>
  <c r="CR15" i="10" s="1"/>
  <c r="CR22" i="10" a="1"/>
  <c r="CR22" i="10" s="1"/>
  <c r="CR14" i="10" a="1"/>
  <c r="CR14" i="10" s="1"/>
  <c r="DN14" i="10" s="1" a="1"/>
  <c r="DN14" i="10" s="1"/>
  <c r="EJ14" i="10" s="1" a="1"/>
  <c r="EJ14" i="10" s="1"/>
  <c r="FF14" i="10" s="1" a="1"/>
  <c r="FF14" i="10" s="1"/>
  <c r="GB14" i="10" s="1" a="1"/>
  <c r="GB14" i="10" s="1"/>
  <c r="GX14" i="10" s="1" a="1"/>
  <c r="GX14" i="10" s="1"/>
  <c r="CR77" i="10" a="1"/>
  <c r="CR77" i="10" s="1"/>
  <c r="CR83" i="10" a="1"/>
  <c r="CR83" i="10" s="1"/>
  <c r="CR72" i="10" a="1"/>
  <c r="CR72" i="10" s="1"/>
  <c r="HT187" i="10" a="1"/>
  <c r="HT187" i="10" s="1"/>
  <c r="IP187" i="10" s="1" a="1"/>
  <c r="IP187" i="10" s="1"/>
  <c r="CR44" i="10" a="1"/>
  <c r="CR44" i="10" s="1"/>
  <c r="CR56" i="10" a="1"/>
  <c r="CR56" i="10" s="1"/>
  <c r="CR97" i="10" a="1"/>
  <c r="CR97" i="10" s="1"/>
  <c r="CR38" i="10" a="1"/>
  <c r="CR38" i="10" s="1"/>
  <c r="CR52" i="10" a="1"/>
  <c r="CR52" i="10" s="1"/>
  <c r="CR81" i="10" a="1"/>
  <c r="CR81" i="10" s="1"/>
  <c r="GX290" i="10" a="1"/>
  <c r="GX290" i="10" s="1"/>
  <c r="HT290" i="10" s="1" a="1"/>
  <c r="HT290" i="10" s="1"/>
  <c r="IP290" i="10" s="1" a="1"/>
  <c r="IP290" i="10" s="1"/>
  <c r="CR59" i="10" a="1"/>
  <c r="CR59" i="10" s="1"/>
  <c r="GB153" i="10" a="1"/>
  <c r="GB153" i="10" s="1"/>
  <c r="CR84" i="10" a="1"/>
  <c r="CR84" i="10" s="1"/>
  <c r="CR74" i="10" a="1"/>
  <c r="CR74" i="10" s="1"/>
  <c r="CZ74" i="10" s="1"/>
  <c r="IP245" i="10" a="1"/>
  <c r="IP245" i="10" s="1"/>
  <c r="CR48" i="10" a="1"/>
  <c r="CR48" i="10" s="1"/>
  <c r="CR23" i="10" a="1"/>
  <c r="CR23" i="10" s="1"/>
  <c r="DN11" i="10" a="1"/>
  <c r="DN11" i="10" s="1"/>
  <c r="EJ11" i="10" s="1" a="1"/>
  <c r="EJ11" i="10" s="1"/>
  <c r="FF11" i="10" s="1" a="1"/>
  <c r="FF11" i="10" s="1"/>
  <c r="GB11" i="10" s="1" a="1"/>
  <c r="GB11" i="10" s="1"/>
  <c r="GX11" i="10" s="1" a="1"/>
  <c r="GX11" i="10" s="1"/>
  <c r="HT11" i="10" s="1" a="1"/>
  <c r="HT11" i="10" s="1"/>
  <c r="IP11" i="10" s="1" a="1"/>
  <c r="IP11" i="10" s="1"/>
  <c r="CR10" i="10" a="1"/>
  <c r="CR10" i="10" s="1"/>
  <c r="CR41" i="10" a="1"/>
  <c r="CR41" i="10" s="1"/>
  <c r="DN41" i="10" s="1" a="1"/>
  <c r="DN41" i="10" s="1"/>
  <c r="EJ41" i="10" s="1" a="1"/>
  <c r="EJ41" i="10" s="1"/>
  <c r="FF41" i="10" s="1" a="1"/>
  <c r="FF41" i="10" s="1"/>
  <c r="GB41" i="10" s="1" a="1"/>
  <c r="GB41" i="10" s="1"/>
  <c r="GX41" i="10" s="1" a="1"/>
  <c r="GX41" i="10" s="1"/>
  <c r="CR80" i="10" a="1"/>
  <c r="CR80" i="10" s="1"/>
  <c r="DN80" i="10" s="1" a="1"/>
  <c r="DN80" i="10" s="1"/>
  <c r="EJ80" i="10" s="1" a="1"/>
  <c r="EJ80" i="10" s="1"/>
  <c r="FF80" i="10" s="1" a="1"/>
  <c r="FF80" i="10" s="1"/>
  <c r="GB80" i="10" s="1" a="1"/>
  <c r="GB80" i="10" s="1"/>
  <c r="CD9" i="10"/>
  <c r="P9" i="6" s="1"/>
  <c r="GJ277" i="10"/>
  <c r="AJ277" i="6" s="1"/>
  <c r="GB244" i="10" a="1"/>
  <c r="GB244" i="10" s="1"/>
  <c r="GX244" i="10" s="1" a="1"/>
  <c r="GX244" i="10" s="1"/>
  <c r="CR92" i="10" a="1"/>
  <c r="CR92" i="10" s="1"/>
  <c r="CR65" i="10" a="1"/>
  <c r="CR65" i="10" s="1"/>
  <c r="IP191" i="10" a="1"/>
  <c r="IP191" i="10" s="1"/>
  <c r="CR61" i="10" a="1"/>
  <c r="CR61" i="10" s="1"/>
  <c r="CR35" i="10" a="1"/>
  <c r="CR35" i="10" s="1"/>
  <c r="CR28" i="10" a="1"/>
  <c r="CR28" i="10" s="1"/>
  <c r="CZ28" i="10" s="1"/>
  <c r="T28" i="6" s="1"/>
  <c r="CR58" i="10" a="1"/>
  <c r="CR58" i="10" s="1"/>
  <c r="CR7" i="10" a="1"/>
  <c r="CR7" i="10" s="1"/>
  <c r="CR42" i="10" a="1"/>
  <c r="CR42" i="10" s="1"/>
  <c r="CR13" i="10" a="1"/>
  <c r="CR13" i="10" s="1"/>
  <c r="CR86" i="10" a="1"/>
  <c r="CR86" i="10" s="1"/>
  <c r="CR21" i="10" a="1"/>
  <c r="CR21" i="10" s="1"/>
  <c r="DN21" i="10" s="1" a="1"/>
  <c r="DN21" i="10" s="1"/>
  <c r="EJ21" i="10" s="1" a="1"/>
  <c r="EJ21" i="10" s="1"/>
  <c r="DN70" i="10" a="1"/>
  <c r="DN70" i="10" s="1"/>
  <c r="EJ70" i="10" s="1" a="1"/>
  <c r="EJ70" i="10" s="1"/>
  <c r="FF70" i="10" s="1" a="1"/>
  <c r="FF70" i="10" s="1"/>
  <c r="IP115" i="10" a="1"/>
  <c r="IP115" i="10" s="1"/>
  <c r="CR98" i="10" a="1"/>
  <c r="CR98" i="10" s="1"/>
  <c r="DN46" i="10" a="1"/>
  <c r="DN46" i="10" s="1"/>
  <c r="EJ46" i="10" s="1" a="1"/>
  <c r="EJ46" i="10" s="1"/>
  <c r="FF46" i="10" s="1" a="1"/>
  <c r="FF46" i="10" s="1"/>
  <c r="GB46" i="10" s="1" a="1"/>
  <c r="GB46" i="10" s="1"/>
  <c r="GX46" i="10" s="1" a="1"/>
  <c r="GX46" i="10" s="1"/>
  <c r="CR50" i="10" a="1"/>
  <c r="CR50" i="10" s="1"/>
  <c r="CR55" i="10" a="1"/>
  <c r="CR55" i="10" s="1"/>
  <c r="IP229" i="10" a="1"/>
  <c r="IP229" i="10" s="1"/>
  <c r="CR30" i="10" a="1"/>
  <c r="CR30" i="10" s="1"/>
  <c r="CR79" i="10" a="1"/>
  <c r="CR79" i="10" s="1"/>
  <c r="CZ79" i="10" s="1"/>
  <c r="T79" i="6" s="1"/>
  <c r="CR101" i="10" a="1"/>
  <c r="CR101" i="10" s="1"/>
  <c r="CR17" i="10" a="1"/>
  <c r="CR17" i="10" s="1"/>
  <c r="CR60" i="10" a="1"/>
  <c r="CR60" i="10" s="1"/>
  <c r="DN60" i="10" s="1" a="1"/>
  <c r="DN60" i="10" s="1"/>
  <c r="CR82" i="10" a="1"/>
  <c r="CR82" i="10" s="1"/>
  <c r="CR51" i="10" a="1"/>
  <c r="CR51" i="10" s="1"/>
  <c r="CZ51" i="10" s="1"/>
  <c r="T51" i="6" s="1"/>
  <c r="CR87" i="10" a="1"/>
  <c r="CR87" i="10" s="1"/>
  <c r="CR43" i="10" a="1"/>
  <c r="CR43" i="10" s="1"/>
  <c r="CZ43" i="10" s="1"/>
  <c r="T43" i="6" s="1"/>
  <c r="GB283" i="10" a="1"/>
  <c r="GB283" i="10" s="1"/>
  <c r="GX283" i="10" s="1" a="1"/>
  <c r="GX283" i="10" s="1"/>
  <c r="HT283" i="10" s="1" a="1"/>
  <c r="HT283" i="10" s="1"/>
  <c r="IP283" i="10" s="1" a="1"/>
  <c r="IP283" i="10" s="1"/>
  <c r="CR96" i="10" a="1"/>
  <c r="CR96" i="10" s="1"/>
  <c r="CR47" i="10" a="1"/>
  <c r="CR47" i="10" s="1"/>
  <c r="CR75" i="10" a="1"/>
  <c r="CR75" i="10" s="1"/>
  <c r="CR62" i="10" a="1"/>
  <c r="CR62" i="10" s="1"/>
  <c r="CR5" i="10" a="1"/>
  <c r="CR5" i="10" s="1"/>
  <c r="DN5" i="10" s="1" a="1"/>
  <c r="DN5" i="10" s="1"/>
  <c r="EJ5" i="10" s="1" a="1"/>
  <c r="EJ5" i="10" s="1"/>
  <c r="CR89" i="10" a="1"/>
  <c r="CR89" i="10" s="1"/>
  <c r="CR12" i="10" a="1"/>
  <c r="CR12" i="10" s="1"/>
  <c r="HT214" i="10" a="1"/>
  <c r="HT214" i="10" s="1"/>
  <c r="IP214" i="10" s="1" a="1"/>
  <c r="IP214" i="10" s="1"/>
  <c r="DM27" i="10"/>
  <c r="CR27" i="10" a="1"/>
  <c r="CR27" i="10" s="1"/>
  <c r="CR69" i="10" a="1"/>
  <c r="CR69" i="10" s="1"/>
  <c r="CR88" i="10" a="1"/>
  <c r="CR88" i="10" s="1"/>
  <c r="CR25" i="10" a="1"/>
  <c r="CR25" i="10" s="1"/>
  <c r="CR99" i="10" a="1"/>
  <c r="CR99" i="10" s="1"/>
  <c r="CR26" i="10" a="1"/>
  <c r="CR26" i="10" s="1"/>
  <c r="GB130" i="10" a="1"/>
  <c r="GB130" i="10" s="1"/>
  <c r="GX130" i="10" s="1" a="1"/>
  <c r="GX130" i="10" s="1"/>
  <c r="HT130" i="10" s="1" a="1"/>
  <c r="HT130" i="10" s="1"/>
  <c r="CR33" i="10" a="1"/>
  <c r="CR33" i="10" s="1"/>
  <c r="CR68" i="10" a="1"/>
  <c r="CR68" i="10" s="1"/>
  <c r="CR90" i="10" a="1"/>
  <c r="CR90" i="10" s="1"/>
  <c r="CR54" i="10" a="1"/>
  <c r="CR54" i="10" s="1"/>
  <c r="CR31" i="10" a="1"/>
  <c r="CR31" i="10" s="1"/>
  <c r="CR95" i="10" a="1"/>
  <c r="CR95" i="10" s="1"/>
  <c r="CZ95" i="10" s="1"/>
  <c r="CR29" i="10" a="1"/>
  <c r="CR29" i="10" s="1"/>
  <c r="CR8" i="10" a="1"/>
  <c r="CR8" i="10" s="1"/>
  <c r="CR66" i="10" a="1"/>
  <c r="CR66" i="10" s="1"/>
  <c r="IP271" i="10" a="1"/>
  <c r="IP271" i="10" s="1"/>
  <c r="CR19" i="10" a="1"/>
  <c r="CR19" i="10" s="1"/>
  <c r="CR37" i="10" a="1"/>
  <c r="CR37" i="10" s="1"/>
  <c r="CR94" i="10" a="1"/>
  <c r="CR94" i="10" s="1"/>
  <c r="IP122" i="10" a="1"/>
  <c r="IP122" i="10" s="1"/>
  <c r="IO27" i="10"/>
  <c r="ER175" i="10"/>
  <c r="AB175" i="6" s="1"/>
  <c r="ER244" i="10"/>
  <c r="AB244" i="6" s="1"/>
  <c r="FN209" i="10"/>
  <c r="AF209" i="6" s="1"/>
  <c r="ER236" i="10"/>
  <c r="AB236" i="6" s="1"/>
  <c r="DY42" i="10"/>
  <c r="Z42" i="6" s="1"/>
  <c r="DY69" i="10"/>
  <c r="Z69" i="6" s="1"/>
  <c r="GJ270" i="10"/>
  <c r="AJ270" i="6" s="1"/>
  <c r="GJ208" i="10"/>
  <c r="AJ208" i="6" s="1"/>
  <c r="DY41" i="10"/>
  <c r="Z41" i="6" s="1"/>
  <c r="GJ151" i="10"/>
  <c r="AJ151" i="6" s="1"/>
  <c r="FN122" i="10"/>
  <c r="AF122" i="6" s="1"/>
  <c r="HK230" i="10"/>
  <c r="AQ230" i="6" s="1"/>
  <c r="FN108" i="10"/>
  <c r="GJ155" i="10"/>
  <c r="AJ155" i="6" s="1"/>
  <c r="GJ137" i="10"/>
  <c r="AJ137" i="6" s="1"/>
  <c r="IO60" i="10"/>
  <c r="IO41" i="10"/>
  <c r="GJ222" i="10"/>
  <c r="AJ222" i="6" s="1"/>
  <c r="FN274" i="10"/>
  <c r="AF274" i="6" s="1"/>
  <c r="CT78" i="10"/>
  <c r="DQ78" i="10" s="1"/>
  <c r="CT81" i="10"/>
  <c r="DQ81" i="10" s="1"/>
  <c r="HK153" i="10"/>
  <c r="AQ153" i="6" s="1"/>
  <c r="AL234" i="6"/>
  <c r="GJ136" i="10"/>
  <c r="AJ136" i="6" s="1"/>
  <c r="FN120" i="10"/>
  <c r="HF211" i="10"/>
  <c r="AN211" i="6" s="1"/>
  <c r="GJ256" i="10"/>
  <c r="AJ256" i="6" s="1"/>
  <c r="FN179" i="10"/>
  <c r="AF179" i="6" s="1"/>
  <c r="FN107" i="10"/>
  <c r="CZ23" i="10"/>
  <c r="T23" i="6" s="1"/>
  <c r="CT28" i="10"/>
  <c r="DQ28" i="10" s="1"/>
  <c r="ER107" i="10"/>
  <c r="CZ49" i="10"/>
  <c r="T49" i="6" s="1"/>
  <c r="GJ120" i="10"/>
  <c r="GJ123" i="10"/>
  <c r="AJ123" i="6" s="1"/>
  <c r="IB211" i="10"/>
  <c r="AR211" i="6" s="1"/>
  <c r="GJ289" i="10"/>
  <c r="AJ289" i="6" s="1"/>
  <c r="AL221" i="6"/>
  <c r="CZ35" i="10"/>
  <c r="T35" i="6" s="1"/>
  <c r="CZ45" i="10"/>
  <c r="T45" i="6" s="1"/>
  <c r="HF197" i="10"/>
  <c r="AN197" i="6" s="1"/>
  <c r="FN149" i="10"/>
  <c r="AF149" i="6" s="1"/>
  <c r="GJ262" i="10"/>
  <c r="AJ262" i="6" s="1"/>
  <c r="FN163" i="10"/>
  <c r="AF163" i="6" s="1"/>
  <c r="GJ163" i="10"/>
  <c r="AJ163" i="6" s="1"/>
  <c r="CZ61" i="10"/>
  <c r="T61" i="6" s="1"/>
  <c r="FN133" i="10"/>
  <c r="AF133" i="6" s="1"/>
  <c r="CZ64" i="10"/>
  <c r="T64" i="6" s="1"/>
  <c r="AL268" i="6"/>
  <c r="HK164" i="10"/>
  <c r="AQ164" i="6" s="1"/>
  <c r="GO154" i="10"/>
  <c r="AM154" i="6" s="1"/>
  <c r="IO66" i="10"/>
  <c r="GJ292" i="10"/>
  <c r="AJ292" i="6" s="1"/>
  <c r="IB147" i="10"/>
  <c r="AR147" i="6" s="1"/>
  <c r="AP125" i="6"/>
  <c r="ER120" i="10"/>
  <c r="FN142" i="10"/>
  <c r="AF142" i="6" s="1"/>
  <c r="FN258" i="10"/>
  <c r="AF258" i="6" s="1"/>
  <c r="GJ194" i="10"/>
  <c r="AJ194" i="6" s="1"/>
  <c r="GJ263" i="10"/>
  <c r="AJ263" i="6" s="1"/>
  <c r="IO21" i="10"/>
  <c r="IO18" i="10"/>
  <c r="IO80" i="10"/>
  <c r="FN114" i="10"/>
  <c r="FN118" i="10"/>
  <c r="FN211" i="10"/>
  <c r="AF211" i="6" s="1"/>
  <c r="ER207" i="10"/>
  <c r="AB207" i="6" s="1"/>
  <c r="ER128" i="10"/>
  <c r="AB128" i="6" s="1"/>
  <c r="IO53" i="10"/>
  <c r="IP53" i="10" s="1" a="1"/>
  <c r="IP53" i="10" s="1"/>
  <c r="IO12" i="10"/>
  <c r="GJ211" i="10"/>
  <c r="AJ211" i="6" s="1"/>
  <c r="ER240" i="10"/>
  <c r="AB240" i="6" s="1"/>
  <c r="ER181" i="10"/>
  <c r="AB181" i="6" s="1"/>
  <c r="ER177" i="10"/>
  <c r="AB177" i="6" s="1"/>
  <c r="CT41" i="10"/>
  <c r="DQ41" i="10" s="1"/>
  <c r="FN215" i="10"/>
  <c r="AF215" i="6" s="1"/>
  <c r="GJ279" i="10"/>
  <c r="AJ279" i="6" s="1"/>
  <c r="ER271" i="10"/>
  <c r="AB271" i="6" s="1"/>
  <c r="ER248" i="10"/>
  <c r="AB248" i="6" s="1"/>
  <c r="GJ220" i="10"/>
  <c r="AJ220" i="6" s="1"/>
  <c r="GJ245" i="10"/>
  <c r="AJ245" i="6" s="1"/>
  <c r="FN112" i="10"/>
  <c r="FN243" i="10"/>
  <c r="AF243" i="6" s="1"/>
  <c r="FN223" i="10"/>
  <c r="AF223" i="6" s="1"/>
  <c r="ER142" i="10"/>
  <c r="AB142" i="6" s="1"/>
  <c r="FN247" i="10"/>
  <c r="AF247" i="6" s="1"/>
  <c r="GJ297" i="10"/>
  <c r="AJ297" i="6" s="1"/>
  <c r="FN123" i="10"/>
  <c r="AF123" i="6" s="1"/>
  <c r="FN190" i="10"/>
  <c r="AF190" i="6" s="1"/>
  <c r="ER125" i="10"/>
  <c r="AB125" i="6" s="1"/>
  <c r="ER239" i="10"/>
  <c r="AB239" i="6" s="1"/>
  <c r="ER259" i="10"/>
  <c r="AB259" i="6" s="1"/>
  <c r="FN218" i="10"/>
  <c r="AF218" i="6" s="1"/>
  <c r="CT5" i="10"/>
  <c r="DQ5" i="10" s="1"/>
  <c r="DP5" i="10" s="1"/>
  <c r="EM5" i="10" s="1"/>
  <c r="EL5" i="10" s="1"/>
  <c r="FI5" i="10" s="1"/>
  <c r="FH5" i="10" s="1"/>
  <c r="GE5" i="10" s="1"/>
  <c r="GD5" i="10" s="1"/>
  <c r="HA5" i="10" s="1"/>
  <c r="GZ5" i="10" s="1"/>
  <c r="HW5" i="10" s="1"/>
  <c r="HV5" i="10" s="1"/>
  <c r="IS5" i="10" s="1"/>
  <c r="IR5" i="10" s="1"/>
  <c r="FN252" i="10"/>
  <c r="AF252" i="6" s="1"/>
  <c r="ER287" i="10"/>
  <c r="AB287" i="6" s="1"/>
  <c r="GO136" i="10"/>
  <c r="AM136" i="6" s="1"/>
  <c r="GJ200" i="10"/>
  <c r="AJ200" i="6" s="1"/>
  <c r="FN136" i="10"/>
  <c r="AF136" i="6" s="1"/>
  <c r="GJ216" i="10"/>
  <c r="AJ216" i="6" s="1"/>
  <c r="FN239" i="10"/>
  <c r="AF239" i="6" s="1"/>
  <c r="FN192" i="10"/>
  <c r="AF192" i="6" s="1"/>
  <c r="ER296" i="10"/>
  <c r="AB296" i="6" s="1"/>
  <c r="FN242" i="10"/>
  <c r="AF242" i="6" s="1"/>
  <c r="ER196" i="10"/>
  <c r="AB196" i="6" s="1"/>
  <c r="FN241" i="10"/>
  <c r="AF241" i="6" s="1"/>
  <c r="FN299" i="10"/>
  <c r="AF299" i="6" s="1"/>
  <c r="FN104" i="10"/>
  <c r="AP283" i="6"/>
  <c r="FN204" i="10"/>
  <c r="AF204" i="6" s="1"/>
  <c r="FN289" i="10"/>
  <c r="AF289" i="6" s="1"/>
  <c r="HK244" i="10"/>
  <c r="AQ244" i="6" s="1"/>
  <c r="GO157" i="10"/>
  <c r="AM157" i="6" s="1"/>
  <c r="ER160" i="10"/>
  <c r="AB160" i="6" s="1"/>
  <c r="R303" i="6"/>
  <c r="ER300" i="10"/>
  <c r="AB300" i="6" s="1"/>
  <c r="FN275" i="10"/>
  <c r="AF275" i="6" s="1"/>
  <c r="FN188" i="10"/>
  <c r="AF188" i="6" s="1"/>
  <c r="FN240" i="10"/>
  <c r="AF240" i="6" s="1"/>
  <c r="GJ188" i="10"/>
  <c r="AJ188" i="6" s="1"/>
  <c r="FN161" i="10"/>
  <c r="AF161" i="6" s="1"/>
  <c r="GJ271" i="10"/>
  <c r="AJ271" i="6" s="1"/>
  <c r="FN164" i="10"/>
  <c r="AF164" i="6" s="1"/>
  <c r="FN102" i="10"/>
  <c r="HK174" i="10"/>
  <c r="AQ174" i="6" s="1"/>
  <c r="FN282" i="10"/>
  <c r="AF282" i="6" s="1"/>
  <c r="ER214" i="10"/>
  <c r="AB214" i="6" s="1"/>
  <c r="L303" i="6"/>
  <c r="ER134" i="10"/>
  <c r="AB134" i="6" s="1"/>
  <c r="HK275" i="10"/>
  <c r="AQ275" i="6" s="1"/>
  <c r="HK191" i="10"/>
  <c r="AQ191" i="6" s="1"/>
  <c r="GJ134" i="10"/>
  <c r="AJ134" i="6" s="1"/>
  <c r="ER121" i="10"/>
  <c r="AB121" i="6" s="1"/>
  <c r="FN193" i="10"/>
  <c r="AF193" i="6" s="1"/>
  <c r="FN214" i="10"/>
  <c r="AF214" i="6" s="1"/>
  <c r="CZ81" i="10"/>
  <c r="T81" i="6" s="1"/>
  <c r="GJ224" i="10"/>
  <c r="AJ224" i="6" s="1"/>
  <c r="HI157" i="10"/>
  <c r="HK157" i="10" s="1"/>
  <c r="AQ157" i="6" s="1"/>
  <c r="HK279" i="10"/>
  <c r="AQ279" i="6" s="1"/>
  <c r="AL170" i="6"/>
  <c r="CT21" i="10"/>
  <c r="DQ21" i="10" s="1"/>
  <c r="GO172" i="10"/>
  <c r="AM172" i="6" s="1"/>
  <c r="DY52" i="10"/>
  <c r="Z52" i="6" s="1"/>
  <c r="DM12" i="10"/>
  <c r="HK287" i="10"/>
  <c r="AQ287" i="6" s="1"/>
  <c r="IG224" i="10"/>
  <c r="AU224" i="6" s="1"/>
  <c r="HK289" i="10"/>
  <c r="AQ289" i="6" s="1"/>
  <c r="CD18" i="10"/>
  <c r="P18" i="6" s="1"/>
  <c r="DM24" i="10"/>
  <c r="DN24" i="10" s="1" a="1"/>
  <c r="DN24" i="10" s="1"/>
  <c r="EJ24" i="10" s="1" a="1"/>
  <c r="EJ24" i="10" s="1"/>
  <c r="FF24" i="10" s="1" a="1"/>
  <c r="FF24" i="10" s="1"/>
  <c r="GB24" i="10" s="1" a="1"/>
  <c r="GB24" i="10" s="1"/>
  <c r="GX24" i="10" s="1" a="1"/>
  <c r="GX24" i="10" s="1"/>
  <c r="HT24" i="10" s="1" a="1"/>
  <c r="HT24" i="10" s="1"/>
  <c r="IP24" i="10" s="1" a="1"/>
  <c r="IP24" i="10" s="1"/>
  <c r="HK236" i="10"/>
  <c r="AQ236" i="6" s="1"/>
  <c r="GO165" i="10"/>
  <c r="AM165" i="6" s="1"/>
  <c r="DM72" i="10"/>
  <c r="AL197" i="6"/>
  <c r="DE5" i="10"/>
  <c r="W5" i="6" s="1"/>
  <c r="DY23" i="10"/>
  <c r="Z23" i="6" s="1"/>
  <c r="DY18" i="10"/>
  <c r="Z18" i="6" s="1"/>
  <c r="GO265" i="10"/>
  <c r="AM265" i="6" s="1"/>
  <c r="HK302" i="10"/>
  <c r="AQ302" i="6" s="1"/>
  <c r="AP302" i="6"/>
  <c r="HK264" i="10"/>
  <c r="AQ264" i="6" s="1"/>
  <c r="HK203" i="10"/>
  <c r="AQ203" i="6" s="1"/>
  <c r="AL273" i="6"/>
  <c r="GO229" i="10"/>
  <c r="AM229" i="6" s="1"/>
  <c r="GO176" i="10"/>
  <c r="AM176" i="6" s="1"/>
  <c r="GO215" i="10"/>
  <c r="AM215" i="6" s="1"/>
  <c r="AL219" i="6"/>
  <c r="GO294" i="10"/>
  <c r="AM294" i="6" s="1"/>
  <c r="AL180" i="6"/>
  <c r="AL195" i="6"/>
  <c r="AL194" i="6"/>
  <c r="IG240" i="10"/>
  <c r="AU240" i="6" s="1"/>
  <c r="FN290" i="10"/>
  <c r="AF290" i="6" s="1"/>
  <c r="GJ237" i="10"/>
  <c r="AJ237" i="6" s="1"/>
  <c r="GO282" i="10"/>
  <c r="AM282" i="6" s="1"/>
  <c r="GO162" i="10"/>
  <c r="AM162" i="6" s="1"/>
  <c r="AL292" i="6"/>
  <c r="HK259" i="10"/>
  <c r="AQ259" i="6" s="1"/>
  <c r="JC211" i="10"/>
  <c r="AY211" i="6" s="1"/>
  <c r="BE211" i="6" s="1"/>
  <c r="G212" i="12" s="1"/>
  <c r="GJ253" i="10"/>
  <c r="AJ253" i="6" s="1"/>
  <c r="AL290" i="6"/>
  <c r="HF159" i="10"/>
  <c r="AN159" i="6" s="1"/>
  <c r="AL295" i="6"/>
  <c r="GJ247" i="10"/>
  <c r="AJ247" i="6" s="1"/>
  <c r="GO284" i="10"/>
  <c r="AM284" i="6" s="1"/>
  <c r="FN166" i="10"/>
  <c r="AF166" i="6" s="1"/>
  <c r="FN259" i="10"/>
  <c r="AF259" i="6" s="1"/>
  <c r="HF205" i="10"/>
  <c r="AN205" i="6" s="1"/>
  <c r="HF114" i="10"/>
  <c r="FN170" i="10"/>
  <c r="AF170" i="6" s="1"/>
  <c r="GJ249" i="10"/>
  <c r="AJ249" i="6" s="1"/>
  <c r="DY60" i="10"/>
  <c r="Z60" i="6" s="1"/>
  <c r="GO266" i="10"/>
  <c r="AM266" i="6" s="1"/>
  <c r="AL280" i="6"/>
  <c r="ER156" i="10"/>
  <c r="AB156" i="6" s="1"/>
  <c r="HK142" i="10"/>
  <c r="AQ142" i="6" s="1"/>
  <c r="AL212" i="6"/>
  <c r="JC169" i="10"/>
  <c r="AY169" i="6" s="1"/>
  <c r="BE169" i="6" s="1"/>
  <c r="G170" i="12" s="1"/>
  <c r="GJ183" i="10"/>
  <c r="AJ183" i="6" s="1"/>
  <c r="AL250" i="6"/>
  <c r="FN140" i="10"/>
  <c r="AF140" i="6" s="1"/>
  <c r="AL281" i="6"/>
  <c r="ER129" i="10"/>
  <c r="AB129" i="6" s="1"/>
  <c r="HK190" i="10"/>
  <c r="AQ190" i="6" s="1"/>
  <c r="AL297" i="6"/>
  <c r="ER210" i="10"/>
  <c r="AB210" i="6" s="1"/>
  <c r="CT59" i="10"/>
  <c r="DQ59" i="10" s="1"/>
  <c r="HK207" i="10"/>
  <c r="AQ207" i="6" s="1"/>
  <c r="GO226" i="10"/>
  <c r="AM226" i="6" s="1"/>
  <c r="AP235" i="6"/>
  <c r="GJ186" i="10"/>
  <c r="AJ186" i="6" s="1"/>
  <c r="GJ281" i="10"/>
  <c r="AJ281" i="6" s="1"/>
  <c r="HK300" i="10"/>
  <c r="AQ300" i="6" s="1"/>
  <c r="FN271" i="10"/>
  <c r="AF271" i="6" s="1"/>
  <c r="FN187" i="10"/>
  <c r="AF187" i="6" s="1"/>
  <c r="AL185" i="6"/>
  <c r="AL156" i="6"/>
  <c r="HF227" i="10"/>
  <c r="AN227" i="6" s="1"/>
  <c r="AP145" i="6"/>
  <c r="AL124" i="6"/>
  <c r="GO141" i="10"/>
  <c r="AM141" i="6" s="1"/>
  <c r="FN268" i="10"/>
  <c r="AF268" i="6" s="1"/>
  <c r="AP181" i="6"/>
  <c r="AL143" i="6"/>
  <c r="AL127" i="6"/>
  <c r="FN183" i="10"/>
  <c r="AF183" i="6" s="1"/>
  <c r="HF250" i="10"/>
  <c r="AN250" i="6" s="1"/>
  <c r="GJ226" i="10"/>
  <c r="AJ226" i="6" s="1"/>
  <c r="HF237" i="10"/>
  <c r="AN237" i="6" s="1"/>
  <c r="GJ266" i="10"/>
  <c r="AJ266" i="6" s="1"/>
  <c r="AL192" i="6"/>
  <c r="HK177" i="10"/>
  <c r="AQ177" i="6" s="1"/>
  <c r="HK214" i="10"/>
  <c r="AQ214" i="6" s="1"/>
  <c r="GO198" i="10"/>
  <c r="AM198" i="6" s="1"/>
  <c r="GO213" i="10"/>
  <c r="AM213" i="6" s="1"/>
  <c r="HF255" i="10"/>
  <c r="AN255" i="6" s="1"/>
  <c r="HF219" i="10"/>
  <c r="AN219" i="6" s="1"/>
  <c r="GO163" i="10"/>
  <c r="AM163" i="6" s="1"/>
  <c r="GJ182" i="10"/>
  <c r="AJ182" i="6" s="1"/>
  <c r="IB174" i="10"/>
  <c r="AR174" i="6" s="1"/>
  <c r="FN128" i="10"/>
  <c r="AF128" i="6" s="1"/>
  <c r="HI151" i="10"/>
  <c r="HK151" i="10" s="1"/>
  <c r="AQ151" i="6" s="1"/>
  <c r="AL151" i="6"/>
  <c r="AL227" i="6"/>
  <c r="AL278" i="6"/>
  <c r="GJ264" i="10"/>
  <c r="AJ264" i="6" s="1"/>
  <c r="DM66" i="10"/>
  <c r="AL220" i="6"/>
  <c r="GJ162" i="10"/>
  <c r="AJ162" i="6" s="1"/>
  <c r="AL298" i="6"/>
  <c r="HK131" i="10"/>
  <c r="AQ131" i="6" s="1"/>
  <c r="AP166" i="6"/>
  <c r="GJ154" i="10"/>
  <c r="AJ154" i="6" s="1"/>
  <c r="ER283" i="10"/>
  <c r="AB283" i="6" s="1"/>
  <c r="GJ288" i="10"/>
  <c r="AJ288" i="6" s="1"/>
  <c r="HF279" i="10"/>
  <c r="AN279" i="6" s="1"/>
  <c r="ER144" i="10"/>
  <c r="AB144" i="6" s="1"/>
  <c r="FN182" i="10"/>
  <c r="AF182" i="6" s="1"/>
  <c r="ER148" i="10"/>
  <c r="AB148" i="6" s="1"/>
  <c r="GJ260" i="10"/>
  <c r="AJ260" i="6" s="1"/>
  <c r="AL285" i="6"/>
  <c r="AL228" i="6"/>
  <c r="AL237" i="6"/>
  <c r="FN234" i="10"/>
  <c r="AF234" i="6" s="1"/>
  <c r="GJ199" i="10"/>
  <c r="AJ199" i="6" s="1"/>
  <c r="HF291" i="10"/>
  <c r="AN291" i="6" s="1"/>
  <c r="HF253" i="10"/>
  <c r="AN253" i="6" s="1"/>
  <c r="GJ198" i="10"/>
  <c r="AJ198" i="6" s="1"/>
  <c r="ER146" i="10"/>
  <c r="AB146" i="6" s="1"/>
  <c r="HF173" i="10"/>
  <c r="AN173" i="6" s="1"/>
  <c r="HF200" i="10"/>
  <c r="AN200" i="6" s="1"/>
  <c r="IF233" i="10"/>
  <c r="HK296" i="10"/>
  <c r="AQ296" i="6" s="1"/>
  <c r="GO183" i="10"/>
  <c r="AM183" i="6" s="1"/>
  <c r="AL299" i="6"/>
  <c r="AL242" i="6"/>
  <c r="GJ229" i="10"/>
  <c r="AJ229" i="6" s="1"/>
  <c r="GJ157" i="10"/>
  <c r="AJ157" i="6" s="1"/>
  <c r="GJ231" i="10"/>
  <c r="AJ231" i="6" s="1"/>
  <c r="GJ284" i="10"/>
  <c r="AJ284" i="6" s="1"/>
  <c r="IJ276" i="10"/>
  <c r="JB276" i="10" s="1"/>
  <c r="IF276" i="10"/>
  <c r="IG276" i="10" s="1"/>
  <c r="AU276" i="6" s="1"/>
  <c r="HN107" i="10"/>
  <c r="HJ107" i="10"/>
  <c r="HK107" i="10" s="1"/>
  <c r="ER269" i="10"/>
  <c r="AB269" i="6" s="1"/>
  <c r="GJ221" i="10"/>
  <c r="AJ221" i="6" s="1"/>
  <c r="GJ141" i="10"/>
  <c r="AJ141" i="6" s="1"/>
  <c r="FN269" i="10"/>
  <c r="AF269" i="6" s="1"/>
  <c r="HF206" i="10"/>
  <c r="AN206" i="6" s="1"/>
  <c r="IF217" i="10"/>
  <c r="IF110" i="10"/>
  <c r="HI124" i="10"/>
  <c r="HK124" i="10" s="1"/>
  <c r="AQ124" i="6" s="1"/>
  <c r="GO202" i="10"/>
  <c r="AM202" i="6" s="1"/>
  <c r="IJ248" i="10"/>
  <c r="JB248" i="10" s="1"/>
  <c r="JC248" i="10" s="1"/>
  <c r="AY248" i="6" s="1"/>
  <c r="IF248" i="10"/>
  <c r="IG248" i="10" s="1"/>
  <c r="AU248" i="6" s="1"/>
  <c r="IB230" i="10"/>
  <c r="AR230" i="6" s="1"/>
  <c r="IF193" i="10"/>
  <c r="IG193" i="10" s="1"/>
  <c r="AU193" i="6" s="1"/>
  <c r="IJ193" i="10"/>
  <c r="JB193" i="10" s="1"/>
  <c r="GJ127" i="10"/>
  <c r="AJ127" i="6" s="1"/>
  <c r="HF257" i="10"/>
  <c r="AN257" i="6" s="1"/>
  <c r="FN236" i="10"/>
  <c r="AF236" i="6" s="1"/>
  <c r="DM30" i="10"/>
  <c r="CT27" i="10"/>
  <c r="DQ27" i="10" s="1"/>
  <c r="HK267" i="10"/>
  <c r="AQ267" i="6" s="1"/>
  <c r="AL223" i="6"/>
  <c r="AL205" i="6"/>
  <c r="HJ117" i="10"/>
  <c r="HK117" i="10" s="1"/>
  <c r="HN117" i="10"/>
  <c r="FN139" i="10"/>
  <c r="AF139" i="6" s="1"/>
  <c r="GJ139" i="10"/>
  <c r="AJ139" i="6" s="1"/>
  <c r="GJ213" i="10"/>
  <c r="AJ213" i="6" s="1"/>
  <c r="AL173" i="6"/>
  <c r="AL204" i="6"/>
  <c r="GJ259" i="10"/>
  <c r="AJ259" i="6" s="1"/>
  <c r="FN103" i="10"/>
  <c r="FN256" i="10"/>
  <c r="AF256" i="6" s="1"/>
  <c r="HF256" i="10"/>
  <c r="AN256" i="6" s="1"/>
  <c r="ER232" i="10"/>
  <c r="AB232" i="6" s="1"/>
  <c r="FN232" i="10"/>
  <c r="AF232" i="6" s="1"/>
  <c r="HF187" i="10"/>
  <c r="AN187" i="6" s="1"/>
  <c r="GJ267" i="10"/>
  <c r="AJ267" i="6" s="1"/>
  <c r="ER171" i="10"/>
  <c r="AB171" i="6" s="1"/>
  <c r="ER153" i="10"/>
  <c r="AB153" i="6" s="1"/>
  <c r="FN153" i="10"/>
  <c r="AF153" i="6" s="1"/>
  <c r="HJ120" i="10"/>
  <c r="HK120" i="10" s="1"/>
  <c r="HN120" i="10"/>
  <c r="FN261" i="10"/>
  <c r="AF261" i="6" s="1"/>
  <c r="ER109" i="10"/>
  <c r="GJ286" i="10"/>
  <c r="AJ286" i="6" s="1"/>
  <c r="DM18" i="10"/>
  <c r="DP18" i="10" s="1"/>
  <c r="EM18" i="10" s="1"/>
  <c r="EL18" i="10" s="1"/>
  <c r="FI18" i="10" s="1"/>
  <c r="FH18" i="10" s="1"/>
  <c r="GE18" i="10" s="1"/>
  <c r="GD18" i="10" s="1"/>
  <c r="HA18" i="10" s="1"/>
  <c r="GZ18" i="10" s="1"/>
  <c r="HW18" i="10" s="1"/>
  <c r="HV18" i="10" s="1"/>
  <c r="IS18" i="10" s="1"/>
  <c r="AL187" i="6"/>
  <c r="AL243" i="6"/>
  <c r="GO288" i="10"/>
  <c r="AM288" i="6" s="1"/>
  <c r="FN181" i="10"/>
  <c r="AF181" i="6" s="1"/>
  <c r="GJ150" i="10"/>
  <c r="AJ150" i="6" s="1"/>
  <c r="ER168" i="10"/>
  <c r="AB168" i="6" s="1"/>
  <c r="GJ233" i="10"/>
  <c r="AJ233" i="6" s="1"/>
  <c r="ER161" i="10"/>
  <c r="AB161" i="6" s="1"/>
  <c r="HF247" i="10"/>
  <c r="AN247" i="6" s="1"/>
  <c r="ER178" i="10"/>
  <c r="AB178" i="6" s="1"/>
  <c r="FN248" i="10"/>
  <c r="AF248" i="6" s="1"/>
  <c r="GJ217" i="10"/>
  <c r="AJ217" i="6" s="1"/>
  <c r="HF201" i="10"/>
  <c r="AN201" i="6" s="1"/>
  <c r="GJ195" i="10"/>
  <c r="AJ195" i="6" s="1"/>
  <c r="HF298" i="10"/>
  <c r="AN298" i="6" s="1"/>
  <c r="AL257" i="6"/>
  <c r="AP206" i="6"/>
  <c r="IJ129" i="10"/>
  <c r="JB129" i="10" s="1"/>
  <c r="IF129" i="10"/>
  <c r="IG129" i="10" s="1"/>
  <c r="AU129" i="6" s="1"/>
  <c r="ER115" i="10"/>
  <c r="HN102" i="10"/>
  <c r="HJ102" i="10"/>
  <c r="HK102" i="10" s="1"/>
  <c r="GJ158" i="10"/>
  <c r="AJ158" i="6" s="1"/>
  <c r="GJ118" i="10"/>
  <c r="GJ176" i="10"/>
  <c r="AJ176" i="6" s="1"/>
  <c r="GJ202" i="10"/>
  <c r="AJ202" i="6" s="1"/>
  <c r="AP255" i="6"/>
  <c r="HF203" i="10"/>
  <c r="AN203" i="6" s="1"/>
  <c r="GJ113" i="10"/>
  <c r="ER117" i="10"/>
  <c r="FN117" i="10"/>
  <c r="GJ215" i="10"/>
  <c r="AJ215" i="6" s="1"/>
  <c r="GJ143" i="10"/>
  <c r="AJ143" i="6" s="1"/>
  <c r="HF264" i="10"/>
  <c r="AN264" i="6" s="1"/>
  <c r="GJ294" i="10"/>
  <c r="AJ294" i="6" s="1"/>
  <c r="JA148" i="10"/>
  <c r="JC148" i="10" s="1"/>
  <c r="AY148" i="6" s="1"/>
  <c r="IG216" i="10"/>
  <c r="AU216" i="6" s="1"/>
  <c r="IG148" i="10"/>
  <c r="AU148" i="6" s="1"/>
  <c r="IF132" i="10"/>
  <c r="JB132" i="10"/>
  <c r="IF118" i="10"/>
  <c r="JB118" i="10"/>
  <c r="HI184" i="10"/>
  <c r="HK184" i="10" s="1"/>
  <c r="AQ184" i="6" s="1"/>
  <c r="HI165" i="10"/>
  <c r="AP165" i="6" s="1"/>
  <c r="HI116" i="10"/>
  <c r="HK116" i="10" s="1"/>
  <c r="JB194" i="10"/>
  <c r="HI292" i="10"/>
  <c r="HK292" i="10" s="1"/>
  <c r="AQ292" i="6" s="1"/>
  <c r="HI136" i="10"/>
  <c r="HK136" i="10" s="1"/>
  <c r="AQ136" i="6" s="1"/>
  <c r="IF249" i="10"/>
  <c r="IF123" i="10"/>
  <c r="JB229" i="10"/>
  <c r="AP272" i="6"/>
  <c r="IF114" i="10"/>
  <c r="IF266" i="10"/>
  <c r="HI249" i="10"/>
  <c r="HK249" i="10" s="1"/>
  <c r="AQ249" i="6" s="1"/>
  <c r="HI294" i="10"/>
  <c r="AP294" i="6" s="1"/>
  <c r="IF274" i="10"/>
  <c r="HI258" i="10"/>
  <c r="HK258" i="10" s="1"/>
  <c r="AQ258" i="6" s="1"/>
  <c r="IF187" i="10"/>
  <c r="AP146" i="6"/>
  <c r="IF280" i="10"/>
  <c r="AT193" i="6"/>
  <c r="JB295" i="10"/>
  <c r="IF219" i="10"/>
  <c r="IF227" i="10"/>
  <c r="JB227" i="10"/>
  <c r="IF112" i="10"/>
  <c r="AP252" i="6"/>
  <c r="IF156" i="10"/>
  <c r="IG133" i="10"/>
  <c r="AU133" i="6" s="1"/>
  <c r="HI134" i="10"/>
  <c r="HK134" i="10" s="1"/>
  <c r="AQ134" i="6" s="1"/>
  <c r="IF212" i="10"/>
  <c r="HI268" i="10"/>
  <c r="HK268" i="10" s="1"/>
  <c r="AQ268" i="6" s="1"/>
  <c r="JB124" i="10"/>
  <c r="AP263" i="6"/>
  <c r="HI118" i="10"/>
  <c r="HK118" i="10" s="1"/>
  <c r="JB264" i="10"/>
  <c r="JB178" i="10"/>
  <c r="HK222" i="10"/>
  <c r="AQ222" i="6" s="1"/>
  <c r="HI257" i="10"/>
  <c r="HK257" i="10" s="1"/>
  <c r="AQ257" i="6" s="1"/>
  <c r="HK239" i="10"/>
  <c r="AQ239" i="6" s="1"/>
  <c r="HI173" i="10"/>
  <c r="HK173" i="10" s="1"/>
  <c r="AQ173" i="6" s="1"/>
  <c r="HI229" i="10"/>
  <c r="AP229" i="6" s="1"/>
  <c r="AP188" i="6"/>
  <c r="HI274" i="10"/>
  <c r="AP274" i="6" s="1"/>
  <c r="HI141" i="10"/>
  <c r="AP141" i="6" s="1"/>
  <c r="HI278" i="10"/>
  <c r="AP278" i="6" s="1"/>
  <c r="HI180" i="10"/>
  <c r="AP180" i="6" s="1"/>
  <c r="HI288" i="10"/>
  <c r="HK288" i="10" s="1"/>
  <c r="AQ288" i="6" s="1"/>
  <c r="HI112" i="10"/>
  <c r="HK112" i="10" s="1"/>
  <c r="HI182" i="10"/>
  <c r="HK182" i="10" s="1"/>
  <c r="AQ182" i="6" s="1"/>
  <c r="HI197" i="10"/>
  <c r="HK197" i="10" s="1"/>
  <c r="AQ197" i="6" s="1"/>
  <c r="HI205" i="10"/>
  <c r="AP205" i="6" s="1"/>
  <c r="AX211" i="6"/>
  <c r="BC211" i="6" s="1"/>
  <c r="AX248" i="6"/>
  <c r="BC248" i="6" s="1"/>
  <c r="F249" i="12" s="1"/>
  <c r="JA276" i="10"/>
  <c r="AX276" i="6" s="1"/>
  <c r="BC276" i="6" s="1"/>
  <c r="F277" i="12" s="1"/>
  <c r="AT209" i="6"/>
  <c r="IE264" i="10"/>
  <c r="IG264" i="10" s="1"/>
  <c r="AU264" i="6" s="1"/>
  <c r="IE135" i="10"/>
  <c r="AT135" i="6" s="1"/>
  <c r="IE283" i="10"/>
  <c r="AT283" i="6" s="1"/>
  <c r="IE272" i="10"/>
  <c r="IG272" i="10" s="1"/>
  <c r="AU272" i="6" s="1"/>
  <c r="IE246" i="10"/>
  <c r="IG246" i="10" s="1"/>
  <c r="AU246" i="6" s="1"/>
  <c r="AX169" i="6"/>
  <c r="BC169" i="6" s="1"/>
  <c r="JA209" i="10"/>
  <c r="JC209" i="10" s="1"/>
  <c r="AY209" i="6" s="1"/>
  <c r="BE209" i="6" s="1"/>
  <c r="G210" i="12" s="1"/>
  <c r="JA186" i="10"/>
  <c r="AX186" i="6" s="1"/>
  <c r="BC186" i="6" s="1"/>
  <c r="F187" i="12" s="1"/>
  <c r="BE256" i="6"/>
  <c r="JA160" i="10"/>
  <c r="JC160" i="10" s="1"/>
  <c r="AY160" i="6" s="1"/>
  <c r="JA150" i="10"/>
  <c r="AX150" i="6" s="1"/>
  <c r="BC150" i="6" s="1"/>
  <c r="F151" i="12" s="1"/>
  <c r="IG186" i="10"/>
  <c r="AU186" i="6" s="1"/>
  <c r="IE287" i="10"/>
  <c r="AT287" i="6" s="1"/>
  <c r="IE117" i="10"/>
  <c r="IE275" i="10"/>
  <c r="AT275" i="6" s="1"/>
  <c r="IE190" i="10"/>
  <c r="AT190" i="6" s="1"/>
  <c r="IE252" i="10"/>
  <c r="AT252" i="6" s="1"/>
  <c r="AT168" i="6"/>
  <c r="IE296" i="10"/>
  <c r="AT296" i="6" s="1"/>
  <c r="IE128" i="10"/>
  <c r="IG128" i="10" s="1"/>
  <c r="AU128" i="6" s="1"/>
  <c r="IE267" i="10"/>
  <c r="AT267" i="6" s="1"/>
  <c r="IE178" i="10"/>
  <c r="IG178" i="10" s="1"/>
  <c r="AU178" i="6" s="1"/>
  <c r="IE142" i="10"/>
  <c r="AT142" i="6" s="1"/>
  <c r="IE207" i="10"/>
  <c r="AT207" i="6" s="1"/>
  <c r="IE111" i="10"/>
  <c r="IG111" i="10" s="1"/>
  <c r="IE181" i="10"/>
  <c r="IG181" i="10" s="1"/>
  <c r="AU181" i="6" s="1"/>
  <c r="IE254" i="10"/>
  <c r="IG254" i="10" s="1"/>
  <c r="AU254" i="6" s="1"/>
  <c r="IG171" i="10"/>
  <c r="AU171" i="6" s="1"/>
  <c r="IE255" i="10"/>
  <c r="IG255" i="10" s="1"/>
  <c r="AU255" i="6" s="1"/>
  <c r="IE103" i="10"/>
  <c r="IG103" i="10" s="1"/>
  <c r="IE109" i="10"/>
  <c r="IE145" i="10"/>
  <c r="IG145" i="10" s="1"/>
  <c r="AU145" i="6" s="1"/>
  <c r="IE131" i="10"/>
  <c r="AT131" i="6" s="1"/>
  <c r="JA171" i="10"/>
  <c r="AX171" i="6" s="1"/>
  <c r="BC171" i="6" s="1"/>
  <c r="F172" i="12" s="1"/>
  <c r="JA193" i="10"/>
  <c r="JA133" i="10"/>
  <c r="JC133" i="10" s="1"/>
  <c r="AY133" i="6" s="1"/>
  <c r="JA261" i="10"/>
  <c r="AX261" i="6" s="1"/>
  <c r="BC261" i="6" s="1"/>
  <c r="F262" i="12" s="1"/>
  <c r="JA199" i="10"/>
  <c r="AX199" i="6" s="1"/>
  <c r="BC199" i="6" s="1"/>
  <c r="F200" i="12" s="1"/>
  <c r="JA269" i="10"/>
  <c r="AX269" i="6" s="1"/>
  <c r="BC269" i="6" s="1"/>
  <c r="F270" i="12" s="1"/>
  <c r="JA232" i="10"/>
  <c r="AX232" i="6" s="1"/>
  <c r="BC232" i="6" s="1"/>
  <c r="F233" i="12" s="1"/>
  <c r="JA129" i="10"/>
  <c r="HI143" i="10"/>
  <c r="HK143" i="10" s="1"/>
  <c r="AQ143" i="6" s="1"/>
  <c r="HI251" i="10"/>
  <c r="HK251" i="10" s="1"/>
  <c r="AQ251" i="6" s="1"/>
  <c r="HI282" i="10"/>
  <c r="AP282" i="6" s="1"/>
  <c r="HI170" i="10"/>
  <c r="HK170" i="10" s="1"/>
  <c r="AQ170" i="6" s="1"/>
  <c r="HI233" i="10"/>
  <c r="HK233" i="10" s="1"/>
  <c r="AQ233" i="6" s="1"/>
  <c r="HK130" i="10"/>
  <c r="AQ130" i="6" s="1"/>
  <c r="AP210" i="6"/>
  <c r="HI215" i="10"/>
  <c r="HK215" i="10" s="1"/>
  <c r="AQ215" i="6" s="1"/>
  <c r="HI119" i="10"/>
  <c r="HK119" i="10" s="1"/>
  <c r="HI183" i="10"/>
  <c r="AP183" i="6" s="1"/>
  <c r="HI221" i="10"/>
  <c r="HK221" i="10" s="1"/>
  <c r="AQ221" i="6" s="1"/>
  <c r="AP271" i="6"/>
  <c r="AP254" i="6"/>
  <c r="HI298" i="10"/>
  <c r="HK298" i="10" s="1"/>
  <c r="AQ298" i="6" s="1"/>
  <c r="AP189" i="6"/>
  <c r="HI192" i="10"/>
  <c r="HK192" i="10" s="1"/>
  <c r="AQ192" i="6" s="1"/>
  <c r="HI260" i="10"/>
  <c r="HK260" i="10" s="1"/>
  <c r="AQ260" i="6" s="1"/>
  <c r="HI110" i="10"/>
  <c r="HK110" i="10" s="1"/>
  <c r="HI245" i="10"/>
  <c r="HK245" i="10" s="1"/>
  <c r="AQ245" i="6" s="1"/>
  <c r="AL184" i="6"/>
  <c r="AL249" i="6"/>
  <c r="GO200" i="10"/>
  <c r="AM200" i="6" s="1"/>
  <c r="AL225" i="6"/>
  <c r="AL277" i="6"/>
  <c r="AL122" i="6"/>
  <c r="AL253" i="6"/>
  <c r="GO293" i="10"/>
  <c r="AM293" i="6" s="1"/>
  <c r="AL218" i="6"/>
  <c r="AL126" i="6"/>
  <c r="AL140" i="6"/>
  <c r="AL152" i="6"/>
  <c r="AL274" i="6"/>
  <c r="AL241" i="6"/>
  <c r="AL301" i="6"/>
  <c r="AL158" i="6"/>
  <c r="AL286" i="6"/>
  <c r="AL217" i="6"/>
  <c r="AL123" i="6"/>
  <c r="AL231" i="6"/>
  <c r="AL167" i="6"/>
  <c r="HI231" i="10"/>
  <c r="AP231" i="6" s="1"/>
  <c r="HI196" i="10"/>
  <c r="HK196" i="10" s="1"/>
  <c r="AQ196" i="6" s="1"/>
  <c r="IE144" i="10"/>
  <c r="AT144" i="6" s="1"/>
  <c r="IE235" i="10"/>
  <c r="IG235" i="10" s="1"/>
  <c r="AU235" i="6" s="1"/>
  <c r="HI270" i="10"/>
  <c r="AP270" i="6" s="1"/>
  <c r="HI108" i="10"/>
  <c r="HK108" i="10" s="1"/>
  <c r="HI200" i="10"/>
  <c r="HK200" i="10" s="1"/>
  <c r="AQ200" i="6" s="1"/>
  <c r="HK161" i="10"/>
  <c r="AQ161" i="6" s="1"/>
  <c r="IE125" i="10"/>
  <c r="AT125" i="6" s="1"/>
  <c r="IE177" i="10"/>
  <c r="AT177" i="6" s="1"/>
  <c r="IE174" i="10"/>
  <c r="AT174" i="6" s="1"/>
  <c r="AL270" i="6"/>
  <c r="AT291" i="6"/>
  <c r="HI132" i="10"/>
  <c r="AP132" i="6" s="1"/>
  <c r="GJ301" i="10"/>
  <c r="AJ301" i="6" s="1"/>
  <c r="HI250" i="10"/>
  <c r="HK250" i="10" s="1"/>
  <c r="AQ250" i="6" s="1"/>
  <c r="HI176" i="10"/>
  <c r="HK176" i="10" s="1"/>
  <c r="AQ176" i="6" s="1"/>
  <c r="IE244" i="10"/>
  <c r="AT244" i="6" s="1"/>
  <c r="HI234" i="10"/>
  <c r="HK234" i="10" s="1"/>
  <c r="AQ234" i="6" s="1"/>
  <c r="IE130" i="10"/>
  <c r="IG130" i="10" s="1"/>
  <c r="AU130" i="6" s="1"/>
  <c r="HI104" i="10"/>
  <c r="HK104" i="10" s="1"/>
  <c r="AP159" i="6"/>
  <c r="HI297" i="10"/>
  <c r="HK297" i="10" s="1"/>
  <c r="AQ297" i="6" s="1"/>
  <c r="HI301" i="10"/>
  <c r="AP301" i="6" s="1"/>
  <c r="AL175" i="6"/>
  <c r="HI106" i="10"/>
  <c r="HK106" i="10" s="1"/>
  <c r="HI220" i="10"/>
  <c r="HK220" i="10" s="1"/>
  <c r="AQ220" i="6" s="1"/>
  <c r="IE247" i="10"/>
  <c r="IG247" i="10" s="1"/>
  <c r="AU247" i="6" s="1"/>
  <c r="HI281" i="10"/>
  <c r="HK281" i="10" s="1"/>
  <c r="AQ281" i="6" s="1"/>
  <c r="HI194" i="10"/>
  <c r="AP194" i="6" s="1"/>
  <c r="HI299" i="10"/>
  <c r="HK299" i="10" s="1"/>
  <c r="AQ299" i="6" s="1"/>
  <c r="JB146" i="10"/>
  <c r="IE259" i="10"/>
  <c r="AT259" i="6" s="1"/>
  <c r="AL251" i="6"/>
  <c r="HI273" i="10"/>
  <c r="AP273" i="6" s="1"/>
  <c r="AP128" i="6"/>
  <c r="JA168" i="10"/>
  <c r="JC168" i="10" s="1"/>
  <c r="AY168" i="6" s="1"/>
  <c r="BE168" i="6" s="1"/>
  <c r="G169" i="12" s="1"/>
  <c r="IG160" i="10"/>
  <c r="AU160" i="6" s="1"/>
  <c r="BE139" i="6"/>
  <c r="HI262" i="10"/>
  <c r="HK262" i="10" s="1"/>
  <c r="AQ262" i="6" s="1"/>
  <c r="IE214" i="10"/>
  <c r="AT214" i="6" s="1"/>
  <c r="IE238" i="10"/>
  <c r="AT238" i="6" s="1"/>
  <c r="HI149" i="10"/>
  <c r="HK149" i="10" s="1"/>
  <c r="AQ149" i="6" s="1"/>
  <c r="HI204" i="10"/>
  <c r="HK204" i="10" s="1"/>
  <c r="AQ204" i="6" s="1"/>
  <c r="IE191" i="10"/>
  <c r="AT191" i="6" s="1"/>
  <c r="IE188" i="10"/>
  <c r="IG188" i="10" s="1"/>
  <c r="AU188" i="6" s="1"/>
  <c r="HI290" i="10"/>
  <c r="AP290" i="6" s="1"/>
  <c r="IE239" i="10"/>
  <c r="IG239" i="10" s="1"/>
  <c r="AU239" i="6" s="1"/>
  <c r="IE263" i="10"/>
  <c r="IG263" i="10" s="1"/>
  <c r="AU263" i="6" s="1"/>
  <c r="AL233" i="6"/>
  <c r="AL258" i="6"/>
  <c r="AP178" i="6"/>
  <c r="HI280" i="10"/>
  <c r="HK280" i="10" s="1"/>
  <c r="AQ280" i="6" s="1"/>
  <c r="IE302" i="10"/>
  <c r="JA155" i="10"/>
  <c r="JC155" i="10" s="1"/>
  <c r="AY155" i="6" s="1"/>
  <c r="HI167" i="10"/>
  <c r="AP167" i="6" s="1"/>
  <c r="IE153" i="10"/>
  <c r="AT153" i="6" s="1"/>
  <c r="IE206" i="10"/>
  <c r="IG206" i="10" s="1"/>
  <c r="AU206" i="6" s="1"/>
  <c r="HK135" i="10"/>
  <c r="AQ135" i="6" s="1"/>
  <c r="HI195" i="10"/>
  <c r="AP195" i="6" s="1"/>
  <c r="AL260" i="6"/>
  <c r="HI156" i="10"/>
  <c r="AP156" i="6" s="1"/>
  <c r="HI219" i="10"/>
  <c r="HK219" i="10" s="1"/>
  <c r="AQ219" i="6" s="1"/>
  <c r="IE121" i="10"/>
  <c r="IG121" i="10" s="1"/>
  <c r="AU121" i="6" s="1"/>
  <c r="JA291" i="10"/>
  <c r="AX291" i="6" s="1"/>
  <c r="HI123" i="10"/>
  <c r="HK123" i="10" s="1"/>
  <c r="AQ123" i="6" s="1"/>
  <c r="HI127" i="10"/>
  <c r="HK127" i="10" s="1"/>
  <c r="AQ127" i="6" s="1"/>
  <c r="IG155" i="10"/>
  <c r="AU155" i="6" s="1"/>
  <c r="HF174" i="10"/>
  <c r="AN174" i="6" s="1"/>
  <c r="IE203" i="10"/>
  <c r="AT203" i="6" s="1"/>
  <c r="IE164" i="10"/>
  <c r="AT164" i="6" s="1"/>
  <c r="HK109" i="10"/>
  <c r="JC147" i="10"/>
  <c r="AY147" i="6" s="1"/>
  <c r="BE147" i="6" s="1"/>
  <c r="HI223" i="10"/>
  <c r="HK223" i="10" s="1"/>
  <c r="AQ223" i="6" s="1"/>
  <c r="HI198" i="10"/>
  <c r="HK198" i="10" s="1"/>
  <c r="AQ198" i="6" s="1"/>
  <c r="HI163" i="10"/>
  <c r="HK163" i="10" s="1"/>
  <c r="AQ163" i="6" s="1"/>
  <c r="HI295" i="10"/>
  <c r="HK295" i="10" s="1"/>
  <c r="AQ295" i="6" s="1"/>
  <c r="GO182" i="10"/>
  <c r="AM182" i="6" s="1"/>
  <c r="AL182" i="6"/>
  <c r="GO262" i="10"/>
  <c r="AM262" i="6" s="1"/>
  <c r="AL262" i="6"/>
  <c r="FN116" i="10"/>
  <c r="HK121" i="10"/>
  <c r="AQ121" i="6" s="1"/>
  <c r="AP121" i="6"/>
  <c r="GO149" i="10"/>
  <c r="AM149" i="6" s="1"/>
  <c r="AL149" i="6"/>
  <c r="GJ228" i="10"/>
  <c r="AJ228" i="6" s="1"/>
  <c r="HI225" i="10"/>
  <c r="AP225" i="6" s="1"/>
  <c r="IE102" i="10"/>
  <c r="IE189" i="10"/>
  <c r="IG189" i="10" s="1"/>
  <c r="AU189" i="6" s="1"/>
  <c r="HI114" i="10"/>
  <c r="HK114" i="10" s="1"/>
  <c r="IB135" i="10"/>
  <c r="AR135" i="6" s="1"/>
  <c r="IE115" i="10"/>
  <c r="IG115" i="10" s="1"/>
  <c r="HI242" i="10"/>
  <c r="AP242" i="6" s="1"/>
  <c r="IE166" i="10"/>
  <c r="IG166" i="10" s="1"/>
  <c r="AU166" i="6" s="1"/>
  <c r="HI285" i="10"/>
  <c r="HK285" i="10" s="1"/>
  <c r="AQ285" i="6" s="1"/>
  <c r="HI217" i="10"/>
  <c r="HK217" i="10" s="1"/>
  <c r="AQ217" i="6" s="1"/>
  <c r="JA216" i="10"/>
  <c r="JC216" i="10" s="1"/>
  <c r="AY216" i="6" s="1"/>
  <c r="HI241" i="10"/>
  <c r="HK241" i="10" s="1"/>
  <c r="AQ241" i="6" s="1"/>
  <c r="HI162" i="10"/>
  <c r="HK162" i="10" s="1"/>
  <c r="AQ162" i="6" s="1"/>
  <c r="IE161" i="10"/>
  <c r="AT161" i="6" s="1"/>
  <c r="HI126" i="10"/>
  <c r="AP126" i="6" s="1"/>
  <c r="HI253" i="10"/>
  <c r="HK253" i="10" s="1"/>
  <c r="AQ253" i="6" s="1"/>
  <c r="HI286" i="10"/>
  <c r="HK286" i="10" s="1"/>
  <c r="AQ286" i="6" s="1"/>
  <c r="IE300" i="10"/>
  <c r="AT300" i="6" s="1"/>
  <c r="HI158" i="10"/>
  <c r="HK158" i="10" s="1"/>
  <c r="AQ158" i="6" s="1"/>
  <c r="IE236" i="10"/>
  <c r="AT236" i="6" s="1"/>
  <c r="JA137" i="10"/>
  <c r="AX137" i="6" s="1"/>
  <c r="BC137" i="6" s="1"/>
  <c r="F138" i="12" s="1"/>
  <c r="HI266" i="10"/>
  <c r="HK266" i="10" s="1"/>
  <c r="AQ266" i="6" s="1"/>
  <c r="HI105" i="10"/>
  <c r="HK105" i="10" s="1"/>
  <c r="HI213" i="10"/>
  <c r="HK213" i="10" s="1"/>
  <c r="AQ213" i="6" s="1"/>
  <c r="HI212" i="10"/>
  <c r="AP212" i="6" s="1"/>
  <c r="IE289" i="10"/>
  <c r="AT289" i="6" s="1"/>
  <c r="HI138" i="10"/>
  <c r="HK138" i="10" s="1"/>
  <c r="AQ138" i="6" s="1"/>
  <c r="HI227" i="10"/>
  <c r="HK227" i="10" s="1"/>
  <c r="AQ227" i="6" s="1"/>
  <c r="HI187" i="10"/>
  <c r="AP187" i="6" s="1"/>
  <c r="IE120" i="10"/>
  <c r="IE279" i="10"/>
  <c r="AT279" i="6" s="1"/>
  <c r="HI228" i="10"/>
  <c r="HK228" i="10" s="1"/>
  <c r="AQ228" i="6" s="1"/>
  <c r="HI122" i="10"/>
  <c r="HK122" i="10" s="1"/>
  <c r="AQ122" i="6" s="1"/>
  <c r="HI218" i="10"/>
  <c r="HK218" i="10" s="1"/>
  <c r="AQ218" i="6" s="1"/>
  <c r="JB103" i="10"/>
  <c r="AL196" i="6"/>
  <c r="AP238" i="6"/>
  <c r="HI175" i="10"/>
  <c r="HK175" i="10" s="1"/>
  <c r="AQ175" i="6" s="1"/>
  <c r="IE146" i="10"/>
  <c r="AT146" i="6" s="1"/>
  <c r="IE210" i="10"/>
  <c r="IG210" i="10" s="1"/>
  <c r="AU210" i="6" s="1"/>
  <c r="HI113" i="10"/>
  <c r="HK113" i="10" s="1"/>
  <c r="JA240" i="10"/>
  <c r="AX240" i="6" s="1"/>
  <c r="BC240" i="6" s="1"/>
  <c r="F241" i="12" s="1"/>
  <c r="HI185" i="10"/>
  <c r="HK185" i="10" s="1"/>
  <c r="AQ185" i="6" s="1"/>
  <c r="HI243" i="10"/>
  <c r="AP243" i="6" s="1"/>
  <c r="HF262" i="10"/>
  <c r="AN262" i="6" s="1"/>
  <c r="HI277" i="10"/>
  <c r="AP277" i="6" s="1"/>
  <c r="HI140" i="10"/>
  <c r="HK140" i="10" s="1"/>
  <c r="AQ140" i="6" s="1"/>
  <c r="IE230" i="10"/>
  <c r="AT230" i="6" s="1"/>
  <c r="JA179" i="10"/>
  <c r="AX179" i="6" s="1"/>
  <c r="BC179" i="6" s="1"/>
  <c r="F180" i="12" s="1"/>
  <c r="IE107" i="10"/>
  <c r="HI265" i="10"/>
  <c r="AP265" i="6" s="1"/>
  <c r="HI293" i="10"/>
  <c r="HK293" i="10" s="1"/>
  <c r="AQ293" i="6" s="1"/>
  <c r="HI172" i="10"/>
  <c r="HK172" i="10" s="1"/>
  <c r="AQ172" i="6" s="1"/>
  <c r="GJ112" i="10"/>
  <c r="IE159" i="10"/>
  <c r="IG159" i="10" s="1"/>
  <c r="AU159" i="6" s="1"/>
  <c r="HI237" i="10"/>
  <c r="HK237" i="10" s="1"/>
  <c r="AQ237" i="6" s="1"/>
  <c r="IE222" i="10"/>
  <c r="AT222" i="6" s="1"/>
  <c r="JA224" i="10"/>
  <c r="JC224" i="10" s="1"/>
  <c r="AY224" i="6" s="1"/>
  <c r="IE271" i="10"/>
  <c r="IG271" i="10" s="1"/>
  <c r="AU271" i="6" s="1"/>
  <c r="HI154" i="10"/>
  <c r="AP154" i="6" s="1"/>
  <c r="HI202" i="10"/>
  <c r="HK202" i="10" s="1"/>
  <c r="AQ202" i="6" s="1"/>
  <c r="HI226" i="10"/>
  <c r="HK226" i="10" s="1"/>
  <c r="AQ226" i="6" s="1"/>
  <c r="HI284" i="10"/>
  <c r="HK284" i="10" s="1"/>
  <c r="AQ284" i="6" s="1"/>
  <c r="HI152" i="10"/>
  <c r="AP152" i="6" s="1"/>
  <c r="HI208" i="10"/>
  <c r="AP208" i="6" s="1"/>
  <c r="HF270" i="10"/>
  <c r="AN270" i="6" s="1"/>
  <c r="HF293" i="10"/>
  <c r="AN293" i="6" s="1"/>
  <c r="IC295" i="10"/>
  <c r="ID295" i="10"/>
  <c r="IC202" i="10"/>
  <c r="ID202" i="10"/>
  <c r="IF202" i="10"/>
  <c r="IC196" i="10"/>
  <c r="ID196" i="10"/>
  <c r="IF196" i="10"/>
  <c r="IC251" i="10"/>
  <c r="ID251" i="10"/>
  <c r="IF251" i="10"/>
  <c r="IY296" i="10"/>
  <c r="IZ296" i="10"/>
  <c r="GJ119" i="10"/>
  <c r="IF144" i="10"/>
  <c r="IJ144" i="10"/>
  <c r="JB144" i="10" s="1"/>
  <c r="IC258" i="10"/>
  <c r="ID258" i="10"/>
  <c r="IF258" i="10"/>
  <c r="IY235" i="10"/>
  <c r="IZ235" i="10"/>
  <c r="IJ292" i="10"/>
  <c r="IF292" i="10"/>
  <c r="ID250" i="10"/>
  <c r="IC250" i="10"/>
  <c r="IC176" i="10"/>
  <c r="ID176" i="10"/>
  <c r="IF176" i="10"/>
  <c r="IC277" i="10"/>
  <c r="ID277" i="10"/>
  <c r="IC234" i="10"/>
  <c r="ID234" i="10"/>
  <c r="IC165" i="10"/>
  <c r="ID165" i="10"/>
  <c r="IZ254" i="10"/>
  <c r="IY254" i="10"/>
  <c r="JB254" i="10"/>
  <c r="IC298" i="10"/>
  <c r="ID298" i="10"/>
  <c r="IJ207" i="10"/>
  <c r="JB207" i="10" s="1"/>
  <c r="IF207" i="10"/>
  <c r="IJ253" i="10"/>
  <c r="IF253" i="10"/>
  <c r="IF287" i="10"/>
  <c r="IJ287" i="10"/>
  <c r="JB287" i="10" s="1"/>
  <c r="IY145" i="10"/>
  <c r="IZ145" i="10"/>
  <c r="IF267" i="10"/>
  <c r="IJ267" i="10"/>
  <c r="JB267" i="10" s="1"/>
  <c r="IC123" i="10"/>
  <c r="ID123" i="10"/>
  <c r="JB123" i="10"/>
  <c r="IF300" i="10"/>
  <c r="IJ300" i="10"/>
  <c r="JB300" i="10" s="1"/>
  <c r="IF250" i="10"/>
  <c r="IJ250" i="10"/>
  <c r="JB250" i="10" s="1"/>
  <c r="IC205" i="10"/>
  <c r="ID205" i="10"/>
  <c r="IF205" i="10"/>
  <c r="IY174" i="10"/>
  <c r="IZ174" i="10"/>
  <c r="IY207" i="10"/>
  <c r="IZ207" i="10"/>
  <c r="IZ275" i="10"/>
  <c r="IY275" i="10"/>
  <c r="IC286" i="10"/>
  <c r="ID286" i="10"/>
  <c r="IF286" i="10"/>
  <c r="IY111" i="10"/>
  <c r="IZ111" i="10"/>
  <c r="JB111" i="10"/>
  <c r="IJ199" i="10"/>
  <c r="JB199" i="10" s="1"/>
  <c r="IF199" i="10"/>
  <c r="IG199" i="10" s="1"/>
  <c r="AU199" i="6" s="1"/>
  <c r="IC112" i="10"/>
  <c r="ID112" i="10"/>
  <c r="IF165" i="10"/>
  <c r="HF111" i="10"/>
  <c r="IY189" i="10"/>
  <c r="IZ189" i="10"/>
  <c r="IC106" i="10"/>
  <c r="ID106" i="10"/>
  <c r="IC132" i="10"/>
  <c r="ID132" i="10"/>
  <c r="IY181" i="10"/>
  <c r="IZ181" i="10"/>
  <c r="JB181" i="10"/>
  <c r="GJ290" i="10"/>
  <c r="AJ290" i="6" s="1"/>
  <c r="IC215" i="10"/>
  <c r="ID215" i="10"/>
  <c r="IF215" i="10"/>
  <c r="IF179" i="10"/>
  <c r="IG179" i="10" s="1"/>
  <c r="AU179" i="6" s="1"/>
  <c r="IJ179" i="10"/>
  <c r="JB179" i="10" s="1"/>
  <c r="IY236" i="10"/>
  <c r="IZ236" i="10"/>
  <c r="IF201" i="10"/>
  <c r="IG201" i="10" s="1"/>
  <c r="AU201" i="6" s="1"/>
  <c r="IJ201" i="10"/>
  <c r="JB201" i="10" s="1"/>
  <c r="JC201" i="10" s="1"/>
  <c r="AY201" i="6" s="1"/>
  <c r="IC273" i="10"/>
  <c r="ID273" i="10"/>
  <c r="IZ144" i="10"/>
  <c r="IY144" i="10"/>
  <c r="IJ277" i="10"/>
  <c r="JB277" i="10" s="1"/>
  <c r="IF277" i="10"/>
  <c r="IC243" i="10"/>
  <c r="ID243" i="10"/>
  <c r="IF243" i="10"/>
  <c r="IF203" i="10"/>
  <c r="IJ203" i="10"/>
  <c r="JB203" i="10" s="1"/>
  <c r="IZ128" i="10"/>
  <c r="IY128" i="10"/>
  <c r="ID281" i="10"/>
  <c r="IC281" i="10"/>
  <c r="IC140" i="10"/>
  <c r="ID140" i="10"/>
  <c r="IC138" i="10"/>
  <c r="ID138" i="10"/>
  <c r="IF174" i="10"/>
  <c r="IJ174" i="10"/>
  <c r="JB174" i="10" s="1"/>
  <c r="IJ126" i="10"/>
  <c r="IF126" i="10"/>
  <c r="IC237" i="10"/>
  <c r="ID237" i="10"/>
  <c r="IF237" i="10"/>
  <c r="IC288" i="10"/>
  <c r="ID288" i="10"/>
  <c r="IF288" i="10"/>
  <c r="IC110" i="10"/>
  <c r="ID110" i="10"/>
  <c r="IF149" i="10"/>
  <c r="IJ149" i="10"/>
  <c r="IF222" i="10"/>
  <c r="IJ222" i="10"/>
  <c r="JB222" i="10" s="1"/>
  <c r="IY131" i="10"/>
  <c r="IZ131" i="10"/>
  <c r="ID204" i="10"/>
  <c r="IC204" i="10"/>
  <c r="IJ131" i="10"/>
  <c r="JB131" i="10" s="1"/>
  <c r="IF131" i="10"/>
  <c r="IZ188" i="10"/>
  <c r="IY188" i="10"/>
  <c r="JB188" i="10"/>
  <c r="IC180" i="10"/>
  <c r="ID180" i="10"/>
  <c r="IF180" i="10"/>
  <c r="IC124" i="10"/>
  <c r="ID124" i="10"/>
  <c r="IY107" i="10"/>
  <c r="IZ107" i="10"/>
  <c r="ID292" i="10"/>
  <c r="IC292" i="10"/>
  <c r="IZ142" i="10"/>
  <c r="IY142" i="10"/>
  <c r="ID257" i="10"/>
  <c r="IC257" i="10"/>
  <c r="IJ269" i="10"/>
  <c r="JB269" i="10" s="1"/>
  <c r="IF269" i="10"/>
  <c r="IG269" i="10" s="1"/>
  <c r="AU269" i="6" s="1"/>
  <c r="JB165" i="10"/>
  <c r="JB128" i="10"/>
  <c r="GJ265" i="10"/>
  <c r="AJ265" i="6" s="1"/>
  <c r="HF208" i="10"/>
  <c r="AN208" i="6" s="1"/>
  <c r="IC143" i="10"/>
  <c r="ID143" i="10"/>
  <c r="IF143" i="10"/>
  <c r="IF158" i="10"/>
  <c r="IJ158" i="10"/>
  <c r="IC225" i="10"/>
  <c r="ID225" i="10"/>
  <c r="IF142" i="10"/>
  <c r="IJ142" i="10"/>
  <c r="JB142" i="10" s="1"/>
  <c r="IY210" i="10"/>
  <c r="IZ210" i="10"/>
  <c r="JB210" i="10"/>
  <c r="IC226" i="10"/>
  <c r="ID226" i="10"/>
  <c r="IF226" i="10"/>
  <c r="IZ115" i="10"/>
  <c r="IY115" i="10"/>
  <c r="IC260" i="10"/>
  <c r="ID260" i="10"/>
  <c r="IF260" i="10"/>
  <c r="IY252" i="10"/>
  <c r="IZ252" i="10"/>
  <c r="JB252" i="10"/>
  <c r="IC213" i="10"/>
  <c r="ID213" i="10"/>
  <c r="IF213" i="10"/>
  <c r="IF204" i="10"/>
  <c r="IJ204" i="10"/>
  <c r="IZ166" i="10"/>
  <c r="IY166" i="10"/>
  <c r="IF242" i="10"/>
  <c r="IJ242" i="10"/>
  <c r="ID197" i="10"/>
  <c r="IC197" i="10"/>
  <c r="IB272" i="10"/>
  <c r="AR272" i="6" s="1"/>
  <c r="IY289" i="10"/>
  <c r="IZ289" i="10"/>
  <c r="IZ153" i="10"/>
  <c r="IY153" i="10"/>
  <c r="IZ214" i="10"/>
  <c r="IY214" i="10"/>
  <c r="ID172" i="10"/>
  <c r="IC172" i="10"/>
  <c r="IF172" i="10"/>
  <c r="GJ126" i="10"/>
  <c r="AJ126" i="6" s="1"/>
  <c r="IY103" i="10"/>
  <c r="IZ103" i="10"/>
  <c r="ID228" i="10"/>
  <c r="IC228" i="10"/>
  <c r="IJ135" i="10"/>
  <c r="JB135" i="10" s="1"/>
  <c r="IF135" i="10"/>
  <c r="IC253" i="10"/>
  <c r="ID253" i="10"/>
  <c r="IF150" i="10"/>
  <c r="IG150" i="10" s="1"/>
  <c r="AU150" i="6" s="1"/>
  <c r="IJ150" i="10"/>
  <c r="JB150" i="10" s="1"/>
  <c r="IC218" i="10"/>
  <c r="ID218" i="10"/>
  <c r="IF218" i="10"/>
  <c r="IJ162" i="10"/>
  <c r="IF162" i="10"/>
  <c r="IF195" i="10"/>
  <c r="IJ195" i="10"/>
  <c r="IC229" i="10"/>
  <c r="ID229" i="10"/>
  <c r="FN165" i="10"/>
  <c r="AF165" i="6" s="1"/>
  <c r="GJ165" i="10"/>
  <c r="AJ165" i="6" s="1"/>
  <c r="GJ180" i="10"/>
  <c r="AJ180" i="6" s="1"/>
  <c r="HF301" i="10"/>
  <c r="AN301" i="6" s="1"/>
  <c r="IF153" i="10"/>
  <c r="IJ153" i="10"/>
  <c r="JB153" i="10" s="1"/>
  <c r="IC198" i="10"/>
  <c r="ID198" i="10"/>
  <c r="IF198" i="10"/>
  <c r="HK294" i="10"/>
  <c r="AQ294" i="6" s="1"/>
  <c r="IF236" i="10"/>
  <c r="IJ236" i="10"/>
  <c r="JB236" i="10" s="1"/>
  <c r="IC185" i="10"/>
  <c r="ID185" i="10"/>
  <c r="IF185" i="10"/>
  <c r="IC266" i="10"/>
  <c r="ID266" i="10"/>
  <c r="IC105" i="10"/>
  <c r="ID105" i="10"/>
  <c r="IY272" i="10"/>
  <c r="IZ272" i="10"/>
  <c r="JB166" i="10"/>
  <c r="IF295" i="10"/>
  <c r="IC227" i="10"/>
  <c r="ID227" i="10"/>
  <c r="IY159" i="10"/>
  <c r="IZ159" i="10"/>
  <c r="JB159" i="10"/>
  <c r="IZ222" i="10"/>
  <c r="IY222" i="10"/>
  <c r="IY255" i="10"/>
  <c r="IZ255" i="10"/>
  <c r="IC187" i="10"/>
  <c r="ID187" i="10"/>
  <c r="IZ206" i="10"/>
  <c r="IY206" i="10"/>
  <c r="IC162" i="10"/>
  <c r="ID162" i="10"/>
  <c r="IZ271" i="10"/>
  <c r="IY271" i="10"/>
  <c r="IC141" i="10"/>
  <c r="ID141" i="10"/>
  <c r="IF141" i="10"/>
  <c r="IZ238" i="10"/>
  <c r="IY238" i="10"/>
  <c r="IJ273" i="10"/>
  <c r="IF273" i="10"/>
  <c r="GJ184" i="10"/>
  <c r="AJ184" i="6" s="1"/>
  <c r="IF173" i="10"/>
  <c r="IJ173" i="10"/>
  <c r="IC127" i="10"/>
  <c r="ID127" i="10"/>
  <c r="GJ251" i="10"/>
  <c r="AJ251" i="6" s="1"/>
  <c r="GJ167" i="10"/>
  <c r="AJ167" i="6" s="1"/>
  <c r="IJ289" i="10"/>
  <c r="JB289" i="10" s="1"/>
  <c r="IF289" i="10"/>
  <c r="HF254" i="10"/>
  <c r="AN254" i="6" s="1"/>
  <c r="ID151" i="10"/>
  <c r="IC151" i="10"/>
  <c r="IJ122" i="10"/>
  <c r="IF122" i="10"/>
  <c r="IZ102" i="10"/>
  <c r="IY102" i="10"/>
  <c r="IC114" i="10"/>
  <c r="ID114" i="10"/>
  <c r="IC175" i="10"/>
  <c r="ID175" i="10"/>
  <c r="IF175" i="10"/>
  <c r="IF259" i="10"/>
  <c r="IJ259" i="10"/>
  <c r="JB259" i="10" s="1"/>
  <c r="IC282" i="10"/>
  <c r="ID282" i="10"/>
  <c r="IF282" i="10"/>
  <c r="ID167" i="10"/>
  <c r="IC167" i="10"/>
  <c r="IF167" i="10"/>
  <c r="IY190" i="10"/>
  <c r="IZ190" i="10"/>
  <c r="IF281" i="10"/>
  <c r="IJ281" i="10"/>
  <c r="IY264" i="10"/>
  <c r="IZ264" i="10"/>
  <c r="IC293" i="10"/>
  <c r="ID293" i="10"/>
  <c r="IF293" i="10"/>
  <c r="JB235" i="10"/>
  <c r="JB217" i="10"/>
  <c r="IC217" i="10"/>
  <c r="ID217" i="10"/>
  <c r="IC212" i="10"/>
  <c r="ID212" i="10"/>
  <c r="IC108" i="10"/>
  <c r="ID108" i="10"/>
  <c r="IF108" i="10"/>
  <c r="GJ110" i="10"/>
  <c r="IF161" i="10"/>
  <c r="IJ161" i="10"/>
  <c r="JB161" i="10" s="1"/>
  <c r="JB255" i="10"/>
  <c r="JB125" i="10"/>
  <c r="IF197" i="10"/>
  <c r="IJ197" i="10"/>
  <c r="IF294" i="10"/>
  <c r="IJ294" i="10"/>
  <c r="IC268" i="10"/>
  <c r="ID268" i="10"/>
  <c r="IF268" i="10"/>
  <c r="IC149" i="10"/>
  <c r="ID149" i="10"/>
  <c r="IZ191" i="10"/>
  <c r="IY191" i="10"/>
  <c r="IC104" i="10"/>
  <c r="ID104" i="10"/>
  <c r="IF104" i="10"/>
  <c r="IC290" i="10"/>
  <c r="ID290" i="10"/>
  <c r="IF290" i="10"/>
  <c r="IF230" i="10"/>
  <c r="IJ230" i="10"/>
  <c r="JB230" i="10" s="1"/>
  <c r="GJ273" i="10"/>
  <c r="AJ273" i="6" s="1"/>
  <c r="IC183" i="10"/>
  <c r="ID183" i="10"/>
  <c r="IF183" i="10"/>
  <c r="IC195" i="10"/>
  <c r="ID195" i="10"/>
  <c r="ID265" i="10"/>
  <c r="IC265" i="10"/>
  <c r="GJ106" i="10"/>
  <c r="GJ149" i="10"/>
  <c r="AJ149" i="6" s="1"/>
  <c r="IC297" i="10"/>
  <c r="ID297" i="10"/>
  <c r="IF297" i="10"/>
  <c r="IC280" i="10"/>
  <c r="ID280" i="10"/>
  <c r="IC301" i="10"/>
  <c r="ID301" i="10"/>
  <c r="IF301" i="10"/>
  <c r="IZ164" i="10"/>
  <c r="IY164" i="10"/>
  <c r="IF244" i="10"/>
  <c r="IJ244" i="10"/>
  <c r="JB244" i="10" s="1"/>
  <c r="IC118" i="10"/>
  <c r="ID118" i="10"/>
  <c r="IZ109" i="10"/>
  <c r="IY109" i="10"/>
  <c r="IC192" i="10"/>
  <c r="ID192" i="10"/>
  <c r="IF192" i="10"/>
  <c r="IC249" i="10"/>
  <c r="ID249" i="10"/>
  <c r="JB212" i="10"/>
  <c r="IF113" i="10"/>
  <c r="IJ113" i="10"/>
  <c r="IZ135" i="10"/>
  <c r="IY135" i="10"/>
  <c r="IJ140" i="10"/>
  <c r="JB140" i="10" s="1"/>
  <c r="IF140" i="10"/>
  <c r="IC170" i="10"/>
  <c r="ID170" i="10"/>
  <c r="IF170" i="10"/>
  <c r="IZ178" i="10"/>
  <c r="IY178" i="10"/>
  <c r="IC270" i="10"/>
  <c r="ID270" i="10"/>
  <c r="IF270" i="10"/>
  <c r="IY247" i="10"/>
  <c r="IZ247" i="10"/>
  <c r="JB247" i="10"/>
  <c r="IF234" i="10"/>
  <c r="IC219" i="10"/>
  <c r="ID219" i="10"/>
  <c r="IC194" i="10"/>
  <c r="ID194" i="10"/>
  <c r="IZ121" i="10"/>
  <c r="IY121" i="10"/>
  <c r="JB121" i="10"/>
  <c r="IZ125" i="10"/>
  <c r="IY125" i="10"/>
  <c r="IF228" i="10"/>
  <c r="IJ228" i="10"/>
  <c r="IY120" i="10"/>
  <c r="IZ120" i="10"/>
  <c r="ID126" i="10"/>
  <c r="IC126" i="10"/>
  <c r="IY177" i="10"/>
  <c r="IZ177" i="10"/>
  <c r="ID173" i="10"/>
  <c r="IC173" i="10"/>
  <c r="IF191" i="10"/>
  <c r="IJ191" i="10"/>
  <c r="JB191" i="10" s="1"/>
  <c r="JB272" i="10"/>
  <c r="IY146" i="10"/>
  <c r="IZ146" i="10"/>
  <c r="IJ177" i="10"/>
  <c r="JB177" i="10" s="1"/>
  <c r="IF177" i="10"/>
  <c r="IZ259" i="10"/>
  <c r="IY259" i="10"/>
  <c r="IZ267" i="10"/>
  <c r="IY267" i="10"/>
  <c r="IJ261" i="10"/>
  <c r="JB261" i="10" s="1"/>
  <c r="IF261" i="10"/>
  <c r="IG261" i="10" s="1"/>
  <c r="AU261" i="6" s="1"/>
  <c r="GJ268" i="10"/>
  <c r="AJ268" i="6" s="1"/>
  <c r="GJ172" i="10"/>
  <c r="AJ172" i="6" s="1"/>
  <c r="IC136" i="10"/>
  <c r="ID136" i="10"/>
  <c r="IF136" i="10"/>
  <c r="ID294" i="10"/>
  <c r="IC294" i="10"/>
  <c r="ID156" i="10"/>
  <c r="IC156" i="10"/>
  <c r="IC223" i="10"/>
  <c r="ID223" i="10"/>
  <c r="IF223" i="10"/>
  <c r="IY300" i="10"/>
  <c r="IZ300" i="10"/>
  <c r="IF137" i="10"/>
  <c r="IG137" i="10" s="1"/>
  <c r="AU137" i="6" s="1"/>
  <c r="IJ137" i="10"/>
  <c r="JB137" i="10" s="1"/>
  <c r="IZ302" i="10"/>
  <c r="IY302" i="10"/>
  <c r="IZ283" i="10"/>
  <c r="IY283" i="10"/>
  <c r="JB283" i="10"/>
  <c r="ID158" i="10"/>
  <c r="IC158" i="10"/>
  <c r="IF220" i="10"/>
  <c r="IJ220" i="10"/>
  <c r="GJ122" i="10"/>
  <c r="AJ122" i="6" s="1"/>
  <c r="IF105" i="10"/>
  <c r="IJ105" i="10"/>
  <c r="IF190" i="10"/>
  <c r="IJ190" i="10"/>
  <c r="JB190" i="10" s="1"/>
  <c r="ID113" i="10"/>
  <c r="IC113" i="10"/>
  <c r="IC231" i="10"/>
  <c r="ID231" i="10"/>
  <c r="IF231" i="10"/>
  <c r="IC274" i="10"/>
  <c r="ID274" i="10"/>
  <c r="JB115" i="10"/>
  <c r="IC152" i="10"/>
  <c r="ID152" i="10"/>
  <c r="IF152" i="10"/>
  <c r="IC157" i="10"/>
  <c r="ID157" i="10"/>
  <c r="IF157" i="10"/>
  <c r="IJ285" i="10"/>
  <c r="IF285" i="10"/>
  <c r="ID184" i="10"/>
  <c r="IC184" i="10"/>
  <c r="IF184" i="10"/>
  <c r="IY130" i="10"/>
  <c r="IZ130" i="10"/>
  <c r="IZ230" i="10"/>
  <c r="IY230" i="10"/>
  <c r="IY287" i="10"/>
  <c r="IZ287" i="10"/>
  <c r="IC299" i="10"/>
  <c r="ID299" i="10"/>
  <c r="IF299" i="10"/>
  <c r="IF151" i="10"/>
  <c r="IJ151" i="10"/>
  <c r="IY239" i="10"/>
  <c r="IZ239" i="10"/>
  <c r="JB239" i="10"/>
  <c r="IC233" i="10"/>
  <c r="ID233" i="10"/>
  <c r="IF257" i="10"/>
  <c r="IJ257" i="10"/>
  <c r="JB257" i="10" s="1"/>
  <c r="IC154" i="10"/>
  <c r="ID154" i="10"/>
  <c r="IF154" i="10"/>
  <c r="IF214" i="10"/>
  <c r="IJ214" i="10"/>
  <c r="JB214" i="10" s="1"/>
  <c r="IF298" i="10"/>
  <c r="IJ298" i="10"/>
  <c r="IC221" i="10"/>
  <c r="ID221" i="10"/>
  <c r="IF221" i="10"/>
  <c r="IC134" i="10"/>
  <c r="ID134" i="10"/>
  <c r="IF134" i="10"/>
  <c r="IY203" i="10"/>
  <c r="IZ203" i="10"/>
  <c r="IF106" i="10"/>
  <c r="IF275" i="10"/>
  <c r="IJ275" i="10"/>
  <c r="JB275" i="10" s="1"/>
  <c r="IC163" i="10"/>
  <c r="ID163" i="10"/>
  <c r="IF163" i="10"/>
  <c r="IJ109" i="10"/>
  <c r="JB109" i="10" s="1"/>
  <c r="IF109" i="10"/>
  <c r="ID220" i="10"/>
  <c r="IC220" i="10"/>
  <c r="IC284" i="10"/>
  <c r="ID284" i="10"/>
  <c r="IF284" i="10"/>
  <c r="ID182" i="10"/>
  <c r="IC182" i="10"/>
  <c r="IF182" i="10"/>
  <c r="IC242" i="10"/>
  <c r="ID242" i="10"/>
  <c r="IF164" i="10"/>
  <c r="IJ164" i="10"/>
  <c r="JB164" i="10" s="1"/>
  <c r="IC285" i="10"/>
  <c r="ID285" i="10"/>
  <c r="JB145" i="10"/>
  <c r="IY244" i="10"/>
  <c r="IZ244" i="10"/>
  <c r="IC262" i="10"/>
  <c r="ID262" i="10"/>
  <c r="IF262" i="10"/>
  <c r="JB112" i="10"/>
  <c r="IC200" i="10"/>
  <c r="ID200" i="10"/>
  <c r="IF200" i="10"/>
  <c r="IC116" i="10"/>
  <c r="ID116" i="10"/>
  <c r="IF116" i="10"/>
  <c r="IF265" i="10"/>
  <c r="IJ265" i="10"/>
  <c r="IZ246" i="10"/>
  <c r="IY246" i="10"/>
  <c r="IC208" i="10"/>
  <c r="ID208" i="10"/>
  <c r="IF208" i="10"/>
  <c r="IC241" i="10"/>
  <c r="ID241" i="10"/>
  <c r="IF241" i="10"/>
  <c r="IG125" i="10"/>
  <c r="AU125" i="6" s="1"/>
  <c r="IZ161" i="10"/>
  <c r="IY161" i="10"/>
  <c r="IY279" i="10"/>
  <c r="IZ279" i="10"/>
  <c r="IF225" i="10"/>
  <c r="IJ225" i="10"/>
  <c r="IZ117" i="10"/>
  <c r="IY117" i="10"/>
  <c r="IC278" i="10"/>
  <c r="ID278" i="10"/>
  <c r="IF278" i="10"/>
  <c r="IC122" i="10"/>
  <c r="ID122" i="10"/>
  <c r="IF232" i="10"/>
  <c r="IG232" i="10" s="1"/>
  <c r="AU232" i="6" s="1"/>
  <c r="IJ232" i="10"/>
  <c r="JB232" i="10" s="1"/>
  <c r="IC119" i="10"/>
  <c r="ID119" i="10"/>
  <c r="IF119" i="10"/>
  <c r="IJ296" i="10"/>
  <c r="JB296" i="10" s="1"/>
  <c r="IF296" i="10"/>
  <c r="IY263" i="10"/>
  <c r="IZ263" i="10"/>
  <c r="JB266" i="10"/>
  <c r="IC245" i="10"/>
  <c r="ID245" i="10"/>
  <c r="JB189" i="10"/>
  <c r="HF235" i="10"/>
  <c r="AN235" i="6" s="1"/>
  <c r="GJ140" i="10"/>
  <c r="AJ140" i="6" s="1"/>
  <c r="DY5" i="10"/>
  <c r="Z5" i="6" s="1"/>
  <c r="DY66" i="10"/>
  <c r="Z66" i="6" s="1"/>
  <c r="Z115" i="6"/>
  <c r="DM52" i="10"/>
  <c r="ES12" i="10"/>
  <c r="EU12" i="10" s="1"/>
  <c r="AD12" i="6" s="1"/>
  <c r="DM65" i="10"/>
  <c r="DN65" i="10" s="1" a="1"/>
  <c r="DN65" i="10" s="1"/>
  <c r="EJ65" i="10" s="1" a="1"/>
  <c r="EJ65" i="10" s="1"/>
  <c r="FF65" i="10" s="1" a="1"/>
  <c r="FF65" i="10" s="1"/>
  <c r="GB65" i="10" s="1" a="1"/>
  <c r="GB65" i="10" s="1"/>
  <c r="CT72" i="10"/>
  <c r="DQ72" i="10" s="1"/>
  <c r="DP72" i="10" s="1"/>
  <c r="EM72" i="10" s="1"/>
  <c r="EL72" i="10" s="1"/>
  <c r="FI72" i="10" s="1"/>
  <c r="FH72" i="10" s="1"/>
  <c r="GE72" i="10" s="1"/>
  <c r="GD72" i="10" s="1"/>
  <c r="HA72" i="10" s="1"/>
  <c r="GZ72" i="10" s="1"/>
  <c r="HW72" i="10" s="1"/>
  <c r="HV72" i="10" s="1"/>
  <c r="IS72" i="10" s="1"/>
  <c r="IR72" i="10" s="1"/>
  <c r="CT42" i="10"/>
  <c r="DQ42" i="10" s="1"/>
  <c r="CT30" i="10"/>
  <c r="DQ30" i="10" s="1"/>
  <c r="DY24" i="10"/>
  <c r="Z24" i="6" s="1"/>
  <c r="DY72" i="10"/>
  <c r="Z72" i="6" s="1"/>
  <c r="DM69" i="10"/>
  <c r="ET41" i="10"/>
  <c r="EU41" i="10" s="1"/>
  <c r="AD41" i="6" s="1"/>
  <c r="FO5" i="10"/>
  <c r="DM59" i="10"/>
  <c r="DN59" i="10" s="1" a="1"/>
  <c r="DN59" i="10" s="1"/>
  <c r="EJ59" i="10" s="1" a="1"/>
  <c r="EJ59" i="10" s="1"/>
  <c r="ET31" i="10"/>
  <c r="CZ42" i="10"/>
  <c r="T42" i="6" s="1"/>
  <c r="CD46" i="10"/>
  <c r="P46" i="6" s="1"/>
  <c r="DY81" i="10"/>
  <c r="Z81" i="6" s="1"/>
  <c r="AD112" i="6"/>
  <c r="DY100" i="10"/>
  <c r="Z100" i="6" s="1"/>
  <c r="ES5" i="10"/>
  <c r="EU5" i="10" s="1"/>
  <c r="AD5" i="6" s="1"/>
  <c r="CT73" i="10"/>
  <c r="DQ73" i="10" s="1"/>
  <c r="Z105" i="6"/>
  <c r="CD41" i="10"/>
  <c r="P41" i="6" s="1"/>
  <c r="Z112" i="6"/>
  <c r="CD81" i="10"/>
  <c r="P81" i="6" s="1"/>
  <c r="CT63" i="10"/>
  <c r="DQ63" i="10" s="1"/>
  <c r="CT35" i="10"/>
  <c r="DQ35" i="10" s="1"/>
  <c r="CT23" i="10"/>
  <c r="DQ23" i="10" s="1"/>
  <c r="CT31" i="10"/>
  <c r="DQ31" i="10" s="1"/>
  <c r="DM42" i="10"/>
  <c r="CZ20" i="10"/>
  <c r="DY31" i="10"/>
  <c r="Z31" i="6" s="1"/>
  <c r="T114" i="6"/>
  <c r="T116" i="6"/>
  <c r="CZ31" i="10"/>
  <c r="T31" i="6" s="1"/>
  <c r="CT10" i="10"/>
  <c r="DQ10" i="10" s="1"/>
  <c r="CT45" i="10"/>
  <c r="DQ45" i="10" s="1"/>
  <c r="CT8" i="10"/>
  <c r="DQ8" i="10" s="1"/>
  <c r="FO31" i="10"/>
  <c r="ET56" i="10"/>
  <c r="CZ59" i="10"/>
  <c r="T59" i="6" s="1"/>
  <c r="DY27" i="10"/>
  <c r="Z27" i="6" s="1"/>
  <c r="CT52" i="10"/>
  <c r="DQ52" i="10" s="1"/>
  <c r="DM96" i="10"/>
  <c r="DY64" i="10"/>
  <c r="Z64" i="6" s="1"/>
  <c r="DY44" i="10"/>
  <c r="Z44" i="6" s="1"/>
  <c r="DY45" i="10"/>
  <c r="Z45" i="6" s="1"/>
  <c r="CT24" i="10"/>
  <c r="DQ24" i="10" s="1"/>
  <c r="CT36" i="10"/>
  <c r="DQ36" i="10" s="1"/>
  <c r="DY59" i="10"/>
  <c r="Z59" i="6" s="1"/>
  <c r="Z117" i="6"/>
  <c r="ET72" i="10"/>
  <c r="CT100" i="10"/>
  <c r="DQ100" i="10" s="1"/>
  <c r="ES72" i="10"/>
  <c r="DY30" i="10"/>
  <c r="Z30" i="6" s="1"/>
  <c r="DM23" i="10"/>
  <c r="Z110" i="6"/>
  <c r="CZ60" i="10"/>
  <c r="T60" i="6" s="1"/>
  <c r="DY65" i="10"/>
  <c r="Z65" i="6" s="1"/>
  <c r="ET83" i="10"/>
  <c r="CD28" i="10"/>
  <c r="P28" i="6" s="1"/>
  <c r="CT77" i="10"/>
  <c r="DQ77" i="10" s="1"/>
  <c r="DY99" i="10"/>
  <c r="Z99" i="6" s="1"/>
  <c r="Z109" i="6"/>
  <c r="CT44" i="10"/>
  <c r="DQ44" i="10" s="1"/>
  <c r="CT68" i="10"/>
  <c r="DQ68" i="10" s="1"/>
  <c r="CD72" i="10"/>
  <c r="P72" i="6" s="1"/>
  <c r="ES92" i="10"/>
  <c r="ES82" i="10"/>
  <c r="FO56" i="10"/>
  <c r="FO40" i="10"/>
  <c r="ES94" i="10"/>
  <c r="ES85" i="10"/>
  <c r="ES10" i="10"/>
  <c r="ES9" i="10"/>
  <c r="ES63" i="10"/>
  <c r="DM84" i="10"/>
  <c r="T109" i="6"/>
  <c r="ES47" i="10"/>
  <c r="FO52" i="10"/>
  <c r="ES6" i="10"/>
  <c r="ES17" i="10"/>
  <c r="ES22" i="10"/>
  <c r="ES45" i="10"/>
  <c r="FO12" i="10"/>
  <c r="ES89" i="10"/>
  <c r="ES48" i="10"/>
  <c r="ES4" i="10"/>
  <c r="ES58" i="10"/>
  <c r="CT4" i="10"/>
  <c r="DQ4" i="10" s="1"/>
  <c r="ES44" i="10"/>
  <c r="ES64" i="10"/>
  <c r="DM77" i="10"/>
  <c r="ES96" i="10"/>
  <c r="ES31" i="10"/>
  <c r="CZ24" i="10"/>
  <c r="X110" i="6"/>
  <c r="T115" i="6"/>
  <c r="CZ26" i="10"/>
  <c r="T26" i="6" s="1"/>
  <c r="CD27" i="10"/>
  <c r="P27" i="6" s="1"/>
  <c r="ES33" i="10"/>
  <c r="FO53" i="10"/>
  <c r="ES16" i="10"/>
  <c r="CT17" i="10"/>
  <c r="DQ17" i="10" s="1"/>
  <c r="ES32" i="10"/>
  <c r="ES78" i="10"/>
  <c r="CT57" i="10"/>
  <c r="DQ57" i="10" s="1"/>
  <c r="ES29" i="10"/>
  <c r="ES34" i="10"/>
  <c r="ES57" i="10"/>
  <c r="ES8" i="10"/>
  <c r="ES76" i="10"/>
  <c r="ES100" i="10"/>
  <c r="FO66" i="10"/>
  <c r="ES28" i="10"/>
  <c r="DY77" i="10"/>
  <c r="Z77" i="6" s="1"/>
  <c r="ES14" i="10"/>
  <c r="ES51" i="10"/>
  <c r="T103" i="6"/>
  <c r="FO69" i="10"/>
  <c r="FO23" i="10"/>
  <c r="ES15" i="10"/>
  <c r="ES88" i="10"/>
  <c r="ES71" i="10"/>
  <c r="ES98" i="10"/>
  <c r="ES74" i="10"/>
  <c r="ES7" i="10"/>
  <c r="CT79" i="10"/>
  <c r="DQ79" i="10" s="1"/>
  <c r="ES35" i="10"/>
  <c r="CD21" i="10"/>
  <c r="P21" i="6" s="1"/>
  <c r="DM81" i="10"/>
  <c r="CZ90" i="10"/>
  <c r="T90" i="6" s="1"/>
  <c r="CZ47" i="10"/>
  <c r="T47" i="6" s="1"/>
  <c r="CZ82" i="10"/>
  <c r="T82" i="6" s="1"/>
  <c r="CZ83" i="10"/>
  <c r="T83" i="6" s="1"/>
  <c r="CZ29" i="10"/>
  <c r="T29" i="6" s="1"/>
  <c r="T107" i="6"/>
  <c r="FO45" i="10"/>
  <c r="ES87" i="10"/>
  <c r="ES67" i="10"/>
  <c r="ES86" i="10"/>
  <c r="ET45" i="10"/>
  <c r="FO14" i="10"/>
  <c r="FO72" i="10"/>
  <c r="FO18" i="10"/>
  <c r="ES13" i="10"/>
  <c r="ES20" i="10"/>
  <c r="ES97" i="10"/>
  <c r="ES43" i="10"/>
  <c r="ES65" i="10"/>
  <c r="CT99" i="10"/>
  <c r="DQ99" i="10" s="1"/>
  <c r="DY28" i="10"/>
  <c r="Z28" i="6" s="1"/>
  <c r="DM45" i="10"/>
  <c r="ES27" i="10"/>
  <c r="EU27" i="10" s="1"/>
  <c r="AD27" i="6" s="1"/>
  <c r="CD31" i="10"/>
  <c r="P31" i="6" s="1"/>
  <c r="ES37" i="10"/>
  <c r="ES99" i="10"/>
  <c r="ES91" i="10"/>
  <c r="ES59" i="10"/>
  <c r="EU59" i="10" s="1"/>
  <c r="AD59" i="6" s="1"/>
  <c r="FO60" i="10"/>
  <c r="FO80" i="10"/>
  <c r="FO46" i="10"/>
  <c r="ES39" i="10"/>
  <c r="ES90" i="10"/>
  <c r="ES73" i="10"/>
  <c r="ES3" i="10"/>
  <c r="ES40" i="10"/>
  <c r="CT49" i="10"/>
  <c r="DQ49" i="10" s="1"/>
  <c r="DM26" i="10"/>
  <c r="ES30" i="10"/>
  <c r="CT74" i="10"/>
  <c r="DQ74" i="10" s="1"/>
  <c r="DM28" i="10"/>
  <c r="ES83" i="10"/>
  <c r="DY26" i="10"/>
  <c r="Z26" i="6" s="1"/>
  <c r="DY84" i="10"/>
  <c r="Z84" i="6" s="1"/>
  <c r="ES81" i="10"/>
  <c r="CZ9" i="10"/>
  <c r="T9" i="6" s="1"/>
  <c r="CD59" i="10"/>
  <c r="P59" i="6" s="1"/>
  <c r="ES19" i="10"/>
  <c r="FO11" i="10"/>
  <c r="FO21" i="10"/>
  <c r="FO70" i="10"/>
  <c r="ES54" i="10"/>
  <c r="ES50" i="10"/>
  <c r="ES93" i="10"/>
  <c r="ES95" i="10"/>
  <c r="ES55" i="10"/>
  <c r="ES101" i="10"/>
  <c r="ES61" i="10"/>
  <c r="ES77" i="10"/>
  <c r="ES56" i="10"/>
  <c r="T111" i="6"/>
  <c r="T105" i="6"/>
  <c r="CT96" i="10"/>
  <c r="DQ96" i="10" s="1"/>
  <c r="DM35" i="10"/>
  <c r="DY56" i="10"/>
  <c r="Z56" i="6" s="1"/>
  <c r="ET81" i="10"/>
  <c r="DY35" i="10"/>
  <c r="Z35" i="6" s="1"/>
  <c r="DY83" i="10"/>
  <c r="Z83" i="6" s="1"/>
  <c r="Z108" i="6"/>
  <c r="DY86" i="10"/>
  <c r="Z86" i="6" s="1"/>
  <c r="DM49" i="10"/>
  <c r="CT95" i="10"/>
  <c r="DQ95" i="10" s="1"/>
  <c r="CT19" i="10"/>
  <c r="DQ19" i="10" s="1"/>
  <c r="CT88" i="10"/>
  <c r="DQ88" i="10" s="1"/>
  <c r="CT56" i="10"/>
  <c r="DQ56" i="10" s="1"/>
  <c r="CT65" i="10"/>
  <c r="DQ65" i="10" s="1"/>
  <c r="CT76" i="10"/>
  <c r="DQ76" i="10" s="1"/>
  <c r="ET28" i="10"/>
  <c r="CT75" i="10"/>
  <c r="DQ75" i="10" s="1"/>
  <c r="ET51" i="10"/>
  <c r="ET30" i="10"/>
  <c r="ET14" i="10"/>
  <c r="ES36" i="10"/>
  <c r="ES49" i="10"/>
  <c r="FO42" i="10"/>
  <c r="ES68" i="10"/>
  <c r="ES79" i="10"/>
  <c r="ES26" i="10"/>
  <c r="ES62" i="10"/>
  <c r="ES84" i="10"/>
  <c r="FO24" i="10"/>
  <c r="CT83" i="10"/>
  <c r="DQ83" i="10" s="1"/>
  <c r="ET25" i="10"/>
  <c r="ES25" i="10"/>
  <c r="ES75" i="10"/>
  <c r="ES38" i="10"/>
  <c r="DY74" i="10"/>
  <c r="Z74" i="6" s="1"/>
  <c r="CT69" i="10"/>
  <c r="DQ69" i="10" s="1"/>
  <c r="ET26" i="10"/>
  <c r="DM31" i="10"/>
  <c r="DY7" i="10"/>
  <c r="Z7" i="6" s="1"/>
  <c r="DY75" i="10"/>
  <c r="Z75" i="6" s="1"/>
  <c r="DY61" i="10"/>
  <c r="Z61" i="6" s="1"/>
  <c r="CT62" i="10"/>
  <c r="DQ62" i="10" s="1"/>
  <c r="ET35" i="10"/>
  <c r="DY94" i="10"/>
  <c r="Z94" i="6" s="1"/>
  <c r="DY33" i="10"/>
  <c r="Z33" i="6" s="1"/>
  <c r="CT91" i="10"/>
  <c r="DQ91" i="10" s="1"/>
  <c r="DY9" i="10"/>
  <c r="Z9" i="6" s="1"/>
  <c r="DY67" i="10"/>
  <c r="Z67" i="6" s="1"/>
  <c r="DY40" i="10"/>
  <c r="Z40" i="6" s="1"/>
  <c r="DY51" i="10"/>
  <c r="Z51" i="6" s="1"/>
  <c r="DY29" i="10"/>
  <c r="Z29" i="6" s="1"/>
  <c r="ET38" i="10"/>
  <c r="DY63" i="10"/>
  <c r="Z63" i="6" s="1"/>
  <c r="AD110" i="6"/>
  <c r="DY3" i="10"/>
  <c r="Z3" i="6" s="1"/>
  <c r="DY82" i="10"/>
  <c r="Z82" i="6" s="1"/>
  <c r="DM33" i="10"/>
  <c r="CT26" i="10"/>
  <c r="DQ26" i="10" s="1"/>
  <c r="DY101" i="10"/>
  <c r="Z101" i="6" s="1"/>
  <c r="CT7" i="10"/>
  <c r="DQ7" i="10" s="1"/>
  <c r="DY43" i="10"/>
  <c r="Z43" i="6" s="1"/>
  <c r="DY25" i="10"/>
  <c r="Z25" i="6" s="1"/>
  <c r="DY68" i="10"/>
  <c r="Z68" i="6" s="1"/>
  <c r="CT38" i="10"/>
  <c r="DQ38" i="10" s="1"/>
  <c r="DY55" i="10"/>
  <c r="Z55" i="6" s="1"/>
  <c r="DY91" i="10"/>
  <c r="Z91" i="6" s="1"/>
  <c r="DY49" i="10"/>
  <c r="Z49" i="6" s="1"/>
  <c r="DY79" i="10"/>
  <c r="Z79" i="6" s="1"/>
  <c r="DY96" i="10"/>
  <c r="Z96" i="6" s="1"/>
  <c r="Z103" i="6"/>
  <c r="DE6" i="10"/>
  <c r="W6" i="6" s="1"/>
  <c r="Z104" i="6"/>
  <c r="DE3" i="10"/>
  <c r="W3" i="6" s="1"/>
  <c r="DE8" i="10"/>
  <c r="W8" i="6" s="1"/>
  <c r="CD48" i="10"/>
  <c r="P48" i="6" s="1"/>
  <c r="CD77" i="10"/>
  <c r="P77" i="6" s="1"/>
  <c r="CD38" i="10"/>
  <c r="P38" i="6" s="1"/>
  <c r="CD6" i="10"/>
  <c r="P6" i="6" s="1"/>
  <c r="CD101" i="10"/>
  <c r="P101" i="6" s="1"/>
  <c r="EZ5" i="10"/>
  <c r="EV5" i="10"/>
  <c r="FP42" i="10"/>
  <c r="CD99" i="10"/>
  <c r="P99" i="6" s="1"/>
  <c r="CD3" i="10"/>
  <c r="P3" i="6" s="1"/>
  <c r="T102" i="6"/>
  <c r="CD12" i="10"/>
  <c r="P12" i="6" s="1"/>
  <c r="CZ70" i="10"/>
  <c r="T70" i="6" s="1"/>
  <c r="CD70" i="10"/>
  <c r="P70" i="6" s="1"/>
  <c r="CD75" i="10"/>
  <c r="P75" i="6" s="1"/>
  <c r="DY20" i="10"/>
  <c r="Z20" i="6" s="1"/>
  <c r="P117" i="6"/>
  <c r="CD98" i="10"/>
  <c r="P98" i="6" s="1"/>
  <c r="CD97" i="10"/>
  <c r="P97" i="6" s="1"/>
  <c r="DY58" i="10"/>
  <c r="Z58" i="6" s="1"/>
  <c r="CD32" i="10"/>
  <c r="P32" i="6" s="1"/>
  <c r="CD88" i="10"/>
  <c r="P88" i="6" s="1"/>
  <c r="EU66" i="10"/>
  <c r="AD66" i="6" s="1"/>
  <c r="ET79" i="10"/>
  <c r="FP66" i="10"/>
  <c r="CD55" i="10"/>
  <c r="P55" i="6" s="1"/>
  <c r="P120" i="6"/>
  <c r="CD30" i="10"/>
  <c r="P30" i="6" s="1"/>
  <c r="CD74" i="10"/>
  <c r="P74" i="6" s="1"/>
  <c r="P113" i="6"/>
  <c r="CD63" i="10"/>
  <c r="P63" i="6" s="1"/>
  <c r="CD80" i="10"/>
  <c r="P80" i="6" s="1"/>
  <c r="CD54" i="10"/>
  <c r="P54" i="6" s="1"/>
  <c r="CD50" i="10"/>
  <c r="P50" i="6" s="1"/>
  <c r="V50" i="6"/>
  <c r="CD84" i="10"/>
  <c r="P84" i="6" s="1"/>
  <c r="CD20" i="10"/>
  <c r="P20" i="6" s="1"/>
  <c r="CD36" i="10"/>
  <c r="P36" i="6" s="1"/>
  <c r="CD85" i="10"/>
  <c r="P85" i="6" s="1"/>
  <c r="DY57" i="10"/>
  <c r="Z57" i="6" s="1"/>
  <c r="DM25" i="10"/>
  <c r="DY97" i="10"/>
  <c r="Z97" i="6" s="1"/>
  <c r="DY36" i="10"/>
  <c r="Z36" i="6" s="1"/>
  <c r="V62" i="6"/>
  <c r="DE9" i="10"/>
  <c r="W9" i="6" s="1"/>
  <c r="P108" i="6"/>
  <c r="EZ8" i="10"/>
  <c r="EV8" i="10"/>
  <c r="EZ3" i="10"/>
  <c r="EV3" i="10"/>
  <c r="CD23" i="10"/>
  <c r="P23" i="6" s="1"/>
  <c r="EZ9" i="10"/>
  <c r="EV9" i="10"/>
  <c r="Z80" i="6"/>
  <c r="CD87" i="10"/>
  <c r="P87" i="6" s="1"/>
  <c r="V54" i="6"/>
  <c r="CD14" i="10"/>
  <c r="P14" i="6" s="1"/>
  <c r="CD34" i="10"/>
  <c r="P34" i="6" s="1"/>
  <c r="CD7" i="10"/>
  <c r="P7" i="6" s="1"/>
  <c r="CD16" i="10"/>
  <c r="P16" i="6" s="1"/>
  <c r="EZ6" i="10"/>
  <c r="EV6" i="10"/>
  <c r="CD37" i="10"/>
  <c r="P37" i="6" s="1"/>
  <c r="CZ18" i="10"/>
  <c r="T18" i="6" s="1"/>
  <c r="CD39" i="10"/>
  <c r="P39" i="6" s="1"/>
  <c r="CD68" i="10"/>
  <c r="P68" i="6" s="1"/>
  <c r="P112" i="6"/>
  <c r="CD11" i="10"/>
  <c r="P11" i="6" s="1"/>
  <c r="CD94" i="10"/>
  <c r="P94" i="6" s="1"/>
  <c r="CT3" i="10"/>
  <c r="DQ3" i="10" s="1"/>
  <c r="ET55" i="10"/>
  <c r="CD100" i="10"/>
  <c r="P100" i="6" s="1"/>
  <c r="CD13" i="10"/>
  <c r="P13" i="6" s="1"/>
  <c r="DY76" i="10"/>
  <c r="DY14" i="10"/>
  <c r="Z14" i="6" s="1"/>
  <c r="CD40" i="10"/>
  <c r="P40" i="6" s="1"/>
  <c r="ET68" i="10"/>
  <c r="ET86" i="10"/>
  <c r="EU23" i="10"/>
  <c r="AD23" i="6" s="1"/>
  <c r="CD17" i="10"/>
  <c r="P17" i="6" s="1"/>
  <c r="CD78" i="10"/>
  <c r="P78" i="6" s="1"/>
  <c r="CD95" i="10"/>
  <c r="P95" i="6" s="1"/>
  <c r="CD93" i="10"/>
  <c r="P93" i="6" s="1"/>
  <c r="CD44" i="10"/>
  <c r="P44" i="6" s="1"/>
  <c r="CD8" i="10"/>
  <c r="P8" i="6" s="1"/>
  <c r="CD19" i="10"/>
  <c r="P19" i="6" s="1"/>
  <c r="V82" i="6"/>
  <c r="V58" i="6"/>
  <c r="V74" i="6"/>
  <c r="DY62" i="10"/>
  <c r="Z62" i="6" s="1"/>
  <c r="P118" i="6"/>
  <c r="CD33" i="10"/>
  <c r="P33" i="6" s="1"/>
  <c r="CD71" i="10"/>
  <c r="P71" i="6" s="1"/>
  <c r="CD49" i="10"/>
  <c r="P49" i="6" s="1"/>
  <c r="CT40" i="10"/>
  <c r="DQ40" i="10" s="1"/>
  <c r="EU42" i="10"/>
  <c r="AD42" i="6" s="1"/>
  <c r="P119" i="6"/>
  <c r="V86" i="6"/>
  <c r="DE7" i="10"/>
  <c r="W7" i="6" s="1"/>
  <c r="EZ7" i="10"/>
  <c r="EV7" i="10"/>
  <c r="T108" i="6"/>
  <c r="ET64" i="10"/>
  <c r="CT48" i="10"/>
  <c r="DQ48" i="10" s="1"/>
  <c r="ET96" i="10"/>
  <c r="ET75" i="10"/>
  <c r="FP24" i="10"/>
  <c r="DM67" i="10"/>
  <c r="DP46" i="10"/>
  <c r="EM46" i="10" s="1"/>
  <c r="EL46" i="10" s="1"/>
  <c r="FI46" i="10" s="1"/>
  <c r="FH46" i="10" s="1"/>
  <c r="GE46" i="10" s="1"/>
  <c r="GD46" i="10" s="1"/>
  <c r="HA46" i="10" s="1"/>
  <c r="GZ46" i="10" s="1"/>
  <c r="HW46" i="10" s="1"/>
  <c r="HV46" i="10" s="1"/>
  <c r="IS46" i="10" s="1"/>
  <c r="IR46" i="10" s="1"/>
  <c r="DP11" i="10"/>
  <c r="EM11" i="10" s="1"/>
  <c r="EL11" i="10" s="1"/>
  <c r="FI11" i="10" s="1"/>
  <c r="FH11" i="10" s="1"/>
  <c r="GE11" i="10" s="1"/>
  <c r="GD11" i="10" s="1"/>
  <c r="HA11" i="10" s="1"/>
  <c r="GZ11" i="10" s="1"/>
  <c r="HW11" i="10" s="1"/>
  <c r="HV11" i="10" s="1"/>
  <c r="IS11" i="10" s="1"/>
  <c r="IR11" i="10" s="1"/>
  <c r="CT101" i="10"/>
  <c r="DQ101" i="10" s="1"/>
  <c r="DM68" i="10"/>
  <c r="ET49" i="10"/>
  <c r="DM91" i="10"/>
  <c r="DM64" i="10"/>
  <c r="CT51" i="10"/>
  <c r="DQ51" i="10" s="1"/>
  <c r="DM51" i="10"/>
  <c r="ET43" i="10"/>
  <c r="DM61" i="10"/>
  <c r="ET91" i="10"/>
  <c r="ET61" i="10"/>
  <c r="ET40" i="10"/>
  <c r="DM99" i="10"/>
  <c r="DM100" i="10"/>
  <c r="DN100" i="10" s="1" a="1"/>
  <c r="DN100" i="10" s="1"/>
  <c r="EJ100" i="10" s="1" a="1"/>
  <c r="EJ100" i="10" s="1"/>
  <c r="FF100" i="10" s="1" a="1"/>
  <c r="FF100" i="10" s="1"/>
  <c r="GB100" i="10" s="1" a="1"/>
  <c r="GB100" i="10" s="1"/>
  <c r="GX100" i="10" s="1" a="1"/>
  <c r="GX100" i="10" s="1"/>
  <c r="HT100" i="10" s="1" a="1"/>
  <c r="HT100" i="10" s="1"/>
  <c r="IP100" i="10" s="1" a="1"/>
  <c r="IP100" i="10" s="1"/>
  <c r="DM62" i="10"/>
  <c r="CT80" i="10"/>
  <c r="DQ80" i="10" s="1"/>
  <c r="DP80" i="10" s="1"/>
  <c r="EM80" i="10" s="1"/>
  <c r="EL80" i="10" s="1"/>
  <c r="FI80" i="10" s="1"/>
  <c r="FH80" i="10" s="1"/>
  <c r="GE80" i="10" s="1"/>
  <c r="GD80" i="10" s="1"/>
  <c r="HA80" i="10" s="1"/>
  <c r="GZ80" i="10" s="1"/>
  <c r="HW80" i="10" s="1"/>
  <c r="HV80" i="10" s="1"/>
  <c r="IS80" i="10" s="1"/>
  <c r="IR80" i="10" s="1"/>
  <c r="ET65" i="10"/>
  <c r="ET44" i="10"/>
  <c r="P67" i="6"/>
  <c r="P91" i="6"/>
  <c r="ET100" i="10"/>
  <c r="ET67" i="10"/>
  <c r="P65" i="6"/>
  <c r="ET77" i="10"/>
  <c r="ET99" i="10"/>
  <c r="ET58" i="10"/>
  <c r="CT93" i="10"/>
  <c r="DQ93" i="10" s="1"/>
  <c r="CT55" i="10"/>
  <c r="DQ55" i="10" s="1"/>
  <c r="CT71" i="10"/>
  <c r="DQ71" i="10" s="1"/>
  <c r="CT89" i="10"/>
  <c r="DQ89" i="10" s="1"/>
  <c r="DM38" i="10"/>
  <c r="DM56" i="10"/>
  <c r="DN56" i="10" s="1" a="1"/>
  <c r="DN56" i="10" s="1"/>
  <c r="EJ56" i="10" s="1" a="1"/>
  <c r="EJ56" i="10" s="1"/>
  <c r="FF56" i="10" s="1" a="1"/>
  <c r="FF56" i="10" s="1"/>
  <c r="GB56" i="10" s="1" a="1"/>
  <c r="GB56" i="10" s="1"/>
  <c r="GX56" i="10" s="1" a="1"/>
  <c r="GX56" i="10" s="1"/>
  <c r="HT56" i="10" s="1" a="1"/>
  <c r="HT56" i="10" s="1"/>
  <c r="IP56" i="10" s="1" a="1"/>
  <c r="IP56" i="10" s="1"/>
  <c r="DM79" i="10"/>
  <c r="CT58" i="10"/>
  <c r="DQ58" i="10" s="1"/>
  <c r="DM40" i="10"/>
  <c r="ET84" i="10"/>
  <c r="CT84" i="10"/>
  <c r="DQ84" i="10" s="1"/>
  <c r="DM101" i="10"/>
  <c r="CT86" i="10"/>
  <c r="DQ86" i="10" s="1"/>
  <c r="DM83" i="10"/>
  <c r="CT61" i="10"/>
  <c r="DQ61" i="10" s="1"/>
  <c r="DM10" i="10"/>
  <c r="CT25" i="10"/>
  <c r="DQ25" i="10" s="1"/>
  <c r="DY38" i="10"/>
  <c r="Z38" i="6" s="1"/>
  <c r="DM82" i="10"/>
  <c r="DM97" i="10"/>
  <c r="DM55" i="10"/>
  <c r="DM78" i="10"/>
  <c r="DM57" i="10"/>
  <c r="DN57" i="10" s="1" a="1"/>
  <c r="DN57" i="10" s="1"/>
  <c r="EH3" i="10"/>
  <c r="CT47" i="10"/>
  <c r="DQ47" i="10" s="1"/>
  <c r="CT67" i="10"/>
  <c r="DQ67" i="10" s="1"/>
  <c r="DM36" i="10"/>
  <c r="DM86" i="10"/>
  <c r="ET33" i="10"/>
  <c r="Z120" i="6"/>
  <c r="DM63" i="10"/>
  <c r="DN63" i="10" s="1" a="1"/>
  <c r="DN63" i="10" s="1"/>
  <c r="DM76" i="10"/>
  <c r="DM75" i="10"/>
  <c r="DN75" i="10" s="1" a="1"/>
  <c r="DN75" i="10" s="1"/>
  <c r="EJ75" i="10" s="1" a="1"/>
  <c r="EJ75" i="10" s="1"/>
  <c r="FF75" i="10" s="1" a="1"/>
  <c r="FF75" i="10" s="1"/>
  <c r="GB75" i="10" s="1" a="1"/>
  <c r="GB75" i="10" s="1"/>
  <c r="GX75" i="10" s="1" a="1"/>
  <c r="GX75" i="10" s="1"/>
  <c r="HT75" i="10" s="1" a="1"/>
  <c r="HT75" i="10" s="1"/>
  <c r="IP75" i="10" s="1" a="1"/>
  <c r="IP75" i="10" s="1"/>
  <c r="DM3" i="10"/>
  <c r="DN3" i="10" s="1" a="1"/>
  <c r="DN3" i="10" s="1"/>
  <c r="ET97" i="10"/>
  <c r="ET63" i="10"/>
  <c r="ET7" i="10"/>
  <c r="ET101" i="10"/>
  <c r="ET9" i="10"/>
  <c r="DM58" i="10"/>
  <c r="ET36" i="10"/>
  <c r="ET88" i="10"/>
  <c r="DY88" i="10"/>
  <c r="Z88" i="6" s="1"/>
  <c r="CT97" i="10"/>
  <c r="DQ97" i="10" s="1"/>
  <c r="CT14" i="10"/>
  <c r="DQ14" i="10" s="1"/>
  <c r="DP14" i="10" s="1"/>
  <c r="EM14" i="10" s="1"/>
  <c r="EL14" i="10" s="1"/>
  <c r="FI14" i="10" s="1"/>
  <c r="FH14" i="10" s="1"/>
  <c r="GE14" i="10" s="1"/>
  <c r="GD14" i="10" s="1"/>
  <c r="HA14" i="10" s="1"/>
  <c r="GZ14" i="10" s="1"/>
  <c r="HW14" i="10" s="1"/>
  <c r="HV14" i="10" s="1"/>
  <c r="IS14" i="10" s="1"/>
  <c r="IR14" i="10" s="1"/>
  <c r="EN3" i="10"/>
  <c r="EP3" i="10" s="1"/>
  <c r="EQ3" i="10" s="1"/>
  <c r="EG3" i="10"/>
  <c r="ET29" i="10"/>
  <c r="CT29" i="10"/>
  <c r="DQ29" i="10" s="1"/>
  <c r="CT9" i="10"/>
  <c r="DQ9" i="10" s="1"/>
  <c r="CT15" i="10"/>
  <c r="DQ15" i="10" s="1"/>
  <c r="ET15" i="10"/>
  <c r="ET3" i="10"/>
  <c r="Z119" i="6"/>
  <c r="Z107" i="6"/>
  <c r="DY93" i="10"/>
  <c r="Z93" i="6" s="1"/>
  <c r="DY85" i="10"/>
  <c r="Z85" i="6" s="1"/>
  <c r="ET48" i="10"/>
  <c r="DY71" i="10"/>
  <c r="Z71" i="6" s="1"/>
  <c r="DY6" i="10"/>
  <c r="Z6" i="6" s="1"/>
  <c r="ET62" i="10"/>
  <c r="DM92" i="10"/>
  <c r="DM90" i="10"/>
  <c r="CT90" i="10"/>
  <c r="DQ90" i="10" s="1"/>
  <c r="DY89" i="10"/>
  <c r="DM74" i="10"/>
  <c r="ET95" i="10"/>
  <c r="P62" i="6"/>
  <c r="ET74" i="10"/>
  <c r="ET76" i="10"/>
  <c r="DM44" i="10"/>
  <c r="DN44" i="10" s="1" a="1"/>
  <c r="DN44" i="10" s="1"/>
  <c r="DM95" i="10"/>
  <c r="CT33" i="10"/>
  <c r="DQ33" i="10" s="1"/>
  <c r="DM15" i="10"/>
  <c r="CT94" i="10"/>
  <c r="DQ94" i="10" s="1"/>
  <c r="DM89" i="10"/>
  <c r="DM9" i="10"/>
  <c r="DN9" i="10" s="1" a="1"/>
  <c r="DN9" i="10" s="1"/>
  <c r="EJ9" i="10" s="1" a="1"/>
  <c r="EJ9" i="10" s="1"/>
  <c r="FF9" i="10" s="1" a="1"/>
  <c r="FF9" i="10" s="1"/>
  <c r="GB9" i="10" s="1" a="1"/>
  <c r="GB9" i="10" s="1"/>
  <c r="GX9" i="10" s="1" a="1"/>
  <c r="GX9" i="10" s="1"/>
  <c r="CT82" i="10"/>
  <c r="DQ82" i="10" s="1"/>
  <c r="DM7" i="10"/>
  <c r="DM43" i="10"/>
  <c r="DM4" i="10"/>
  <c r="DN4" i="10" s="1" a="1"/>
  <c r="DN4" i="10" s="1"/>
  <c r="DY8" i="10"/>
  <c r="Z8" i="6" s="1"/>
  <c r="DM8" i="10"/>
  <c r="DM22" i="10"/>
  <c r="ET10" i="10"/>
  <c r="ET73" i="10"/>
  <c r="DM34" i="10"/>
  <c r="CT98" i="10"/>
  <c r="DQ98" i="10" s="1"/>
  <c r="EG4" i="10"/>
  <c r="EN4" i="10"/>
  <c r="EP4" i="10" s="1"/>
  <c r="EQ4" i="10" s="1"/>
  <c r="ET4" i="10"/>
  <c r="EH4" i="10"/>
  <c r="ET98" i="10"/>
  <c r="ET93" i="10"/>
  <c r="ET71" i="10"/>
  <c r="DM71" i="10"/>
  <c r="DY4" i="10"/>
  <c r="Z4" i="6" s="1"/>
  <c r="DM98" i="10"/>
  <c r="ET8" i="10"/>
  <c r="DY98" i="10"/>
  <c r="Z98" i="6" s="1"/>
  <c r="DY47" i="10"/>
  <c r="Z47" i="6" s="1"/>
  <c r="EU24" i="10"/>
  <c r="AD24" i="6" s="1"/>
  <c r="DY73" i="10"/>
  <c r="Z73" i="6" s="1"/>
  <c r="DM85" i="10"/>
  <c r="DN85" i="10" s="1" a="1"/>
  <c r="DN85" i="10" s="1"/>
  <c r="EJ85" i="10" s="1" a="1"/>
  <c r="EJ85" i="10" s="1"/>
  <c r="DY22" i="10"/>
  <c r="Z22" i="6" s="1"/>
  <c r="DY34" i="10"/>
  <c r="Z34" i="6" s="1"/>
  <c r="DM29" i="10"/>
  <c r="DN29" i="10" s="1" a="1"/>
  <c r="DN29" i="10" s="1"/>
  <c r="EJ29" i="10" s="1" a="1"/>
  <c r="EJ29" i="10" s="1"/>
  <c r="ET57" i="10"/>
  <c r="ET89" i="10"/>
  <c r="ET47" i="10"/>
  <c r="DY90" i="10"/>
  <c r="Z90" i="6" s="1"/>
  <c r="ET34" i="10"/>
  <c r="ET20" i="10"/>
  <c r="ET82" i="10"/>
  <c r="DY13" i="10"/>
  <c r="Z13" i="6" s="1"/>
  <c r="Z116" i="6"/>
  <c r="DM20" i="10"/>
  <c r="DN20" i="10" s="1" a="1"/>
  <c r="DN20" i="10" s="1"/>
  <c r="EJ20" i="10" s="1" a="1"/>
  <c r="EJ20" i="10" s="1"/>
  <c r="CT50" i="10"/>
  <c r="DQ50" i="10" s="1"/>
  <c r="DM73" i="10"/>
  <c r="P56" i="6"/>
  <c r="ET22" i="10"/>
  <c r="P25" i="6"/>
  <c r="CT34" i="10"/>
  <c r="DQ34" i="10" s="1"/>
  <c r="DY15" i="10"/>
  <c r="Z15" i="6" s="1"/>
  <c r="CT85" i="10"/>
  <c r="DQ85" i="10" s="1"/>
  <c r="ET19" i="10"/>
  <c r="DM93" i="10"/>
  <c r="ET78" i="10"/>
  <c r="DM19" i="10"/>
  <c r="DN19" i="10" s="1" a="1"/>
  <c r="DN19" i="10" s="1"/>
  <c r="EJ19" i="10" s="1" a="1"/>
  <c r="EJ19" i="10" s="1"/>
  <c r="FF19" i="10" s="1" a="1"/>
  <c r="FF19" i="10" s="1"/>
  <c r="GB19" i="10" s="1" a="1"/>
  <c r="GB19" i="10" s="1"/>
  <c r="GX19" i="10" s="1" a="1"/>
  <c r="GX19" i="10" s="1"/>
  <c r="ET90" i="10"/>
  <c r="P86" i="6"/>
  <c r="DY10" i="10"/>
  <c r="Z10" i="6" s="1"/>
  <c r="DM88" i="10"/>
  <c r="DN88" i="10" s="1" a="1"/>
  <c r="DN88" i="10" s="1"/>
  <c r="EJ88" i="10" s="1" a="1"/>
  <c r="EJ88" i="10" s="1"/>
  <c r="FF88" i="10" s="1" a="1"/>
  <c r="FF88" i="10" s="1"/>
  <c r="GB88" i="10" s="1" a="1"/>
  <c r="GB88" i="10" s="1"/>
  <c r="GX88" i="10" s="1" a="1"/>
  <c r="GX88" i="10" s="1"/>
  <c r="HT88" i="10" s="1" a="1"/>
  <c r="HT88" i="10" s="1"/>
  <c r="IP88" i="10" s="1" a="1"/>
  <c r="IP88" i="10" s="1"/>
  <c r="CT16" i="10"/>
  <c r="DQ16" i="10" s="1"/>
  <c r="DM47" i="10"/>
  <c r="CT32" i="10"/>
  <c r="DQ32" i="10" s="1"/>
  <c r="DM48" i="10"/>
  <c r="CT43" i="10"/>
  <c r="DQ43" i="10" s="1"/>
  <c r="CT13" i="10"/>
  <c r="DQ13" i="10" s="1"/>
  <c r="ET85" i="10"/>
  <c r="CT22" i="10"/>
  <c r="DQ22" i="10" s="1"/>
  <c r="DY92" i="10"/>
  <c r="Z92" i="6" s="1"/>
  <c r="DY78" i="10"/>
  <c r="ET13" i="10"/>
  <c r="ET94" i="10"/>
  <c r="DY19" i="10"/>
  <c r="Z19" i="6" s="1"/>
  <c r="DY95" i="10"/>
  <c r="Z95" i="6" s="1"/>
  <c r="ET92" i="10"/>
  <c r="P58" i="6"/>
  <c r="DM94" i="10"/>
  <c r="DM50" i="10"/>
  <c r="P89" i="6"/>
  <c r="DY50" i="10"/>
  <c r="Z50" i="6" s="1"/>
  <c r="DM13" i="10"/>
  <c r="ET50" i="10"/>
  <c r="CT92" i="10"/>
  <c r="DQ92" i="10" s="1"/>
  <c r="CT20" i="10"/>
  <c r="DQ20" i="10" s="1"/>
  <c r="P104" i="6"/>
  <c r="CT39" i="10"/>
  <c r="DQ39" i="10" s="1"/>
  <c r="DM6" i="10"/>
  <c r="DY48" i="10"/>
  <c r="Z48" i="6" s="1"/>
  <c r="ET32" i="10"/>
  <c r="Z113" i="6"/>
  <c r="CT37" i="10"/>
  <c r="DQ37" i="10" s="1"/>
  <c r="Z111" i="6"/>
  <c r="DM54" i="10"/>
  <c r="DY17" i="10"/>
  <c r="Z17" i="6" s="1"/>
  <c r="DY37" i="10"/>
  <c r="Z37" i="6" s="1"/>
  <c r="DY39" i="10"/>
  <c r="Z39" i="6" s="1"/>
  <c r="CT6" i="10"/>
  <c r="DQ6" i="10" s="1"/>
  <c r="DY32" i="10"/>
  <c r="Z32" i="6" s="1"/>
  <c r="DM32" i="10"/>
  <c r="CT54" i="10"/>
  <c r="DQ54" i="10" s="1"/>
  <c r="DM37" i="10"/>
  <c r="ET17" i="10"/>
  <c r="DM39" i="10"/>
  <c r="ET37" i="10"/>
  <c r="DM17" i="10"/>
  <c r="FP23" i="10"/>
  <c r="ET6" i="10"/>
  <c r="ET39" i="10"/>
  <c r="DY54" i="10"/>
  <c r="Z54" i="6" s="1"/>
  <c r="ET54" i="10"/>
  <c r="Z114" i="6"/>
  <c r="CT64" i="10"/>
  <c r="DQ64" i="10" s="1"/>
  <c r="Z118" i="6"/>
  <c r="Z102" i="6"/>
  <c r="P24" i="6"/>
  <c r="FP40" i="10"/>
  <c r="Z106" i="6"/>
  <c r="DM16" i="10"/>
  <c r="DN16" i="10" s="1" a="1"/>
  <c r="DN16" i="10" s="1"/>
  <c r="EJ16" i="10" s="1" a="1"/>
  <c r="EJ16" i="10" s="1"/>
  <c r="FF16" i="10" s="1" a="1"/>
  <c r="FF16" i="10" s="1"/>
  <c r="GB16" i="10" s="1" a="1"/>
  <c r="GB16" i="10" s="1"/>
  <c r="GX16" i="10" s="1" a="1"/>
  <c r="GX16" i="10" s="1"/>
  <c r="HT16" i="10" s="1" a="1"/>
  <c r="HT16" i="10" s="1"/>
  <c r="IP16" i="10" s="1" a="1"/>
  <c r="IP16" i="10" s="1"/>
  <c r="DY16" i="10"/>
  <c r="Z16" i="6" s="1"/>
  <c r="ET16" i="10"/>
  <c r="CT87" i="10"/>
  <c r="DQ87" i="10" s="1"/>
  <c r="DY87" i="10"/>
  <c r="Z87" i="6" s="1"/>
  <c r="ET87" i="10"/>
  <c r="DM87" i="10"/>
  <c r="EU70" i="10"/>
  <c r="AD70" i="6" s="1"/>
  <c r="FP18" i="10"/>
  <c r="AD115" i="6"/>
  <c r="EU46" i="10"/>
  <c r="AD46" i="6" s="1"/>
  <c r="FP46" i="10"/>
  <c r="DP60" i="10"/>
  <c r="EM60" i="10" s="1"/>
  <c r="EL60" i="10" s="1"/>
  <c r="FI60" i="10" s="1"/>
  <c r="FH60" i="10" s="1"/>
  <c r="GE60" i="10" s="1"/>
  <c r="GD60" i="10" s="1"/>
  <c r="HA60" i="10" s="1"/>
  <c r="GZ60" i="10" s="1"/>
  <c r="HW60" i="10" s="1"/>
  <c r="HV60" i="10" s="1"/>
  <c r="IS60" i="10" s="1"/>
  <c r="IR60" i="10" s="1"/>
  <c r="T46" i="6"/>
  <c r="DP70" i="10"/>
  <c r="EM70" i="10" s="1"/>
  <c r="EL70" i="10" s="1"/>
  <c r="FI70" i="10" s="1"/>
  <c r="FH70" i="10" s="1"/>
  <c r="GE70" i="10" s="1"/>
  <c r="GD70" i="10" s="1"/>
  <c r="HA70" i="10" s="1"/>
  <c r="GZ70" i="10" s="1"/>
  <c r="HW70" i="10" s="1"/>
  <c r="HV70" i="10" s="1"/>
  <c r="IS70" i="10" s="1"/>
  <c r="IR70" i="10" s="1"/>
  <c r="EU18" i="10"/>
  <c r="AD18" i="6" s="1"/>
  <c r="FP70" i="10"/>
  <c r="EU53" i="10"/>
  <c r="AD53" i="6" s="1"/>
  <c r="DP21" i="10"/>
  <c r="EM21" i="10" s="1"/>
  <c r="EL21" i="10" s="1"/>
  <c r="FI21" i="10" s="1"/>
  <c r="FH21" i="10" s="1"/>
  <c r="GE21" i="10" s="1"/>
  <c r="GD21" i="10" s="1"/>
  <c r="HA21" i="10" s="1"/>
  <c r="GZ21" i="10" s="1"/>
  <c r="HW21" i="10" s="1"/>
  <c r="HV21" i="10" s="1"/>
  <c r="IS21" i="10" s="1"/>
  <c r="DP12" i="10"/>
  <c r="EM12" i="10" s="1"/>
  <c r="EL12" i="10" s="1"/>
  <c r="FI12" i="10" s="1"/>
  <c r="FH12" i="10" s="1"/>
  <c r="GE12" i="10" s="1"/>
  <c r="GD12" i="10" s="1"/>
  <c r="HA12" i="10" s="1"/>
  <c r="GZ12" i="10" s="1"/>
  <c r="HW12" i="10" s="1"/>
  <c r="HV12" i="10" s="1"/>
  <c r="IS12" i="10" s="1"/>
  <c r="DP53" i="10"/>
  <c r="EM53" i="10" s="1"/>
  <c r="EL53" i="10" s="1"/>
  <c r="FI53" i="10" s="1"/>
  <c r="FH53" i="10" s="1"/>
  <c r="GE53" i="10" s="1"/>
  <c r="GD53" i="10" s="1"/>
  <c r="HA53" i="10" s="1"/>
  <c r="GZ53" i="10" s="1"/>
  <c r="HW53" i="10" s="1"/>
  <c r="HV53" i="10" s="1"/>
  <c r="IS53" i="10" s="1"/>
  <c r="EU52" i="10"/>
  <c r="AD52" i="6" s="1"/>
  <c r="EU80" i="10"/>
  <c r="AD80" i="6" s="1"/>
  <c r="EU21" i="10"/>
  <c r="AD21" i="6" s="1"/>
  <c r="EU69" i="10"/>
  <c r="AD69" i="6" s="1"/>
  <c r="EU60" i="10"/>
  <c r="AD60" i="6" s="1"/>
  <c r="EU11" i="10"/>
  <c r="AD11" i="6" s="1"/>
  <c r="FP52" i="10"/>
  <c r="FP69" i="10"/>
  <c r="FP11" i="10"/>
  <c r="FP53" i="10"/>
  <c r="FP35" i="10"/>
  <c r="FP12" i="10"/>
  <c r="FP14" i="10"/>
  <c r="FP45" i="10"/>
  <c r="FP56" i="10"/>
  <c r="FP21" i="10"/>
  <c r="FP72" i="10"/>
  <c r="FP80" i="10"/>
  <c r="FP60" i="10"/>
  <c r="DP41" i="10"/>
  <c r="EM41" i="10" s="1"/>
  <c r="EL41" i="10" s="1"/>
  <c r="FI41" i="10" s="1"/>
  <c r="FH41" i="10" s="1"/>
  <c r="GE41" i="10" s="1"/>
  <c r="GD41" i="10" s="1"/>
  <c r="HA41" i="10" s="1"/>
  <c r="GZ41" i="10" s="1"/>
  <c r="HW41" i="10" s="1"/>
  <c r="HV41" i="10" s="1"/>
  <c r="IS41" i="10" s="1"/>
  <c r="IR41" i="10" s="1"/>
  <c r="DP27" i="10" l="1"/>
  <c r="EM27" i="10" s="1"/>
  <c r="EL27" i="10" s="1"/>
  <c r="FI27" i="10" s="1"/>
  <c r="FH27" i="10" s="1"/>
  <c r="GE27" i="10" s="1"/>
  <c r="GD27" i="10" s="1"/>
  <c r="HA27" i="10" s="1"/>
  <c r="GZ27" i="10" s="1"/>
  <c r="HW27" i="10" s="1"/>
  <c r="HV27" i="10" s="1"/>
  <c r="IS27" i="10" s="1"/>
  <c r="IR27" i="10" s="1"/>
  <c r="DN33" i="10" a="1"/>
  <c r="DN33" i="10" s="1"/>
  <c r="EJ33" i="10" s="1" a="1"/>
  <c r="EJ33" i="10" s="1"/>
  <c r="FF33" i="10" s="1" a="1"/>
  <c r="FF33" i="10" s="1"/>
  <c r="GB33" i="10" s="1" a="1"/>
  <c r="GB33" i="10" s="1"/>
  <c r="GX33" i="10" s="1" a="1"/>
  <c r="GX33" i="10" s="1"/>
  <c r="DV46" i="10"/>
  <c r="HT14" i="10" a="1"/>
  <c r="HT14" i="10" s="1"/>
  <c r="IP14" i="10" s="1" a="1"/>
  <c r="IP14" i="10" s="1"/>
  <c r="FF21" i="10" a="1"/>
  <c r="FF21" i="10" s="1"/>
  <c r="GB21" i="10" s="1" a="1"/>
  <c r="GB21" i="10" s="1"/>
  <c r="GX21" i="10" s="1" a="1"/>
  <c r="GX21" i="10" s="1"/>
  <c r="HT21" i="10" s="1" a="1"/>
  <c r="HT21" i="10" s="1"/>
  <c r="IP21" i="10" s="1" a="1"/>
  <c r="IP21" i="10" s="1"/>
  <c r="IR18" i="10"/>
  <c r="GB70" i="10" a="1"/>
  <c r="GB70" i="10" s="1"/>
  <c r="GX70" i="10" s="1" a="1"/>
  <c r="GX70" i="10" s="1"/>
  <c r="HT70" i="10" s="1" a="1"/>
  <c r="HT70" i="10" s="1"/>
  <c r="HT295" i="10" a="1"/>
  <c r="HT295" i="10" s="1"/>
  <c r="IP295" i="10" s="1" a="1"/>
  <c r="IP295" i="10" s="1"/>
  <c r="EJ60" i="10" a="1"/>
  <c r="EJ60" i="10" s="1"/>
  <c r="FF60" i="10" s="1" a="1"/>
  <c r="FF60" i="10" s="1"/>
  <c r="GB60" i="10" s="1" a="1"/>
  <c r="GB60" i="10" s="1"/>
  <c r="GX60" i="10" s="1" a="1"/>
  <c r="GX60" i="10" s="1"/>
  <c r="HT60" i="10" s="1" a="1"/>
  <c r="HT60" i="10" s="1"/>
  <c r="IP60" i="10" s="1" a="1"/>
  <c r="IP60" i="10" s="1"/>
  <c r="DN90" i="10" a="1"/>
  <c r="DN90" i="10" s="1"/>
  <c r="EJ90" i="10" s="1" a="1"/>
  <c r="EJ90" i="10" s="1"/>
  <c r="DN99" i="10" a="1"/>
  <c r="DN99" i="10" s="1"/>
  <c r="EJ57" i="10" a="1"/>
  <c r="EJ57" i="10" s="1"/>
  <c r="FF57" i="10" s="1" a="1"/>
  <c r="FF57" i="10" s="1"/>
  <c r="GB57" i="10" s="1" a="1"/>
  <c r="GB57" i="10" s="1"/>
  <c r="GX57" i="10" s="1" a="1"/>
  <c r="GX57" i="10" s="1"/>
  <c r="DN84" i="10" a="1"/>
  <c r="DN84" i="10" s="1"/>
  <c r="EJ84" i="10" s="1" a="1"/>
  <c r="EJ84" i="10" s="1"/>
  <c r="FF84" i="10" s="1" a="1"/>
  <c r="FF84" i="10" s="1"/>
  <c r="GB84" i="10" s="1" a="1"/>
  <c r="GB84" i="10" s="1"/>
  <c r="GX84" i="10" s="1" a="1"/>
  <c r="GX84" i="10" s="1"/>
  <c r="HT84" i="10" s="1" a="1"/>
  <c r="HT84" i="10" s="1"/>
  <c r="IP84" i="10" s="1" a="1"/>
  <c r="IP84" i="10" s="1"/>
  <c r="DN78" i="10" a="1"/>
  <c r="DN78" i="10" s="1"/>
  <c r="HT33" i="10" a="1"/>
  <c r="HT33" i="10" s="1"/>
  <c r="IP33" i="10" s="1" a="1"/>
  <c r="IP33" i="10" s="1"/>
  <c r="DN92" i="10" a="1"/>
  <c r="DN92" i="10" s="1"/>
  <c r="EJ92" i="10" s="1" a="1"/>
  <c r="EJ92" i="10" s="1"/>
  <c r="FF92" i="10" s="1" a="1"/>
  <c r="FF92" i="10" s="1"/>
  <c r="GB92" i="10" s="1" a="1"/>
  <c r="GB92" i="10" s="1"/>
  <c r="GX92" i="10" s="1" a="1"/>
  <c r="GX92" i="10" s="1"/>
  <c r="HT92" i="10" s="1" a="1"/>
  <c r="HT92" i="10" s="1"/>
  <c r="IP92" i="10" s="1" a="1"/>
  <c r="IP92" i="10" s="1"/>
  <c r="DN34" i="10" a="1"/>
  <c r="DN34" i="10" s="1"/>
  <c r="DN23" i="10" a="1"/>
  <c r="DN23" i="10" s="1"/>
  <c r="EJ23" i="10" s="1" a="1"/>
  <c r="EJ23" i="10" s="1"/>
  <c r="DN52" i="10" a="1"/>
  <c r="DN52" i="10" s="1"/>
  <c r="EJ52" i="10" s="1" a="1"/>
  <c r="EJ52" i="10" s="1"/>
  <c r="FF52" i="10" s="1" a="1"/>
  <c r="FF52" i="10" s="1"/>
  <c r="GB52" i="10" s="1" a="1"/>
  <c r="GB52" i="10" s="1"/>
  <c r="GX52" i="10" s="1" a="1"/>
  <c r="GX52" i="10" s="1"/>
  <c r="HT52" i="10" s="1" a="1"/>
  <c r="HT52" i="10" s="1"/>
  <c r="IP52" i="10" s="1" a="1"/>
  <c r="IP52" i="10" s="1"/>
  <c r="DN77" i="10" a="1"/>
  <c r="DN77" i="10" s="1"/>
  <c r="EJ77" i="10" s="1" a="1"/>
  <c r="EJ77" i="10" s="1"/>
  <c r="DN40" i="10" a="1"/>
  <c r="DN40" i="10" s="1"/>
  <c r="EJ40" i="10" s="1" a="1"/>
  <c r="EJ40" i="10" s="1"/>
  <c r="DN50" i="10" a="1"/>
  <c r="DN50" i="10" s="1"/>
  <c r="DN6" i="10" a="1"/>
  <c r="DN6" i="10" s="1"/>
  <c r="EJ6" i="10" s="1" a="1"/>
  <c r="EJ6" i="10" s="1"/>
  <c r="DN68" i="10" a="1"/>
  <c r="DN68" i="10" s="1"/>
  <c r="EJ68" i="10" s="1" a="1"/>
  <c r="EJ68" i="10" s="1"/>
  <c r="FF68" i="10" s="1" a="1"/>
  <c r="FF68" i="10" s="1"/>
  <c r="GB68" i="10" s="1" a="1"/>
  <c r="GB68" i="10" s="1"/>
  <c r="GX68" i="10" s="1" a="1"/>
  <c r="GX68" i="10" s="1"/>
  <c r="DN25" i="10" a="1"/>
  <c r="DN25" i="10" s="1"/>
  <c r="DN86" i="10" a="1"/>
  <c r="DN86" i="10" s="1"/>
  <c r="DN58" i="10" a="1"/>
  <c r="DN58" i="10" s="1"/>
  <c r="EJ58" i="10" s="1" a="1"/>
  <c r="EJ58" i="10" s="1"/>
  <c r="GX65" i="10" a="1"/>
  <c r="GX65" i="10" s="1"/>
  <c r="HT65" i="10" s="1" a="1"/>
  <c r="HT65" i="10" s="1"/>
  <c r="IP65" i="10" s="1" a="1"/>
  <c r="IP65" i="10" s="1"/>
  <c r="DN74" i="10" a="1"/>
  <c r="DN74" i="10" s="1"/>
  <c r="DN35" i="10" a="1"/>
  <c r="DN35" i="10" s="1"/>
  <c r="EJ35" i="10" s="1" a="1"/>
  <c r="EJ35" i="10" s="1"/>
  <c r="DN38" i="10" a="1"/>
  <c r="DN38" i="10" s="1"/>
  <c r="EJ38" i="10" s="1" a="1"/>
  <c r="EJ38" i="10" s="1"/>
  <c r="FF38" i="10" s="1" a="1"/>
  <c r="FF38" i="10" s="1"/>
  <c r="DN72" i="10" a="1"/>
  <c r="DN72" i="10" s="1"/>
  <c r="EJ72" i="10" s="1" a="1"/>
  <c r="EJ72" i="10" s="1"/>
  <c r="FF72" i="10" s="1" a="1"/>
  <c r="FF72" i="10" s="1"/>
  <c r="GB72" i="10" s="1" a="1"/>
  <c r="GB72" i="10" s="1"/>
  <c r="DN45" i="10" a="1"/>
  <c r="DN45" i="10" s="1"/>
  <c r="EJ45" i="10" s="1" a="1"/>
  <c r="EJ45" i="10" s="1"/>
  <c r="FF45" i="10" s="1" a="1"/>
  <c r="FF45" i="10" s="1"/>
  <c r="HT46" i="10" a="1"/>
  <c r="HT46" i="10" s="1"/>
  <c r="IP46" i="10" s="1" a="1"/>
  <c r="IP46" i="10" s="1"/>
  <c r="EJ44" i="10" a="1"/>
  <c r="EJ44" i="10" s="1"/>
  <c r="FF44" i="10" s="1" a="1"/>
  <c r="FF44" i="10" s="1"/>
  <c r="DN49" i="10" a="1"/>
  <c r="DN49" i="10" s="1"/>
  <c r="EJ49" i="10" s="1" a="1"/>
  <c r="EJ49" i="10" s="1"/>
  <c r="FF49" i="10" s="1" a="1"/>
  <c r="FF49" i="10" s="1"/>
  <c r="GB49" i="10" s="1" a="1"/>
  <c r="GB49" i="10" s="1"/>
  <c r="GX49" i="10" s="1" a="1"/>
  <c r="GX49" i="10" s="1"/>
  <c r="HT49" i="10" s="1" a="1"/>
  <c r="HT49" i="10" s="1"/>
  <c r="IP49" i="10" s="1" a="1"/>
  <c r="IP49" i="10" s="1"/>
  <c r="HT19" i="10" a="1"/>
  <c r="HT19" i="10" s="1"/>
  <c r="IP19" i="10" s="1" a="1"/>
  <c r="IP19" i="10" s="1"/>
  <c r="DN8" i="10" a="1"/>
  <c r="DN8" i="10" s="1"/>
  <c r="DN12" i="10" a="1"/>
  <c r="DN12" i="10" s="1"/>
  <c r="EJ12" i="10" s="1" a="1"/>
  <c r="EJ12" i="10" s="1"/>
  <c r="FF12" i="10" s="1" a="1"/>
  <c r="FF12" i="10" s="1"/>
  <c r="GB12" i="10" s="1" a="1"/>
  <c r="GB12" i="10" s="1"/>
  <c r="GX12" i="10" s="1" a="1"/>
  <c r="GX12" i="10" s="1"/>
  <c r="HT12" i="10" s="1" a="1"/>
  <c r="HT12" i="10" s="1"/>
  <c r="IP12" i="10" s="1" a="1"/>
  <c r="IP12" i="10" s="1"/>
  <c r="EJ78" i="10" a="1"/>
  <c r="EJ78" i="10" s="1"/>
  <c r="FF78" i="10" s="1" a="1"/>
  <c r="FF78" i="10" s="1"/>
  <c r="DN71" i="10" a="1"/>
  <c r="DN71" i="10" s="1"/>
  <c r="EJ71" i="10" s="1" a="1"/>
  <c r="EJ71" i="10" s="1"/>
  <c r="FF71" i="10" s="1" a="1"/>
  <c r="FF71" i="10" s="1"/>
  <c r="DN51" i="10" a="1"/>
  <c r="DN51" i="10" s="1"/>
  <c r="EJ51" i="10" s="1" a="1"/>
  <c r="EJ51" i="10" s="1"/>
  <c r="FF51" i="10" s="1" a="1"/>
  <c r="FF51" i="10" s="1"/>
  <c r="DN101" i="10" a="1"/>
  <c r="DN101" i="10" s="1"/>
  <c r="EJ101" i="10" s="1" a="1"/>
  <c r="EJ101" i="10" s="1"/>
  <c r="DN13" i="10" a="1"/>
  <c r="DN13" i="10" s="1"/>
  <c r="EJ13" i="10" s="1" a="1"/>
  <c r="EJ13" i="10" s="1"/>
  <c r="FF13" i="10" s="1" a="1"/>
  <c r="FF13" i="10" s="1"/>
  <c r="GB13" i="10" s="1" a="1"/>
  <c r="GB13" i="10" s="1"/>
  <c r="GX13" i="10" s="1" a="1"/>
  <c r="GX13" i="10" s="1"/>
  <c r="HT13" i="10" s="1" a="1"/>
  <c r="HT13" i="10" s="1"/>
  <c r="IP13" i="10" s="1" a="1"/>
  <c r="IP13" i="10" s="1"/>
  <c r="DN61" i="10" a="1"/>
  <c r="DN61" i="10" s="1"/>
  <c r="EJ61" i="10" s="1" a="1"/>
  <c r="EJ61" i="10" s="1"/>
  <c r="EJ63" i="10" a="1"/>
  <c r="EJ63" i="10" s="1"/>
  <c r="FF63" i="10" s="1" a="1"/>
  <c r="FF63" i="10" s="1"/>
  <c r="GB63" i="10" s="1" a="1"/>
  <c r="GB63" i="10" s="1"/>
  <c r="GX63" i="10" s="1" a="1"/>
  <c r="GX63" i="10" s="1"/>
  <c r="HT63" i="10" s="1" a="1"/>
  <c r="HT63" i="10" s="1"/>
  <c r="DN15" i="10" a="1"/>
  <c r="DN15" i="10" s="1"/>
  <c r="EJ15" i="10" s="1" a="1"/>
  <c r="EJ15" i="10" s="1"/>
  <c r="FF15" i="10" s="1" a="1"/>
  <c r="FF15" i="10" s="1"/>
  <c r="GB15" i="10" s="1" a="1"/>
  <c r="GB15" i="10" s="1"/>
  <c r="EJ99" i="10" a="1"/>
  <c r="EJ99" i="10" s="1"/>
  <c r="FF59" i="10" a="1"/>
  <c r="FF59" i="10" s="1"/>
  <c r="GB59" i="10" s="1" a="1"/>
  <c r="GB59" i="10" s="1"/>
  <c r="GX59" i="10" s="1" a="1"/>
  <c r="GX59" i="10" s="1"/>
  <c r="HT59" i="10" s="1" a="1"/>
  <c r="HT59" i="10" s="1"/>
  <c r="IP59" i="10" s="1" a="1"/>
  <c r="IP59" i="10" s="1"/>
  <c r="DN91" i="10" a="1"/>
  <c r="DN91" i="10" s="1"/>
  <c r="EJ91" i="10" s="1" a="1"/>
  <c r="EJ91" i="10" s="1"/>
  <c r="DN64" i="10" a="1"/>
  <c r="DN64" i="10" s="1"/>
  <c r="EJ64" i="10" s="1" a="1"/>
  <c r="EJ64" i="10" s="1"/>
  <c r="FF64" i="10" s="1" a="1"/>
  <c r="FF64" i="10" s="1"/>
  <c r="GB64" i="10" s="1" a="1"/>
  <c r="GB64" i="10" s="1"/>
  <c r="CZ8" i="10"/>
  <c r="T8" i="6" s="1"/>
  <c r="DN28" i="10" a="1"/>
  <c r="DN28" i="10" s="1"/>
  <c r="EJ28" i="10" s="1" a="1"/>
  <c r="EJ28" i="10" s="1"/>
  <c r="HT244" i="10" a="1"/>
  <c r="HT244" i="10" s="1"/>
  <c r="IP244" i="10" s="1" a="1"/>
  <c r="IP244" i="10" s="1"/>
  <c r="DN98" i="10" a="1"/>
  <c r="DN98" i="10" s="1"/>
  <c r="EJ98" i="10" s="1" a="1"/>
  <c r="EJ98" i="10" s="1"/>
  <c r="FF98" i="10" s="1" a="1"/>
  <c r="FF98" i="10" s="1"/>
  <c r="GX80" i="10" a="1"/>
  <c r="GX80" i="10" s="1"/>
  <c r="HT80" i="10" s="1" a="1"/>
  <c r="HT80" i="10" s="1"/>
  <c r="IP80" i="10" s="1" a="1"/>
  <c r="IP80" i="10" s="1"/>
  <c r="DN79" i="10" a="1"/>
  <c r="DN79" i="10" s="1"/>
  <c r="EJ79" i="10" s="1" a="1"/>
  <c r="EJ79" i="10" s="1"/>
  <c r="DN67" i="10" a="1"/>
  <c r="DN67" i="10" s="1"/>
  <c r="EJ67" i="10" s="1" a="1"/>
  <c r="EJ67" i="10" s="1"/>
  <c r="FF67" i="10" s="1" a="1"/>
  <c r="FF67" i="10" s="1"/>
  <c r="DN69" i="10" a="1"/>
  <c r="DN69" i="10" s="1"/>
  <c r="EJ69" i="10" s="1" a="1"/>
  <c r="EJ69" i="10" s="1"/>
  <c r="FF69" i="10" s="1" a="1"/>
  <c r="FF69" i="10" s="1"/>
  <c r="GB69" i="10" s="1" a="1"/>
  <c r="GB69" i="10" s="1"/>
  <c r="DN94" i="10" a="1"/>
  <c r="DN94" i="10" s="1"/>
  <c r="EJ94" i="10" s="1" a="1"/>
  <c r="EJ94" i="10" s="1"/>
  <c r="FF94" i="10" s="1" a="1"/>
  <c r="FF94" i="10" s="1"/>
  <c r="GB94" i="10" s="1" a="1"/>
  <c r="GB94" i="10" s="1"/>
  <c r="DN95" i="10" a="1"/>
  <c r="DN95" i="10" s="1"/>
  <c r="DN27" i="10" a="1"/>
  <c r="DN27" i="10" s="1"/>
  <c r="DN83" i="10" a="1"/>
  <c r="DN83" i="10" s="1"/>
  <c r="DN82" i="10" a="1"/>
  <c r="DN82" i="10" s="1"/>
  <c r="EJ82" i="10" s="1" a="1"/>
  <c r="EJ82" i="10" s="1"/>
  <c r="FF82" i="10" s="1" a="1"/>
  <c r="FF82" i="10" s="1"/>
  <c r="GB82" i="10" s="1" a="1"/>
  <c r="GB82" i="10" s="1"/>
  <c r="GX82" i="10" s="1" a="1"/>
  <c r="GX82" i="10" s="1"/>
  <c r="HT9" i="10" a="1"/>
  <c r="HT9" i="10" s="1"/>
  <c r="IP9" i="10" s="1" a="1"/>
  <c r="IP9" i="10" s="1"/>
  <c r="IP130" i="10" a="1"/>
  <c r="IP130" i="10" s="1"/>
  <c r="DN81" i="10" a="1"/>
  <c r="DN81" i="10" s="1"/>
  <c r="EJ81" i="10" s="1" a="1"/>
  <c r="EJ81" i="10" s="1"/>
  <c r="FF81" i="10" s="1" a="1"/>
  <c r="FF81" i="10" s="1"/>
  <c r="GB81" i="10" s="1" a="1"/>
  <c r="GB81" i="10" s="1"/>
  <c r="GX81" i="10" s="1" a="1"/>
  <c r="GX81" i="10" s="1"/>
  <c r="HT81" i="10" s="1" a="1"/>
  <c r="HT81" i="10" s="1"/>
  <c r="IP81" i="10" s="1" a="1"/>
  <c r="IP81" i="10" s="1"/>
  <c r="DN55" i="10" a="1"/>
  <c r="DN55" i="10" s="1"/>
  <c r="EJ55" i="10" s="1" a="1"/>
  <c r="EJ55" i="10" s="1"/>
  <c r="FF55" i="10" s="1" a="1"/>
  <c r="FF55" i="10" s="1"/>
  <c r="GB55" i="10" s="1" a="1"/>
  <c r="GB55" i="10" s="1"/>
  <c r="GX55" i="10" s="1" a="1"/>
  <c r="GX55" i="10" s="1"/>
  <c r="HT55" i="10" s="1" a="1"/>
  <c r="HT55" i="10" s="1"/>
  <c r="FF29" i="10" a="1"/>
  <c r="FF29" i="10" s="1"/>
  <c r="GB29" i="10" s="1" a="1"/>
  <c r="GB29" i="10" s="1"/>
  <c r="GX29" i="10" s="1" a="1"/>
  <c r="GX29" i="10" s="1"/>
  <c r="HT29" i="10" s="1" a="1"/>
  <c r="HT29" i="10" s="1"/>
  <c r="IP29" i="10" s="1" a="1"/>
  <c r="IP29" i="10" s="1"/>
  <c r="DN93" i="10" a="1"/>
  <c r="DN93" i="10" s="1"/>
  <c r="DN73" i="10" a="1"/>
  <c r="DN73" i="10" s="1"/>
  <c r="EJ73" i="10" s="1" a="1"/>
  <c r="EJ73" i="10" s="1"/>
  <c r="IP70" i="10" a="1"/>
  <c r="IP70" i="10" s="1"/>
  <c r="CZ52" i="10"/>
  <c r="T52" i="6" s="1"/>
  <c r="DN37" i="10" a="1"/>
  <c r="DN37" i="10" s="1"/>
  <c r="EJ37" i="10" s="1" a="1"/>
  <c r="EJ37" i="10" s="1"/>
  <c r="FF37" i="10" s="1" a="1"/>
  <c r="FF37" i="10" s="1"/>
  <c r="DN47" i="10" a="1"/>
  <c r="DN47" i="10" s="1"/>
  <c r="EJ47" i="10" s="1" a="1"/>
  <c r="EJ47" i="10" s="1"/>
  <c r="DN30" i="10" a="1"/>
  <c r="DN30" i="10" s="1"/>
  <c r="EJ30" i="10" s="1" a="1"/>
  <c r="EJ30" i="10" s="1"/>
  <c r="FF30" i="10" s="1" a="1"/>
  <c r="FF30" i="10" s="1"/>
  <c r="GB30" i="10" s="1" a="1"/>
  <c r="GB30" i="10" s="1"/>
  <c r="GX30" i="10" s="1" a="1"/>
  <c r="GX30" i="10" s="1"/>
  <c r="HT30" i="10" s="1" a="1"/>
  <c r="HT30" i="10" s="1"/>
  <c r="IP30" i="10" s="1" a="1"/>
  <c r="IP30" i="10" s="1"/>
  <c r="FF20" i="10" a="1"/>
  <c r="FF20" i="10" s="1"/>
  <c r="GB20" i="10" s="1" a="1"/>
  <c r="GB20" i="10" s="1"/>
  <c r="GX20" i="10" s="1" a="1"/>
  <c r="GX20" i="10" s="1"/>
  <c r="HT20" i="10" s="1" a="1"/>
  <c r="HT20" i="10" s="1"/>
  <c r="IP20" i="10" s="1" a="1"/>
  <c r="IP20" i="10" s="1"/>
  <c r="DN48" i="10" a="1"/>
  <c r="DN48" i="10" s="1"/>
  <c r="EJ48" i="10" s="1" a="1"/>
  <c r="EJ48" i="10" s="1"/>
  <c r="FF48" i="10" s="1" a="1"/>
  <c r="FF48" i="10" s="1"/>
  <c r="GB48" i="10" s="1" a="1"/>
  <c r="GB48" i="10" s="1"/>
  <c r="DN32" i="10" a="1"/>
  <c r="DN32" i="10" s="1"/>
  <c r="EJ32" i="10" s="1" a="1"/>
  <c r="EJ32" i="10" s="1"/>
  <c r="FF32" i="10" s="1" a="1"/>
  <c r="FF32" i="10" s="1"/>
  <c r="GB32" i="10" s="1" a="1"/>
  <c r="GB32" i="10" s="1"/>
  <c r="GX32" i="10" s="1" a="1"/>
  <c r="GX32" i="10" s="1"/>
  <c r="HT32" i="10" s="1" a="1"/>
  <c r="HT32" i="10" s="1"/>
  <c r="IP32" i="10" s="1" a="1"/>
  <c r="IP32" i="10" s="1"/>
  <c r="EJ8" i="10" a="1"/>
  <c r="EJ8" i="10" s="1"/>
  <c r="FF8" i="10" s="1" a="1"/>
  <c r="FF8" i="10" s="1"/>
  <c r="GB8" i="10" s="1" a="1"/>
  <c r="GB8" i="10" s="1"/>
  <c r="GX8" i="10" s="1" a="1"/>
  <c r="GX8" i="10" s="1"/>
  <c r="CZ92" i="10"/>
  <c r="T92" i="6" s="1"/>
  <c r="DN26" i="10" a="1"/>
  <c r="DN26" i="10" s="1"/>
  <c r="EJ26" i="10" s="1" a="1"/>
  <c r="EJ26" i="10" s="1"/>
  <c r="DN66" i="10" a="1"/>
  <c r="DN66" i="10" s="1"/>
  <c r="EJ66" i="10" s="1" a="1"/>
  <c r="EJ66" i="10" s="1"/>
  <c r="DN43" i="10" a="1"/>
  <c r="DN43" i="10" s="1"/>
  <c r="EJ43" i="10" s="1" a="1"/>
  <c r="EJ43" i="10" s="1"/>
  <c r="FF43" i="10" s="1" a="1"/>
  <c r="FF43" i="10" s="1"/>
  <c r="GB43" i="10" s="1" a="1"/>
  <c r="GB43" i="10" s="1"/>
  <c r="GX43" i="10" s="1" a="1"/>
  <c r="GX43" i="10" s="1"/>
  <c r="HT43" i="10" s="1" a="1"/>
  <c r="HT43" i="10" s="1"/>
  <c r="IP43" i="10" s="1" a="1"/>
  <c r="IP43" i="10" s="1"/>
  <c r="DN17" i="10" a="1"/>
  <c r="DN17" i="10" s="1"/>
  <c r="EJ17" i="10" s="1" a="1"/>
  <c r="EJ17" i="10" s="1"/>
  <c r="FF17" i="10" s="1" a="1"/>
  <c r="FF17" i="10" s="1"/>
  <c r="GB17" i="10" s="1" a="1"/>
  <c r="GB17" i="10" s="1"/>
  <c r="GX17" i="10" s="1" a="1"/>
  <c r="GX17" i="10" s="1"/>
  <c r="HT17" i="10" s="1" a="1"/>
  <c r="HT17" i="10" s="1"/>
  <c r="IP17" i="10" s="1" a="1"/>
  <c r="IP17" i="10" s="1"/>
  <c r="DN96" i="10" a="1"/>
  <c r="DN96" i="10" s="1"/>
  <c r="EJ96" i="10" s="1" a="1"/>
  <c r="EJ96" i="10" s="1"/>
  <c r="FF96" i="10" s="1" a="1"/>
  <c r="FF96" i="10" s="1"/>
  <c r="GB96" i="10" s="1" a="1"/>
  <c r="GB96" i="10" s="1"/>
  <c r="DN42" i="10" a="1"/>
  <c r="DN42" i="10" s="1"/>
  <c r="EJ42" i="10" s="1" a="1"/>
  <c r="EJ42" i="10" s="1"/>
  <c r="FF42" i="10" s="1" a="1"/>
  <c r="FF42" i="10" s="1"/>
  <c r="GB42" i="10" s="1" a="1"/>
  <c r="GB42" i="10" s="1"/>
  <c r="DN10" i="10" a="1"/>
  <c r="DN10" i="10" s="1"/>
  <c r="GX153" i="10" a="1"/>
  <c r="GX153" i="10" s="1"/>
  <c r="HT153" i="10" s="1" a="1"/>
  <c r="HT153" i="10" s="1"/>
  <c r="DN97" i="10" a="1"/>
  <c r="DN97" i="10" s="1"/>
  <c r="EJ97" i="10" s="1" a="1"/>
  <c r="EJ97" i="10" s="1"/>
  <c r="FF97" i="10" s="1" a="1"/>
  <c r="FF97" i="10" s="1"/>
  <c r="GB97" i="10" s="1" a="1"/>
  <c r="GB97" i="10" s="1"/>
  <c r="DN22" i="10" a="1"/>
  <c r="DN22" i="10" s="1"/>
  <c r="EJ22" i="10" s="1" a="1"/>
  <c r="EJ22" i="10" s="1"/>
  <c r="HT41" i="10" a="1"/>
  <c r="HT41" i="10" s="1"/>
  <c r="IP41" i="10" s="1" a="1"/>
  <c r="IP41" i="10" s="1"/>
  <c r="DN39" i="10" a="1"/>
  <c r="DN39" i="10" s="1"/>
  <c r="FF5" i="10" a="1"/>
  <c r="FF5" i="10" s="1"/>
  <c r="GB5" i="10" s="1" a="1"/>
  <c r="GB5" i="10" s="1"/>
  <c r="DN54" i="10" a="1"/>
  <c r="DN54" i="10" s="1"/>
  <c r="DN31" i="10" a="1"/>
  <c r="DN31" i="10" s="1"/>
  <c r="DN62" i="10" a="1"/>
  <c r="DN62" i="10" s="1"/>
  <c r="EJ62" i="10" s="1" a="1"/>
  <c r="EJ62" i="10" s="1"/>
  <c r="FF62" i="10" s="1" a="1"/>
  <c r="FF62" i="10" s="1"/>
  <c r="GB62" i="10" s="1" a="1"/>
  <c r="GB62" i="10" s="1"/>
  <c r="GX62" i="10" s="1" a="1"/>
  <c r="GX62" i="10" s="1"/>
  <c r="HT62" i="10" s="1" a="1"/>
  <c r="HT62" i="10" s="1"/>
  <c r="IP62" i="10" s="1" a="1"/>
  <c r="IP62" i="10" s="1"/>
  <c r="DN87" i="10" a="1"/>
  <c r="DN87" i="10" s="1"/>
  <c r="EJ87" i="10" s="1" a="1"/>
  <c r="EJ87" i="10" s="1"/>
  <c r="FF85" i="10" a="1"/>
  <c r="FF85" i="10" s="1"/>
  <c r="GB85" i="10" s="1" a="1"/>
  <c r="GB85" i="10" s="1"/>
  <c r="GX85" i="10" s="1" a="1"/>
  <c r="GX85" i="10" s="1"/>
  <c r="EJ39" i="10" a="1"/>
  <c r="EJ39" i="10" s="1"/>
  <c r="DN7" i="10" a="1"/>
  <c r="DN7" i="10" s="1"/>
  <c r="EJ7" i="10" s="1" a="1"/>
  <c r="EJ7" i="10" s="1"/>
  <c r="EJ50" i="10" a="1"/>
  <c r="EJ50" i="10" s="1"/>
  <c r="DN76" i="10" a="1"/>
  <c r="DN76" i="10" s="1"/>
  <c r="EJ76" i="10" s="1" a="1"/>
  <c r="EJ76" i="10" s="1"/>
  <c r="DN18" i="10" a="1"/>
  <c r="DN18" i="10" s="1"/>
  <c r="EJ18" i="10" s="1" a="1"/>
  <c r="EJ18" i="10" s="1"/>
  <c r="FF18" i="10" s="1" a="1"/>
  <c r="FF18" i="10" s="1"/>
  <c r="GB18" i="10" s="1" a="1"/>
  <c r="GB18" i="10" s="1"/>
  <c r="GX18" i="10" s="1" a="1"/>
  <c r="GX18" i="10" s="1"/>
  <c r="HT18" i="10" s="1" a="1"/>
  <c r="HT18" i="10" s="1"/>
  <c r="IP18" i="10" s="1" a="1"/>
  <c r="IP18" i="10" s="1"/>
  <c r="DN36" i="10" a="1"/>
  <c r="DN36" i="10" s="1"/>
  <c r="EJ36" i="10" s="1" a="1"/>
  <c r="EJ36" i="10" s="1"/>
  <c r="FF36" i="10" s="1" a="1"/>
  <c r="FF36" i="10" s="1"/>
  <c r="GB36" i="10" s="1" a="1"/>
  <c r="GB36" i="10" s="1"/>
  <c r="GX36" i="10" s="1" a="1"/>
  <c r="GX36" i="10" s="1"/>
  <c r="HT36" i="10" s="1" a="1"/>
  <c r="HT36" i="10" s="1"/>
  <c r="IP36" i="10" s="1" a="1"/>
  <c r="IP36" i="10" s="1"/>
  <c r="DN89" i="10" a="1"/>
  <c r="DN89" i="10" s="1"/>
  <c r="EJ89" i="10" s="1" a="1"/>
  <c r="EJ89" i="10" s="1"/>
  <c r="GJ175" i="10"/>
  <c r="AJ175" i="6" s="1"/>
  <c r="AP134" i="6"/>
  <c r="HF225" i="10"/>
  <c r="AN225" i="6" s="1"/>
  <c r="FN175" i="10"/>
  <c r="AF175" i="6" s="1"/>
  <c r="GJ236" i="10"/>
  <c r="AJ236" i="6" s="1"/>
  <c r="HF212" i="10"/>
  <c r="AN212" i="6" s="1"/>
  <c r="GJ234" i="10"/>
  <c r="AJ234" i="6" s="1"/>
  <c r="GJ105" i="10"/>
  <c r="HF228" i="10"/>
  <c r="AN228" i="6" s="1"/>
  <c r="DP30" i="10"/>
  <c r="EM30" i="10" s="1"/>
  <c r="EL30" i="10" s="1"/>
  <c r="FI30" i="10" s="1"/>
  <c r="FH30" i="10" s="1"/>
  <c r="GE30" i="10" s="1"/>
  <c r="GD30" i="10" s="1"/>
  <c r="HA30" i="10" s="1"/>
  <c r="GZ30" i="10" s="1"/>
  <c r="HW30" i="10" s="1"/>
  <c r="HV30" i="10" s="1"/>
  <c r="IS30" i="10" s="1"/>
  <c r="IR30" i="10" s="1"/>
  <c r="GJ125" i="10"/>
  <c r="AJ125" i="6" s="1"/>
  <c r="HF209" i="10"/>
  <c r="AN209" i="6" s="1"/>
  <c r="FN125" i="10"/>
  <c r="AF125" i="6" s="1"/>
  <c r="GJ248" i="10"/>
  <c r="AJ248" i="6" s="1"/>
  <c r="FN276" i="10"/>
  <c r="AF276" i="6" s="1"/>
  <c r="GJ108" i="10"/>
  <c r="HF245" i="10"/>
  <c r="AN245" i="6" s="1"/>
  <c r="HF274" i="10"/>
  <c r="AN274" i="6" s="1"/>
  <c r="GJ116" i="10"/>
  <c r="GJ258" i="10"/>
  <c r="AJ258" i="6" s="1"/>
  <c r="HF120" i="10"/>
  <c r="IB155" i="10"/>
  <c r="AR155" i="6" s="1"/>
  <c r="IR53" i="10"/>
  <c r="IR21" i="10"/>
  <c r="HK270" i="10"/>
  <c r="AQ270" i="6" s="1"/>
  <c r="DP24" i="10"/>
  <c r="EM24" i="10" s="1"/>
  <c r="EL24" i="10" s="1"/>
  <c r="FI24" i="10" s="1"/>
  <c r="FH24" i="10" s="1"/>
  <c r="GE24" i="10" s="1"/>
  <c r="GD24" i="10" s="1"/>
  <c r="HA24" i="10" s="1"/>
  <c r="GZ24" i="10" s="1"/>
  <c r="HW24" i="10" s="1"/>
  <c r="HV24" i="10" s="1"/>
  <c r="IS24" i="10" s="1"/>
  <c r="IR24" i="10" s="1"/>
  <c r="GJ276" i="10"/>
  <c r="AJ276" i="6" s="1"/>
  <c r="DV41" i="10"/>
  <c r="X41" i="6" s="1"/>
  <c r="HF258" i="10"/>
  <c r="AN258" i="6" s="1"/>
  <c r="HF244" i="10"/>
  <c r="AN244" i="6" s="1"/>
  <c r="DP78" i="10"/>
  <c r="EM78" i="10" s="1"/>
  <c r="EL78" i="10" s="1"/>
  <c r="FI78" i="10" s="1"/>
  <c r="FH78" i="10" s="1"/>
  <c r="GE78" i="10" s="1"/>
  <c r="GD78" i="10" s="1"/>
  <c r="HA78" i="10" s="1"/>
  <c r="GZ78" i="10" s="1"/>
  <c r="HW78" i="10" s="1"/>
  <c r="HV78" i="10" s="1"/>
  <c r="IS78" i="10" s="1"/>
  <c r="IR78" i="10" s="1"/>
  <c r="FN178" i="10"/>
  <c r="AF178" i="6" s="1"/>
  <c r="HF147" i="10"/>
  <c r="AN147" i="6" s="1"/>
  <c r="IX147" i="10"/>
  <c r="AV147" i="6" s="1"/>
  <c r="DV18" i="10"/>
  <c r="X18" i="6" s="1"/>
  <c r="DV21" i="10"/>
  <c r="X21" i="6" s="1"/>
  <c r="AP157" i="6"/>
  <c r="DV13" i="10"/>
  <c r="DP66" i="10"/>
  <c r="EM66" i="10" s="1"/>
  <c r="EL66" i="10" s="1"/>
  <c r="FI66" i="10" s="1"/>
  <c r="FH66" i="10" s="1"/>
  <c r="GE66" i="10" s="1"/>
  <c r="GD66" i="10" s="1"/>
  <c r="HA66" i="10" s="1"/>
  <c r="GZ66" i="10" s="1"/>
  <c r="HW66" i="10" s="1"/>
  <c r="HV66" i="10" s="1"/>
  <c r="IS66" i="10" s="1"/>
  <c r="IR66" i="10" s="1"/>
  <c r="DV66" i="10"/>
  <c r="X66" i="6" s="1"/>
  <c r="AT246" i="6"/>
  <c r="GJ124" i="10"/>
  <c r="AJ124" i="6" s="1"/>
  <c r="HF130" i="10"/>
  <c r="AN130" i="6" s="1"/>
  <c r="DV72" i="10"/>
  <c r="X72" i="6" s="1"/>
  <c r="DV90" i="10"/>
  <c r="X90" i="6" s="1"/>
  <c r="DV65" i="10"/>
  <c r="X65" i="6" s="1"/>
  <c r="GJ179" i="10"/>
  <c r="AJ179" i="6" s="1"/>
  <c r="DP81" i="10"/>
  <c r="EM81" i="10" s="1"/>
  <c r="EL81" i="10" s="1"/>
  <c r="FI81" i="10" s="1"/>
  <c r="FH81" i="10" s="1"/>
  <c r="GE81" i="10" s="1"/>
  <c r="GD81" i="10" s="1"/>
  <c r="HA81" i="10" s="1"/>
  <c r="GZ81" i="10" s="1"/>
  <c r="HW81" i="10" s="1"/>
  <c r="HV81" i="10" s="1"/>
  <c r="IS81" i="10" s="1"/>
  <c r="IR81" i="10" s="1"/>
  <c r="DV29" i="10"/>
  <c r="X29" i="6" s="1"/>
  <c r="IR12" i="10"/>
  <c r="FN207" i="10"/>
  <c r="AF207" i="6" s="1"/>
  <c r="CZ41" i="10"/>
  <c r="T41" i="6" s="1"/>
  <c r="GJ218" i="10"/>
  <c r="AJ218" i="6" s="1"/>
  <c r="GJ243" i="10"/>
  <c r="AJ243" i="6" s="1"/>
  <c r="FN267" i="10"/>
  <c r="AF267" i="6" s="1"/>
  <c r="GJ246" i="10"/>
  <c r="AJ246" i="6" s="1"/>
  <c r="GJ192" i="10"/>
  <c r="AJ192" i="6" s="1"/>
  <c r="GJ241" i="10"/>
  <c r="AJ241" i="6" s="1"/>
  <c r="FN263" i="10"/>
  <c r="AF263" i="6" s="1"/>
  <c r="GJ166" i="10"/>
  <c r="AJ166" i="6" s="1"/>
  <c r="FN177" i="10"/>
  <c r="AF177" i="6" s="1"/>
  <c r="DP65" i="10"/>
  <c r="EM65" i="10" s="1"/>
  <c r="EL65" i="10" s="1"/>
  <c r="FI65" i="10" s="1"/>
  <c r="FH65" i="10" s="1"/>
  <c r="GE65" i="10" s="1"/>
  <c r="GD65" i="10" s="1"/>
  <c r="HA65" i="10" s="1"/>
  <c r="GZ65" i="10" s="1"/>
  <c r="HW65" i="10" s="1"/>
  <c r="HV65" i="10" s="1"/>
  <c r="IS65" i="10" s="1"/>
  <c r="IR65" i="10" s="1"/>
  <c r="FN138" i="10"/>
  <c r="AF138" i="6" s="1"/>
  <c r="FN156" i="10"/>
  <c r="AF156" i="6" s="1"/>
  <c r="FN283" i="10"/>
  <c r="AF283" i="6" s="1"/>
  <c r="GJ178" i="10"/>
  <c r="AJ178" i="6" s="1"/>
  <c r="GJ169" i="10"/>
  <c r="AJ169" i="6" s="1"/>
  <c r="GJ285" i="10"/>
  <c r="AJ285" i="6" s="1"/>
  <c r="FN169" i="10"/>
  <c r="AF169" i="6" s="1"/>
  <c r="HF285" i="10"/>
  <c r="AN285" i="6" s="1"/>
  <c r="IB224" i="10"/>
  <c r="AR224" i="6" s="1"/>
  <c r="GJ223" i="10"/>
  <c r="AJ223" i="6" s="1"/>
  <c r="GJ170" i="10"/>
  <c r="AJ170" i="6" s="1"/>
  <c r="HF185" i="10"/>
  <c r="AN185" i="6" s="1"/>
  <c r="FN302" i="10"/>
  <c r="AF302" i="6" s="1"/>
  <c r="GJ185" i="10"/>
  <c r="AJ185" i="6" s="1"/>
  <c r="GJ168" i="10"/>
  <c r="AJ168" i="6" s="1"/>
  <c r="GJ239" i="10"/>
  <c r="AJ239" i="6" s="1"/>
  <c r="FN296" i="10"/>
  <c r="AF296" i="6" s="1"/>
  <c r="DP59" i="10"/>
  <c r="EM59" i="10" s="1"/>
  <c r="EL59" i="10" s="1"/>
  <c r="FI59" i="10" s="1"/>
  <c r="FH59" i="10" s="1"/>
  <c r="GE59" i="10" s="1"/>
  <c r="GD59" i="10" s="1"/>
  <c r="HA59" i="10" s="1"/>
  <c r="GZ59" i="10" s="1"/>
  <c r="HW59" i="10" s="1"/>
  <c r="HV59" i="10" s="1"/>
  <c r="IS59" i="10" s="1"/>
  <c r="IR59" i="10" s="1"/>
  <c r="GJ190" i="10"/>
  <c r="AJ190" i="6" s="1"/>
  <c r="GJ138" i="10"/>
  <c r="AJ138" i="6" s="1"/>
  <c r="FN287" i="10"/>
  <c r="AF287" i="6" s="1"/>
  <c r="GJ252" i="10"/>
  <c r="AJ252" i="6" s="1"/>
  <c r="BE224" i="6"/>
  <c r="G225" i="12" s="1"/>
  <c r="HF277" i="10"/>
  <c r="AN277" i="6" s="1"/>
  <c r="GJ299" i="10"/>
  <c r="AJ299" i="6" s="1"/>
  <c r="GJ161" i="10"/>
  <c r="AJ161" i="6" s="1"/>
  <c r="GJ244" i="10"/>
  <c r="AJ244" i="6" s="1"/>
  <c r="GJ191" i="10"/>
  <c r="AJ191" i="6" s="1"/>
  <c r="HF170" i="10"/>
  <c r="AN170" i="6" s="1"/>
  <c r="GJ132" i="10"/>
  <c r="AJ132" i="6" s="1"/>
  <c r="FN115" i="10"/>
  <c r="FN191" i="10"/>
  <c r="AF191" i="6" s="1"/>
  <c r="GJ296" i="10"/>
  <c r="AJ296" i="6" s="1"/>
  <c r="FN300" i="10"/>
  <c r="AF300" i="6" s="1"/>
  <c r="FN196" i="10"/>
  <c r="AF196" i="6" s="1"/>
  <c r="CZ72" i="10"/>
  <c r="T72" i="6" s="1"/>
  <c r="V303" i="6"/>
  <c r="CZ30" i="10"/>
  <c r="T30" i="6" s="1"/>
  <c r="HF188" i="10"/>
  <c r="AN188" i="6" s="1"/>
  <c r="HK167" i="10"/>
  <c r="AQ167" i="6" s="1"/>
  <c r="FN244" i="10"/>
  <c r="AF244" i="6" s="1"/>
  <c r="GJ242" i="10"/>
  <c r="AJ242" i="6" s="1"/>
  <c r="FN130" i="10"/>
  <c r="AF130" i="6" s="1"/>
  <c r="HF224" i="10"/>
  <c r="AN224" i="6" s="1"/>
  <c r="GJ160" i="10"/>
  <c r="AJ160" i="6" s="1"/>
  <c r="FN160" i="10"/>
  <c r="AF160" i="6" s="1"/>
  <c r="HF193" i="10"/>
  <c r="AN193" i="6" s="1"/>
  <c r="GJ193" i="10"/>
  <c r="AJ193" i="6" s="1"/>
  <c r="FN121" i="10"/>
  <c r="AF121" i="6" s="1"/>
  <c r="GJ278" i="10"/>
  <c r="AJ278" i="6" s="1"/>
  <c r="HF278" i="10"/>
  <c r="AN278" i="6" s="1"/>
  <c r="P303" i="6"/>
  <c r="AT264" i="6"/>
  <c r="FN145" i="10"/>
  <c r="AF145" i="6" s="1"/>
  <c r="GJ302" i="10"/>
  <c r="AJ302" i="6" s="1"/>
  <c r="GJ282" i="10"/>
  <c r="AJ282" i="6" s="1"/>
  <c r="GJ164" i="10"/>
  <c r="AJ164" i="6" s="1"/>
  <c r="GJ214" i="10"/>
  <c r="AJ214" i="6" s="1"/>
  <c r="IX224" i="10"/>
  <c r="AV224" i="6" s="1"/>
  <c r="HF164" i="10"/>
  <c r="AN164" i="6" s="1"/>
  <c r="FN189" i="10"/>
  <c r="AF189" i="6" s="1"/>
  <c r="FN131" i="10"/>
  <c r="AF131" i="6" s="1"/>
  <c r="IG289" i="10"/>
  <c r="AU289" i="6" s="1"/>
  <c r="AP249" i="6"/>
  <c r="JC193" i="10"/>
  <c r="AY193" i="6" s="1"/>
  <c r="BE193" i="6" s="1"/>
  <c r="G194" i="12" s="1"/>
  <c r="AP173" i="6"/>
  <c r="HK301" i="10"/>
  <c r="AQ301" i="6" s="1"/>
  <c r="AT130" i="6"/>
  <c r="DP26" i="10"/>
  <c r="EM26" i="10" s="1"/>
  <c r="EL26" i="10" s="1"/>
  <c r="FI26" i="10" s="1"/>
  <c r="FH26" i="10" s="1"/>
  <c r="GE26" i="10" s="1"/>
  <c r="GD26" i="10" s="1"/>
  <c r="HA26" i="10" s="1"/>
  <c r="GZ26" i="10" s="1"/>
  <c r="HW26" i="10" s="1"/>
  <c r="HV26" i="10" s="1"/>
  <c r="IS26" i="10" s="1"/>
  <c r="IR26" i="10" s="1"/>
  <c r="HK180" i="10"/>
  <c r="AQ180" i="6" s="1"/>
  <c r="IG302" i="10"/>
  <c r="AU302" i="6" s="1"/>
  <c r="AT302" i="6"/>
  <c r="AT188" i="6"/>
  <c r="HK274" i="10"/>
  <c r="AQ274" i="6" s="1"/>
  <c r="EU56" i="10"/>
  <c r="AD56" i="6" s="1"/>
  <c r="AP251" i="6"/>
  <c r="HF288" i="10"/>
  <c r="AN288" i="6" s="1"/>
  <c r="HF260" i="10"/>
  <c r="AN260" i="6" s="1"/>
  <c r="IB291" i="10"/>
  <c r="AR291" i="6" s="1"/>
  <c r="HF190" i="10"/>
  <c r="AN190" i="6" s="1"/>
  <c r="HF154" i="10"/>
  <c r="AN154" i="6" s="1"/>
  <c r="HF249" i="10"/>
  <c r="AN249" i="6" s="1"/>
  <c r="HF226" i="10"/>
  <c r="AN226" i="6" s="1"/>
  <c r="AP143" i="6"/>
  <c r="HK154" i="10"/>
  <c r="AQ154" i="6" s="1"/>
  <c r="AP127" i="6"/>
  <c r="HK273" i="10"/>
  <c r="AQ273" i="6" s="1"/>
  <c r="IB222" i="10"/>
  <c r="AR222" i="6" s="1"/>
  <c r="JC171" i="10"/>
  <c r="AY171" i="6" s="1"/>
  <c r="BE171" i="6" s="1"/>
  <c r="G172" i="12" s="1"/>
  <c r="JB162" i="10"/>
  <c r="AP280" i="6"/>
  <c r="IG191" i="10"/>
  <c r="AU191" i="6" s="1"/>
  <c r="GJ156" i="10"/>
  <c r="AJ156" i="6" s="1"/>
  <c r="IX155" i="10"/>
  <c r="AV155" i="6" s="1"/>
  <c r="AZ155" i="6" s="1"/>
  <c r="E156" i="12" s="1"/>
  <c r="JB151" i="10"/>
  <c r="IB209" i="10"/>
  <c r="AR209" i="6" s="1"/>
  <c r="HF104" i="10"/>
  <c r="HF152" i="10"/>
  <c r="AN152" i="6" s="1"/>
  <c r="JC232" i="10"/>
  <c r="AY232" i="6" s="1"/>
  <c r="BE232" i="6" s="1"/>
  <c r="HK265" i="10"/>
  <c r="AQ265" i="6" s="1"/>
  <c r="AP260" i="6"/>
  <c r="HF199" i="10"/>
  <c r="AN199" i="6" s="1"/>
  <c r="HF234" i="10"/>
  <c r="AN234" i="6" s="1"/>
  <c r="HF192" i="10"/>
  <c r="AN192" i="6" s="1"/>
  <c r="HK205" i="10"/>
  <c r="AQ205" i="6" s="1"/>
  <c r="AP176" i="6"/>
  <c r="AP253" i="6"/>
  <c r="JC291" i="10"/>
  <c r="AY291" i="6" s="1"/>
  <c r="BE291" i="6" s="1"/>
  <c r="G292" i="12" s="1"/>
  <c r="BD169" i="6"/>
  <c r="F170" i="12"/>
  <c r="AP245" i="6"/>
  <c r="HF275" i="10"/>
  <c r="AN275" i="6" s="1"/>
  <c r="BD211" i="6"/>
  <c r="F212" i="12"/>
  <c r="AP258" i="6"/>
  <c r="BD147" i="6"/>
  <c r="G148" i="12"/>
  <c r="BD139" i="6"/>
  <c r="G140" i="12"/>
  <c r="IB255" i="10"/>
  <c r="AR255" i="6" s="1"/>
  <c r="BE248" i="6"/>
  <c r="G249" i="12" s="1"/>
  <c r="HF220" i="10"/>
  <c r="AN220" i="6" s="1"/>
  <c r="JB228" i="10"/>
  <c r="HK141" i="10"/>
  <c r="AQ141" i="6" s="1"/>
  <c r="IG238" i="10"/>
  <c r="AU238" i="6" s="1"/>
  <c r="BD256" i="6"/>
  <c r="G257" i="12"/>
  <c r="HF162" i="10"/>
  <c r="AN162" i="6" s="1"/>
  <c r="AP221" i="6"/>
  <c r="HK208" i="10"/>
  <c r="AQ208" i="6" s="1"/>
  <c r="HF183" i="10"/>
  <c r="AN183" i="6" s="1"/>
  <c r="AP136" i="6"/>
  <c r="IG174" i="10"/>
  <c r="AU174" i="6" s="1"/>
  <c r="JC179" i="10"/>
  <c r="AY179" i="6" s="1"/>
  <c r="BE179" i="6" s="1"/>
  <c r="HK183" i="10"/>
  <c r="AQ183" i="6" s="1"/>
  <c r="FN210" i="10"/>
  <c r="AF210" i="6" s="1"/>
  <c r="FN129" i="10"/>
  <c r="AF129" i="6" s="1"/>
  <c r="HK165" i="10"/>
  <c r="AQ165" i="6" s="1"/>
  <c r="HK231" i="10"/>
  <c r="AQ231" i="6" s="1"/>
  <c r="HK225" i="10"/>
  <c r="AQ225" i="6" s="1"/>
  <c r="AP241" i="6"/>
  <c r="AP262" i="6"/>
  <c r="BE148" i="6"/>
  <c r="G149" i="12" s="1"/>
  <c r="HF281" i="10"/>
  <c r="AN281" i="6" s="1"/>
  <c r="IG236" i="10"/>
  <c r="AU236" i="6" s="1"/>
  <c r="HF198" i="10"/>
  <c r="AN198" i="6" s="1"/>
  <c r="HK194" i="10"/>
  <c r="AQ194" i="6" s="1"/>
  <c r="IB227" i="10"/>
  <c r="AR227" i="6" s="1"/>
  <c r="CZ21" i="10"/>
  <c r="T21" i="6" s="1"/>
  <c r="IG144" i="10"/>
  <c r="AU144" i="6" s="1"/>
  <c r="HK187" i="10"/>
  <c r="AQ187" i="6" s="1"/>
  <c r="HF139" i="10"/>
  <c r="AN139" i="6" s="1"/>
  <c r="HF284" i="10"/>
  <c r="AN284" i="6" s="1"/>
  <c r="HF132" i="10"/>
  <c r="AN132" i="6" s="1"/>
  <c r="HF221" i="10"/>
  <c r="AN221" i="6" s="1"/>
  <c r="HF105" i="10"/>
  <c r="EA5" i="10"/>
  <c r="AA5" i="6" s="1"/>
  <c r="HF186" i="10"/>
  <c r="AN186" i="6" s="1"/>
  <c r="AP162" i="6"/>
  <c r="AP200" i="6"/>
  <c r="HF118" i="10"/>
  <c r="AP184" i="6"/>
  <c r="AP124" i="6"/>
  <c r="AP123" i="6"/>
  <c r="AP151" i="6"/>
  <c r="IB219" i="10"/>
  <c r="AR219" i="6" s="1"/>
  <c r="GJ240" i="10"/>
  <c r="AJ240" i="6" s="1"/>
  <c r="IG244" i="10"/>
  <c r="AU244" i="6" s="1"/>
  <c r="JB281" i="10"/>
  <c r="AP197" i="6"/>
  <c r="AP202" i="6"/>
  <c r="HF168" i="10"/>
  <c r="AN168" i="6" s="1"/>
  <c r="HF239" i="10"/>
  <c r="AN239" i="6" s="1"/>
  <c r="GJ269" i="10"/>
  <c r="AJ269" i="6" s="1"/>
  <c r="FN146" i="10"/>
  <c r="AF146" i="6" s="1"/>
  <c r="HF216" i="10"/>
  <c r="AN216" i="6" s="1"/>
  <c r="IB216" i="10"/>
  <c r="AR216" i="6" s="1"/>
  <c r="AX148" i="6"/>
  <c r="BC148" i="6" s="1"/>
  <c r="AP170" i="6"/>
  <c r="HK212" i="10"/>
  <c r="AQ212" i="6" s="1"/>
  <c r="AP285" i="6"/>
  <c r="HK278" i="10"/>
  <c r="AQ278" i="6" s="1"/>
  <c r="GJ280" i="10"/>
  <c r="AJ280" i="6" s="1"/>
  <c r="HF213" i="10"/>
  <c r="AN213" i="6" s="1"/>
  <c r="IB262" i="10"/>
  <c r="AR262" i="6" s="1"/>
  <c r="JC261" i="10"/>
  <c r="AY261" i="6" s="1"/>
  <c r="BE261" i="6" s="1"/>
  <c r="AP299" i="6"/>
  <c r="JC186" i="10"/>
  <c r="AY186" i="6" s="1"/>
  <c r="BE186" i="6" s="1"/>
  <c r="G187" i="12" s="1"/>
  <c r="JC129" i="10"/>
  <c r="AY129" i="6" s="1"/>
  <c r="BE129" i="6" s="1"/>
  <c r="G130" i="12" s="1"/>
  <c r="FN148" i="10"/>
  <c r="AF148" i="6" s="1"/>
  <c r="GJ148" i="10"/>
  <c r="AJ148" i="6" s="1"/>
  <c r="JB197" i="10"/>
  <c r="AT247" i="6"/>
  <c r="AP288" i="6"/>
  <c r="HF176" i="10"/>
  <c r="AN176" i="6" s="1"/>
  <c r="HF248" i="10"/>
  <c r="AN248" i="6" s="1"/>
  <c r="IX272" i="10"/>
  <c r="AV272" i="6" s="1"/>
  <c r="GJ144" i="10"/>
  <c r="AJ144" i="6" s="1"/>
  <c r="FN144" i="10"/>
  <c r="AF144" i="6" s="1"/>
  <c r="IB281" i="10"/>
  <c r="AR281" i="6" s="1"/>
  <c r="IX255" i="10"/>
  <c r="AV255" i="6" s="1"/>
  <c r="HK229" i="10"/>
  <c r="AQ229" i="6" s="1"/>
  <c r="JB273" i="10"/>
  <c r="IG153" i="10"/>
  <c r="AU153" i="6" s="1"/>
  <c r="HK126" i="10"/>
  <c r="AQ126" i="6" s="1"/>
  <c r="HK195" i="10"/>
  <c r="AQ195" i="6" s="1"/>
  <c r="IG283" i="10"/>
  <c r="AU283" i="6" s="1"/>
  <c r="HK132" i="10"/>
  <c r="AQ132" i="6" s="1"/>
  <c r="IX230" i="10"/>
  <c r="AV230" i="6" s="1"/>
  <c r="AZ230" i="6" s="1"/>
  <c r="E231" i="12" s="1"/>
  <c r="HF295" i="10"/>
  <c r="AN295" i="6" s="1"/>
  <c r="IB228" i="10"/>
  <c r="AR228" i="6" s="1"/>
  <c r="GJ153" i="10"/>
  <c r="AJ153" i="6" s="1"/>
  <c r="GJ232" i="10"/>
  <c r="AJ232" i="6" s="1"/>
  <c r="HF217" i="10"/>
  <c r="AN217" i="6" s="1"/>
  <c r="IB203" i="10"/>
  <c r="AR203" i="6" s="1"/>
  <c r="HF236" i="10"/>
  <c r="AN236" i="6" s="1"/>
  <c r="HF141" i="10"/>
  <c r="AN141" i="6" s="1"/>
  <c r="HF157" i="10"/>
  <c r="AN157" i="6" s="1"/>
  <c r="HF243" i="10"/>
  <c r="AN243" i="6" s="1"/>
  <c r="HF286" i="10"/>
  <c r="AN286" i="6" s="1"/>
  <c r="GJ117" i="10"/>
  <c r="HF296" i="10"/>
  <c r="AN296" i="6" s="1"/>
  <c r="AP233" i="6"/>
  <c r="AP257" i="6"/>
  <c r="BE216" i="6"/>
  <c r="G217" i="12" s="1"/>
  <c r="GJ130" i="10"/>
  <c r="AJ130" i="6" s="1"/>
  <c r="IX247" i="10"/>
  <c r="AV247" i="6" s="1"/>
  <c r="IB298" i="10"/>
  <c r="AR298" i="6" s="1"/>
  <c r="GJ133" i="10"/>
  <c r="AJ133" i="6" s="1"/>
  <c r="HF133" i="10"/>
  <c r="AN133" i="6" s="1"/>
  <c r="IJ107" i="10"/>
  <c r="JB107" i="10" s="1"/>
  <c r="IF107" i="10"/>
  <c r="IG107" i="10" s="1"/>
  <c r="IB288" i="10"/>
  <c r="AR288" i="6" s="1"/>
  <c r="HF175" i="10"/>
  <c r="AN175" i="6" s="1"/>
  <c r="HF202" i="10"/>
  <c r="AN202" i="6" s="1"/>
  <c r="JA102" i="10"/>
  <c r="JB106" i="10"/>
  <c r="BE133" i="6"/>
  <c r="G134" i="12" s="1"/>
  <c r="IF102" i="10"/>
  <c r="IG102" i="10" s="1"/>
  <c r="IJ102" i="10"/>
  <c r="JB102" i="10" s="1"/>
  <c r="HF161" i="10"/>
  <c r="AN161" i="6" s="1"/>
  <c r="FN171" i="10"/>
  <c r="AF171" i="6" s="1"/>
  <c r="HF171" i="10"/>
  <c r="AN171" i="6" s="1"/>
  <c r="HF267" i="10"/>
  <c r="AN267" i="6" s="1"/>
  <c r="HF299" i="10"/>
  <c r="AN299" i="6" s="1"/>
  <c r="IB258" i="10"/>
  <c r="AR258" i="6" s="1"/>
  <c r="GJ201" i="10"/>
  <c r="AJ201" i="6" s="1"/>
  <c r="HF113" i="10"/>
  <c r="JB156" i="10"/>
  <c r="AP140" i="6"/>
  <c r="AT181" i="6"/>
  <c r="AP219" i="6"/>
  <c r="AP198" i="6"/>
  <c r="FN109" i="10"/>
  <c r="HF109" i="10"/>
  <c r="IX135" i="10"/>
  <c r="AV135" i="6" s="1"/>
  <c r="IX239" i="10"/>
  <c r="AV239" i="6" s="1"/>
  <c r="HF127" i="10"/>
  <c r="AN127" i="6" s="1"/>
  <c r="HF125" i="10"/>
  <c r="AN125" i="6" s="1"/>
  <c r="IF117" i="10"/>
  <c r="IG117" i="10" s="1"/>
  <c r="IJ117" i="10"/>
  <c r="JB117" i="10" s="1"/>
  <c r="HF167" i="10"/>
  <c r="AN167" i="6" s="1"/>
  <c r="HF229" i="10"/>
  <c r="AN229" i="6" s="1"/>
  <c r="HF195" i="10"/>
  <c r="AN195" i="6" s="1"/>
  <c r="EU31" i="10"/>
  <c r="AD31" i="6" s="1"/>
  <c r="IG161" i="10"/>
  <c r="AU161" i="6" s="1"/>
  <c r="AT178" i="6"/>
  <c r="AP182" i="6"/>
  <c r="AP122" i="6"/>
  <c r="JC276" i="10"/>
  <c r="AY276" i="6" s="1"/>
  <c r="BE276" i="6" s="1"/>
  <c r="HF143" i="10"/>
  <c r="AN143" i="6" s="1"/>
  <c r="HF138" i="10"/>
  <c r="AN138" i="6" s="1"/>
  <c r="HF215" i="10"/>
  <c r="AN215" i="6" s="1"/>
  <c r="FD3" i="10"/>
  <c r="IB245" i="10"/>
  <c r="AR245" i="6" s="1"/>
  <c r="HF116" i="10"/>
  <c r="IF120" i="10"/>
  <c r="IG120" i="10" s="1"/>
  <c r="IJ120" i="10"/>
  <c r="JB120" i="10" s="1"/>
  <c r="HF163" i="10"/>
  <c r="AN163" i="6" s="1"/>
  <c r="HF231" i="10"/>
  <c r="AN231" i="6" s="1"/>
  <c r="JB274" i="10"/>
  <c r="AP234" i="6"/>
  <c r="IB243" i="10"/>
  <c r="AR243" i="6" s="1"/>
  <c r="GJ261" i="10"/>
  <c r="AJ261" i="6" s="1"/>
  <c r="HF261" i="10"/>
  <c r="AN261" i="6" s="1"/>
  <c r="GJ103" i="10"/>
  <c r="HF103" i="10"/>
  <c r="GJ181" i="10"/>
  <c r="AJ181" i="6" s="1"/>
  <c r="HF259" i="10"/>
  <c r="AN259" i="6" s="1"/>
  <c r="HF150" i="10"/>
  <c r="AN150" i="6" s="1"/>
  <c r="IX211" i="10"/>
  <c r="AV211" i="6" s="1"/>
  <c r="AX168" i="6"/>
  <c r="BC168" i="6" s="1"/>
  <c r="AX133" i="6"/>
  <c r="BC133" i="6" s="1"/>
  <c r="F134" i="12" s="1"/>
  <c r="JA130" i="10"/>
  <c r="JC130" i="10" s="1"/>
  <c r="AY130" i="6" s="1"/>
  <c r="BE130" i="6" s="1"/>
  <c r="G131" i="12" s="1"/>
  <c r="AT254" i="6"/>
  <c r="IE266" i="10"/>
  <c r="IG266" i="10" s="1"/>
  <c r="AU266" i="6" s="1"/>
  <c r="AT272" i="6"/>
  <c r="IG296" i="10"/>
  <c r="AU296" i="6" s="1"/>
  <c r="IG146" i="10"/>
  <c r="AU146" i="6" s="1"/>
  <c r="AT239" i="6"/>
  <c r="JB138" i="10"/>
  <c r="AP292" i="6"/>
  <c r="JB234" i="10"/>
  <c r="IG267" i="10"/>
  <c r="AU267" i="6" s="1"/>
  <c r="IB250" i="10"/>
  <c r="AR250" i="6" s="1"/>
  <c r="IG109" i="10"/>
  <c r="AT121" i="6"/>
  <c r="IG177" i="10"/>
  <c r="AU177" i="6" s="1"/>
  <c r="JC150" i="10"/>
  <c r="AY150" i="6" s="1"/>
  <c r="BE150" i="6" s="1"/>
  <c r="JC269" i="10"/>
  <c r="AY269" i="6" s="1"/>
  <c r="BE269" i="6" s="1"/>
  <c r="JC240" i="10"/>
  <c r="AY240" i="6" s="1"/>
  <c r="BE240" i="6" s="1"/>
  <c r="AP298" i="6"/>
  <c r="HK156" i="10"/>
  <c r="AQ156" i="6" s="1"/>
  <c r="AP268" i="6"/>
  <c r="AX160" i="6"/>
  <c r="BC160" i="6" s="1"/>
  <c r="F161" i="12" s="1"/>
  <c r="AP172" i="6"/>
  <c r="AX129" i="6"/>
  <c r="BC129" i="6" s="1"/>
  <c r="F130" i="12" s="1"/>
  <c r="JB265" i="10"/>
  <c r="IG275" i="10"/>
  <c r="AU275" i="6" s="1"/>
  <c r="HK277" i="10"/>
  <c r="AQ277" i="6" s="1"/>
  <c r="AP218" i="6"/>
  <c r="JB187" i="10"/>
  <c r="IB238" i="10"/>
  <c r="AR238" i="6" s="1"/>
  <c r="IB247" i="10"/>
  <c r="AR247" i="6" s="1"/>
  <c r="JB225" i="10"/>
  <c r="JB105" i="10"/>
  <c r="IG135" i="10"/>
  <c r="AU135" i="6" s="1"/>
  <c r="IG252" i="10"/>
  <c r="AU252" i="6" s="1"/>
  <c r="HK243" i="10"/>
  <c r="AQ243" i="6" s="1"/>
  <c r="AP227" i="6"/>
  <c r="HK290" i="10"/>
  <c r="AQ290" i="6" s="1"/>
  <c r="AT235" i="6"/>
  <c r="AP185" i="6"/>
  <c r="AP175" i="6"/>
  <c r="AP266" i="6"/>
  <c r="HK152" i="10"/>
  <c r="AQ152" i="6" s="1"/>
  <c r="AP293" i="6"/>
  <c r="AP284" i="6"/>
  <c r="AP217" i="6"/>
  <c r="AP286" i="6"/>
  <c r="HK282" i="10"/>
  <c r="AQ282" i="6" s="1"/>
  <c r="AP213" i="6"/>
  <c r="AP297" i="6"/>
  <c r="AP250" i="6"/>
  <c r="AP196" i="6"/>
  <c r="AP163" i="6"/>
  <c r="HK242" i="10"/>
  <c r="AQ242" i="6" s="1"/>
  <c r="BE160" i="6"/>
  <c r="G161" i="12" s="1"/>
  <c r="JA203" i="10"/>
  <c r="JC203" i="10" s="1"/>
  <c r="AY203" i="6" s="1"/>
  <c r="JA244" i="10"/>
  <c r="JC244" i="10" s="1"/>
  <c r="AY244" i="6" s="1"/>
  <c r="AX193" i="6"/>
  <c r="BC193" i="6" s="1"/>
  <c r="F194" i="12" s="1"/>
  <c r="JA271" i="10"/>
  <c r="JC271" i="10" s="1"/>
  <c r="AY271" i="6" s="1"/>
  <c r="BE271" i="6" s="1"/>
  <c r="G272" i="12" s="1"/>
  <c r="IE299" i="10"/>
  <c r="AT299" i="6" s="1"/>
  <c r="IE200" i="10"/>
  <c r="IG200" i="10" s="1"/>
  <c r="AU200" i="6" s="1"/>
  <c r="IG287" i="10"/>
  <c r="AU287" i="6" s="1"/>
  <c r="IE234" i="10"/>
  <c r="IG234" i="10" s="1"/>
  <c r="AU234" i="6" s="1"/>
  <c r="IG279" i="10"/>
  <c r="AU279" i="6" s="1"/>
  <c r="IE158" i="10"/>
  <c r="AT158" i="6" s="1"/>
  <c r="IE149" i="10"/>
  <c r="IG149" i="10" s="1"/>
  <c r="AU149" i="6" s="1"/>
  <c r="IE116" i="10"/>
  <c r="IG116" i="10" s="1"/>
  <c r="IG131" i="10"/>
  <c r="AU131" i="6" s="1"/>
  <c r="IE134" i="10"/>
  <c r="AT134" i="6" s="1"/>
  <c r="IE237" i="10"/>
  <c r="IG237" i="10" s="1"/>
  <c r="AU237" i="6" s="1"/>
  <c r="IE251" i="10"/>
  <c r="IG251" i="10" s="1"/>
  <c r="AU251" i="6" s="1"/>
  <c r="IE187" i="10"/>
  <c r="AT187" i="6" s="1"/>
  <c r="JA300" i="10"/>
  <c r="JC300" i="10" s="1"/>
  <c r="AY300" i="6" s="1"/>
  <c r="JA125" i="10"/>
  <c r="JC125" i="10" s="1"/>
  <c r="AY125" i="6" s="1"/>
  <c r="BE125" i="6" s="1"/>
  <c r="G126" i="12" s="1"/>
  <c r="AX209" i="6"/>
  <c r="BC209" i="6" s="1"/>
  <c r="JA161" i="10"/>
  <c r="JC161" i="10" s="1"/>
  <c r="AY161" i="6" s="1"/>
  <c r="JA190" i="10"/>
  <c r="JC190" i="10" s="1"/>
  <c r="AY190" i="6" s="1"/>
  <c r="JC199" i="10"/>
  <c r="AY199" i="6" s="1"/>
  <c r="BE199" i="6" s="1"/>
  <c r="AX224" i="6"/>
  <c r="BC224" i="6" s="1"/>
  <c r="JA259" i="10"/>
  <c r="JC259" i="10" s="1"/>
  <c r="AY259" i="6" s="1"/>
  <c r="JC137" i="10"/>
  <c r="AY137" i="6" s="1"/>
  <c r="BE137" i="6" s="1"/>
  <c r="JA109" i="10"/>
  <c r="JC109" i="10" s="1"/>
  <c r="JA206" i="10"/>
  <c r="AX206" i="6" s="1"/>
  <c r="JA166" i="10"/>
  <c r="JC166" i="10" s="1"/>
  <c r="AY166" i="6" s="1"/>
  <c r="BE166" i="6" s="1"/>
  <c r="G167" i="12" s="1"/>
  <c r="JA115" i="10"/>
  <c r="JC115" i="10" s="1"/>
  <c r="IE249" i="10"/>
  <c r="AT249" i="6" s="1"/>
  <c r="IG259" i="10"/>
  <c r="AU259" i="6" s="1"/>
  <c r="IE194" i="10"/>
  <c r="AT194" i="6" s="1"/>
  <c r="IE262" i="10"/>
  <c r="IG262" i="10" s="1"/>
  <c r="AU262" i="6" s="1"/>
  <c r="IG230" i="10"/>
  <c r="AU230" i="6" s="1"/>
  <c r="AT128" i="6"/>
  <c r="AT145" i="6"/>
  <c r="IE292" i="10"/>
  <c r="AT292" i="6" s="1"/>
  <c r="IE124" i="10"/>
  <c r="AT124" i="6" s="1"/>
  <c r="AT206" i="6"/>
  <c r="AT166" i="6"/>
  <c r="IG190" i="10"/>
  <c r="AU190" i="6" s="1"/>
  <c r="IG207" i="10"/>
  <c r="AU207" i="6" s="1"/>
  <c r="IE270" i="10"/>
  <c r="IG270" i="10" s="1"/>
  <c r="AU270" i="6" s="1"/>
  <c r="IE290" i="10"/>
  <c r="AT290" i="6" s="1"/>
  <c r="IE243" i="10"/>
  <c r="IG243" i="10" s="1"/>
  <c r="AU243" i="6" s="1"/>
  <c r="IE242" i="10"/>
  <c r="IG242" i="10" s="1"/>
  <c r="AU242" i="6" s="1"/>
  <c r="IE294" i="10"/>
  <c r="IG294" i="10" s="1"/>
  <c r="AU294" i="6" s="1"/>
  <c r="IG142" i="10"/>
  <c r="AU142" i="6" s="1"/>
  <c r="BC291" i="6"/>
  <c r="AT255" i="6"/>
  <c r="IG214" i="10"/>
  <c r="AU214" i="6" s="1"/>
  <c r="IE118" i="10"/>
  <c r="IG118" i="10" s="1"/>
  <c r="AT263" i="6"/>
  <c r="IG164" i="10"/>
  <c r="AU164" i="6" s="1"/>
  <c r="IE136" i="10"/>
  <c r="AT136" i="6" s="1"/>
  <c r="IG222" i="10"/>
  <c r="AU222" i="6" s="1"/>
  <c r="IE281" i="10"/>
  <c r="IG281" i="10" s="1"/>
  <c r="AU281" i="6" s="1"/>
  <c r="BE155" i="6"/>
  <c r="G156" i="12" s="1"/>
  <c r="IE126" i="10"/>
  <c r="IG126" i="10" s="1"/>
  <c r="AU126" i="6" s="1"/>
  <c r="IE265" i="10"/>
  <c r="IG265" i="10" s="1"/>
  <c r="AU265" i="6" s="1"/>
  <c r="IE212" i="10"/>
  <c r="IG212" i="10" s="1"/>
  <c r="AU212" i="6" s="1"/>
  <c r="IE228" i="10"/>
  <c r="IG228" i="10" s="1"/>
  <c r="AU228" i="6" s="1"/>
  <c r="IE213" i="10"/>
  <c r="IG213" i="10" s="1"/>
  <c r="AU213" i="6" s="1"/>
  <c r="IE205" i="10"/>
  <c r="AT205" i="6" s="1"/>
  <c r="AT210" i="6"/>
  <c r="IE257" i="10"/>
  <c r="IG257" i="10" s="1"/>
  <c r="AU257" i="6" s="1"/>
  <c r="IE227" i="10"/>
  <c r="AT227" i="6" s="1"/>
  <c r="IE196" i="10"/>
  <c r="IG196" i="10" s="1"/>
  <c r="AU196" i="6" s="1"/>
  <c r="IE197" i="10"/>
  <c r="AT197" i="6" s="1"/>
  <c r="IE280" i="10"/>
  <c r="IG280" i="10" s="1"/>
  <c r="AU280" i="6" s="1"/>
  <c r="IE185" i="10"/>
  <c r="AT185" i="6" s="1"/>
  <c r="IE198" i="10"/>
  <c r="IG198" i="10" s="1"/>
  <c r="AU198" i="6" s="1"/>
  <c r="IE225" i="10"/>
  <c r="IG225" i="10" s="1"/>
  <c r="AU225" i="6" s="1"/>
  <c r="IE250" i="10"/>
  <c r="IG250" i="10" s="1"/>
  <c r="AU250" i="6" s="1"/>
  <c r="JA302" i="10"/>
  <c r="JA210" i="10"/>
  <c r="JC210" i="10" s="1"/>
  <c r="AY210" i="6" s="1"/>
  <c r="BE210" i="6" s="1"/>
  <c r="G211" i="12" s="1"/>
  <c r="JA189" i="10"/>
  <c r="JC189" i="10" s="1"/>
  <c r="AY189" i="6" s="1"/>
  <c r="BE189" i="6" s="1"/>
  <c r="G190" i="12" s="1"/>
  <c r="JA145" i="10"/>
  <c r="AX145" i="6" s="1"/>
  <c r="JA107" i="10"/>
  <c r="JA238" i="10"/>
  <c r="JC238" i="10" s="1"/>
  <c r="AY238" i="6" s="1"/>
  <c r="JA174" i="10"/>
  <c r="AX174" i="6" s="1"/>
  <c r="BC174" i="6" s="1"/>
  <c r="F175" i="12" s="1"/>
  <c r="JA178" i="10"/>
  <c r="AX178" i="6" s="1"/>
  <c r="JA135" i="10"/>
  <c r="JC135" i="10" s="1"/>
  <c r="AY135" i="6" s="1"/>
  <c r="JA164" i="10"/>
  <c r="JC164" i="10" s="1"/>
  <c r="AY164" i="6" s="1"/>
  <c r="JA153" i="10"/>
  <c r="JC153" i="10" s="1"/>
  <c r="AY153" i="6" s="1"/>
  <c r="JA254" i="10"/>
  <c r="JC254" i="10" s="1"/>
  <c r="AY254" i="6" s="1"/>
  <c r="BE254" i="6" s="1"/>
  <c r="G255" i="12" s="1"/>
  <c r="AP215" i="6"/>
  <c r="AP204" i="6"/>
  <c r="AP223" i="6"/>
  <c r="AP192" i="6"/>
  <c r="IB200" i="10"/>
  <c r="AR200" i="6" s="1"/>
  <c r="IB239" i="10"/>
  <c r="AR239" i="6" s="1"/>
  <c r="IE268" i="10"/>
  <c r="IG268" i="10" s="1"/>
  <c r="AU268" i="6" s="1"/>
  <c r="JA255" i="10"/>
  <c r="JC255" i="10" s="1"/>
  <c r="AY255" i="6" s="1"/>
  <c r="BE255" i="6" s="1"/>
  <c r="G256" i="12" s="1"/>
  <c r="AP220" i="6"/>
  <c r="IE140" i="10"/>
  <c r="IG140" i="10" s="1"/>
  <c r="AU140" i="6" s="1"/>
  <c r="AP158" i="6"/>
  <c r="IE122" i="10"/>
  <c r="IG122" i="10" s="1"/>
  <c r="AU122" i="6" s="1"/>
  <c r="JA246" i="10"/>
  <c r="AX246" i="6" s="1"/>
  <c r="IE170" i="10"/>
  <c r="AT170" i="6" s="1"/>
  <c r="JA252" i="10"/>
  <c r="JC252" i="10" s="1"/>
  <c r="AY252" i="6" s="1"/>
  <c r="IE204" i="10"/>
  <c r="IG204" i="10" s="1"/>
  <c r="AU204" i="6" s="1"/>
  <c r="IE110" i="10"/>
  <c r="IG110" i="10" s="1"/>
  <c r="IE112" i="10"/>
  <c r="IG112" i="10" s="1"/>
  <c r="IE173" i="10"/>
  <c r="IG173" i="10" s="1"/>
  <c r="AU173" i="6" s="1"/>
  <c r="JA121" i="10"/>
  <c r="AX121" i="6" s="1"/>
  <c r="IE104" i="10"/>
  <c r="IG104" i="10" s="1"/>
  <c r="JA222" i="10"/>
  <c r="JC222" i="10" s="1"/>
  <c r="AY222" i="6" s="1"/>
  <c r="IE288" i="10"/>
  <c r="IG288" i="10" s="1"/>
  <c r="AU288" i="6" s="1"/>
  <c r="IE132" i="10"/>
  <c r="IG132" i="10" s="1"/>
  <c r="AU132" i="6" s="1"/>
  <c r="JA275" i="10"/>
  <c r="AX275" i="6" s="1"/>
  <c r="BC275" i="6" s="1"/>
  <c r="F276" i="12" s="1"/>
  <c r="IE165" i="10"/>
  <c r="IG165" i="10" s="1"/>
  <c r="AU165" i="6" s="1"/>
  <c r="IE202" i="10"/>
  <c r="IG202" i="10" s="1"/>
  <c r="AU202" i="6" s="1"/>
  <c r="AP281" i="6"/>
  <c r="AT159" i="6"/>
  <c r="IB159" i="10"/>
  <c r="AR159" i="6" s="1"/>
  <c r="IE208" i="10"/>
  <c r="IG208" i="10" s="1"/>
  <c r="AU208" i="6" s="1"/>
  <c r="IE113" i="10"/>
  <c r="IG113" i="10" s="1"/>
  <c r="JA214" i="10"/>
  <c r="JC214" i="10" s="1"/>
  <c r="AY214" i="6" s="1"/>
  <c r="IE180" i="10"/>
  <c r="IG180" i="10" s="1"/>
  <c r="AU180" i="6" s="1"/>
  <c r="JA131" i="10"/>
  <c r="AX131" i="6" s="1"/>
  <c r="BC131" i="6" s="1"/>
  <c r="F132" i="12" s="1"/>
  <c r="IE215" i="10"/>
  <c r="AT215" i="6" s="1"/>
  <c r="JA207" i="10"/>
  <c r="JC207" i="10" s="1"/>
  <c r="AY207" i="6" s="1"/>
  <c r="IE123" i="10"/>
  <c r="IG123" i="10" s="1"/>
  <c r="AU123" i="6" s="1"/>
  <c r="AX155" i="6"/>
  <c r="BC155" i="6" s="1"/>
  <c r="F156" i="12" s="1"/>
  <c r="JA263" i="10"/>
  <c r="JC263" i="10" s="1"/>
  <c r="AY263" i="6" s="1"/>
  <c r="BE263" i="6" s="1"/>
  <c r="G264" i="12" s="1"/>
  <c r="IE119" i="10"/>
  <c r="IG119" i="10" s="1"/>
  <c r="IE223" i="10"/>
  <c r="AT223" i="6" s="1"/>
  <c r="IE156" i="10"/>
  <c r="IG156" i="10" s="1"/>
  <c r="AU156" i="6" s="1"/>
  <c r="IE108" i="10"/>
  <c r="IG108" i="10" s="1"/>
  <c r="JA264" i="10"/>
  <c r="AX264" i="6" s="1"/>
  <c r="IE167" i="10"/>
  <c r="IG167" i="10" s="1"/>
  <c r="AU167" i="6" s="1"/>
  <c r="IE162" i="10"/>
  <c r="AT162" i="6" s="1"/>
  <c r="IG203" i="10"/>
  <c r="AU203" i="6" s="1"/>
  <c r="JA236" i="10"/>
  <c r="JC236" i="10" s="1"/>
  <c r="AY236" i="6" s="1"/>
  <c r="JA111" i="10"/>
  <c r="JC111" i="10" s="1"/>
  <c r="AP149" i="6"/>
  <c r="IE176" i="10"/>
  <c r="IG176" i="10" s="1"/>
  <c r="AU176" i="6" s="1"/>
  <c r="HF119" i="10"/>
  <c r="AT271" i="6"/>
  <c r="IE241" i="10"/>
  <c r="IG241" i="10" s="1"/>
  <c r="AU241" i="6" s="1"/>
  <c r="IE221" i="10"/>
  <c r="IG221" i="10" s="1"/>
  <c r="AU221" i="6" s="1"/>
  <c r="JB298" i="10"/>
  <c r="IE141" i="10"/>
  <c r="AT141" i="6" s="1"/>
  <c r="IE105" i="10"/>
  <c r="IG105" i="10" s="1"/>
  <c r="JA128" i="10"/>
  <c r="AX128" i="6" s="1"/>
  <c r="IB188" i="10"/>
  <c r="AR188" i="6" s="1"/>
  <c r="EU64" i="10"/>
  <c r="AD64" i="6" s="1"/>
  <c r="EU51" i="10"/>
  <c r="AD51" i="6" s="1"/>
  <c r="HF166" i="10"/>
  <c r="AN166" i="6" s="1"/>
  <c r="IE245" i="10"/>
  <c r="AT245" i="6" s="1"/>
  <c r="IE285" i="10"/>
  <c r="IG285" i="10" s="1"/>
  <c r="AU285" i="6" s="1"/>
  <c r="IE182" i="10"/>
  <c r="IG182" i="10" s="1"/>
  <c r="AU182" i="6" s="1"/>
  <c r="IE284" i="10"/>
  <c r="IG284" i="10" s="1"/>
  <c r="AU284" i="6" s="1"/>
  <c r="IE233" i="10"/>
  <c r="IG233" i="10" s="1"/>
  <c r="AU233" i="6" s="1"/>
  <c r="JA230" i="10"/>
  <c r="JC230" i="10" s="1"/>
  <c r="AY230" i="6" s="1"/>
  <c r="IE184" i="10"/>
  <c r="IG184" i="10" s="1"/>
  <c r="AU184" i="6" s="1"/>
  <c r="IE157" i="10"/>
  <c r="IG157" i="10" s="1"/>
  <c r="AU157" i="6" s="1"/>
  <c r="JA177" i="10"/>
  <c r="JC177" i="10" s="1"/>
  <c r="AY177" i="6" s="1"/>
  <c r="IE297" i="10"/>
  <c r="IG297" i="10" s="1"/>
  <c r="AU297" i="6" s="1"/>
  <c r="IE282" i="10"/>
  <c r="AT282" i="6" s="1"/>
  <c r="IE114" i="10"/>
  <c r="IG114" i="10" s="1"/>
  <c r="JA159" i="10"/>
  <c r="AX159" i="6" s="1"/>
  <c r="IE218" i="10"/>
  <c r="IG218" i="10" s="1"/>
  <c r="AU218" i="6" s="1"/>
  <c r="JA103" i="10"/>
  <c r="JC103" i="10" s="1"/>
  <c r="HF126" i="10"/>
  <c r="AN126" i="6" s="1"/>
  <c r="IE172" i="10"/>
  <c r="IG172" i="10" s="1"/>
  <c r="AU172" i="6" s="1"/>
  <c r="IE106" i="10"/>
  <c r="IG106" i="10" s="1"/>
  <c r="IE286" i="10"/>
  <c r="AT286" i="6" s="1"/>
  <c r="IE298" i="10"/>
  <c r="AT298" i="6" s="1"/>
  <c r="AX216" i="6"/>
  <c r="BC216" i="6" s="1"/>
  <c r="AP237" i="6"/>
  <c r="FP49" i="10"/>
  <c r="JA120" i="10"/>
  <c r="IE183" i="10"/>
  <c r="AT183" i="6" s="1"/>
  <c r="IE151" i="10"/>
  <c r="AT151" i="6" s="1"/>
  <c r="IE260" i="10"/>
  <c r="IG260" i="10" s="1"/>
  <c r="AU260" i="6" s="1"/>
  <c r="IE226" i="10"/>
  <c r="IG226" i="10" s="1"/>
  <c r="AU226" i="6" s="1"/>
  <c r="IE273" i="10"/>
  <c r="AT273" i="6" s="1"/>
  <c r="IE277" i="10"/>
  <c r="IG277" i="10" s="1"/>
  <c r="AU277" i="6" s="1"/>
  <c r="IE295" i="10"/>
  <c r="AT295" i="6" s="1"/>
  <c r="AT189" i="6"/>
  <c r="EU91" i="10"/>
  <c r="AD91" i="6" s="1"/>
  <c r="JA239" i="10"/>
  <c r="AX239" i="6" s="1"/>
  <c r="IE274" i="10"/>
  <c r="AT274" i="6" s="1"/>
  <c r="JA247" i="10"/>
  <c r="JC247" i="10" s="1"/>
  <c r="AY247" i="6" s="1"/>
  <c r="BE247" i="6" s="1"/>
  <c r="G248" i="12" s="1"/>
  <c r="JA191" i="10"/>
  <c r="JC191" i="10" s="1"/>
  <c r="AY191" i="6" s="1"/>
  <c r="JA272" i="10"/>
  <c r="JC272" i="10" s="1"/>
  <c r="AY272" i="6" s="1"/>
  <c r="BE272" i="6" s="1"/>
  <c r="G273" i="12" s="1"/>
  <c r="IE253" i="10"/>
  <c r="AT253" i="6" s="1"/>
  <c r="AP228" i="6"/>
  <c r="JA142" i="10"/>
  <c r="AX142" i="6" s="1"/>
  <c r="BC142" i="6" s="1"/>
  <c r="F143" i="12" s="1"/>
  <c r="IE138" i="10"/>
  <c r="IG138" i="10" s="1"/>
  <c r="AU138" i="6" s="1"/>
  <c r="JA235" i="10"/>
  <c r="JC235" i="10" s="1"/>
  <c r="AY235" i="6" s="1"/>
  <c r="BE235" i="6" s="1"/>
  <c r="G236" i="12" s="1"/>
  <c r="IE258" i="10"/>
  <c r="IG258" i="10" s="1"/>
  <c r="AU258" i="6" s="1"/>
  <c r="JA296" i="10"/>
  <c r="JC296" i="10" s="1"/>
  <c r="AY296" i="6" s="1"/>
  <c r="AP138" i="6"/>
  <c r="AP226" i="6"/>
  <c r="IE278" i="10"/>
  <c r="AT278" i="6" s="1"/>
  <c r="JA279" i="10"/>
  <c r="JC279" i="10" s="1"/>
  <c r="AY279" i="6" s="1"/>
  <c r="IE154" i="10"/>
  <c r="IG154" i="10" s="1"/>
  <c r="AU154" i="6" s="1"/>
  <c r="IE152" i="10"/>
  <c r="IG152" i="10" s="1"/>
  <c r="AU152" i="6" s="1"/>
  <c r="JA283" i="10"/>
  <c r="AX283" i="6" s="1"/>
  <c r="BC283" i="6" s="1"/>
  <c r="F284" i="12" s="1"/>
  <c r="JA267" i="10"/>
  <c r="JC267" i="10" s="1"/>
  <c r="AY267" i="6" s="1"/>
  <c r="JA146" i="10"/>
  <c r="JC146" i="10" s="1"/>
  <c r="AY146" i="6" s="1"/>
  <c r="IE301" i="10"/>
  <c r="AT301" i="6" s="1"/>
  <c r="IE217" i="10"/>
  <c r="IG217" i="10" s="1"/>
  <c r="AU217" i="6" s="1"/>
  <c r="IE293" i="10"/>
  <c r="IG293" i="10" s="1"/>
  <c r="AU293" i="6" s="1"/>
  <c r="IE127" i="10"/>
  <c r="IG127" i="10" s="1"/>
  <c r="AU127" i="6" s="1"/>
  <c r="HF112" i="10"/>
  <c r="IE231" i="10"/>
  <c r="IG231" i="10" s="1"/>
  <c r="AU231" i="6" s="1"/>
  <c r="IE143" i="10"/>
  <c r="AT143" i="6" s="1"/>
  <c r="JA188" i="10"/>
  <c r="JC188" i="10" s="1"/>
  <c r="AY188" i="6" s="1"/>
  <c r="BE188" i="6" s="1"/>
  <c r="G189" i="12" s="1"/>
  <c r="AP295" i="6"/>
  <c r="JA117" i="10"/>
  <c r="IE220" i="10"/>
  <c r="AT220" i="6" s="1"/>
  <c r="IE163" i="10"/>
  <c r="AT163" i="6" s="1"/>
  <c r="JA287" i="10"/>
  <c r="JC287" i="10" s="1"/>
  <c r="AY287" i="6" s="1"/>
  <c r="IE219" i="10"/>
  <c r="IG219" i="10" s="1"/>
  <c r="AU219" i="6" s="1"/>
  <c r="IE192" i="10"/>
  <c r="AT192" i="6" s="1"/>
  <c r="IE195" i="10"/>
  <c r="IG195" i="10" s="1"/>
  <c r="AU195" i="6" s="1"/>
  <c r="IE175" i="10"/>
  <c r="AT175" i="6" s="1"/>
  <c r="IE229" i="10"/>
  <c r="IG229" i="10" s="1"/>
  <c r="AU229" i="6" s="1"/>
  <c r="JA289" i="10"/>
  <c r="JC289" i="10" s="1"/>
  <c r="AY289" i="6" s="1"/>
  <c r="JB204" i="10"/>
  <c r="JA144" i="10"/>
  <c r="AX144" i="6" s="1"/>
  <c r="BC144" i="6" s="1"/>
  <c r="F145" i="12" s="1"/>
  <c r="BE201" i="6"/>
  <c r="JA181" i="10"/>
  <c r="JC181" i="10" s="1"/>
  <c r="AY181" i="6" s="1"/>
  <c r="BE181" i="6" s="1"/>
  <c r="G182" i="12" s="1"/>
  <c r="IG300" i="10"/>
  <c r="AU300" i="6" s="1"/>
  <c r="IY241" i="10"/>
  <c r="IZ241" i="10"/>
  <c r="JB241" i="10"/>
  <c r="IY208" i="10"/>
  <c r="IZ208" i="10"/>
  <c r="JB208" i="10"/>
  <c r="IY284" i="10"/>
  <c r="IZ284" i="10"/>
  <c r="JB284" i="10"/>
  <c r="IY299" i="10"/>
  <c r="IZ299" i="10"/>
  <c r="JB299" i="10"/>
  <c r="IY231" i="10"/>
  <c r="IZ231" i="10"/>
  <c r="JB231" i="10"/>
  <c r="IY113" i="10"/>
  <c r="IZ113" i="10"/>
  <c r="IY173" i="10"/>
  <c r="IZ173" i="10"/>
  <c r="JB113" i="10"/>
  <c r="HF124" i="10"/>
  <c r="AN124" i="6" s="1"/>
  <c r="JB173" i="10"/>
  <c r="JB195" i="10"/>
  <c r="IY172" i="10"/>
  <c r="IZ172" i="10"/>
  <c r="JB172" i="10"/>
  <c r="IY213" i="10"/>
  <c r="IZ213" i="10"/>
  <c r="JB213" i="10"/>
  <c r="IY143" i="10"/>
  <c r="IZ143" i="10"/>
  <c r="JB143" i="10"/>
  <c r="IY140" i="10"/>
  <c r="IZ140" i="10"/>
  <c r="IY281" i="10"/>
  <c r="IZ281" i="10"/>
  <c r="IY243" i="10"/>
  <c r="IZ243" i="10"/>
  <c r="JB243" i="10"/>
  <c r="IY295" i="10"/>
  <c r="IZ295" i="10"/>
  <c r="HF251" i="10"/>
  <c r="AN251" i="6" s="1"/>
  <c r="IY220" i="10"/>
  <c r="IZ220" i="10"/>
  <c r="IY274" i="10"/>
  <c r="IZ274" i="10"/>
  <c r="IY136" i="10"/>
  <c r="IZ136" i="10"/>
  <c r="JB136" i="10"/>
  <c r="IY270" i="10"/>
  <c r="IZ270" i="10"/>
  <c r="JB270" i="10"/>
  <c r="IY280" i="10"/>
  <c r="IZ280" i="10"/>
  <c r="IY297" i="10"/>
  <c r="IZ297" i="10"/>
  <c r="JB297" i="10"/>
  <c r="IY104" i="10"/>
  <c r="IZ104" i="10"/>
  <c r="JB104" i="10"/>
  <c r="JB294" i="10"/>
  <c r="IY212" i="10"/>
  <c r="IZ212" i="10"/>
  <c r="IY217" i="10"/>
  <c r="IZ217" i="10"/>
  <c r="IY293" i="10"/>
  <c r="IZ293" i="10"/>
  <c r="JB293" i="10"/>
  <c r="IY114" i="10"/>
  <c r="IZ114" i="10"/>
  <c r="IY105" i="10"/>
  <c r="IZ105" i="10"/>
  <c r="IY185" i="10"/>
  <c r="IZ185" i="10"/>
  <c r="JB185" i="10"/>
  <c r="HF233" i="10"/>
  <c r="AN233" i="6" s="1"/>
  <c r="IY260" i="10"/>
  <c r="IZ260" i="10"/>
  <c r="JB260" i="10"/>
  <c r="IY292" i="10"/>
  <c r="IZ292" i="10"/>
  <c r="IY180" i="10"/>
  <c r="IZ180" i="10"/>
  <c r="JB180" i="10"/>
  <c r="IZ112" i="10"/>
  <c r="IY112" i="10"/>
  <c r="IY165" i="10"/>
  <c r="IZ165" i="10"/>
  <c r="IY277" i="10"/>
  <c r="IZ277" i="10"/>
  <c r="IY250" i="10"/>
  <c r="IZ250" i="10"/>
  <c r="IZ251" i="10"/>
  <c r="IY251" i="10"/>
  <c r="JB251" i="10"/>
  <c r="HF122" i="10"/>
  <c r="AN122" i="6" s="1"/>
  <c r="HF218" i="10"/>
  <c r="AN218" i="6" s="1"/>
  <c r="IY157" i="10"/>
  <c r="IZ157" i="10"/>
  <c r="JB157" i="10"/>
  <c r="IZ294" i="10"/>
  <c r="IY294" i="10"/>
  <c r="IY149" i="10"/>
  <c r="IZ149" i="10"/>
  <c r="IY108" i="10"/>
  <c r="IZ108" i="10"/>
  <c r="JB108" i="10"/>
  <c r="IY151" i="10"/>
  <c r="IZ151" i="10"/>
  <c r="IZ127" i="10"/>
  <c r="IY127" i="10"/>
  <c r="HF180" i="10"/>
  <c r="AN180" i="6" s="1"/>
  <c r="IY162" i="10"/>
  <c r="IZ162" i="10"/>
  <c r="IY227" i="10"/>
  <c r="IZ227" i="10"/>
  <c r="IY266" i="10"/>
  <c r="IZ266" i="10"/>
  <c r="IY229" i="10"/>
  <c r="IZ229" i="10"/>
  <c r="IY228" i="10"/>
  <c r="IZ228" i="10"/>
  <c r="IY225" i="10"/>
  <c r="IZ225" i="10"/>
  <c r="IY257" i="10"/>
  <c r="IZ257" i="10"/>
  <c r="IY138" i="10"/>
  <c r="IZ138" i="10"/>
  <c r="HF108" i="10"/>
  <c r="IY285" i="10"/>
  <c r="IZ285" i="10"/>
  <c r="IY242" i="10"/>
  <c r="IZ242" i="10"/>
  <c r="JB285" i="10"/>
  <c r="IY156" i="10"/>
  <c r="IZ156" i="10"/>
  <c r="IY219" i="10"/>
  <c r="IZ219" i="10"/>
  <c r="IY195" i="10"/>
  <c r="IZ195" i="10"/>
  <c r="IY167" i="10"/>
  <c r="IZ167" i="10"/>
  <c r="JB167" i="10"/>
  <c r="JB219" i="10"/>
  <c r="IY141" i="10"/>
  <c r="IZ141" i="10"/>
  <c r="JB141" i="10"/>
  <c r="IY187" i="10"/>
  <c r="IZ187" i="10"/>
  <c r="JB127" i="10"/>
  <c r="HF156" i="10"/>
  <c r="AN156" i="6" s="1"/>
  <c r="JB242" i="10"/>
  <c r="JB149" i="10"/>
  <c r="JB126" i="10"/>
  <c r="IX291" i="10"/>
  <c r="AV291" i="6" s="1"/>
  <c r="IY298" i="10"/>
  <c r="IZ298" i="10"/>
  <c r="IY176" i="10"/>
  <c r="IZ176" i="10"/>
  <c r="JB176" i="10"/>
  <c r="JB280" i="10"/>
  <c r="IY202" i="10"/>
  <c r="IZ202" i="10"/>
  <c r="JB202" i="10"/>
  <c r="IY245" i="10"/>
  <c r="IZ245" i="10"/>
  <c r="IY278" i="10"/>
  <c r="IZ278" i="10"/>
  <c r="JB278" i="10"/>
  <c r="IY116" i="10"/>
  <c r="IZ116" i="10"/>
  <c r="JB116" i="10"/>
  <c r="IY134" i="10"/>
  <c r="IZ134" i="10"/>
  <c r="JB134" i="10"/>
  <c r="IY154" i="10"/>
  <c r="IZ154" i="10"/>
  <c r="JB154" i="10"/>
  <c r="JB220" i="10"/>
  <c r="HF297" i="10"/>
  <c r="AN297" i="6" s="1"/>
  <c r="IY249" i="10"/>
  <c r="IZ249" i="10"/>
  <c r="IZ183" i="10"/>
  <c r="IY183" i="10"/>
  <c r="JB183" i="10"/>
  <c r="IY268" i="10"/>
  <c r="IZ268" i="10"/>
  <c r="JB268" i="10"/>
  <c r="HF149" i="10"/>
  <c r="AN149" i="6" s="1"/>
  <c r="JB249" i="10"/>
  <c r="IY197" i="10"/>
  <c r="IZ197" i="10"/>
  <c r="IY237" i="10"/>
  <c r="IZ237" i="10"/>
  <c r="JB237" i="10"/>
  <c r="HF172" i="10"/>
  <c r="AN172" i="6" s="1"/>
  <c r="IY123" i="10"/>
  <c r="IZ123" i="10"/>
  <c r="JB253" i="10"/>
  <c r="HF268" i="10"/>
  <c r="AN268" i="6" s="1"/>
  <c r="HF110" i="10"/>
  <c r="IY122" i="10"/>
  <c r="IZ122" i="10"/>
  <c r="IY262" i="10"/>
  <c r="IZ262" i="10"/>
  <c r="JB262" i="10"/>
  <c r="JB245" i="10"/>
  <c r="IY170" i="10"/>
  <c r="IZ170" i="10"/>
  <c r="JB170" i="10"/>
  <c r="IY192" i="10"/>
  <c r="IZ192" i="10"/>
  <c r="JB192" i="10"/>
  <c r="IY301" i="10"/>
  <c r="IZ301" i="10"/>
  <c r="JB301" i="10"/>
  <c r="IY290" i="10"/>
  <c r="IZ290" i="10"/>
  <c r="JB290" i="10"/>
  <c r="HF280" i="10"/>
  <c r="AN280" i="6" s="1"/>
  <c r="IY218" i="10"/>
  <c r="IZ218" i="10"/>
  <c r="JB218" i="10"/>
  <c r="IB275" i="10"/>
  <c r="AR275" i="6" s="1"/>
  <c r="IY226" i="10"/>
  <c r="IZ226" i="10"/>
  <c r="JB226" i="10"/>
  <c r="JB158" i="10"/>
  <c r="IY106" i="10"/>
  <c r="IZ106" i="10"/>
  <c r="JB292" i="10"/>
  <c r="IY119" i="10"/>
  <c r="IZ119" i="10"/>
  <c r="JB119" i="10"/>
  <c r="IY200" i="10"/>
  <c r="IZ200" i="10"/>
  <c r="JB200" i="10"/>
  <c r="IY182" i="10"/>
  <c r="IZ182" i="10"/>
  <c r="JB182" i="10"/>
  <c r="IY233" i="10"/>
  <c r="IZ233" i="10"/>
  <c r="IZ184" i="10"/>
  <c r="IY184" i="10"/>
  <c r="JB184" i="10"/>
  <c r="IB235" i="10"/>
  <c r="AR235" i="6" s="1"/>
  <c r="IZ158" i="10"/>
  <c r="IY158" i="10"/>
  <c r="IY223" i="10"/>
  <c r="IZ223" i="10"/>
  <c r="JB223" i="10"/>
  <c r="IY194" i="10"/>
  <c r="IZ194" i="10"/>
  <c r="IY282" i="10"/>
  <c r="IZ282" i="10"/>
  <c r="JB282" i="10"/>
  <c r="IY175" i="10"/>
  <c r="IZ175" i="10"/>
  <c r="JB175" i="10"/>
  <c r="HF140" i="10"/>
  <c r="AN140" i="6" s="1"/>
  <c r="IY204" i="10"/>
  <c r="IZ204" i="10"/>
  <c r="IY110" i="10"/>
  <c r="IZ110" i="10"/>
  <c r="IY288" i="10"/>
  <c r="IZ288" i="10"/>
  <c r="JB288" i="10"/>
  <c r="JB114" i="10"/>
  <c r="JB110" i="10"/>
  <c r="IY132" i="10"/>
  <c r="IZ132" i="10"/>
  <c r="IY286" i="10"/>
  <c r="IZ286" i="10"/>
  <c r="JB286" i="10"/>
  <c r="IZ234" i="10"/>
  <c r="IY234" i="10"/>
  <c r="IY196" i="10"/>
  <c r="IZ196" i="10"/>
  <c r="JB196" i="10"/>
  <c r="HF290" i="10"/>
  <c r="AN290" i="6" s="1"/>
  <c r="HF165" i="10"/>
  <c r="AN165" i="6" s="1"/>
  <c r="IB254" i="10"/>
  <c r="AR254" i="6" s="1"/>
  <c r="IY163" i="10"/>
  <c r="IZ163" i="10"/>
  <c r="JB163" i="10"/>
  <c r="IY221" i="10"/>
  <c r="IZ221" i="10"/>
  <c r="JB221" i="10"/>
  <c r="JB233" i="10"/>
  <c r="IY152" i="10"/>
  <c r="IZ152" i="10"/>
  <c r="JB152" i="10"/>
  <c r="IY126" i="10"/>
  <c r="IZ126" i="10"/>
  <c r="IY118" i="10"/>
  <c r="IZ118" i="10"/>
  <c r="IY265" i="10"/>
  <c r="IZ265" i="10"/>
  <c r="JB122" i="10"/>
  <c r="HF184" i="10"/>
  <c r="AN184" i="6" s="1"/>
  <c r="IZ198" i="10"/>
  <c r="IY198" i="10"/>
  <c r="JB198" i="10"/>
  <c r="IY253" i="10"/>
  <c r="IZ253" i="10"/>
  <c r="IY124" i="10"/>
  <c r="IZ124" i="10"/>
  <c r="IZ273" i="10"/>
  <c r="IY273" i="10"/>
  <c r="IY215" i="10"/>
  <c r="IZ215" i="10"/>
  <c r="JB215" i="10"/>
  <c r="IY205" i="10"/>
  <c r="IZ205" i="10"/>
  <c r="JB205" i="10"/>
  <c r="IY258" i="10"/>
  <c r="IZ258" i="10"/>
  <c r="JB258" i="10"/>
  <c r="FO41" i="10"/>
  <c r="DP31" i="10"/>
  <c r="EM31" i="10" s="1"/>
  <c r="EL31" i="10" s="1"/>
  <c r="FI31" i="10" s="1"/>
  <c r="FH31" i="10" s="1"/>
  <c r="GE31" i="10" s="1"/>
  <c r="GD31" i="10" s="1"/>
  <c r="HA31" i="10" s="1"/>
  <c r="GZ31" i="10" s="1"/>
  <c r="HW31" i="10" s="1"/>
  <c r="HV31" i="10" s="1"/>
  <c r="IS31" i="10" s="1"/>
  <c r="IR31" i="10" s="1"/>
  <c r="DV69" i="10"/>
  <c r="X69" i="6" s="1"/>
  <c r="DP69" i="10"/>
  <c r="EM69" i="10" s="1"/>
  <c r="EL69" i="10" s="1"/>
  <c r="FI69" i="10" s="1"/>
  <c r="FH69" i="10" s="1"/>
  <c r="GE69" i="10" s="1"/>
  <c r="GD69" i="10" s="1"/>
  <c r="HA69" i="10" s="1"/>
  <c r="GZ69" i="10" s="1"/>
  <c r="HW69" i="10" s="1"/>
  <c r="HV69" i="10" s="1"/>
  <c r="IS69" i="10" s="1"/>
  <c r="IR69" i="10" s="1"/>
  <c r="DP64" i="10"/>
  <c r="EM64" i="10" s="1"/>
  <c r="EL64" i="10" s="1"/>
  <c r="FI64" i="10" s="1"/>
  <c r="FH64" i="10" s="1"/>
  <c r="GE64" i="10" s="1"/>
  <c r="GD64" i="10" s="1"/>
  <c r="HA64" i="10" s="1"/>
  <c r="GZ64" i="10" s="1"/>
  <c r="HW64" i="10" s="1"/>
  <c r="HV64" i="10" s="1"/>
  <c r="IS64" i="10" s="1"/>
  <c r="IR64" i="10" s="1"/>
  <c r="FP41" i="10"/>
  <c r="DP52" i="10"/>
  <c r="EM52" i="10" s="1"/>
  <c r="EL52" i="10" s="1"/>
  <c r="FI52" i="10" s="1"/>
  <c r="FH52" i="10" s="1"/>
  <c r="GE52" i="10" s="1"/>
  <c r="GD52" i="10" s="1"/>
  <c r="HA52" i="10" s="1"/>
  <c r="GZ52" i="10" s="1"/>
  <c r="HW52" i="10" s="1"/>
  <c r="HV52" i="10" s="1"/>
  <c r="IS52" i="10" s="1"/>
  <c r="IR52" i="10" s="1"/>
  <c r="FP64" i="10"/>
  <c r="T110" i="6"/>
  <c r="EU85" i="10"/>
  <c r="AD85" i="6" s="1"/>
  <c r="CZ66" i="10"/>
  <c r="T66" i="6" s="1"/>
  <c r="DP42" i="10"/>
  <c r="EM42" i="10" s="1"/>
  <c r="EL42" i="10" s="1"/>
  <c r="FI42" i="10" s="1"/>
  <c r="FH42" i="10" s="1"/>
  <c r="GE42" i="10" s="1"/>
  <c r="GD42" i="10" s="1"/>
  <c r="HA42" i="10" s="1"/>
  <c r="GZ42" i="10" s="1"/>
  <c r="HW42" i="10" s="1"/>
  <c r="HV42" i="10" s="1"/>
  <c r="IS42" i="10" s="1"/>
  <c r="IR42" i="10" s="1"/>
  <c r="GL42" i="10"/>
  <c r="AH112" i="6"/>
  <c r="DP23" i="10"/>
  <c r="EM23" i="10" s="1"/>
  <c r="EL23" i="10" s="1"/>
  <c r="FI23" i="10" s="1"/>
  <c r="FH23" i="10" s="1"/>
  <c r="GE23" i="10" s="1"/>
  <c r="GD23" i="10" s="1"/>
  <c r="HA23" i="10" s="1"/>
  <c r="GZ23" i="10" s="1"/>
  <c r="HW23" i="10" s="1"/>
  <c r="HV23" i="10" s="1"/>
  <c r="IS23" i="10" s="1"/>
  <c r="IR23" i="10" s="1"/>
  <c r="GK41" i="10"/>
  <c r="EU81" i="10"/>
  <c r="AD81" i="6" s="1"/>
  <c r="DP35" i="10"/>
  <c r="EM35" i="10" s="1"/>
  <c r="EL35" i="10" s="1"/>
  <c r="FI35" i="10" s="1"/>
  <c r="FH35" i="10" s="1"/>
  <c r="GE35" i="10" s="1"/>
  <c r="GD35" i="10" s="1"/>
  <c r="HA35" i="10" s="1"/>
  <c r="GZ35" i="10" s="1"/>
  <c r="HW35" i="10" s="1"/>
  <c r="HV35" i="10" s="1"/>
  <c r="IS35" i="10" s="1"/>
  <c r="IR35" i="10" s="1"/>
  <c r="FP5" i="10"/>
  <c r="FQ5" i="10" s="1"/>
  <c r="AH5" i="6" s="1"/>
  <c r="FP77" i="10"/>
  <c r="CZ69" i="10"/>
  <c r="T69" i="6" s="1"/>
  <c r="AH108" i="6"/>
  <c r="DV77" i="10"/>
  <c r="X77" i="6" s="1"/>
  <c r="DP19" i="10"/>
  <c r="EM19" i="10" s="1"/>
  <c r="EL19" i="10" s="1"/>
  <c r="FI19" i="10" s="1"/>
  <c r="FH19" i="10" s="1"/>
  <c r="GE19" i="10" s="1"/>
  <c r="GD19" i="10" s="1"/>
  <c r="HA19" i="10" s="1"/>
  <c r="GZ19" i="10" s="1"/>
  <c r="HW19" i="10" s="1"/>
  <c r="HV19" i="10" s="1"/>
  <c r="IS19" i="10" s="1"/>
  <c r="IR19" i="10" s="1"/>
  <c r="DV9" i="10"/>
  <c r="X9" i="6" s="1"/>
  <c r="CZ27" i="10"/>
  <c r="T27" i="6" s="1"/>
  <c r="EU38" i="10"/>
  <c r="AD38" i="6" s="1"/>
  <c r="EU72" i="10"/>
  <c r="AD72" i="6" s="1"/>
  <c r="EU3" i="10"/>
  <c r="AD3" i="6" s="1"/>
  <c r="DP45" i="10"/>
  <c r="EM45" i="10" s="1"/>
  <c r="EL45" i="10" s="1"/>
  <c r="FI45" i="10" s="1"/>
  <c r="FH45" i="10" s="1"/>
  <c r="GE45" i="10" s="1"/>
  <c r="GD45" i="10" s="1"/>
  <c r="HA45" i="10" s="1"/>
  <c r="GZ45" i="10" s="1"/>
  <c r="HW45" i="10" s="1"/>
  <c r="HV45" i="10" s="1"/>
  <c r="IS45" i="10" s="1"/>
  <c r="IR45" i="10" s="1"/>
  <c r="FP31" i="10"/>
  <c r="FQ31" i="10" s="1"/>
  <c r="AH31" i="6" s="1"/>
  <c r="EU77" i="10"/>
  <c r="AD77" i="6" s="1"/>
  <c r="DP100" i="10"/>
  <c r="EM100" i="10" s="1"/>
  <c r="EL100" i="10" s="1"/>
  <c r="FI100" i="10" s="1"/>
  <c r="FH100" i="10" s="1"/>
  <c r="GE100" i="10" s="1"/>
  <c r="GD100" i="10" s="1"/>
  <c r="HA100" i="10" s="1"/>
  <c r="GZ100" i="10" s="1"/>
  <c r="HW100" i="10" s="1"/>
  <c r="HV100" i="10" s="1"/>
  <c r="IS100" i="10" s="1"/>
  <c r="IR100" i="10" s="1"/>
  <c r="DV60" i="10"/>
  <c r="X60" i="6" s="1"/>
  <c r="CZ5" i="10"/>
  <c r="T5" i="6" s="1"/>
  <c r="AD109" i="6"/>
  <c r="GL24" i="10"/>
  <c r="DP8" i="10"/>
  <c r="EM8" i="10" s="1"/>
  <c r="EL8" i="10" s="1"/>
  <c r="FI8" i="10" s="1"/>
  <c r="FH8" i="10" s="1"/>
  <c r="GE8" i="10" s="1"/>
  <c r="GD8" i="10" s="1"/>
  <c r="HA8" i="10" s="1"/>
  <c r="GZ8" i="10" s="1"/>
  <c r="HW8" i="10" s="1"/>
  <c r="HV8" i="10" s="1"/>
  <c r="IS8" i="10" s="1"/>
  <c r="IR8" i="10" s="1"/>
  <c r="DP95" i="10"/>
  <c r="EM95" i="10" s="1"/>
  <c r="EL95" i="10" s="1"/>
  <c r="FI95" i="10" s="1"/>
  <c r="FH95" i="10" s="1"/>
  <c r="GE95" i="10" s="1"/>
  <c r="GD95" i="10" s="1"/>
  <c r="HA95" i="10" s="1"/>
  <c r="GZ95" i="10" s="1"/>
  <c r="HW95" i="10" s="1"/>
  <c r="HV95" i="10" s="1"/>
  <c r="IS95" i="10" s="1"/>
  <c r="IR95" i="10" s="1"/>
  <c r="EU26" i="10"/>
  <c r="AD26" i="6" s="1"/>
  <c r="X109" i="6"/>
  <c r="X105" i="6"/>
  <c r="EU28" i="10"/>
  <c r="AD28" i="6" s="1"/>
  <c r="DP96" i="10"/>
  <c r="EM96" i="10" s="1"/>
  <c r="EL96" i="10" s="1"/>
  <c r="FI96" i="10" s="1"/>
  <c r="FH96" i="10" s="1"/>
  <c r="GE96" i="10" s="1"/>
  <c r="GD96" i="10" s="1"/>
  <c r="HA96" i="10" s="1"/>
  <c r="GZ96" i="10" s="1"/>
  <c r="HW96" i="10" s="1"/>
  <c r="HV96" i="10" s="1"/>
  <c r="IS96" i="10" s="1"/>
  <c r="IR96" i="10" s="1"/>
  <c r="AD107" i="6"/>
  <c r="EU29" i="10"/>
  <c r="AD29" i="6" s="1"/>
  <c r="DP74" i="10"/>
  <c r="EM74" i="10" s="1"/>
  <c r="EL74" i="10" s="1"/>
  <c r="FI74" i="10" s="1"/>
  <c r="FH74" i="10" s="1"/>
  <c r="GE74" i="10" s="1"/>
  <c r="GD74" i="10" s="1"/>
  <c r="HA74" i="10" s="1"/>
  <c r="GZ74" i="10" s="1"/>
  <c r="HW74" i="10" s="1"/>
  <c r="HV74" i="10" s="1"/>
  <c r="IS74" i="10" s="1"/>
  <c r="IR74" i="10" s="1"/>
  <c r="EU30" i="10"/>
  <c r="AD30" i="6" s="1"/>
  <c r="FO27" i="10"/>
  <c r="FP27" i="10"/>
  <c r="DP36" i="10"/>
  <c r="EM36" i="10" s="1"/>
  <c r="EL36" i="10" s="1"/>
  <c r="FI36" i="10" s="1"/>
  <c r="FH36" i="10" s="1"/>
  <c r="GE36" i="10" s="1"/>
  <c r="GD36" i="10" s="1"/>
  <c r="HA36" i="10" s="1"/>
  <c r="GZ36" i="10" s="1"/>
  <c r="HW36" i="10" s="1"/>
  <c r="HV36" i="10" s="1"/>
  <c r="IS36" i="10" s="1"/>
  <c r="IR36" i="10" s="1"/>
  <c r="EU35" i="10"/>
  <c r="AD35" i="6" s="1"/>
  <c r="DP10" i="10"/>
  <c r="EM10" i="10" s="1"/>
  <c r="EL10" i="10" s="1"/>
  <c r="FI10" i="10" s="1"/>
  <c r="FH10" i="10" s="1"/>
  <c r="GE10" i="10" s="1"/>
  <c r="GD10" i="10" s="1"/>
  <c r="HA10" i="10" s="1"/>
  <c r="GZ10" i="10" s="1"/>
  <c r="HW10" i="10" s="1"/>
  <c r="HV10" i="10" s="1"/>
  <c r="IS10" i="10" s="1"/>
  <c r="IR10" i="10" s="1"/>
  <c r="X111" i="6"/>
  <c r="FQ66" i="10"/>
  <c r="AH66" i="6" s="1"/>
  <c r="DP84" i="10"/>
  <c r="EM84" i="10" s="1"/>
  <c r="EL84" i="10" s="1"/>
  <c r="FI84" i="10" s="1"/>
  <c r="FH84" i="10" s="1"/>
  <c r="GE84" i="10" s="1"/>
  <c r="GD84" i="10" s="1"/>
  <c r="HA84" i="10" s="1"/>
  <c r="GZ84" i="10" s="1"/>
  <c r="HW84" i="10" s="1"/>
  <c r="HV84" i="10" s="1"/>
  <c r="IS84" i="10" s="1"/>
  <c r="IR84" i="10" s="1"/>
  <c r="FP83" i="10"/>
  <c r="EU14" i="10"/>
  <c r="AD14" i="6" s="1"/>
  <c r="X115" i="6"/>
  <c r="DP49" i="10"/>
  <c r="EM49" i="10" s="1"/>
  <c r="EL49" i="10" s="1"/>
  <c r="FI49" i="10" s="1"/>
  <c r="FH49" i="10" s="1"/>
  <c r="GE49" i="10" s="1"/>
  <c r="GD49" i="10" s="1"/>
  <c r="HA49" i="10" s="1"/>
  <c r="GZ49" i="10" s="1"/>
  <c r="HW49" i="10" s="1"/>
  <c r="HV49" i="10" s="1"/>
  <c r="IS49" i="10" s="1"/>
  <c r="IR49" i="10" s="1"/>
  <c r="AD108" i="6"/>
  <c r="EU83" i="10"/>
  <c r="AD83" i="6" s="1"/>
  <c r="DP57" i="10"/>
  <c r="EM57" i="10" s="1"/>
  <c r="EL57" i="10" s="1"/>
  <c r="FI57" i="10" s="1"/>
  <c r="FH57" i="10" s="1"/>
  <c r="GE57" i="10" s="1"/>
  <c r="GD57" i="10" s="1"/>
  <c r="HA57" i="10" s="1"/>
  <c r="GZ57" i="10" s="1"/>
  <c r="HW57" i="10" s="1"/>
  <c r="HV57" i="10" s="1"/>
  <c r="IS57" i="10" s="1"/>
  <c r="IR57" i="10" s="1"/>
  <c r="EU45" i="10"/>
  <c r="AD45" i="6" s="1"/>
  <c r="EU79" i="10"/>
  <c r="AD79" i="6" s="1"/>
  <c r="DP77" i="10"/>
  <c r="EM77" i="10" s="1"/>
  <c r="EL77" i="10" s="1"/>
  <c r="FI77" i="10" s="1"/>
  <c r="FH77" i="10" s="1"/>
  <c r="GE77" i="10" s="1"/>
  <c r="GD77" i="10" s="1"/>
  <c r="HA77" i="10" s="1"/>
  <c r="GZ77" i="10" s="1"/>
  <c r="HW77" i="10" s="1"/>
  <c r="HV77" i="10" s="1"/>
  <c r="IS77" i="10" s="1"/>
  <c r="IR77" i="10" s="1"/>
  <c r="FP38" i="10"/>
  <c r="X107" i="6"/>
  <c r="EU96" i="10"/>
  <c r="AD96" i="6" s="1"/>
  <c r="FP59" i="10"/>
  <c r="GK81" i="10"/>
  <c r="FO28" i="10"/>
  <c r="GK5" i="10"/>
  <c r="GK27" i="10"/>
  <c r="FO93" i="10"/>
  <c r="FO4" i="10"/>
  <c r="FO74" i="10"/>
  <c r="FO43" i="10"/>
  <c r="FO33" i="10"/>
  <c r="EU25" i="10"/>
  <c r="AD25" i="6" s="1"/>
  <c r="FO83" i="10"/>
  <c r="X103" i="6"/>
  <c r="X116" i="6"/>
  <c r="GK72" i="10"/>
  <c r="GK11" i="10"/>
  <c r="FO20" i="10"/>
  <c r="DP7" i="10"/>
  <c r="EM7" i="10" s="1"/>
  <c r="EL7" i="10" s="1"/>
  <c r="FI7" i="10" s="1"/>
  <c r="FH7" i="10" s="1"/>
  <c r="GE7" i="10" s="1"/>
  <c r="GD7" i="10" s="1"/>
  <c r="HA7" i="10" s="1"/>
  <c r="GZ7" i="10" s="1"/>
  <c r="HW7" i="10" s="1"/>
  <c r="HV7" i="10" s="1"/>
  <c r="IS7" i="10" s="1"/>
  <c r="IR7" i="10" s="1"/>
  <c r="GK21" i="10"/>
  <c r="GK12" i="10"/>
  <c r="GK80" i="10"/>
  <c r="GK53" i="10"/>
  <c r="GK46" i="10"/>
  <c r="FO94" i="10"/>
  <c r="FO22" i="10"/>
  <c r="DP73" i="10"/>
  <c r="EM73" i="10" s="1"/>
  <c r="EL73" i="10" s="1"/>
  <c r="FI73" i="10" s="1"/>
  <c r="FH73" i="10" s="1"/>
  <c r="GE73" i="10" s="1"/>
  <c r="GD73" i="10" s="1"/>
  <c r="HA73" i="10" s="1"/>
  <c r="GZ73" i="10" s="1"/>
  <c r="HW73" i="10" s="1"/>
  <c r="HV73" i="10" s="1"/>
  <c r="IS73" i="10" s="1"/>
  <c r="IR73" i="10" s="1"/>
  <c r="FO97" i="10"/>
  <c r="DV31" i="10"/>
  <c r="X31" i="6" s="1"/>
  <c r="FO26" i="10"/>
  <c r="FO30" i="10"/>
  <c r="DV53" i="10"/>
  <c r="X53" i="6" s="1"/>
  <c r="CZ53" i="10"/>
  <c r="T53" i="6" s="1"/>
  <c r="FO7" i="10"/>
  <c r="GK60" i="10"/>
  <c r="GK45" i="10"/>
  <c r="GK69" i="10"/>
  <c r="GK18" i="10"/>
  <c r="FO85" i="10"/>
  <c r="FO47" i="10"/>
  <c r="DP28" i="10"/>
  <c r="EM28" i="10" s="1"/>
  <c r="EL28" i="10" s="1"/>
  <c r="FI28" i="10" s="1"/>
  <c r="FH28" i="10" s="1"/>
  <c r="GE28" i="10" s="1"/>
  <c r="GD28" i="10" s="1"/>
  <c r="HA28" i="10" s="1"/>
  <c r="GZ28" i="10" s="1"/>
  <c r="HW28" i="10" s="1"/>
  <c r="HV28" i="10" s="1"/>
  <c r="IS28" i="10" s="1"/>
  <c r="IR28" i="10" s="1"/>
  <c r="DP99" i="10"/>
  <c r="EM99" i="10" s="1"/>
  <c r="EL99" i="10" s="1"/>
  <c r="FI99" i="10" s="1"/>
  <c r="FH99" i="10" s="1"/>
  <c r="GE99" i="10" s="1"/>
  <c r="GD99" i="10" s="1"/>
  <c r="HA99" i="10" s="1"/>
  <c r="GZ99" i="10" s="1"/>
  <c r="HW99" i="10" s="1"/>
  <c r="HV99" i="10" s="1"/>
  <c r="IS99" i="10" s="1"/>
  <c r="IR99" i="10" s="1"/>
  <c r="FO75" i="10"/>
  <c r="FO49" i="10"/>
  <c r="DV3" i="10"/>
  <c r="DV26" i="10"/>
  <c r="X26" i="6" s="1"/>
  <c r="ER46" i="10"/>
  <c r="DP56" i="10"/>
  <c r="EM56" i="10" s="1"/>
  <c r="EL56" i="10" s="1"/>
  <c r="FI56" i="10" s="1"/>
  <c r="FH56" i="10" s="1"/>
  <c r="GE56" i="10" s="1"/>
  <c r="GD56" i="10" s="1"/>
  <c r="HA56" i="10" s="1"/>
  <c r="GZ56" i="10" s="1"/>
  <c r="HW56" i="10" s="1"/>
  <c r="HV56" i="10" s="1"/>
  <c r="IS56" i="10" s="1"/>
  <c r="IR56" i="10" s="1"/>
  <c r="DP68" i="10"/>
  <c r="EM68" i="10" s="1"/>
  <c r="EL68" i="10" s="1"/>
  <c r="FI68" i="10" s="1"/>
  <c r="FH68" i="10" s="1"/>
  <c r="GE68" i="10" s="1"/>
  <c r="GD68" i="10" s="1"/>
  <c r="HA68" i="10" s="1"/>
  <c r="GZ68" i="10" s="1"/>
  <c r="HW68" i="10" s="1"/>
  <c r="HV68" i="10" s="1"/>
  <c r="IS68" i="10" s="1"/>
  <c r="IR68" i="10" s="1"/>
  <c r="FO51" i="10"/>
  <c r="GK14" i="10"/>
  <c r="FO50" i="10"/>
  <c r="FO78" i="10"/>
  <c r="FO89" i="10"/>
  <c r="FO98" i="10"/>
  <c r="FO63" i="10"/>
  <c r="FO48" i="10"/>
  <c r="FO36" i="10"/>
  <c r="FO9" i="10"/>
  <c r="DP63" i="10"/>
  <c r="EM63" i="10" s="1"/>
  <c r="EL63" i="10" s="1"/>
  <c r="FI63" i="10" s="1"/>
  <c r="FH63" i="10" s="1"/>
  <c r="GE63" i="10" s="1"/>
  <c r="GD63" i="10" s="1"/>
  <c r="HA63" i="10" s="1"/>
  <c r="GZ63" i="10" s="1"/>
  <c r="HW63" i="10" s="1"/>
  <c r="HV63" i="10" s="1"/>
  <c r="IS63" i="10" s="1"/>
  <c r="IR63" i="10" s="1"/>
  <c r="DP62" i="10"/>
  <c r="EM62" i="10" s="1"/>
  <c r="EL62" i="10" s="1"/>
  <c r="FI62" i="10" s="1"/>
  <c r="FH62" i="10" s="1"/>
  <c r="GE62" i="10" s="1"/>
  <c r="GD62" i="10" s="1"/>
  <c r="HA62" i="10" s="1"/>
  <c r="GZ62" i="10" s="1"/>
  <c r="HW62" i="10" s="1"/>
  <c r="HV62" i="10" s="1"/>
  <c r="IS62" i="10" s="1"/>
  <c r="IR62" i="10" s="1"/>
  <c r="FO91" i="10"/>
  <c r="FO35" i="10"/>
  <c r="FQ35" i="10" s="1"/>
  <c r="AH35" i="6" s="1"/>
  <c r="GK24" i="10"/>
  <c r="DV47" i="10"/>
  <c r="X47" i="6" s="1"/>
  <c r="CZ96" i="10"/>
  <c r="T96" i="6" s="1"/>
  <c r="DV67" i="10"/>
  <c r="X67" i="6" s="1"/>
  <c r="DV6" i="10"/>
  <c r="X6" i="6" s="1"/>
  <c r="FO71" i="10"/>
  <c r="FO76" i="10"/>
  <c r="GK56" i="10"/>
  <c r="GK52" i="10"/>
  <c r="GK70" i="10"/>
  <c r="FO87" i="10"/>
  <c r="FO16" i="10"/>
  <c r="FO54" i="10"/>
  <c r="FO37" i="10"/>
  <c r="FO17" i="10"/>
  <c r="FO13" i="10"/>
  <c r="FO19" i="10"/>
  <c r="DP38" i="10"/>
  <c r="EM38" i="10" s="1"/>
  <c r="EL38" i="10" s="1"/>
  <c r="FI38" i="10" s="1"/>
  <c r="FH38" i="10" s="1"/>
  <c r="GE38" i="10" s="1"/>
  <c r="GD38" i="10" s="1"/>
  <c r="HA38" i="10" s="1"/>
  <c r="GZ38" i="10" s="1"/>
  <c r="HW38" i="10" s="1"/>
  <c r="HV38" i="10" s="1"/>
  <c r="IS38" i="10" s="1"/>
  <c r="IR38" i="10" s="1"/>
  <c r="EU49" i="10"/>
  <c r="AD49" i="6" s="1"/>
  <c r="DV45" i="10"/>
  <c r="X45" i="6" s="1"/>
  <c r="FO59" i="10"/>
  <c r="FO82" i="10"/>
  <c r="FO15" i="10"/>
  <c r="FO55" i="10"/>
  <c r="FO81" i="10"/>
  <c r="GK40" i="10"/>
  <c r="FO32" i="10"/>
  <c r="FO73" i="10"/>
  <c r="FO34" i="10"/>
  <c r="FO90" i="10"/>
  <c r="FO29" i="10"/>
  <c r="FO95" i="10"/>
  <c r="DP79" i="10"/>
  <c r="EM79" i="10" s="1"/>
  <c r="EL79" i="10" s="1"/>
  <c r="FI79" i="10" s="1"/>
  <c r="FH79" i="10" s="1"/>
  <c r="GE79" i="10" s="1"/>
  <c r="GD79" i="10" s="1"/>
  <c r="HA79" i="10" s="1"/>
  <c r="GZ79" i="10" s="1"/>
  <c r="HW79" i="10" s="1"/>
  <c r="HV79" i="10" s="1"/>
  <c r="IS79" i="10" s="1"/>
  <c r="IR79" i="10" s="1"/>
  <c r="FO44" i="10"/>
  <c r="FO62" i="10"/>
  <c r="GK42" i="10"/>
  <c r="FO84" i="10"/>
  <c r="FO79" i="10"/>
  <c r="CZ15" i="10"/>
  <c r="T15" i="6" s="1"/>
  <c r="FO39" i="10"/>
  <c r="GK23" i="10"/>
  <c r="FO6" i="10"/>
  <c r="FO92" i="10"/>
  <c r="FO10" i="10"/>
  <c r="FO8" i="10"/>
  <c r="FO57" i="10"/>
  <c r="FO3" i="10"/>
  <c r="EU33" i="10"/>
  <c r="AD33" i="6" s="1"/>
  <c r="FO100" i="10"/>
  <c r="FO96" i="10"/>
  <c r="X108" i="6"/>
  <c r="DV92" i="10"/>
  <c r="X92" i="6" s="1"/>
  <c r="CZ4" i="10"/>
  <c r="T4" i="6" s="1"/>
  <c r="DP4" i="10"/>
  <c r="EM4" i="10" s="1"/>
  <c r="FP81" i="10"/>
  <c r="FP84" i="10"/>
  <c r="FP79" i="10"/>
  <c r="EU68" i="10"/>
  <c r="AD68" i="6" s="1"/>
  <c r="DP25" i="10"/>
  <c r="EM25" i="10" s="1"/>
  <c r="EL25" i="10" s="1"/>
  <c r="FI25" i="10" s="1"/>
  <c r="FH25" i="10" s="1"/>
  <c r="GE25" i="10" s="1"/>
  <c r="GD25" i="10" s="1"/>
  <c r="HA25" i="10" s="1"/>
  <c r="GZ25" i="10" s="1"/>
  <c r="HW25" i="10" s="1"/>
  <c r="HV25" i="10" s="1"/>
  <c r="IS25" i="10" s="1"/>
  <c r="IR25" i="10" s="1"/>
  <c r="EA7" i="10"/>
  <c r="AA7" i="6" s="1"/>
  <c r="DV70" i="10"/>
  <c r="X70" i="6" s="1"/>
  <c r="DP91" i="10"/>
  <c r="EM91" i="10" s="1"/>
  <c r="EL91" i="10" s="1"/>
  <c r="FI91" i="10" s="1"/>
  <c r="FH91" i="10" s="1"/>
  <c r="GE91" i="10" s="1"/>
  <c r="GD91" i="10" s="1"/>
  <c r="HA91" i="10" s="1"/>
  <c r="GZ91" i="10" s="1"/>
  <c r="HW91" i="10" s="1"/>
  <c r="HV91" i="10" s="1"/>
  <c r="IS91" i="10" s="1"/>
  <c r="IR91" i="10" s="1"/>
  <c r="DP75" i="10"/>
  <c r="EM75" i="10" s="1"/>
  <c r="EL75" i="10" s="1"/>
  <c r="FI75" i="10" s="1"/>
  <c r="FH75" i="10" s="1"/>
  <c r="GE75" i="10" s="1"/>
  <c r="GD75" i="10" s="1"/>
  <c r="HA75" i="10" s="1"/>
  <c r="GZ75" i="10" s="1"/>
  <c r="HW75" i="10" s="1"/>
  <c r="HV75" i="10" s="1"/>
  <c r="IS75" i="10" s="1"/>
  <c r="IR75" i="10" s="1"/>
  <c r="DP76" i="10"/>
  <c r="EM76" i="10" s="1"/>
  <c r="EL76" i="10" s="1"/>
  <c r="FI76" i="10" s="1"/>
  <c r="FH76" i="10" s="1"/>
  <c r="GE76" i="10" s="1"/>
  <c r="GD76" i="10" s="1"/>
  <c r="HA76" i="10" s="1"/>
  <c r="GZ76" i="10" s="1"/>
  <c r="HW76" i="10" s="1"/>
  <c r="HV76" i="10" s="1"/>
  <c r="IS76" i="10" s="1"/>
  <c r="IR76" i="10" s="1"/>
  <c r="FP86" i="10"/>
  <c r="FP26" i="10"/>
  <c r="FP91" i="10"/>
  <c r="DP93" i="10"/>
  <c r="EM93" i="10" s="1"/>
  <c r="EL93" i="10" s="1"/>
  <c r="FI93" i="10" s="1"/>
  <c r="FH93" i="10" s="1"/>
  <c r="GE93" i="10" s="1"/>
  <c r="GD93" i="10" s="1"/>
  <c r="HA93" i="10" s="1"/>
  <c r="GZ93" i="10" s="1"/>
  <c r="HW93" i="10" s="1"/>
  <c r="HV93" i="10" s="1"/>
  <c r="IS93" i="10" s="1"/>
  <c r="IR93" i="10" s="1"/>
  <c r="FP30" i="10"/>
  <c r="FP51" i="10"/>
  <c r="FP28" i="10"/>
  <c r="DP3" i="10"/>
  <c r="EM3" i="10" s="1"/>
  <c r="FO67" i="10"/>
  <c r="FO65" i="10"/>
  <c r="FO25" i="10"/>
  <c r="FP101" i="10"/>
  <c r="FO101" i="10"/>
  <c r="FO99" i="10"/>
  <c r="FP88" i="10"/>
  <c r="FO88" i="10"/>
  <c r="GK66" i="10"/>
  <c r="FO61" i="10"/>
  <c r="FO38" i="10"/>
  <c r="FP58" i="10"/>
  <c r="FO58" i="10"/>
  <c r="FO86" i="10"/>
  <c r="FO77" i="10"/>
  <c r="FO64" i="10"/>
  <c r="FO68" i="10"/>
  <c r="EA3" i="10"/>
  <c r="AA3" i="6" s="1"/>
  <c r="FP99" i="10"/>
  <c r="EU101" i="10"/>
  <c r="AD101" i="6" s="1"/>
  <c r="FP68" i="10"/>
  <c r="DP67" i="10"/>
  <c r="EM67" i="10" s="1"/>
  <c r="EL67" i="10" s="1"/>
  <c r="FI67" i="10" s="1"/>
  <c r="FH67" i="10" s="1"/>
  <c r="GE67" i="10" s="1"/>
  <c r="GD67" i="10" s="1"/>
  <c r="HA67" i="10" s="1"/>
  <c r="GZ67" i="10" s="1"/>
  <c r="HW67" i="10" s="1"/>
  <c r="HV67" i="10" s="1"/>
  <c r="IS67" i="10" s="1"/>
  <c r="IR67" i="10" s="1"/>
  <c r="AH110" i="6"/>
  <c r="EA9" i="10"/>
  <c r="AA9" i="6" s="1"/>
  <c r="DP33" i="10"/>
  <c r="EM33" i="10" s="1"/>
  <c r="EL33" i="10" s="1"/>
  <c r="FI33" i="10" s="1"/>
  <c r="FH33" i="10" s="1"/>
  <c r="GE33" i="10" s="1"/>
  <c r="GD33" i="10" s="1"/>
  <c r="HA33" i="10" s="1"/>
  <c r="GZ33" i="10" s="1"/>
  <c r="HW33" i="10" s="1"/>
  <c r="HV33" i="10" s="1"/>
  <c r="IS33" i="10" s="1"/>
  <c r="IR33" i="10" s="1"/>
  <c r="AD105" i="6"/>
  <c r="EU84" i="10"/>
  <c r="AD84" i="6" s="1"/>
  <c r="EU88" i="10"/>
  <c r="AD88" i="6" s="1"/>
  <c r="EU58" i="10"/>
  <c r="AD58" i="6" s="1"/>
  <c r="EU43" i="10"/>
  <c r="AD43" i="6" s="1"/>
  <c r="FQ42" i="10"/>
  <c r="AH42" i="6" s="1"/>
  <c r="EU89" i="10"/>
  <c r="AD89" i="6" s="1"/>
  <c r="EU7" i="10"/>
  <c r="AD7" i="6" s="1"/>
  <c r="EU40" i="10"/>
  <c r="AD40" i="6" s="1"/>
  <c r="EU15" i="10"/>
  <c r="AD15" i="6" s="1"/>
  <c r="EU9" i="10"/>
  <c r="AD9" i="6" s="1"/>
  <c r="AD104" i="6"/>
  <c r="EA6" i="10"/>
  <c r="AA6" i="6" s="1"/>
  <c r="EU86" i="10"/>
  <c r="AD86" i="6" s="1"/>
  <c r="CZ37" i="10"/>
  <c r="T37" i="6" s="1"/>
  <c r="CZ80" i="10"/>
  <c r="T80" i="6" s="1"/>
  <c r="CZ55" i="10"/>
  <c r="T55" i="6" s="1"/>
  <c r="CZ94" i="10"/>
  <c r="T94" i="6" s="1"/>
  <c r="T119" i="6"/>
  <c r="CZ57" i="10"/>
  <c r="T57" i="6" s="1"/>
  <c r="FV5" i="10"/>
  <c r="FR5" i="10"/>
  <c r="CZ3" i="10"/>
  <c r="T3" i="6" s="1"/>
  <c r="CZ22" i="10"/>
  <c r="T22" i="6" s="1"/>
  <c r="CZ93" i="10"/>
  <c r="T93" i="6" s="1"/>
  <c r="CZ84" i="10"/>
  <c r="T84" i="6" s="1"/>
  <c r="CZ25" i="10"/>
  <c r="T25" i="6" s="1"/>
  <c r="CZ16" i="10"/>
  <c r="T16" i="6" s="1"/>
  <c r="CZ7" i="10"/>
  <c r="T7" i="6" s="1"/>
  <c r="T106" i="6"/>
  <c r="CZ89" i="10"/>
  <c r="T89" i="6" s="1"/>
  <c r="CZ40" i="10"/>
  <c r="T40" i="6" s="1"/>
  <c r="CZ87" i="10"/>
  <c r="T87" i="6" s="1"/>
  <c r="T118" i="6"/>
  <c r="EU32" i="10"/>
  <c r="AD32" i="6" s="1"/>
  <c r="CZ17" i="10"/>
  <c r="T17" i="6" s="1"/>
  <c r="CZ78" i="10"/>
  <c r="T78" i="6" s="1"/>
  <c r="CZ48" i="10"/>
  <c r="T48" i="6" s="1"/>
  <c r="Z78" i="6"/>
  <c r="CZ99" i="10"/>
  <c r="T99" i="6" s="1"/>
  <c r="DP48" i="10"/>
  <c r="EM48" i="10" s="1"/>
  <c r="EL48" i="10" s="1"/>
  <c r="FI48" i="10" s="1"/>
  <c r="FH48" i="10" s="1"/>
  <c r="GE48" i="10" s="1"/>
  <c r="GD48" i="10" s="1"/>
  <c r="HA48" i="10" s="1"/>
  <c r="GZ48" i="10" s="1"/>
  <c r="HW48" i="10" s="1"/>
  <c r="HV48" i="10" s="1"/>
  <c r="IS48" i="10" s="1"/>
  <c r="IR48" i="10" s="1"/>
  <c r="CZ85" i="10"/>
  <c r="T85" i="6" s="1"/>
  <c r="T112" i="6"/>
  <c r="CZ58" i="10"/>
  <c r="T58" i="6" s="1"/>
  <c r="CZ19" i="10"/>
  <c r="T19" i="6" s="1"/>
  <c r="CZ101" i="10"/>
  <c r="T101" i="6" s="1"/>
  <c r="CZ76" i="10"/>
  <c r="T76" i="6" s="1"/>
  <c r="CZ86" i="10"/>
  <c r="T86" i="6" s="1"/>
  <c r="DP61" i="10"/>
  <c r="EM61" i="10" s="1"/>
  <c r="EL61" i="10" s="1"/>
  <c r="FI61" i="10" s="1"/>
  <c r="FH61" i="10" s="1"/>
  <c r="GE61" i="10" s="1"/>
  <c r="GD61" i="10" s="1"/>
  <c r="HA61" i="10" s="1"/>
  <c r="GZ61" i="10" s="1"/>
  <c r="HW61" i="10" s="1"/>
  <c r="HV61" i="10" s="1"/>
  <c r="IS61" i="10" s="1"/>
  <c r="IR61" i="10" s="1"/>
  <c r="CZ65" i="10"/>
  <c r="T65" i="6" s="1"/>
  <c r="CZ91" i="10"/>
  <c r="T91" i="6" s="1"/>
  <c r="EU61" i="10"/>
  <c r="AD61" i="6" s="1"/>
  <c r="FQ24" i="10"/>
  <c r="AH24" i="6" s="1"/>
  <c r="EU75" i="10"/>
  <c r="AD75" i="6" s="1"/>
  <c r="FV3" i="10"/>
  <c r="FR3" i="10"/>
  <c r="EA8" i="10"/>
  <c r="AA8" i="6" s="1"/>
  <c r="DV52" i="10"/>
  <c r="X52" i="6" s="1"/>
  <c r="CZ77" i="10"/>
  <c r="T77" i="6" s="1"/>
  <c r="CZ14" i="10"/>
  <c r="T14" i="6" s="1"/>
  <c r="FP47" i="10"/>
  <c r="CZ71" i="10"/>
  <c r="T71" i="6" s="1"/>
  <c r="Z89" i="6"/>
  <c r="CZ97" i="10"/>
  <c r="T97" i="6" s="1"/>
  <c r="CZ100" i="10"/>
  <c r="T100" i="6" s="1"/>
  <c r="CZ32" i="10"/>
  <c r="T32" i="6" s="1"/>
  <c r="CZ67" i="10"/>
  <c r="T67" i="6" s="1"/>
  <c r="FV9" i="10"/>
  <c r="FR9" i="10"/>
  <c r="FQ23" i="10"/>
  <c r="AH23" i="6" s="1"/>
  <c r="T113" i="6"/>
  <c r="CZ75" i="10"/>
  <c r="T75" i="6" s="1"/>
  <c r="CZ88" i="10"/>
  <c r="T88" i="6" s="1"/>
  <c r="CZ12" i="10"/>
  <c r="T12" i="6" s="1"/>
  <c r="CZ36" i="10"/>
  <c r="T36" i="6" s="1"/>
  <c r="CZ44" i="10"/>
  <c r="T44" i="6" s="1"/>
  <c r="EU36" i="10"/>
  <c r="AD36" i="6" s="1"/>
  <c r="EU97" i="10"/>
  <c r="AD97" i="6" s="1"/>
  <c r="T104" i="6"/>
  <c r="AD103" i="6"/>
  <c r="CZ13" i="10"/>
  <c r="T13" i="6" s="1"/>
  <c r="FV6" i="10"/>
  <c r="FR6" i="10"/>
  <c r="FP96" i="10"/>
  <c r="GL66" i="10"/>
  <c r="DV5" i="10"/>
  <c r="X5" i="6" s="1"/>
  <c r="DV30" i="10"/>
  <c r="X30" i="6" s="1"/>
  <c r="FP62" i="10"/>
  <c r="T120" i="6"/>
  <c r="CZ68" i="10"/>
  <c r="T68" i="6" s="1"/>
  <c r="CZ50" i="10"/>
  <c r="T50" i="6" s="1"/>
  <c r="CZ54" i="10"/>
  <c r="T54" i="6" s="1"/>
  <c r="CZ39" i="10"/>
  <c r="T39" i="6" s="1"/>
  <c r="CZ63" i="10"/>
  <c r="T63" i="6" s="1"/>
  <c r="T117" i="6"/>
  <c r="CZ56" i="10"/>
  <c r="T56" i="6" s="1"/>
  <c r="CZ11" i="10"/>
  <c r="T11" i="6" s="1"/>
  <c r="CZ38" i="10"/>
  <c r="T38" i="6" s="1"/>
  <c r="CZ98" i="10"/>
  <c r="T98" i="6" s="1"/>
  <c r="CZ73" i="10"/>
  <c r="T73" i="6" s="1"/>
  <c r="EU55" i="10"/>
  <c r="AD55" i="6" s="1"/>
  <c r="CZ62" i="10"/>
  <c r="T62" i="6" s="1"/>
  <c r="CZ34" i="10"/>
  <c r="T34" i="6" s="1"/>
  <c r="EU48" i="10"/>
  <c r="AD48" i="6" s="1"/>
  <c r="CZ10" i="10"/>
  <c r="T10" i="6" s="1"/>
  <c r="CZ33" i="10"/>
  <c r="T33" i="6" s="1"/>
  <c r="EU63" i="10"/>
  <c r="AD63" i="6" s="1"/>
  <c r="CZ6" i="10"/>
  <c r="T6" i="6" s="1"/>
  <c r="FV7" i="10"/>
  <c r="FR7" i="10"/>
  <c r="Z76" i="6"/>
  <c r="FV8" i="10"/>
  <c r="FR8" i="10"/>
  <c r="EW5" i="10"/>
  <c r="AE5" i="6" s="1"/>
  <c r="EU62" i="10"/>
  <c r="AD62" i="6" s="1"/>
  <c r="DP55" i="10"/>
  <c r="EM55" i="10" s="1"/>
  <c r="EL55" i="10" s="1"/>
  <c r="FI55" i="10" s="1"/>
  <c r="FH55" i="10" s="1"/>
  <c r="GE55" i="10" s="1"/>
  <c r="GD55" i="10" s="1"/>
  <c r="HA55" i="10" s="1"/>
  <c r="GZ55" i="10" s="1"/>
  <c r="HW55" i="10" s="1"/>
  <c r="HV55" i="10" s="1"/>
  <c r="IS55" i="10" s="1"/>
  <c r="IR55" i="10" s="1"/>
  <c r="EU99" i="10"/>
  <c r="AD99" i="6" s="1"/>
  <c r="FP61" i="10"/>
  <c r="DP82" i="10"/>
  <c r="EM82" i="10" s="1"/>
  <c r="EL82" i="10" s="1"/>
  <c r="FI82" i="10" s="1"/>
  <c r="FH82" i="10" s="1"/>
  <c r="GE82" i="10" s="1"/>
  <c r="GD82" i="10" s="1"/>
  <c r="HA82" i="10" s="1"/>
  <c r="GZ82" i="10" s="1"/>
  <c r="HW82" i="10" s="1"/>
  <c r="HV82" i="10" s="1"/>
  <c r="IS82" i="10" s="1"/>
  <c r="IR82" i="10" s="1"/>
  <c r="EU100" i="10"/>
  <c r="AD100" i="6" s="1"/>
  <c r="EU67" i="10"/>
  <c r="AD67" i="6" s="1"/>
  <c r="EU44" i="10"/>
  <c r="AD44" i="6" s="1"/>
  <c r="EU65" i="10"/>
  <c r="AD65" i="6" s="1"/>
  <c r="DP51" i="10"/>
  <c r="EM51" i="10" s="1"/>
  <c r="EL51" i="10" s="1"/>
  <c r="FI51" i="10" s="1"/>
  <c r="FH51" i="10" s="1"/>
  <c r="GE51" i="10" s="1"/>
  <c r="GD51" i="10" s="1"/>
  <c r="HA51" i="10" s="1"/>
  <c r="GZ51" i="10" s="1"/>
  <c r="HW51" i="10" s="1"/>
  <c r="HV51" i="10" s="1"/>
  <c r="IS51" i="10" s="1"/>
  <c r="IR51" i="10" s="1"/>
  <c r="FP57" i="10"/>
  <c r="FP25" i="10"/>
  <c r="FP100" i="10"/>
  <c r="DP101" i="10"/>
  <c r="EM101" i="10" s="1"/>
  <c r="EL101" i="10" s="1"/>
  <c r="FI101" i="10" s="1"/>
  <c r="FH101" i="10" s="1"/>
  <c r="GE101" i="10" s="1"/>
  <c r="GD101" i="10" s="1"/>
  <c r="HA101" i="10" s="1"/>
  <c r="GZ101" i="10" s="1"/>
  <c r="HW101" i="10" s="1"/>
  <c r="HV101" i="10" s="1"/>
  <c r="IS101" i="10" s="1"/>
  <c r="IR101" i="10" s="1"/>
  <c r="DP83" i="10"/>
  <c r="EM83" i="10" s="1"/>
  <c r="EL83" i="10" s="1"/>
  <c r="FI83" i="10" s="1"/>
  <c r="FH83" i="10" s="1"/>
  <c r="GE83" i="10" s="1"/>
  <c r="GD83" i="10" s="1"/>
  <c r="HA83" i="10" s="1"/>
  <c r="GZ83" i="10" s="1"/>
  <c r="HW83" i="10" s="1"/>
  <c r="HV83" i="10" s="1"/>
  <c r="IS83" i="10" s="1"/>
  <c r="IR83" i="10" s="1"/>
  <c r="FP76" i="10"/>
  <c r="FP65" i="10"/>
  <c r="FP67" i="10"/>
  <c r="EU20" i="10"/>
  <c r="AD20" i="6" s="1"/>
  <c r="FP75" i="10"/>
  <c r="AD117" i="6"/>
  <c r="DP86" i="10"/>
  <c r="EM86" i="10" s="1"/>
  <c r="EL86" i="10" s="1"/>
  <c r="FI86" i="10" s="1"/>
  <c r="FH86" i="10" s="1"/>
  <c r="GE86" i="10" s="1"/>
  <c r="GD86" i="10" s="1"/>
  <c r="HA86" i="10" s="1"/>
  <c r="GZ86" i="10" s="1"/>
  <c r="HW86" i="10" s="1"/>
  <c r="HV86" i="10" s="1"/>
  <c r="IS86" i="10" s="1"/>
  <c r="IR86" i="10" s="1"/>
  <c r="FP44" i="10"/>
  <c r="DP40" i="10"/>
  <c r="EM40" i="10" s="1"/>
  <c r="EL40" i="10" s="1"/>
  <c r="FI40" i="10" s="1"/>
  <c r="FH40" i="10" s="1"/>
  <c r="GE40" i="10" s="1"/>
  <c r="GD40" i="10" s="1"/>
  <c r="HA40" i="10" s="1"/>
  <c r="GZ40" i="10" s="1"/>
  <c r="HW40" i="10" s="1"/>
  <c r="HV40" i="10" s="1"/>
  <c r="IS40" i="10" s="1"/>
  <c r="IR40" i="10" s="1"/>
  <c r="FP63" i="10"/>
  <c r="DP50" i="10"/>
  <c r="EM50" i="10" s="1"/>
  <c r="EL50" i="10" s="1"/>
  <c r="FI50" i="10" s="1"/>
  <c r="FH50" i="10" s="1"/>
  <c r="GE50" i="10" s="1"/>
  <c r="GD50" i="10" s="1"/>
  <c r="HA50" i="10" s="1"/>
  <c r="GZ50" i="10" s="1"/>
  <c r="HW50" i="10" s="1"/>
  <c r="HV50" i="10" s="1"/>
  <c r="IS50" i="10" s="1"/>
  <c r="IR50" i="10" s="1"/>
  <c r="DP71" i="10"/>
  <c r="EM71" i="10" s="1"/>
  <c r="EL71" i="10" s="1"/>
  <c r="FI71" i="10" s="1"/>
  <c r="FH71" i="10" s="1"/>
  <c r="GE71" i="10" s="1"/>
  <c r="GD71" i="10" s="1"/>
  <c r="HA71" i="10" s="1"/>
  <c r="GZ71" i="10" s="1"/>
  <c r="HW71" i="10" s="1"/>
  <c r="HV71" i="10" s="1"/>
  <c r="IS71" i="10" s="1"/>
  <c r="IR71" i="10" s="1"/>
  <c r="DP58" i="10"/>
  <c r="EM58" i="10" s="1"/>
  <c r="EL58" i="10" s="1"/>
  <c r="FI58" i="10" s="1"/>
  <c r="FH58" i="10" s="1"/>
  <c r="GE58" i="10" s="1"/>
  <c r="GD58" i="10" s="1"/>
  <c r="HA58" i="10" s="1"/>
  <c r="GZ58" i="10" s="1"/>
  <c r="HW58" i="10" s="1"/>
  <c r="HV58" i="10" s="1"/>
  <c r="IS58" i="10" s="1"/>
  <c r="IR58" i="10" s="1"/>
  <c r="EI3" i="10"/>
  <c r="EJ3" i="10" s="1" a="1"/>
  <c r="EJ3" i="10" s="1"/>
  <c r="FC3" i="10"/>
  <c r="FP7" i="10"/>
  <c r="FP9" i="10"/>
  <c r="EU74" i="10"/>
  <c r="AD74" i="6" s="1"/>
  <c r="DP97" i="10"/>
  <c r="EM97" i="10" s="1"/>
  <c r="EL97" i="10" s="1"/>
  <c r="FI97" i="10" s="1"/>
  <c r="FH97" i="10" s="1"/>
  <c r="GE97" i="10" s="1"/>
  <c r="GD97" i="10" s="1"/>
  <c r="HA97" i="10" s="1"/>
  <c r="GZ97" i="10" s="1"/>
  <c r="HW97" i="10" s="1"/>
  <c r="HV97" i="10" s="1"/>
  <c r="IS97" i="10" s="1"/>
  <c r="IR97" i="10" s="1"/>
  <c r="DP15" i="10"/>
  <c r="EM15" i="10" s="1"/>
  <c r="EL15" i="10" s="1"/>
  <c r="FI15" i="10" s="1"/>
  <c r="FH15" i="10" s="1"/>
  <c r="GE15" i="10" s="1"/>
  <c r="GD15" i="10" s="1"/>
  <c r="HA15" i="10" s="1"/>
  <c r="GZ15" i="10" s="1"/>
  <c r="HW15" i="10" s="1"/>
  <c r="HV15" i="10" s="1"/>
  <c r="IS15" i="10" s="1"/>
  <c r="IR15" i="10" s="1"/>
  <c r="DP90" i="10"/>
  <c r="EM90" i="10" s="1"/>
  <c r="EL90" i="10" s="1"/>
  <c r="FI90" i="10" s="1"/>
  <c r="FH90" i="10" s="1"/>
  <c r="GE90" i="10" s="1"/>
  <c r="GD90" i="10" s="1"/>
  <c r="HA90" i="10" s="1"/>
  <c r="GZ90" i="10" s="1"/>
  <c r="HW90" i="10" s="1"/>
  <c r="HV90" i="10" s="1"/>
  <c r="IS90" i="10" s="1"/>
  <c r="IR90" i="10" s="1"/>
  <c r="FP33" i="10"/>
  <c r="FP20" i="10"/>
  <c r="EU76" i="10"/>
  <c r="AD76" i="6" s="1"/>
  <c r="EU10" i="10"/>
  <c r="AD10" i="6" s="1"/>
  <c r="DP9" i="10"/>
  <c r="EM9" i="10" s="1"/>
  <c r="EL9" i="10" s="1"/>
  <c r="FI9" i="10" s="1"/>
  <c r="FH9" i="10" s="1"/>
  <c r="GE9" i="10" s="1"/>
  <c r="GD9" i="10" s="1"/>
  <c r="HA9" i="10" s="1"/>
  <c r="GZ9" i="10" s="1"/>
  <c r="HW9" i="10" s="1"/>
  <c r="HV9" i="10" s="1"/>
  <c r="IS9" i="10" s="1"/>
  <c r="IR9" i="10" s="1"/>
  <c r="EU95" i="10"/>
  <c r="AD95" i="6" s="1"/>
  <c r="FP36" i="10"/>
  <c r="FP55" i="10"/>
  <c r="FP3" i="10"/>
  <c r="DP43" i="10"/>
  <c r="EM43" i="10" s="1"/>
  <c r="EL43" i="10" s="1"/>
  <c r="FI43" i="10" s="1"/>
  <c r="FH43" i="10" s="1"/>
  <c r="GE43" i="10" s="1"/>
  <c r="GD43" i="10" s="1"/>
  <c r="HA43" i="10" s="1"/>
  <c r="GZ43" i="10" s="1"/>
  <c r="HW43" i="10" s="1"/>
  <c r="HV43" i="10" s="1"/>
  <c r="IS43" i="10" s="1"/>
  <c r="IR43" i="10" s="1"/>
  <c r="FJ3" i="10"/>
  <c r="FL3" i="10" s="1"/>
  <c r="FM3" i="10" s="1"/>
  <c r="FP29" i="10"/>
  <c r="EU73" i="10"/>
  <c r="AD73" i="6" s="1"/>
  <c r="DP89" i="10"/>
  <c r="EM89" i="10" s="1"/>
  <c r="EL89" i="10" s="1"/>
  <c r="FI89" i="10" s="1"/>
  <c r="FH89" i="10" s="1"/>
  <c r="GE89" i="10" s="1"/>
  <c r="GD89" i="10" s="1"/>
  <c r="HA89" i="10" s="1"/>
  <c r="GZ89" i="10" s="1"/>
  <c r="HW89" i="10" s="1"/>
  <c r="HV89" i="10" s="1"/>
  <c r="IS89" i="10" s="1"/>
  <c r="IR89" i="10" s="1"/>
  <c r="AD120" i="6"/>
  <c r="EU47" i="10"/>
  <c r="AD47" i="6" s="1"/>
  <c r="AD116" i="6"/>
  <c r="AD111" i="6"/>
  <c r="FP15" i="10"/>
  <c r="FP90" i="10"/>
  <c r="DP92" i="10"/>
  <c r="EM92" i="10" s="1"/>
  <c r="EL92" i="10" s="1"/>
  <c r="FI92" i="10" s="1"/>
  <c r="FH92" i="10" s="1"/>
  <c r="GE92" i="10" s="1"/>
  <c r="GD92" i="10" s="1"/>
  <c r="HA92" i="10" s="1"/>
  <c r="GZ92" i="10" s="1"/>
  <c r="HW92" i="10" s="1"/>
  <c r="HV92" i="10" s="1"/>
  <c r="IS92" i="10" s="1"/>
  <c r="IR92" i="10" s="1"/>
  <c r="FP48" i="10"/>
  <c r="FP97" i="10"/>
  <c r="FP43" i="10"/>
  <c r="DP44" i="10"/>
  <c r="EM44" i="10" s="1"/>
  <c r="EL44" i="10" s="1"/>
  <c r="FI44" i="10" s="1"/>
  <c r="FH44" i="10" s="1"/>
  <c r="GE44" i="10" s="1"/>
  <c r="GD44" i="10" s="1"/>
  <c r="HA44" i="10" s="1"/>
  <c r="GZ44" i="10" s="1"/>
  <c r="HW44" i="10" s="1"/>
  <c r="HV44" i="10" s="1"/>
  <c r="IS44" i="10" s="1"/>
  <c r="IR44" i="10" s="1"/>
  <c r="EU94" i="10"/>
  <c r="AD94" i="6" s="1"/>
  <c r="EU13" i="10"/>
  <c r="AD13" i="6" s="1"/>
  <c r="EU93" i="10"/>
  <c r="AD93" i="6" s="1"/>
  <c r="AD118" i="6"/>
  <c r="FP74" i="10"/>
  <c r="EU57" i="10"/>
  <c r="AD57" i="6" s="1"/>
  <c r="DP34" i="10"/>
  <c r="EM34" i="10" s="1"/>
  <c r="EL34" i="10" s="1"/>
  <c r="FI34" i="10" s="1"/>
  <c r="FH34" i="10" s="1"/>
  <c r="GE34" i="10" s="1"/>
  <c r="GD34" i="10" s="1"/>
  <c r="HA34" i="10" s="1"/>
  <c r="GZ34" i="10" s="1"/>
  <c r="HW34" i="10" s="1"/>
  <c r="HV34" i="10" s="1"/>
  <c r="IS34" i="10" s="1"/>
  <c r="IR34" i="10" s="1"/>
  <c r="EU98" i="10"/>
  <c r="AD98" i="6" s="1"/>
  <c r="FP95" i="10"/>
  <c r="DP94" i="10"/>
  <c r="EM94" i="10" s="1"/>
  <c r="EL94" i="10" s="1"/>
  <c r="FI94" i="10" s="1"/>
  <c r="FH94" i="10" s="1"/>
  <c r="GE94" i="10" s="1"/>
  <c r="GD94" i="10" s="1"/>
  <c r="HA94" i="10" s="1"/>
  <c r="GZ94" i="10" s="1"/>
  <c r="HW94" i="10" s="1"/>
  <c r="HV94" i="10" s="1"/>
  <c r="IS94" i="10" s="1"/>
  <c r="IR94" i="10" s="1"/>
  <c r="EU8" i="10"/>
  <c r="AD8" i="6" s="1"/>
  <c r="DP22" i="10"/>
  <c r="EM22" i="10" s="1"/>
  <c r="EL22" i="10" s="1"/>
  <c r="FI22" i="10" s="1"/>
  <c r="FH22" i="10" s="1"/>
  <c r="GE22" i="10" s="1"/>
  <c r="GD22" i="10" s="1"/>
  <c r="HA22" i="10" s="1"/>
  <c r="GZ22" i="10" s="1"/>
  <c r="HW22" i="10" s="1"/>
  <c r="HV22" i="10" s="1"/>
  <c r="IS22" i="10" s="1"/>
  <c r="IR22" i="10" s="1"/>
  <c r="DP85" i="10"/>
  <c r="EM85" i="10" s="1"/>
  <c r="EL85" i="10" s="1"/>
  <c r="FI85" i="10" s="1"/>
  <c r="FH85" i="10" s="1"/>
  <c r="GE85" i="10" s="1"/>
  <c r="GD85" i="10" s="1"/>
  <c r="HA85" i="10" s="1"/>
  <c r="GZ85" i="10" s="1"/>
  <c r="HW85" i="10" s="1"/>
  <c r="HV85" i="10" s="1"/>
  <c r="IS85" i="10" s="1"/>
  <c r="IR85" i="10" s="1"/>
  <c r="EU82" i="10"/>
  <c r="AD82" i="6" s="1"/>
  <c r="FP93" i="10"/>
  <c r="FP19" i="10"/>
  <c r="FP8" i="10"/>
  <c r="FP71" i="10"/>
  <c r="FC4" i="10"/>
  <c r="FJ4" i="10"/>
  <c r="FL4" i="10" s="1"/>
  <c r="FM4" i="10" s="1"/>
  <c r="FP4" i="10"/>
  <c r="FD4" i="10"/>
  <c r="FP6" i="10"/>
  <c r="FP89" i="10"/>
  <c r="EU4" i="10"/>
  <c r="AD4" i="6" s="1"/>
  <c r="FP73" i="10"/>
  <c r="EU34" i="10"/>
  <c r="AD34" i="6" s="1"/>
  <c r="EU71" i="10"/>
  <c r="AD71" i="6" s="1"/>
  <c r="FP98" i="10"/>
  <c r="DP98" i="10"/>
  <c r="EM98" i="10" s="1"/>
  <c r="EL98" i="10" s="1"/>
  <c r="FI98" i="10" s="1"/>
  <c r="FH98" i="10" s="1"/>
  <c r="GE98" i="10" s="1"/>
  <c r="GD98" i="10" s="1"/>
  <c r="HA98" i="10" s="1"/>
  <c r="GZ98" i="10" s="1"/>
  <c r="HW98" i="10" s="1"/>
  <c r="HV98" i="10" s="1"/>
  <c r="IS98" i="10" s="1"/>
  <c r="IR98" i="10" s="1"/>
  <c r="EI4" i="10"/>
  <c r="EJ4" i="10" s="1" a="1"/>
  <c r="EJ4" i="10" s="1"/>
  <c r="EU22" i="10"/>
  <c r="AD22" i="6" s="1"/>
  <c r="EU19" i="10"/>
  <c r="AD19" i="6" s="1"/>
  <c r="T74" i="6"/>
  <c r="DP20" i="10"/>
  <c r="EM20" i="10" s="1"/>
  <c r="EL20" i="10" s="1"/>
  <c r="FI20" i="10" s="1"/>
  <c r="FH20" i="10" s="1"/>
  <c r="GE20" i="10" s="1"/>
  <c r="GD20" i="10" s="1"/>
  <c r="HA20" i="10" s="1"/>
  <c r="GZ20" i="10" s="1"/>
  <c r="HW20" i="10" s="1"/>
  <c r="HV20" i="10" s="1"/>
  <c r="IS20" i="10" s="1"/>
  <c r="IR20" i="10" s="1"/>
  <c r="FP82" i="10"/>
  <c r="FP22" i="10"/>
  <c r="DP29" i="10"/>
  <c r="EM29" i="10" s="1"/>
  <c r="EL29" i="10" s="1"/>
  <c r="FI29" i="10" s="1"/>
  <c r="FH29" i="10" s="1"/>
  <c r="GE29" i="10" s="1"/>
  <c r="GD29" i="10" s="1"/>
  <c r="HA29" i="10" s="1"/>
  <c r="GZ29" i="10" s="1"/>
  <c r="HW29" i="10" s="1"/>
  <c r="HV29" i="10" s="1"/>
  <c r="IS29" i="10" s="1"/>
  <c r="IR29" i="10" s="1"/>
  <c r="FP34" i="10"/>
  <c r="DP88" i="10"/>
  <c r="EM88" i="10" s="1"/>
  <c r="EL88" i="10" s="1"/>
  <c r="FI88" i="10" s="1"/>
  <c r="FH88" i="10" s="1"/>
  <c r="GE88" i="10" s="1"/>
  <c r="GD88" i="10" s="1"/>
  <c r="HA88" i="10" s="1"/>
  <c r="GZ88" i="10" s="1"/>
  <c r="HW88" i="10" s="1"/>
  <c r="HV88" i="10" s="1"/>
  <c r="IS88" i="10" s="1"/>
  <c r="IR88" i="10" s="1"/>
  <c r="FP85" i="10"/>
  <c r="AD119" i="6"/>
  <c r="EU78" i="10"/>
  <c r="AD78" i="6" s="1"/>
  <c r="FP78" i="10"/>
  <c r="DP47" i="10"/>
  <c r="EM47" i="10" s="1"/>
  <c r="EL47" i="10" s="1"/>
  <c r="FI47" i="10" s="1"/>
  <c r="FH47" i="10" s="1"/>
  <c r="GE47" i="10" s="1"/>
  <c r="GD47" i="10" s="1"/>
  <c r="HA47" i="10" s="1"/>
  <c r="GZ47" i="10" s="1"/>
  <c r="HW47" i="10" s="1"/>
  <c r="HV47" i="10" s="1"/>
  <c r="IS47" i="10" s="1"/>
  <c r="IR47" i="10" s="1"/>
  <c r="DP32" i="10"/>
  <c r="EM32" i="10" s="1"/>
  <c r="EL32" i="10" s="1"/>
  <c r="FI32" i="10" s="1"/>
  <c r="FH32" i="10" s="1"/>
  <c r="GE32" i="10" s="1"/>
  <c r="GD32" i="10" s="1"/>
  <c r="HA32" i="10" s="1"/>
  <c r="GZ32" i="10" s="1"/>
  <c r="HW32" i="10" s="1"/>
  <c r="HV32" i="10" s="1"/>
  <c r="IS32" i="10" s="1"/>
  <c r="IR32" i="10" s="1"/>
  <c r="DP13" i="10"/>
  <c r="EM13" i="10" s="1"/>
  <c r="EL13" i="10" s="1"/>
  <c r="FI13" i="10" s="1"/>
  <c r="FH13" i="10" s="1"/>
  <c r="GE13" i="10" s="1"/>
  <c r="GD13" i="10" s="1"/>
  <c r="HA13" i="10" s="1"/>
  <c r="GZ13" i="10" s="1"/>
  <c r="HW13" i="10" s="1"/>
  <c r="HV13" i="10" s="1"/>
  <c r="IS13" i="10" s="1"/>
  <c r="IR13" i="10" s="1"/>
  <c r="EU90" i="10"/>
  <c r="AD90" i="6" s="1"/>
  <c r="GL23" i="10"/>
  <c r="T20" i="6"/>
  <c r="FP92" i="10"/>
  <c r="EU92" i="10"/>
  <c r="AD92" i="6" s="1"/>
  <c r="FP10" i="10"/>
  <c r="EU6" i="10"/>
  <c r="AD6" i="6" s="1"/>
  <c r="FP94" i="10"/>
  <c r="FP32" i="10"/>
  <c r="T95" i="6"/>
  <c r="DP6" i="10"/>
  <c r="EM6" i="10" s="1"/>
  <c r="EL6" i="10" s="1"/>
  <c r="FI6" i="10" s="1"/>
  <c r="FH6" i="10" s="1"/>
  <c r="GE6" i="10" s="1"/>
  <c r="GD6" i="10" s="1"/>
  <c r="HA6" i="10" s="1"/>
  <c r="GZ6" i="10" s="1"/>
  <c r="HW6" i="10" s="1"/>
  <c r="HV6" i="10" s="1"/>
  <c r="IS6" i="10" s="1"/>
  <c r="IR6" i="10" s="1"/>
  <c r="EU50" i="10"/>
  <c r="AD50" i="6" s="1"/>
  <c r="FP50" i="10"/>
  <c r="FP13" i="10"/>
  <c r="DP39" i="10"/>
  <c r="EM39" i="10" s="1"/>
  <c r="EL39" i="10" s="1"/>
  <c r="FI39" i="10" s="1"/>
  <c r="FH39" i="10" s="1"/>
  <c r="GE39" i="10" s="1"/>
  <c r="GD39" i="10" s="1"/>
  <c r="HA39" i="10" s="1"/>
  <c r="GZ39" i="10" s="1"/>
  <c r="HW39" i="10" s="1"/>
  <c r="HV39" i="10" s="1"/>
  <c r="IS39" i="10" s="1"/>
  <c r="IR39" i="10" s="1"/>
  <c r="DP54" i="10"/>
  <c r="EM54" i="10" s="1"/>
  <c r="EL54" i="10" s="1"/>
  <c r="FI54" i="10" s="1"/>
  <c r="FH54" i="10" s="1"/>
  <c r="GE54" i="10" s="1"/>
  <c r="GD54" i="10" s="1"/>
  <c r="HA54" i="10" s="1"/>
  <c r="GZ54" i="10" s="1"/>
  <c r="HW54" i="10" s="1"/>
  <c r="HV54" i="10" s="1"/>
  <c r="IS54" i="10" s="1"/>
  <c r="IR54" i="10" s="1"/>
  <c r="EU39" i="10"/>
  <c r="AD39" i="6" s="1"/>
  <c r="AD113" i="6"/>
  <c r="FP16" i="10"/>
  <c r="DP17" i="10"/>
  <c r="EM17" i="10" s="1"/>
  <c r="EL17" i="10" s="1"/>
  <c r="FI17" i="10" s="1"/>
  <c r="FH17" i="10" s="1"/>
  <c r="GE17" i="10" s="1"/>
  <c r="GD17" i="10" s="1"/>
  <c r="HA17" i="10" s="1"/>
  <c r="GZ17" i="10" s="1"/>
  <c r="HW17" i="10" s="1"/>
  <c r="HV17" i="10" s="1"/>
  <c r="IS17" i="10" s="1"/>
  <c r="IR17" i="10" s="1"/>
  <c r="EU37" i="10"/>
  <c r="AD37" i="6" s="1"/>
  <c r="FP37" i="10"/>
  <c r="FP17" i="10"/>
  <c r="EU54" i="10"/>
  <c r="AD54" i="6" s="1"/>
  <c r="EU17" i="10"/>
  <c r="AD17" i="6" s="1"/>
  <c r="DP37" i="10"/>
  <c r="EM37" i="10" s="1"/>
  <c r="EL37" i="10" s="1"/>
  <c r="FI37" i="10" s="1"/>
  <c r="FH37" i="10" s="1"/>
  <c r="GE37" i="10" s="1"/>
  <c r="GD37" i="10" s="1"/>
  <c r="HA37" i="10" s="1"/>
  <c r="GZ37" i="10" s="1"/>
  <c r="HW37" i="10" s="1"/>
  <c r="HV37" i="10" s="1"/>
  <c r="IS37" i="10" s="1"/>
  <c r="IR37" i="10" s="1"/>
  <c r="AD102" i="6"/>
  <c r="FP39" i="10"/>
  <c r="EU87" i="10"/>
  <c r="AD87" i="6" s="1"/>
  <c r="AD114" i="6"/>
  <c r="AD106" i="6"/>
  <c r="FP54" i="10"/>
  <c r="DP16" i="10"/>
  <c r="EM16" i="10" s="1"/>
  <c r="EL16" i="10" s="1"/>
  <c r="FI16" i="10" s="1"/>
  <c r="FH16" i="10" s="1"/>
  <c r="GE16" i="10" s="1"/>
  <c r="GD16" i="10" s="1"/>
  <c r="HA16" i="10" s="1"/>
  <c r="GZ16" i="10" s="1"/>
  <c r="HW16" i="10" s="1"/>
  <c r="HV16" i="10" s="1"/>
  <c r="IS16" i="10" s="1"/>
  <c r="IR16" i="10" s="1"/>
  <c r="EU16" i="10"/>
  <c r="AD16" i="6" s="1"/>
  <c r="FQ40" i="10"/>
  <c r="AH40" i="6" s="1"/>
  <c r="T24" i="6"/>
  <c r="GL40" i="10"/>
  <c r="DP87" i="10"/>
  <c r="EM87" i="10" s="1"/>
  <c r="EL87" i="10" s="1"/>
  <c r="FI87" i="10" s="1"/>
  <c r="FH87" i="10" s="1"/>
  <c r="GE87" i="10" s="1"/>
  <c r="GD87" i="10" s="1"/>
  <c r="HA87" i="10" s="1"/>
  <c r="GZ87" i="10" s="1"/>
  <c r="HW87" i="10" s="1"/>
  <c r="HV87" i="10" s="1"/>
  <c r="IS87" i="10" s="1"/>
  <c r="IR87" i="10" s="1"/>
  <c r="FP87" i="10"/>
  <c r="GL18" i="10"/>
  <c r="FQ18" i="10"/>
  <c r="AH18" i="6" s="1"/>
  <c r="GL27" i="10"/>
  <c r="FQ46" i="10"/>
  <c r="AH46" i="6" s="1"/>
  <c r="FQ70" i="10"/>
  <c r="AH70" i="6" s="1"/>
  <c r="AH115" i="6"/>
  <c r="GL70" i="10"/>
  <c r="GL46" i="10"/>
  <c r="X46" i="6"/>
  <c r="FQ69" i="10"/>
  <c r="AH69" i="6" s="1"/>
  <c r="FQ80" i="10"/>
  <c r="AH80" i="6" s="1"/>
  <c r="FQ21" i="10"/>
  <c r="AH21" i="6" s="1"/>
  <c r="FQ72" i="10"/>
  <c r="AH72" i="6" s="1"/>
  <c r="FQ45" i="10"/>
  <c r="AH45" i="6" s="1"/>
  <c r="FQ56" i="10"/>
  <c r="AH56" i="6" s="1"/>
  <c r="FQ53" i="10"/>
  <c r="AH53" i="6" s="1"/>
  <c r="FQ11" i="10"/>
  <c r="AH11" i="6" s="1"/>
  <c r="FQ52" i="10"/>
  <c r="AH52" i="6" s="1"/>
  <c r="FQ60" i="10"/>
  <c r="AH60" i="6" s="1"/>
  <c r="FQ12" i="10"/>
  <c r="AH12" i="6" s="1"/>
  <c r="FQ14" i="10"/>
  <c r="AH14" i="6" s="1"/>
  <c r="GL12" i="10"/>
  <c r="GL53" i="10"/>
  <c r="GL81" i="10"/>
  <c r="GL72" i="10"/>
  <c r="GL45" i="10"/>
  <c r="GL11" i="10"/>
  <c r="GL69" i="10"/>
  <c r="GL51" i="10"/>
  <c r="GL52" i="10"/>
  <c r="GL21" i="10"/>
  <c r="GL5" i="10"/>
  <c r="GL60" i="10"/>
  <c r="GL80" i="10"/>
  <c r="GL56" i="10"/>
  <c r="GL14" i="10"/>
  <c r="DV96" i="10" l="1"/>
  <c r="X96" i="6" s="1"/>
  <c r="DV40" i="10"/>
  <c r="X40" i="6" s="1"/>
  <c r="DV43" i="10"/>
  <c r="X43" i="6" s="1"/>
  <c r="DV15" i="10"/>
  <c r="X15" i="6" s="1"/>
  <c r="FF6" i="10" a="1"/>
  <c r="FF6" i="10" s="1"/>
  <c r="GB6" i="10" s="1" a="1"/>
  <c r="GB6" i="10" s="1"/>
  <c r="GX6" i="10" s="1" a="1"/>
  <c r="GX6" i="10" s="1"/>
  <c r="GB44" i="10" a="1"/>
  <c r="GB44" i="10" s="1"/>
  <c r="GX44" i="10" s="1" a="1"/>
  <c r="GX44" i="10" s="1"/>
  <c r="HT44" i="10" s="1" a="1"/>
  <c r="HT44" i="10" s="1"/>
  <c r="IP44" i="10" s="1" a="1"/>
  <c r="IP44" i="10" s="1"/>
  <c r="FF101" i="10" a="1"/>
  <c r="FF101" i="10" s="1"/>
  <c r="GB101" i="10" s="1" a="1"/>
  <c r="GB101" i="10" s="1"/>
  <c r="FF77" i="10" a="1"/>
  <c r="FF77" i="10" s="1"/>
  <c r="GB77" i="10" s="1" a="1"/>
  <c r="GB77" i="10" s="1"/>
  <c r="HT8" i="10" a="1"/>
  <c r="HT8" i="10" s="1"/>
  <c r="IP8" i="10" s="1" a="1"/>
  <c r="IP8" i="10" s="1"/>
  <c r="FF76" i="10" a="1"/>
  <c r="FF76" i="10" s="1"/>
  <c r="GB76" i="10" s="1" a="1"/>
  <c r="GB76" i="10" s="1"/>
  <c r="GX76" i="10" s="1" a="1"/>
  <c r="GX76" i="10" s="1"/>
  <c r="EJ31" i="10" a="1"/>
  <c r="EJ31" i="10" s="1"/>
  <c r="FF31" i="10" s="1" a="1"/>
  <c r="FF31" i="10" s="1"/>
  <c r="GB31" i="10" s="1" a="1"/>
  <c r="GB31" i="10" s="1"/>
  <c r="GB71" i="10" a="1"/>
  <c r="GB71" i="10" s="1"/>
  <c r="GX71" i="10" s="1" a="1"/>
  <c r="GX71" i="10" s="1"/>
  <c r="HT71" i="10" s="1" a="1"/>
  <c r="HT71" i="10" s="1"/>
  <c r="IP71" i="10" s="1" a="1"/>
  <c r="IP71" i="10" s="1"/>
  <c r="HT6" i="10" a="1"/>
  <c r="HT6" i="10" s="1"/>
  <c r="IP6" i="10" s="1" a="1"/>
  <c r="IP6" i="10" s="1"/>
  <c r="FF91" i="10" a="1"/>
  <c r="FF91" i="10" s="1"/>
  <c r="GB91" i="10" s="1" a="1"/>
  <c r="GB91" i="10" s="1"/>
  <c r="GX91" i="10" s="1" a="1"/>
  <c r="GX91" i="10" s="1"/>
  <c r="HT91" i="10" s="1" a="1"/>
  <c r="HT91" i="10" s="1"/>
  <c r="IP91" i="10" s="1" a="1"/>
  <c r="IP91" i="10" s="1"/>
  <c r="FF39" i="10" a="1"/>
  <c r="FF39" i="10" s="1"/>
  <c r="GB39" i="10" s="1" a="1"/>
  <c r="GB39" i="10" s="1"/>
  <c r="GX39" i="10" s="1" a="1"/>
  <c r="GX39" i="10" s="1"/>
  <c r="HT39" i="10" s="1" a="1"/>
  <c r="HT39" i="10" s="1"/>
  <c r="FF7" i="10" a="1"/>
  <c r="FF7" i="10" s="1"/>
  <c r="GB7" i="10" s="1" a="1"/>
  <c r="GB7" i="10" s="1"/>
  <c r="EJ83" i="10" a="1"/>
  <c r="EJ83" i="10" s="1"/>
  <c r="FF83" i="10" s="1" a="1"/>
  <c r="FF83" i="10" s="1"/>
  <c r="AX166" i="6"/>
  <c r="EJ93" i="10" a="1"/>
  <c r="EJ93" i="10" s="1"/>
  <c r="FF93" i="10" s="1" a="1"/>
  <c r="FF93" i="10" s="1"/>
  <c r="GB93" i="10" s="1" a="1"/>
  <c r="GB93" i="10" s="1"/>
  <c r="GX93" i="10" s="1" a="1"/>
  <c r="GX93" i="10" s="1"/>
  <c r="GX69" i="10" a="1"/>
  <c r="GX69" i="10" s="1"/>
  <c r="HT69" i="10" s="1" a="1"/>
  <c r="HT69" i="10" s="1"/>
  <c r="FF28" i="10" a="1"/>
  <c r="FF28" i="10" s="1"/>
  <c r="GB28" i="10" s="1" a="1"/>
  <c r="GB28" i="10" s="1"/>
  <c r="GX28" i="10" s="1" a="1"/>
  <c r="GX28" i="10" s="1"/>
  <c r="HT28" i="10" s="1" a="1"/>
  <c r="HT28" i="10" s="1"/>
  <c r="IP28" i="10" s="1" a="1"/>
  <c r="IP28" i="10" s="1"/>
  <c r="FF73" i="10" a="1"/>
  <c r="FF73" i="10" s="1"/>
  <c r="GB73" i="10" s="1" a="1"/>
  <c r="GB73" i="10" s="1"/>
  <c r="GX73" i="10" s="1" a="1"/>
  <c r="GX73" i="10" s="1"/>
  <c r="HT73" i="10" s="1" a="1"/>
  <c r="HT73" i="10" s="1"/>
  <c r="IP73" i="10" s="1" a="1"/>
  <c r="IP73" i="10" s="1"/>
  <c r="FF58" i="10" a="1"/>
  <c r="FF58" i="10" s="1"/>
  <c r="GB58" i="10" s="1" a="1"/>
  <c r="GB58" i="10" s="1"/>
  <c r="FF22" i="10" a="1"/>
  <c r="FF22" i="10" s="1"/>
  <c r="GB22" i="10" s="1" a="1"/>
  <c r="GB22" i="10" s="1"/>
  <c r="GX22" i="10" s="1" a="1"/>
  <c r="GX22" i="10" s="1"/>
  <c r="FF35" i="10" a="1"/>
  <c r="FF35" i="10" s="1"/>
  <c r="GB35" i="10" s="1" a="1"/>
  <c r="GB35" i="10" s="1"/>
  <c r="GX35" i="10" s="1" a="1"/>
  <c r="GX35" i="10" s="1"/>
  <c r="FF61" i="10" a="1"/>
  <c r="FF61" i="10" s="1"/>
  <c r="GB61" i="10" s="1" a="1"/>
  <c r="GB61" i="10" s="1"/>
  <c r="GX61" i="10" s="1" a="1"/>
  <c r="GX61" i="10" s="1"/>
  <c r="HT61" i="10" s="1" a="1"/>
  <c r="HT61" i="10" s="1"/>
  <c r="HT82" i="10" a="1"/>
  <c r="HT82" i="10" s="1"/>
  <c r="IP82" i="10" s="1" a="1"/>
  <c r="IP82" i="10" s="1"/>
  <c r="FF87" i="10" a="1"/>
  <c r="FF87" i="10" s="1"/>
  <c r="GB87" i="10" s="1" a="1"/>
  <c r="GB87" i="10" s="1"/>
  <c r="GX87" i="10" s="1" a="1"/>
  <c r="GX87" i="10" s="1"/>
  <c r="GX94" i="10" a="1"/>
  <c r="GX94" i="10" s="1"/>
  <c r="HT94" i="10" s="1" a="1"/>
  <c r="HT94" i="10" s="1"/>
  <c r="IP94" i="10" s="1" a="1"/>
  <c r="IP94" i="10" s="1"/>
  <c r="FF47" i="10" a="1"/>
  <c r="FF47" i="10" s="1"/>
  <c r="GB47" i="10" s="1" a="1"/>
  <c r="GB47" i="10" s="1"/>
  <c r="GX47" i="10" s="1" a="1"/>
  <c r="GX47" i="10" s="1"/>
  <c r="HT47" i="10" s="1" a="1"/>
  <c r="HT47" i="10" s="1"/>
  <c r="IP47" i="10" s="1" a="1"/>
  <c r="IP47" i="10" s="1"/>
  <c r="EJ10" i="10" a="1"/>
  <c r="EJ10" i="10" s="1"/>
  <c r="GX7" i="10" a="1"/>
  <c r="GX7" i="10" s="1"/>
  <c r="HT7" i="10" s="1" a="1"/>
  <c r="HT7" i="10" s="1"/>
  <c r="IP55" i="10" a="1"/>
  <c r="IP55" i="10" s="1"/>
  <c r="EJ54" i="10" a="1"/>
  <c r="EJ54" i="10" s="1"/>
  <c r="FF54" i="10" s="1" a="1"/>
  <c r="FF54" i="10" s="1"/>
  <c r="HT87" i="10" a="1"/>
  <c r="HT87" i="10" s="1"/>
  <c r="IP87" i="10" s="1" a="1"/>
  <c r="IP87" i="10" s="1"/>
  <c r="FF99" i="10" a="1"/>
  <c r="FF99" i="10" s="1"/>
  <c r="FF40" i="10" a="1"/>
  <c r="FF40" i="10" s="1"/>
  <c r="GB40" i="10" s="1" a="1"/>
  <c r="GB40" i="10" s="1"/>
  <c r="GX40" i="10" s="1" a="1"/>
  <c r="GX40" i="10" s="1"/>
  <c r="GX15" i="10" a="1"/>
  <c r="GX15" i="10" s="1"/>
  <c r="HT15" i="10" s="1" a="1"/>
  <c r="HT15" i="10" s="1"/>
  <c r="IP15" i="10" s="1" a="1"/>
  <c r="IP15" i="10" s="1"/>
  <c r="FF50" i="10" a="1"/>
  <c r="FF50" i="10" s="1"/>
  <c r="GB50" i="10" s="1" a="1"/>
  <c r="GB50" i="10" s="1"/>
  <c r="EJ25" i="10" a="1"/>
  <c r="EJ25" i="10" s="1"/>
  <c r="FF25" i="10" s="1" a="1"/>
  <c r="FF25" i="10" s="1"/>
  <c r="GB25" i="10" s="1" a="1"/>
  <c r="GB25" i="10" s="1"/>
  <c r="HT85" i="10" a="1"/>
  <c r="HT85" i="10" s="1"/>
  <c r="IP85" i="10" s="1" a="1"/>
  <c r="IP85" i="10" s="1"/>
  <c r="GB51" i="10" a="1"/>
  <c r="GB51" i="10" s="1"/>
  <c r="GX51" i="10" s="1" a="1"/>
  <c r="GX51" i="10" s="1"/>
  <c r="HT51" i="10" s="1" a="1"/>
  <c r="HT51" i="10" s="1"/>
  <c r="IP51" i="10" s="1" a="1"/>
  <c r="IP51" i="10" s="1"/>
  <c r="GB67" i="10" a="1"/>
  <c r="GB67" i="10" s="1"/>
  <c r="GX67" i="10" s="1" a="1"/>
  <c r="GX67" i="10" s="1"/>
  <c r="HT67" i="10" s="1" a="1"/>
  <c r="HT67" i="10" s="1"/>
  <c r="GB37" i="10" a="1"/>
  <c r="GB37" i="10" s="1"/>
  <c r="GX37" i="10" s="1" a="1"/>
  <c r="GX37" i="10" s="1"/>
  <c r="HT37" i="10" s="1" a="1"/>
  <c r="HT37" i="10" s="1"/>
  <c r="IP37" i="10" s="1" a="1"/>
  <c r="IP37" i="10" s="1"/>
  <c r="FF23" i="10" a="1"/>
  <c r="FF23" i="10" s="1"/>
  <c r="EJ95" i="10" a="1"/>
  <c r="EJ95" i="10" s="1"/>
  <c r="FF95" i="10" s="1" a="1"/>
  <c r="FF95" i="10" s="1"/>
  <c r="GB95" i="10" s="1" a="1"/>
  <c r="GB95" i="10" s="1"/>
  <c r="GB45" i="10" a="1"/>
  <c r="GB45" i="10" s="1"/>
  <c r="GX45" i="10" s="1" a="1"/>
  <c r="GX45" i="10" s="1"/>
  <c r="HT45" i="10" s="1" a="1"/>
  <c r="HT45" i="10" s="1"/>
  <c r="IP45" i="10" s="1" a="1"/>
  <c r="IP45" i="10" s="1"/>
  <c r="FF79" i="10" a="1"/>
  <c r="FF79" i="10" s="1"/>
  <c r="HT40" i="10" a="1"/>
  <c r="HT40" i="10" s="1"/>
  <c r="IP40" i="10" s="1" a="1"/>
  <c r="IP40" i="10" s="1"/>
  <c r="DV23" i="10"/>
  <c r="X23" i="6" s="1"/>
  <c r="HT76" i="10" a="1"/>
  <c r="HT76" i="10" s="1"/>
  <c r="IP76" i="10" s="1" a="1"/>
  <c r="IP76" i="10" s="1"/>
  <c r="EJ27" i="10" a="1"/>
  <c r="EJ27" i="10" s="1"/>
  <c r="DV27" i="10"/>
  <c r="X27" i="6" s="1"/>
  <c r="GB78" i="10" a="1"/>
  <c r="GB78" i="10" s="1"/>
  <c r="GX78" i="10" s="1" a="1"/>
  <c r="GX78" i="10" s="1"/>
  <c r="HT78" i="10" s="1" a="1"/>
  <c r="HT78" i="10" s="1"/>
  <c r="IP78" i="10" s="1" a="1"/>
  <c r="IP78" i="10" s="1"/>
  <c r="GB38" i="10" a="1"/>
  <c r="GB38" i="10" s="1"/>
  <c r="GX38" i="10" s="1" a="1"/>
  <c r="GX38" i="10" s="1"/>
  <c r="HT38" i="10" s="1" a="1"/>
  <c r="HT38" i="10" s="1"/>
  <c r="IP38" i="10" s="1" a="1"/>
  <c r="IP38" i="10" s="1"/>
  <c r="GX5" i="10" a="1"/>
  <c r="GX5" i="10" s="1"/>
  <c r="HT5" i="10" s="1" a="1"/>
  <c r="HT5" i="10" s="1"/>
  <c r="IP5" i="10" s="1" a="1"/>
  <c r="IP5" i="10" s="1"/>
  <c r="IP63" i="10" a="1"/>
  <c r="IP63" i="10" s="1"/>
  <c r="GX101" i="10" a="1"/>
  <c r="GX101" i="10" s="1"/>
  <c r="HT101" i="10" s="1" a="1"/>
  <c r="HT101" i="10" s="1"/>
  <c r="IP101" i="10" s="1" a="1"/>
  <c r="IP101" i="10" s="1"/>
  <c r="IP39" i="10" a="1"/>
  <c r="IP39" i="10" s="1"/>
  <c r="FF26" i="10" a="1"/>
  <c r="FF26" i="10" s="1"/>
  <c r="GB26" i="10" s="1" a="1"/>
  <c r="GB26" i="10" s="1"/>
  <c r="GX26" i="10" s="1" a="1"/>
  <c r="GX26" i="10" s="1"/>
  <c r="HT26" i="10" s="1" a="1"/>
  <c r="HT26" i="10" s="1"/>
  <c r="IP26" i="10" s="1" a="1"/>
  <c r="IP26" i="10" s="1"/>
  <c r="FF66" i="10" a="1"/>
  <c r="FF66" i="10" s="1"/>
  <c r="GB66" i="10" s="1" a="1"/>
  <c r="GB66" i="10" s="1"/>
  <c r="GX66" i="10" s="1" a="1"/>
  <c r="GX66" i="10" s="1"/>
  <c r="FF90" i="10" a="1"/>
  <c r="FF90" i="10" s="1"/>
  <c r="GB90" i="10" s="1" a="1"/>
  <c r="GB90" i="10" s="1"/>
  <c r="GX90" i="10" s="1" a="1"/>
  <c r="GX90" i="10" s="1"/>
  <c r="HT90" i="10" s="1" a="1"/>
  <c r="HT90" i="10" s="1"/>
  <c r="IP90" i="10" s="1" a="1"/>
  <c r="IP90" i="10" s="1"/>
  <c r="GX48" i="10" a="1"/>
  <c r="GX48" i="10" s="1"/>
  <c r="HT48" i="10" s="1" a="1"/>
  <c r="HT48" i="10" s="1"/>
  <c r="IP48" i="10" s="1" a="1"/>
  <c r="IP48" i="10" s="1"/>
  <c r="EJ74" i="10" a="1"/>
  <c r="EJ74" i="10" s="1"/>
  <c r="FF74" i="10" s="1" a="1"/>
  <c r="FF74" i="10" s="1"/>
  <c r="GB74" i="10" s="1" a="1"/>
  <c r="GB74" i="10" s="1"/>
  <c r="GX97" i="10" a="1"/>
  <c r="GX97" i="10" s="1"/>
  <c r="HT97" i="10" s="1" a="1"/>
  <c r="HT97" i="10" s="1"/>
  <c r="IP97" i="10" s="1" a="1"/>
  <c r="IP97" i="10" s="1"/>
  <c r="HT68" i="10" a="1"/>
  <c r="HT68" i="10" s="1"/>
  <c r="IP68" i="10" s="1" a="1"/>
  <c r="IP68" i="10" s="1"/>
  <c r="GB98" i="10" a="1"/>
  <c r="GB98" i="10" s="1"/>
  <c r="GX98" i="10" s="1" a="1"/>
  <c r="GX98" i="10" s="1"/>
  <c r="GX72" i="10" a="1"/>
  <c r="GX72" i="10" s="1"/>
  <c r="HT72" i="10" s="1" a="1"/>
  <c r="HT72" i="10" s="1"/>
  <c r="IP72" i="10" s="1" a="1"/>
  <c r="IP72" i="10" s="1"/>
  <c r="IP153" i="10" a="1"/>
  <c r="IP153" i="10" s="1"/>
  <c r="HT57" i="10" a="1"/>
  <c r="HT57" i="10" s="1"/>
  <c r="IP57" i="10" s="1" a="1"/>
  <c r="IP57" i="10" s="1"/>
  <c r="EJ34" i="10" a="1"/>
  <c r="EJ34" i="10" s="1"/>
  <c r="FF34" i="10" s="1" a="1"/>
  <c r="FF34" i="10" s="1"/>
  <c r="GB34" i="10" s="1" a="1"/>
  <c r="GB34" i="10" s="1"/>
  <c r="EJ86" i="10" a="1"/>
  <c r="EJ86" i="10" s="1"/>
  <c r="FF86" i="10" s="1" a="1"/>
  <c r="FF86" i="10" s="1"/>
  <c r="GX42" i="10" a="1"/>
  <c r="GX42" i="10" s="1"/>
  <c r="HT42" i="10" s="1" a="1"/>
  <c r="HT42" i="10" s="1"/>
  <c r="GB23" i="10" a="1"/>
  <c r="GB23" i="10" s="1"/>
  <c r="GX23" i="10" s="1" a="1"/>
  <c r="GX23" i="10" s="1"/>
  <c r="HT23" i="10" s="1" a="1"/>
  <c r="HT23" i="10" s="1"/>
  <c r="GX64" i="10" a="1"/>
  <c r="GX64" i="10" s="1"/>
  <c r="HT64" i="10" s="1" a="1"/>
  <c r="HT64" i="10" s="1"/>
  <c r="IP64" i="10" s="1" a="1"/>
  <c r="IP64" i="10" s="1"/>
  <c r="FF89" i="10" a="1"/>
  <c r="FF89" i="10" s="1"/>
  <c r="GB89" i="10" s="1" a="1"/>
  <c r="GB89" i="10" s="1"/>
  <c r="GX89" i="10" s="1" a="1"/>
  <c r="GX89" i="10" s="1"/>
  <c r="HT89" i="10" s="1" a="1"/>
  <c r="HT89" i="10" s="1"/>
  <c r="IP89" i="10" s="1" a="1"/>
  <c r="IP89" i="10" s="1"/>
  <c r="GX96" i="10" a="1"/>
  <c r="GX96" i="10" s="1"/>
  <c r="HT96" i="10" s="1" a="1"/>
  <c r="HT96" i="10" s="1"/>
  <c r="IP96" i="10" s="1" a="1"/>
  <c r="IP96" i="10" s="1"/>
  <c r="HF194" i="10"/>
  <c r="AN194" i="6" s="1"/>
  <c r="HF222" i="10"/>
  <c r="AN222" i="6" s="1"/>
  <c r="IB201" i="10"/>
  <c r="AR201" i="6" s="1"/>
  <c r="HF292" i="10"/>
  <c r="AN292" i="6" s="1"/>
  <c r="IB197" i="10"/>
  <c r="AR197" i="6" s="1"/>
  <c r="HF146" i="10"/>
  <c r="AN146" i="6" s="1"/>
  <c r="DV59" i="10"/>
  <c r="X59" i="6" s="1"/>
  <c r="IX120" i="10"/>
  <c r="ER41" i="10"/>
  <c r="HF151" i="10"/>
  <c r="AN151" i="6" s="1"/>
  <c r="HF123" i="10"/>
  <c r="AN123" i="6" s="1"/>
  <c r="BC246" i="6"/>
  <c r="F247" i="12" s="1"/>
  <c r="BE289" i="6"/>
  <c r="G290" i="12" s="1"/>
  <c r="IB178" i="10"/>
  <c r="AR178" i="6" s="1"/>
  <c r="HF178" i="10"/>
  <c r="AN178" i="6" s="1"/>
  <c r="BC178" i="6"/>
  <c r="F179" i="12" s="1"/>
  <c r="IX289" i="10"/>
  <c r="AV289" i="6" s="1"/>
  <c r="HF137" i="10"/>
  <c r="AN137" i="6" s="1"/>
  <c r="IB137" i="10"/>
  <c r="AR137" i="6" s="1"/>
  <c r="BB147" i="6"/>
  <c r="IX130" i="10"/>
  <c r="AV130" i="6" s="1"/>
  <c r="BC264" i="6"/>
  <c r="F265" i="12" s="1"/>
  <c r="IX263" i="10"/>
  <c r="AV263" i="6" s="1"/>
  <c r="DV86" i="10"/>
  <c r="X86" i="6" s="1"/>
  <c r="BE191" i="6"/>
  <c r="G192" i="12" s="1"/>
  <c r="ER66" i="10"/>
  <c r="AB66" i="6" s="1"/>
  <c r="GJ142" i="10"/>
  <c r="AJ142" i="6" s="1"/>
  <c r="DV82" i="10"/>
  <c r="X82" i="6" s="1"/>
  <c r="ER18" i="10"/>
  <c r="AB18" i="6" s="1"/>
  <c r="DV64" i="10"/>
  <c r="X64" i="6" s="1"/>
  <c r="GJ129" i="10"/>
  <c r="AJ129" i="6" s="1"/>
  <c r="HF129" i="10"/>
  <c r="AN129" i="6" s="1"/>
  <c r="ER85" i="10"/>
  <c r="ER21" i="10"/>
  <c r="AB21" i="6" s="1"/>
  <c r="HF142" i="10"/>
  <c r="AN142" i="6" s="1"/>
  <c r="DV61" i="10"/>
  <c r="X61" i="6" s="1"/>
  <c r="DV33" i="10"/>
  <c r="X33" i="6" s="1"/>
  <c r="IB179" i="10"/>
  <c r="AR179" i="6" s="1"/>
  <c r="HF179" i="10"/>
  <c r="AN179" i="6" s="1"/>
  <c r="AZ147" i="6"/>
  <c r="E148" i="12" s="1"/>
  <c r="BB224" i="6"/>
  <c r="GJ207" i="10"/>
  <c r="AJ207" i="6" s="1"/>
  <c r="ER72" i="10"/>
  <c r="AB72" i="6" s="1"/>
  <c r="HF246" i="10"/>
  <c r="AN246" i="6" s="1"/>
  <c r="BE236" i="6"/>
  <c r="G237" i="12" s="1"/>
  <c r="FE3" i="10"/>
  <c r="FF3" i="10" s="1" a="1"/>
  <c r="FF3" i="10" s="1"/>
  <c r="HF169" i="10"/>
  <c r="AN169" i="6" s="1"/>
  <c r="HF271" i="10"/>
  <c r="AN271" i="6" s="1"/>
  <c r="GJ177" i="10"/>
  <c r="AJ177" i="6" s="1"/>
  <c r="DV55" i="10"/>
  <c r="X55" i="6" s="1"/>
  <c r="IB244" i="10"/>
  <c r="AR244" i="6" s="1"/>
  <c r="HF223" i="10"/>
  <c r="AN223" i="6" s="1"/>
  <c r="AZ291" i="6"/>
  <c r="E292" i="12" s="1"/>
  <c r="HF263" i="10"/>
  <c r="AN263" i="6" s="1"/>
  <c r="IB252" i="10"/>
  <c r="AR252" i="6" s="1"/>
  <c r="HF252" i="10"/>
  <c r="AN252" i="6" s="1"/>
  <c r="GJ287" i="10"/>
  <c r="AJ287" i="6" s="1"/>
  <c r="JC117" i="10"/>
  <c r="IB190" i="10"/>
  <c r="AR190" i="6" s="1"/>
  <c r="AT234" i="6"/>
  <c r="IG215" i="10"/>
  <c r="AU215" i="6" s="1"/>
  <c r="IG158" i="10"/>
  <c r="AU158" i="6" s="1"/>
  <c r="IB170" i="10"/>
  <c r="AR170" i="6" s="1"/>
  <c r="HF289" i="10"/>
  <c r="AN289" i="6" s="1"/>
  <c r="IX216" i="10"/>
  <c r="AV216" i="6" s="1"/>
  <c r="GJ107" i="10"/>
  <c r="HF282" i="10"/>
  <c r="AN282" i="6" s="1"/>
  <c r="HF160" i="10"/>
  <c r="AN160" i="6" s="1"/>
  <c r="HF191" i="10"/>
  <c r="AN191" i="6" s="1"/>
  <c r="IB164" i="10"/>
  <c r="AR164" i="6" s="1"/>
  <c r="GJ300" i="10"/>
  <c r="AJ300" i="6" s="1"/>
  <c r="HF204" i="10"/>
  <c r="AN204" i="6" s="1"/>
  <c r="GJ204" i="10"/>
  <c r="AJ204" i="6" s="1"/>
  <c r="HF196" i="10"/>
  <c r="AN196" i="6" s="1"/>
  <c r="GJ196" i="10"/>
  <c r="AJ196" i="6" s="1"/>
  <c r="HF242" i="10"/>
  <c r="AN242" i="6" s="1"/>
  <c r="Z303" i="6"/>
  <c r="AX177" i="6"/>
  <c r="BC177" i="6" s="1"/>
  <c r="F178" i="12" s="1"/>
  <c r="IX282" i="10"/>
  <c r="AV282" i="6" s="1"/>
  <c r="IB282" i="10"/>
  <c r="AR282" i="6" s="1"/>
  <c r="HF134" i="10"/>
  <c r="AN134" i="6" s="1"/>
  <c r="ER97" i="10"/>
  <c r="AB97" i="6" s="1"/>
  <c r="IB302" i="10"/>
  <c r="AR302" i="6" s="1"/>
  <c r="HF302" i="10"/>
  <c r="AN302" i="6" s="1"/>
  <c r="T303" i="6"/>
  <c r="FN83" i="10"/>
  <c r="GJ102" i="10"/>
  <c r="ER60" i="10"/>
  <c r="AB60" i="6" s="1"/>
  <c r="ER35" i="10"/>
  <c r="AB35" i="6" s="1"/>
  <c r="HF189" i="10"/>
  <c r="AN189" i="6" s="1"/>
  <c r="GJ189" i="10"/>
  <c r="AJ189" i="6" s="1"/>
  <c r="ER47" i="10"/>
  <c r="AB47" i="6" s="1"/>
  <c r="GJ145" i="10"/>
  <c r="AJ145" i="6" s="1"/>
  <c r="GJ121" i="10"/>
  <c r="AJ121" i="6" s="1"/>
  <c r="GJ131" i="10"/>
  <c r="AJ131" i="6" s="1"/>
  <c r="HF214" i="10"/>
  <c r="AN214" i="6" s="1"/>
  <c r="FN41" i="10"/>
  <c r="ER53" i="10"/>
  <c r="AB53" i="6" s="1"/>
  <c r="ER82" i="10"/>
  <c r="AB82" i="6" s="1"/>
  <c r="BE238" i="6"/>
  <c r="G239" i="12" s="1"/>
  <c r="AT251" i="6"/>
  <c r="AT237" i="6"/>
  <c r="BE287" i="6"/>
  <c r="G288" i="12" s="1"/>
  <c r="AT241" i="6"/>
  <c r="AT208" i="6"/>
  <c r="JC302" i="10"/>
  <c r="AX302" i="6"/>
  <c r="BC302" i="6" s="1"/>
  <c r="JC102" i="10"/>
  <c r="IG299" i="10"/>
  <c r="AU299" i="6" s="1"/>
  <c r="BE146" i="6"/>
  <c r="G147" i="12" s="1"/>
  <c r="BD248" i="6"/>
  <c r="FQ41" i="10"/>
  <c r="AH41" i="6" s="1"/>
  <c r="AD303" i="6"/>
  <c r="BD171" i="6"/>
  <c r="IG141" i="10"/>
  <c r="AU141" i="6" s="1"/>
  <c r="AZ255" i="6"/>
  <c r="E256" i="12" s="1"/>
  <c r="JC131" i="10"/>
  <c r="AY131" i="6" s="1"/>
  <c r="BE131" i="6" s="1"/>
  <c r="G132" i="12" s="1"/>
  <c r="IB118" i="10"/>
  <c r="IX209" i="10"/>
  <c r="AV209" i="6" s="1"/>
  <c r="BB209" i="6" s="1"/>
  <c r="HF269" i="10"/>
  <c r="AN269" i="6" s="1"/>
  <c r="IB169" i="10"/>
  <c r="AR169" i="6" s="1"/>
  <c r="IB105" i="10"/>
  <c r="IB271" i="10"/>
  <c r="AR271" i="6" s="1"/>
  <c r="IB154" i="10"/>
  <c r="AR154" i="6" s="1"/>
  <c r="IX222" i="10"/>
  <c r="AV222" i="6" s="1"/>
  <c r="BD186" i="6"/>
  <c r="HF158" i="10"/>
  <c r="AN158" i="6" s="1"/>
  <c r="IB215" i="10"/>
  <c r="AR215" i="6" s="1"/>
  <c r="IB296" i="10"/>
  <c r="AR296" i="6" s="1"/>
  <c r="IB133" i="10"/>
  <c r="AR133" i="6" s="1"/>
  <c r="IB161" i="10"/>
  <c r="AR161" i="6" s="1"/>
  <c r="IB114" i="10"/>
  <c r="BE222" i="6"/>
  <c r="G223" i="12" s="1"/>
  <c r="IB225" i="10"/>
  <c r="AR225" i="6" s="1"/>
  <c r="BE153" i="6"/>
  <c r="G154" i="12" s="1"/>
  <c r="IB223" i="10"/>
  <c r="AR223" i="6" s="1"/>
  <c r="IG194" i="10"/>
  <c r="AU194" i="6" s="1"/>
  <c r="IG205" i="10"/>
  <c r="AU205" i="6" s="1"/>
  <c r="AT198" i="6"/>
  <c r="AX259" i="6"/>
  <c r="BC259" i="6" s="1"/>
  <c r="F260" i="12" s="1"/>
  <c r="AX238" i="6"/>
  <c r="BC238" i="6" s="1"/>
  <c r="F239" i="12" s="1"/>
  <c r="IB141" i="10"/>
  <c r="AR141" i="6" s="1"/>
  <c r="GM42" i="10"/>
  <c r="AL42" i="6" s="1"/>
  <c r="BD160" i="6"/>
  <c r="AT285" i="6"/>
  <c r="IB139" i="10"/>
  <c r="AR139" i="6" s="1"/>
  <c r="AT280" i="6"/>
  <c r="IG249" i="10"/>
  <c r="AU249" i="6" s="1"/>
  <c r="AT242" i="6"/>
  <c r="BC239" i="6"/>
  <c r="F240" i="12" s="1"/>
  <c r="IB248" i="10"/>
  <c r="AR248" i="6" s="1"/>
  <c r="IB221" i="10"/>
  <c r="AR221" i="6" s="1"/>
  <c r="IB236" i="10"/>
  <c r="AR236" i="6" s="1"/>
  <c r="IX164" i="10"/>
  <c r="AV164" i="6" s="1"/>
  <c r="IB116" i="10"/>
  <c r="BC121" i="6"/>
  <c r="F122" i="12" s="1"/>
  <c r="IB128" i="10"/>
  <c r="AR128" i="6" s="1"/>
  <c r="HF128" i="10"/>
  <c r="AN128" i="6" s="1"/>
  <c r="BD179" i="6"/>
  <c r="G180" i="12"/>
  <c r="HF294" i="10"/>
  <c r="AN294" i="6" s="1"/>
  <c r="IG170" i="10"/>
  <c r="AU170" i="6" s="1"/>
  <c r="HF182" i="10"/>
  <c r="AN182" i="6" s="1"/>
  <c r="BD291" i="6"/>
  <c r="F292" i="12"/>
  <c r="BD137" i="6"/>
  <c r="G138" i="12"/>
  <c r="BD168" i="6"/>
  <c r="F169" i="12"/>
  <c r="IX233" i="10"/>
  <c r="AV233" i="6" s="1"/>
  <c r="IX190" i="10"/>
  <c r="AV190" i="6" s="1"/>
  <c r="BD261" i="6"/>
  <c r="G262" i="12"/>
  <c r="HF273" i="10"/>
  <c r="AN273" i="6" s="1"/>
  <c r="AT176" i="6"/>
  <c r="IG162" i="10"/>
  <c r="AU162" i="6" s="1"/>
  <c r="IB301" i="10"/>
  <c r="AR301" i="6" s="1"/>
  <c r="IX161" i="10"/>
  <c r="AV161" i="6" s="1"/>
  <c r="IX154" i="10"/>
  <c r="AV154" i="6" s="1"/>
  <c r="IB167" i="10"/>
  <c r="AR167" i="6" s="1"/>
  <c r="IX193" i="10"/>
  <c r="AV193" i="6" s="1"/>
  <c r="BD150" i="6"/>
  <c r="G151" i="12"/>
  <c r="FQ91" i="10"/>
  <c r="AH91" i="6" s="1"/>
  <c r="BD193" i="6"/>
  <c r="HF136" i="10"/>
  <c r="AN136" i="6" s="1"/>
  <c r="BD224" i="6"/>
  <c r="F225" i="12"/>
  <c r="IX203" i="10"/>
  <c r="AV203" i="6" s="1"/>
  <c r="BB203" i="6" s="1"/>
  <c r="IB249" i="10"/>
  <c r="AR249" i="6" s="1"/>
  <c r="BD209" i="6"/>
  <c r="F210" i="12"/>
  <c r="AT250" i="6"/>
  <c r="BD129" i="6"/>
  <c r="BD199" i="6"/>
  <c r="G200" i="12"/>
  <c r="IX243" i="10"/>
  <c r="AV243" i="6" s="1"/>
  <c r="BB243" i="6" s="1"/>
  <c r="IB186" i="10"/>
  <c r="AR186" i="6" s="1"/>
  <c r="GJ128" i="10"/>
  <c r="AJ128" i="6" s="1"/>
  <c r="BD232" i="6"/>
  <c r="G233" i="12"/>
  <c r="BD216" i="6"/>
  <c r="F217" i="12"/>
  <c r="BD240" i="6"/>
  <c r="G241" i="12"/>
  <c r="BD276" i="6"/>
  <c r="G277" i="12"/>
  <c r="IX288" i="10"/>
  <c r="AV288" i="6" s="1"/>
  <c r="IB183" i="10"/>
  <c r="AR183" i="6" s="1"/>
  <c r="GJ210" i="10"/>
  <c r="AJ210" i="6" s="1"/>
  <c r="AT257" i="6"/>
  <c r="BD201" i="6"/>
  <c r="G202" i="12"/>
  <c r="BE230" i="6"/>
  <c r="G231" i="12" s="1"/>
  <c r="BD269" i="6"/>
  <c r="G270" i="12"/>
  <c r="IB241" i="10"/>
  <c r="AR241" i="6" s="1"/>
  <c r="BD148" i="6"/>
  <c r="F149" i="12"/>
  <c r="IB175" i="10"/>
  <c r="AR175" i="6" s="1"/>
  <c r="GJ283" i="10"/>
  <c r="AJ283" i="6" s="1"/>
  <c r="HF241" i="10"/>
  <c r="AN241" i="6" s="1"/>
  <c r="IX118" i="10"/>
  <c r="IB198" i="10"/>
  <c r="AR198" i="6" s="1"/>
  <c r="AX222" i="6"/>
  <c r="BC222" i="6" s="1"/>
  <c r="F223" i="12" s="1"/>
  <c r="IG197" i="10"/>
  <c r="AU197" i="6" s="1"/>
  <c r="BE296" i="6"/>
  <c r="G297" i="12" s="1"/>
  <c r="IB157" i="10"/>
  <c r="AR157" i="6" s="1"/>
  <c r="IX281" i="10"/>
  <c r="AV281" i="6" s="1"/>
  <c r="ER52" i="10"/>
  <c r="AB52" i="6" s="1"/>
  <c r="AT243" i="6"/>
  <c r="IG292" i="10"/>
  <c r="AU292" i="6" s="1"/>
  <c r="IX228" i="10"/>
  <c r="AV228" i="6" s="1"/>
  <c r="BB228" i="6" s="1"/>
  <c r="IB195" i="10"/>
  <c r="AR195" i="6" s="1"/>
  <c r="AX153" i="6"/>
  <c r="BC153" i="6" s="1"/>
  <c r="F154" i="12" s="1"/>
  <c r="IB284" i="10"/>
  <c r="AR284" i="6" s="1"/>
  <c r="IX201" i="10"/>
  <c r="AV201" i="6" s="1"/>
  <c r="IB152" i="10"/>
  <c r="AR152" i="6" s="1"/>
  <c r="BD133" i="6"/>
  <c r="IB168" i="10"/>
  <c r="AR168" i="6" s="1"/>
  <c r="AX300" i="6"/>
  <c r="BC300" i="6" s="1"/>
  <c r="F301" i="12" s="1"/>
  <c r="AT212" i="6"/>
  <c r="AX190" i="6"/>
  <c r="BC190" i="6" s="1"/>
  <c r="F191" i="12" s="1"/>
  <c r="AZ224" i="6"/>
  <c r="E225" i="12" s="1"/>
  <c r="HF153" i="10"/>
  <c r="AN153" i="6" s="1"/>
  <c r="IX219" i="10"/>
  <c r="AV219" i="6" s="1"/>
  <c r="AZ219" i="6" s="1"/>
  <c r="E220" i="12" s="1"/>
  <c r="IB265" i="10"/>
  <c r="AR265" i="6" s="1"/>
  <c r="HG42" i="10"/>
  <c r="IG134" i="10"/>
  <c r="AU134" i="6" s="1"/>
  <c r="IX169" i="10"/>
  <c r="AV169" i="6" s="1"/>
  <c r="IX227" i="10"/>
  <c r="AV227" i="6" s="1"/>
  <c r="BB227" i="6" s="1"/>
  <c r="AX125" i="6"/>
  <c r="BC125" i="6" s="1"/>
  <c r="F126" i="12" s="1"/>
  <c r="IG290" i="10"/>
  <c r="AU290" i="6" s="1"/>
  <c r="AX164" i="6"/>
  <c r="BC164" i="6" s="1"/>
  <c r="F165" i="12" s="1"/>
  <c r="AT200" i="6"/>
  <c r="AX244" i="6"/>
  <c r="BC244" i="6" s="1"/>
  <c r="F245" i="12" s="1"/>
  <c r="AT202" i="6"/>
  <c r="BE207" i="6"/>
  <c r="JC107" i="10"/>
  <c r="BE244" i="6"/>
  <c r="G245" i="12" s="1"/>
  <c r="IB111" i="10"/>
  <c r="IG223" i="10"/>
  <c r="AU223" i="6" s="1"/>
  <c r="IG163" i="10"/>
  <c r="AU163" i="6" s="1"/>
  <c r="IB257" i="10"/>
  <c r="AR257" i="6" s="1"/>
  <c r="HF276" i="10"/>
  <c r="AN276" i="6" s="1"/>
  <c r="IB240" i="10"/>
  <c r="AR240" i="6" s="1"/>
  <c r="HF240" i="10"/>
  <c r="AN240" i="6" s="1"/>
  <c r="AX271" i="6"/>
  <c r="BC271" i="6" s="1"/>
  <c r="AT228" i="6"/>
  <c r="AT268" i="6"/>
  <c r="AT226" i="6"/>
  <c r="HF266" i="10"/>
  <c r="AN266" i="6" s="1"/>
  <c r="IB125" i="10"/>
  <c r="AR125" i="6" s="1"/>
  <c r="IG282" i="10"/>
  <c r="AU282" i="6" s="1"/>
  <c r="HF148" i="10"/>
  <c r="AN148" i="6" s="1"/>
  <c r="GJ146" i="10"/>
  <c r="AJ146" i="6" s="1"/>
  <c r="IB146" i="10"/>
  <c r="AR146" i="6" s="1"/>
  <c r="IB234" i="10"/>
  <c r="AR234" i="6" s="1"/>
  <c r="JC174" i="10"/>
  <c r="AY174" i="6" s="1"/>
  <c r="BE174" i="6" s="1"/>
  <c r="G175" i="12" s="1"/>
  <c r="AX130" i="6"/>
  <c r="BC130" i="6" s="1"/>
  <c r="F131" i="12" s="1"/>
  <c r="BE161" i="6"/>
  <c r="G162" i="12" s="1"/>
  <c r="JC275" i="10"/>
  <c r="AY275" i="6" s="1"/>
  <c r="BE275" i="6" s="1"/>
  <c r="IX256" i="10"/>
  <c r="AV256" i="6" s="1"/>
  <c r="IB256" i="10"/>
  <c r="AR256" i="6" s="1"/>
  <c r="HH64" i="10"/>
  <c r="HH96" i="10"/>
  <c r="JC264" i="10"/>
  <c r="AY264" i="6" s="1"/>
  <c r="BE264" i="6" s="1"/>
  <c r="BE259" i="6"/>
  <c r="G260" i="12" s="1"/>
  <c r="JC178" i="10"/>
  <c r="AY178" i="6" s="1"/>
  <c r="BE178" i="6" s="1"/>
  <c r="G179" i="12" s="1"/>
  <c r="AX252" i="6"/>
  <c r="BC252" i="6" s="1"/>
  <c r="F253" i="12" s="1"/>
  <c r="JC120" i="10"/>
  <c r="IX245" i="10"/>
  <c r="AV245" i="6" s="1"/>
  <c r="AZ245" i="6" s="1"/>
  <c r="E246" i="12" s="1"/>
  <c r="IX249" i="10"/>
  <c r="AV249" i="6" s="1"/>
  <c r="IB143" i="10"/>
  <c r="AR143" i="6" s="1"/>
  <c r="IB231" i="10"/>
  <c r="AR231" i="6" s="1"/>
  <c r="GL95" i="10"/>
  <c r="HH99" i="10"/>
  <c r="IX254" i="10"/>
  <c r="AV254" i="6" s="1"/>
  <c r="BB254" i="6" s="1"/>
  <c r="IB261" i="10"/>
  <c r="AR261" i="6" s="1"/>
  <c r="IB108" i="10"/>
  <c r="IX133" i="10"/>
  <c r="AV133" i="6" s="1"/>
  <c r="IB138" i="10"/>
  <c r="AR138" i="6" s="1"/>
  <c r="IX264" i="10"/>
  <c r="AV264" i="6" s="1"/>
  <c r="IX244" i="10"/>
  <c r="AV244" i="6" s="1"/>
  <c r="IB113" i="10"/>
  <c r="GL30" i="10"/>
  <c r="GL28" i="10"/>
  <c r="HG28" i="10"/>
  <c r="HH59" i="10"/>
  <c r="GJ115" i="10"/>
  <c r="HF115" i="10"/>
  <c r="IB299" i="10"/>
  <c r="AR299" i="6" s="1"/>
  <c r="IB187" i="10"/>
  <c r="AR187" i="6" s="1"/>
  <c r="IB103" i="10"/>
  <c r="IB123" i="10"/>
  <c r="AR123" i="6" s="1"/>
  <c r="HG38" i="10"/>
  <c r="HG51" i="10"/>
  <c r="GL13" i="10"/>
  <c r="GK49" i="10"/>
  <c r="IG245" i="10"/>
  <c r="AU245" i="6" s="1"/>
  <c r="IG187" i="10"/>
  <c r="AU187" i="6" s="1"/>
  <c r="BE267" i="6"/>
  <c r="G268" i="12" s="1"/>
  <c r="IB218" i="10"/>
  <c r="AR218" i="6" s="1"/>
  <c r="IB151" i="10"/>
  <c r="AR151" i="6" s="1"/>
  <c r="IB127" i="10"/>
  <c r="AR127" i="6" s="1"/>
  <c r="IX174" i="10"/>
  <c r="AV174" i="6" s="1"/>
  <c r="AZ174" i="6" s="1"/>
  <c r="E175" i="12" s="1"/>
  <c r="IX238" i="10"/>
  <c r="AV238" i="6" s="1"/>
  <c r="BB238" i="6" s="1"/>
  <c r="IX258" i="10"/>
  <c r="AV258" i="6" s="1"/>
  <c r="GL58" i="10"/>
  <c r="AX191" i="6"/>
  <c r="BC191" i="6" s="1"/>
  <c r="F192" i="12" s="1"/>
  <c r="AT266" i="6"/>
  <c r="BB211" i="6"/>
  <c r="AZ211" i="6"/>
  <c r="E212" i="12" s="1"/>
  <c r="GJ109" i="10"/>
  <c r="IX109" i="10"/>
  <c r="GJ171" i="10"/>
  <c r="AJ171" i="6" s="1"/>
  <c r="IB171" i="10"/>
  <c r="AR171" i="6" s="1"/>
  <c r="IX213" i="10"/>
  <c r="AV213" i="6" s="1"/>
  <c r="IB295" i="10"/>
  <c r="AR295" i="6" s="1"/>
  <c r="IX225" i="10"/>
  <c r="AV225" i="6" s="1"/>
  <c r="IX141" i="10"/>
  <c r="AV141" i="6" s="1"/>
  <c r="FQ77" i="10"/>
  <c r="AH77" i="6" s="1"/>
  <c r="BE177" i="6"/>
  <c r="G178" i="12" s="1"/>
  <c r="IB202" i="10"/>
  <c r="AR202" i="6" s="1"/>
  <c r="IX296" i="10"/>
  <c r="AV296" i="6" s="1"/>
  <c r="IX284" i="10"/>
  <c r="AV284" i="6" s="1"/>
  <c r="IB150" i="10"/>
  <c r="AR150" i="6" s="1"/>
  <c r="IB259" i="10"/>
  <c r="AR259" i="6" s="1"/>
  <c r="IX236" i="10"/>
  <c r="AV236" i="6" s="1"/>
  <c r="IX267" i="10"/>
  <c r="AV267" i="6" s="1"/>
  <c r="GK68" i="10"/>
  <c r="GL41" i="10"/>
  <c r="GM41" i="10" s="1"/>
  <c r="HH41" i="10"/>
  <c r="IB172" i="10"/>
  <c r="AR172" i="6" s="1"/>
  <c r="IX273" i="10"/>
  <c r="AV273" i="6" s="1"/>
  <c r="IX113" i="10"/>
  <c r="IB226" i="10"/>
  <c r="AR226" i="6" s="1"/>
  <c r="IB163" i="10"/>
  <c r="AR163" i="6" s="1"/>
  <c r="IG124" i="10"/>
  <c r="AU124" i="6" s="1"/>
  <c r="BE279" i="6"/>
  <c r="G280" i="12" s="1"/>
  <c r="IG286" i="10"/>
  <c r="AU286" i="6" s="1"/>
  <c r="AT157" i="6"/>
  <c r="AT173" i="6"/>
  <c r="AZ247" i="6"/>
  <c r="E248" i="12" s="1"/>
  <c r="IG301" i="10"/>
  <c r="AU301" i="6" s="1"/>
  <c r="AX161" i="6"/>
  <c r="BC161" i="6" s="1"/>
  <c r="JC206" i="10"/>
  <c r="AY206" i="6" s="1"/>
  <c r="BE206" i="6" s="1"/>
  <c r="G207" i="12" s="1"/>
  <c r="AT154" i="6"/>
  <c r="AT126" i="6"/>
  <c r="IG295" i="10"/>
  <c r="AU295" i="6" s="1"/>
  <c r="IG151" i="10"/>
  <c r="AU151" i="6" s="1"/>
  <c r="IB213" i="10"/>
  <c r="AR213" i="6" s="1"/>
  <c r="AT165" i="6"/>
  <c r="IG175" i="10"/>
  <c r="AU175" i="6" s="1"/>
  <c r="IG183" i="10"/>
  <c r="AU183" i="6" s="1"/>
  <c r="BE300" i="6"/>
  <c r="G301" i="12" s="1"/>
  <c r="IB212" i="10"/>
  <c r="AR212" i="6" s="1"/>
  <c r="AT123" i="6"/>
  <c r="BE252" i="6"/>
  <c r="IX206" i="10"/>
  <c r="AV206" i="6" s="1"/>
  <c r="IB206" i="10"/>
  <c r="AR206" i="6" s="1"/>
  <c r="AT270" i="6"/>
  <c r="IB132" i="10"/>
  <c r="AR132" i="6" s="1"/>
  <c r="AT217" i="6"/>
  <c r="IG278" i="10"/>
  <c r="AU278" i="6" s="1"/>
  <c r="AT258" i="6"/>
  <c r="IG253" i="10"/>
  <c r="AU253" i="6" s="1"/>
  <c r="IB205" i="10"/>
  <c r="AR205" i="6" s="1"/>
  <c r="AT284" i="6"/>
  <c r="BC145" i="6"/>
  <c r="F146" i="12" s="1"/>
  <c r="BE203" i="6"/>
  <c r="G204" i="12" s="1"/>
  <c r="IX246" i="10"/>
  <c r="AV246" i="6" s="1"/>
  <c r="IB246" i="10"/>
  <c r="AR246" i="6" s="1"/>
  <c r="IB264" i="10"/>
  <c r="AR264" i="6" s="1"/>
  <c r="IX279" i="10"/>
  <c r="AV279" i="6" s="1"/>
  <c r="IB279" i="10"/>
  <c r="AR279" i="6" s="1"/>
  <c r="IG220" i="10"/>
  <c r="AU220" i="6" s="1"/>
  <c r="AX203" i="6"/>
  <c r="BC203" i="6" s="1"/>
  <c r="F204" i="12" s="1"/>
  <c r="BE164" i="6"/>
  <c r="G165" i="12" s="1"/>
  <c r="BE190" i="6"/>
  <c r="IG143" i="10"/>
  <c r="AU143" i="6" s="1"/>
  <c r="IG227" i="10"/>
  <c r="AU227" i="6" s="1"/>
  <c r="BE135" i="6"/>
  <c r="G136" i="12" s="1"/>
  <c r="IX200" i="10"/>
  <c r="AV200" i="6" s="1"/>
  <c r="BB230" i="6"/>
  <c r="JC121" i="10"/>
  <c r="AY121" i="6" s="1"/>
  <c r="BE121" i="6" s="1"/>
  <c r="JA227" i="10"/>
  <c r="JC227" i="10" s="1"/>
  <c r="AY227" i="6" s="1"/>
  <c r="AX146" i="6"/>
  <c r="BC146" i="6" s="1"/>
  <c r="JC145" i="10"/>
  <c r="AY145" i="6" s="1"/>
  <c r="BE145" i="6" s="1"/>
  <c r="G146" i="12" s="1"/>
  <c r="JC142" i="10"/>
  <c r="AY142" i="6" s="1"/>
  <c r="BE142" i="6" s="1"/>
  <c r="G143" i="12" s="1"/>
  <c r="JC144" i="10"/>
  <c r="AY144" i="6" s="1"/>
  <c r="BE144" i="6" s="1"/>
  <c r="G145" i="12" s="1"/>
  <c r="AX135" i="6"/>
  <c r="BC135" i="6" s="1"/>
  <c r="F136" i="12" s="1"/>
  <c r="JC128" i="10"/>
  <c r="AY128" i="6" s="1"/>
  <c r="BE128" i="6" s="1"/>
  <c r="G129" i="12" s="1"/>
  <c r="JC246" i="10"/>
  <c r="AY246" i="6" s="1"/>
  <c r="BE246" i="6" s="1"/>
  <c r="AX263" i="6"/>
  <c r="BC263" i="6" s="1"/>
  <c r="JC159" i="10"/>
  <c r="AY159" i="6" s="1"/>
  <c r="BE159" i="6" s="1"/>
  <c r="G160" i="12" s="1"/>
  <c r="AX289" i="6"/>
  <c r="BC289" i="6" s="1"/>
  <c r="AX210" i="6"/>
  <c r="BC210" i="6" s="1"/>
  <c r="AX207" i="6"/>
  <c r="BC207" i="6" s="1"/>
  <c r="F208" i="12" s="1"/>
  <c r="AX235" i="6"/>
  <c r="BC235" i="6" s="1"/>
  <c r="JA249" i="10"/>
  <c r="JC249" i="10" s="1"/>
  <c r="AY249" i="6" s="1"/>
  <c r="JA274" i="10"/>
  <c r="JC274" i="10" s="1"/>
  <c r="AY274" i="6" s="1"/>
  <c r="JA204" i="10"/>
  <c r="JC204" i="10" s="1"/>
  <c r="AY204" i="6" s="1"/>
  <c r="BE204" i="6" s="1"/>
  <c r="G205" i="12" s="1"/>
  <c r="JA200" i="10"/>
  <c r="AX200" i="6" s="1"/>
  <c r="JA219" i="10"/>
  <c r="AX219" i="6" s="1"/>
  <c r="JA213" i="10"/>
  <c r="AX213" i="6" s="1"/>
  <c r="AX214" i="6"/>
  <c r="BC214" i="6" s="1"/>
  <c r="F215" i="12" s="1"/>
  <c r="JA220" i="10"/>
  <c r="JC220" i="10" s="1"/>
  <c r="AY220" i="6" s="1"/>
  <c r="JC283" i="10"/>
  <c r="AY283" i="6" s="1"/>
  <c r="BE283" i="6" s="1"/>
  <c r="BD155" i="6"/>
  <c r="AT149" i="6"/>
  <c r="AT262" i="6"/>
  <c r="AT294" i="6"/>
  <c r="AT213" i="6"/>
  <c r="JA245" i="10"/>
  <c r="JC245" i="10" s="1"/>
  <c r="AY245" i="6" s="1"/>
  <c r="AX255" i="6"/>
  <c r="BC255" i="6" s="1"/>
  <c r="JA234" i="10"/>
  <c r="AX234" i="6" s="1"/>
  <c r="AX254" i="6"/>
  <c r="BC254" i="6" s="1"/>
  <c r="JA223" i="10"/>
  <c r="AX223" i="6" s="1"/>
  <c r="BC223" i="6" s="1"/>
  <c r="F224" i="12" s="1"/>
  <c r="JA141" i="10"/>
  <c r="AX141" i="6" s="1"/>
  <c r="BC141" i="6" s="1"/>
  <c r="F142" i="12" s="1"/>
  <c r="JA195" i="10"/>
  <c r="JC195" i="10" s="1"/>
  <c r="AY195" i="6" s="1"/>
  <c r="BE195" i="6" s="1"/>
  <c r="G196" i="12" s="1"/>
  <c r="JA158" i="10"/>
  <c r="JC158" i="10" s="1"/>
  <c r="AY158" i="6" s="1"/>
  <c r="JA134" i="10"/>
  <c r="AX134" i="6" s="1"/>
  <c r="BC134" i="6" s="1"/>
  <c r="F135" i="12" s="1"/>
  <c r="AX189" i="6"/>
  <c r="BC189" i="6" s="1"/>
  <c r="JA187" i="10"/>
  <c r="JC187" i="10" s="1"/>
  <c r="AY187" i="6" s="1"/>
  <c r="JA167" i="10"/>
  <c r="JC167" i="10" s="1"/>
  <c r="AY167" i="6" s="1"/>
  <c r="BE167" i="6" s="1"/>
  <c r="G168" i="12" s="1"/>
  <c r="AX247" i="6"/>
  <c r="BC247" i="6" s="1"/>
  <c r="JA132" i="10"/>
  <c r="AX132" i="6" s="1"/>
  <c r="JA106" i="10"/>
  <c r="JC106" i="10" s="1"/>
  <c r="JA212" i="10"/>
  <c r="JC212" i="10" s="1"/>
  <c r="AY212" i="6" s="1"/>
  <c r="BE212" i="6" s="1"/>
  <c r="G213" i="12" s="1"/>
  <c r="AX287" i="6"/>
  <c r="BC287" i="6" s="1"/>
  <c r="JA116" i="10"/>
  <c r="JC116" i="10" s="1"/>
  <c r="AX296" i="6"/>
  <c r="BC296" i="6" s="1"/>
  <c r="JA273" i="10"/>
  <c r="JC273" i="10" s="1"/>
  <c r="AY273" i="6" s="1"/>
  <c r="JA152" i="10"/>
  <c r="AX152" i="6" s="1"/>
  <c r="JA194" i="10"/>
  <c r="AX194" i="6" s="1"/>
  <c r="BC194" i="6" s="1"/>
  <c r="F195" i="12" s="1"/>
  <c r="JA237" i="10"/>
  <c r="JC237" i="10" s="1"/>
  <c r="AY237" i="6" s="1"/>
  <c r="BE237" i="6" s="1"/>
  <c r="G238" i="12" s="1"/>
  <c r="JA293" i="10"/>
  <c r="JC293" i="10" s="1"/>
  <c r="AY293" i="6" s="1"/>
  <c r="BE293" i="6" s="1"/>
  <c r="G294" i="12" s="1"/>
  <c r="JA104" i="10"/>
  <c r="JC104" i="10" s="1"/>
  <c r="JA231" i="10"/>
  <c r="JC231" i="10" s="1"/>
  <c r="AY231" i="6" s="1"/>
  <c r="BE231" i="6" s="1"/>
  <c r="G232" i="12" s="1"/>
  <c r="BC166" i="6"/>
  <c r="BC206" i="6"/>
  <c r="IG192" i="10"/>
  <c r="AU192" i="6" s="1"/>
  <c r="IG185" i="10"/>
  <c r="AU185" i="6" s="1"/>
  <c r="IG136" i="10"/>
  <c r="AU136" i="6" s="1"/>
  <c r="AT265" i="6"/>
  <c r="AT221" i="6"/>
  <c r="AT152" i="6"/>
  <c r="AT204" i="6"/>
  <c r="AT196" i="6"/>
  <c r="IG273" i="10"/>
  <c r="AU273" i="6" s="1"/>
  <c r="IG298" i="10"/>
  <c r="AU298" i="6" s="1"/>
  <c r="BC159" i="6"/>
  <c r="F160" i="12" s="1"/>
  <c r="BE214" i="6"/>
  <c r="G215" i="12" s="1"/>
  <c r="IG274" i="10"/>
  <c r="AU274" i="6" s="1"/>
  <c r="BC128" i="6"/>
  <c r="F129" i="12" s="1"/>
  <c r="AT140" i="6"/>
  <c r="AT288" i="6"/>
  <c r="AT260" i="6"/>
  <c r="AT281" i="6"/>
  <c r="AT180" i="6"/>
  <c r="AT184" i="6"/>
  <c r="AT225" i="6"/>
  <c r="AT156" i="6"/>
  <c r="JA280" i="10"/>
  <c r="AX280" i="6" s="1"/>
  <c r="JA172" i="10"/>
  <c r="JC172" i="10" s="1"/>
  <c r="AY172" i="6" s="1"/>
  <c r="BE172" i="6" s="1"/>
  <c r="G173" i="12" s="1"/>
  <c r="JA241" i="10"/>
  <c r="AX241" i="6" s="1"/>
  <c r="BC241" i="6" s="1"/>
  <c r="F242" i="12" s="1"/>
  <c r="JA202" i="10"/>
  <c r="AX202" i="6" s="1"/>
  <c r="AX236" i="6"/>
  <c r="BC236" i="6" s="1"/>
  <c r="JA205" i="10"/>
  <c r="JC205" i="10" s="1"/>
  <c r="AY205" i="6" s="1"/>
  <c r="BB155" i="6"/>
  <c r="AX188" i="6"/>
  <c r="BC188" i="6" s="1"/>
  <c r="JA221" i="10"/>
  <c r="JC221" i="10" s="1"/>
  <c r="AY221" i="6" s="1"/>
  <c r="BE221" i="6" s="1"/>
  <c r="G222" i="12" s="1"/>
  <c r="AX230" i="6"/>
  <c r="BC230" i="6" s="1"/>
  <c r="JA157" i="10"/>
  <c r="AX157" i="6" s="1"/>
  <c r="JA163" i="10"/>
  <c r="JC163" i="10" s="1"/>
  <c r="AY163" i="6" s="1"/>
  <c r="JA119" i="10"/>
  <c r="JC119" i="10" s="1"/>
  <c r="JA218" i="10"/>
  <c r="JC218" i="10" s="1"/>
  <c r="AY218" i="6" s="1"/>
  <c r="BE218" i="6" s="1"/>
  <c r="G219" i="12" s="1"/>
  <c r="JA262" i="10"/>
  <c r="JC262" i="10" s="1"/>
  <c r="AY262" i="6" s="1"/>
  <c r="BE262" i="6" s="1"/>
  <c r="G263" i="12" s="1"/>
  <c r="JA123" i="10"/>
  <c r="AX123" i="6" s="1"/>
  <c r="JA225" i="10"/>
  <c r="JC225" i="10" s="1"/>
  <c r="AY225" i="6" s="1"/>
  <c r="BE225" i="6" s="1"/>
  <c r="G226" i="12" s="1"/>
  <c r="JA162" i="10"/>
  <c r="JC162" i="10" s="1"/>
  <c r="AY162" i="6" s="1"/>
  <c r="JA151" i="10"/>
  <c r="JC151" i="10" s="1"/>
  <c r="AY151" i="6" s="1"/>
  <c r="JC239" i="10"/>
  <c r="AY239" i="6" s="1"/>
  <c r="BE239" i="6" s="1"/>
  <c r="BB255" i="6"/>
  <c r="IX188" i="10"/>
  <c r="AV188" i="6" s="1"/>
  <c r="AZ188" i="6" s="1"/>
  <c r="E189" i="12" s="1"/>
  <c r="IB119" i="10"/>
  <c r="IB251" i="10"/>
  <c r="AR251" i="6" s="1"/>
  <c r="IX262" i="10"/>
  <c r="AV262" i="6" s="1"/>
  <c r="AZ262" i="6" s="1"/>
  <c r="E263" i="12" s="1"/>
  <c r="IB273" i="10"/>
  <c r="AR273" i="6" s="1"/>
  <c r="BB247" i="6"/>
  <c r="IB266" i="10"/>
  <c r="AR266" i="6" s="1"/>
  <c r="AZ135" i="6"/>
  <c r="E136" i="12" s="1"/>
  <c r="BB135" i="6"/>
  <c r="JA253" i="10"/>
  <c r="JC253" i="10" s="1"/>
  <c r="AY253" i="6" s="1"/>
  <c r="JA298" i="10"/>
  <c r="AX298" i="6" s="1"/>
  <c r="BC298" i="6" s="1"/>
  <c r="F299" i="12" s="1"/>
  <c r="IB158" i="10"/>
  <c r="AR158" i="6" s="1"/>
  <c r="JA284" i="10"/>
  <c r="JC284" i="10" s="1"/>
  <c r="AY284" i="6" s="1"/>
  <c r="BE284" i="6" s="1"/>
  <c r="G285" i="12" s="1"/>
  <c r="JA208" i="10"/>
  <c r="JC208" i="10" s="1"/>
  <c r="AY208" i="6" s="1"/>
  <c r="BE208" i="6" s="1"/>
  <c r="G209" i="12" s="1"/>
  <c r="AT132" i="6"/>
  <c r="AT127" i="6"/>
  <c r="AT122" i="6"/>
  <c r="JA126" i="10"/>
  <c r="AX126" i="6" s="1"/>
  <c r="IX170" i="10"/>
  <c r="AV170" i="6" s="1"/>
  <c r="JA268" i="10"/>
  <c r="AX268" i="6" s="1"/>
  <c r="JA266" i="10"/>
  <c r="JC266" i="10" s="1"/>
  <c r="AY266" i="6" s="1"/>
  <c r="BE266" i="6" s="1"/>
  <c r="G267" i="12" s="1"/>
  <c r="JA251" i="10"/>
  <c r="JC251" i="10" s="1"/>
  <c r="AY251" i="6" s="1"/>
  <c r="BE251" i="6" s="1"/>
  <c r="G252" i="12" s="1"/>
  <c r="JA250" i="10"/>
  <c r="JC250" i="10" s="1"/>
  <c r="AY250" i="6" s="1"/>
  <c r="BE250" i="6" s="1"/>
  <c r="G251" i="12" s="1"/>
  <c r="JA112" i="10"/>
  <c r="JC112" i="10" s="1"/>
  <c r="JA292" i="10"/>
  <c r="JC292" i="10" s="1"/>
  <c r="AY292" i="6" s="1"/>
  <c r="JA140" i="10"/>
  <c r="JC140" i="10" s="1"/>
  <c r="AY140" i="6" s="1"/>
  <c r="BE140" i="6" s="1"/>
  <c r="G141" i="12" s="1"/>
  <c r="AT195" i="6"/>
  <c r="AX267" i="6"/>
  <c r="BC267" i="6" s="1"/>
  <c r="AX272" i="6"/>
  <c r="BC272" i="6" s="1"/>
  <c r="GL79" i="10"/>
  <c r="JA175" i="10"/>
  <c r="AX175" i="6" s="1"/>
  <c r="BC175" i="6" s="1"/>
  <c r="F176" i="12" s="1"/>
  <c r="JA265" i="10"/>
  <c r="JC265" i="10" s="1"/>
  <c r="AY265" i="6" s="1"/>
  <c r="BE265" i="6" s="1"/>
  <c r="G266" i="12" s="1"/>
  <c r="JA233" i="10"/>
  <c r="JC233" i="10" s="1"/>
  <c r="AY233" i="6" s="1"/>
  <c r="BE233" i="6" s="1"/>
  <c r="G234" i="12" s="1"/>
  <c r="JA197" i="10"/>
  <c r="JC197" i="10" s="1"/>
  <c r="AY197" i="6" s="1"/>
  <c r="JA278" i="10"/>
  <c r="AX278" i="6" s="1"/>
  <c r="BC278" i="6" s="1"/>
  <c r="F279" i="12" s="1"/>
  <c r="JA285" i="10"/>
  <c r="JC285" i="10" s="1"/>
  <c r="AY285" i="6" s="1"/>
  <c r="BE285" i="6" s="1"/>
  <c r="G286" i="12" s="1"/>
  <c r="JA228" i="10"/>
  <c r="JC228" i="10" s="1"/>
  <c r="AY228" i="6" s="1"/>
  <c r="BE228" i="6" s="1"/>
  <c r="G229" i="12" s="1"/>
  <c r="JA108" i="10"/>
  <c r="JC108" i="10" s="1"/>
  <c r="AT218" i="6"/>
  <c r="AT297" i="6"/>
  <c r="AT233" i="6"/>
  <c r="AT231" i="6"/>
  <c r="JA196" i="10"/>
  <c r="JC196" i="10" s="1"/>
  <c r="AY196" i="6" s="1"/>
  <c r="BE196" i="6" s="1"/>
  <c r="G197" i="12" s="1"/>
  <c r="JA282" i="10"/>
  <c r="AX282" i="6" s="1"/>
  <c r="BC282" i="6" s="1"/>
  <c r="F283" i="12" s="1"/>
  <c r="JA184" i="10"/>
  <c r="JC184" i="10" s="1"/>
  <c r="AY184" i="6" s="1"/>
  <c r="BE184" i="6" s="1"/>
  <c r="G185" i="12" s="1"/>
  <c r="JA138" i="10"/>
  <c r="AX138" i="6" s="1"/>
  <c r="JA114" i="10"/>
  <c r="JC114" i="10" s="1"/>
  <c r="JA297" i="10"/>
  <c r="JC297" i="10" s="1"/>
  <c r="AY297" i="6" s="1"/>
  <c r="BE297" i="6" s="1"/>
  <c r="G298" i="12" s="1"/>
  <c r="JA143" i="10"/>
  <c r="JC143" i="10" s="1"/>
  <c r="AY143" i="6" s="1"/>
  <c r="AT167" i="6"/>
  <c r="AX279" i="6"/>
  <c r="BC279" i="6" s="1"/>
  <c r="IX159" i="10"/>
  <c r="AV159" i="6" s="1"/>
  <c r="AZ159" i="6" s="1"/>
  <c r="E160" i="12" s="1"/>
  <c r="JA105" i="10"/>
  <c r="JC105" i="10" s="1"/>
  <c r="IB194" i="10"/>
  <c r="AR194" i="6" s="1"/>
  <c r="IB292" i="10"/>
  <c r="AR292" i="6" s="1"/>
  <c r="GL75" i="10"/>
  <c r="JA124" i="10"/>
  <c r="AX124" i="6" s="1"/>
  <c r="BC124" i="6" s="1"/>
  <c r="F125" i="12" s="1"/>
  <c r="JA198" i="10"/>
  <c r="JC198" i="10" s="1"/>
  <c r="AY198" i="6" s="1"/>
  <c r="BE198" i="6" s="1"/>
  <c r="G199" i="12" s="1"/>
  <c r="JA288" i="10"/>
  <c r="JC288" i="10" s="1"/>
  <c r="AY288" i="6" s="1"/>
  <c r="BE288" i="6" s="1"/>
  <c r="G289" i="12" s="1"/>
  <c r="IX197" i="10"/>
  <c r="AV197" i="6" s="1"/>
  <c r="BB197" i="6" s="1"/>
  <c r="JA242" i="10"/>
  <c r="JC242" i="10" s="1"/>
  <c r="AY242" i="6" s="1"/>
  <c r="BE242" i="6" s="1"/>
  <c r="G243" i="12" s="1"/>
  <c r="JA149" i="10"/>
  <c r="AX149" i="6" s="1"/>
  <c r="JA165" i="10"/>
  <c r="JC165" i="10" s="1"/>
  <c r="AY165" i="6" s="1"/>
  <c r="BE165" i="6" s="1"/>
  <c r="G166" i="12" s="1"/>
  <c r="JA180" i="10"/>
  <c r="JC180" i="10" s="1"/>
  <c r="AY180" i="6" s="1"/>
  <c r="BE180" i="6" s="1"/>
  <c r="G181" i="12" s="1"/>
  <c r="FQ64" i="10"/>
  <c r="AH64" i="6" s="1"/>
  <c r="FQ38" i="10"/>
  <c r="AH38" i="6" s="1"/>
  <c r="GK35" i="10"/>
  <c r="JA301" i="10"/>
  <c r="AX301" i="6" s="1"/>
  <c r="BC301" i="6" s="1"/>
  <c r="F302" i="12" s="1"/>
  <c r="JA170" i="10"/>
  <c r="JC170" i="10" s="1"/>
  <c r="AY170" i="6" s="1"/>
  <c r="JA122" i="10"/>
  <c r="AX122" i="6" s="1"/>
  <c r="JA156" i="10"/>
  <c r="JC156" i="10" s="1"/>
  <c r="AY156" i="6" s="1"/>
  <c r="BE156" i="6" s="1"/>
  <c r="G157" i="12" s="1"/>
  <c r="JA127" i="10"/>
  <c r="JC127" i="10" s="1"/>
  <c r="AY127" i="6" s="1"/>
  <c r="BE127" i="6" s="1"/>
  <c r="G128" i="12" s="1"/>
  <c r="JA294" i="10"/>
  <c r="JC294" i="10" s="1"/>
  <c r="AY294" i="6" s="1"/>
  <c r="BE294" i="6" s="1"/>
  <c r="G295" i="12" s="1"/>
  <c r="JA185" i="10"/>
  <c r="AX185" i="6" s="1"/>
  <c r="BC185" i="6" s="1"/>
  <c r="F186" i="12" s="1"/>
  <c r="JA217" i="10"/>
  <c r="JC217" i="10" s="1"/>
  <c r="AY217" i="6" s="1"/>
  <c r="BE217" i="6" s="1"/>
  <c r="G218" i="12" s="1"/>
  <c r="JA270" i="10"/>
  <c r="JC270" i="10" s="1"/>
  <c r="AY270" i="6" s="1"/>
  <c r="BE270" i="6" s="1"/>
  <c r="G271" i="12" s="1"/>
  <c r="JA295" i="10"/>
  <c r="JC295" i="10" s="1"/>
  <c r="AY295" i="6" s="1"/>
  <c r="JA173" i="10"/>
  <c r="AX173" i="6" s="1"/>
  <c r="JA113" i="10"/>
  <c r="JC113" i="10" s="1"/>
  <c r="JA299" i="10"/>
  <c r="JC299" i="10" s="1"/>
  <c r="AY299" i="6" s="1"/>
  <c r="AX181" i="6"/>
  <c r="BC181" i="6" s="1"/>
  <c r="AT138" i="6"/>
  <c r="JA182" i="10"/>
  <c r="AX182" i="6" s="1"/>
  <c r="JA290" i="10"/>
  <c r="AX290" i="6" s="1"/>
  <c r="BC290" i="6" s="1"/>
  <c r="F291" i="12" s="1"/>
  <c r="JA183" i="10"/>
  <c r="JC183" i="10" s="1"/>
  <c r="AY183" i="6" s="1"/>
  <c r="JA154" i="10"/>
  <c r="JC154" i="10" s="1"/>
  <c r="AY154" i="6" s="1"/>
  <c r="BE154" i="6" s="1"/>
  <c r="G155" i="12" s="1"/>
  <c r="IB180" i="10"/>
  <c r="AR180" i="6" s="1"/>
  <c r="AT172" i="6"/>
  <c r="AT219" i="6"/>
  <c r="IB297" i="10"/>
  <c r="AR297" i="6" s="1"/>
  <c r="JA176" i="10"/>
  <c r="JC176" i="10" s="1"/>
  <c r="AY176" i="6" s="1"/>
  <c r="BE176" i="6" s="1"/>
  <c r="G177" i="12" s="1"/>
  <c r="AT182" i="6"/>
  <c r="AT277" i="6"/>
  <c r="JA257" i="10"/>
  <c r="JC257" i="10" s="1"/>
  <c r="AY257" i="6" s="1"/>
  <c r="BE257" i="6" s="1"/>
  <c r="G258" i="12" s="1"/>
  <c r="JA260" i="10"/>
  <c r="AX260" i="6" s="1"/>
  <c r="JA243" i="10"/>
  <c r="JC243" i="10" s="1"/>
  <c r="AY243" i="6" s="1"/>
  <c r="BE243" i="6" s="1"/>
  <c r="G244" i="12" s="1"/>
  <c r="AT229" i="6"/>
  <c r="AT293" i="6"/>
  <c r="FQ49" i="10"/>
  <c r="AH49" i="6" s="1"/>
  <c r="JA258" i="10"/>
  <c r="AX258" i="6" s="1"/>
  <c r="IX205" i="10"/>
  <c r="AV205" i="6" s="1"/>
  <c r="JA286" i="10"/>
  <c r="AX286" i="6" s="1"/>
  <c r="BC286" i="6" s="1"/>
  <c r="F287" i="12" s="1"/>
  <c r="JA110" i="10"/>
  <c r="JC110" i="10" s="1"/>
  <c r="JA226" i="10"/>
  <c r="JC226" i="10" s="1"/>
  <c r="AY226" i="6" s="1"/>
  <c r="BE226" i="6" s="1"/>
  <c r="G227" i="12" s="1"/>
  <c r="IB112" i="10"/>
  <c r="JA215" i="10"/>
  <c r="AX215" i="6" s="1"/>
  <c r="BC215" i="6" s="1"/>
  <c r="F216" i="12" s="1"/>
  <c r="JA118" i="10"/>
  <c r="JC118" i="10" s="1"/>
  <c r="JA192" i="10"/>
  <c r="JC192" i="10" s="1"/>
  <c r="AY192" i="6" s="1"/>
  <c r="IB290" i="10"/>
  <c r="AR290" i="6" s="1"/>
  <c r="JA229" i="10"/>
  <c r="JC229" i="10" s="1"/>
  <c r="AY229" i="6" s="1"/>
  <c r="BE229" i="6" s="1"/>
  <c r="G230" i="12" s="1"/>
  <c r="JA277" i="10"/>
  <c r="JC277" i="10" s="1"/>
  <c r="AY277" i="6" s="1"/>
  <c r="BE277" i="6" s="1"/>
  <c r="G278" i="12" s="1"/>
  <c r="IB233" i="10"/>
  <c r="AR233" i="6" s="1"/>
  <c r="JA136" i="10"/>
  <c r="AX136" i="6" s="1"/>
  <c r="BC136" i="6" s="1"/>
  <c r="F137" i="12" s="1"/>
  <c r="JA281" i="10"/>
  <c r="JC281" i="10" s="1"/>
  <c r="AY281" i="6" s="1"/>
  <c r="BE281" i="6" s="1"/>
  <c r="G282" i="12" s="1"/>
  <c r="IB293" i="10"/>
  <c r="AR293" i="6" s="1"/>
  <c r="IB173" i="10"/>
  <c r="AR173" i="6" s="1"/>
  <c r="IB182" i="10"/>
  <c r="AR182" i="6" s="1"/>
  <c r="IB136" i="10"/>
  <c r="AR136" i="6" s="1"/>
  <c r="IB192" i="10"/>
  <c r="AR192" i="6" s="1"/>
  <c r="IB124" i="10"/>
  <c r="AR124" i="6" s="1"/>
  <c r="IB140" i="10"/>
  <c r="AR140" i="6" s="1"/>
  <c r="IB156" i="10"/>
  <c r="AR156" i="6" s="1"/>
  <c r="AZ272" i="6"/>
  <c r="E273" i="12" s="1"/>
  <c r="BB272" i="6"/>
  <c r="IB274" i="10"/>
  <c r="AR274" i="6" s="1"/>
  <c r="IX250" i="10"/>
  <c r="AV250" i="6" s="1"/>
  <c r="AZ250" i="6" s="1"/>
  <c r="E251" i="12" s="1"/>
  <c r="IX212" i="10"/>
  <c r="AV212" i="6" s="1"/>
  <c r="IB286" i="10"/>
  <c r="AR286" i="6" s="1"/>
  <c r="BB291" i="6"/>
  <c r="IB126" i="10"/>
  <c r="AR126" i="6" s="1"/>
  <c r="IX275" i="10"/>
  <c r="AV275" i="6" s="1"/>
  <c r="AZ275" i="6" s="1"/>
  <c r="E276" i="12" s="1"/>
  <c r="HF106" i="10"/>
  <c r="IB106" i="10"/>
  <c r="IB277" i="10"/>
  <c r="AR277" i="6" s="1"/>
  <c r="IB260" i="10"/>
  <c r="AR260" i="6" s="1"/>
  <c r="IB270" i="10"/>
  <c r="AR270" i="6" s="1"/>
  <c r="AZ239" i="6"/>
  <c r="E240" i="12" s="1"/>
  <c r="BB239" i="6"/>
  <c r="IB220" i="10"/>
  <c r="AR220" i="6" s="1"/>
  <c r="HF265" i="10"/>
  <c r="AN265" i="6" s="1"/>
  <c r="IB184" i="10"/>
  <c r="AR184" i="6" s="1"/>
  <c r="IB149" i="10"/>
  <c r="AR149" i="6" s="1"/>
  <c r="IX125" i="10"/>
  <c r="AV125" i="6" s="1"/>
  <c r="IB294" i="10"/>
  <c r="AR294" i="6" s="1"/>
  <c r="IX235" i="10"/>
  <c r="AV235" i="6" s="1"/>
  <c r="BB235" i="6" s="1"/>
  <c r="IX111" i="10"/>
  <c r="IB122" i="10"/>
  <c r="AR122" i="6" s="1"/>
  <c r="ER96" i="10"/>
  <c r="AB96" i="6" s="1"/>
  <c r="HH24" i="10"/>
  <c r="HG24" i="10"/>
  <c r="FQ96" i="10"/>
  <c r="AH96" i="6" s="1"/>
  <c r="GK83" i="10"/>
  <c r="HH42" i="10"/>
  <c r="FQ27" i="10"/>
  <c r="AH27" i="6" s="1"/>
  <c r="EW3" i="10"/>
  <c r="AE3" i="6" s="1"/>
  <c r="GK31" i="10"/>
  <c r="GL31" i="10"/>
  <c r="GL49" i="10"/>
  <c r="GL99" i="10"/>
  <c r="GL96" i="10"/>
  <c r="GK96" i="10"/>
  <c r="HH83" i="10"/>
  <c r="DV42" i="10"/>
  <c r="X42" i="6" s="1"/>
  <c r="GL35" i="10"/>
  <c r="GL59" i="10"/>
  <c r="DV24" i="10"/>
  <c r="X24" i="6" s="1"/>
  <c r="HH35" i="10"/>
  <c r="GL83" i="10"/>
  <c r="FQ59" i="10"/>
  <c r="AH59" i="6" s="1"/>
  <c r="DV28" i="10"/>
  <c r="X28" i="6" s="1"/>
  <c r="GK59" i="10"/>
  <c r="GL68" i="10"/>
  <c r="FQ75" i="10"/>
  <c r="AH75" i="6" s="1"/>
  <c r="FQ30" i="10"/>
  <c r="AH30" i="6" s="1"/>
  <c r="FQ81" i="10"/>
  <c r="AH81" i="6" s="1"/>
  <c r="GM24" i="10"/>
  <c r="AL24" i="6" s="1"/>
  <c r="FQ3" i="10"/>
  <c r="AH3" i="6" s="1"/>
  <c r="DV83" i="10"/>
  <c r="X83" i="6" s="1"/>
  <c r="FQ100" i="10"/>
  <c r="AH100" i="6" s="1"/>
  <c r="FQ25" i="10"/>
  <c r="AH25" i="6" s="1"/>
  <c r="GL84" i="10"/>
  <c r="AB115" i="6"/>
  <c r="FQ33" i="10"/>
  <c r="AH33" i="6" s="1"/>
  <c r="AH109" i="6"/>
  <c r="GL88" i="10"/>
  <c r="DV35" i="10"/>
  <c r="X35" i="6" s="1"/>
  <c r="HG75" i="10"/>
  <c r="GL26" i="10"/>
  <c r="FQ57" i="10"/>
  <c r="AH57" i="6" s="1"/>
  <c r="FQ34" i="10"/>
  <c r="AH34" i="6" s="1"/>
  <c r="ER81" i="10"/>
  <c r="AB81" i="6" s="1"/>
  <c r="FQ83" i="10"/>
  <c r="AH83" i="6" s="1"/>
  <c r="GL86" i="10"/>
  <c r="GL38" i="10"/>
  <c r="EL4" i="10"/>
  <c r="FI4" i="10" s="1"/>
  <c r="FQ84" i="10"/>
  <c r="AH84" i="6" s="1"/>
  <c r="FQ51" i="10"/>
  <c r="AH51" i="6" s="1"/>
  <c r="AH103" i="6"/>
  <c r="FQ88" i="10"/>
  <c r="AH88" i="6" s="1"/>
  <c r="FQ28" i="10"/>
  <c r="AH28" i="6" s="1"/>
  <c r="FQ47" i="10"/>
  <c r="AH47" i="6" s="1"/>
  <c r="FQ39" i="10"/>
  <c r="AH39" i="6" s="1"/>
  <c r="FQ26" i="10"/>
  <c r="AH26" i="6" s="1"/>
  <c r="EW9" i="10"/>
  <c r="AE9" i="6" s="1"/>
  <c r="DV79" i="10"/>
  <c r="X79" i="6" s="1"/>
  <c r="DV81" i="10"/>
  <c r="X81" i="6" s="1"/>
  <c r="FQ79" i="10"/>
  <c r="AH79" i="6" s="1"/>
  <c r="FQ68" i="10"/>
  <c r="AH68" i="6" s="1"/>
  <c r="FQ90" i="10"/>
  <c r="AH90" i="6" s="1"/>
  <c r="ER83" i="10"/>
  <c r="AB83" i="6" s="1"/>
  <c r="GK48" i="10"/>
  <c r="HG52" i="10"/>
  <c r="HG45" i="10"/>
  <c r="HG56" i="10"/>
  <c r="HG49" i="10"/>
  <c r="HG72" i="10"/>
  <c r="HG81" i="10"/>
  <c r="GK87" i="10"/>
  <c r="GK54" i="10"/>
  <c r="GK16" i="10"/>
  <c r="GK10" i="10"/>
  <c r="GK4" i="10"/>
  <c r="GK85" i="10"/>
  <c r="GK97" i="10"/>
  <c r="GK3" i="10"/>
  <c r="GK62" i="10"/>
  <c r="GK99" i="10"/>
  <c r="GK75" i="10"/>
  <c r="GK51" i="10"/>
  <c r="GM51" i="10" s="1"/>
  <c r="GK79" i="10"/>
  <c r="GK28" i="10"/>
  <c r="HG11" i="10"/>
  <c r="HG12" i="10"/>
  <c r="HG23" i="10"/>
  <c r="HG21" i="10"/>
  <c r="HG88" i="10"/>
  <c r="HG40" i="10"/>
  <c r="GK71" i="10"/>
  <c r="GK8" i="10"/>
  <c r="GK19" i="10"/>
  <c r="GK76" i="10"/>
  <c r="GK55" i="10"/>
  <c r="AB104" i="6"/>
  <c r="FQ58" i="10"/>
  <c r="AH58" i="6" s="1"/>
  <c r="GK26" i="10"/>
  <c r="GK84" i="10"/>
  <c r="ER6" i="10"/>
  <c r="AB6" i="6" s="1"/>
  <c r="AB117" i="6"/>
  <c r="GK78" i="10"/>
  <c r="GK30" i="10"/>
  <c r="HG69" i="10"/>
  <c r="GK37" i="10"/>
  <c r="GK92" i="10"/>
  <c r="GK32" i="10"/>
  <c r="GK98" i="10"/>
  <c r="GK57" i="10"/>
  <c r="GK29" i="10"/>
  <c r="GK89" i="10"/>
  <c r="FQ86" i="10"/>
  <c r="AH86" i="6" s="1"/>
  <c r="FQ101" i="10"/>
  <c r="AH101" i="6" s="1"/>
  <c r="ER26" i="10"/>
  <c r="AB26" i="6" s="1"/>
  <c r="HG27" i="10"/>
  <c r="GK39" i="10"/>
  <c r="GK6" i="10"/>
  <c r="GK73" i="10"/>
  <c r="GK94" i="10"/>
  <c r="GK47" i="10"/>
  <c r="GK95" i="10"/>
  <c r="HG26" i="10"/>
  <c r="GK44" i="10"/>
  <c r="GK58" i="10"/>
  <c r="GK88" i="10"/>
  <c r="GK13" i="10"/>
  <c r="GK38" i="10"/>
  <c r="AB103" i="6"/>
  <c r="ER43" i="10"/>
  <c r="AB43" i="6" s="1"/>
  <c r="HG60" i="10"/>
  <c r="HG53" i="10"/>
  <c r="GK17" i="10"/>
  <c r="GK82" i="10"/>
  <c r="GK74" i="10"/>
  <c r="GK90" i="10"/>
  <c r="GK36" i="10"/>
  <c r="GK100" i="10"/>
  <c r="GL64" i="10"/>
  <c r="AB116" i="6"/>
  <c r="AF110" i="6"/>
  <c r="HG5" i="10"/>
  <c r="HG14" i="10"/>
  <c r="IC42" i="10"/>
  <c r="HG46" i="10"/>
  <c r="HG70" i="10"/>
  <c r="HG18" i="10"/>
  <c r="GK50" i="10"/>
  <c r="ER15" i="10"/>
  <c r="AB15" i="6" s="1"/>
  <c r="GK43" i="10"/>
  <c r="GK67" i="10"/>
  <c r="GK61" i="10"/>
  <c r="AB105" i="6"/>
  <c r="HG96" i="10"/>
  <c r="HG80" i="10"/>
  <c r="GK34" i="10"/>
  <c r="GK101" i="10"/>
  <c r="GK86" i="10"/>
  <c r="DV51" i="10"/>
  <c r="X51" i="6" s="1"/>
  <c r="GL67" i="10"/>
  <c r="FQ61" i="10"/>
  <c r="AH61" i="6" s="1"/>
  <c r="FQ99" i="10"/>
  <c r="AH99" i="6" s="1"/>
  <c r="AB110" i="6"/>
  <c r="EL3" i="10"/>
  <c r="FI3" i="10" s="1"/>
  <c r="GL44" i="10"/>
  <c r="GL61" i="10"/>
  <c r="GL77" i="10"/>
  <c r="AH105" i="6"/>
  <c r="GL15" i="10"/>
  <c r="GK15" i="10"/>
  <c r="GK64" i="10"/>
  <c r="GK91" i="10"/>
  <c r="GK65" i="10"/>
  <c r="GK77" i="10"/>
  <c r="GK93" i="10"/>
  <c r="GK63" i="10"/>
  <c r="GK7" i="10"/>
  <c r="GK9" i="10"/>
  <c r="GK25" i="10"/>
  <c r="HG66" i="10"/>
  <c r="GK22" i="10"/>
  <c r="GL20" i="10"/>
  <c r="GK20" i="10"/>
  <c r="GL33" i="10"/>
  <c r="GK33" i="10"/>
  <c r="FQ36" i="10"/>
  <c r="AH36" i="6" s="1"/>
  <c r="FQ7" i="10"/>
  <c r="AH7" i="6" s="1"/>
  <c r="AH117" i="6"/>
  <c r="AH118" i="6"/>
  <c r="GL91" i="10"/>
  <c r="EW7" i="10"/>
  <c r="AE7" i="6" s="1"/>
  <c r="GL25" i="10"/>
  <c r="FQ19" i="10"/>
  <c r="AH19" i="6" s="1"/>
  <c r="ER5" i="10"/>
  <c r="AB5" i="6" s="1"/>
  <c r="FQ94" i="10"/>
  <c r="AH94" i="6" s="1"/>
  <c r="GL7" i="10"/>
  <c r="GL9" i="10"/>
  <c r="FQ15" i="10"/>
  <c r="AH15" i="6" s="1"/>
  <c r="GL22" i="10"/>
  <c r="FQ43" i="10"/>
  <c r="AH43" i="6" s="1"/>
  <c r="FQ44" i="10"/>
  <c r="AH44" i="6" s="1"/>
  <c r="FQ76" i="10"/>
  <c r="AH76" i="6" s="1"/>
  <c r="HH66" i="10"/>
  <c r="AH107" i="6"/>
  <c r="FQ48" i="10"/>
  <c r="AH48" i="6" s="1"/>
  <c r="FQ9" i="10"/>
  <c r="AH9" i="6" s="1"/>
  <c r="FQ82" i="10"/>
  <c r="AH82" i="6" s="1"/>
  <c r="FQ97" i="10"/>
  <c r="AH97" i="6" s="1"/>
  <c r="GM66" i="10"/>
  <c r="AL66" i="6" s="1"/>
  <c r="FQ62" i="10"/>
  <c r="AH62" i="6" s="1"/>
  <c r="FQ65" i="10"/>
  <c r="AH65" i="6" s="1"/>
  <c r="FQ63" i="10"/>
  <c r="AH63" i="6" s="1"/>
  <c r="EW8" i="10"/>
  <c r="AE8" i="6" s="1"/>
  <c r="AL110" i="6"/>
  <c r="AH104" i="6"/>
  <c r="DV54" i="10"/>
  <c r="X54" i="6" s="1"/>
  <c r="DV25" i="10"/>
  <c r="X25" i="6" s="1"/>
  <c r="X119" i="6"/>
  <c r="DV75" i="10"/>
  <c r="X75" i="6" s="1"/>
  <c r="DV85" i="10"/>
  <c r="X85" i="6" s="1"/>
  <c r="DV62" i="10"/>
  <c r="X62" i="6" s="1"/>
  <c r="DV74" i="10"/>
  <c r="X74" i="6" s="1"/>
  <c r="DV100" i="10"/>
  <c r="X100" i="6" s="1"/>
  <c r="DV91" i="10"/>
  <c r="X91" i="6" s="1"/>
  <c r="GL63" i="10"/>
  <c r="GL89" i="10"/>
  <c r="DV87" i="10"/>
  <c r="X87" i="6" s="1"/>
  <c r="X114" i="6"/>
  <c r="FQ16" i="10"/>
  <c r="AH16" i="6" s="1"/>
  <c r="DV39" i="10"/>
  <c r="X39" i="6" s="1"/>
  <c r="DV56" i="10"/>
  <c r="X56" i="6" s="1"/>
  <c r="DV71" i="10"/>
  <c r="X71" i="6" s="1"/>
  <c r="DV95" i="10"/>
  <c r="X95" i="6" s="1"/>
  <c r="DV76" i="10"/>
  <c r="X76" i="6" s="1"/>
  <c r="FQ67" i="10"/>
  <c r="AH67" i="6" s="1"/>
  <c r="ER42" i="10"/>
  <c r="AB42" i="6" s="1"/>
  <c r="GM18" i="10"/>
  <c r="AL18" i="6" s="1"/>
  <c r="ER28" i="10"/>
  <c r="AB28" i="6" s="1"/>
  <c r="DV68" i="10"/>
  <c r="X68" i="6" s="1"/>
  <c r="DV11" i="10"/>
  <c r="X11" i="6" s="1"/>
  <c r="DV73" i="10"/>
  <c r="X73" i="6" s="1"/>
  <c r="DV80" i="10"/>
  <c r="X80" i="6" s="1"/>
  <c r="X120" i="6"/>
  <c r="DV84" i="10"/>
  <c r="X84" i="6" s="1"/>
  <c r="DV36" i="10"/>
  <c r="X36" i="6" s="1"/>
  <c r="DV98" i="10"/>
  <c r="X98" i="6" s="1"/>
  <c r="ER12" i="10"/>
  <c r="AB12" i="6" s="1"/>
  <c r="DV12" i="10"/>
  <c r="X12" i="6" s="1"/>
  <c r="DV7" i="10"/>
  <c r="X7" i="6" s="1"/>
  <c r="FQ29" i="10"/>
  <c r="AH29" i="6" s="1"/>
  <c r="FQ55" i="10"/>
  <c r="AH55" i="6" s="1"/>
  <c r="DV89" i="10"/>
  <c r="X89" i="6" s="1"/>
  <c r="X104" i="6"/>
  <c r="DV44" i="10"/>
  <c r="X44" i="6" s="1"/>
  <c r="DV10" i="10"/>
  <c r="X10" i="6" s="1"/>
  <c r="EW6" i="10"/>
  <c r="AE6" i="6" s="1"/>
  <c r="GR3" i="10"/>
  <c r="GN3" i="10"/>
  <c r="GR5" i="10"/>
  <c r="GN5" i="10"/>
  <c r="FN42" i="10"/>
  <c r="AF42" i="6" s="1"/>
  <c r="DV37" i="10"/>
  <c r="X37" i="6" s="1"/>
  <c r="DV32" i="10"/>
  <c r="X32" i="6" s="1"/>
  <c r="DV99" i="10"/>
  <c r="X99" i="6" s="1"/>
  <c r="DV14" i="10"/>
  <c r="X14" i="6" s="1"/>
  <c r="DV50" i="10"/>
  <c r="X50" i="6" s="1"/>
  <c r="X117" i="6"/>
  <c r="DV88" i="10"/>
  <c r="X88" i="6" s="1"/>
  <c r="X106" i="6"/>
  <c r="DV97" i="10"/>
  <c r="X97" i="6" s="1"/>
  <c r="DV4" i="10"/>
  <c r="X4" i="6" s="1"/>
  <c r="DV49" i="10"/>
  <c r="X49" i="6" s="1"/>
  <c r="GR9" i="10"/>
  <c r="GN9" i="10"/>
  <c r="DV17" i="10"/>
  <c r="X17" i="6" s="1"/>
  <c r="DV22" i="10"/>
  <c r="X22" i="6" s="1"/>
  <c r="DV38" i="10"/>
  <c r="X38" i="6" s="1"/>
  <c r="DV78" i="10"/>
  <c r="X78" i="6" s="1"/>
  <c r="X112" i="6"/>
  <c r="GR7" i="10"/>
  <c r="GN7" i="10"/>
  <c r="GR6" i="10"/>
  <c r="GN6" i="10"/>
  <c r="FS5" i="10"/>
  <c r="AI5" i="6" s="1"/>
  <c r="HH77" i="10"/>
  <c r="GL62" i="10"/>
  <c r="X102" i="6"/>
  <c r="X118" i="6"/>
  <c r="DV48" i="10"/>
  <c r="X48" i="6" s="1"/>
  <c r="DV94" i="10"/>
  <c r="X94" i="6" s="1"/>
  <c r="X113" i="6"/>
  <c r="DV93" i="10"/>
  <c r="X93" i="6" s="1"/>
  <c r="DV16" i="10"/>
  <c r="X16" i="6" s="1"/>
  <c r="DV19" i="10"/>
  <c r="X19" i="6" s="1"/>
  <c r="DV20" i="10"/>
  <c r="X20" i="6" s="1"/>
  <c r="DV63" i="10"/>
  <c r="X63" i="6" s="1"/>
  <c r="FQ93" i="10"/>
  <c r="AH93" i="6" s="1"/>
  <c r="DV58" i="10"/>
  <c r="X58" i="6" s="1"/>
  <c r="GL19" i="10"/>
  <c r="AH120" i="6"/>
  <c r="FQ95" i="10"/>
  <c r="AH95" i="6" s="1"/>
  <c r="DV57" i="10"/>
  <c r="X57" i="6" s="1"/>
  <c r="DV8" i="10"/>
  <c r="X8" i="6" s="1"/>
  <c r="DV34" i="10"/>
  <c r="X34" i="6" s="1"/>
  <c r="DV101" i="10"/>
  <c r="X101" i="6" s="1"/>
  <c r="FQ20" i="10"/>
  <c r="AH20" i="6" s="1"/>
  <c r="GR8" i="10"/>
  <c r="GN8" i="10"/>
  <c r="GL55" i="10"/>
  <c r="GL100" i="10"/>
  <c r="GM23" i="10"/>
  <c r="GL65" i="10"/>
  <c r="FY3" i="10"/>
  <c r="FQ89" i="10"/>
  <c r="AH89" i="6" s="1"/>
  <c r="FQ74" i="10"/>
  <c r="AH74" i="6" s="1"/>
  <c r="HH26" i="10"/>
  <c r="GL3" i="10"/>
  <c r="FZ3" i="10"/>
  <c r="GF3" i="10"/>
  <c r="GH3" i="10" s="1"/>
  <c r="GI3" i="10" s="1"/>
  <c r="GL90" i="10"/>
  <c r="GL48" i="10"/>
  <c r="GL101" i="10"/>
  <c r="GL29" i="10"/>
  <c r="GL36" i="10"/>
  <c r="GL94" i="10"/>
  <c r="GL43" i="10"/>
  <c r="FQ6" i="10"/>
  <c r="AH6" i="6" s="1"/>
  <c r="GL97" i="10"/>
  <c r="GL85" i="10"/>
  <c r="GL74" i="10"/>
  <c r="GL57" i="10"/>
  <c r="AH111" i="6"/>
  <c r="FQ85" i="10"/>
  <c r="AH85" i="6" s="1"/>
  <c r="GL76" i="10"/>
  <c r="GL93" i="10"/>
  <c r="FQ73" i="10"/>
  <c r="AH73" i="6" s="1"/>
  <c r="FE4" i="10"/>
  <c r="FF4" i="10" s="1" a="1"/>
  <c r="FF4" i="10" s="1"/>
  <c r="FQ71" i="10"/>
  <c r="AH71" i="6" s="1"/>
  <c r="FQ13" i="10"/>
  <c r="AH13" i="6" s="1"/>
  <c r="GL34" i="10"/>
  <c r="GL47" i="10"/>
  <c r="FQ98" i="10"/>
  <c r="AH98" i="6" s="1"/>
  <c r="HH40" i="10"/>
  <c r="GL73" i="10"/>
  <c r="FQ4" i="10"/>
  <c r="AH4" i="6" s="1"/>
  <c r="GL71" i="10"/>
  <c r="GL10" i="10"/>
  <c r="FQ8" i="10"/>
  <c r="AH8" i="6" s="1"/>
  <c r="GL98" i="10"/>
  <c r="FZ4" i="10"/>
  <c r="FY4" i="10"/>
  <c r="GF4" i="10"/>
  <c r="GH4" i="10" s="1"/>
  <c r="GI4" i="10" s="1"/>
  <c r="GL4" i="10"/>
  <c r="GL8" i="10"/>
  <c r="FQ22" i="10"/>
  <c r="AH22" i="6" s="1"/>
  <c r="GL6" i="10"/>
  <c r="GL82" i="10"/>
  <c r="X13" i="6"/>
  <c r="FQ92" i="10"/>
  <c r="AH92" i="6" s="1"/>
  <c r="GL32" i="10"/>
  <c r="FQ32" i="10"/>
  <c r="AH32" i="6" s="1"/>
  <c r="X3" i="6"/>
  <c r="GL78" i="10"/>
  <c r="FQ78" i="10"/>
  <c r="AH78" i="6" s="1"/>
  <c r="GL92" i="10"/>
  <c r="AH106" i="6"/>
  <c r="AH119" i="6"/>
  <c r="FQ10" i="10"/>
  <c r="AH10" i="6" s="1"/>
  <c r="HH23" i="10"/>
  <c r="AH116" i="6"/>
  <c r="GL50" i="10"/>
  <c r="FQ50" i="10"/>
  <c r="AH50" i="6" s="1"/>
  <c r="FQ17" i="10"/>
  <c r="AH17" i="6" s="1"/>
  <c r="GL16" i="10"/>
  <c r="AH113" i="6"/>
  <c r="GL37" i="10"/>
  <c r="AH114" i="6"/>
  <c r="GL17" i="10"/>
  <c r="FQ37" i="10"/>
  <c r="AH37" i="6" s="1"/>
  <c r="GM40" i="10"/>
  <c r="AL40" i="6" s="1"/>
  <c r="GL39" i="10"/>
  <c r="FQ54" i="10"/>
  <c r="AH54" i="6" s="1"/>
  <c r="GL54" i="10"/>
  <c r="AH102" i="6"/>
  <c r="HH18" i="10"/>
  <c r="FQ87" i="10"/>
  <c r="AH87" i="6" s="1"/>
  <c r="GL87" i="10"/>
  <c r="HH70" i="10"/>
  <c r="HH27" i="10"/>
  <c r="GM27" i="10"/>
  <c r="HH46" i="10"/>
  <c r="GM70" i="10"/>
  <c r="AL70" i="6" s="1"/>
  <c r="GM46" i="10"/>
  <c r="AL46" i="6" s="1"/>
  <c r="AB46" i="6"/>
  <c r="AB41" i="6"/>
  <c r="GM72" i="10"/>
  <c r="AL72" i="6" s="1"/>
  <c r="GM69" i="10"/>
  <c r="GM52" i="10"/>
  <c r="AL52" i="6" s="1"/>
  <c r="AL112" i="6"/>
  <c r="GM81" i="10"/>
  <c r="GM12" i="10"/>
  <c r="AL12" i="6" s="1"/>
  <c r="GM56" i="10"/>
  <c r="AL56" i="6" s="1"/>
  <c r="GM45" i="10"/>
  <c r="GM60" i="10"/>
  <c r="AL60" i="6" s="1"/>
  <c r="GM11" i="10"/>
  <c r="GM80" i="10"/>
  <c r="AL80" i="6" s="1"/>
  <c r="GM14" i="10"/>
  <c r="AL14" i="6" s="1"/>
  <c r="GM5" i="10"/>
  <c r="GM21" i="10"/>
  <c r="GM53" i="10"/>
  <c r="HH80" i="10"/>
  <c r="HH72" i="10"/>
  <c r="HH14" i="10"/>
  <c r="HH21" i="10"/>
  <c r="HH81" i="10"/>
  <c r="HH12" i="10"/>
  <c r="HH88" i="10"/>
  <c r="HH5" i="10"/>
  <c r="HH69" i="10"/>
  <c r="HH11" i="10"/>
  <c r="ID42" i="10"/>
  <c r="HH53" i="10"/>
  <c r="HH56" i="10"/>
  <c r="HH49" i="10"/>
  <c r="HH60" i="10"/>
  <c r="HH52" i="10"/>
  <c r="HH51" i="10"/>
  <c r="HH45" i="10"/>
  <c r="IP7" i="10" l="1" a="1"/>
  <c r="IP7" i="10" s="1"/>
  <c r="IP69" i="10" a="1"/>
  <c r="IP69" i="10" s="1"/>
  <c r="GX58" i="10" a="1"/>
  <c r="GX58" i="10" s="1"/>
  <c r="HT58" i="10" s="1" a="1"/>
  <c r="HT58" i="10" s="1"/>
  <c r="IP58" i="10" s="1" a="1"/>
  <c r="IP58" i="10" s="1"/>
  <c r="GX50" i="10" a="1"/>
  <c r="GX50" i="10" s="1"/>
  <c r="HT50" i="10" s="1" a="1"/>
  <c r="HT50" i="10" s="1"/>
  <c r="IP50" i="10" s="1" a="1"/>
  <c r="IP50" i="10" s="1"/>
  <c r="HT93" i="10" a="1"/>
  <c r="HT93" i="10" s="1"/>
  <c r="IP93" i="10" s="1" a="1"/>
  <c r="IP93" i="10" s="1"/>
  <c r="GX31" i="10" a="1"/>
  <c r="GX31" i="10" s="1"/>
  <c r="HT31" i="10" s="1" a="1"/>
  <c r="HT31" i="10" s="1"/>
  <c r="IP31" i="10" s="1" a="1"/>
  <c r="IP31" i="10" s="1"/>
  <c r="GB83" i="10" a="1"/>
  <c r="GB83" i="10" s="1"/>
  <c r="GX83" i="10" s="1" a="1"/>
  <c r="GX83" i="10" s="1"/>
  <c r="HT83" i="10" s="1" a="1"/>
  <c r="HT83" i="10" s="1"/>
  <c r="IP83" i="10" s="1" a="1"/>
  <c r="IP83" i="10" s="1"/>
  <c r="HT35" i="10" a="1"/>
  <c r="HT35" i="10" s="1"/>
  <c r="IP35" i="10" s="1" a="1"/>
  <c r="IP35" i="10" s="1"/>
  <c r="GX77" i="10" a="1"/>
  <c r="GX77" i="10" s="1"/>
  <c r="HT77" i="10" s="1" a="1"/>
  <c r="HT77" i="10" s="1"/>
  <c r="IP77" i="10" s="1" a="1"/>
  <c r="IP77" i="10" s="1"/>
  <c r="GB54" i="10" a="1"/>
  <c r="GB54" i="10" s="1"/>
  <c r="GX54" i="10" s="1" a="1"/>
  <c r="GX54" i="10" s="1"/>
  <c r="HT54" i="10" s="1" a="1"/>
  <c r="HT54" i="10" s="1"/>
  <c r="IP54" i="10" s="1" a="1"/>
  <c r="IP54" i="10" s="1"/>
  <c r="GB79" i="10" a="1"/>
  <c r="GB79" i="10" s="1"/>
  <c r="GX79" i="10" s="1" a="1"/>
  <c r="GX79" i="10" s="1"/>
  <c r="HT79" i="10" s="1" a="1"/>
  <c r="HT79" i="10" s="1"/>
  <c r="IP67" i="10" a="1"/>
  <c r="IP67" i="10" s="1"/>
  <c r="FF10" i="10" a="1"/>
  <c r="FF10" i="10" s="1"/>
  <c r="GB10" i="10" s="1" a="1"/>
  <c r="GB10" i="10" s="1"/>
  <c r="GX10" i="10" s="1" a="1"/>
  <c r="GX10" i="10" s="1"/>
  <c r="HT10" i="10" s="1" a="1"/>
  <c r="HT10" i="10" s="1"/>
  <c r="GX95" i="10" a="1"/>
  <c r="GX95" i="10" s="1"/>
  <c r="HT95" i="10" s="1" a="1"/>
  <c r="HT95" i="10" s="1"/>
  <c r="IP95" i="10" s="1" a="1"/>
  <c r="IP95" i="10" s="1"/>
  <c r="HT98" i="10" a="1"/>
  <c r="HT98" i="10" s="1"/>
  <c r="IP98" i="10" s="1" a="1"/>
  <c r="IP98" i="10" s="1"/>
  <c r="IP23" i="10" a="1"/>
  <c r="IP23" i="10" s="1"/>
  <c r="HT66" i="10" a="1"/>
  <c r="HT66" i="10" s="1"/>
  <c r="IP66" i="10" s="1" a="1"/>
  <c r="IP66" i="10" s="1"/>
  <c r="GX74" i="10" a="1"/>
  <c r="GX74" i="10" s="1"/>
  <c r="HT74" i="10" s="1" a="1"/>
  <c r="HT74" i="10" s="1"/>
  <c r="GB99" i="10" a="1"/>
  <c r="GB99" i="10" s="1"/>
  <c r="GX99" i="10" s="1" a="1"/>
  <c r="GX99" i="10" s="1"/>
  <c r="IP61" i="10" a="1"/>
  <c r="IP61" i="10" s="1"/>
  <c r="HT22" i="10" a="1"/>
  <c r="HT22" i="10" s="1"/>
  <c r="IP22" i="10" s="1" a="1"/>
  <c r="IP22" i="10" s="1"/>
  <c r="AZ201" i="6"/>
  <c r="E202" i="12" s="1"/>
  <c r="FF27" i="10" a="1"/>
  <c r="FF27" i="10" s="1"/>
  <c r="ER27" i="10"/>
  <c r="AB27" i="6" s="1"/>
  <c r="GX34" i="10" a="1"/>
  <c r="GX34" i="10" s="1"/>
  <c r="HT34" i="10" s="1" a="1"/>
  <c r="HT34" i="10" s="1"/>
  <c r="GX25" i="10" a="1"/>
  <c r="GX25" i="10" s="1"/>
  <c r="HT25" i="10" s="1" a="1"/>
  <c r="HT25" i="10" s="1"/>
  <c r="IP25" i="10" s="1" a="1"/>
  <c r="IP25" i="10" s="1"/>
  <c r="IP42" i="10" a="1"/>
  <c r="IP42" i="10" s="1"/>
  <c r="GB86" i="10" a="1"/>
  <c r="GB86" i="10" s="1"/>
  <c r="BB222" i="6"/>
  <c r="FH3" i="10"/>
  <c r="GE3" i="10" s="1"/>
  <c r="ER61" i="10"/>
  <c r="AB61" i="6" s="1"/>
  <c r="IB120" i="10"/>
  <c r="FN3" i="10"/>
  <c r="AF3" i="6" s="1"/>
  <c r="FN52" i="10"/>
  <c r="AF52" i="6" s="1"/>
  <c r="IX178" i="10"/>
  <c r="AV178" i="6" s="1"/>
  <c r="GM58" i="10"/>
  <c r="AL58" i="6" s="1"/>
  <c r="IB130" i="10"/>
  <c r="AR130" i="6" s="1"/>
  <c r="AZ130" i="6" s="1"/>
  <c r="E131" i="12" s="1"/>
  <c r="BE158" i="6"/>
  <c r="G159" i="12" s="1"/>
  <c r="IB263" i="10"/>
  <c r="AR263" i="6" s="1"/>
  <c r="BB263" i="6" s="1"/>
  <c r="JC241" i="10"/>
  <c r="AY241" i="6" s="1"/>
  <c r="BE241" i="6" s="1"/>
  <c r="G242" i="12" s="1"/>
  <c r="GM95" i="10"/>
  <c r="IX137" i="10"/>
  <c r="AV137" i="6" s="1"/>
  <c r="BC234" i="6"/>
  <c r="F235" i="12" s="1"/>
  <c r="GJ66" i="10"/>
  <c r="AJ66" i="6" s="1"/>
  <c r="IX179" i="10"/>
  <c r="AV179" i="6" s="1"/>
  <c r="IB142" i="10"/>
  <c r="AR142" i="6" s="1"/>
  <c r="FN33" i="10"/>
  <c r="AF33" i="6" s="1"/>
  <c r="FN81" i="10"/>
  <c r="AF81" i="6" s="1"/>
  <c r="IX129" i="10"/>
  <c r="AV129" i="6" s="1"/>
  <c r="IB193" i="10"/>
  <c r="AR193" i="6" s="1"/>
  <c r="BB193" i="6" s="1"/>
  <c r="ER91" i="10"/>
  <c r="AB91" i="6" s="1"/>
  <c r="ER31" i="10"/>
  <c r="AB31" i="6" s="1"/>
  <c r="HF207" i="10"/>
  <c r="AN207" i="6" s="1"/>
  <c r="ER63" i="10"/>
  <c r="AB63" i="6" s="1"/>
  <c r="BB244" i="6"/>
  <c r="ER64" i="10"/>
  <c r="AB64" i="6" s="1"/>
  <c r="ER57" i="10"/>
  <c r="AB57" i="6" s="1"/>
  <c r="IB177" i="10"/>
  <c r="AR177" i="6" s="1"/>
  <c r="HF177" i="10"/>
  <c r="AN177" i="6" s="1"/>
  <c r="ER9" i="10"/>
  <c r="AB9" i="6" s="1"/>
  <c r="ER100" i="10"/>
  <c r="AB100" i="6" s="1"/>
  <c r="AZ190" i="6"/>
  <c r="E191" i="12" s="1"/>
  <c r="ER23" i="10"/>
  <c r="AB23" i="6" s="1"/>
  <c r="ER75" i="10"/>
  <c r="AB75" i="6" s="1"/>
  <c r="HF287" i="10"/>
  <c r="AN287" i="6" s="1"/>
  <c r="IB160" i="10"/>
  <c r="AR160" i="6" s="1"/>
  <c r="IX252" i="10"/>
  <c r="AV252" i="6" s="1"/>
  <c r="BB252" i="6" s="1"/>
  <c r="IB289" i="10"/>
  <c r="AR289" i="6" s="1"/>
  <c r="AZ289" i="6" s="1"/>
  <c r="E290" i="12" s="1"/>
  <c r="BC123" i="6"/>
  <c r="F124" i="12" s="1"/>
  <c r="IB204" i="10"/>
  <c r="AR204" i="6" s="1"/>
  <c r="AZ164" i="6"/>
  <c r="E165" i="12" s="1"/>
  <c r="IX191" i="10"/>
  <c r="AV191" i="6" s="1"/>
  <c r="IB191" i="10"/>
  <c r="AR191" i="6" s="1"/>
  <c r="HF107" i="10"/>
  <c r="HF300" i="10"/>
  <c r="AN300" i="6" s="1"/>
  <c r="ER59" i="10"/>
  <c r="AB59" i="6" s="1"/>
  <c r="AX163" i="6"/>
  <c r="BC163" i="6" s="1"/>
  <c r="F164" i="12" s="1"/>
  <c r="JC202" i="10"/>
  <c r="AY202" i="6" s="1"/>
  <c r="BE202" i="6" s="1"/>
  <c r="G203" i="12" s="1"/>
  <c r="ER79" i="10"/>
  <c r="AB79" i="6" s="1"/>
  <c r="BE249" i="6"/>
  <c r="G250" i="12" s="1"/>
  <c r="ER37" i="10"/>
  <c r="AB37" i="6" s="1"/>
  <c r="IX242" i="10"/>
  <c r="AV242" i="6" s="1"/>
  <c r="IB242" i="10"/>
  <c r="AR242" i="6" s="1"/>
  <c r="ER89" i="10"/>
  <c r="AB89" i="6" s="1"/>
  <c r="X303" i="6"/>
  <c r="AX284" i="6"/>
  <c r="BC284" i="6" s="1"/>
  <c r="F285" i="12" s="1"/>
  <c r="ER69" i="10"/>
  <c r="AB69" i="6" s="1"/>
  <c r="FN69" i="10"/>
  <c r="AF69" i="6" s="1"/>
  <c r="IX278" i="10"/>
  <c r="AV278" i="6" s="1"/>
  <c r="IB278" i="10"/>
  <c r="AR278" i="6" s="1"/>
  <c r="IX302" i="10"/>
  <c r="AV302" i="6" s="1"/>
  <c r="AZ302" i="6" s="1"/>
  <c r="E303" i="12" s="1"/>
  <c r="HF131" i="10"/>
  <c r="AN131" i="6" s="1"/>
  <c r="HF121" i="10"/>
  <c r="AN121" i="6" s="1"/>
  <c r="HF102" i="10"/>
  <c r="GM28" i="10"/>
  <c r="AL28" i="6" s="1"/>
  <c r="IX134" i="10"/>
  <c r="AV134" i="6" s="1"/>
  <c r="IB134" i="10"/>
  <c r="AR134" i="6" s="1"/>
  <c r="FN101" i="10"/>
  <c r="AF101" i="6" s="1"/>
  <c r="GM13" i="10"/>
  <c r="GM30" i="10"/>
  <c r="AL30" i="6" s="1"/>
  <c r="AX249" i="6"/>
  <c r="BC249" i="6" s="1"/>
  <c r="F250" i="12" s="1"/>
  <c r="HF145" i="10"/>
  <c r="AN145" i="6" s="1"/>
  <c r="IB145" i="10"/>
  <c r="AR145" i="6" s="1"/>
  <c r="BE183" i="6"/>
  <c r="G184" i="12" s="1"/>
  <c r="BE292" i="6"/>
  <c r="G293" i="12" s="1"/>
  <c r="HI42" i="10"/>
  <c r="AP42" i="6" s="1"/>
  <c r="AX187" i="6"/>
  <c r="BC187" i="6" s="1"/>
  <c r="F188" i="12" s="1"/>
  <c r="JC234" i="10"/>
  <c r="AY234" i="6" s="1"/>
  <c r="BE234" i="6" s="1"/>
  <c r="G235" i="12" s="1"/>
  <c r="BE299" i="6"/>
  <c r="G300" i="12" s="1"/>
  <c r="BC200" i="6"/>
  <c r="F201" i="12" s="1"/>
  <c r="AY302" i="6"/>
  <c r="BE302" i="6" s="1"/>
  <c r="BE163" i="6"/>
  <c r="G164" i="12" s="1"/>
  <c r="BC202" i="6"/>
  <c r="F203" i="12" s="1"/>
  <c r="BC258" i="6"/>
  <c r="F259" i="12" s="1"/>
  <c r="AZ222" i="6"/>
  <c r="E223" i="12" s="1"/>
  <c r="BB225" i="6"/>
  <c r="AH303" i="6"/>
  <c r="AZ141" i="6"/>
  <c r="E142" i="12" s="1"/>
  <c r="AZ236" i="6"/>
  <c r="E237" i="12" s="1"/>
  <c r="BB161" i="6"/>
  <c r="AZ154" i="6"/>
  <c r="E155" i="12" s="1"/>
  <c r="BB174" i="6"/>
  <c r="GM75" i="10"/>
  <c r="AZ209" i="6"/>
  <c r="E210" i="12" s="1"/>
  <c r="BD131" i="6"/>
  <c r="BB279" i="6"/>
  <c r="AZ125" i="6"/>
  <c r="E126" i="12" s="1"/>
  <c r="BC173" i="6"/>
  <c r="F174" i="12" s="1"/>
  <c r="AZ279" i="6"/>
  <c r="E280" i="12" s="1"/>
  <c r="BB133" i="6"/>
  <c r="BB190" i="6"/>
  <c r="AZ296" i="6"/>
  <c r="E297" i="12" s="1"/>
  <c r="BB169" i="6"/>
  <c r="BE205" i="6"/>
  <c r="G206" i="12" s="1"/>
  <c r="BD125" i="6"/>
  <c r="BD222" i="6"/>
  <c r="BD238" i="6"/>
  <c r="BD153" i="6"/>
  <c r="BD259" i="6"/>
  <c r="BB206" i="6"/>
  <c r="IX271" i="10"/>
  <c r="AV271" i="6" s="1"/>
  <c r="AZ271" i="6" s="1"/>
  <c r="E272" i="12" s="1"/>
  <c r="BB164" i="6"/>
  <c r="IX186" i="10"/>
  <c r="AV186" i="6" s="1"/>
  <c r="AZ186" i="6" s="1"/>
  <c r="E187" i="12" s="1"/>
  <c r="IX167" i="10"/>
  <c r="AV167" i="6" s="1"/>
  <c r="BB167" i="6" s="1"/>
  <c r="IB199" i="10"/>
  <c r="AR199" i="6" s="1"/>
  <c r="IX199" i="10"/>
  <c r="AV199" i="6" s="1"/>
  <c r="IX215" i="10"/>
  <c r="AV215" i="6" s="1"/>
  <c r="AZ215" i="6" s="1"/>
  <c r="E216" i="12" s="1"/>
  <c r="IX105" i="10"/>
  <c r="IX223" i="10"/>
  <c r="AV223" i="6" s="1"/>
  <c r="BB223" i="6" s="1"/>
  <c r="IX183" i="10"/>
  <c r="AV183" i="6" s="1"/>
  <c r="BB183" i="6" s="1"/>
  <c r="IX257" i="10"/>
  <c r="AV257" i="6" s="1"/>
  <c r="BB257" i="6" s="1"/>
  <c r="IX128" i="10"/>
  <c r="AV128" i="6" s="1"/>
  <c r="AZ128" i="6" s="1"/>
  <c r="E129" i="12" s="1"/>
  <c r="IX198" i="10"/>
  <c r="AV198" i="6" s="1"/>
  <c r="AZ198" i="6" s="1"/>
  <c r="E199" i="12" s="1"/>
  <c r="IX221" i="10"/>
  <c r="AV221" i="6" s="1"/>
  <c r="BB221" i="6" s="1"/>
  <c r="IX175" i="10"/>
  <c r="AV175" i="6" s="1"/>
  <c r="BB175" i="6" s="1"/>
  <c r="IB110" i="10"/>
  <c r="BE295" i="6"/>
  <c r="G296" i="12" s="1"/>
  <c r="BC280" i="6"/>
  <c r="F281" i="12" s="1"/>
  <c r="BE170" i="6"/>
  <c r="G171" i="12" s="1"/>
  <c r="AZ244" i="6"/>
  <c r="E245" i="12" s="1"/>
  <c r="IX171" i="10"/>
  <c r="AV171" i="6" s="1"/>
  <c r="AZ171" i="6" s="1"/>
  <c r="E172" i="12" s="1"/>
  <c r="IX116" i="10"/>
  <c r="BD174" i="6"/>
  <c r="BE162" i="6"/>
  <c r="G163" i="12" s="1"/>
  <c r="BB246" i="6"/>
  <c r="IX248" i="10"/>
  <c r="AV248" i="6" s="1"/>
  <c r="AZ248" i="6" s="1"/>
  <c r="E249" i="12" s="1"/>
  <c r="AX292" i="6"/>
  <c r="BC292" i="6" s="1"/>
  <c r="F293" i="12" s="1"/>
  <c r="BD177" i="6"/>
  <c r="BD142" i="6"/>
  <c r="IX266" i="10"/>
  <c r="AV266" i="6" s="1"/>
  <c r="BB266" i="6" s="1"/>
  <c r="IX218" i="10"/>
  <c r="AV218" i="6" s="1"/>
  <c r="AZ218" i="6" s="1"/>
  <c r="E219" i="12" s="1"/>
  <c r="BD191" i="6"/>
  <c r="BD130" i="6"/>
  <c r="AZ161" i="6"/>
  <c r="E162" i="12" s="1"/>
  <c r="BB236" i="6"/>
  <c r="BD164" i="6"/>
  <c r="AZ133" i="6"/>
  <c r="E134" i="12" s="1"/>
  <c r="IX139" i="10"/>
  <c r="AV139" i="6" s="1"/>
  <c r="AZ139" i="6" s="1"/>
  <c r="E140" i="12" s="1"/>
  <c r="GM68" i="10"/>
  <c r="AL68" i="6" s="1"/>
  <c r="IB162" i="10"/>
  <c r="AR162" i="6" s="1"/>
  <c r="JC268" i="10"/>
  <c r="AY268" i="6" s="1"/>
  <c r="BE268" i="6" s="1"/>
  <c r="G269" i="12" s="1"/>
  <c r="AZ238" i="6"/>
  <c r="E239" i="12" s="1"/>
  <c r="IX280" i="10"/>
  <c r="AV280" i="6" s="1"/>
  <c r="BB201" i="6"/>
  <c r="GM49" i="10"/>
  <c r="AL49" i="6" s="1"/>
  <c r="BD144" i="6"/>
  <c r="AZ203" i="6"/>
  <c r="E204" i="12" s="1"/>
  <c r="IB229" i="10"/>
  <c r="AR229" i="6" s="1"/>
  <c r="GM31" i="10"/>
  <c r="AL31" i="6" s="1"/>
  <c r="BD300" i="6"/>
  <c r="JC213" i="10"/>
  <c r="AY213" i="6" s="1"/>
  <c r="BE213" i="6" s="1"/>
  <c r="G214" i="12" s="1"/>
  <c r="BE220" i="6"/>
  <c r="G221" i="12" s="1"/>
  <c r="IX259" i="10"/>
  <c r="AV259" i="6" s="1"/>
  <c r="AZ259" i="6" s="1"/>
  <c r="E260" i="12" s="1"/>
  <c r="FN18" i="10"/>
  <c r="AF18" i="6" s="1"/>
  <c r="AX218" i="6"/>
  <c r="IX172" i="10"/>
  <c r="AV172" i="6" s="1"/>
  <c r="AZ172" i="6" s="1"/>
  <c r="E173" i="12" s="1"/>
  <c r="IX240" i="10"/>
  <c r="AV240" i="6" s="1"/>
  <c r="AZ240" i="6" s="1"/>
  <c r="E241" i="12" s="1"/>
  <c r="ER65" i="10"/>
  <c r="AB65" i="6" s="1"/>
  <c r="ER86" i="10"/>
  <c r="AB86" i="6" s="1"/>
  <c r="IB217" i="10"/>
  <c r="AR217" i="6" s="1"/>
  <c r="JC290" i="10"/>
  <c r="AY290" i="6" s="1"/>
  <c r="BE290" i="6" s="1"/>
  <c r="G291" i="12" s="1"/>
  <c r="BD207" i="6"/>
  <c r="G208" i="12"/>
  <c r="HH31" i="10"/>
  <c r="JC280" i="10"/>
  <c r="AY280" i="6" s="1"/>
  <c r="BE280" i="6" s="1"/>
  <c r="G281" i="12" s="1"/>
  <c r="BB205" i="6"/>
  <c r="BD272" i="6"/>
  <c r="F273" i="12"/>
  <c r="BD230" i="6"/>
  <c r="F231" i="12"/>
  <c r="BD166" i="6"/>
  <c r="F167" i="12"/>
  <c r="BD296" i="6"/>
  <c r="F297" i="12"/>
  <c r="BD283" i="6"/>
  <c r="G284" i="12"/>
  <c r="BD246" i="6"/>
  <c r="G247" i="12"/>
  <c r="BD121" i="6"/>
  <c r="G122" i="12"/>
  <c r="BD252" i="6"/>
  <c r="G253" i="12"/>
  <c r="AZ256" i="6"/>
  <c r="E257" i="12" s="1"/>
  <c r="BD271" i="6"/>
  <c r="F272" i="12"/>
  <c r="HG31" i="10"/>
  <c r="BD178" i="6"/>
  <c r="BD267" i="6"/>
  <c r="F268" i="12"/>
  <c r="BD189" i="6"/>
  <c r="F190" i="12"/>
  <c r="BD255" i="6"/>
  <c r="F256" i="12"/>
  <c r="BD235" i="6"/>
  <c r="F236" i="12"/>
  <c r="BD264" i="6"/>
  <c r="G265" i="12"/>
  <c r="BD206" i="6"/>
  <c r="F207" i="12"/>
  <c r="BD188" i="6"/>
  <c r="F189" i="12"/>
  <c r="BD287" i="6"/>
  <c r="F288" i="12"/>
  <c r="IX301" i="10"/>
  <c r="AV301" i="6" s="1"/>
  <c r="BB301" i="6" s="1"/>
  <c r="HF210" i="10"/>
  <c r="AN210" i="6" s="1"/>
  <c r="BD279" i="6"/>
  <c r="F280" i="12"/>
  <c r="IB268" i="10"/>
  <c r="AR268" i="6" s="1"/>
  <c r="BD210" i="6"/>
  <c r="F211" i="12"/>
  <c r="IX103" i="10"/>
  <c r="BD275" i="6"/>
  <c r="G276" i="12"/>
  <c r="HF283" i="10"/>
  <c r="AN283" i="6" s="1"/>
  <c r="AZ246" i="6"/>
  <c r="E247" i="12" s="1"/>
  <c r="BD289" i="6"/>
  <c r="F290" i="12"/>
  <c r="BD161" i="6"/>
  <c r="F162" i="12"/>
  <c r="IX152" i="10"/>
  <c r="AV152" i="6" s="1"/>
  <c r="BB152" i="6" s="1"/>
  <c r="BD254" i="6"/>
  <c r="F255" i="12"/>
  <c r="ER10" i="10"/>
  <c r="AB10" i="6" s="1"/>
  <c r="GM35" i="10"/>
  <c r="AL35" i="6" s="1"/>
  <c r="JC175" i="10"/>
  <c r="AY175" i="6" s="1"/>
  <c r="BE175" i="6" s="1"/>
  <c r="G176" i="12" s="1"/>
  <c r="AX180" i="6"/>
  <c r="BC180" i="6" s="1"/>
  <c r="F181" i="12" s="1"/>
  <c r="BB296" i="6"/>
  <c r="BD236" i="6"/>
  <c r="F237" i="12"/>
  <c r="BD190" i="6"/>
  <c r="G191" i="12"/>
  <c r="F303" i="12"/>
  <c r="BD181" i="6"/>
  <c r="F182" i="12"/>
  <c r="BD239" i="6"/>
  <c r="G240" i="12"/>
  <c r="BD247" i="6"/>
  <c r="F248" i="12"/>
  <c r="BD263" i="6"/>
  <c r="F264" i="12"/>
  <c r="BD146" i="6"/>
  <c r="F147" i="12"/>
  <c r="IX112" i="10"/>
  <c r="AZ264" i="6"/>
  <c r="E265" i="12" s="1"/>
  <c r="BB256" i="6"/>
  <c r="HG84" i="10"/>
  <c r="IB280" i="10"/>
  <c r="AR280" i="6" s="1"/>
  <c r="JC219" i="10"/>
  <c r="AY219" i="6" s="1"/>
  <c r="BE219" i="6" s="1"/>
  <c r="G220" i="12" s="1"/>
  <c r="AX242" i="6"/>
  <c r="BC242" i="6" s="1"/>
  <c r="F243" i="12" s="1"/>
  <c r="JC123" i="10"/>
  <c r="AY123" i="6" s="1"/>
  <c r="BE123" i="6" s="1"/>
  <c r="G124" i="12" s="1"/>
  <c r="BE197" i="6"/>
  <c r="G198" i="12" s="1"/>
  <c r="BD244" i="6"/>
  <c r="AX195" i="6"/>
  <c r="BC195" i="6" s="1"/>
  <c r="BC157" i="6"/>
  <c r="F158" i="12" s="1"/>
  <c r="AZ169" i="6"/>
  <c r="E170" i="12" s="1"/>
  <c r="HH84" i="10"/>
  <c r="ER90" i="10"/>
  <c r="AB90" i="6" s="1"/>
  <c r="BE187" i="6"/>
  <c r="G188" i="12" s="1"/>
  <c r="GM79" i="10"/>
  <c r="AL79" i="6" s="1"/>
  <c r="BC260" i="6"/>
  <c r="F261" i="12" s="1"/>
  <c r="IX176" i="10"/>
  <c r="AV176" i="6" s="1"/>
  <c r="IX168" i="10"/>
  <c r="AV168" i="6" s="1"/>
  <c r="BB168" i="6" s="1"/>
  <c r="HI23" i="10"/>
  <c r="AP23" i="6" s="1"/>
  <c r="IB267" i="10"/>
  <c r="AR267" i="6" s="1"/>
  <c r="BB267" i="6" s="1"/>
  <c r="IX298" i="10"/>
  <c r="AV298" i="6" s="1"/>
  <c r="AZ298" i="6" s="1"/>
  <c r="E299" i="12" s="1"/>
  <c r="IB104" i="10"/>
  <c r="JC223" i="10"/>
  <c r="AY223" i="6" s="1"/>
  <c r="BE223" i="6" s="1"/>
  <c r="G224" i="12" s="1"/>
  <c r="JC157" i="10"/>
  <c r="AY157" i="6" s="1"/>
  <c r="BE157" i="6" s="1"/>
  <c r="G158" i="12" s="1"/>
  <c r="IX187" i="10"/>
  <c r="AV187" i="6" s="1"/>
  <c r="IX146" i="10"/>
  <c r="AV146" i="6" s="1"/>
  <c r="BB146" i="6" s="1"/>
  <c r="IB109" i="10"/>
  <c r="IX192" i="10"/>
  <c r="AV192" i="6" s="1"/>
  <c r="BB192" i="6" s="1"/>
  <c r="IB276" i="10"/>
  <c r="AR276" i="6" s="1"/>
  <c r="IX276" i="10"/>
  <c r="AV276" i="6" s="1"/>
  <c r="HG59" i="10"/>
  <c r="HI59" i="10" s="1"/>
  <c r="AP59" i="6" s="1"/>
  <c r="JC152" i="10"/>
  <c r="AY152" i="6" s="1"/>
  <c r="BE152" i="6" s="1"/>
  <c r="G153" i="12" s="1"/>
  <c r="BE245" i="6"/>
  <c r="G246" i="12" s="1"/>
  <c r="BD135" i="6"/>
  <c r="IB176" i="10"/>
  <c r="AR176" i="6" s="1"/>
  <c r="IB148" i="10"/>
  <c r="AR148" i="6" s="1"/>
  <c r="HF144" i="10"/>
  <c r="AN144" i="6" s="1"/>
  <c r="BC213" i="6"/>
  <c r="F214" i="12" s="1"/>
  <c r="IX202" i="10"/>
  <c r="AV202" i="6" s="1"/>
  <c r="AX184" i="6"/>
  <c r="BC184" i="6" s="1"/>
  <c r="BC268" i="6"/>
  <c r="F269" i="12" s="1"/>
  <c r="JC122" i="10"/>
  <c r="AY122" i="6" s="1"/>
  <c r="BE122" i="6" s="1"/>
  <c r="G123" i="12" s="1"/>
  <c r="AZ216" i="6"/>
  <c r="E217" i="12" s="1"/>
  <c r="BB216" i="6"/>
  <c r="AX250" i="6"/>
  <c r="BC250" i="6" s="1"/>
  <c r="F251" i="12" s="1"/>
  <c r="BE253" i="6"/>
  <c r="G254" i="12" s="1"/>
  <c r="IX234" i="10"/>
  <c r="AV234" i="6" s="1"/>
  <c r="ER49" i="10"/>
  <c r="AB49" i="6" s="1"/>
  <c r="BC149" i="6"/>
  <c r="F150" i="12" s="1"/>
  <c r="BC126" i="6"/>
  <c r="F127" i="12" s="1"/>
  <c r="IX241" i="10"/>
  <c r="AV241" i="6" s="1"/>
  <c r="FN100" i="10"/>
  <c r="AF100" i="6" s="1"/>
  <c r="BE151" i="6"/>
  <c r="G152" i="12" s="1"/>
  <c r="BD145" i="6"/>
  <c r="HF117" i="10"/>
  <c r="IB117" i="10"/>
  <c r="IX231" i="10"/>
  <c r="AV231" i="6" s="1"/>
  <c r="BB231" i="6" s="1"/>
  <c r="IX295" i="10"/>
  <c r="AV295" i="6" s="1"/>
  <c r="AZ295" i="6" s="1"/>
  <c r="E296" i="12" s="1"/>
  <c r="IX157" i="10"/>
  <c r="AV157" i="6" s="1"/>
  <c r="BB157" i="6" s="1"/>
  <c r="IX132" i="10"/>
  <c r="AV132" i="6" s="1"/>
  <c r="AZ132" i="6" s="1"/>
  <c r="E133" i="12" s="1"/>
  <c r="IX127" i="10"/>
  <c r="AV127" i="6" s="1"/>
  <c r="AZ127" i="6" s="1"/>
  <c r="E128" i="12" s="1"/>
  <c r="IX261" i="10"/>
  <c r="AV261" i="6" s="1"/>
  <c r="ER33" i="10"/>
  <c r="AB33" i="6" s="1"/>
  <c r="JC282" i="10"/>
  <c r="AY282" i="6" s="1"/>
  <c r="BE282" i="6" s="1"/>
  <c r="G283" i="12" s="1"/>
  <c r="AX165" i="6"/>
  <c r="BC165" i="6" s="1"/>
  <c r="F166" i="12" s="1"/>
  <c r="BE227" i="6"/>
  <c r="G228" i="12" s="1"/>
  <c r="BB213" i="6"/>
  <c r="IX226" i="10"/>
  <c r="AV226" i="6" s="1"/>
  <c r="BB226" i="6" s="1"/>
  <c r="HF181" i="10"/>
  <c r="AN181" i="6" s="1"/>
  <c r="IB181" i="10"/>
  <c r="AR181" i="6" s="1"/>
  <c r="IX195" i="10"/>
  <c r="AV195" i="6" s="1"/>
  <c r="BB195" i="6" s="1"/>
  <c r="IX293" i="10"/>
  <c r="AV293" i="6" s="1"/>
  <c r="AZ293" i="6" s="1"/>
  <c r="E294" i="12" s="1"/>
  <c r="FN59" i="10"/>
  <c r="AF59" i="6" s="1"/>
  <c r="IX106" i="10"/>
  <c r="IX138" i="10"/>
  <c r="AV138" i="6" s="1"/>
  <c r="BB138" i="6" s="1"/>
  <c r="FN62" i="10"/>
  <c r="AF62" i="6" s="1"/>
  <c r="IB269" i="10"/>
  <c r="AR269" i="6" s="1"/>
  <c r="IX269" i="10"/>
  <c r="AV269" i="6" s="1"/>
  <c r="FN96" i="10"/>
  <c r="AF96" i="6" s="1"/>
  <c r="IX143" i="10"/>
  <c r="AV143" i="6" s="1"/>
  <c r="AZ143" i="6" s="1"/>
  <c r="E144" i="12" s="1"/>
  <c r="IX151" i="10"/>
  <c r="AV151" i="6" s="1"/>
  <c r="AZ151" i="6" s="1"/>
  <c r="E152" i="12" s="1"/>
  <c r="IX299" i="10"/>
  <c r="AV299" i="6" s="1"/>
  <c r="IX150" i="10"/>
  <c r="AV150" i="6" s="1"/>
  <c r="BB150" i="6" s="1"/>
  <c r="AX198" i="6"/>
  <c r="BC198" i="6" s="1"/>
  <c r="F199" i="12" s="1"/>
  <c r="IX253" i="10"/>
  <c r="AV253" i="6" s="1"/>
  <c r="IX294" i="10"/>
  <c r="AV294" i="6" s="1"/>
  <c r="AZ294" i="6" s="1"/>
  <c r="E295" i="12" s="1"/>
  <c r="IX163" i="10"/>
  <c r="AV163" i="6" s="1"/>
  <c r="AZ163" i="6" s="1"/>
  <c r="E164" i="12" s="1"/>
  <c r="IX122" i="10"/>
  <c r="AV122" i="6" s="1"/>
  <c r="AZ122" i="6" s="1"/>
  <c r="E123" i="12" s="1"/>
  <c r="HF232" i="10"/>
  <c r="AN232" i="6" s="1"/>
  <c r="IB232" i="10"/>
  <c r="AR232" i="6" s="1"/>
  <c r="IX173" i="10"/>
  <c r="AV173" i="6" s="1"/>
  <c r="BB173" i="6" s="1"/>
  <c r="FN51" i="10"/>
  <c r="AF51" i="6" s="1"/>
  <c r="BB188" i="6"/>
  <c r="BE274" i="6"/>
  <c r="G275" i="12" s="1"/>
  <c r="BD203" i="6"/>
  <c r="BB264" i="6"/>
  <c r="AX262" i="6"/>
  <c r="BC262" i="6" s="1"/>
  <c r="F263" i="12" s="1"/>
  <c r="IZ24" i="10"/>
  <c r="IB165" i="10"/>
  <c r="AR165" i="6" s="1"/>
  <c r="AX167" i="6"/>
  <c r="BC167" i="6" s="1"/>
  <c r="JC200" i="10"/>
  <c r="AY200" i="6" s="1"/>
  <c r="BE200" i="6" s="1"/>
  <c r="G201" i="12" s="1"/>
  <c r="BE143" i="6"/>
  <c r="G144" i="12" s="1"/>
  <c r="IX229" i="10"/>
  <c r="AV229" i="6" s="1"/>
  <c r="BC122" i="6"/>
  <c r="IX114" i="10"/>
  <c r="IB253" i="10"/>
  <c r="AR253" i="6" s="1"/>
  <c r="AX273" i="6"/>
  <c r="BC273" i="6" s="1"/>
  <c r="F274" i="12" s="1"/>
  <c r="AX172" i="6"/>
  <c r="BC172" i="6" s="1"/>
  <c r="AX208" i="6"/>
  <c r="BC208" i="6" s="1"/>
  <c r="AX274" i="6"/>
  <c r="BC274" i="6" s="1"/>
  <c r="AX227" i="6"/>
  <c r="BC227" i="6" s="1"/>
  <c r="F228" i="12" s="1"/>
  <c r="JC173" i="10"/>
  <c r="AY173" i="6" s="1"/>
  <c r="BE173" i="6" s="1"/>
  <c r="IX237" i="10"/>
  <c r="AV237" i="6" s="1"/>
  <c r="IB237" i="10"/>
  <c r="AR237" i="6" s="1"/>
  <c r="IX208" i="10"/>
  <c r="AV208" i="6" s="1"/>
  <c r="IB208" i="10"/>
  <c r="AR208" i="6" s="1"/>
  <c r="BC182" i="6"/>
  <c r="F183" i="12" s="1"/>
  <c r="IX104" i="10"/>
  <c r="IB185" i="10"/>
  <c r="AR185" i="6" s="1"/>
  <c r="JC138" i="10"/>
  <c r="AY138" i="6" s="1"/>
  <c r="BE138" i="6" s="1"/>
  <c r="G139" i="12" s="1"/>
  <c r="AX220" i="6"/>
  <c r="BC220" i="6" s="1"/>
  <c r="JC185" i="10"/>
  <c r="AY185" i="6" s="1"/>
  <c r="BE185" i="6" s="1"/>
  <c r="JC286" i="10"/>
  <c r="AY286" i="6" s="1"/>
  <c r="BE286" i="6" s="1"/>
  <c r="AX162" i="6"/>
  <c r="BC162" i="6" s="1"/>
  <c r="BC152" i="6"/>
  <c r="F153" i="12" s="1"/>
  <c r="IX285" i="10"/>
  <c r="AV285" i="6" s="1"/>
  <c r="IB285" i="10"/>
  <c r="AR285" i="6" s="1"/>
  <c r="AZ206" i="6"/>
  <c r="E207" i="12" s="1"/>
  <c r="GM26" i="10"/>
  <c r="AL26" i="6" s="1"/>
  <c r="BD159" i="6"/>
  <c r="AX231" i="6"/>
  <c r="BC231" i="6" s="1"/>
  <c r="AX221" i="6"/>
  <c r="BC221" i="6" s="1"/>
  <c r="AX204" i="6"/>
  <c r="BC204" i="6" s="1"/>
  <c r="JC132" i="10"/>
  <c r="AY132" i="6" s="1"/>
  <c r="BE132" i="6" s="1"/>
  <c r="G133" i="12" s="1"/>
  <c r="JC182" i="10"/>
  <c r="AY182" i="6" s="1"/>
  <c r="BE182" i="6" s="1"/>
  <c r="G183" i="12" s="1"/>
  <c r="JC301" i="10"/>
  <c r="AY301" i="6" s="1"/>
  <c r="BE301" i="6" s="1"/>
  <c r="AX251" i="6"/>
  <c r="BC251" i="6" s="1"/>
  <c r="JC141" i="10"/>
  <c r="AY141" i="6" s="1"/>
  <c r="BE141" i="6" s="1"/>
  <c r="AX294" i="6"/>
  <c r="BC294" i="6" s="1"/>
  <c r="AX140" i="6"/>
  <c r="BC140" i="6" s="1"/>
  <c r="AX229" i="6"/>
  <c r="BC229" i="6" s="1"/>
  <c r="JC194" i="10"/>
  <c r="AY194" i="6" s="1"/>
  <c r="BE194" i="6" s="1"/>
  <c r="JC258" i="10"/>
  <c r="AY258" i="6" s="1"/>
  <c r="BE258" i="6" s="1"/>
  <c r="AX143" i="6"/>
  <c r="BC143" i="6" s="1"/>
  <c r="F144" i="12" s="1"/>
  <c r="BD214" i="6"/>
  <c r="AX288" i="6"/>
  <c r="BC288" i="6" s="1"/>
  <c r="AX245" i="6"/>
  <c r="BC245" i="6" s="1"/>
  <c r="F246" i="12" s="1"/>
  <c r="JC298" i="10"/>
  <c r="AY298" i="6" s="1"/>
  <c r="BE298" i="6" s="1"/>
  <c r="AX285" i="6"/>
  <c r="BC285" i="6" s="1"/>
  <c r="JC126" i="10"/>
  <c r="AY126" i="6" s="1"/>
  <c r="BE126" i="6" s="1"/>
  <c r="G127" i="12" s="1"/>
  <c r="JC134" i="10"/>
  <c r="AY134" i="6" s="1"/>
  <c r="BE134" i="6" s="1"/>
  <c r="BD128" i="6"/>
  <c r="AX196" i="6"/>
  <c r="BC196" i="6" s="1"/>
  <c r="JC215" i="10"/>
  <c r="AY215" i="6" s="1"/>
  <c r="BE215" i="6" s="1"/>
  <c r="AX226" i="6"/>
  <c r="BC226" i="6" s="1"/>
  <c r="JC278" i="10"/>
  <c r="AY278" i="6" s="1"/>
  <c r="BE278" i="6" s="1"/>
  <c r="BE192" i="6"/>
  <c r="G193" i="12" s="1"/>
  <c r="BE273" i="6"/>
  <c r="G274" i="12" s="1"/>
  <c r="BC218" i="6"/>
  <c r="AX212" i="6"/>
  <c r="BC212" i="6" s="1"/>
  <c r="AX151" i="6"/>
  <c r="BC151" i="6" s="1"/>
  <c r="AX297" i="6"/>
  <c r="BC297" i="6" s="1"/>
  <c r="AX281" i="6"/>
  <c r="BC281" i="6" s="1"/>
  <c r="AX158" i="6"/>
  <c r="BC158" i="6" s="1"/>
  <c r="AX293" i="6"/>
  <c r="BC293" i="6" s="1"/>
  <c r="JC124" i="10"/>
  <c r="AY124" i="6" s="1"/>
  <c r="BE124" i="6" s="1"/>
  <c r="JC149" i="10"/>
  <c r="AY149" i="6" s="1"/>
  <c r="BE149" i="6" s="1"/>
  <c r="AX253" i="6"/>
  <c r="BC253" i="6" s="1"/>
  <c r="AX197" i="6"/>
  <c r="BC197" i="6" s="1"/>
  <c r="AX266" i="6"/>
  <c r="BC266" i="6" s="1"/>
  <c r="AX237" i="6"/>
  <c r="BC237" i="6" s="1"/>
  <c r="AX154" i="6"/>
  <c r="BC154" i="6" s="1"/>
  <c r="AZ197" i="6"/>
  <c r="E198" i="12" s="1"/>
  <c r="AX156" i="6"/>
  <c r="BC156" i="6" s="1"/>
  <c r="AX265" i="6"/>
  <c r="BC265" i="6" s="1"/>
  <c r="AX270" i="6"/>
  <c r="BC270" i="6" s="1"/>
  <c r="AX225" i="6"/>
  <c r="BC225" i="6" s="1"/>
  <c r="JC260" i="10"/>
  <c r="AY260" i="6" s="1"/>
  <c r="BE260" i="6" s="1"/>
  <c r="BC138" i="6"/>
  <c r="F139" i="12" s="1"/>
  <c r="AX183" i="6"/>
  <c r="BC183" i="6" s="1"/>
  <c r="AX243" i="6"/>
  <c r="BC243" i="6" s="1"/>
  <c r="AX233" i="6"/>
  <c r="BC233" i="6" s="1"/>
  <c r="AX277" i="6"/>
  <c r="BC277" i="6" s="1"/>
  <c r="AX217" i="6"/>
  <c r="BC217" i="6" s="1"/>
  <c r="AX205" i="6"/>
  <c r="BC205" i="6" s="1"/>
  <c r="BB219" i="6"/>
  <c r="IX251" i="10"/>
  <c r="AV251" i="6" s="1"/>
  <c r="BB251" i="6" s="1"/>
  <c r="IX158" i="10"/>
  <c r="AV158" i="6" s="1"/>
  <c r="BB158" i="6" s="1"/>
  <c r="IX119" i="10"/>
  <c r="GM99" i="10"/>
  <c r="AL99" i="6" s="1"/>
  <c r="IX292" i="10"/>
  <c r="AV292" i="6" s="1"/>
  <c r="BB292" i="6" s="1"/>
  <c r="BB273" i="6"/>
  <c r="AZ273" i="6"/>
  <c r="E274" i="12" s="1"/>
  <c r="BC132" i="6"/>
  <c r="F133" i="12" s="1"/>
  <c r="AX299" i="6"/>
  <c r="BC299" i="6" s="1"/>
  <c r="AX257" i="6"/>
  <c r="BC257" i="6" s="1"/>
  <c r="IX180" i="10"/>
  <c r="AV180" i="6" s="1"/>
  <c r="BB180" i="6" s="1"/>
  <c r="IC41" i="10"/>
  <c r="IC38" i="10"/>
  <c r="AX228" i="6"/>
  <c r="BC228" i="6" s="1"/>
  <c r="JC136" i="10"/>
  <c r="AY136" i="6" s="1"/>
  <c r="BE136" i="6" s="1"/>
  <c r="ID24" i="10"/>
  <c r="HG41" i="10"/>
  <c r="HI41" i="10" s="1"/>
  <c r="AP41" i="6" s="1"/>
  <c r="IC24" i="10"/>
  <c r="GM59" i="10"/>
  <c r="AL59" i="6" s="1"/>
  <c r="GM83" i="10"/>
  <c r="AL83" i="6" s="1"/>
  <c r="AZ225" i="6"/>
  <c r="E226" i="12" s="1"/>
  <c r="IX290" i="10"/>
  <c r="AV290" i="6" s="1"/>
  <c r="AZ290" i="6" s="1"/>
  <c r="E291" i="12" s="1"/>
  <c r="HH38" i="10"/>
  <c r="HI38" i="10" s="1"/>
  <c r="BB159" i="6"/>
  <c r="HI24" i="10"/>
  <c r="AP24" i="6" s="1"/>
  <c r="BC219" i="6"/>
  <c r="IX297" i="10"/>
  <c r="AV297" i="6" s="1"/>
  <c r="AZ228" i="6"/>
  <c r="E229" i="12" s="1"/>
  <c r="BB141" i="6"/>
  <c r="IX270" i="10"/>
  <c r="AV270" i="6" s="1"/>
  <c r="AZ270" i="6" s="1"/>
  <c r="E271" i="12" s="1"/>
  <c r="IX136" i="10"/>
  <c r="AV136" i="6" s="1"/>
  <c r="AZ136" i="6" s="1"/>
  <c r="E137" i="12" s="1"/>
  <c r="IB166" i="10"/>
  <c r="AR166" i="6" s="1"/>
  <c r="IX166" i="10"/>
  <c r="AV166" i="6" s="1"/>
  <c r="IX110" i="10"/>
  <c r="IX194" i="10"/>
  <c r="AV194" i="6" s="1"/>
  <c r="AZ194" i="6" s="1"/>
  <c r="E195" i="12" s="1"/>
  <c r="IX260" i="10"/>
  <c r="AV260" i="6" s="1"/>
  <c r="AZ260" i="6" s="1"/>
  <c r="E261" i="12" s="1"/>
  <c r="AZ243" i="6"/>
  <c r="E244" i="12" s="1"/>
  <c r="AX295" i="6"/>
  <c r="BC295" i="6" s="1"/>
  <c r="GM61" i="10"/>
  <c r="AL61" i="6" s="1"/>
  <c r="IX185" i="10"/>
  <c r="AV185" i="6" s="1"/>
  <c r="AX176" i="6"/>
  <c r="BC176" i="6" s="1"/>
  <c r="IX220" i="10"/>
  <c r="AV220" i="6" s="1"/>
  <c r="AZ220" i="6" s="1"/>
  <c r="E221" i="12" s="1"/>
  <c r="AX170" i="6"/>
  <c r="BC170" i="6" s="1"/>
  <c r="AX192" i="6"/>
  <c r="BC192" i="6" s="1"/>
  <c r="F193" i="12" s="1"/>
  <c r="HG35" i="10"/>
  <c r="HI35" i="10" s="1"/>
  <c r="AP35" i="6" s="1"/>
  <c r="IX217" i="10"/>
  <c r="AV217" i="6" s="1"/>
  <c r="FN30" i="10"/>
  <c r="AF30" i="6" s="1"/>
  <c r="IX140" i="10"/>
  <c r="AV140" i="6" s="1"/>
  <c r="AZ140" i="6" s="1"/>
  <c r="E141" i="12" s="1"/>
  <c r="AX127" i="6"/>
  <c r="BC127" i="6" s="1"/>
  <c r="GM96" i="10"/>
  <c r="AL96" i="6" s="1"/>
  <c r="BB154" i="6"/>
  <c r="AZ233" i="6"/>
  <c r="E234" i="12" s="1"/>
  <c r="BB233" i="6"/>
  <c r="IX126" i="10"/>
  <c r="AV126" i="6" s="1"/>
  <c r="AZ126" i="6" s="1"/>
  <c r="E127" i="12" s="1"/>
  <c r="AZ288" i="6"/>
  <c r="E289" i="12" s="1"/>
  <c r="BB288" i="6"/>
  <c r="IX108" i="10"/>
  <c r="IX268" i="10"/>
  <c r="AV268" i="6" s="1"/>
  <c r="AZ258" i="6"/>
  <c r="E259" i="12" s="1"/>
  <c r="BB258" i="6"/>
  <c r="AZ281" i="6"/>
  <c r="E282" i="12" s="1"/>
  <c r="BB281" i="6"/>
  <c r="AZ200" i="6"/>
  <c r="E201" i="12" s="1"/>
  <c r="BB200" i="6"/>
  <c r="IX274" i="10"/>
  <c r="AV274" i="6" s="1"/>
  <c r="AZ274" i="6" s="1"/>
  <c r="E275" i="12" s="1"/>
  <c r="AZ284" i="6"/>
  <c r="E285" i="12" s="1"/>
  <c r="BB284" i="6"/>
  <c r="IX124" i="10"/>
  <c r="AV124" i="6" s="1"/>
  <c r="BB124" i="6" s="1"/>
  <c r="AZ235" i="6"/>
  <c r="E236" i="12" s="1"/>
  <c r="IX156" i="10"/>
  <c r="AV156" i="6" s="1"/>
  <c r="BB156" i="6" s="1"/>
  <c r="IX277" i="10"/>
  <c r="AV277" i="6" s="1"/>
  <c r="AZ277" i="6" s="1"/>
  <c r="E278" i="12" s="1"/>
  <c r="IX286" i="10"/>
  <c r="AV286" i="6" s="1"/>
  <c r="BB286" i="6" s="1"/>
  <c r="AZ213" i="6"/>
  <c r="E214" i="12" s="1"/>
  <c r="IX182" i="10"/>
  <c r="AV182" i="6" s="1"/>
  <c r="AZ182" i="6" s="1"/>
  <c r="E183" i="12" s="1"/>
  <c r="IX265" i="10"/>
  <c r="AV265" i="6" s="1"/>
  <c r="BB265" i="6" s="1"/>
  <c r="IX123" i="10"/>
  <c r="AV123" i="6" s="1"/>
  <c r="AZ123" i="6" s="1"/>
  <c r="E124" i="12" s="1"/>
  <c r="BB262" i="6"/>
  <c r="AZ227" i="6"/>
  <c r="E228" i="12" s="1"/>
  <c r="BB245" i="6"/>
  <c r="AZ205" i="6"/>
  <c r="E206" i="12" s="1"/>
  <c r="IX184" i="10"/>
  <c r="AV184" i="6" s="1"/>
  <c r="BB184" i="6" s="1"/>
  <c r="AZ254" i="6"/>
  <c r="E255" i="12" s="1"/>
  <c r="BB125" i="6"/>
  <c r="AZ178" i="6"/>
  <c r="E179" i="12" s="1"/>
  <c r="BB178" i="6"/>
  <c r="AZ170" i="6"/>
  <c r="E171" i="12" s="1"/>
  <c r="BB170" i="6"/>
  <c r="AZ282" i="6"/>
  <c r="E283" i="12" s="1"/>
  <c r="BB282" i="6"/>
  <c r="BB249" i="6"/>
  <c r="AZ249" i="6"/>
  <c r="E250" i="12" s="1"/>
  <c r="AZ212" i="6"/>
  <c r="E213" i="12" s="1"/>
  <c r="BB212" i="6"/>
  <c r="BB250" i="6"/>
  <c r="IX149" i="10"/>
  <c r="AV149" i="6" s="1"/>
  <c r="BB149" i="6" s="1"/>
  <c r="IX162" i="10"/>
  <c r="AV162" i="6" s="1"/>
  <c r="BB275" i="6"/>
  <c r="IX165" i="10"/>
  <c r="AV165" i="6" s="1"/>
  <c r="FN9" i="10"/>
  <c r="AF9" i="6" s="1"/>
  <c r="HH68" i="10"/>
  <c r="HG68" i="10"/>
  <c r="HI45" i="10"/>
  <c r="AP45" i="6" s="1"/>
  <c r="HH75" i="10"/>
  <c r="HI75" i="10" s="1"/>
  <c r="AP75" i="6" s="1"/>
  <c r="IC99" i="10"/>
  <c r="AL117" i="6"/>
  <c r="AP108" i="6"/>
  <c r="FN44" i="10"/>
  <c r="AF44" i="6" s="1"/>
  <c r="HG99" i="10"/>
  <c r="HI99" i="10" s="1"/>
  <c r="AP99" i="6" s="1"/>
  <c r="FN61" i="10"/>
  <c r="AF61" i="6" s="1"/>
  <c r="IC75" i="10"/>
  <c r="GM38" i="10"/>
  <c r="AL38" i="6" s="1"/>
  <c r="HH28" i="10"/>
  <c r="HI28" i="10" s="1"/>
  <c r="AP28" i="6" s="1"/>
  <c r="HH63" i="10"/>
  <c r="HG83" i="10"/>
  <c r="HI83" i="10" s="1"/>
  <c r="AP83" i="6" s="1"/>
  <c r="HH25" i="10"/>
  <c r="GM84" i="10"/>
  <c r="AL84" i="6" s="1"/>
  <c r="FS3" i="10"/>
  <c r="AI3" i="6" s="1"/>
  <c r="AF115" i="6"/>
  <c r="HI60" i="10"/>
  <c r="AP60" i="6" s="1"/>
  <c r="GM86" i="10"/>
  <c r="AL86" i="6" s="1"/>
  <c r="AB109" i="6"/>
  <c r="FN98" i="10"/>
  <c r="HG79" i="10"/>
  <c r="AL108" i="6"/>
  <c r="HH13" i="10"/>
  <c r="ER77" i="10"/>
  <c r="AB77" i="6" s="1"/>
  <c r="GM91" i="10"/>
  <c r="AL91" i="6" s="1"/>
  <c r="ER14" i="10"/>
  <c r="AB14" i="6" s="1"/>
  <c r="ER45" i="10"/>
  <c r="AB45" i="6" s="1"/>
  <c r="AT108" i="6"/>
  <c r="HG64" i="10"/>
  <c r="HI64" i="10" s="1"/>
  <c r="AP64" i="6" s="1"/>
  <c r="IC61" i="10"/>
  <c r="HH61" i="10"/>
  <c r="ID13" i="10"/>
  <c r="GM88" i="10"/>
  <c r="AL88" i="6" s="1"/>
  <c r="AF103" i="6"/>
  <c r="HH55" i="10"/>
  <c r="FN6" i="10"/>
  <c r="AF6" i="6" s="1"/>
  <c r="ER51" i="10"/>
  <c r="AB51" i="6" s="1"/>
  <c r="HH79" i="10"/>
  <c r="GM62" i="10"/>
  <c r="AL62" i="6" s="1"/>
  <c r="GM15" i="10"/>
  <c r="AL15" i="6" s="1"/>
  <c r="FN31" i="10"/>
  <c r="AF31" i="6" s="1"/>
  <c r="HH30" i="10"/>
  <c r="AB108" i="6"/>
  <c r="AF116" i="6"/>
  <c r="HH67" i="10"/>
  <c r="HG30" i="10"/>
  <c r="HG86" i="10"/>
  <c r="HH86" i="10"/>
  <c r="ER40" i="10"/>
  <c r="AB40" i="6" s="1"/>
  <c r="GM97" i="10"/>
  <c r="AL97" i="6" s="1"/>
  <c r="GJ70" i="10"/>
  <c r="FN55" i="10"/>
  <c r="AF55" i="6" s="1"/>
  <c r="GM64" i="10"/>
  <c r="AL64" i="6" s="1"/>
  <c r="GM67" i="10"/>
  <c r="AL67" i="6" s="1"/>
  <c r="ER67" i="10"/>
  <c r="AB67" i="6" s="1"/>
  <c r="GM44" i="10"/>
  <c r="AL44" i="6" s="1"/>
  <c r="AL104" i="6"/>
  <c r="GM77" i="10"/>
  <c r="AL77" i="6" s="1"/>
  <c r="ID66" i="10"/>
  <c r="AF117" i="6"/>
  <c r="IC45" i="10"/>
  <c r="IC67" i="10"/>
  <c r="IC81" i="10"/>
  <c r="IC80" i="10"/>
  <c r="IC27" i="10"/>
  <c r="HG85" i="10"/>
  <c r="HG9" i="10"/>
  <c r="IY42" i="10"/>
  <c r="IC69" i="10"/>
  <c r="HG39" i="10"/>
  <c r="HG98" i="10"/>
  <c r="HG94" i="10"/>
  <c r="HG25" i="10"/>
  <c r="HG13" i="10"/>
  <c r="FN90" i="10"/>
  <c r="AF90" i="6" s="1"/>
  <c r="IC56" i="10"/>
  <c r="IC88" i="10"/>
  <c r="FN21" i="10"/>
  <c r="AF21" i="6" s="1"/>
  <c r="FN15" i="10"/>
  <c r="AF15" i="6" s="1"/>
  <c r="IC46" i="10"/>
  <c r="HG37" i="10"/>
  <c r="HG16" i="10"/>
  <c r="HG50" i="10"/>
  <c r="HG97" i="10"/>
  <c r="HG67" i="10"/>
  <c r="IC53" i="10"/>
  <c r="HG93" i="10"/>
  <c r="HG92" i="10"/>
  <c r="IC84" i="10"/>
  <c r="IC21" i="10"/>
  <c r="IC52" i="10"/>
  <c r="IC35" i="10"/>
  <c r="IC40" i="10"/>
  <c r="HG47" i="10"/>
  <c r="HG76" i="10"/>
  <c r="HG78" i="10"/>
  <c r="HG65" i="10"/>
  <c r="HG55" i="10"/>
  <c r="FN91" i="10"/>
  <c r="AF91" i="6" s="1"/>
  <c r="IC51" i="10"/>
  <c r="IC11" i="10"/>
  <c r="IC31" i="10"/>
  <c r="IC25" i="10"/>
  <c r="IC49" i="10"/>
  <c r="IC60" i="10"/>
  <c r="IC96" i="10"/>
  <c r="IC12" i="10"/>
  <c r="HG17" i="10"/>
  <c r="FH4" i="10"/>
  <c r="GE4" i="10" s="1"/>
  <c r="HG43" i="10"/>
  <c r="IC66" i="10"/>
  <c r="IC83" i="10"/>
  <c r="HG19" i="10"/>
  <c r="IC5" i="10"/>
  <c r="AF109" i="6"/>
  <c r="IC23" i="10"/>
  <c r="HG8" i="10"/>
  <c r="HG4" i="10"/>
  <c r="HG34" i="10"/>
  <c r="GM29" i="10"/>
  <c r="AL29" i="6" s="1"/>
  <c r="HG95" i="10"/>
  <c r="HG3" i="10"/>
  <c r="HG63" i="10"/>
  <c r="AJ110" i="6"/>
  <c r="HG71" i="10"/>
  <c r="IC72" i="10"/>
  <c r="HG54" i="10"/>
  <c r="IC14" i="10"/>
  <c r="IC18" i="10"/>
  <c r="HG87" i="10"/>
  <c r="IC70" i="10"/>
  <c r="HG10" i="10"/>
  <c r="HG82" i="10"/>
  <c r="HG74" i="10"/>
  <c r="HG36" i="10"/>
  <c r="HG101" i="10"/>
  <c r="HG90" i="10"/>
  <c r="HG58" i="10"/>
  <c r="HG61" i="10"/>
  <c r="FN65" i="10"/>
  <c r="AF65" i="6" s="1"/>
  <c r="FN8" i="10"/>
  <c r="AF8" i="6" s="1"/>
  <c r="ER70" i="10"/>
  <c r="AB70" i="6" s="1"/>
  <c r="AL103" i="6"/>
  <c r="GM20" i="10"/>
  <c r="AL20" i="6" s="1"/>
  <c r="GM33" i="10"/>
  <c r="AL33" i="6" s="1"/>
  <c r="GM7" i="10"/>
  <c r="AL7" i="6" s="1"/>
  <c r="GM63" i="10"/>
  <c r="AL63" i="6" s="1"/>
  <c r="GM9" i="10"/>
  <c r="GO9" i="10" s="1"/>
  <c r="AM9" i="6" s="1"/>
  <c r="FN40" i="10"/>
  <c r="AF40" i="6" s="1"/>
  <c r="FN49" i="10"/>
  <c r="AF49" i="6" s="1"/>
  <c r="FN5" i="10"/>
  <c r="AF5" i="6" s="1"/>
  <c r="HH9" i="10"/>
  <c r="FS7" i="10"/>
  <c r="AI7" i="6" s="1"/>
  <c r="HH20" i="10"/>
  <c r="HG20" i="10"/>
  <c r="HH29" i="10"/>
  <c r="HG29" i="10"/>
  <c r="HG48" i="10"/>
  <c r="HG100" i="10"/>
  <c r="HG77" i="10"/>
  <c r="HI77" i="10" s="1"/>
  <c r="AP77" i="6" s="1"/>
  <c r="HG32" i="10"/>
  <c r="HG15" i="10"/>
  <c r="HG7" i="10"/>
  <c r="HG6" i="10"/>
  <c r="HG44" i="10"/>
  <c r="HG62" i="10"/>
  <c r="HG89" i="10"/>
  <c r="HG33" i="10"/>
  <c r="ID26" i="10"/>
  <c r="IC26" i="10"/>
  <c r="HG57" i="10"/>
  <c r="HH73" i="10"/>
  <c r="HG73" i="10"/>
  <c r="HG22" i="10"/>
  <c r="HG91" i="10"/>
  <c r="GM101" i="10"/>
  <c r="AL101" i="6" s="1"/>
  <c r="GM48" i="10"/>
  <c r="AL48" i="6" s="1"/>
  <c r="GM76" i="10"/>
  <c r="AL76" i="6" s="1"/>
  <c r="FS9" i="10"/>
  <c r="AI9" i="6" s="1"/>
  <c r="HH7" i="10"/>
  <c r="HH91" i="10"/>
  <c r="HI18" i="10"/>
  <c r="AP18" i="6" s="1"/>
  <c r="GM36" i="10"/>
  <c r="AL36" i="6" s="1"/>
  <c r="GM22" i="10"/>
  <c r="AL22" i="6" s="1"/>
  <c r="AF105" i="6"/>
  <c r="HH22" i="10"/>
  <c r="HH57" i="10"/>
  <c r="FN67" i="10"/>
  <c r="AF67" i="6" s="1"/>
  <c r="HH62" i="10"/>
  <c r="GM25" i="10"/>
  <c r="AL25" i="6" s="1"/>
  <c r="AL105" i="6"/>
  <c r="GM94" i="10"/>
  <c r="AL94" i="6" s="1"/>
  <c r="AL120" i="6"/>
  <c r="FN10" i="10"/>
  <c r="AF10" i="6" s="1"/>
  <c r="HH32" i="10"/>
  <c r="AL119" i="6"/>
  <c r="GM100" i="10"/>
  <c r="AL100" i="6" s="1"/>
  <c r="HI66" i="10"/>
  <c r="AP66" i="6" s="1"/>
  <c r="GM43" i="10"/>
  <c r="AL43" i="6" s="1"/>
  <c r="GM3" i="10"/>
  <c r="GO3" i="10" s="1"/>
  <c r="AM3" i="6" s="1"/>
  <c r="GM89" i="10"/>
  <c r="AL89" i="6" s="1"/>
  <c r="FN12" i="10"/>
  <c r="AF12" i="6" s="1"/>
  <c r="GM19" i="10"/>
  <c r="AL19" i="6" s="1"/>
  <c r="GM55" i="10"/>
  <c r="AL55" i="6" s="1"/>
  <c r="GM34" i="10"/>
  <c r="AL34" i="6" s="1"/>
  <c r="AP110" i="6"/>
  <c r="GM57" i="10"/>
  <c r="AL57" i="6" s="1"/>
  <c r="AL107" i="6"/>
  <c r="AL13" i="6"/>
  <c r="AL21" i="6"/>
  <c r="AL95" i="6"/>
  <c r="AL81" i="6"/>
  <c r="AL69" i="6"/>
  <c r="AF108" i="6"/>
  <c r="ER24" i="10"/>
  <c r="AB24" i="6" s="1"/>
  <c r="ER54" i="10"/>
  <c r="AB54" i="6" s="1"/>
  <c r="AB114" i="6"/>
  <c r="ER50" i="10"/>
  <c r="AB50" i="6" s="1"/>
  <c r="AB107" i="6"/>
  <c r="ER73" i="10"/>
  <c r="AB73" i="6" s="1"/>
  <c r="ER16" i="10"/>
  <c r="AB16" i="6" s="1"/>
  <c r="ER4" i="10"/>
  <c r="AB4" i="6" s="1"/>
  <c r="ER44" i="10"/>
  <c r="AB44" i="6" s="1"/>
  <c r="AL23" i="6"/>
  <c r="HN3" i="10"/>
  <c r="HJ3" i="10"/>
  <c r="HH100" i="10"/>
  <c r="AL53" i="6"/>
  <c r="AL5" i="6"/>
  <c r="GO5" i="10"/>
  <c r="AM5" i="6" s="1"/>
  <c r="FN11" i="10"/>
  <c r="AF11" i="6" s="1"/>
  <c r="AL41" i="6"/>
  <c r="FN70" i="10"/>
  <c r="AF70" i="6" s="1"/>
  <c r="AL115" i="6"/>
  <c r="ER87" i="10"/>
  <c r="AB87" i="6" s="1"/>
  <c r="ER99" i="10"/>
  <c r="AB99" i="6" s="1"/>
  <c r="ER80" i="10"/>
  <c r="AB80" i="6" s="1"/>
  <c r="HH82" i="10"/>
  <c r="AB106" i="6"/>
  <c r="ER88" i="10"/>
  <c r="AB88" i="6" s="1"/>
  <c r="ER38" i="10"/>
  <c r="AB38" i="6" s="1"/>
  <c r="ER84" i="10"/>
  <c r="AB84" i="6" s="1"/>
  <c r="ER8" i="10"/>
  <c r="AB8" i="6" s="1"/>
  <c r="AB112" i="6"/>
  <c r="ER29" i="10"/>
  <c r="AB29" i="6" s="1"/>
  <c r="ER101" i="10"/>
  <c r="AB101" i="6" s="1"/>
  <c r="AB120" i="6"/>
  <c r="ER56" i="10"/>
  <c r="AB56" i="6" s="1"/>
  <c r="ER76" i="10"/>
  <c r="AB76" i="6" s="1"/>
  <c r="ER3" i="10"/>
  <c r="AB3" i="6" s="1"/>
  <c r="HN9" i="10"/>
  <c r="HJ9" i="10"/>
  <c r="HH15" i="10"/>
  <c r="AL75" i="6"/>
  <c r="AL11" i="6"/>
  <c r="AL51" i="6"/>
  <c r="FN77" i="10"/>
  <c r="AF77" i="6" s="1"/>
  <c r="AL27" i="6"/>
  <c r="FN28" i="10"/>
  <c r="AF28" i="6" s="1"/>
  <c r="AB102" i="6"/>
  <c r="AB111" i="6"/>
  <c r="ER68" i="10"/>
  <c r="AB68" i="6" s="1"/>
  <c r="ER25" i="10"/>
  <c r="AB25" i="6" s="1"/>
  <c r="ER32" i="10"/>
  <c r="AB32" i="6" s="1"/>
  <c r="GM82" i="10"/>
  <c r="AL82" i="6" s="1"/>
  <c r="ER98" i="10"/>
  <c r="AB98" i="6" s="1"/>
  <c r="ER34" i="10"/>
  <c r="AB34" i="6" s="1"/>
  <c r="ER19" i="10"/>
  <c r="AB19" i="6" s="1"/>
  <c r="HI26" i="10"/>
  <c r="GM65" i="10"/>
  <c r="ER55" i="10"/>
  <c r="AB55" i="6" s="1"/>
  <c r="HN8" i="10"/>
  <c r="HJ8" i="10"/>
  <c r="FS6" i="10"/>
  <c r="AI6" i="6" s="1"/>
  <c r="ER62" i="10"/>
  <c r="AB62" i="6" s="1"/>
  <c r="AL45" i="6"/>
  <c r="ER17" i="10"/>
  <c r="AB17" i="6" s="1"/>
  <c r="ER93" i="10"/>
  <c r="AB93" i="6" s="1"/>
  <c r="ER20" i="10"/>
  <c r="AB20" i="6" s="1"/>
  <c r="ER13" i="10"/>
  <c r="AB13" i="6" s="1"/>
  <c r="ER95" i="10"/>
  <c r="AB95" i="6" s="1"/>
  <c r="ER36" i="10"/>
  <c r="AB36" i="6" s="1"/>
  <c r="ER48" i="10"/>
  <c r="AB48" i="6" s="1"/>
  <c r="HN5" i="10"/>
  <c r="HJ5" i="10"/>
  <c r="FN46" i="10"/>
  <c r="AF46" i="6" s="1"/>
  <c r="HH48" i="10"/>
  <c r="GU3" i="10"/>
  <c r="FN14" i="10"/>
  <c r="AF14" i="6" s="1"/>
  <c r="GJ42" i="10"/>
  <c r="AJ42" i="6" s="1"/>
  <c r="AL109" i="6"/>
  <c r="HH89" i="10"/>
  <c r="GM16" i="10"/>
  <c r="AL16" i="6" s="1"/>
  <c r="AB118" i="6"/>
  <c r="ER92" i="10"/>
  <c r="AB92" i="6" s="1"/>
  <c r="ER39" i="10"/>
  <c r="AB39" i="6" s="1"/>
  <c r="ER94" i="10"/>
  <c r="AB94" i="6" s="1"/>
  <c r="ER58" i="10"/>
  <c r="AB58" i="6" s="1"/>
  <c r="GM93" i="10"/>
  <c r="ER22" i="10"/>
  <c r="AB22" i="6" s="1"/>
  <c r="GM85" i="10"/>
  <c r="ER7" i="10"/>
  <c r="AB7" i="6" s="1"/>
  <c r="FN57" i="10"/>
  <c r="AF57" i="6" s="1"/>
  <c r="AB119" i="6"/>
  <c r="ER78" i="10"/>
  <c r="AB78" i="6" s="1"/>
  <c r="ER71" i="10"/>
  <c r="AB71" i="6" s="1"/>
  <c r="HH90" i="10"/>
  <c r="HN7" i="10"/>
  <c r="HJ7" i="10"/>
  <c r="FS8" i="10"/>
  <c r="AI8" i="6" s="1"/>
  <c r="ER74" i="10"/>
  <c r="AB74" i="6" s="1"/>
  <c r="ER11" i="10"/>
  <c r="AB11" i="6" s="1"/>
  <c r="HN6" i="10"/>
  <c r="HJ6" i="10"/>
  <c r="ER30" i="10"/>
  <c r="AB30" i="6" s="1"/>
  <c r="HH44" i="10"/>
  <c r="HH58" i="10"/>
  <c r="GV3" i="10"/>
  <c r="HH3" i="10"/>
  <c r="HB3" i="10"/>
  <c r="HD3" i="10" s="1"/>
  <c r="HE3" i="10" s="1"/>
  <c r="AL116" i="6"/>
  <c r="HH65" i="10"/>
  <c r="HH19" i="10"/>
  <c r="GA3" i="10"/>
  <c r="HH33" i="10"/>
  <c r="GM90" i="10"/>
  <c r="AL90" i="6" s="1"/>
  <c r="HH95" i="10"/>
  <c r="HH101" i="10"/>
  <c r="HH85" i="10"/>
  <c r="GM10" i="10"/>
  <c r="AL10" i="6" s="1"/>
  <c r="HH43" i="10"/>
  <c r="HH36" i="10"/>
  <c r="HH97" i="10"/>
  <c r="HH78" i="10"/>
  <c r="HH94" i="10"/>
  <c r="FN88" i="10"/>
  <c r="AF88" i="6" s="1"/>
  <c r="AL118" i="6"/>
  <c r="HH76" i="10"/>
  <c r="HH92" i="10"/>
  <c r="AB85" i="6"/>
  <c r="HH93" i="10"/>
  <c r="HI40" i="10"/>
  <c r="GM47" i="10"/>
  <c r="GM74" i="10"/>
  <c r="AL74" i="6" s="1"/>
  <c r="ID23" i="10"/>
  <c r="HH74" i="10"/>
  <c r="GA4" i="10"/>
  <c r="GB4" i="10" s="1" a="1"/>
  <c r="GB4" i="10" s="1"/>
  <c r="GM78" i="10"/>
  <c r="AL78" i="6" s="1"/>
  <c r="GM73" i="10"/>
  <c r="HH47" i="10"/>
  <c r="HH6" i="10"/>
  <c r="HH34" i="10"/>
  <c r="GM4" i="10"/>
  <c r="AL4" i="6" s="1"/>
  <c r="ID40" i="10"/>
  <c r="GM8" i="10"/>
  <c r="HB4" i="10"/>
  <c r="HD4" i="10" s="1"/>
  <c r="HE4" i="10" s="1"/>
  <c r="HH4" i="10"/>
  <c r="GV4" i="10"/>
  <c r="GU4" i="10"/>
  <c r="GM71" i="10"/>
  <c r="HH98" i="10"/>
  <c r="GM98" i="10"/>
  <c r="AL98" i="6" s="1"/>
  <c r="HH71" i="10"/>
  <c r="HH10" i="10"/>
  <c r="HH8" i="10"/>
  <c r="GM32" i="10"/>
  <c r="AL32" i="6" s="1"/>
  <c r="GM92" i="10"/>
  <c r="AL92" i="6" s="1"/>
  <c r="GM6" i="10"/>
  <c r="AL6" i="6" s="1"/>
  <c r="AB113" i="6"/>
  <c r="AL106" i="6"/>
  <c r="GM50" i="10"/>
  <c r="AL50" i="6" s="1"/>
  <c r="HH16" i="10"/>
  <c r="HH50" i="10"/>
  <c r="AL114" i="6"/>
  <c r="GM37" i="10"/>
  <c r="GM54" i="10"/>
  <c r="AL54" i="6" s="1"/>
  <c r="GM17" i="10"/>
  <c r="GM39" i="10"/>
  <c r="HH17" i="10"/>
  <c r="HH37" i="10"/>
  <c r="HH39" i="10"/>
  <c r="HH54" i="10"/>
  <c r="ID70" i="10"/>
  <c r="AL102" i="6"/>
  <c r="HI27" i="10"/>
  <c r="AP27" i="6" s="1"/>
  <c r="ID27" i="10"/>
  <c r="HI70" i="10"/>
  <c r="ID18" i="10"/>
  <c r="HH87" i="10"/>
  <c r="GM87" i="10"/>
  <c r="AP115" i="6"/>
  <c r="HI46" i="10"/>
  <c r="ID46" i="10"/>
  <c r="AP109" i="6"/>
  <c r="AF41" i="6"/>
  <c r="AF83" i="6"/>
  <c r="HI21" i="10"/>
  <c r="AP21" i="6" s="1"/>
  <c r="HI14" i="10"/>
  <c r="AP14" i="6" s="1"/>
  <c r="HI52" i="10"/>
  <c r="HI81" i="10"/>
  <c r="AP81" i="6" s="1"/>
  <c r="IE42" i="10"/>
  <c r="AT42" i="6" s="1"/>
  <c r="HI11" i="10"/>
  <c r="AP11" i="6" s="1"/>
  <c r="HI80" i="10"/>
  <c r="HI56" i="10"/>
  <c r="HI96" i="10"/>
  <c r="HI69" i="10"/>
  <c r="AP69" i="6" s="1"/>
  <c r="HI88" i="10"/>
  <c r="HI12" i="10"/>
  <c r="HI49" i="10"/>
  <c r="AP49" i="6" s="1"/>
  <c r="HI51" i="10"/>
  <c r="AP51" i="6" s="1"/>
  <c r="HI72" i="10"/>
  <c r="HI53" i="10"/>
  <c r="AP53" i="6" s="1"/>
  <c r="HI5" i="10"/>
  <c r="AP5" i="6" s="1"/>
  <c r="ID5" i="10"/>
  <c r="ID80" i="10"/>
  <c r="ID25" i="10"/>
  <c r="ID45" i="10"/>
  <c r="ID49" i="10"/>
  <c r="ID35" i="10"/>
  <c r="ID84" i="10"/>
  <c r="ID11" i="10"/>
  <c r="ID69" i="10"/>
  <c r="ID83" i="10"/>
  <c r="ID31" i="10"/>
  <c r="ID75" i="10"/>
  <c r="ID51" i="10"/>
  <c r="ID60" i="10"/>
  <c r="ID56" i="10"/>
  <c r="ID14" i="10"/>
  <c r="ID72" i="10"/>
  <c r="ID52" i="10"/>
  <c r="ID53" i="10"/>
  <c r="IZ42" i="10"/>
  <c r="ID96" i="10"/>
  <c r="ID88" i="10"/>
  <c r="ID67" i="10"/>
  <c r="ID12" i="10"/>
  <c r="ID81" i="10"/>
  <c r="ID21" i="10"/>
  <c r="IP74" i="10" l="1" a="1"/>
  <c r="IP74" i="10" s="1"/>
  <c r="IP79" i="10" a="1"/>
  <c r="IP79" i="10" s="1"/>
  <c r="IP10" i="10" a="1"/>
  <c r="IP10" i="10" s="1"/>
  <c r="GB27" i="10" a="1"/>
  <c r="GB27" i="10" s="1"/>
  <c r="FN27" i="10"/>
  <c r="AF27" i="6" s="1"/>
  <c r="HT99" i="10" a="1"/>
  <c r="HT99" i="10" s="1"/>
  <c r="IP99" i="10" s="1" a="1"/>
  <c r="IP99" i="10" s="1"/>
  <c r="IP34" i="10" a="1"/>
  <c r="IP34" i="10" s="1"/>
  <c r="GX86" i="10" a="1"/>
  <c r="GX86" i="10" s="1"/>
  <c r="HT86" i="10" s="1" a="1"/>
  <c r="HT86" i="10" s="1"/>
  <c r="GB3" i="10" a="1"/>
  <c r="GB3" i="10" s="1"/>
  <c r="AZ263" i="6"/>
  <c r="E264" i="12" s="1"/>
  <c r="BB130" i="6"/>
  <c r="BD241" i="6"/>
  <c r="FN66" i="10"/>
  <c r="AF66" i="6" s="1"/>
  <c r="BD234" i="6"/>
  <c r="HI31" i="10"/>
  <c r="AP31" i="6" s="1"/>
  <c r="AZ193" i="6"/>
  <c r="E194" i="12" s="1"/>
  <c r="BB278" i="6"/>
  <c r="AZ191" i="6"/>
  <c r="E192" i="12" s="1"/>
  <c r="AZ137" i="6"/>
  <c r="E138" i="12" s="1"/>
  <c r="BB137" i="6"/>
  <c r="IB129" i="10"/>
  <c r="AR129" i="6" s="1"/>
  <c r="BB129" i="6" s="1"/>
  <c r="GJ21" i="10"/>
  <c r="AJ21" i="6" s="1"/>
  <c r="GJ79" i="10"/>
  <c r="AJ79" i="6" s="1"/>
  <c r="IX142" i="10"/>
  <c r="AV142" i="6" s="1"/>
  <c r="BB142" i="6" s="1"/>
  <c r="GJ3" i="10"/>
  <c r="AJ3" i="6" s="1"/>
  <c r="GJ33" i="10"/>
  <c r="AJ33" i="6" s="1"/>
  <c r="AZ179" i="6"/>
  <c r="E180" i="12" s="1"/>
  <c r="BB179" i="6"/>
  <c r="FN72" i="10"/>
  <c r="AF72" i="6" s="1"/>
  <c r="HF72" i="10"/>
  <c r="BB242" i="6"/>
  <c r="IX207" i="10"/>
  <c r="AV207" i="6" s="1"/>
  <c r="IB207" i="10"/>
  <c r="AR207" i="6" s="1"/>
  <c r="IX160" i="10"/>
  <c r="AV160" i="6" s="1"/>
  <c r="AZ160" i="6" s="1"/>
  <c r="E161" i="12" s="1"/>
  <c r="HI84" i="10"/>
  <c r="AP84" i="6" s="1"/>
  <c r="IX177" i="10"/>
  <c r="AV177" i="6" s="1"/>
  <c r="BB177" i="6" s="1"/>
  <c r="FN86" i="10"/>
  <c r="AF86" i="6" s="1"/>
  <c r="AZ252" i="6"/>
  <c r="E253" i="12" s="1"/>
  <c r="FN37" i="10"/>
  <c r="FN17" i="10"/>
  <c r="AF17" i="6" s="1"/>
  <c r="BB289" i="6"/>
  <c r="BD202" i="6"/>
  <c r="IX204" i="10"/>
  <c r="AV204" i="6" s="1"/>
  <c r="BD163" i="6"/>
  <c r="IX287" i="10"/>
  <c r="AV287" i="6" s="1"/>
  <c r="IB287" i="10"/>
  <c r="AR287" i="6" s="1"/>
  <c r="AZ278" i="6"/>
  <c r="E279" i="12" s="1"/>
  <c r="BD249" i="6"/>
  <c r="BB134" i="6"/>
  <c r="BD284" i="6"/>
  <c r="IX196" i="10"/>
  <c r="AV196" i="6" s="1"/>
  <c r="IB196" i="10"/>
  <c r="AR196" i="6" s="1"/>
  <c r="BB215" i="6"/>
  <c r="IX107" i="10"/>
  <c r="IB107" i="10"/>
  <c r="BB191" i="6"/>
  <c r="HF53" i="10"/>
  <c r="IX300" i="10"/>
  <c r="AV300" i="6" s="1"/>
  <c r="IB300" i="10"/>
  <c r="AR300" i="6" s="1"/>
  <c r="FN35" i="10"/>
  <c r="AF35" i="6" s="1"/>
  <c r="IX121" i="10"/>
  <c r="AV121" i="6" s="1"/>
  <c r="IB121" i="10"/>
  <c r="AR121" i="6" s="1"/>
  <c r="IX131" i="10"/>
  <c r="AV131" i="6" s="1"/>
  <c r="IB131" i="10"/>
  <c r="AR131" i="6" s="1"/>
  <c r="IX189" i="10"/>
  <c r="AV189" i="6" s="1"/>
  <c r="IB189" i="10"/>
  <c r="AR189" i="6" s="1"/>
  <c r="IX102" i="10"/>
  <c r="IB102" i="10"/>
  <c r="IX214" i="10"/>
  <c r="AV214" i="6" s="1"/>
  <c r="IB214" i="10"/>
  <c r="AR214" i="6" s="1"/>
  <c r="BD198" i="6"/>
  <c r="AZ134" i="6"/>
  <c r="E135" i="12" s="1"/>
  <c r="IX145" i="10"/>
  <c r="AV145" i="6" s="1"/>
  <c r="AZ145" i="6" s="1"/>
  <c r="E146" i="12" s="1"/>
  <c r="G303" i="12"/>
  <c r="BD302" i="6"/>
  <c r="BB240" i="6"/>
  <c r="BD123" i="6"/>
  <c r="AZ301" i="6"/>
  <c r="E302" i="12" s="1"/>
  <c r="AB303" i="6"/>
  <c r="BD250" i="6"/>
  <c r="BB302" i="6"/>
  <c r="AZ183" i="6"/>
  <c r="E184" i="12" s="1"/>
  <c r="AZ165" i="6"/>
  <c r="E166" i="12" s="1"/>
  <c r="AZ175" i="6"/>
  <c r="E176" i="12" s="1"/>
  <c r="BB295" i="6"/>
  <c r="BD165" i="6"/>
  <c r="BD290" i="6"/>
  <c r="AZ223" i="6"/>
  <c r="E224" i="12" s="1"/>
  <c r="BD268" i="6"/>
  <c r="AZ267" i="6"/>
  <c r="E268" i="12" s="1"/>
  <c r="AZ266" i="6"/>
  <c r="E267" i="12" s="1"/>
  <c r="BB163" i="6"/>
  <c r="AZ217" i="6"/>
  <c r="E218" i="12" s="1"/>
  <c r="AZ226" i="6"/>
  <c r="E227" i="12" s="1"/>
  <c r="BB199" i="6"/>
  <c r="AZ195" i="6"/>
  <c r="E196" i="12" s="1"/>
  <c r="BB271" i="6"/>
  <c r="BD223" i="6"/>
  <c r="BB248" i="6"/>
  <c r="BD157" i="6"/>
  <c r="BB128" i="6"/>
  <c r="BD282" i="6"/>
  <c r="AZ138" i="6"/>
  <c r="E139" i="12" s="1"/>
  <c r="BD280" i="6"/>
  <c r="BB171" i="6"/>
  <c r="BD292" i="6"/>
  <c r="BB293" i="6"/>
  <c r="AZ231" i="6"/>
  <c r="E232" i="12" s="1"/>
  <c r="BB198" i="6"/>
  <c r="AZ257" i="6"/>
  <c r="E258" i="12" s="1"/>
  <c r="BD152" i="6"/>
  <c r="BB298" i="6"/>
  <c r="AZ221" i="6"/>
  <c r="E222" i="12" s="1"/>
  <c r="AZ146" i="6"/>
  <c r="E147" i="12" s="1"/>
  <c r="AZ199" i="6"/>
  <c r="E200" i="12" s="1"/>
  <c r="BB186" i="6"/>
  <c r="BD213" i="6"/>
  <c r="AZ152" i="6"/>
  <c r="E153" i="12" s="1"/>
  <c r="BD180" i="6"/>
  <c r="BD175" i="6"/>
  <c r="AZ229" i="6"/>
  <c r="E230" i="12" s="1"/>
  <c r="BB162" i="6"/>
  <c r="BD187" i="6"/>
  <c r="BB268" i="6"/>
  <c r="IE24" i="10"/>
  <c r="AT24" i="6" s="1"/>
  <c r="BB176" i="6"/>
  <c r="BD242" i="6"/>
  <c r="BB139" i="6"/>
  <c r="AZ237" i="6"/>
  <c r="E238" i="12" s="1"/>
  <c r="BB259" i="6"/>
  <c r="FN63" i="10"/>
  <c r="AF63" i="6" s="1"/>
  <c r="BB132" i="6"/>
  <c r="FN26" i="10"/>
  <c r="AF26" i="6" s="1"/>
  <c r="FN60" i="10"/>
  <c r="AF60" i="6" s="1"/>
  <c r="IY24" i="10"/>
  <c r="JA24" i="10" s="1"/>
  <c r="IC59" i="10"/>
  <c r="BD200" i="6"/>
  <c r="BD176" i="6"/>
  <c r="F177" i="12"/>
  <c r="BD299" i="6"/>
  <c r="F300" i="12"/>
  <c r="BD205" i="6"/>
  <c r="F206" i="12"/>
  <c r="BD229" i="6"/>
  <c r="F230" i="12"/>
  <c r="BD293" i="6"/>
  <c r="F294" i="12"/>
  <c r="BD285" i="6"/>
  <c r="F286" i="12"/>
  <c r="BD204" i="6"/>
  <c r="F205" i="12"/>
  <c r="FN43" i="10"/>
  <c r="AF43" i="6" s="1"/>
  <c r="BD217" i="6"/>
  <c r="F218" i="12"/>
  <c r="BD154" i="6"/>
  <c r="F155" i="12"/>
  <c r="BD158" i="6"/>
  <c r="F159" i="12"/>
  <c r="BD278" i="6"/>
  <c r="G279" i="12"/>
  <c r="BD298" i="6"/>
  <c r="G299" i="12"/>
  <c r="BD140" i="6"/>
  <c r="F141" i="12"/>
  <c r="BD221" i="6"/>
  <c r="F222" i="12"/>
  <c r="BD167" i="6"/>
  <c r="F168" i="12"/>
  <c r="AZ176" i="6"/>
  <c r="E177" i="12" s="1"/>
  <c r="IX283" i="10"/>
  <c r="AV283" i="6" s="1"/>
  <c r="IB283" i="10"/>
  <c r="AR283" i="6" s="1"/>
  <c r="IB210" i="10"/>
  <c r="AR210" i="6" s="1"/>
  <c r="IX210" i="10"/>
  <c r="AV210" i="6" s="1"/>
  <c r="BD136" i="6"/>
  <c r="G137" i="12"/>
  <c r="BD277" i="6"/>
  <c r="F278" i="12"/>
  <c r="BD260" i="6"/>
  <c r="G261" i="12"/>
  <c r="BD237" i="6"/>
  <c r="F238" i="12"/>
  <c r="BD281" i="6"/>
  <c r="F282" i="12"/>
  <c r="BD226" i="6"/>
  <c r="F227" i="12"/>
  <c r="BD294" i="6"/>
  <c r="F295" i="12"/>
  <c r="BD231" i="6"/>
  <c r="F232" i="12"/>
  <c r="BD173" i="6"/>
  <c r="G174" i="12"/>
  <c r="IX148" i="10"/>
  <c r="AV148" i="6" s="1"/>
  <c r="AZ148" i="6" s="1"/>
  <c r="E149" i="12" s="1"/>
  <c r="BD156" i="6"/>
  <c r="F157" i="12"/>
  <c r="ID59" i="10"/>
  <c r="BD295" i="6"/>
  <c r="F296" i="12"/>
  <c r="BD228" i="6"/>
  <c r="F229" i="12"/>
  <c r="BD233" i="6"/>
  <c r="F234" i="12"/>
  <c r="BD266" i="6"/>
  <c r="F267" i="12"/>
  <c r="BD297" i="6"/>
  <c r="F298" i="12"/>
  <c r="BD215" i="6"/>
  <c r="G216" i="12"/>
  <c r="BD288" i="6"/>
  <c r="F289" i="12"/>
  <c r="BD141" i="6"/>
  <c r="G142" i="12"/>
  <c r="BD162" i="6"/>
  <c r="F163" i="12"/>
  <c r="BD195" i="6"/>
  <c r="F196" i="12"/>
  <c r="BD194" i="6"/>
  <c r="G195" i="12"/>
  <c r="BD219" i="6"/>
  <c r="F220" i="12"/>
  <c r="BD243" i="6"/>
  <c r="F244" i="12"/>
  <c r="BD225" i="6"/>
  <c r="F226" i="12"/>
  <c r="BD197" i="6"/>
  <c r="F198" i="12"/>
  <c r="BD151" i="6"/>
  <c r="F152" i="12"/>
  <c r="BD196" i="6"/>
  <c r="F197" i="12"/>
  <c r="BD251" i="6"/>
  <c r="F252" i="12"/>
  <c r="BD286" i="6"/>
  <c r="G287" i="12"/>
  <c r="BD274" i="6"/>
  <c r="F275" i="12"/>
  <c r="BD124" i="6"/>
  <c r="G125" i="12"/>
  <c r="BD170" i="6"/>
  <c r="F171" i="12"/>
  <c r="BD183" i="6"/>
  <c r="F184" i="12"/>
  <c r="BD270" i="6"/>
  <c r="F271" i="12"/>
  <c r="BD253" i="6"/>
  <c r="F254" i="12"/>
  <c r="BD212" i="6"/>
  <c r="F213" i="12"/>
  <c r="BD301" i="6"/>
  <c r="G302" i="12"/>
  <c r="BD185" i="6"/>
  <c r="G186" i="12"/>
  <c r="BD208" i="6"/>
  <c r="F209" i="12"/>
  <c r="BD122" i="6"/>
  <c r="F123" i="12"/>
  <c r="BD184" i="6"/>
  <c r="F185" i="12"/>
  <c r="BD257" i="6"/>
  <c r="F258" i="12"/>
  <c r="BD262" i="6"/>
  <c r="BD127" i="6"/>
  <c r="F128" i="12"/>
  <c r="BD265" i="6"/>
  <c r="F266" i="12"/>
  <c r="BD149" i="6"/>
  <c r="G150" i="12"/>
  <c r="BD218" i="6"/>
  <c r="F219" i="12"/>
  <c r="BD134" i="6"/>
  <c r="G135" i="12"/>
  <c r="BD258" i="6"/>
  <c r="G259" i="12"/>
  <c r="BD220" i="6"/>
  <c r="F221" i="12"/>
  <c r="BD172" i="6"/>
  <c r="F173" i="12"/>
  <c r="FN23" i="10"/>
  <c r="AF23" i="6" s="1"/>
  <c r="BB208" i="6"/>
  <c r="BD126" i="6"/>
  <c r="IX153" i="10"/>
  <c r="AV153" i="6" s="1"/>
  <c r="IB153" i="10"/>
  <c r="AR153" i="6" s="1"/>
  <c r="FN53" i="10"/>
  <c r="AF53" i="6" s="1"/>
  <c r="FN47" i="10"/>
  <c r="AF47" i="6" s="1"/>
  <c r="BD245" i="6"/>
  <c r="IX117" i="10"/>
  <c r="AZ276" i="6"/>
  <c r="E277" i="12" s="1"/>
  <c r="BD227" i="6"/>
  <c r="HF40" i="10"/>
  <c r="AZ168" i="6"/>
  <c r="E169" i="12" s="1"/>
  <c r="AZ242" i="6"/>
  <c r="E243" i="12" s="1"/>
  <c r="IX144" i="10"/>
  <c r="AV144" i="6" s="1"/>
  <c r="IB144" i="10"/>
  <c r="AR144" i="6" s="1"/>
  <c r="ID61" i="10"/>
  <c r="IE61" i="10" s="1"/>
  <c r="IX232" i="10"/>
  <c r="AV232" i="6" s="1"/>
  <c r="BB232" i="6" s="1"/>
  <c r="AZ187" i="6"/>
  <c r="E188" i="12" s="1"/>
  <c r="BB187" i="6"/>
  <c r="AZ208" i="6"/>
  <c r="E209" i="12" s="1"/>
  <c r="AZ185" i="6"/>
  <c r="E186" i="12" s="1"/>
  <c r="AZ234" i="6"/>
  <c r="E235" i="12" s="1"/>
  <c r="BB234" i="6"/>
  <c r="AZ157" i="6"/>
  <c r="E158" i="12" s="1"/>
  <c r="IX181" i="10"/>
  <c r="AV181" i="6" s="1"/>
  <c r="BB181" i="6" s="1"/>
  <c r="BB276" i="6"/>
  <c r="HF26" i="10"/>
  <c r="AN26" i="6" s="1"/>
  <c r="FN45" i="10"/>
  <c r="AF45" i="6" s="1"/>
  <c r="AZ150" i="6"/>
  <c r="E151" i="12" s="1"/>
  <c r="ID79" i="10"/>
  <c r="ID38" i="10"/>
  <c r="IE38" i="10" s="1"/>
  <c r="AT38" i="6" s="1"/>
  <c r="HQ3" i="10"/>
  <c r="HR3" i="10"/>
  <c r="HX3" i="10"/>
  <c r="HZ3" i="10" s="1"/>
  <c r="IA3" i="10" s="1"/>
  <c r="HI68" i="10"/>
  <c r="AP68" i="6" s="1"/>
  <c r="BB151" i="6"/>
  <c r="AZ299" i="6"/>
  <c r="E300" i="12" s="1"/>
  <c r="BB299" i="6"/>
  <c r="AZ261" i="6"/>
  <c r="E262" i="12" s="1"/>
  <c r="BB261" i="6"/>
  <c r="HQ4" i="10"/>
  <c r="HR4" i="10"/>
  <c r="HX4" i="10"/>
  <c r="HZ4" i="10" s="1"/>
  <c r="IA4" i="10" s="1"/>
  <c r="BB285" i="6"/>
  <c r="BB269" i="6"/>
  <c r="AZ269" i="6"/>
  <c r="E270" i="12" s="1"/>
  <c r="BB237" i="6"/>
  <c r="GJ59" i="10"/>
  <c r="AJ59" i="6" s="1"/>
  <c r="IB115" i="10"/>
  <c r="IX115" i="10"/>
  <c r="BB229" i="6"/>
  <c r="BD182" i="6"/>
  <c r="AZ285" i="6"/>
  <c r="E286" i="12" s="1"/>
  <c r="BD273" i="6"/>
  <c r="BD138" i="6"/>
  <c r="IY7" i="10"/>
  <c r="IZ61" i="10"/>
  <c r="IY28" i="10"/>
  <c r="IZ57" i="10"/>
  <c r="IZ58" i="10"/>
  <c r="IZ44" i="10"/>
  <c r="IC86" i="10"/>
  <c r="BB253" i="6"/>
  <c r="AZ253" i="6"/>
  <c r="E254" i="12" s="1"/>
  <c r="HI85" i="10"/>
  <c r="AP85" i="6" s="1"/>
  <c r="ID15" i="10"/>
  <c r="IY15" i="10"/>
  <c r="IZ30" i="10"/>
  <c r="IC63" i="10"/>
  <c r="IZ63" i="10"/>
  <c r="IZ68" i="10"/>
  <c r="BD132" i="6"/>
  <c r="ID41" i="10"/>
  <c r="IE41" i="10" s="1"/>
  <c r="IY73" i="10"/>
  <c r="IY35" i="10"/>
  <c r="BD143" i="6"/>
  <c r="ID9" i="10"/>
  <c r="IY9" i="10"/>
  <c r="IY38" i="10"/>
  <c r="HI13" i="10"/>
  <c r="AP13" i="6" s="1"/>
  <c r="BD192" i="6"/>
  <c r="BB136" i="6"/>
  <c r="AZ167" i="6"/>
  <c r="E168" i="12" s="1"/>
  <c r="AZ158" i="6"/>
  <c r="E159" i="12" s="1"/>
  <c r="BB185" i="6"/>
  <c r="AZ124" i="6"/>
  <c r="E125" i="12" s="1"/>
  <c r="BB122" i="6"/>
  <c r="BB127" i="6"/>
  <c r="BB143" i="6"/>
  <c r="AZ180" i="6"/>
  <c r="E181" i="12" s="1"/>
  <c r="AZ251" i="6"/>
  <c r="E252" i="12" s="1"/>
  <c r="HI25" i="10"/>
  <c r="AP25" i="6" s="1"/>
  <c r="BB217" i="6"/>
  <c r="BB270" i="6"/>
  <c r="AZ192" i="6"/>
  <c r="E193" i="12" s="1"/>
  <c r="AZ292" i="6"/>
  <c r="E293" i="12" s="1"/>
  <c r="AZ166" i="6"/>
  <c r="E167" i="12" s="1"/>
  <c r="BB260" i="6"/>
  <c r="BB290" i="6"/>
  <c r="ID68" i="10"/>
  <c r="IC68" i="10"/>
  <c r="ID63" i="10"/>
  <c r="HI30" i="10"/>
  <c r="AP30" i="6" s="1"/>
  <c r="BB220" i="6"/>
  <c r="BB166" i="6"/>
  <c r="HI63" i="10"/>
  <c r="AP63" i="6" s="1"/>
  <c r="BB277" i="6"/>
  <c r="BB297" i="6"/>
  <c r="AZ297" i="6"/>
  <c r="E298" i="12" s="1"/>
  <c r="BB182" i="6"/>
  <c r="BB165" i="6"/>
  <c r="AZ265" i="6"/>
  <c r="E266" i="12" s="1"/>
  <c r="BB194" i="6"/>
  <c r="AZ268" i="6"/>
  <c r="E269" i="12" s="1"/>
  <c r="AZ241" i="6"/>
  <c r="E242" i="12" s="1"/>
  <c r="BB241" i="6"/>
  <c r="ID28" i="10"/>
  <c r="IY13" i="10"/>
  <c r="AZ286" i="6"/>
  <c r="E287" i="12" s="1"/>
  <c r="IC13" i="10"/>
  <c r="IE13" i="10" s="1"/>
  <c r="AZ173" i="6"/>
  <c r="E174" i="12" s="1"/>
  <c r="IC28" i="10"/>
  <c r="BB123" i="6"/>
  <c r="BB140" i="6"/>
  <c r="AZ149" i="6"/>
  <c r="E150" i="12" s="1"/>
  <c r="BB126" i="6"/>
  <c r="AZ184" i="6"/>
  <c r="E185" i="12" s="1"/>
  <c r="BB218" i="6"/>
  <c r="AZ162" i="6"/>
  <c r="E163" i="12" s="1"/>
  <c r="AZ156" i="6"/>
  <c r="E157" i="12" s="1"/>
  <c r="AZ202" i="6"/>
  <c r="E203" i="12" s="1"/>
  <c r="BB202" i="6"/>
  <c r="AZ280" i="6"/>
  <c r="E281" i="12" s="1"/>
  <c r="BB280" i="6"/>
  <c r="BB274" i="6"/>
  <c r="BB294" i="6"/>
  <c r="BB172" i="6"/>
  <c r="IC64" i="10"/>
  <c r="ID99" i="10"/>
  <c r="IE99" i="10" s="1"/>
  <c r="HI86" i="10"/>
  <c r="AP86" i="6" s="1"/>
  <c r="HI79" i="10"/>
  <c r="AP79" i="6" s="1"/>
  <c r="ID65" i="10"/>
  <c r="ID62" i="10"/>
  <c r="FN64" i="10"/>
  <c r="AF64" i="6" s="1"/>
  <c r="AT104" i="6"/>
  <c r="GJ60" i="10"/>
  <c r="AJ60" i="6" s="1"/>
  <c r="GJ31" i="10"/>
  <c r="AJ31" i="6" s="1"/>
  <c r="AP117" i="6"/>
  <c r="ID73" i="10"/>
  <c r="ID86" i="10"/>
  <c r="GJ97" i="10"/>
  <c r="AJ97" i="6" s="1"/>
  <c r="GJ58" i="10"/>
  <c r="AJ58" i="6" s="1"/>
  <c r="ID64" i="10"/>
  <c r="FN79" i="10"/>
  <c r="AF79" i="6" s="1"/>
  <c r="HI61" i="10"/>
  <c r="AP61" i="6" s="1"/>
  <c r="IE66" i="10"/>
  <c r="AT66" i="6" s="1"/>
  <c r="IZ66" i="10"/>
  <c r="IY66" i="10"/>
  <c r="HI55" i="10"/>
  <c r="AP55" i="6" s="1"/>
  <c r="IC79" i="10"/>
  <c r="HI67" i="10"/>
  <c r="AP67" i="6" s="1"/>
  <c r="AP120" i="6"/>
  <c r="HF69" i="10"/>
  <c r="ID30" i="10"/>
  <c r="HI91" i="10"/>
  <c r="AP91" i="6" s="1"/>
  <c r="IC30" i="10"/>
  <c r="IC65" i="10"/>
  <c r="AP104" i="6"/>
  <c r="HI101" i="10"/>
  <c r="AP101" i="6" s="1"/>
  <c r="GO7" i="10"/>
  <c r="AM7" i="6" s="1"/>
  <c r="GJ87" i="10"/>
  <c r="FN75" i="10"/>
  <c r="AF75" i="6" s="1"/>
  <c r="HI32" i="10"/>
  <c r="AP32" i="6" s="1"/>
  <c r="GJ90" i="10"/>
  <c r="AJ90" i="6" s="1"/>
  <c r="AT110" i="6"/>
  <c r="HF5" i="10"/>
  <c r="HI9" i="10"/>
  <c r="AP9" i="6" s="1"/>
  <c r="HF11" i="10"/>
  <c r="HI44" i="10"/>
  <c r="AP44" i="6" s="1"/>
  <c r="IY81" i="10"/>
  <c r="IY12" i="10"/>
  <c r="IY88" i="10"/>
  <c r="IY96" i="10"/>
  <c r="IY60" i="10"/>
  <c r="IY84" i="10"/>
  <c r="IY46" i="10"/>
  <c r="IC8" i="10"/>
  <c r="IC71" i="10"/>
  <c r="IC98" i="10"/>
  <c r="IY18" i="10"/>
  <c r="IC74" i="10"/>
  <c r="IC92" i="10"/>
  <c r="IC19" i="10"/>
  <c r="IC58" i="10"/>
  <c r="GJ89" i="10"/>
  <c r="AJ89" i="6" s="1"/>
  <c r="IC91" i="10"/>
  <c r="IC73" i="10"/>
  <c r="GJ48" i="10"/>
  <c r="AJ48" i="6" s="1"/>
  <c r="IY86" i="10"/>
  <c r="IC36" i="10"/>
  <c r="IC32" i="10"/>
  <c r="IY21" i="10"/>
  <c r="IY68" i="10"/>
  <c r="IY25" i="10"/>
  <c r="IC39" i="10"/>
  <c r="IC37" i="10"/>
  <c r="IY23" i="10"/>
  <c r="IC34" i="10"/>
  <c r="GJ43" i="10"/>
  <c r="AJ43" i="6" s="1"/>
  <c r="IC43" i="10"/>
  <c r="ID55" i="10"/>
  <c r="AJ103" i="6"/>
  <c r="IY5" i="10"/>
  <c r="IC87" i="10"/>
  <c r="IY27" i="10"/>
  <c r="IC17" i="10"/>
  <c r="IY70" i="10"/>
  <c r="GD4" i="10"/>
  <c r="HA4" i="10" s="1"/>
  <c r="IC94" i="10"/>
  <c r="IC95" i="10"/>
  <c r="IC62" i="10"/>
  <c r="GJ94" i="10"/>
  <c r="AJ94" i="6" s="1"/>
  <c r="GJ29" i="10"/>
  <c r="AJ29" i="6" s="1"/>
  <c r="IC22" i="10"/>
  <c r="IY51" i="10"/>
  <c r="IY67" i="10"/>
  <c r="ID6" i="10"/>
  <c r="IY52" i="10"/>
  <c r="IY72" i="10"/>
  <c r="IY56" i="10"/>
  <c r="IY31" i="10"/>
  <c r="IY11" i="10"/>
  <c r="IY49" i="10"/>
  <c r="IC97" i="10"/>
  <c r="IC15" i="10"/>
  <c r="GJ36" i="10"/>
  <c r="AJ36" i="6" s="1"/>
  <c r="GJ78" i="10"/>
  <c r="AJ78" i="6" s="1"/>
  <c r="IY14" i="10"/>
  <c r="IY75" i="10"/>
  <c r="IY80" i="10"/>
  <c r="IY40" i="10"/>
  <c r="IC4" i="10"/>
  <c r="IC101" i="10"/>
  <c r="IC90" i="10"/>
  <c r="IC33" i="10"/>
  <c r="IC9" i="10"/>
  <c r="AN110" i="6"/>
  <c r="GJ62" i="10"/>
  <c r="AJ62" i="6" s="1"/>
  <c r="IY53" i="10"/>
  <c r="IY83" i="10"/>
  <c r="IY45" i="10"/>
  <c r="IY59" i="10"/>
  <c r="IC54" i="10"/>
  <c r="IC16" i="10"/>
  <c r="IC50" i="10"/>
  <c r="IC47" i="10"/>
  <c r="IC20" i="10"/>
  <c r="IC82" i="10"/>
  <c r="IY26" i="10"/>
  <c r="IC7" i="10"/>
  <c r="IC6" i="10"/>
  <c r="IY69" i="10"/>
  <c r="IC10" i="10"/>
  <c r="IC93" i="10"/>
  <c r="IC78" i="10"/>
  <c r="IC85" i="10"/>
  <c r="IC100" i="10"/>
  <c r="AL9" i="6"/>
  <c r="ID32" i="10"/>
  <c r="HI29" i="10"/>
  <c r="AP29" i="6" s="1"/>
  <c r="HI20" i="10"/>
  <c r="AP20" i="6" s="1"/>
  <c r="ID100" i="10"/>
  <c r="ID91" i="10"/>
  <c r="AL3" i="6"/>
  <c r="IE26" i="10"/>
  <c r="AT26" i="6" s="1"/>
  <c r="HI73" i="10"/>
  <c r="AP73" i="6" s="1"/>
  <c r="HI62" i="10"/>
  <c r="AP62" i="6" s="1"/>
  <c r="HI22" i="10"/>
  <c r="AP22" i="6" s="1"/>
  <c r="GJ12" i="10"/>
  <c r="AJ12" i="6" s="1"/>
  <c r="GJ40" i="10"/>
  <c r="AJ40" i="6" s="1"/>
  <c r="AJ117" i="6"/>
  <c r="GJ67" i="10"/>
  <c r="AJ67" i="6" s="1"/>
  <c r="AJ105" i="6"/>
  <c r="AF104" i="6"/>
  <c r="HI57" i="10"/>
  <c r="AP57" i="6" s="1"/>
  <c r="HI7" i="10"/>
  <c r="AP7" i="6" s="1"/>
  <c r="HI48" i="10"/>
  <c r="AP48" i="6" s="1"/>
  <c r="IZ70" i="10"/>
  <c r="GJ49" i="10"/>
  <c r="AJ49" i="6" s="1"/>
  <c r="GJ100" i="10"/>
  <c r="AJ100" i="6" s="1"/>
  <c r="ID48" i="10"/>
  <c r="ID22" i="10"/>
  <c r="ID7" i="10"/>
  <c r="IC76" i="10"/>
  <c r="IC57" i="10"/>
  <c r="IC44" i="10"/>
  <c r="IC29" i="10"/>
  <c r="IC55" i="10"/>
  <c r="IC48" i="10"/>
  <c r="ID77" i="10"/>
  <c r="IC77" i="10"/>
  <c r="ID89" i="10"/>
  <c r="IC89" i="10"/>
  <c r="IC3" i="10"/>
  <c r="ID44" i="10"/>
  <c r="ID57" i="10"/>
  <c r="HI82" i="10"/>
  <c r="AP82" i="6" s="1"/>
  <c r="HI93" i="10"/>
  <c r="AP93" i="6" s="1"/>
  <c r="HI36" i="10"/>
  <c r="AP36" i="6" s="1"/>
  <c r="HI33" i="10"/>
  <c r="AP33" i="6" s="1"/>
  <c r="HI65" i="10"/>
  <c r="AP65" i="6" s="1"/>
  <c r="HI3" i="10"/>
  <c r="AP3" i="6" s="1"/>
  <c r="AP119" i="6"/>
  <c r="HI94" i="10"/>
  <c r="AP94" i="6" s="1"/>
  <c r="ID58" i="10"/>
  <c r="AP103" i="6"/>
  <c r="HI89" i="10"/>
  <c r="AP89" i="6" s="1"/>
  <c r="HI97" i="10"/>
  <c r="AP97" i="6" s="1"/>
  <c r="GW3" i="10"/>
  <c r="HI15" i="10"/>
  <c r="AP15" i="6" s="1"/>
  <c r="HI100" i="10"/>
  <c r="AP100" i="6" s="1"/>
  <c r="HI76" i="10"/>
  <c r="AP76" i="6" s="1"/>
  <c r="ID3" i="10"/>
  <c r="HI43" i="10"/>
  <c r="AP43" i="6" s="1"/>
  <c r="HI92" i="10"/>
  <c r="AP92" i="6" s="1"/>
  <c r="GJ14" i="10"/>
  <c r="AJ14" i="6" s="1"/>
  <c r="AP106" i="6"/>
  <c r="AP118" i="6"/>
  <c r="AP107" i="6"/>
  <c r="AL71" i="6"/>
  <c r="AL8" i="6"/>
  <c r="GO8" i="10"/>
  <c r="AM8" i="6" s="1"/>
  <c r="AL85" i="6"/>
  <c r="AF106" i="6"/>
  <c r="AF119" i="6"/>
  <c r="FN19" i="10"/>
  <c r="AF19" i="6" s="1"/>
  <c r="ID19" i="10"/>
  <c r="FN82" i="10"/>
  <c r="AF82" i="6" s="1"/>
  <c r="GJ45" i="10"/>
  <c r="AJ45" i="6" s="1"/>
  <c r="AP12" i="6"/>
  <c r="GJ64" i="10"/>
  <c r="AJ64" i="6" s="1"/>
  <c r="FN39" i="10"/>
  <c r="AF39" i="6" s="1"/>
  <c r="AP56" i="6"/>
  <c r="FN58" i="10"/>
  <c r="AF58" i="6" s="1"/>
  <c r="GJ18" i="10"/>
  <c r="AJ18" i="6" s="1"/>
  <c r="GJ11" i="10"/>
  <c r="AJ11" i="6" s="1"/>
  <c r="GJ83" i="10"/>
  <c r="AJ83" i="6" s="1"/>
  <c r="GJ61" i="10"/>
  <c r="AJ61" i="6" s="1"/>
  <c r="FN20" i="10"/>
  <c r="AF20" i="6" s="1"/>
  <c r="AL47" i="6"/>
  <c r="ID95" i="10"/>
  <c r="FN13" i="10"/>
  <c r="AF13" i="6" s="1"/>
  <c r="AP112" i="6"/>
  <c r="GJ52" i="10"/>
  <c r="AJ52" i="6" s="1"/>
  <c r="GJ5" i="10"/>
  <c r="AJ5" i="6" s="1"/>
  <c r="AJ108" i="6"/>
  <c r="FN87" i="10"/>
  <c r="AF87" i="6" s="1"/>
  <c r="GJ46" i="10"/>
  <c r="AJ46" i="6" s="1"/>
  <c r="AF102" i="6"/>
  <c r="FN54" i="10"/>
  <c r="AF54" i="6" s="1"/>
  <c r="AL37" i="6"/>
  <c r="AP38" i="6"/>
  <c r="AL111" i="6"/>
  <c r="HI34" i="10"/>
  <c r="ID34" i="10"/>
  <c r="AL73" i="6"/>
  <c r="FN93" i="10"/>
  <c r="AF93" i="6" s="1"/>
  <c r="IE23" i="10"/>
  <c r="AF113" i="6"/>
  <c r="FN38" i="10"/>
  <c r="AF38" i="6" s="1"/>
  <c r="FN71" i="10"/>
  <c r="AF71" i="6" s="1"/>
  <c r="ID94" i="10"/>
  <c r="FN84" i="10"/>
  <c r="AF84" i="6" s="1"/>
  <c r="FN78" i="10"/>
  <c r="AF78" i="6" s="1"/>
  <c r="HI95" i="10"/>
  <c r="AP95" i="6" s="1"/>
  <c r="FN94" i="10"/>
  <c r="AF94" i="6" s="1"/>
  <c r="FN80" i="10"/>
  <c r="AF80" i="6" s="1"/>
  <c r="FN36" i="10"/>
  <c r="AF36" i="6" s="1"/>
  <c r="IJ7" i="10"/>
  <c r="IF7" i="10"/>
  <c r="IJ9" i="10"/>
  <c r="IF9" i="10"/>
  <c r="IJ3" i="10"/>
  <c r="IF3" i="10"/>
  <c r="GO6" i="10"/>
  <c r="AM6" i="6" s="1"/>
  <c r="AL65" i="6"/>
  <c r="GJ41" i="10"/>
  <c r="AJ41" i="6" s="1"/>
  <c r="AP88" i="6"/>
  <c r="AP52" i="6"/>
  <c r="GJ69" i="10"/>
  <c r="AJ69" i="6" s="1"/>
  <c r="AL87" i="6"/>
  <c r="AP70" i="6"/>
  <c r="GJ28" i="10"/>
  <c r="AJ28" i="6" s="1"/>
  <c r="AF114" i="6"/>
  <c r="FN25" i="10"/>
  <c r="AF25" i="6" s="1"/>
  <c r="FN32" i="10"/>
  <c r="AF32" i="6" s="1"/>
  <c r="AF111" i="6"/>
  <c r="FN4" i="10"/>
  <c r="AF4" i="6" s="1"/>
  <c r="AF107" i="6"/>
  <c r="AF112" i="6"/>
  <c r="FN22" i="10"/>
  <c r="AF22" i="6" s="1"/>
  <c r="HI78" i="10"/>
  <c r="FN7" i="10"/>
  <c r="AF7" i="6" s="1"/>
  <c r="FN29" i="10"/>
  <c r="AF29" i="6" s="1"/>
  <c r="AP105" i="6"/>
  <c r="FN95" i="10"/>
  <c r="AF95" i="6" s="1"/>
  <c r="GD3" i="10"/>
  <c r="HA3" i="10" s="1"/>
  <c r="HK5" i="10"/>
  <c r="AQ5" i="6" s="1"/>
  <c r="AP26" i="6"/>
  <c r="FN89" i="10"/>
  <c r="AF89" i="6" s="1"/>
  <c r="AP72" i="6"/>
  <c r="GJ23" i="10"/>
  <c r="AJ23" i="6" s="1"/>
  <c r="AJ115" i="6"/>
  <c r="AL17" i="6"/>
  <c r="FN50" i="10"/>
  <c r="AF50" i="6" s="1"/>
  <c r="GJ51" i="10"/>
  <c r="AJ51" i="6" s="1"/>
  <c r="GJ7" i="10"/>
  <c r="AJ7" i="6" s="1"/>
  <c r="AP96" i="6"/>
  <c r="AP80" i="6"/>
  <c r="AJ104" i="6"/>
  <c r="AP46" i="6"/>
  <c r="GJ9" i="10"/>
  <c r="AJ9" i="6" s="1"/>
  <c r="FN24" i="10"/>
  <c r="AF24" i="6" s="1"/>
  <c r="AL39" i="6"/>
  <c r="AL113" i="6"/>
  <c r="FN92" i="10"/>
  <c r="AF92" i="6" s="1"/>
  <c r="FN73" i="10"/>
  <c r="AF73" i="6" s="1"/>
  <c r="FN99" i="10"/>
  <c r="AF99" i="6" s="1"/>
  <c r="AP40" i="6"/>
  <c r="AF120" i="6"/>
  <c r="FN97" i="10"/>
  <c r="AF97" i="6" s="1"/>
  <c r="FN74" i="10"/>
  <c r="AF74" i="6" s="1"/>
  <c r="FN56" i="10"/>
  <c r="AF56" i="6" s="1"/>
  <c r="FN76" i="10"/>
  <c r="AF76" i="6" s="1"/>
  <c r="FN16" i="10"/>
  <c r="AF16" i="6" s="1"/>
  <c r="HI90" i="10"/>
  <c r="FN34" i="10"/>
  <c r="AF34" i="6" s="1"/>
  <c r="FN68" i="10"/>
  <c r="AF68" i="6" s="1"/>
  <c r="FN85" i="10"/>
  <c r="AF85" i="6" s="1"/>
  <c r="HI58" i="10"/>
  <c r="IJ6" i="10"/>
  <c r="IF6" i="10"/>
  <c r="AL93" i="6"/>
  <c r="IJ5" i="10"/>
  <c r="JB5" i="10" s="1"/>
  <c r="IF5" i="10"/>
  <c r="IJ8" i="10"/>
  <c r="IF8" i="10"/>
  <c r="FN48" i="10"/>
  <c r="AF48" i="6" s="1"/>
  <c r="ID36" i="10"/>
  <c r="ID29" i="10"/>
  <c r="ID78" i="10"/>
  <c r="IZ26" i="10"/>
  <c r="ID33" i="10"/>
  <c r="HI19" i="10"/>
  <c r="AP19" i="6" s="1"/>
  <c r="ID101" i="10"/>
  <c r="ID43" i="10"/>
  <c r="ID90" i="10"/>
  <c r="ID85" i="10"/>
  <c r="ID97" i="10"/>
  <c r="ID82" i="10"/>
  <c r="ID93" i="10"/>
  <c r="ID76" i="10"/>
  <c r="ID92" i="10"/>
  <c r="ID20" i="10"/>
  <c r="HI6" i="10"/>
  <c r="AP6" i="6" s="1"/>
  <c r="HI10" i="10"/>
  <c r="HI4" i="10"/>
  <c r="IE40" i="10"/>
  <c r="AT40" i="6" s="1"/>
  <c r="ID74" i="10"/>
  <c r="IZ18" i="10"/>
  <c r="HI74" i="10"/>
  <c r="HI47" i="10"/>
  <c r="AP47" i="6" s="1"/>
  <c r="HI71" i="10"/>
  <c r="AP71" i="6" s="1"/>
  <c r="HI98" i="10"/>
  <c r="ID47" i="10"/>
  <c r="HI8" i="10"/>
  <c r="ID71" i="10"/>
  <c r="ID8" i="10"/>
  <c r="ID98" i="10"/>
  <c r="GW4" i="10"/>
  <c r="GX4" i="10" s="1" a="1"/>
  <c r="GX4" i="10" s="1"/>
  <c r="GJ98" i="10"/>
  <c r="AF98" i="6"/>
  <c r="ID4" i="10"/>
  <c r="HI54" i="10"/>
  <c r="ID16" i="10"/>
  <c r="ID10" i="10"/>
  <c r="IZ23" i="10"/>
  <c r="HI16" i="10"/>
  <c r="AF118" i="6"/>
  <c r="HI50" i="10"/>
  <c r="HI39" i="10"/>
  <c r="AP39" i="6" s="1"/>
  <c r="ID50" i="10"/>
  <c r="IZ28" i="10"/>
  <c r="AP111" i="6"/>
  <c r="IE70" i="10"/>
  <c r="AT70" i="6" s="1"/>
  <c r="ID37" i="10"/>
  <c r="AP113" i="6"/>
  <c r="AF37" i="6"/>
  <c r="HI17" i="10"/>
  <c r="AP17" i="6" s="1"/>
  <c r="HI37" i="10"/>
  <c r="AP37" i="6" s="1"/>
  <c r="ID17" i="10"/>
  <c r="GJ17" i="10"/>
  <c r="ID54" i="10"/>
  <c r="ID39" i="10"/>
  <c r="IE27" i="10"/>
  <c r="IZ40" i="10"/>
  <c r="IZ27" i="10"/>
  <c r="IE18" i="10"/>
  <c r="AT18" i="6" s="1"/>
  <c r="HF18" i="10"/>
  <c r="HI87" i="10"/>
  <c r="AP87" i="6" s="1"/>
  <c r="IE60" i="10"/>
  <c r="AT60" i="6" s="1"/>
  <c r="ID87" i="10"/>
  <c r="HF46" i="10"/>
  <c r="IE46" i="10"/>
  <c r="AT46" i="6" s="1"/>
  <c r="IE31" i="10"/>
  <c r="IZ46" i="10"/>
  <c r="AJ70" i="6"/>
  <c r="AJ109" i="6"/>
  <c r="IE53" i="10"/>
  <c r="IE84" i="10"/>
  <c r="AT84" i="6" s="1"/>
  <c r="AT112" i="6"/>
  <c r="IE52" i="10"/>
  <c r="AT52" i="6" s="1"/>
  <c r="IE69" i="10"/>
  <c r="IE45" i="10"/>
  <c r="IE25" i="10"/>
  <c r="IE21" i="10"/>
  <c r="IE88" i="10"/>
  <c r="AT88" i="6" s="1"/>
  <c r="IE14" i="10"/>
  <c r="AT14" i="6" s="1"/>
  <c r="IE75" i="10"/>
  <c r="IE12" i="10"/>
  <c r="AT12" i="6" s="1"/>
  <c r="IE56" i="10"/>
  <c r="AT56" i="6" s="1"/>
  <c r="IE83" i="10"/>
  <c r="IE35" i="10"/>
  <c r="IE96" i="10"/>
  <c r="AT96" i="6" s="1"/>
  <c r="IE51" i="10"/>
  <c r="IE49" i="10"/>
  <c r="IE80" i="10"/>
  <c r="AT80" i="6" s="1"/>
  <c r="IE5" i="10"/>
  <c r="JA42" i="10"/>
  <c r="IE81" i="10"/>
  <c r="IE72" i="10"/>
  <c r="AT72" i="6" s="1"/>
  <c r="IE67" i="10"/>
  <c r="IE11" i="10"/>
  <c r="IZ21" i="10"/>
  <c r="IZ81" i="10"/>
  <c r="IZ14" i="10"/>
  <c r="IZ31" i="10"/>
  <c r="IZ12" i="10"/>
  <c r="IZ88" i="10"/>
  <c r="IZ96" i="10"/>
  <c r="IZ53" i="10"/>
  <c r="IZ52" i="10"/>
  <c r="IZ72" i="10"/>
  <c r="IZ56" i="10"/>
  <c r="IZ75" i="10"/>
  <c r="IZ11" i="10"/>
  <c r="IZ84" i="10"/>
  <c r="IZ49" i="10"/>
  <c r="IZ45" i="10"/>
  <c r="IZ5" i="10"/>
  <c r="IZ51" i="10"/>
  <c r="IZ69" i="10"/>
  <c r="IZ25" i="10"/>
  <c r="IZ67" i="10"/>
  <c r="IZ60" i="10"/>
  <c r="IZ83" i="10"/>
  <c r="IZ59" i="10"/>
  <c r="IZ80" i="10"/>
  <c r="IP86" i="10" l="1" a="1"/>
  <c r="IP86" i="10" s="1"/>
  <c r="GX27" i="10" a="1"/>
  <c r="GX27" i="10" s="1"/>
  <c r="HT27" i="10" s="1" a="1"/>
  <c r="HT27" i="10" s="1"/>
  <c r="IP27" i="10" s="1" a="1"/>
  <c r="IP27" i="10" s="1"/>
  <c r="GJ27" i="10"/>
  <c r="AJ27" i="6" s="1"/>
  <c r="GX3" i="10" a="1"/>
  <c r="GX3" i="10" s="1"/>
  <c r="GJ72" i="10"/>
  <c r="AJ72" i="6" s="1"/>
  <c r="GJ81" i="10"/>
  <c r="AJ81" i="6" s="1"/>
  <c r="HF45" i="10"/>
  <c r="GJ30" i="10"/>
  <c r="AJ30" i="6" s="1"/>
  <c r="AZ129" i="6"/>
  <c r="E130" i="12" s="1"/>
  <c r="HF56" i="10"/>
  <c r="AN56" i="6" s="1"/>
  <c r="HF33" i="10"/>
  <c r="AN33" i="6" s="1"/>
  <c r="HF3" i="10"/>
  <c r="AN3" i="6" s="1"/>
  <c r="HF21" i="10"/>
  <c r="AN21" i="6" s="1"/>
  <c r="AZ142" i="6"/>
  <c r="E143" i="12" s="1"/>
  <c r="BB207" i="6"/>
  <c r="BB160" i="6"/>
  <c r="AZ207" i="6"/>
  <c r="E208" i="12" s="1"/>
  <c r="AZ177" i="6"/>
  <c r="E178" i="12" s="1"/>
  <c r="GJ53" i="10"/>
  <c r="AJ53" i="6" s="1"/>
  <c r="AZ196" i="6"/>
  <c r="E197" i="12" s="1"/>
  <c r="BB196" i="6"/>
  <c r="AZ204" i="6"/>
  <c r="E205" i="12" s="1"/>
  <c r="BB204" i="6"/>
  <c r="AZ300" i="6"/>
  <c r="E301" i="12" s="1"/>
  <c r="BB287" i="6"/>
  <c r="AZ287" i="6"/>
  <c r="E288" i="12" s="1"/>
  <c r="BB300" i="6"/>
  <c r="IE79" i="10"/>
  <c r="AT79" i="6" s="1"/>
  <c r="HF86" i="10"/>
  <c r="AN86" i="6" s="1"/>
  <c r="GJ35" i="10"/>
  <c r="AJ35" i="6" s="1"/>
  <c r="HF38" i="10"/>
  <c r="AN38" i="6" s="1"/>
  <c r="IE59" i="10"/>
  <c r="AT59" i="6" s="1"/>
  <c r="AZ189" i="6"/>
  <c r="E190" i="12" s="1"/>
  <c r="BB121" i="6"/>
  <c r="BB189" i="6"/>
  <c r="AZ131" i="6"/>
  <c r="E132" i="12" s="1"/>
  <c r="BB131" i="6"/>
  <c r="AZ214" i="6"/>
  <c r="E215" i="12" s="1"/>
  <c r="BB214" i="6"/>
  <c r="AZ121" i="6"/>
  <c r="E122" i="12" s="1"/>
  <c r="BB145" i="6"/>
  <c r="AL303" i="6"/>
  <c r="AF303" i="6"/>
  <c r="HF61" i="10"/>
  <c r="AN61" i="6" s="1"/>
  <c r="HF35" i="10"/>
  <c r="AN35" i="6" s="1"/>
  <c r="AZ232" i="6"/>
  <c r="E233" i="12" s="1"/>
  <c r="BB144" i="6"/>
  <c r="GJ96" i="10"/>
  <c r="AJ96" i="6" s="1"/>
  <c r="IB45" i="10"/>
  <c r="AZ181" i="6"/>
  <c r="E182" i="12" s="1"/>
  <c r="IB69" i="10"/>
  <c r="HF77" i="10"/>
  <c r="AN77" i="6" s="1"/>
  <c r="IY61" i="10"/>
  <c r="JA61" i="10" s="1"/>
  <c r="AX61" i="6" s="1"/>
  <c r="HF30" i="10"/>
  <c r="AN30" i="6" s="1"/>
  <c r="BB148" i="6"/>
  <c r="AZ210" i="6"/>
  <c r="E211" i="12" s="1"/>
  <c r="BB210" i="6"/>
  <c r="AZ283" i="6"/>
  <c r="E284" i="12" s="1"/>
  <c r="BB283" i="6"/>
  <c r="IY63" i="10"/>
  <c r="JA63" i="10" s="1"/>
  <c r="AX63" i="6" s="1"/>
  <c r="HF42" i="10"/>
  <c r="AN42" i="6" s="1"/>
  <c r="HF75" i="10"/>
  <c r="AN75" i="6" s="1"/>
  <c r="IZ7" i="10"/>
  <c r="JA7" i="10" s="1"/>
  <c r="AX7" i="6" s="1"/>
  <c r="IZ73" i="10"/>
  <c r="JA73" i="10" s="1"/>
  <c r="AX73" i="6" s="1"/>
  <c r="BB153" i="6"/>
  <c r="AZ153" i="6"/>
  <c r="E154" i="12" s="1"/>
  <c r="IZ15" i="10"/>
  <c r="JA15" i="10" s="1"/>
  <c r="AX15" i="6" s="1"/>
  <c r="HF83" i="10"/>
  <c r="AN83" i="6" s="1"/>
  <c r="HS4" i="10"/>
  <c r="HT4" i="10" s="1" a="1"/>
  <c r="HT4" i="10" s="1"/>
  <c r="AZ144" i="6"/>
  <c r="E145" i="12" s="1"/>
  <c r="HS3" i="10"/>
  <c r="HT3" i="10" s="1" a="1"/>
  <c r="HT3" i="10" s="1"/>
  <c r="HF15" i="10"/>
  <c r="AN15" i="6" s="1"/>
  <c r="IE28" i="10"/>
  <c r="AT28" i="6" s="1"/>
  <c r="IY41" i="10"/>
  <c r="HF51" i="10"/>
  <c r="AN51" i="6" s="1"/>
  <c r="HF98" i="10"/>
  <c r="IZ38" i="10"/>
  <c r="JA38" i="10" s="1"/>
  <c r="AX38" i="6" s="1"/>
  <c r="GJ91" i="10"/>
  <c r="AJ91" i="6" s="1"/>
  <c r="HF55" i="10"/>
  <c r="AN55" i="6" s="1"/>
  <c r="IB11" i="10"/>
  <c r="HF63" i="10"/>
  <c r="AN63" i="6" s="1"/>
  <c r="IN3" i="10"/>
  <c r="IT3" i="10"/>
  <c r="IV3" i="10" s="1"/>
  <c r="IW3" i="10" s="1"/>
  <c r="IM3" i="10"/>
  <c r="IN4" i="10"/>
  <c r="IT4" i="10"/>
  <c r="IV4" i="10" s="1"/>
  <c r="IW4" i="10" s="1"/>
  <c r="IM4" i="10"/>
  <c r="IZ35" i="10"/>
  <c r="JA35" i="10" s="1"/>
  <c r="AX35" i="6" s="1"/>
  <c r="HF7" i="10"/>
  <c r="AN7" i="6" s="1"/>
  <c r="IX5" i="10"/>
  <c r="IZ79" i="10"/>
  <c r="HF41" i="10"/>
  <c r="AN41" i="6" s="1"/>
  <c r="IE63" i="10"/>
  <c r="AT63" i="6" s="1"/>
  <c r="IE15" i="10"/>
  <c r="AT15" i="6" s="1"/>
  <c r="IE86" i="10"/>
  <c r="AT86" i="6" s="1"/>
  <c r="IZ41" i="10"/>
  <c r="IY65" i="10"/>
  <c r="IE9" i="10"/>
  <c r="AT9" i="6" s="1"/>
  <c r="IE68" i="10"/>
  <c r="AT68" i="6" s="1"/>
  <c r="IY99" i="10"/>
  <c r="IZ99" i="10"/>
  <c r="IB49" i="10"/>
  <c r="IZ13" i="10"/>
  <c r="JA13" i="10" s="1"/>
  <c r="AX13" i="6" s="1"/>
  <c r="HF81" i="10"/>
  <c r="AN81" i="6" s="1"/>
  <c r="IZ62" i="10"/>
  <c r="GJ86" i="10"/>
  <c r="AJ86" i="6" s="1"/>
  <c r="JB9" i="10"/>
  <c r="IY30" i="10"/>
  <c r="JA30" i="10" s="1"/>
  <c r="AX30" i="6" s="1"/>
  <c r="IE65" i="10"/>
  <c r="AT65" i="6" s="1"/>
  <c r="HF60" i="10"/>
  <c r="AN60" i="6" s="1"/>
  <c r="HF47" i="10"/>
  <c r="IZ9" i="10"/>
  <c r="JA9" i="10" s="1"/>
  <c r="AX9" i="6" s="1"/>
  <c r="IE64" i="10"/>
  <c r="AT64" i="6" s="1"/>
  <c r="JA26" i="10"/>
  <c r="AX26" i="6" s="1"/>
  <c r="GJ26" i="10"/>
  <c r="AJ26" i="6" s="1"/>
  <c r="IE6" i="10"/>
  <c r="AT6" i="6" s="1"/>
  <c r="HK7" i="10"/>
  <c r="AQ7" i="6" s="1"/>
  <c r="HF58" i="10"/>
  <c r="AN58" i="6" s="1"/>
  <c r="IE62" i="10"/>
  <c r="AT62" i="6" s="1"/>
  <c r="IE19" i="10"/>
  <c r="AT19" i="6" s="1"/>
  <c r="AT120" i="6"/>
  <c r="IY62" i="10"/>
  <c r="IZ65" i="10"/>
  <c r="IZ91" i="10"/>
  <c r="JB7" i="10"/>
  <c r="HF44" i="10"/>
  <c r="AN44" i="6" s="1"/>
  <c r="JA66" i="10"/>
  <c r="AX66" i="6" s="1"/>
  <c r="IE22" i="10"/>
  <c r="AT22" i="6" s="1"/>
  <c r="HF29" i="10"/>
  <c r="AN29" i="6" s="1"/>
  <c r="IB12" i="10"/>
  <c r="IE73" i="10"/>
  <c r="AT73" i="6" s="1"/>
  <c r="IZ86" i="10"/>
  <c r="JA86" i="10" s="1"/>
  <c r="AX86" i="6" s="1"/>
  <c r="AT118" i="6"/>
  <c r="IZ32" i="10"/>
  <c r="IE30" i="10"/>
  <c r="AT30" i="6" s="1"/>
  <c r="IE36" i="10"/>
  <c r="AT36" i="6" s="1"/>
  <c r="IZ64" i="10"/>
  <c r="IY64" i="10"/>
  <c r="AN111" i="6"/>
  <c r="IY79" i="10"/>
  <c r="AT103" i="6"/>
  <c r="HF22" i="10"/>
  <c r="AN22" i="6" s="1"/>
  <c r="HF36" i="10"/>
  <c r="AN36" i="6" s="1"/>
  <c r="JB6" i="10"/>
  <c r="GJ63" i="10"/>
  <c r="AJ63" i="6" s="1"/>
  <c r="IE3" i="10"/>
  <c r="AT3" i="6" s="1"/>
  <c r="IZ6" i="10"/>
  <c r="IE93" i="10"/>
  <c r="AT93" i="6" s="1"/>
  <c r="IZ22" i="10"/>
  <c r="IE32" i="10"/>
  <c r="AT32" i="6" s="1"/>
  <c r="HK9" i="10"/>
  <c r="AQ9" i="6" s="1"/>
  <c r="IE58" i="10"/>
  <c r="AT58" i="6" s="1"/>
  <c r="AX110" i="6"/>
  <c r="IB96" i="10"/>
  <c r="HF90" i="10"/>
  <c r="AN90" i="6" s="1"/>
  <c r="IE7" i="10"/>
  <c r="AT7" i="6" s="1"/>
  <c r="IE91" i="10"/>
  <c r="AT91" i="6" s="1"/>
  <c r="GZ4" i="10"/>
  <c r="HW4" i="10" s="1"/>
  <c r="GZ3" i="10"/>
  <c r="HW3" i="10" s="1"/>
  <c r="AT107" i="6"/>
  <c r="GJ15" i="10"/>
  <c r="AJ15" i="6" s="1"/>
  <c r="HF94" i="10"/>
  <c r="AN94" i="6" s="1"/>
  <c r="IE94" i="10"/>
  <c r="AT94" i="6" s="1"/>
  <c r="IE55" i="10"/>
  <c r="AT55" i="6" s="1"/>
  <c r="IE100" i="10"/>
  <c r="AT100" i="6" s="1"/>
  <c r="JA70" i="10"/>
  <c r="AX70" i="6" s="1"/>
  <c r="AN103" i="6"/>
  <c r="HF66" i="10"/>
  <c r="AN66" i="6" s="1"/>
  <c r="IE101" i="10"/>
  <c r="AT101" i="6" s="1"/>
  <c r="HF89" i="10"/>
  <c r="AN89" i="6" s="1"/>
  <c r="IY87" i="10"/>
  <c r="IY47" i="10"/>
  <c r="IY74" i="10"/>
  <c r="IY34" i="10"/>
  <c r="IY44" i="10"/>
  <c r="JA44" i="10" s="1"/>
  <c r="AX44" i="6" s="1"/>
  <c r="IY32" i="10"/>
  <c r="AN119" i="6"/>
  <c r="HF97" i="10"/>
  <c r="AN97" i="6" s="1"/>
  <c r="IY16" i="10"/>
  <c r="IY71" i="10"/>
  <c r="IY20" i="10"/>
  <c r="IZ19" i="10"/>
  <c r="IY100" i="10"/>
  <c r="HF85" i="10"/>
  <c r="AN85" i="6" s="1"/>
  <c r="IY77" i="10"/>
  <c r="IY22" i="10"/>
  <c r="IY6" i="10"/>
  <c r="HF43" i="10"/>
  <c r="AN43" i="6" s="1"/>
  <c r="IY39" i="10"/>
  <c r="IY17" i="10"/>
  <c r="IE97" i="10"/>
  <c r="AT97" i="6" s="1"/>
  <c r="IY3" i="10"/>
  <c r="IY95" i="10"/>
  <c r="IY54" i="10"/>
  <c r="IY37" i="10"/>
  <c r="IY50" i="10"/>
  <c r="IY4" i="10"/>
  <c r="IY8" i="10"/>
  <c r="IY92" i="10"/>
  <c r="IY94" i="10"/>
  <c r="HF62" i="10"/>
  <c r="AN62" i="6" s="1"/>
  <c r="IY98" i="10"/>
  <c r="IY85" i="10"/>
  <c r="IY76" i="10"/>
  <c r="IE44" i="10"/>
  <c r="AT44" i="6" s="1"/>
  <c r="IY57" i="10"/>
  <c r="JA57" i="10" s="1"/>
  <c r="AX57" i="6" s="1"/>
  <c r="IY91" i="10"/>
  <c r="IY10" i="10"/>
  <c r="HF48" i="10"/>
  <c r="AN48" i="6" s="1"/>
  <c r="GJ6" i="10"/>
  <c r="AJ6" i="6" s="1"/>
  <c r="IE77" i="10"/>
  <c r="AT77" i="6" s="1"/>
  <c r="IZ100" i="10"/>
  <c r="IE89" i="10"/>
  <c r="AT89" i="6" s="1"/>
  <c r="HF12" i="10"/>
  <c r="AN12" i="6" s="1"/>
  <c r="GJ88" i="10"/>
  <c r="AJ88" i="6" s="1"/>
  <c r="HF49" i="10"/>
  <c r="AN49" i="6" s="1"/>
  <c r="AN117" i="6"/>
  <c r="HF67" i="10"/>
  <c r="AN67" i="6" s="1"/>
  <c r="IE57" i="10"/>
  <c r="AT57" i="6" s="1"/>
  <c r="IE29" i="10"/>
  <c r="AT29" i="6" s="1"/>
  <c r="IE48" i="10"/>
  <c r="AT48" i="6" s="1"/>
  <c r="IZ77" i="10"/>
  <c r="IZ48" i="10"/>
  <c r="IY48" i="10"/>
  <c r="IY78" i="10"/>
  <c r="IY33" i="10"/>
  <c r="IY89" i="10"/>
  <c r="IY19" i="10"/>
  <c r="IZ97" i="10"/>
  <c r="IY97" i="10"/>
  <c r="IZ55" i="10"/>
  <c r="IY55" i="10"/>
  <c r="IY43" i="10"/>
  <c r="IY58" i="10"/>
  <c r="JA58" i="10" s="1"/>
  <c r="IY93" i="10"/>
  <c r="IY36" i="10"/>
  <c r="IY101" i="10"/>
  <c r="IY29" i="10"/>
  <c r="IZ90" i="10"/>
  <c r="IY90" i="10"/>
  <c r="IZ82" i="10"/>
  <c r="IY82" i="10"/>
  <c r="HK3" i="10"/>
  <c r="AQ3" i="6" s="1"/>
  <c r="AT119" i="6"/>
  <c r="IZ89" i="10"/>
  <c r="GJ77" i="10"/>
  <c r="AJ77" i="6" s="1"/>
  <c r="IE34" i="10"/>
  <c r="AT34" i="6" s="1"/>
  <c r="IE92" i="10"/>
  <c r="AT92" i="6" s="1"/>
  <c r="IE82" i="10"/>
  <c r="AT82" i="6" s="1"/>
  <c r="IE33" i="10"/>
  <c r="AT33" i="6" s="1"/>
  <c r="AT106" i="6"/>
  <c r="JB3" i="10"/>
  <c r="IZ3" i="10"/>
  <c r="IE95" i="10"/>
  <c r="AT95" i="6" s="1"/>
  <c r="AT105" i="6"/>
  <c r="IE85" i="10"/>
  <c r="AT85" i="6" s="1"/>
  <c r="IE78" i="10"/>
  <c r="AT78" i="6" s="1"/>
  <c r="JA23" i="10"/>
  <c r="AX23" i="6" s="1"/>
  <c r="JA18" i="10"/>
  <c r="AX18" i="6" s="1"/>
  <c r="IE20" i="10"/>
  <c r="AT20" i="6" s="1"/>
  <c r="IE90" i="10"/>
  <c r="AT90" i="6" s="1"/>
  <c r="GJ71" i="10"/>
  <c r="AJ71" i="6" s="1"/>
  <c r="AP74" i="6"/>
  <c r="GJ73" i="10"/>
  <c r="AJ73" i="6" s="1"/>
  <c r="GJ65" i="10"/>
  <c r="AJ65" i="6" s="1"/>
  <c r="AT49" i="6"/>
  <c r="AT99" i="6"/>
  <c r="AT21" i="6"/>
  <c r="AT45" i="6"/>
  <c r="AT53" i="6"/>
  <c r="HF59" i="10"/>
  <c r="AN59" i="6" s="1"/>
  <c r="HF96" i="10"/>
  <c r="AN96" i="6" s="1"/>
  <c r="HF23" i="10"/>
  <c r="AN23" i="6" s="1"/>
  <c r="HF70" i="10"/>
  <c r="AN70" i="6" s="1"/>
  <c r="AT115" i="6"/>
  <c r="AN108" i="6"/>
  <c r="GJ37" i="10"/>
  <c r="AJ37" i="6" s="1"/>
  <c r="AP16" i="6"/>
  <c r="GJ54" i="10"/>
  <c r="AJ54" i="6" s="1"/>
  <c r="AP8" i="6"/>
  <c r="HK8" i="10"/>
  <c r="AQ8" i="6" s="1"/>
  <c r="GJ99" i="10"/>
  <c r="AJ99" i="6" s="1"/>
  <c r="IE76" i="10"/>
  <c r="AT76" i="6" s="1"/>
  <c r="GJ76" i="10"/>
  <c r="AJ76" i="6" s="1"/>
  <c r="AJ116" i="6"/>
  <c r="GJ16" i="10"/>
  <c r="AJ16" i="6" s="1"/>
  <c r="IE43" i="10"/>
  <c r="JB8" i="10"/>
  <c r="AP58" i="6"/>
  <c r="HK6" i="10"/>
  <c r="AQ6" i="6" s="1"/>
  <c r="AP78" i="6"/>
  <c r="AJ112" i="6"/>
  <c r="AT23" i="6"/>
  <c r="GJ44" i="10"/>
  <c r="AJ44" i="6" s="1"/>
  <c r="AT81" i="6"/>
  <c r="HF57" i="10"/>
  <c r="AN57" i="6" s="1"/>
  <c r="HF28" i="10"/>
  <c r="AN28" i="6" s="1"/>
  <c r="AJ118" i="6"/>
  <c r="AP4" i="6"/>
  <c r="AJ107" i="6"/>
  <c r="GJ68" i="10"/>
  <c r="AJ68" i="6" s="1"/>
  <c r="AP116" i="6"/>
  <c r="GJ101" i="10"/>
  <c r="AJ101" i="6" s="1"/>
  <c r="GJ34" i="10"/>
  <c r="AJ34" i="6" s="1"/>
  <c r="GJ22" i="10"/>
  <c r="AJ22" i="6" s="1"/>
  <c r="GJ75" i="10"/>
  <c r="AJ75" i="6" s="1"/>
  <c r="GJ57" i="10"/>
  <c r="AJ57" i="6" s="1"/>
  <c r="IZ101" i="10"/>
  <c r="IZ95" i="10"/>
  <c r="AT11" i="6"/>
  <c r="AX42" i="6"/>
  <c r="AT41" i="6"/>
  <c r="AT35" i="6"/>
  <c r="AX108" i="6"/>
  <c r="IB42" i="10"/>
  <c r="AR42" i="6" s="1"/>
  <c r="HF73" i="10"/>
  <c r="AN73" i="6" s="1"/>
  <c r="AT31" i="6"/>
  <c r="AN115" i="6"/>
  <c r="HF9" i="10"/>
  <c r="AN9" i="6" s="1"/>
  <c r="AJ102" i="6"/>
  <c r="AP102" i="6"/>
  <c r="AT27" i="6"/>
  <c r="AP114" i="6"/>
  <c r="HF64" i="10"/>
  <c r="AN64" i="6" s="1"/>
  <c r="GJ50" i="10"/>
  <c r="AJ50" i="6" s="1"/>
  <c r="GJ92" i="10"/>
  <c r="AJ92" i="6" s="1"/>
  <c r="GJ47" i="10"/>
  <c r="AJ47" i="6" s="1"/>
  <c r="AJ111" i="6"/>
  <c r="GJ4" i="10"/>
  <c r="AJ4" i="6" s="1"/>
  <c r="AP10" i="6"/>
  <c r="GJ82" i="10"/>
  <c r="AJ82" i="6" s="1"/>
  <c r="AJ119" i="6"/>
  <c r="GJ84" i="10"/>
  <c r="AJ84" i="6" s="1"/>
  <c r="AJ106" i="6"/>
  <c r="AT116" i="6"/>
  <c r="GJ55" i="10"/>
  <c r="AJ55" i="6" s="1"/>
  <c r="AP90" i="6"/>
  <c r="AT13" i="6"/>
  <c r="AP34" i="6"/>
  <c r="GJ13" i="10"/>
  <c r="AJ13" i="6" s="1"/>
  <c r="AT67" i="6"/>
  <c r="AT117" i="6"/>
  <c r="AN104" i="6"/>
  <c r="GJ24" i="10"/>
  <c r="AJ24" i="6" s="1"/>
  <c r="AP50" i="6"/>
  <c r="HF13" i="10"/>
  <c r="AN13" i="6" s="1"/>
  <c r="IZ16" i="10"/>
  <c r="GJ38" i="10"/>
  <c r="AJ38" i="6" s="1"/>
  <c r="GJ95" i="10"/>
  <c r="AJ95" i="6" s="1"/>
  <c r="GJ80" i="10"/>
  <c r="AJ80" i="6" s="1"/>
  <c r="HF80" i="10"/>
  <c r="AN80" i="6" s="1"/>
  <c r="HF52" i="10"/>
  <c r="AN52" i="6" s="1"/>
  <c r="AT5" i="6"/>
  <c r="IG5" i="10"/>
  <c r="AU5" i="6" s="1"/>
  <c r="AT51" i="6"/>
  <c r="AT83" i="6"/>
  <c r="AT75" i="6"/>
  <c r="AX24" i="6"/>
  <c r="AT61" i="6"/>
  <c r="AT25" i="6"/>
  <c r="AT69" i="6"/>
  <c r="HF27" i="10"/>
  <c r="AN27" i="6" s="1"/>
  <c r="AN109" i="6"/>
  <c r="AT109" i="6"/>
  <c r="GJ39" i="10"/>
  <c r="AJ39" i="6" s="1"/>
  <c r="AJ114" i="6"/>
  <c r="AP54" i="6"/>
  <c r="GJ25" i="10"/>
  <c r="AJ25" i="6" s="1"/>
  <c r="AP98" i="6"/>
  <c r="GJ10" i="10"/>
  <c r="AJ10" i="6" s="1"/>
  <c r="GJ8" i="10"/>
  <c r="AJ8" i="6" s="1"/>
  <c r="GJ20" i="10"/>
  <c r="AJ20" i="6" s="1"/>
  <c r="AJ113" i="6"/>
  <c r="GJ32" i="10"/>
  <c r="AJ32" i="6" s="1"/>
  <c r="GJ19" i="10"/>
  <c r="AJ19" i="6" s="1"/>
  <c r="GJ74" i="10"/>
  <c r="AJ74" i="6" s="1"/>
  <c r="GJ85" i="10"/>
  <c r="AJ85" i="6" s="1"/>
  <c r="GJ56" i="10"/>
  <c r="AJ56" i="6" s="1"/>
  <c r="AJ120" i="6"/>
  <c r="GJ93" i="10"/>
  <c r="AJ93" i="6" s="1"/>
  <c r="IZ43" i="10"/>
  <c r="IZ94" i="10"/>
  <c r="IZ29" i="10"/>
  <c r="IZ33" i="10"/>
  <c r="IZ85" i="10"/>
  <c r="IZ20" i="10"/>
  <c r="IZ78" i="10"/>
  <c r="IZ93" i="10"/>
  <c r="HF16" i="10"/>
  <c r="AN16" i="6" s="1"/>
  <c r="IZ36" i="10"/>
  <c r="IE10" i="10"/>
  <c r="AT10" i="6" s="1"/>
  <c r="IZ10" i="10"/>
  <c r="IZ92" i="10"/>
  <c r="IZ76" i="10"/>
  <c r="IZ34" i="10"/>
  <c r="HF10" i="10"/>
  <c r="IE47" i="10"/>
  <c r="IE74" i="10"/>
  <c r="AT74" i="6" s="1"/>
  <c r="IZ74" i="10"/>
  <c r="AX115" i="6"/>
  <c r="IE4" i="10"/>
  <c r="AT4" i="6" s="1"/>
  <c r="IE16" i="10"/>
  <c r="AT16" i="6" s="1"/>
  <c r="IE8" i="10"/>
  <c r="AT8" i="6" s="1"/>
  <c r="IZ47" i="10"/>
  <c r="IE71" i="10"/>
  <c r="IZ4" i="10"/>
  <c r="AJ98" i="6"/>
  <c r="IZ98" i="10"/>
  <c r="IE98" i="10"/>
  <c r="AT98" i="6" s="1"/>
  <c r="IZ71" i="10"/>
  <c r="IZ8" i="10"/>
  <c r="JA59" i="10"/>
  <c r="AX59" i="6" s="1"/>
  <c r="IZ50" i="10"/>
  <c r="IE50" i="10"/>
  <c r="AT50" i="6" s="1"/>
  <c r="JA28" i="10"/>
  <c r="AX28" i="6" s="1"/>
  <c r="JA27" i="10"/>
  <c r="AX27" i="6" s="1"/>
  <c r="IE37" i="10"/>
  <c r="IE39" i="10"/>
  <c r="IE54" i="10"/>
  <c r="AT54" i="6" s="1"/>
  <c r="AJ17" i="6"/>
  <c r="IZ17" i="10"/>
  <c r="IZ37" i="10"/>
  <c r="AT102" i="6"/>
  <c r="IE17" i="10"/>
  <c r="IZ39" i="10"/>
  <c r="AT114" i="6"/>
  <c r="IZ54" i="10"/>
  <c r="JA40" i="10"/>
  <c r="AN46" i="6"/>
  <c r="AN18" i="6"/>
  <c r="JA12" i="10"/>
  <c r="AX12" i="6" s="1"/>
  <c r="IE87" i="10"/>
  <c r="AJ87" i="6"/>
  <c r="IZ87" i="10"/>
  <c r="AX109" i="6"/>
  <c r="JA46" i="10"/>
  <c r="AX46" i="6" s="1"/>
  <c r="JA31" i="10"/>
  <c r="AX31" i="6" s="1"/>
  <c r="AN40" i="6"/>
  <c r="AN112" i="6"/>
  <c r="AN53" i="6"/>
  <c r="AN11" i="6"/>
  <c r="AN5" i="6"/>
  <c r="AN120" i="6"/>
  <c r="AN72" i="6"/>
  <c r="AN69" i="6"/>
  <c r="AN45" i="6"/>
  <c r="JA49" i="10"/>
  <c r="AX49" i="6" s="1"/>
  <c r="JA69" i="10"/>
  <c r="AX69" i="6" s="1"/>
  <c r="JA72" i="10"/>
  <c r="JA83" i="10"/>
  <c r="AX83" i="6" s="1"/>
  <c r="JA56" i="10"/>
  <c r="JA60" i="10"/>
  <c r="AX60" i="6" s="1"/>
  <c r="JA81" i="10"/>
  <c r="AX81" i="6" s="1"/>
  <c r="JA5" i="10"/>
  <c r="JA84" i="10"/>
  <c r="JA45" i="10"/>
  <c r="AX45" i="6" s="1"/>
  <c r="JA88" i="10"/>
  <c r="AX117" i="6"/>
  <c r="JA25" i="10"/>
  <c r="AX25" i="6" s="1"/>
  <c r="JA11" i="10"/>
  <c r="AX11" i="6" s="1"/>
  <c r="JA80" i="10"/>
  <c r="JA68" i="10"/>
  <c r="JA67" i="10"/>
  <c r="AX67" i="6" s="1"/>
  <c r="JA75" i="10"/>
  <c r="AX75" i="6" s="1"/>
  <c r="JA52" i="10"/>
  <c r="AX52" i="6" s="1"/>
  <c r="JA53" i="10"/>
  <c r="AX53" i="6" s="1"/>
  <c r="JA51" i="10"/>
  <c r="AX51" i="6" s="1"/>
  <c r="JA96" i="10"/>
  <c r="JA14" i="10"/>
  <c r="AX14" i="6" s="1"/>
  <c r="JA21" i="10"/>
  <c r="AX21" i="6" s="1"/>
  <c r="IB81" i="10" l="1"/>
  <c r="AR81" i="6" s="1"/>
  <c r="HF79" i="10"/>
  <c r="AN79" i="6" s="1"/>
  <c r="IB72" i="10"/>
  <c r="AR72" i="6" s="1"/>
  <c r="IX56" i="10"/>
  <c r="IB21" i="10"/>
  <c r="AR21" i="6" s="1"/>
  <c r="HV3" i="10"/>
  <c r="IS3" i="10" s="1"/>
  <c r="AP303" i="6"/>
  <c r="AJ303" i="6"/>
  <c r="HF88" i="10"/>
  <c r="AN88" i="6" s="1"/>
  <c r="HF76" i="10"/>
  <c r="AN76" i="6" s="1"/>
  <c r="IB51" i="10"/>
  <c r="AR51" i="6" s="1"/>
  <c r="IB52" i="10"/>
  <c r="AR52" i="6" s="1"/>
  <c r="JA41" i="10"/>
  <c r="AX41" i="6" s="1"/>
  <c r="HF8" i="10"/>
  <c r="AN8" i="6" s="1"/>
  <c r="JA79" i="10"/>
  <c r="AX79" i="6" s="1"/>
  <c r="IB55" i="10"/>
  <c r="AR55" i="6" s="1"/>
  <c r="HF91" i="10"/>
  <c r="AN91" i="6" s="1"/>
  <c r="IO3" i="10"/>
  <c r="IP3" i="10" s="1" a="1"/>
  <c r="IP3" i="10" s="1"/>
  <c r="IG9" i="10"/>
  <c r="AU9" i="6" s="1"/>
  <c r="HF50" i="10"/>
  <c r="AN50" i="6" s="1"/>
  <c r="IX11" i="10"/>
  <c r="HV4" i="10"/>
  <c r="IS4" i="10" s="1"/>
  <c r="IB83" i="10"/>
  <c r="AR83" i="6" s="1"/>
  <c r="IB53" i="10"/>
  <c r="AR53" i="6" s="1"/>
  <c r="IX96" i="10"/>
  <c r="JA99" i="10"/>
  <c r="AX99" i="6" s="1"/>
  <c r="JA65" i="10"/>
  <c r="AX65" i="6" s="1"/>
  <c r="IX6" i="10"/>
  <c r="IX51" i="10"/>
  <c r="IB77" i="10"/>
  <c r="AR77" i="6" s="1"/>
  <c r="IB61" i="10"/>
  <c r="AR61" i="6" s="1"/>
  <c r="IB86" i="10"/>
  <c r="AR86" i="6" s="1"/>
  <c r="IB44" i="10"/>
  <c r="AR44" i="6" s="1"/>
  <c r="IO4" i="10"/>
  <c r="IP4" i="10" s="1" a="1"/>
  <c r="IP4" i="10" s="1"/>
  <c r="IX35" i="10"/>
  <c r="IB43" i="10"/>
  <c r="AR43" i="6" s="1"/>
  <c r="IX31" i="10"/>
  <c r="IB68" i="10"/>
  <c r="AR68" i="6" s="1"/>
  <c r="IX62" i="10"/>
  <c r="AV62" i="6" s="1"/>
  <c r="IX45" i="10"/>
  <c r="IB38" i="10"/>
  <c r="AR38" i="6" s="1"/>
  <c r="JA62" i="10"/>
  <c r="AX62" i="6" s="1"/>
  <c r="IG7" i="10"/>
  <c r="AU7" i="6" s="1"/>
  <c r="IG6" i="10"/>
  <c r="AU6" i="6" s="1"/>
  <c r="IB60" i="10"/>
  <c r="AR60" i="6" s="1"/>
  <c r="IX69" i="10"/>
  <c r="IB58" i="10"/>
  <c r="AR58" i="6" s="1"/>
  <c r="IG3" i="10"/>
  <c r="AU3" i="6" s="1"/>
  <c r="AX103" i="6"/>
  <c r="JA91" i="10"/>
  <c r="AX91" i="6" s="1"/>
  <c r="IX81" i="10"/>
  <c r="AX118" i="6"/>
  <c r="IB26" i="10"/>
  <c r="AR26" i="6" s="1"/>
  <c r="HF31" i="10"/>
  <c r="AN31" i="6" s="1"/>
  <c r="JA77" i="10"/>
  <c r="AX77" i="6" s="1"/>
  <c r="HF100" i="10"/>
  <c r="AN100" i="6" s="1"/>
  <c r="JA32" i="10"/>
  <c r="AX32" i="6" s="1"/>
  <c r="IX66" i="10"/>
  <c r="AV66" i="6" s="1"/>
  <c r="JA64" i="10"/>
  <c r="AX64" i="6" s="1"/>
  <c r="IB22" i="10"/>
  <c r="AR22" i="6" s="1"/>
  <c r="IX60" i="10"/>
  <c r="IB89" i="10"/>
  <c r="AR89" i="6" s="1"/>
  <c r="JA22" i="10"/>
  <c r="AX22" i="6" s="1"/>
  <c r="AX107" i="6"/>
  <c r="JA94" i="10"/>
  <c r="AX94" i="6" s="1"/>
  <c r="JA78" i="10"/>
  <c r="AX78" i="6" s="1"/>
  <c r="AR105" i="6"/>
  <c r="JA6" i="10"/>
  <c r="AX6" i="6" s="1"/>
  <c r="IB76" i="10"/>
  <c r="AR76" i="6" s="1"/>
  <c r="IB66" i="10"/>
  <c r="AR66" i="6" s="1"/>
  <c r="JA19" i="10"/>
  <c r="AX19" i="6" s="1"/>
  <c r="AX119" i="6"/>
  <c r="AN105" i="6"/>
  <c r="JA3" i="10"/>
  <c r="AX3" i="6" s="1"/>
  <c r="IB20" i="10"/>
  <c r="AR20" i="6" s="1"/>
  <c r="JA95" i="10"/>
  <c r="AX95" i="6" s="1"/>
  <c r="JA100" i="10"/>
  <c r="AX100" i="6" s="1"/>
  <c r="IB6" i="10"/>
  <c r="AR6" i="6" s="1"/>
  <c r="HF101" i="10"/>
  <c r="AN101" i="6" s="1"/>
  <c r="HF78" i="10"/>
  <c r="AN78" i="6" s="1"/>
  <c r="AR116" i="6"/>
  <c r="HF6" i="10"/>
  <c r="AN6" i="6" s="1"/>
  <c r="AR106" i="6"/>
  <c r="JA90" i="10"/>
  <c r="AX90" i="6" s="1"/>
  <c r="AX105" i="6"/>
  <c r="IB10" i="10"/>
  <c r="AR10" i="6" s="1"/>
  <c r="IB85" i="10"/>
  <c r="AR85" i="6" s="1"/>
  <c r="AV110" i="6"/>
  <c r="JA55" i="10"/>
  <c r="AX55" i="6" s="1"/>
  <c r="JA89" i="10"/>
  <c r="AX89" i="6" s="1"/>
  <c r="AR117" i="6"/>
  <c r="JA48" i="10"/>
  <c r="AX48" i="6" s="1"/>
  <c r="JA82" i="10"/>
  <c r="AX82" i="6" s="1"/>
  <c r="JA97" i="10"/>
  <c r="AX97" i="6" s="1"/>
  <c r="HF14" i="10"/>
  <c r="AN14" i="6" s="1"/>
  <c r="IX26" i="10"/>
  <c r="AV26" i="6" s="1"/>
  <c r="JA34" i="10"/>
  <c r="AX34" i="6" s="1"/>
  <c r="JC9" i="10"/>
  <c r="AY9" i="6" s="1"/>
  <c r="IB80" i="10"/>
  <c r="AR80" i="6" s="1"/>
  <c r="JA76" i="10"/>
  <c r="AX76" i="6" s="1"/>
  <c r="JA93" i="10"/>
  <c r="AX93" i="6" s="1"/>
  <c r="JA10" i="10"/>
  <c r="AX10" i="6" s="1"/>
  <c r="JA17" i="10"/>
  <c r="AX17" i="6" s="1"/>
  <c r="JA29" i="10"/>
  <c r="AX29" i="6" s="1"/>
  <c r="JA43" i="10"/>
  <c r="AX43" i="6" s="1"/>
  <c r="JA85" i="10"/>
  <c r="AX85" i="6" s="1"/>
  <c r="JA92" i="10"/>
  <c r="AX92" i="6" s="1"/>
  <c r="IB101" i="10"/>
  <c r="AR101" i="6" s="1"/>
  <c r="IG8" i="10"/>
  <c r="AU8" i="6" s="1"/>
  <c r="JA101" i="10"/>
  <c r="AX101" i="6" s="1"/>
  <c r="JA33" i="10"/>
  <c r="AX33" i="6" s="1"/>
  <c r="JA20" i="10"/>
  <c r="AX20" i="6" s="1"/>
  <c r="AX58" i="6"/>
  <c r="IB14" i="10"/>
  <c r="AR14" i="6" s="1"/>
  <c r="IX42" i="10"/>
  <c r="AV42" i="6" s="1"/>
  <c r="AT47" i="6"/>
  <c r="IB46" i="10"/>
  <c r="AR46" i="6" s="1"/>
  <c r="IB31" i="10"/>
  <c r="AR31" i="6" s="1"/>
  <c r="AX72" i="6"/>
  <c r="IB67" i="10"/>
  <c r="AR67" i="6" s="1"/>
  <c r="IB30" i="10"/>
  <c r="AR30" i="6" s="1"/>
  <c r="IB70" i="10"/>
  <c r="AR70" i="6" s="1"/>
  <c r="AT87" i="6"/>
  <c r="AR115" i="6"/>
  <c r="AR108" i="6"/>
  <c r="AT39" i="6"/>
  <c r="IB18" i="10"/>
  <c r="AR18" i="6" s="1"/>
  <c r="HF54" i="10"/>
  <c r="AN54" i="6" s="1"/>
  <c r="HF99" i="10"/>
  <c r="AN99" i="6" s="1"/>
  <c r="HF20" i="10"/>
  <c r="AN20" i="6" s="1"/>
  <c r="HF74" i="10"/>
  <c r="AN74" i="6" s="1"/>
  <c r="JA36" i="10"/>
  <c r="AX36" i="6" s="1"/>
  <c r="JC7" i="10"/>
  <c r="AY7" i="6" s="1"/>
  <c r="AX120" i="6"/>
  <c r="HF37" i="10"/>
  <c r="AN37" i="6" s="1"/>
  <c r="AT37" i="6"/>
  <c r="IB64" i="10"/>
  <c r="AR64" i="6" s="1"/>
  <c r="HF4" i="10"/>
  <c r="AN4" i="6" s="1"/>
  <c r="HF82" i="10"/>
  <c r="AN82" i="6" s="1"/>
  <c r="AT43" i="6"/>
  <c r="AX80" i="6"/>
  <c r="AR111" i="6"/>
  <c r="AX56" i="6"/>
  <c r="IB5" i="10"/>
  <c r="AR5" i="6" s="1"/>
  <c r="AX88" i="6"/>
  <c r="AX104" i="6"/>
  <c r="IB23" i="10"/>
  <c r="AR23" i="6" s="1"/>
  <c r="AN102" i="6"/>
  <c r="IB40" i="10"/>
  <c r="AR40" i="6" s="1"/>
  <c r="IB25" i="10"/>
  <c r="AR25" i="6" s="1"/>
  <c r="HF25" i="10"/>
  <c r="AN25" i="6" s="1"/>
  <c r="HF92" i="10"/>
  <c r="AN92" i="6" s="1"/>
  <c r="HF71" i="10"/>
  <c r="AN71" i="6" s="1"/>
  <c r="HF34" i="10"/>
  <c r="AN34" i="6" s="1"/>
  <c r="HF19" i="10"/>
  <c r="AN19" i="6" s="1"/>
  <c r="HF32" i="10"/>
  <c r="AN32" i="6" s="1"/>
  <c r="AN106" i="6"/>
  <c r="HF65" i="10"/>
  <c r="AN65" i="6" s="1"/>
  <c r="AX68" i="6"/>
  <c r="IB65" i="10"/>
  <c r="AR65" i="6" s="1"/>
  <c r="AR109" i="6"/>
  <c r="HF24" i="10"/>
  <c r="AN24" i="6" s="1"/>
  <c r="AT17" i="6"/>
  <c r="HF17" i="10"/>
  <c r="AN17" i="6" s="1"/>
  <c r="AT71" i="6"/>
  <c r="HF39" i="10"/>
  <c r="AN39" i="6" s="1"/>
  <c r="AN107" i="6"/>
  <c r="IB35" i="10"/>
  <c r="AR35" i="6" s="1"/>
  <c r="AR104" i="6"/>
  <c r="AX112" i="6"/>
  <c r="AX96" i="6"/>
  <c r="AX84" i="6"/>
  <c r="AX5" i="6"/>
  <c r="JC5" i="10"/>
  <c r="AY5" i="6" s="1"/>
  <c r="BE5" i="6" s="1"/>
  <c r="IB75" i="10"/>
  <c r="AR75" i="6" s="1"/>
  <c r="IB88" i="10"/>
  <c r="AR88" i="6" s="1"/>
  <c r="IB27" i="10"/>
  <c r="AR27" i="6" s="1"/>
  <c r="HF87" i="10"/>
  <c r="AN87" i="6" s="1"/>
  <c r="IB9" i="10"/>
  <c r="AR9" i="6" s="1"/>
  <c r="AX40" i="6"/>
  <c r="AT113" i="6"/>
  <c r="AT111" i="6"/>
  <c r="AN118" i="6"/>
  <c r="JA16" i="10"/>
  <c r="AN113" i="6"/>
  <c r="HF68" i="10"/>
  <c r="AN68" i="6" s="1"/>
  <c r="AN116" i="6"/>
  <c r="HF95" i="10"/>
  <c r="AN95" i="6" s="1"/>
  <c r="HF93" i="10"/>
  <c r="AN93" i="6" s="1"/>
  <c r="HF84" i="10"/>
  <c r="AN84" i="6" s="1"/>
  <c r="AR110" i="6"/>
  <c r="JA8" i="10"/>
  <c r="AN10" i="6"/>
  <c r="JA74" i="10"/>
  <c r="JA71" i="10"/>
  <c r="AX71" i="6" s="1"/>
  <c r="AN47" i="6"/>
  <c r="JA47" i="10"/>
  <c r="AX47" i="6" s="1"/>
  <c r="JA4" i="10"/>
  <c r="AX4" i="6" s="1"/>
  <c r="JA98" i="10"/>
  <c r="AN98" i="6"/>
  <c r="AX111" i="6"/>
  <c r="JA50" i="10"/>
  <c r="JA54" i="10"/>
  <c r="AX54" i="6" s="1"/>
  <c r="JA39" i="10"/>
  <c r="AX39" i="6" s="1"/>
  <c r="JA37" i="10"/>
  <c r="AX37" i="6" s="1"/>
  <c r="AX113" i="6"/>
  <c r="AN114" i="6"/>
  <c r="JA87" i="10"/>
  <c r="AX87" i="6" s="1"/>
  <c r="AR96" i="6"/>
  <c r="AR12" i="6"/>
  <c r="AR49" i="6"/>
  <c r="AR11" i="6"/>
  <c r="AR69" i="6"/>
  <c r="AR120" i="6"/>
  <c r="AR45" i="6"/>
  <c r="AR112" i="6"/>
  <c r="IX3" i="10" l="1"/>
  <c r="AV3" i="6" s="1"/>
  <c r="IB33" i="10"/>
  <c r="AR33" i="6" s="1"/>
  <c r="IB56" i="10"/>
  <c r="AR56" i="6" s="1"/>
  <c r="IX21" i="10"/>
  <c r="AV21" i="6" s="1"/>
  <c r="BE9" i="6"/>
  <c r="G10" i="12" s="1"/>
  <c r="IR3" i="10"/>
  <c r="AT303" i="6"/>
  <c r="AN303" i="6"/>
  <c r="IR4" i="10"/>
  <c r="IB79" i="10"/>
  <c r="AR79" i="6" s="1"/>
  <c r="IX68" i="10"/>
  <c r="AV68" i="6" s="1"/>
  <c r="IX64" i="10"/>
  <c r="AV64" i="6" s="1"/>
  <c r="IB59" i="10"/>
  <c r="AR59" i="6" s="1"/>
  <c r="IX44" i="10"/>
  <c r="AV44" i="6" s="1"/>
  <c r="IX73" i="10"/>
  <c r="AV73" i="6" s="1"/>
  <c r="IB73" i="10"/>
  <c r="AR73" i="6" s="1"/>
  <c r="IX29" i="10"/>
  <c r="AV29" i="6" s="1"/>
  <c r="IX83" i="10"/>
  <c r="AV83" i="6" s="1"/>
  <c r="IX15" i="10"/>
  <c r="AV15" i="6" s="1"/>
  <c r="IX9" i="10"/>
  <c r="AV9" i="6" s="1"/>
  <c r="IX93" i="10"/>
  <c r="AV93" i="6" s="1"/>
  <c r="IX33" i="10"/>
  <c r="AV33" i="6" s="1"/>
  <c r="IX77" i="10"/>
  <c r="AV77" i="6" s="1"/>
  <c r="IX41" i="10"/>
  <c r="AV41" i="6" s="1"/>
  <c r="IX28" i="10"/>
  <c r="AV28" i="6" s="1"/>
  <c r="IX13" i="10"/>
  <c r="AV13" i="6" s="1"/>
  <c r="IX75" i="10"/>
  <c r="AV75" i="6" s="1"/>
  <c r="IX61" i="10"/>
  <c r="AV61" i="6" s="1"/>
  <c r="IB29" i="10"/>
  <c r="AR29" i="6" s="1"/>
  <c r="IX63" i="10"/>
  <c r="AV63" i="6" s="1"/>
  <c r="IB57" i="10"/>
  <c r="AR57" i="6" s="1"/>
  <c r="IX94" i="10"/>
  <c r="AV94" i="6" s="1"/>
  <c r="IB13" i="10"/>
  <c r="AR13" i="6" s="1"/>
  <c r="IX43" i="10"/>
  <c r="AV43" i="6" s="1"/>
  <c r="IX7" i="10"/>
  <c r="AV7" i="6" s="1"/>
  <c r="IX90" i="10"/>
  <c r="AV90" i="6" s="1"/>
  <c r="IX91" i="10"/>
  <c r="AV91" i="6" s="1"/>
  <c r="IB63" i="10"/>
  <c r="AR63" i="6" s="1"/>
  <c r="IX89" i="10"/>
  <c r="AV89" i="6" s="1"/>
  <c r="IX55" i="10"/>
  <c r="AV55" i="6" s="1"/>
  <c r="AZ55" i="6" s="1"/>
  <c r="E56" i="12" s="1"/>
  <c r="IX38" i="10"/>
  <c r="AV38" i="6" s="1"/>
  <c r="IX39" i="10"/>
  <c r="AV39" i="6" s="1"/>
  <c r="IX86" i="10"/>
  <c r="AV86" i="6" s="1"/>
  <c r="IX78" i="10"/>
  <c r="AV78" i="6" s="1"/>
  <c r="IB3" i="10"/>
  <c r="AR3" i="6" s="1"/>
  <c r="IB15" i="10"/>
  <c r="AR15" i="6" s="1"/>
  <c r="IB90" i="10"/>
  <c r="AR90" i="6" s="1"/>
  <c r="IX95" i="10"/>
  <c r="AV95" i="6" s="1"/>
  <c r="IB28" i="10"/>
  <c r="AR28" i="6" s="1"/>
  <c r="BE7" i="6"/>
  <c r="G8" i="12" s="1"/>
  <c r="IB32" i="10"/>
  <c r="AR32" i="6" s="1"/>
  <c r="IB41" i="10"/>
  <c r="AR41" i="6" s="1"/>
  <c r="IB7" i="10"/>
  <c r="AR7" i="6" s="1"/>
  <c r="IX19" i="10"/>
  <c r="AV19" i="6" s="1"/>
  <c r="IX58" i="10"/>
  <c r="AV58" i="6" s="1"/>
  <c r="IX32" i="10"/>
  <c r="AV32" i="6" s="1"/>
  <c r="JC6" i="10"/>
  <c r="AY6" i="6" s="1"/>
  <c r="BE6" i="6" s="1"/>
  <c r="G7" i="12" s="1"/>
  <c r="IB78" i="10"/>
  <c r="AR78" i="6" s="1"/>
  <c r="IX10" i="10"/>
  <c r="AV10" i="6" s="1"/>
  <c r="IX34" i="10"/>
  <c r="AV34" i="6" s="1"/>
  <c r="IB48" i="10"/>
  <c r="AR48" i="6" s="1"/>
  <c r="IX22" i="10"/>
  <c r="AV22" i="6" s="1"/>
  <c r="AV119" i="6"/>
  <c r="IX100" i="10"/>
  <c r="AV100" i="6" s="1"/>
  <c r="AV106" i="6"/>
  <c r="AV116" i="6"/>
  <c r="AR103" i="6"/>
  <c r="JC3" i="10"/>
  <c r="AY3" i="6" s="1"/>
  <c r="AV105" i="6"/>
  <c r="IX76" i="10"/>
  <c r="AV76" i="6" s="1"/>
  <c r="IX36" i="10"/>
  <c r="AV36" i="6" s="1"/>
  <c r="IX57" i="10"/>
  <c r="AV57" i="6" s="1"/>
  <c r="IB36" i="10"/>
  <c r="AR36" i="6" s="1"/>
  <c r="IB91" i="10"/>
  <c r="AR91" i="6" s="1"/>
  <c r="IX20" i="10"/>
  <c r="AV20" i="6" s="1"/>
  <c r="AZ20" i="6" s="1"/>
  <c r="E21" i="12" s="1"/>
  <c r="IB62" i="10"/>
  <c r="AR62" i="6" s="1"/>
  <c r="IX97" i="10"/>
  <c r="AV97" i="6" s="1"/>
  <c r="IB97" i="10"/>
  <c r="AR97" i="6" s="1"/>
  <c r="IX79" i="10"/>
  <c r="AV79" i="6" s="1"/>
  <c r="IX80" i="10"/>
  <c r="AV80" i="6" s="1"/>
  <c r="IB100" i="10"/>
  <c r="AR100" i="6" s="1"/>
  <c r="IX85" i="10"/>
  <c r="AV85" i="6" s="1"/>
  <c r="IB94" i="10"/>
  <c r="AR94" i="6" s="1"/>
  <c r="G6" i="12"/>
  <c r="IX25" i="10"/>
  <c r="AV25" i="6" s="1"/>
  <c r="IX101" i="10"/>
  <c r="AV101" i="6" s="1"/>
  <c r="AV111" i="6"/>
  <c r="IX49" i="10"/>
  <c r="AV49" i="6" s="1"/>
  <c r="AV108" i="6"/>
  <c r="AX102" i="6"/>
  <c r="AV118" i="6"/>
  <c r="AX50" i="6"/>
  <c r="IB16" i="10"/>
  <c r="AR16" i="6" s="1"/>
  <c r="AR118" i="6"/>
  <c r="AR107" i="6"/>
  <c r="IX72" i="10"/>
  <c r="AV72" i="6" s="1"/>
  <c r="IX65" i="10"/>
  <c r="AV65" i="6" s="1"/>
  <c r="IX30" i="10"/>
  <c r="AV30" i="6" s="1"/>
  <c r="AV115" i="6"/>
  <c r="AR114" i="6"/>
  <c r="IB17" i="10"/>
  <c r="AR17" i="6" s="1"/>
  <c r="IB37" i="10"/>
  <c r="AR37" i="6" s="1"/>
  <c r="AX98" i="6"/>
  <c r="IB39" i="10"/>
  <c r="AR39" i="6" s="1"/>
  <c r="AX8" i="6"/>
  <c r="JC8" i="10"/>
  <c r="AY8" i="6" s="1"/>
  <c r="BE8" i="6" s="1"/>
  <c r="IX46" i="10"/>
  <c r="AV46" i="6" s="1"/>
  <c r="IB54" i="10"/>
  <c r="AR54" i="6" s="1"/>
  <c r="IB84" i="10"/>
  <c r="AR84" i="6" s="1"/>
  <c r="IX52" i="10"/>
  <c r="AV52" i="6" s="1"/>
  <c r="IX88" i="10"/>
  <c r="AV88" i="6" s="1"/>
  <c r="IX48" i="10"/>
  <c r="AV48" i="6" s="1"/>
  <c r="IX40" i="10"/>
  <c r="AV40" i="6" s="1"/>
  <c r="AR113" i="6"/>
  <c r="IB99" i="10"/>
  <c r="AR99" i="6" s="1"/>
  <c r="IB71" i="10"/>
  <c r="AR71" i="6" s="1"/>
  <c r="IB8" i="10"/>
  <c r="AR8" i="6" s="1"/>
  <c r="IB95" i="10"/>
  <c r="AR95" i="6" s="1"/>
  <c r="IX53" i="10"/>
  <c r="AV53" i="6" s="1"/>
  <c r="IX12" i="10"/>
  <c r="AV12" i="6" s="1"/>
  <c r="AV103" i="6"/>
  <c r="IX23" i="10"/>
  <c r="AV23" i="6" s="1"/>
  <c r="IX27" i="10"/>
  <c r="AV27" i="6" s="1"/>
  <c r="AR119" i="6"/>
  <c r="AX116" i="6"/>
  <c r="IB19" i="10"/>
  <c r="AR19" i="6" s="1"/>
  <c r="AX16" i="6"/>
  <c r="AX106" i="6"/>
  <c r="AV104" i="6"/>
  <c r="IX14" i="10"/>
  <c r="AV14" i="6" s="1"/>
  <c r="IX67" i="10"/>
  <c r="AV67" i="6" s="1"/>
  <c r="IX59" i="10"/>
  <c r="AV59" i="6" s="1"/>
  <c r="IX70" i="10"/>
  <c r="AV70" i="6" s="1"/>
  <c r="IB87" i="10"/>
  <c r="AR87" i="6" s="1"/>
  <c r="AV109" i="6"/>
  <c r="AX114" i="6"/>
  <c r="AR102" i="6"/>
  <c r="IB24" i="10"/>
  <c r="AR24" i="6" s="1"/>
  <c r="IX18" i="10"/>
  <c r="AV18" i="6" s="1"/>
  <c r="IB98" i="10"/>
  <c r="AR98" i="6" s="1"/>
  <c r="IB50" i="10"/>
  <c r="AR50" i="6" s="1"/>
  <c r="IB47" i="10"/>
  <c r="AR47" i="6" s="1"/>
  <c r="IB92" i="10"/>
  <c r="AR92" i="6" s="1"/>
  <c r="IB4" i="10"/>
  <c r="AR4" i="6" s="1"/>
  <c r="AX74" i="6"/>
  <c r="IB74" i="10"/>
  <c r="AR74" i="6" s="1"/>
  <c r="IB82" i="10"/>
  <c r="AR82" i="6" s="1"/>
  <c r="IB34" i="10"/>
  <c r="AR34" i="6" s="1"/>
  <c r="IB93" i="10"/>
  <c r="AR93" i="6" s="1"/>
  <c r="IX84" i="10"/>
  <c r="AV84" i="6" s="1"/>
  <c r="AV51" i="6"/>
  <c r="AV117" i="6"/>
  <c r="AV120" i="6"/>
  <c r="AV11" i="6"/>
  <c r="AV6" i="6"/>
  <c r="AV112" i="6"/>
  <c r="AZ112" i="6" s="1"/>
  <c r="E113" i="12" s="1"/>
  <c r="AV96" i="6"/>
  <c r="AV5" i="6"/>
  <c r="AV35" i="6"/>
  <c r="AV45" i="6"/>
  <c r="AV81" i="6"/>
  <c r="AV56" i="6"/>
  <c r="AV60" i="6"/>
  <c r="AV31" i="6"/>
  <c r="AV69" i="6"/>
  <c r="AV107" i="6"/>
  <c r="BC3" i="6"/>
  <c r="AZ110" i="6"/>
  <c r="E111" i="12" s="1"/>
  <c r="AX303" i="6" l="1"/>
  <c r="BE3" i="6"/>
  <c r="G4" i="12" s="1"/>
  <c r="AR303" i="6"/>
  <c r="AZ32" i="6"/>
  <c r="E33" i="12" s="1"/>
  <c r="AZ100" i="6"/>
  <c r="E101" i="12" s="1"/>
  <c r="G9" i="12"/>
  <c r="F4" i="12"/>
  <c r="IX98" i="10"/>
  <c r="AV98" i="6" s="1"/>
  <c r="AZ98" i="6" s="1"/>
  <c r="E99" i="12" s="1"/>
  <c r="IX47" i="10"/>
  <c r="AV47" i="6" s="1"/>
  <c r="AZ47" i="6" s="1"/>
  <c r="E48" i="12" s="1"/>
  <c r="IX74" i="10"/>
  <c r="AV74" i="6" s="1"/>
  <c r="AZ74" i="6" s="1"/>
  <c r="E75" i="12" s="1"/>
  <c r="IX54" i="10"/>
  <c r="AV54" i="6" s="1"/>
  <c r="AZ54" i="6" s="1"/>
  <c r="E55" i="12" s="1"/>
  <c r="AV114" i="6"/>
  <c r="AZ114" i="6" s="1"/>
  <c r="E115" i="12" s="1"/>
  <c r="IX87" i="10"/>
  <c r="AV87" i="6" s="1"/>
  <c r="AZ87" i="6" s="1"/>
  <c r="E88" i="12" s="1"/>
  <c r="IX37" i="10"/>
  <c r="AV37" i="6" s="1"/>
  <c r="IX50" i="10"/>
  <c r="AV50" i="6" s="1"/>
  <c r="AZ50" i="6" s="1"/>
  <c r="E51" i="12" s="1"/>
  <c r="IX71" i="10"/>
  <c r="AV71" i="6" s="1"/>
  <c r="IX99" i="10"/>
  <c r="AV99" i="6" s="1"/>
  <c r="AZ99" i="6" s="1"/>
  <c r="E100" i="12" s="1"/>
  <c r="IX16" i="10"/>
  <c r="AV16" i="6" s="1"/>
  <c r="AZ16" i="6" s="1"/>
  <c r="E17" i="12" s="1"/>
  <c r="IX82" i="10"/>
  <c r="AV82" i="6" s="1"/>
  <c r="AZ82" i="6" s="1"/>
  <c r="E83" i="12" s="1"/>
  <c r="IX24" i="10"/>
  <c r="AV24" i="6" s="1"/>
  <c r="AZ24" i="6" s="1"/>
  <c r="E25" i="12" s="1"/>
  <c r="AZ84" i="6"/>
  <c r="E85" i="12" s="1"/>
  <c r="AV102" i="6"/>
  <c r="AZ102" i="6" s="1"/>
  <c r="E103" i="12" s="1"/>
  <c r="IX17" i="10"/>
  <c r="AV17" i="6" s="1"/>
  <c r="AZ17" i="6" s="1"/>
  <c r="E18" i="12" s="1"/>
  <c r="AV113" i="6"/>
  <c r="AZ113" i="6" s="1"/>
  <c r="E114" i="12" s="1"/>
  <c r="IX8" i="10"/>
  <c r="AV8" i="6" s="1"/>
  <c r="AZ8" i="6" s="1"/>
  <c r="E9" i="12" s="1"/>
  <c r="IX92" i="10"/>
  <c r="AV92" i="6" s="1"/>
  <c r="AZ92" i="6" s="1"/>
  <c r="E93" i="12" s="1"/>
  <c r="IX4" i="10"/>
  <c r="AV4" i="6" s="1"/>
  <c r="AZ4" i="6" s="1"/>
  <c r="E5" i="12" s="1"/>
  <c r="AZ76" i="6"/>
  <c r="E77" i="12" s="1"/>
  <c r="AZ69" i="6"/>
  <c r="E70" i="12" s="1"/>
  <c r="AZ10" i="6"/>
  <c r="E11" i="12" s="1"/>
  <c r="AZ120" i="6"/>
  <c r="E121" i="12" s="1"/>
  <c r="AZ5" i="6"/>
  <c r="E6" i="12" s="1"/>
  <c r="AZ36" i="6"/>
  <c r="E37" i="12" s="1"/>
  <c r="AZ77" i="6"/>
  <c r="E78" i="12" s="1"/>
  <c r="AZ59" i="6"/>
  <c r="E60" i="12" s="1"/>
  <c r="AZ104" i="6"/>
  <c r="E105" i="12" s="1"/>
  <c r="AZ88" i="6"/>
  <c r="E89" i="12" s="1"/>
  <c r="AZ64" i="6"/>
  <c r="E65" i="12" s="1"/>
  <c r="AZ14" i="6"/>
  <c r="E15" i="12" s="1"/>
  <c r="AZ29" i="6"/>
  <c r="E30" i="12" s="1"/>
  <c r="AZ28" i="6"/>
  <c r="E29" i="12" s="1"/>
  <c r="AZ26" i="6"/>
  <c r="E27" i="12" s="1"/>
  <c r="AZ89" i="6"/>
  <c r="E90" i="12" s="1"/>
  <c r="AZ58" i="6"/>
  <c r="E59" i="12" s="1"/>
  <c r="AZ80" i="6"/>
  <c r="E81" i="12" s="1"/>
  <c r="AZ75" i="6"/>
  <c r="E76" i="12" s="1"/>
  <c r="AZ21" i="6"/>
  <c r="E22" i="12" s="1"/>
  <c r="AZ57" i="6"/>
  <c r="E58" i="12" s="1"/>
  <c r="AZ96" i="6"/>
  <c r="E97" i="12" s="1"/>
  <c r="AZ72" i="6"/>
  <c r="E73" i="12" s="1"/>
  <c r="AZ108" i="6"/>
  <c r="E109" i="12" s="1"/>
  <c r="AZ56" i="6"/>
  <c r="E57" i="12" s="1"/>
  <c r="AZ48" i="6"/>
  <c r="E49" i="12" s="1"/>
  <c r="AZ116" i="6"/>
  <c r="E117" i="12" s="1"/>
  <c r="AZ3" i="6"/>
  <c r="E4" i="12" s="1"/>
  <c r="AZ52" i="6"/>
  <c r="E53" i="12" s="1"/>
  <c r="AZ117" i="6"/>
  <c r="E118" i="12" s="1"/>
  <c r="AZ40" i="6"/>
  <c r="E41" i="12" s="1"/>
  <c r="AZ61" i="6"/>
  <c r="E62" i="12" s="1"/>
  <c r="AZ68" i="6"/>
  <c r="E69" i="12" s="1"/>
  <c r="AZ46" i="6"/>
  <c r="E47" i="12" s="1"/>
  <c r="AZ25" i="6"/>
  <c r="E26" i="12" s="1"/>
  <c r="AZ109" i="6"/>
  <c r="E110" i="12" s="1"/>
  <c r="AZ60" i="6"/>
  <c r="E61" i="12" s="1"/>
  <c r="AZ44" i="6"/>
  <c r="E45" i="12" s="1"/>
  <c r="AZ83" i="6"/>
  <c r="E84" i="12" s="1"/>
  <c r="AZ105" i="6"/>
  <c r="E106" i="12" s="1"/>
  <c r="AZ12" i="6"/>
  <c r="E13" i="12" s="1"/>
  <c r="AZ111" i="6"/>
  <c r="E112" i="12" s="1"/>
  <c r="AZ13" i="6"/>
  <c r="E14" i="12" s="1"/>
  <c r="AZ31" i="6"/>
  <c r="E32" i="12" s="1"/>
  <c r="AZ73" i="6"/>
  <c r="E74" i="12" s="1"/>
  <c r="AZ90" i="6"/>
  <c r="E91" i="12" s="1"/>
  <c r="AZ70" i="6"/>
  <c r="E71" i="12" s="1"/>
  <c r="AZ18" i="6"/>
  <c r="E19" i="12" s="1"/>
  <c r="AZ35" i="6"/>
  <c r="E36" i="12" s="1"/>
  <c r="AZ95" i="6"/>
  <c r="E96" i="12" s="1"/>
  <c r="AZ30" i="6"/>
  <c r="E31" i="12" s="1"/>
  <c r="AZ6" i="6"/>
  <c r="E7" i="12" s="1"/>
  <c r="AZ62" i="6"/>
  <c r="E63" i="12" s="1"/>
  <c r="AZ118" i="6"/>
  <c r="E119" i="12" s="1"/>
  <c r="AZ85" i="6"/>
  <c r="E86" i="12" s="1"/>
  <c r="AZ91" i="6"/>
  <c r="E92" i="12" s="1"/>
  <c r="AZ42" i="6"/>
  <c r="E43" i="12" s="1"/>
  <c r="AZ7" i="6"/>
  <c r="E8" i="12" s="1"/>
  <c r="AZ107" i="6"/>
  <c r="E108" i="12" s="1"/>
  <c r="AZ41" i="6"/>
  <c r="E42" i="12" s="1"/>
  <c r="AZ11" i="6"/>
  <c r="E12" i="12" s="1"/>
  <c r="AZ39" i="6"/>
  <c r="E40" i="12" s="1"/>
  <c r="AZ53" i="6"/>
  <c r="E54" i="12" s="1"/>
  <c r="AZ81" i="6"/>
  <c r="E82" i="12" s="1"/>
  <c r="AZ45" i="6"/>
  <c r="E46" i="12" s="1"/>
  <c r="AZ22" i="6"/>
  <c r="E23" i="12" s="1"/>
  <c r="AZ33" i="6"/>
  <c r="E34" i="12" s="1"/>
  <c r="AZ103" i="6"/>
  <c r="E104" i="12" s="1"/>
  <c r="AZ79" i="6"/>
  <c r="E80" i="12" s="1"/>
  <c r="AZ9" i="6"/>
  <c r="E10" i="12" s="1"/>
  <c r="AZ78" i="6"/>
  <c r="E79" i="12" s="1"/>
  <c r="AZ65" i="6"/>
  <c r="E66" i="12" s="1"/>
  <c r="AZ86" i="6"/>
  <c r="E87" i="12" s="1"/>
  <c r="AZ66" i="6"/>
  <c r="E67" i="12" s="1"/>
  <c r="AZ67" i="6"/>
  <c r="E68" i="12" s="1"/>
  <c r="AZ43" i="6"/>
  <c r="E44" i="12" s="1"/>
  <c r="AZ38" i="6"/>
  <c r="E39" i="12" s="1"/>
  <c r="AZ15" i="6"/>
  <c r="E16" i="12" s="1"/>
  <c r="AZ93" i="6"/>
  <c r="E94" i="12" s="1"/>
  <c r="AZ63" i="6"/>
  <c r="E64" i="12" s="1"/>
  <c r="AZ119" i="6"/>
  <c r="E120" i="12" s="1"/>
  <c r="AZ97" i="6"/>
  <c r="E98" i="12" s="1"/>
  <c r="AZ19" i="6"/>
  <c r="E20" i="12" s="1"/>
  <c r="AZ34" i="6"/>
  <c r="E35" i="12" s="1"/>
  <c r="AZ106" i="6"/>
  <c r="E107" i="12" s="1"/>
  <c r="AZ49" i="6"/>
  <c r="E50" i="12" s="1"/>
  <c r="BD3" i="6" l="1"/>
  <c r="AV303" i="6"/>
  <c r="AZ23" i="6"/>
  <c r="E24" i="12" s="1"/>
  <c r="AZ37" i="6"/>
  <c r="E38" i="12" s="1"/>
  <c r="AZ94" i="6"/>
  <c r="E95" i="12" s="1"/>
  <c r="AZ101" i="6"/>
  <c r="E102" i="12" s="1"/>
  <c r="AZ27" i="6"/>
  <c r="E28" i="12" s="1"/>
  <c r="AZ71" i="6"/>
  <c r="E72" i="12" s="1"/>
  <c r="AZ51" i="6"/>
  <c r="E52" i="12" s="1"/>
  <c r="AZ115" i="6"/>
  <c r="E116" i="12" s="1"/>
  <c r="BB8" i="6"/>
  <c r="K4" i="12" l="1"/>
  <c r="BB107" i="6"/>
  <c r="BB15" i="6"/>
  <c r="BB76" i="6"/>
  <c r="BB112" i="6"/>
  <c r="BB83" i="6"/>
  <c r="BB27" i="6"/>
  <c r="BB67" i="6"/>
  <c r="BB103" i="6"/>
  <c r="BB91" i="6"/>
  <c r="BB44" i="6"/>
  <c r="BB104" i="6"/>
  <c r="BB28" i="6"/>
  <c r="BB71" i="6"/>
  <c r="BB5" i="6"/>
  <c r="BB35" i="6"/>
  <c r="BB120" i="6"/>
  <c r="BB95" i="6"/>
  <c r="BB51" i="6"/>
  <c r="BB108" i="6"/>
  <c r="BB88" i="6"/>
  <c r="BB23" i="6"/>
  <c r="BB11" i="6"/>
  <c r="BB63" i="6"/>
  <c r="BB24" i="6"/>
  <c r="BB64" i="6"/>
  <c r="BB99" i="6"/>
  <c r="BB40" i="6"/>
  <c r="BB111" i="6"/>
  <c r="BB31" i="6"/>
  <c r="BB72" i="6"/>
  <c r="BB115" i="6"/>
  <c r="BB56" i="6"/>
  <c r="BB32" i="6"/>
  <c r="BB43" i="6"/>
  <c r="BB96" i="6"/>
  <c r="BB39" i="6"/>
  <c r="BB79" i="6"/>
  <c r="BB92" i="6" l="1"/>
  <c r="BB118" i="6"/>
  <c r="BB62" i="6"/>
  <c r="BB55" i="6"/>
  <c r="BB87" i="6"/>
  <c r="BB65" i="6"/>
  <c r="BB46" i="6"/>
  <c r="BB82" i="6"/>
  <c r="BB18" i="6"/>
  <c r="BB68" i="6"/>
  <c r="BB17" i="6"/>
  <c r="BB60" i="6"/>
  <c r="BB36" i="6"/>
  <c r="BB101" i="6"/>
  <c r="BB59" i="6"/>
  <c r="BB84" i="6"/>
  <c r="BB102" i="6"/>
  <c r="BB52" i="6"/>
  <c r="BB75" i="6"/>
  <c r="BB48" i="6"/>
  <c r="BB47" i="6"/>
  <c r="BB98" i="6"/>
  <c r="BB93" i="6"/>
  <c r="BB50" i="6"/>
  <c r="BB21" i="6"/>
  <c r="BB117" i="6"/>
  <c r="BB4" i="6"/>
  <c r="BB105" i="6"/>
  <c r="BB13" i="6"/>
  <c r="BB38" i="6"/>
  <c r="BB14" i="6"/>
  <c r="BB119" i="6"/>
  <c r="BB116" i="6"/>
  <c r="BB54" i="6"/>
  <c r="BB19" i="6"/>
  <c r="BB10" i="6"/>
  <c r="BB113" i="6"/>
  <c r="BB66" i="6"/>
  <c r="BB97" i="6"/>
  <c r="BB78" i="6"/>
  <c r="BB12" i="6"/>
  <c r="BB9" i="6"/>
  <c r="BB34" i="6"/>
  <c r="BB6" i="6"/>
  <c r="BB22" i="6"/>
  <c r="BB20" i="6"/>
  <c r="BB114" i="6"/>
  <c r="BB100" i="6"/>
  <c r="BB77" i="6"/>
  <c r="BB45" i="6"/>
  <c r="BB33" i="6"/>
  <c r="BB16" i="6"/>
  <c r="BB86" i="6"/>
  <c r="BB85" i="6"/>
  <c r="BB69" i="6"/>
  <c r="BB109" i="6"/>
  <c r="BB7" i="6"/>
  <c r="BB90" i="6"/>
  <c r="BB42" i="6"/>
  <c r="BB61" i="6"/>
  <c r="BB94" i="6"/>
  <c r="BB53" i="6"/>
  <c r="BB110" i="6" l="1"/>
  <c r="BB70" i="6"/>
  <c r="BB37" i="6"/>
  <c r="BB30" i="6"/>
  <c r="BB81" i="6"/>
  <c r="BB74" i="6"/>
  <c r="BB106" i="6"/>
  <c r="BB57" i="6"/>
  <c r="BB49" i="6"/>
  <c r="BB80" i="6"/>
  <c r="BB29" i="6"/>
  <c r="BB73" i="6"/>
  <c r="BB26" i="6"/>
  <c r="BB41" i="6"/>
  <c r="BB89" i="6"/>
  <c r="BB58" i="6"/>
  <c r="BB25" i="6"/>
  <c r="BC119" i="6" l="1"/>
  <c r="F120" i="12" s="1"/>
  <c r="BC89" i="6"/>
  <c r="F90" i="12" s="1"/>
  <c r="BC64" i="6"/>
  <c r="F65" i="12" s="1"/>
  <c r="BC86" i="6"/>
  <c r="F87" i="12" s="1"/>
  <c r="BC4" i="6"/>
  <c r="F5" i="12" s="1"/>
  <c r="BC95" i="6"/>
  <c r="F96" i="12" s="1"/>
  <c r="BC85" i="6"/>
  <c r="F86" i="12" s="1"/>
  <c r="BC91" i="6"/>
  <c r="F92" i="12" s="1"/>
  <c r="BC69" i="6"/>
  <c r="F70" i="12" s="1"/>
  <c r="BC96" i="6"/>
  <c r="F97" i="12" s="1"/>
  <c r="BC29" i="6" l="1"/>
  <c r="F30" i="12" s="1"/>
  <c r="BC32" i="6"/>
  <c r="F33" i="12" s="1"/>
  <c r="BC20" i="6"/>
  <c r="F21" i="12" s="1"/>
  <c r="BC42" i="6"/>
  <c r="F43" i="12" s="1"/>
  <c r="BC40" i="6"/>
  <c r="F41" i="12" s="1"/>
  <c r="BC49" i="6"/>
  <c r="F50" i="12" s="1"/>
  <c r="BC47" i="6"/>
  <c r="F48" i="12" s="1"/>
  <c r="BC79" i="6"/>
  <c r="F80" i="12" s="1"/>
  <c r="BC120" i="6"/>
  <c r="F121" i="12" s="1"/>
  <c r="BC77" i="6"/>
  <c r="F78" i="12" s="1"/>
  <c r="BC71" i="6"/>
  <c r="F72" i="12" s="1"/>
  <c r="BC13" i="6"/>
  <c r="F14" i="12" s="1"/>
  <c r="BC63" i="6"/>
  <c r="F64" i="12" s="1"/>
  <c r="BC33" i="6"/>
  <c r="F34" i="12" s="1"/>
  <c r="BC110" i="6"/>
  <c r="F111" i="12" s="1"/>
  <c r="BC113" i="6"/>
  <c r="F114" i="12" s="1"/>
  <c r="BC114" i="6"/>
  <c r="F115" i="12" s="1"/>
  <c r="BC57" i="6"/>
  <c r="F58" i="12" s="1"/>
  <c r="BC37" i="6"/>
  <c r="F38" i="12" s="1"/>
  <c r="BC15" i="6"/>
  <c r="F16" i="12" s="1"/>
  <c r="BC52" i="6"/>
  <c r="F53" i="12" s="1"/>
  <c r="BC87" i="6"/>
  <c r="F88" i="12" s="1"/>
  <c r="BC78" i="6"/>
  <c r="F79" i="12" s="1"/>
  <c r="BC104" i="6"/>
  <c r="F105" i="12" s="1"/>
  <c r="BC14" i="6"/>
  <c r="F15" i="12" s="1"/>
  <c r="BC70" i="6"/>
  <c r="F71" i="12" s="1"/>
  <c r="BC107" i="6"/>
  <c r="F108" i="12" s="1"/>
  <c r="BC60" i="6"/>
  <c r="F61" i="12" s="1"/>
  <c r="BC111" i="6"/>
  <c r="F112" i="12" s="1"/>
  <c r="BC65" i="6"/>
  <c r="F66" i="12" s="1"/>
  <c r="BC38" i="6"/>
  <c r="F39" i="12" s="1"/>
  <c r="BC97" i="6"/>
  <c r="F98" i="12" s="1"/>
  <c r="BC101" i="6"/>
  <c r="F102" i="12" s="1"/>
  <c r="BC115" i="6"/>
  <c r="F116" i="12" s="1"/>
  <c r="BC72" i="6"/>
  <c r="F73" i="12" s="1"/>
  <c r="BC36" i="6"/>
  <c r="F37" i="12" s="1"/>
  <c r="BC53" i="6"/>
  <c r="F54" i="12" s="1"/>
  <c r="BC9" i="6"/>
  <c r="BC55" i="6"/>
  <c r="F56" i="12" s="1"/>
  <c r="BC93" i="6"/>
  <c r="F94" i="12" s="1"/>
  <c r="BC106" i="6"/>
  <c r="F107" i="12" s="1"/>
  <c r="BC90" i="6"/>
  <c r="F91" i="12" s="1"/>
  <c r="BC8" i="6"/>
  <c r="BC21" i="6"/>
  <c r="F22" i="12" s="1"/>
  <c r="BC94" i="6"/>
  <c r="F95" i="12" s="1"/>
  <c r="BC82" i="6"/>
  <c r="F83" i="12" s="1"/>
  <c r="BC80" i="6"/>
  <c r="F81" i="12" s="1"/>
  <c r="BC102" i="6"/>
  <c r="F103" i="12" s="1"/>
  <c r="BC84" i="6"/>
  <c r="F85" i="12" s="1"/>
  <c r="BC35" i="6"/>
  <c r="F36" i="12" s="1"/>
  <c r="BC5" i="6"/>
  <c r="BC117" i="6"/>
  <c r="F118" i="12" s="1"/>
  <c r="BC31" i="6"/>
  <c r="F32" i="12" s="1"/>
  <c r="BC22" i="6"/>
  <c r="F23" i="12" s="1"/>
  <c r="BC112" i="6"/>
  <c r="F113" i="12" s="1"/>
  <c r="BC19" i="6"/>
  <c r="F20" i="12" s="1"/>
  <c r="BC46" i="6"/>
  <c r="F47" i="12" s="1"/>
  <c r="BC30" i="6"/>
  <c r="F31" i="12" s="1"/>
  <c r="BC23" i="6"/>
  <c r="F24" i="12" s="1"/>
  <c r="BC58" i="6"/>
  <c r="F59" i="12" s="1"/>
  <c r="BC75" i="6"/>
  <c r="F76" i="12" s="1"/>
  <c r="BC116" i="6"/>
  <c r="F117" i="12" s="1"/>
  <c r="BC61" i="6"/>
  <c r="F62" i="12" s="1"/>
  <c r="BC12" i="6"/>
  <c r="F13" i="12" s="1"/>
  <c r="BC11" i="6"/>
  <c r="F12" i="12" s="1"/>
  <c r="BC18" i="6"/>
  <c r="F19" i="12" s="1"/>
  <c r="BC108" i="6"/>
  <c r="F109" i="12" s="1"/>
  <c r="BC105" i="6"/>
  <c r="F106" i="12" s="1"/>
  <c r="BC17" i="6"/>
  <c r="F18" i="12" s="1"/>
  <c r="BC44" i="6"/>
  <c r="F45" i="12" s="1"/>
  <c r="BC74" i="6"/>
  <c r="F75" i="12" s="1"/>
  <c r="BC56" i="6"/>
  <c r="F57" i="12" s="1"/>
  <c r="BC28" i="6"/>
  <c r="F29" i="12" s="1"/>
  <c r="BC50" i="6"/>
  <c r="F51" i="12" s="1"/>
  <c r="BC66" i="6"/>
  <c r="F67" i="12" s="1"/>
  <c r="BC81" i="6"/>
  <c r="F82" i="12" s="1"/>
  <c r="BC27" i="6"/>
  <c r="F28" i="12" s="1"/>
  <c r="BC59" i="6"/>
  <c r="F60" i="12" s="1"/>
  <c r="BC7" i="6"/>
  <c r="F9" i="12" l="1"/>
  <c r="BD8" i="6"/>
  <c r="F8" i="12"/>
  <c r="BD7" i="6"/>
  <c r="F6" i="12"/>
  <c r="BD5" i="6"/>
  <c r="F10" i="12"/>
  <c r="BD9" i="6"/>
  <c r="BC73" i="6"/>
  <c r="F74" i="12" s="1"/>
  <c r="BC6" i="6"/>
  <c r="BC10" i="6"/>
  <c r="F11" i="12" s="1"/>
  <c r="BC54" i="6"/>
  <c r="F55" i="12" s="1"/>
  <c r="BC16" i="6"/>
  <c r="F17" i="12" s="1"/>
  <c r="BC103" i="6"/>
  <c r="F104" i="12" s="1"/>
  <c r="BC88" i="6"/>
  <c r="F89" i="12" s="1"/>
  <c r="BC39" i="6"/>
  <c r="F40" i="12" s="1"/>
  <c r="BC109" i="6"/>
  <c r="F110" i="12" s="1"/>
  <c r="BC100" i="6"/>
  <c r="F101" i="12" s="1"/>
  <c r="BC51" i="6"/>
  <c r="F52" i="12" s="1"/>
  <c r="BC76" i="6"/>
  <c r="F77" i="12" s="1"/>
  <c r="BC62" i="6"/>
  <c r="F63" i="12" s="1"/>
  <c r="BC92" i="6"/>
  <c r="F93" i="12" s="1"/>
  <c r="BC99" i="6"/>
  <c r="F100" i="12" s="1"/>
  <c r="BC25" i="6"/>
  <c r="F26" i="12" s="1"/>
  <c r="BC98" i="6"/>
  <c r="F99" i="12" s="1"/>
  <c r="BC24" i="6"/>
  <c r="F25" i="12" s="1"/>
  <c r="BC26" i="6"/>
  <c r="F27" i="12" s="1"/>
  <c r="BC48" i="6"/>
  <c r="F49" i="12" s="1"/>
  <c r="BC45" i="6"/>
  <c r="F46" i="12" s="1"/>
  <c r="BC118" i="6"/>
  <c r="F119" i="12" s="1"/>
  <c r="BC68" i="6"/>
  <c r="F69" i="12" s="1"/>
  <c r="BC34" i="6"/>
  <c r="F35" i="12" s="1"/>
  <c r="BC83" i="6"/>
  <c r="F84" i="12" s="1"/>
  <c r="BC67" i="6"/>
  <c r="F68" i="12" s="1"/>
  <c r="BC41" i="6"/>
  <c r="F42" i="12" s="1"/>
  <c r="BC43" i="6"/>
  <c r="F44" i="12" s="1"/>
  <c r="F7" i="12" l="1"/>
  <c r="L4" i="12" s="1"/>
  <c r="BD6" i="6"/>
  <c r="BB3" i="6" l="1"/>
  <c r="B4" i="10" l="1"/>
  <c r="B35" i="10"/>
  <c r="B64" i="10"/>
  <c r="B96" i="10"/>
  <c r="B92" i="10"/>
  <c r="B15" i="10"/>
  <c r="B31" i="10"/>
  <c r="B51" i="10"/>
  <c r="B46" i="10"/>
  <c r="B68" i="10"/>
  <c r="B84" i="10"/>
  <c r="B19" i="10"/>
  <c r="B39" i="10"/>
  <c r="B14" i="10"/>
  <c r="B52" i="10"/>
  <c r="B72" i="10"/>
  <c r="B88" i="10"/>
  <c r="B23" i="10"/>
  <c r="B20" i="10"/>
  <c r="B76" i="10"/>
  <c r="B43" i="10"/>
  <c r="B56" i="10"/>
  <c r="B27" i="10"/>
  <c r="B80" i="10"/>
  <c r="B60" i="10"/>
  <c r="B22" i="10"/>
  <c r="B50" i="10"/>
  <c r="B47" i="10"/>
  <c r="B100" i="10"/>
  <c r="B69" i="10"/>
  <c r="B67" i="10"/>
  <c r="B36" i="10"/>
  <c r="B97" i="10"/>
  <c r="B53" i="10"/>
  <c r="B16" i="10"/>
  <c r="B83" i="10"/>
  <c r="B94" i="10"/>
  <c r="B17" i="10"/>
  <c r="B62" i="10"/>
  <c r="B78" i="10"/>
  <c r="B34" i="10"/>
  <c r="B75" i="10"/>
  <c r="B44" i="10"/>
  <c r="B26" i="10"/>
  <c r="B82" i="10"/>
  <c r="B71" i="10"/>
  <c r="B30" i="10"/>
  <c r="B21" i="10"/>
  <c r="B49" i="10"/>
  <c r="B89" i="10"/>
  <c r="B13" i="10"/>
  <c r="B74" i="10"/>
  <c r="B37" i="10"/>
  <c r="B40" i="10"/>
  <c r="B99" i="10"/>
  <c r="B54" i="10"/>
  <c r="B73" i="10"/>
  <c r="B91" i="10"/>
  <c r="B70" i="10"/>
  <c r="B33" i="10"/>
  <c r="B42" i="10"/>
  <c r="B85" i="10"/>
  <c r="B57" i="10"/>
  <c r="B95" i="10"/>
  <c r="B38" i="10"/>
  <c r="B65" i="10"/>
  <c r="B28" i="10"/>
  <c r="B63" i="10"/>
  <c r="B45" i="10"/>
  <c r="B18" i="10"/>
  <c r="B32" i="10"/>
  <c r="B55" i="10"/>
  <c r="B77" i="10"/>
  <c r="B48" i="10"/>
  <c r="B58" i="10"/>
  <c r="B66" i="10"/>
  <c r="B86" i="10"/>
  <c r="B79" i="10"/>
  <c r="B61" i="10"/>
  <c r="B29" i="10"/>
  <c r="B87" i="10"/>
  <c r="B81" i="10"/>
  <c r="B12" i="10"/>
  <c r="B59" i="10"/>
  <c r="B98" i="10"/>
  <c r="B101" i="10"/>
  <c r="B93" i="10"/>
  <c r="B90" i="10"/>
  <c r="B41" i="10"/>
  <c r="B24" i="10"/>
  <c r="B25" i="10"/>
  <c r="B11" i="10"/>
  <c r="B10" i="10"/>
  <c r="X25" i="10" l="1"/>
  <c r="T25" i="10"/>
  <c r="U25" i="10" s="1"/>
  <c r="G25" i="6" s="1"/>
  <c r="G107" i="6"/>
  <c r="X87" i="10"/>
  <c r="T87" i="10"/>
  <c r="U87" i="10" s="1"/>
  <c r="G87" i="6" s="1"/>
  <c r="X77" i="10"/>
  <c r="T77" i="10"/>
  <c r="U77" i="10" s="1"/>
  <c r="G77" i="6" s="1"/>
  <c r="X18" i="10"/>
  <c r="T18" i="10"/>
  <c r="U18" i="10" s="1"/>
  <c r="G18" i="6" s="1"/>
  <c r="G114" i="6"/>
  <c r="X42" i="10"/>
  <c r="T42" i="10"/>
  <c r="U42" i="10" s="1"/>
  <c r="G42" i="6" s="1"/>
  <c r="X54" i="10"/>
  <c r="T54" i="10"/>
  <c r="U54" i="10" s="1"/>
  <c r="G54" i="6" s="1"/>
  <c r="G111" i="6"/>
  <c r="X74" i="10"/>
  <c r="T74" i="10"/>
  <c r="U74" i="10" s="1"/>
  <c r="G74" i="6" s="1"/>
  <c r="G119" i="6"/>
  <c r="X26" i="10"/>
  <c r="T26" i="10"/>
  <c r="U26" i="10" s="1"/>
  <c r="G26" i="6" s="1"/>
  <c r="X75" i="10"/>
  <c r="T75" i="10"/>
  <c r="U75" i="10" s="1"/>
  <c r="G75" i="6" s="1"/>
  <c r="G112" i="6"/>
  <c r="X60" i="10"/>
  <c r="T60" i="10"/>
  <c r="U60" i="10" s="1"/>
  <c r="G60" i="6" s="1"/>
  <c r="G108" i="6"/>
  <c r="X14" i="10"/>
  <c r="T14" i="10"/>
  <c r="U14" i="10" s="1"/>
  <c r="G14" i="6" s="1"/>
  <c r="X51" i="10"/>
  <c r="T51" i="10"/>
  <c r="U51" i="10" s="1"/>
  <c r="G51" i="6" s="1"/>
  <c r="G105" i="6"/>
  <c r="X24" i="10"/>
  <c r="T24" i="10"/>
  <c r="U24" i="10" s="1"/>
  <c r="G24" i="6" s="1"/>
  <c r="X101" i="10"/>
  <c r="T101" i="10"/>
  <c r="U101" i="10" s="1"/>
  <c r="G101" i="6" s="1"/>
  <c r="X59" i="10"/>
  <c r="T59" i="10"/>
  <c r="U59" i="10" s="1"/>
  <c r="G59" i="6" s="1"/>
  <c r="X29" i="10"/>
  <c r="T29" i="10"/>
  <c r="U29" i="10" s="1"/>
  <c r="G29" i="6" s="1"/>
  <c r="X79" i="10"/>
  <c r="T79" i="10"/>
  <c r="U79" i="10" s="1"/>
  <c r="G79" i="6" s="1"/>
  <c r="X66" i="10"/>
  <c r="T66" i="10"/>
  <c r="U66" i="10" s="1"/>
  <c r="G66" i="6" s="1"/>
  <c r="G117" i="6"/>
  <c r="X45" i="10"/>
  <c r="T45" i="10"/>
  <c r="U45" i="10" s="1"/>
  <c r="G45" i="6" s="1"/>
  <c r="X95" i="10"/>
  <c r="T95" i="10"/>
  <c r="U95" i="10" s="1"/>
  <c r="G95" i="6" s="1"/>
  <c r="X33" i="10"/>
  <c r="T33" i="10"/>
  <c r="U33" i="10" s="1"/>
  <c r="G33" i="6" s="1"/>
  <c r="X73" i="10"/>
  <c r="T73" i="10"/>
  <c r="U73" i="10" s="1"/>
  <c r="G73" i="6" s="1"/>
  <c r="X99" i="10"/>
  <c r="T99" i="10"/>
  <c r="U99" i="10" s="1"/>
  <c r="G99" i="6" s="1"/>
  <c r="X37" i="10"/>
  <c r="T37" i="10"/>
  <c r="U37" i="10" s="1"/>
  <c r="G37" i="6" s="1"/>
  <c r="X89" i="10"/>
  <c r="T89" i="10"/>
  <c r="U89" i="10" s="1"/>
  <c r="G89" i="6" s="1"/>
  <c r="X30" i="10"/>
  <c r="T30" i="10"/>
  <c r="U30" i="10" s="1"/>
  <c r="G30" i="6" s="1"/>
  <c r="X71" i="10"/>
  <c r="T71" i="10"/>
  <c r="U71" i="10" s="1"/>
  <c r="G71" i="6" s="1"/>
  <c r="X34" i="10"/>
  <c r="T34" i="10"/>
  <c r="U34" i="10" s="1"/>
  <c r="G34" i="6" s="1"/>
  <c r="X17" i="10"/>
  <c r="T17" i="10"/>
  <c r="U17" i="10" s="1"/>
  <c r="G17" i="6" s="1"/>
  <c r="X53" i="10"/>
  <c r="T53" i="10"/>
  <c r="U53" i="10" s="1"/>
  <c r="G53" i="6" s="1"/>
  <c r="X36" i="10"/>
  <c r="T36" i="10"/>
  <c r="U36" i="10" s="1"/>
  <c r="G36" i="6" s="1"/>
  <c r="X47" i="10"/>
  <c r="T47" i="10"/>
  <c r="U47" i="10" s="1"/>
  <c r="G47" i="6" s="1"/>
  <c r="X27" i="10"/>
  <c r="T27" i="10"/>
  <c r="U27" i="10" s="1"/>
  <c r="G27" i="6" s="1"/>
  <c r="X76" i="10"/>
  <c r="T76" i="10"/>
  <c r="U76" i="10" s="1"/>
  <c r="G76" i="6" s="1"/>
  <c r="X88" i="10"/>
  <c r="T88" i="10"/>
  <c r="U88" i="10" s="1"/>
  <c r="G88" i="6" s="1"/>
  <c r="X39" i="10"/>
  <c r="T39" i="10"/>
  <c r="U39" i="10" s="1"/>
  <c r="G39" i="6" s="1"/>
  <c r="X84" i="10"/>
  <c r="T84" i="10"/>
  <c r="U84" i="10" s="1"/>
  <c r="G84" i="6" s="1"/>
  <c r="X31" i="10"/>
  <c r="T31" i="10"/>
  <c r="U31" i="10" s="1"/>
  <c r="G31" i="6" s="1"/>
  <c r="X64" i="10"/>
  <c r="T64" i="10"/>
  <c r="U64" i="10" s="1"/>
  <c r="G64" i="6" s="1"/>
  <c r="X93" i="10"/>
  <c r="T93" i="10"/>
  <c r="U93" i="10" s="1"/>
  <c r="G93" i="6" s="1"/>
  <c r="X98" i="10"/>
  <c r="T98" i="10"/>
  <c r="U98" i="10" s="1"/>
  <c r="G98" i="6" s="1"/>
  <c r="X86" i="10"/>
  <c r="T86" i="10"/>
  <c r="U86" i="10" s="1"/>
  <c r="G86" i="6" s="1"/>
  <c r="X65" i="10"/>
  <c r="T65" i="10"/>
  <c r="U65" i="10" s="1"/>
  <c r="G65" i="6" s="1"/>
  <c r="X38" i="10"/>
  <c r="T38" i="10"/>
  <c r="U38" i="10" s="1"/>
  <c r="G38" i="6" s="1"/>
  <c r="X91" i="10"/>
  <c r="T91" i="10"/>
  <c r="U91" i="10" s="1"/>
  <c r="G91" i="6" s="1"/>
  <c r="X21" i="10"/>
  <c r="T21" i="10"/>
  <c r="U21" i="10" s="1"/>
  <c r="G21" i="6" s="1"/>
  <c r="X44" i="10"/>
  <c r="T44" i="10"/>
  <c r="U44" i="10" s="1"/>
  <c r="G44" i="6" s="1"/>
  <c r="X62" i="10"/>
  <c r="T62" i="10"/>
  <c r="U62" i="10" s="1"/>
  <c r="G62" i="6" s="1"/>
  <c r="X16" i="10"/>
  <c r="T16" i="10"/>
  <c r="U16" i="10" s="1"/>
  <c r="G16" i="6" s="1"/>
  <c r="X100" i="10"/>
  <c r="T100" i="10"/>
  <c r="U100" i="10" s="1"/>
  <c r="G100" i="6" s="1"/>
  <c r="X80" i="10"/>
  <c r="T80" i="10"/>
  <c r="U80" i="10" s="1"/>
  <c r="G80" i="6" s="1"/>
  <c r="G104" i="6"/>
  <c r="G116" i="6"/>
  <c r="X96" i="10"/>
  <c r="T96" i="10"/>
  <c r="U96" i="10" s="1"/>
  <c r="G96" i="6" s="1"/>
  <c r="X10" i="10"/>
  <c r="T10" i="10"/>
  <c r="U10" i="10" s="1"/>
  <c r="G10" i="6" s="1"/>
  <c r="G113" i="6"/>
  <c r="X41" i="10"/>
  <c r="T41" i="10"/>
  <c r="U41" i="10" s="1"/>
  <c r="G41" i="6" s="1"/>
  <c r="X12" i="10"/>
  <c r="T12" i="10"/>
  <c r="U12" i="10" s="1"/>
  <c r="G12" i="6" s="1"/>
  <c r="X61" i="10"/>
  <c r="T61" i="10"/>
  <c r="U61" i="10" s="1"/>
  <c r="G61" i="6" s="1"/>
  <c r="X58" i="10"/>
  <c r="T58" i="10"/>
  <c r="U58" i="10" s="1"/>
  <c r="G58" i="6" s="1"/>
  <c r="X55" i="10"/>
  <c r="T55" i="10"/>
  <c r="U55" i="10" s="1"/>
  <c r="G55" i="6" s="1"/>
  <c r="X63" i="10"/>
  <c r="T63" i="10"/>
  <c r="U63" i="10" s="1"/>
  <c r="G63" i="6" s="1"/>
  <c r="X57" i="10"/>
  <c r="T57" i="10"/>
  <c r="U57" i="10" s="1"/>
  <c r="G57" i="6" s="1"/>
  <c r="X70" i="10"/>
  <c r="T70" i="10"/>
  <c r="U70" i="10" s="1"/>
  <c r="G70" i="6" s="1"/>
  <c r="G109" i="6"/>
  <c r="G115" i="6"/>
  <c r="G118" i="6"/>
  <c r="X94" i="10"/>
  <c r="T94" i="10"/>
  <c r="U94" i="10" s="1"/>
  <c r="G94" i="6" s="1"/>
  <c r="X97" i="10"/>
  <c r="T97" i="10"/>
  <c r="U97" i="10" s="1"/>
  <c r="G97" i="6" s="1"/>
  <c r="X67" i="10"/>
  <c r="T67" i="10"/>
  <c r="U67" i="10" s="1"/>
  <c r="G67" i="6" s="1"/>
  <c r="X50" i="10"/>
  <c r="T50" i="10"/>
  <c r="U50" i="10" s="1"/>
  <c r="G50" i="6" s="1"/>
  <c r="X56" i="10"/>
  <c r="T56" i="10"/>
  <c r="U56" i="10" s="1"/>
  <c r="G56" i="6" s="1"/>
  <c r="X20" i="10"/>
  <c r="T20" i="10"/>
  <c r="U20" i="10" s="1"/>
  <c r="G20" i="6" s="1"/>
  <c r="X72" i="10"/>
  <c r="T72" i="10"/>
  <c r="U72" i="10" s="1"/>
  <c r="G72" i="6" s="1"/>
  <c r="X19" i="10"/>
  <c r="T19" i="10"/>
  <c r="U19" i="10" s="1"/>
  <c r="G19" i="6" s="1"/>
  <c r="X68" i="10"/>
  <c r="T68" i="10"/>
  <c r="U68" i="10" s="1"/>
  <c r="G68" i="6" s="1"/>
  <c r="X15" i="10"/>
  <c r="T15" i="10"/>
  <c r="U15" i="10" s="1"/>
  <c r="G15" i="6" s="1"/>
  <c r="X35" i="10"/>
  <c r="T35" i="10"/>
  <c r="U35" i="10" s="1"/>
  <c r="G35" i="6" s="1"/>
  <c r="X11" i="10"/>
  <c r="T11" i="10"/>
  <c r="U11" i="10" s="1"/>
  <c r="G11" i="6" s="1"/>
  <c r="X90" i="10"/>
  <c r="T90" i="10"/>
  <c r="U90" i="10" s="1"/>
  <c r="G90" i="6" s="1"/>
  <c r="X81" i="10"/>
  <c r="T81" i="10"/>
  <c r="U81" i="10" s="1"/>
  <c r="G81" i="6" s="1"/>
  <c r="G106" i="6"/>
  <c r="X48" i="10"/>
  <c r="T48" i="10"/>
  <c r="U48" i="10" s="1"/>
  <c r="G48" i="6" s="1"/>
  <c r="X32" i="10"/>
  <c r="T32" i="10"/>
  <c r="U32" i="10" s="1"/>
  <c r="G32" i="6" s="1"/>
  <c r="X28" i="10"/>
  <c r="T28" i="10"/>
  <c r="U28" i="10" s="1"/>
  <c r="G28" i="6" s="1"/>
  <c r="X85" i="10"/>
  <c r="T85" i="10"/>
  <c r="U85" i="10" s="1"/>
  <c r="G85" i="6" s="1"/>
  <c r="G102" i="6"/>
  <c r="X40" i="10"/>
  <c r="T40" i="10"/>
  <c r="U40" i="10" s="1"/>
  <c r="G40" i="6" s="1"/>
  <c r="X13" i="10"/>
  <c r="T13" i="10"/>
  <c r="U13" i="10" s="1"/>
  <c r="G13" i="6" s="1"/>
  <c r="X49" i="10"/>
  <c r="T49" i="10"/>
  <c r="U49" i="10" s="1"/>
  <c r="G49" i="6" s="1"/>
  <c r="X82" i="10"/>
  <c r="T82" i="10"/>
  <c r="U82" i="10" s="1"/>
  <c r="G82" i="6" s="1"/>
  <c r="G103" i="6"/>
  <c r="X78" i="10"/>
  <c r="T78" i="10"/>
  <c r="U78" i="10" s="1"/>
  <c r="G78" i="6" s="1"/>
  <c r="G110" i="6"/>
  <c r="X83" i="10"/>
  <c r="T83" i="10"/>
  <c r="U83" i="10" s="1"/>
  <c r="G83" i="6" s="1"/>
  <c r="X69" i="10"/>
  <c r="T69" i="10"/>
  <c r="U69" i="10" s="1"/>
  <c r="G69" i="6" s="1"/>
  <c r="X22" i="10"/>
  <c r="T22" i="10"/>
  <c r="U22" i="10" s="1"/>
  <c r="G22" i="6" s="1"/>
  <c r="X43" i="10"/>
  <c r="T43" i="10"/>
  <c r="U43" i="10" s="1"/>
  <c r="G43" i="6" s="1"/>
  <c r="X23" i="10"/>
  <c r="T23" i="10"/>
  <c r="U23" i="10" s="1"/>
  <c r="G23" i="6" s="1"/>
  <c r="G120" i="6"/>
  <c r="X52" i="10"/>
  <c r="T52" i="10"/>
  <c r="U52" i="10" s="1"/>
  <c r="G52" i="6" s="1"/>
  <c r="X46" i="10"/>
  <c r="T46" i="10"/>
  <c r="U46" i="10" s="1"/>
  <c r="G46" i="6" s="1"/>
  <c r="X92" i="10"/>
  <c r="T92" i="10"/>
  <c r="U92" i="10" s="1"/>
  <c r="G92" i="6" s="1"/>
  <c r="X4" i="10"/>
  <c r="T4" i="10"/>
  <c r="U4" i="10" s="1"/>
  <c r="G4" i="6" s="1"/>
  <c r="G303" i="6" l="1"/>
  <c r="AT83" i="10"/>
  <c r="AP83" i="10"/>
  <c r="AQ83" i="10" s="1"/>
  <c r="K83" i="6" s="1"/>
  <c r="AT58" i="10"/>
  <c r="AP58" i="10"/>
  <c r="AQ58" i="10" s="1"/>
  <c r="K58" i="6" s="1"/>
  <c r="AT46" i="10"/>
  <c r="AP46" i="10"/>
  <c r="AQ46" i="10" s="1"/>
  <c r="K46" i="6" s="1"/>
  <c r="AT23" i="10"/>
  <c r="AP23" i="10"/>
  <c r="AQ23" i="10" s="1"/>
  <c r="K23" i="6" s="1"/>
  <c r="AT49" i="10"/>
  <c r="AP49" i="10"/>
  <c r="AQ49" i="10" s="1"/>
  <c r="K49" i="6" s="1"/>
  <c r="AT48" i="10"/>
  <c r="AP48" i="10"/>
  <c r="AQ48" i="10" s="1"/>
  <c r="K48" i="6" s="1"/>
  <c r="AT90" i="10"/>
  <c r="AP90" i="10"/>
  <c r="AQ90" i="10" s="1"/>
  <c r="K90" i="6" s="1"/>
  <c r="AT35" i="10"/>
  <c r="AP35" i="10"/>
  <c r="AQ35" i="10" s="1"/>
  <c r="K35" i="6" s="1"/>
  <c r="AT19" i="10"/>
  <c r="AP19" i="10"/>
  <c r="AQ19" i="10" s="1"/>
  <c r="K19" i="6" s="1"/>
  <c r="AT20" i="10"/>
  <c r="AP20" i="10"/>
  <c r="AQ20" i="10" s="1"/>
  <c r="K20" i="6" s="1"/>
  <c r="AT67" i="10"/>
  <c r="AP67" i="10"/>
  <c r="AQ67" i="10" s="1"/>
  <c r="K67" i="6" s="1"/>
  <c r="AT70" i="10"/>
  <c r="AP70" i="10"/>
  <c r="AQ70" i="10" s="1"/>
  <c r="K70" i="6" s="1"/>
  <c r="AT57" i="10"/>
  <c r="AP57" i="10"/>
  <c r="AQ57" i="10" s="1"/>
  <c r="K57" i="6" s="1"/>
  <c r="AT63" i="10"/>
  <c r="AP63" i="10"/>
  <c r="AQ63" i="10" s="1"/>
  <c r="K63" i="6" s="1"/>
  <c r="K113" i="6"/>
  <c r="K104" i="6"/>
  <c r="AT100" i="10"/>
  <c r="AP100" i="10"/>
  <c r="AQ100" i="10" s="1"/>
  <c r="K100" i="6" s="1"/>
  <c r="AT62" i="10"/>
  <c r="AP62" i="10"/>
  <c r="AQ62" i="10" s="1"/>
  <c r="K62" i="6" s="1"/>
  <c r="AT44" i="10"/>
  <c r="AP44" i="10"/>
  <c r="AQ44" i="10" s="1"/>
  <c r="K44" i="6" s="1"/>
  <c r="AT65" i="10"/>
  <c r="AP65" i="10"/>
  <c r="AQ65" i="10" s="1"/>
  <c r="K65" i="6" s="1"/>
  <c r="AT86" i="10"/>
  <c r="AP86" i="10"/>
  <c r="AQ86" i="10" s="1"/>
  <c r="K86" i="6" s="1"/>
  <c r="AT98" i="10"/>
  <c r="AP98" i="10"/>
  <c r="AQ98" i="10" s="1"/>
  <c r="K98" i="6" s="1"/>
  <c r="AT31" i="10"/>
  <c r="AP31" i="10"/>
  <c r="AQ31" i="10" s="1"/>
  <c r="K31" i="6" s="1"/>
  <c r="AT88" i="10"/>
  <c r="AP88" i="10"/>
  <c r="AQ88" i="10" s="1"/>
  <c r="K88" i="6" s="1"/>
  <c r="AT47" i="10"/>
  <c r="AP47" i="10"/>
  <c r="AQ47" i="10" s="1"/>
  <c r="K47" i="6" s="1"/>
  <c r="AT17" i="10"/>
  <c r="AP17" i="10"/>
  <c r="AQ17" i="10" s="1"/>
  <c r="K17" i="6" s="1"/>
  <c r="AT30" i="10"/>
  <c r="AP30" i="10"/>
  <c r="AQ30" i="10" s="1"/>
  <c r="K30" i="6" s="1"/>
  <c r="K117" i="6"/>
  <c r="AT59" i="10"/>
  <c r="AP59" i="10"/>
  <c r="AQ59" i="10" s="1"/>
  <c r="K59" i="6" s="1"/>
  <c r="AT14" i="10"/>
  <c r="AP14" i="10"/>
  <c r="AQ14" i="10" s="1"/>
  <c r="K14" i="6" s="1"/>
  <c r="AT60" i="10"/>
  <c r="AP60" i="10"/>
  <c r="AQ60" i="10" s="1"/>
  <c r="K60" i="6" s="1"/>
  <c r="AT18" i="10"/>
  <c r="AP18" i="10"/>
  <c r="AQ18" i="10" s="1"/>
  <c r="K18" i="6" s="1"/>
  <c r="AT87" i="10"/>
  <c r="AP87" i="10"/>
  <c r="AQ87" i="10" s="1"/>
  <c r="K87" i="6" s="1"/>
  <c r="AT4" i="10"/>
  <c r="AP4" i="10"/>
  <c r="AQ4" i="10" s="1"/>
  <c r="K4" i="6" s="1"/>
  <c r="K120" i="6"/>
  <c r="AT43" i="10"/>
  <c r="AP43" i="10"/>
  <c r="AQ43" i="10" s="1"/>
  <c r="K43" i="6" s="1"/>
  <c r="AT69" i="10"/>
  <c r="AP69" i="10"/>
  <c r="AQ69" i="10" s="1"/>
  <c r="K69" i="6" s="1"/>
  <c r="K110" i="6"/>
  <c r="AT85" i="10"/>
  <c r="AP85" i="10"/>
  <c r="AQ85" i="10" s="1"/>
  <c r="K85" i="6" s="1"/>
  <c r="AT28" i="10"/>
  <c r="AP28" i="10"/>
  <c r="AQ28" i="10" s="1"/>
  <c r="K28" i="6" s="1"/>
  <c r="AT68" i="10"/>
  <c r="AP68" i="10"/>
  <c r="AQ68" i="10" s="1"/>
  <c r="K68" i="6" s="1"/>
  <c r="AT56" i="10"/>
  <c r="AP56" i="10"/>
  <c r="AQ56" i="10" s="1"/>
  <c r="K56" i="6" s="1"/>
  <c r="AT94" i="10"/>
  <c r="AP94" i="10"/>
  <c r="AQ94" i="10" s="1"/>
  <c r="K94" i="6" s="1"/>
  <c r="AT41" i="10"/>
  <c r="AP41" i="10"/>
  <c r="AQ41" i="10" s="1"/>
  <c r="K41" i="6" s="1"/>
  <c r="AT96" i="10"/>
  <c r="AP96" i="10"/>
  <c r="AQ96" i="10" s="1"/>
  <c r="K96" i="6" s="1"/>
  <c r="AT21" i="10"/>
  <c r="AP21" i="10"/>
  <c r="AQ21" i="10" s="1"/>
  <c r="K21" i="6" s="1"/>
  <c r="AT27" i="10"/>
  <c r="AP27" i="10"/>
  <c r="AQ27" i="10" s="1"/>
  <c r="K27" i="6" s="1"/>
  <c r="AT53" i="10"/>
  <c r="AP53" i="10"/>
  <c r="AQ53" i="10" s="1"/>
  <c r="K53" i="6" s="1"/>
  <c r="AT37" i="10"/>
  <c r="AP37" i="10"/>
  <c r="AQ37" i="10" s="1"/>
  <c r="K37" i="6" s="1"/>
  <c r="AT73" i="10"/>
  <c r="AP73" i="10"/>
  <c r="AQ73" i="10" s="1"/>
  <c r="K73" i="6" s="1"/>
  <c r="AT29" i="10"/>
  <c r="AP29" i="10"/>
  <c r="AQ29" i="10" s="1"/>
  <c r="K29" i="6" s="1"/>
  <c r="AT101" i="10"/>
  <c r="AP101" i="10"/>
  <c r="AQ101" i="10" s="1"/>
  <c r="K101" i="6" s="1"/>
  <c r="AT51" i="10"/>
  <c r="AP51" i="10"/>
  <c r="AQ51" i="10" s="1"/>
  <c r="K51" i="6" s="1"/>
  <c r="K108" i="6"/>
  <c r="K112" i="6"/>
  <c r="K119" i="6"/>
  <c r="K111" i="6"/>
  <c r="K107" i="6"/>
  <c r="AT92" i="10"/>
  <c r="AP92" i="10"/>
  <c r="AQ92" i="10" s="1"/>
  <c r="K92" i="6" s="1"/>
  <c r="AT52" i="10"/>
  <c r="AP52" i="10"/>
  <c r="AQ52" i="10" s="1"/>
  <c r="K52" i="6" s="1"/>
  <c r="AT22" i="10"/>
  <c r="AP22" i="10"/>
  <c r="AQ22" i="10" s="1"/>
  <c r="K22" i="6" s="1"/>
  <c r="AT78" i="10"/>
  <c r="AP78" i="10"/>
  <c r="AQ78" i="10" s="1"/>
  <c r="K78" i="6" s="1"/>
  <c r="K103" i="6"/>
  <c r="AT82" i="10"/>
  <c r="AP82" i="10"/>
  <c r="AQ82" i="10" s="1"/>
  <c r="K82" i="6" s="1"/>
  <c r="AT13" i="10"/>
  <c r="AP13" i="10"/>
  <c r="AQ13" i="10" s="1"/>
  <c r="K13" i="6" s="1"/>
  <c r="AT40" i="10"/>
  <c r="AP40" i="10"/>
  <c r="AQ40" i="10" s="1"/>
  <c r="K40" i="6" s="1"/>
  <c r="K102" i="6"/>
  <c r="AT32" i="10"/>
  <c r="AP32" i="10"/>
  <c r="AQ32" i="10" s="1"/>
  <c r="K32" i="6" s="1"/>
  <c r="K106" i="6"/>
  <c r="AT81" i="10"/>
  <c r="AP81" i="10"/>
  <c r="AQ81" i="10" s="1"/>
  <c r="K81" i="6" s="1"/>
  <c r="AT11" i="10"/>
  <c r="AP11" i="10"/>
  <c r="AQ11" i="10" s="1"/>
  <c r="K11" i="6" s="1"/>
  <c r="AT15" i="10"/>
  <c r="AP15" i="10"/>
  <c r="AQ15" i="10" s="1"/>
  <c r="K15" i="6" s="1"/>
  <c r="AT72" i="10"/>
  <c r="AP72" i="10"/>
  <c r="AQ72" i="10" s="1"/>
  <c r="K72" i="6" s="1"/>
  <c r="AT50" i="10"/>
  <c r="AP50" i="10"/>
  <c r="AQ50" i="10" s="1"/>
  <c r="K50" i="6" s="1"/>
  <c r="AT97" i="10"/>
  <c r="AP97" i="10"/>
  <c r="AQ97" i="10" s="1"/>
  <c r="K97" i="6" s="1"/>
  <c r="K118" i="6"/>
  <c r="K115" i="6"/>
  <c r="K109" i="6"/>
  <c r="AT55" i="10"/>
  <c r="AP55" i="10"/>
  <c r="AQ55" i="10" s="1"/>
  <c r="K55" i="6" s="1"/>
  <c r="AT61" i="10"/>
  <c r="AP61" i="10"/>
  <c r="AQ61" i="10" s="1"/>
  <c r="K61" i="6" s="1"/>
  <c r="AT12" i="10"/>
  <c r="AP12" i="10"/>
  <c r="AQ12" i="10" s="1"/>
  <c r="K12" i="6" s="1"/>
  <c r="AT10" i="10"/>
  <c r="AP10" i="10"/>
  <c r="AQ10" i="10" s="1"/>
  <c r="K10" i="6" s="1"/>
  <c r="K116" i="6"/>
  <c r="AT80" i="10"/>
  <c r="AP80" i="10"/>
  <c r="AQ80" i="10" s="1"/>
  <c r="K80" i="6" s="1"/>
  <c r="AT16" i="10"/>
  <c r="AP16" i="10"/>
  <c r="AQ16" i="10" s="1"/>
  <c r="K16" i="6" s="1"/>
  <c r="AT91" i="10"/>
  <c r="AP91" i="10"/>
  <c r="AQ91" i="10" s="1"/>
  <c r="K91" i="6" s="1"/>
  <c r="AT38" i="10"/>
  <c r="AP38" i="10"/>
  <c r="AQ38" i="10" s="1"/>
  <c r="K38" i="6" s="1"/>
  <c r="AT93" i="10"/>
  <c r="AP93" i="10"/>
  <c r="AQ93" i="10" s="1"/>
  <c r="K93" i="6" s="1"/>
  <c r="AT64" i="10"/>
  <c r="AP64" i="10"/>
  <c r="AQ64" i="10" s="1"/>
  <c r="K64" i="6" s="1"/>
  <c r="AT84" i="10"/>
  <c r="AP84" i="10"/>
  <c r="AQ84" i="10" s="1"/>
  <c r="K84" i="6" s="1"/>
  <c r="AT39" i="10"/>
  <c r="AP39" i="10"/>
  <c r="AQ39" i="10" s="1"/>
  <c r="K39" i="6" s="1"/>
  <c r="AT76" i="10"/>
  <c r="AP76" i="10"/>
  <c r="AQ76" i="10" s="1"/>
  <c r="K76" i="6" s="1"/>
  <c r="AT36" i="10"/>
  <c r="AP36" i="10"/>
  <c r="AQ36" i="10" s="1"/>
  <c r="K36" i="6" s="1"/>
  <c r="AT34" i="10"/>
  <c r="AP34" i="10"/>
  <c r="AQ34" i="10" s="1"/>
  <c r="K34" i="6" s="1"/>
  <c r="AT71" i="10"/>
  <c r="AP71" i="10"/>
  <c r="AQ71" i="10" s="1"/>
  <c r="K71" i="6" s="1"/>
  <c r="AT89" i="10"/>
  <c r="AP89" i="10"/>
  <c r="AQ89" i="10" s="1"/>
  <c r="K89" i="6" s="1"/>
  <c r="AT99" i="10"/>
  <c r="AP99" i="10"/>
  <c r="AQ99" i="10" s="1"/>
  <c r="K99" i="6" s="1"/>
  <c r="AT33" i="10"/>
  <c r="AP33" i="10"/>
  <c r="AQ33" i="10" s="1"/>
  <c r="K33" i="6" s="1"/>
  <c r="AT95" i="10"/>
  <c r="AP95" i="10"/>
  <c r="AQ95" i="10" s="1"/>
  <c r="K95" i="6" s="1"/>
  <c r="AT45" i="10"/>
  <c r="AP45" i="10"/>
  <c r="AQ45" i="10" s="1"/>
  <c r="K45" i="6" s="1"/>
  <c r="AT66" i="10"/>
  <c r="AP66" i="10"/>
  <c r="AQ66" i="10" s="1"/>
  <c r="K66" i="6" s="1"/>
  <c r="AT79" i="10"/>
  <c r="AP79" i="10"/>
  <c r="AQ79" i="10" s="1"/>
  <c r="K79" i="6" s="1"/>
  <c r="AT24" i="10"/>
  <c r="AP24" i="10"/>
  <c r="AQ24" i="10" s="1"/>
  <c r="K24" i="6" s="1"/>
  <c r="K105" i="6"/>
  <c r="AT75" i="10"/>
  <c r="AP75" i="10"/>
  <c r="AQ75" i="10" s="1"/>
  <c r="K75" i="6" s="1"/>
  <c r="AT26" i="10"/>
  <c r="AP26" i="10"/>
  <c r="AQ26" i="10" s="1"/>
  <c r="K26" i="6" s="1"/>
  <c r="AT74" i="10"/>
  <c r="AP74" i="10"/>
  <c r="AQ74" i="10" s="1"/>
  <c r="K74" i="6" s="1"/>
  <c r="AT54" i="10"/>
  <c r="AP54" i="10"/>
  <c r="AQ54" i="10" s="1"/>
  <c r="K54" i="6" s="1"/>
  <c r="AT42" i="10"/>
  <c r="AP42" i="10"/>
  <c r="AQ42" i="10" s="1"/>
  <c r="K42" i="6" s="1"/>
  <c r="K114" i="6"/>
  <c r="AT77" i="10"/>
  <c r="AP77" i="10"/>
  <c r="AQ77" i="10" s="1"/>
  <c r="K77" i="6" s="1"/>
  <c r="AT25" i="10"/>
  <c r="AP25" i="10"/>
  <c r="AQ25" i="10" s="1"/>
  <c r="K25" i="6" s="1"/>
  <c r="K303" i="6" l="1"/>
  <c r="BP25" i="10"/>
  <c r="BL25" i="10"/>
  <c r="BM25" i="10" s="1"/>
  <c r="O25" i="6" s="1"/>
  <c r="BP42" i="10"/>
  <c r="BL42" i="10"/>
  <c r="BM42" i="10" s="1"/>
  <c r="O42" i="6" s="1"/>
  <c r="BP74" i="10"/>
  <c r="BL74" i="10"/>
  <c r="BM74" i="10" s="1"/>
  <c r="O74" i="6" s="1"/>
  <c r="BP26" i="10"/>
  <c r="BL26" i="10"/>
  <c r="BM26" i="10" s="1"/>
  <c r="O26" i="6" s="1"/>
  <c r="O105" i="6"/>
  <c r="BP79" i="10"/>
  <c r="BL79" i="10"/>
  <c r="BM79" i="10" s="1"/>
  <c r="O79" i="6" s="1"/>
  <c r="BP66" i="10"/>
  <c r="BL66" i="10"/>
  <c r="BM66" i="10" s="1"/>
  <c r="O66" i="6" s="1"/>
  <c r="BP45" i="10"/>
  <c r="BL45" i="10"/>
  <c r="BM45" i="10" s="1"/>
  <c r="O45" i="6" s="1"/>
  <c r="BP71" i="10"/>
  <c r="BL71" i="10"/>
  <c r="BM71" i="10" s="1"/>
  <c r="O71" i="6" s="1"/>
  <c r="BP36" i="10"/>
  <c r="BL36" i="10"/>
  <c r="BM36" i="10" s="1"/>
  <c r="O36" i="6" s="1"/>
  <c r="BP76" i="10"/>
  <c r="BL76" i="10"/>
  <c r="BM76" i="10" s="1"/>
  <c r="O76" i="6" s="1"/>
  <c r="BP39" i="10"/>
  <c r="BL39" i="10"/>
  <c r="BM39" i="10" s="1"/>
  <c r="O39" i="6" s="1"/>
  <c r="BP64" i="10"/>
  <c r="BL64" i="10"/>
  <c r="BM64" i="10" s="1"/>
  <c r="O64" i="6" s="1"/>
  <c r="BP38" i="10"/>
  <c r="BL38" i="10"/>
  <c r="BM38" i="10" s="1"/>
  <c r="O38" i="6" s="1"/>
  <c r="BP91" i="10"/>
  <c r="BL91" i="10"/>
  <c r="BM91" i="10" s="1"/>
  <c r="O91" i="6" s="1"/>
  <c r="BP16" i="10"/>
  <c r="BL16" i="10"/>
  <c r="BM16" i="10" s="1"/>
  <c r="O16" i="6" s="1"/>
  <c r="BP80" i="10"/>
  <c r="BL80" i="10"/>
  <c r="BM80" i="10" s="1"/>
  <c r="O80" i="6" s="1"/>
  <c r="O116" i="6"/>
  <c r="BP12" i="10"/>
  <c r="BL12" i="10"/>
  <c r="BM12" i="10" s="1"/>
  <c r="O12" i="6" s="1"/>
  <c r="O118" i="6"/>
  <c r="BP97" i="10"/>
  <c r="BL97" i="10"/>
  <c r="BM97" i="10" s="1"/>
  <c r="O97" i="6" s="1"/>
  <c r="BP11" i="10"/>
  <c r="BL11" i="10"/>
  <c r="BM11" i="10" s="1"/>
  <c r="O11" i="6" s="1"/>
  <c r="O106" i="6"/>
  <c r="BP32" i="10"/>
  <c r="BL32" i="10"/>
  <c r="BM32" i="10" s="1"/>
  <c r="O32" i="6" s="1"/>
  <c r="BP40" i="10"/>
  <c r="BL40" i="10"/>
  <c r="BM40" i="10" s="1"/>
  <c r="O40" i="6" s="1"/>
  <c r="BP13" i="10"/>
  <c r="BL13" i="10"/>
  <c r="BM13" i="10" s="1"/>
  <c r="O13" i="6" s="1"/>
  <c r="BP78" i="10"/>
  <c r="BL78" i="10"/>
  <c r="BM78" i="10" s="1"/>
  <c r="O78" i="6" s="1"/>
  <c r="BP22" i="10"/>
  <c r="BL22" i="10"/>
  <c r="BM22" i="10" s="1"/>
  <c r="O22" i="6" s="1"/>
  <c r="BP52" i="10"/>
  <c r="BL52" i="10"/>
  <c r="BM52" i="10" s="1"/>
  <c r="O52" i="6" s="1"/>
  <c r="BP92" i="10"/>
  <c r="BL92" i="10"/>
  <c r="BM92" i="10" s="1"/>
  <c r="O92" i="6" s="1"/>
  <c r="O119" i="6"/>
  <c r="O112" i="6"/>
  <c r="BP51" i="10"/>
  <c r="BL51" i="10"/>
  <c r="BM51" i="10" s="1"/>
  <c r="O51" i="6" s="1"/>
  <c r="BP29" i="10"/>
  <c r="BL29" i="10"/>
  <c r="BM29" i="10" s="1"/>
  <c r="O29" i="6" s="1"/>
  <c r="BP73" i="10"/>
  <c r="BL73" i="10"/>
  <c r="BM73" i="10" s="1"/>
  <c r="O73" i="6" s="1"/>
  <c r="BP53" i="10"/>
  <c r="BL53" i="10"/>
  <c r="BM53" i="10" s="1"/>
  <c r="O53" i="6" s="1"/>
  <c r="BP27" i="10"/>
  <c r="BL27" i="10"/>
  <c r="BM27" i="10" s="1"/>
  <c r="O27" i="6" s="1"/>
  <c r="BP21" i="10"/>
  <c r="BL21" i="10"/>
  <c r="BM21" i="10" s="1"/>
  <c r="O21" i="6" s="1"/>
  <c r="BP96" i="10"/>
  <c r="BL96" i="10"/>
  <c r="BM96" i="10" s="1"/>
  <c r="O96" i="6" s="1"/>
  <c r="BP56" i="10"/>
  <c r="BL56" i="10"/>
  <c r="BM56" i="10" s="1"/>
  <c r="O56" i="6" s="1"/>
  <c r="BP68" i="10"/>
  <c r="BL68" i="10"/>
  <c r="BM68" i="10" s="1"/>
  <c r="O68" i="6" s="1"/>
  <c r="BP85" i="10"/>
  <c r="BL85" i="10"/>
  <c r="BM85" i="10" s="1"/>
  <c r="O85" i="6" s="1"/>
  <c r="O110" i="6"/>
  <c r="BP43" i="10"/>
  <c r="BL43" i="10"/>
  <c r="BM43" i="10" s="1"/>
  <c r="O43" i="6" s="1"/>
  <c r="BP4" i="10"/>
  <c r="BL4" i="10"/>
  <c r="BM4" i="10" s="1"/>
  <c r="O4" i="6" s="1"/>
  <c r="BP18" i="10"/>
  <c r="BL18" i="10"/>
  <c r="BM18" i="10" s="1"/>
  <c r="O18" i="6" s="1"/>
  <c r="BP14" i="10"/>
  <c r="BL14" i="10"/>
  <c r="BM14" i="10" s="1"/>
  <c r="O14" i="6" s="1"/>
  <c r="BP59" i="10"/>
  <c r="BL59" i="10"/>
  <c r="BM59" i="10" s="1"/>
  <c r="O59" i="6" s="1"/>
  <c r="O117" i="6"/>
  <c r="BP30" i="10"/>
  <c r="BL30" i="10"/>
  <c r="BM30" i="10" s="1"/>
  <c r="O30" i="6" s="1"/>
  <c r="BP31" i="10"/>
  <c r="BL31" i="10"/>
  <c r="BM31" i="10" s="1"/>
  <c r="O31" i="6" s="1"/>
  <c r="BP86" i="10"/>
  <c r="BL86" i="10"/>
  <c r="BM86" i="10" s="1"/>
  <c r="O86" i="6" s="1"/>
  <c r="BP44" i="10"/>
  <c r="BL44" i="10"/>
  <c r="BM44" i="10" s="1"/>
  <c r="O44" i="6" s="1"/>
  <c r="BP100" i="10"/>
  <c r="BL100" i="10"/>
  <c r="BM100" i="10" s="1"/>
  <c r="O100" i="6" s="1"/>
  <c r="O113" i="6"/>
  <c r="BP63" i="10"/>
  <c r="BL63" i="10"/>
  <c r="BM63" i="10" s="1"/>
  <c r="O63" i="6" s="1"/>
  <c r="BP70" i="10"/>
  <c r="BL70" i="10"/>
  <c r="BM70" i="10" s="1"/>
  <c r="O70" i="6" s="1"/>
  <c r="BP19" i="10"/>
  <c r="BL19" i="10"/>
  <c r="BM19" i="10" s="1"/>
  <c r="O19" i="6" s="1"/>
  <c r="BP90" i="10"/>
  <c r="BL90" i="10"/>
  <c r="BM90" i="10" s="1"/>
  <c r="O90" i="6" s="1"/>
  <c r="BP48" i="10"/>
  <c r="BL48" i="10"/>
  <c r="BM48" i="10" s="1"/>
  <c r="O48" i="6" s="1"/>
  <c r="BP49" i="10"/>
  <c r="BL49" i="10"/>
  <c r="BM49" i="10" s="1"/>
  <c r="O49" i="6" s="1"/>
  <c r="BP46" i="10"/>
  <c r="BL46" i="10"/>
  <c r="BM46" i="10" s="1"/>
  <c r="O46" i="6" s="1"/>
  <c r="BP77" i="10"/>
  <c r="BL77" i="10"/>
  <c r="BM77" i="10" s="1"/>
  <c r="O77" i="6" s="1"/>
  <c r="O114" i="6"/>
  <c r="BP54" i="10"/>
  <c r="BL54" i="10"/>
  <c r="BM54" i="10" s="1"/>
  <c r="O54" i="6" s="1"/>
  <c r="BP75" i="10"/>
  <c r="BL75" i="10"/>
  <c r="BM75" i="10" s="1"/>
  <c r="O75" i="6" s="1"/>
  <c r="BP24" i="10"/>
  <c r="BL24" i="10"/>
  <c r="BM24" i="10" s="1"/>
  <c r="O24" i="6" s="1"/>
  <c r="BP95" i="10"/>
  <c r="BL95" i="10"/>
  <c r="BM95" i="10" s="1"/>
  <c r="O95" i="6" s="1"/>
  <c r="BP33" i="10"/>
  <c r="BL33" i="10"/>
  <c r="BM33" i="10" s="1"/>
  <c r="O33" i="6" s="1"/>
  <c r="BP99" i="10"/>
  <c r="BL99" i="10"/>
  <c r="BM99" i="10" s="1"/>
  <c r="O99" i="6" s="1"/>
  <c r="BP89" i="10"/>
  <c r="BL89" i="10"/>
  <c r="BM89" i="10" s="1"/>
  <c r="O89" i="6" s="1"/>
  <c r="BP34" i="10"/>
  <c r="BL34" i="10"/>
  <c r="BM34" i="10" s="1"/>
  <c r="O34" i="6" s="1"/>
  <c r="BP84" i="10"/>
  <c r="BL84" i="10"/>
  <c r="BM84" i="10" s="1"/>
  <c r="O84" i="6" s="1"/>
  <c r="BP93" i="10"/>
  <c r="BL93" i="10"/>
  <c r="BM93" i="10" s="1"/>
  <c r="O93" i="6" s="1"/>
  <c r="BP10" i="10"/>
  <c r="BL10" i="10"/>
  <c r="BM10" i="10" s="1"/>
  <c r="O10" i="6" s="1"/>
  <c r="BP61" i="10"/>
  <c r="BL61" i="10"/>
  <c r="BM61" i="10" s="1"/>
  <c r="O61" i="6" s="1"/>
  <c r="BP55" i="10"/>
  <c r="BL55" i="10"/>
  <c r="BM55" i="10" s="1"/>
  <c r="O55" i="6" s="1"/>
  <c r="O109" i="6"/>
  <c r="O115" i="6"/>
  <c r="BP50" i="10"/>
  <c r="BL50" i="10"/>
  <c r="BM50" i="10" s="1"/>
  <c r="O50" i="6" s="1"/>
  <c r="BP72" i="10"/>
  <c r="BL72" i="10"/>
  <c r="BM72" i="10" s="1"/>
  <c r="O72" i="6" s="1"/>
  <c r="BP15" i="10"/>
  <c r="BL15" i="10"/>
  <c r="BM15" i="10" s="1"/>
  <c r="O15" i="6" s="1"/>
  <c r="BP81" i="10"/>
  <c r="BL81" i="10"/>
  <c r="BM81" i="10" s="1"/>
  <c r="O81" i="6" s="1"/>
  <c r="O102" i="6"/>
  <c r="BP82" i="10"/>
  <c r="BL82" i="10"/>
  <c r="BM82" i="10" s="1"/>
  <c r="O82" i="6" s="1"/>
  <c r="O103" i="6"/>
  <c r="O107" i="6"/>
  <c r="O111" i="6"/>
  <c r="O108" i="6"/>
  <c r="BP101" i="10"/>
  <c r="BL101" i="10"/>
  <c r="BM101" i="10" s="1"/>
  <c r="O101" i="6" s="1"/>
  <c r="BP37" i="10"/>
  <c r="BL37" i="10"/>
  <c r="BM37" i="10" s="1"/>
  <c r="O37" i="6" s="1"/>
  <c r="BP41" i="10"/>
  <c r="BL41" i="10"/>
  <c r="BM41" i="10" s="1"/>
  <c r="O41" i="6" s="1"/>
  <c r="BP94" i="10"/>
  <c r="BL94" i="10"/>
  <c r="BM94" i="10" s="1"/>
  <c r="O94" i="6" s="1"/>
  <c r="BP28" i="10"/>
  <c r="BL28" i="10"/>
  <c r="BM28" i="10" s="1"/>
  <c r="O28" i="6" s="1"/>
  <c r="BP69" i="10"/>
  <c r="BL69" i="10"/>
  <c r="BM69" i="10" s="1"/>
  <c r="O69" i="6" s="1"/>
  <c r="O120" i="6"/>
  <c r="BP87" i="10"/>
  <c r="BL87" i="10"/>
  <c r="BM87" i="10" s="1"/>
  <c r="O87" i="6" s="1"/>
  <c r="BP60" i="10"/>
  <c r="BL60" i="10"/>
  <c r="BM60" i="10" s="1"/>
  <c r="O60" i="6" s="1"/>
  <c r="BP17" i="10"/>
  <c r="BL17" i="10"/>
  <c r="BM17" i="10" s="1"/>
  <c r="O17" i="6" s="1"/>
  <c r="BP47" i="10"/>
  <c r="BL47" i="10"/>
  <c r="BM47" i="10" s="1"/>
  <c r="O47" i="6" s="1"/>
  <c r="BP88" i="10"/>
  <c r="BL88" i="10"/>
  <c r="BM88" i="10" s="1"/>
  <c r="O88" i="6" s="1"/>
  <c r="BP98" i="10"/>
  <c r="BL98" i="10"/>
  <c r="BM98" i="10" s="1"/>
  <c r="O98" i="6" s="1"/>
  <c r="BP65" i="10"/>
  <c r="BL65" i="10"/>
  <c r="BM65" i="10" s="1"/>
  <c r="O65" i="6" s="1"/>
  <c r="BP62" i="10"/>
  <c r="BL62" i="10"/>
  <c r="BM62" i="10" s="1"/>
  <c r="O62" i="6" s="1"/>
  <c r="O104" i="6"/>
  <c r="BP57" i="10"/>
  <c r="BL57" i="10"/>
  <c r="BM57" i="10" s="1"/>
  <c r="O57" i="6" s="1"/>
  <c r="BP67" i="10"/>
  <c r="BL67" i="10"/>
  <c r="BM67" i="10" s="1"/>
  <c r="O67" i="6" s="1"/>
  <c r="BP20" i="10"/>
  <c r="BL20" i="10"/>
  <c r="BM20" i="10" s="1"/>
  <c r="O20" i="6" s="1"/>
  <c r="BP35" i="10"/>
  <c r="BL35" i="10"/>
  <c r="BM35" i="10" s="1"/>
  <c r="O35" i="6" s="1"/>
  <c r="BP23" i="10"/>
  <c r="BL23" i="10"/>
  <c r="BM23" i="10" s="1"/>
  <c r="O23" i="6" s="1"/>
  <c r="BP58" i="10"/>
  <c r="BL58" i="10"/>
  <c r="BM58" i="10" s="1"/>
  <c r="O58" i="6" s="1"/>
  <c r="BP83" i="10"/>
  <c r="BL83" i="10"/>
  <c r="BM83" i="10" s="1"/>
  <c r="O83" i="6" s="1"/>
  <c r="O303" i="6" l="1"/>
  <c r="CL23" i="10"/>
  <c r="CH23" i="10"/>
  <c r="CI23" i="10" s="1"/>
  <c r="S23" i="6" s="1"/>
  <c r="CL20" i="10"/>
  <c r="CH20" i="10"/>
  <c r="CI20" i="10" s="1"/>
  <c r="S20" i="6" s="1"/>
  <c r="S104" i="6"/>
  <c r="CL98" i="10"/>
  <c r="CH98" i="10"/>
  <c r="CI98" i="10" s="1"/>
  <c r="S98" i="6" s="1"/>
  <c r="CL47" i="10"/>
  <c r="CH47" i="10"/>
  <c r="CI47" i="10" s="1"/>
  <c r="S47" i="6" s="1"/>
  <c r="CL60" i="10"/>
  <c r="CH60" i="10"/>
  <c r="CI60" i="10" s="1"/>
  <c r="S60" i="6" s="1"/>
  <c r="S120" i="6"/>
  <c r="CL94" i="10"/>
  <c r="CH94" i="10"/>
  <c r="CI94" i="10" s="1"/>
  <c r="S94" i="6" s="1"/>
  <c r="CL41" i="10"/>
  <c r="CH41" i="10"/>
  <c r="CI41" i="10" s="1"/>
  <c r="S41" i="6" s="1"/>
  <c r="CL37" i="10"/>
  <c r="CH37" i="10"/>
  <c r="CI37" i="10" s="1"/>
  <c r="S37" i="6" s="1"/>
  <c r="CL101" i="10"/>
  <c r="CH101" i="10"/>
  <c r="CI101" i="10" s="1"/>
  <c r="S101" i="6" s="1"/>
  <c r="S103" i="6"/>
  <c r="CL81" i="10"/>
  <c r="CH81" i="10"/>
  <c r="CI81" i="10" s="1"/>
  <c r="S81" i="6" s="1"/>
  <c r="CL15" i="10"/>
  <c r="CH15" i="10"/>
  <c r="CI15" i="10" s="1"/>
  <c r="S15" i="6" s="1"/>
  <c r="S115" i="6"/>
  <c r="CL55" i="10"/>
  <c r="CH55" i="10"/>
  <c r="CI55" i="10" s="1"/>
  <c r="S55" i="6" s="1"/>
  <c r="CL61" i="10"/>
  <c r="CH61" i="10"/>
  <c r="CI61" i="10" s="1"/>
  <c r="S61" i="6" s="1"/>
  <c r="CL10" i="10"/>
  <c r="CH10" i="10"/>
  <c r="CI10" i="10" s="1"/>
  <c r="S10" i="6" s="1"/>
  <c r="CL84" i="10"/>
  <c r="CH84" i="10"/>
  <c r="CI84" i="10" s="1"/>
  <c r="S84" i="6" s="1"/>
  <c r="CL34" i="10"/>
  <c r="CH34" i="10"/>
  <c r="CI34" i="10" s="1"/>
  <c r="S34" i="6" s="1"/>
  <c r="CL89" i="10"/>
  <c r="CH89" i="10"/>
  <c r="CI89" i="10" s="1"/>
  <c r="S89" i="6" s="1"/>
  <c r="CL99" i="10"/>
  <c r="CH99" i="10"/>
  <c r="CI99" i="10" s="1"/>
  <c r="S99" i="6" s="1"/>
  <c r="CL95" i="10"/>
  <c r="CH95" i="10"/>
  <c r="CI95" i="10" s="1"/>
  <c r="S95" i="6" s="1"/>
  <c r="S114" i="6"/>
  <c r="CL46" i="10"/>
  <c r="CH46" i="10"/>
  <c r="CI46" i="10" s="1"/>
  <c r="S46" i="6" s="1"/>
  <c r="CL48" i="10"/>
  <c r="CH48" i="10"/>
  <c r="CI48" i="10" s="1"/>
  <c r="S48" i="6" s="1"/>
  <c r="CL19" i="10"/>
  <c r="CH19" i="10"/>
  <c r="CI19" i="10" s="1"/>
  <c r="S19" i="6" s="1"/>
  <c r="CL63" i="10"/>
  <c r="CH63" i="10"/>
  <c r="CI63" i="10" s="1"/>
  <c r="S63" i="6" s="1"/>
  <c r="S113" i="6"/>
  <c r="CL44" i="10"/>
  <c r="CH44" i="10"/>
  <c r="CI44" i="10" s="1"/>
  <c r="S44" i="6" s="1"/>
  <c r="CL86" i="10"/>
  <c r="CH86" i="10"/>
  <c r="CI86" i="10" s="1"/>
  <c r="S86" i="6" s="1"/>
  <c r="S117" i="6"/>
  <c r="CL14" i="10"/>
  <c r="CH14" i="10"/>
  <c r="CI14" i="10" s="1"/>
  <c r="S14" i="6" s="1"/>
  <c r="CL4" i="10"/>
  <c r="CH4" i="10"/>
  <c r="CI4" i="10" s="1"/>
  <c r="S4" i="6" s="1"/>
  <c r="S110" i="6"/>
  <c r="CL68" i="10"/>
  <c r="CH68" i="10"/>
  <c r="CI68" i="10" s="1"/>
  <c r="S68" i="6" s="1"/>
  <c r="CL53" i="10"/>
  <c r="CH53" i="10"/>
  <c r="CI53" i="10" s="1"/>
  <c r="S53" i="6" s="1"/>
  <c r="CL29" i="10"/>
  <c r="CH29" i="10"/>
  <c r="CI29" i="10" s="1"/>
  <c r="S29" i="6" s="1"/>
  <c r="S112" i="6"/>
  <c r="CL92" i="10"/>
  <c r="CH92" i="10"/>
  <c r="CI92" i="10" s="1"/>
  <c r="S92" i="6" s="1"/>
  <c r="CL78" i="10"/>
  <c r="CH78" i="10"/>
  <c r="CI78" i="10" s="1"/>
  <c r="S78" i="6" s="1"/>
  <c r="CL40" i="10"/>
  <c r="CH40" i="10"/>
  <c r="CI40" i="10" s="1"/>
  <c r="S40" i="6" s="1"/>
  <c r="CL32" i="10"/>
  <c r="CH32" i="10"/>
  <c r="CI32" i="10" s="1"/>
  <c r="S32" i="6" s="1"/>
  <c r="CL11" i="10"/>
  <c r="CH11" i="10"/>
  <c r="CI11" i="10" s="1"/>
  <c r="S11" i="6" s="1"/>
  <c r="S118" i="6"/>
  <c r="CL80" i="10"/>
  <c r="CH80" i="10"/>
  <c r="CI80" i="10" s="1"/>
  <c r="S80" i="6" s="1"/>
  <c r="CL91" i="10"/>
  <c r="CH91" i="10"/>
  <c r="CI91" i="10" s="1"/>
  <c r="S91" i="6" s="1"/>
  <c r="CL64" i="10"/>
  <c r="CH64" i="10"/>
  <c r="CI64" i="10" s="1"/>
  <c r="S64" i="6" s="1"/>
  <c r="CL76" i="10"/>
  <c r="CH76" i="10"/>
  <c r="CI76" i="10" s="1"/>
  <c r="S76" i="6" s="1"/>
  <c r="CL36" i="10"/>
  <c r="CH36" i="10"/>
  <c r="CI36" i="10" s="1"/>
  <c r="S36" i="6" s="1"/>
  <c r="CL71" i="10"/>
  <c r="CH71" i="10"/>
  <c r="CI71" i="10" s="1"/>
  <c r="S71" i="6" s="1"/>
  <c r="CL45" i="10"/>
  <c r="CH45" i="10"/>
  <c r="CI45" i="10" s="1"/>
  <c r="S45" i="6" s="1"/>
  <c r="CL79" i="10"/>
  <c r="CH79" i="10"/>
  <c r="CI79" i="10" s="1"/>
  <c r="S79" i="6" s="1"/>
  <c r="S105" i="6"/>
  <c r="CL26" i="10"/>
  <c r="CH26" i="10"/>
  <c r="CI26" i="10" s="1"/>
  <c r="S26" i="6" s="1"/>
  <c r="CL42" i="10"/>
  <c r="CH42" i="10"/>
  <c r="CI42" i="10" s="1"/>
  <c r="S42" i="6" s="1"/>
  <c r="CL83" i="10"/>
  <c r="CH83" i="10"/>
  <c r="CI83" i="10" s="1"/>
  <c r="S83" i="6" s="1"/>
  <c r="CL58" i="10"/>
  <c r="CH58" i="10"/>
  <c r="CI58" i="10" s="1"/>
  <c r="S58" i="6" s="1"/>
  <c r="CL35" i="10"/>
  <c r="CH35" i="10"/>
  <c r="CI35" i="10" s="1"/>
  <c r="S35" i="6" s="1"/>
  <c r="CL67" i="10"/>
  <c r="CH67" i="10"/>
  <c r="CI67" i="10" s="1"/>
  <c r="S67" i="6" s="1"/>
  <c r="CL57" i="10"/>
  <c r="CH57" i="10"/>
  <c r="CI57" i="10" s="1"/>
  <c r="S57" i="6" s="1"/>
  <c r="CL62" i="10"/>
  <c r="CH62" i="10"/>
  <c r="CI62" i="10" s="1"/>
  <c r="S62" i="6" s="1"/>
  <c r="CL65" i="10"/>
  <c r="CH65" i="10"/>
  <c r="CI65" i="10" s="1"/>
  <c r="S65" i="6" s="1"/>
  <c r="CL88" i="10"/>
  <c r="CH88" i="10"/>
  <c r="CI88" i="10" s="1"/>
  <c r="S88" i="6" s="1"/>
  <c r="CL17" i="10"/>
  <c r="CH17" i="10"/>
  <c r="CI17" i="10" s="1"/>
  <c r="S17" i="6" s="1"/>
  <c r="CL87" i="10"/>
  <c r="CH87" i="10"/>
  <c r="CI87" i="10" s="1"/>
  <c r="S87" i="6" s="1"/>
  <c r="CL69" i="10"/>
  <c r="CH69" i="10"/>
  <c r="CI69" i="10" s="1"/>
  <c r="S69" i="6" s="1"/>
  <c r="CL28" i="10"/>
  <c r="CH28" i="10"/>
  <c r="CI28" i="10" s="1"/>
  <c r="S28" i="6" s="1"/>
  <c r="S108" i="6"/>
  <c r="S111" i="6"/>
  <c r="S107" i="6"/>
  <c r="CL82" i="10"/>
  <c r="CH82" i="10"/>
  <c r="CI82" i="10" s="1"/>
  <c r="S82" i="6" s="1"/>
  <c r="S102" i="6"/>
  <c r="CL72" i="10"/>
  <c r="CH72" i="10"/>
  <c r="CI72" i="10" s="1"/>
  <c r="S72" i="6" s="1"/>
  <c r="CL50" i="10"/>
  <c r="CH50" i="10"/>
  <c r="CI50" i="10" s="1"/>
  <c r="S50" i="6" s="1"/>
  <c r="S109" i="6"/>
  <c r="CL93" i="10"/>
  <c r="CH93" i="10"/>
  <c r="CI93" i="10" s="1"/>
  <c r="S93" i="6" s="1"/>
  <c r="CL33" i="10"/>
  <c r="CH33" i="10"/>
  <c r="CI33" i="10" s="1"/>
  <c r="S33" i="6" s="1"/>
  <c r="CL24" i="10"/>
  <c r="CH24" i="10"/>
  <c r="CI24" i="10" s="1"/>
  <c r="S24" i="6" s="1"/>
  <c r="CL75" i="10"/>
  <c r="CH75" i="10"/>
  <c r="CI75" i="10" s="1"/>
  <c r="S75" i="6" s="1"/>
  <c r="CL54" i="10"/>
  <c r="CH54" i="10"/>
  <c r="CI54" i="10" s="1"/>
  <c r="S54" i="6" s="1"/>
  <c r="CL77" i="10"/>
  <c r="CH77" i="10"/>
  <c r="CI77" i="10" s="1"/>
  <c r="S77" i="6" s="1"/>
  <c r="CL49" i="10"/>
  <c r="CH49" i="10"/>
  <c r="CI49" i="10" s="1"/>
  <c r="S49" i="6" s="1"/>
  <c r="CL90" i="10"/>
  <c r="CH90" i="10"/>
  <c r="CI90" i="10" s="1"/>
  <c r="S90" i="6" s="1"/>
  <c r="CL70" i="10"/>
  <c r="CH70" i="10"/>
  <c r="CI70" i="10" s="1"/>
  <c r="S70" i="6" s="1"/>
  <c r="CL100" i="10"/>
  <c r="CH100" i="10"/>
  <c r="CI100" i="10" s="1"/>
  <c r="S100" i="6" s="1"/>
  <c r="CL31" i="10"/>
  <c r="CH31" i="10"/>
  <c r="CI31" i="10" s="1"/>
  <c r="S31" i="6" s="1"/>
  <c r="CL30" i="10"/>
  <c r="CH30" i="10"/>
  <c r="CI30" i="10" s="1"/>
  <c r="S30" i="6" s="1"/>
  <c r="CL59" i="10"/>
  <c r="CH59" i="10"/>
  <c r="CI59" i="10" s="1"/>
  <c r="S59" i="6" s="1"/>
  <c r="CL18" i="10"/>
  <c r="CH18" i="10"/>
  <c r="CI18" i="10" s="1"/>
  <c r="S18" i="6" s="1"/>
  <c r="CL43" i="10"/>
  <c r="CH43" i="10"/>
  <c r="CI43" i="10" s="1"/>
  <c r="S43" i="6" s="1"/>
  <c r="CL85" i="10"/>
  <c r="CH85" i="10"/>
  <c r="CI85" i="10" s="1"/>
  <c r="S85" i="6" s="1"/>
  <c r="CL56" i="10"/>
  <c r="CH56" i="10"/>
  <c r="CI56" i="10" s="1"/>
  <c r="S56" i="6" s="1"/>
  <c r="CL96" i="10"/>
  <c r="CH96" i="10"/>
  <c r="CI96" i="10" s="1"/>
  <c r="S96" i="6" s="1"/>
  <c r="CL21" i="10"/>
  <c r="CH21" i="10"/>
  <c r="CI21" i="10" s="1"/>
  <c r="S21" i="6" s="1"/>
  <c r="CL27" i="10"/>
  <c r="CH27" i="10"/>
  <c r="CI27" i="10" s="1"/>
  <c r="S27" i="6" s="1"/>
  <c r="CL73" i="10"/>
  <c r="CH73" i="10"/>
  <c r="CI73" i="10" s="1"/>
  <c r="S73" i="6" s="1"/>
  <c r="CL51" i="10"/>
  <c r="CH51" i="10"/>
  <c r="CI51" i="10" s="1"/>
  <c r="S51" i="6" s="1"/>
  <c r="S119" i="6"/>
  <c r="CL52" i="10"/>
  <c r="CH52" i="10"/>
  <c r="CI52" i="10" s="1"/>
  <c r="S52" i="6" s="1"/>
  <c r="CL22" i="10"/>
  <c r="CH22" i="10"/>
  <c r="CI22" i="10" s="1"/>
  <c r="S22" i="6" s="1"/>
  <c r="CL13" i="10"/>
  <c r="CH13" i="10"/>
  <c r="CI13" i="10" s="1"/>
  <c r="S13" i="6" s="1"/>
  <c r="S106" i="6"/>
  <c r="CL97" i="10"/>
  <c r="CH97" i="10"/>
  <c r="CI97" i="10" s="1"/>
  <c r="S97" i="6" s="1"/>
  <c r="CL12" i="10"/>
  <c r="CH12" i="10"/>
  <c r="CI12" i="10" s="1"/>
  <c r="S12" i="6" s="1"/>
  <c r="S116" i="6"/>
  <c r="CL16" i="10"/>
  <c r="CH16" i="10"/>
  <c r="CI16" i="10" s="1"/>
  <c r="S16" i="6" s="1"/>
  <c r="CL38" i="10"/>
  <c r="CH38" i="10"/>
  <c r="CI38" i="10" s="1"/>
  <c r="S38" i="6" s="1"/>
  <c r="CL39" i="10"/>
  <c r="CH39" i="10"/>
  <c r="CI39" i="10" s="1"/>
  <c r="S39" i="6" s="1"/>
  <c r="CL66" i="10"/>
  <c r="CH66" i="10"/>
  <c r="CI66" i="10" s="1"/>
  <c r="S66" i="6" s="1"/>
  <c r="CL74" i="10"/>
  <c r="CH74" i="10"/>
  <c r="CI74" i="10" s="1"/>
  <c r="S74" i="6" s="1"/>
  <c r="CL25" i="10"/>
  <c r="CH25" i="10"/>
  <c r="CI25" i="10" s="1"/>
  <c r="S25" i="6" s="1"/>
  <c r="S303" i="6" l="1"/>
  <c r="W116" i="6"/>
  <c r="DH13" i="10"/>
  <c r="DD13" i="10"/>
  <c r="DE13" i="10" s="1"/>
  <c r="W13" i="6" s="1"/>
  <c r="DH52" i="10"/>
  <c r="DD52" i="10"/>
  <c r="DE52" i="10" s="1"/>
  <c r="W52" i="6" s="1"/>
  <c r="W119" i="6"/>
  <c r="DH96" i="10"/>
  <c r="DD96" i="10"/>
  <c r="DE96" i="10" s="1"/>
  <c r="W96" i="6" s="1"/>
  <c r="DH56" i="10"/>
  <c r="DD56" i="10"/>
  <c r="DE56" i="10" s="1"/>
  <c r="W56" i="6" s="1"/>
  <c r="DH85" i="10"/>
  <c r="DD85" i="10"/>
  <c r="DE85" i="10" s="1"/>
  <c r="W85" i="6" s="1"/>
  <c r="DH43" i="10"/>
  <c r="DD43" i="10"/>
  <c r="DE43" i="10" s="1"/>
  <c r="W43" i="6" s="1"/>
  <c r="DH90" i="10"/>
  <c r="DD90" i="10"/>
  <c r="DE90" i="10" s="1"/>
  <c r="W90" i="6" s="1"/>
  <c r="DH49" i="10"/>
  <c r="DD49" i="10"/>
  <c r="DE49" i="10" s="1"/>
  <c r="W49" i="6" s="1"/>
  <c r="DH77" i="10"/>
  <c r="DD77" i="10"/>
  <c r="DE77" i="10" s="1"/>
  <c r="W77" i="6" s="1"/>
  <c r="DH75" i="10"/>
  <c r="DD75" i="10"/>
  <c r="DE75" i="10" s="1"/>
  <c r="W75" i="6" s="1"/>
  <c r="DH24" i="10"/>
  <c r="DD24" i="10"/>
  <c r="DE24" i="10" s="1"/>
  <c r="W24" i="6" s="1"/>
  <c r="W109" i="6"/>
  <c r="DH72" i="10"/>
  <c r="DD72" i="10"/>
  <c r="DE72" i="10" s="1"/>
  <c r="W72" i="6" s="1"/>
  <c r="W102" i="6"/>
  <c r="DH82" i="10"/>
  <c r="DD82" i="10"/>
  <c r="DE82" i="10" s="1"/>
  <c r="W82" i="6" s="1"/>
  <c r="W107" i="6"/>
  <c r="W108" i="6"/>
  <c r="DH87" i="10"/>
  <c r="DD87" i="10"/>
  <c r="DE87" i="10" s="1"/>
  <c r="W87" i="6" s="1"/>
  <c r="DH88" i="10"/>
  <c r="DD88" i="10"/>
  <c r="DE88" i="10" s="1"/>
  <c r="W88" i="6" s="1"/>
  <c r="DH62" i="10"/>
  <c r="DD62" i="10"/>
  <c r="DE62" i="10" s="1"/>
  <c r="W62" i="6" s="1"/>
  <c r="DH57" i="10"/>
  <c r="DD57" i="10"/>
  <c r="DE57" i="10" s="1"/>
  <c r="W57" i="6" s="1"/>
  <c r="DH67" i="10"/>
  <c r="DD67" i="10"/>
  <c r="DE67" i="10" s="1"/>
  <c r="W67" i="6" s="1"/>
  <c r="DH83" i="10"/>
  <c r="DD83" i="10"/>
  <c r="DE83" i="10" s="1"/>
  <c r="W83" i="6" s="1"/>
  <c r="DH26" i="10"/>
  <c r="DD26" i="10"/>
  <c r="DE26" i="10" s="1"/>
  <c r="W26" i="6" s="1"/>
  <c r="W105" i="6"/>
  <c r="DH45" i="10"/>
  <c r="DD45" i="10"/>
  <c r="DE45" i="10" s="1"/>
  <c r="W45" i="6" s="1"/>
  <c r="DH76" i="10"/>
  <c r="DD76" i="10"/>
  <c r="DE76" i="10" s="1"/>
  <c r="W76" i="6" s="1"/>
  <c r="W118" i="6"/>
  <c r="DH92" i="10"/>
  <c r="DD92" i="10"/>
  <c r="DE92" i="10" s="1"/>
  <c r="W92" i="6" s="1"/>
  <c r="W112" i="6"/>
  <c r="DH53" i="10"/>
  <c r="DD53" i="10"/>
  <c r="DE53" i="10" s="1"/>
  <c r="W53" i="6" s="1"/>
  <c r="DH68" i="10"/>
  <c r="DD68" i="10"/>
  <c r="DE68" i="10" s="1"/>
  <c r="W68" i="6" s="1"/>
  <c r="DH4" i="10"/>
  <c r="DD4" i="10"/>
  <c r="DE4" i="10" s="1"/>
  <c r="W4" i="6" s="1"/>
  <c r="DH14" i="10"/>
  <c r="DD14" i="10"/>
  <c r="DE14" i="10" s="1"/>
  <c r="W14" i="6" s="1"/>
  <c r="DH44" i="10"/>
  <c r="DD44" i="10"/>
  <c r="DE44" i="10" s="1"/>
  <c r="W44" i="6" s="1"/>
  <c r="DH63" i="10"/>
  <c r="DD63" i="10"/>
  <c r="DE63" i="10" s="1"/>
  <c r="W63" i="6" s="1"/>
  <c r="DH48" i="10"/>
  <c r="DD48" i="10"/>
  <c r="DE48" i="10" s="1"/>
  <c r="W48" i="6" s="1"/>
  <c r="W114" i="6"/>
  <c r="DH95" i="10"/>
  <c r="DD95" i="10"/>
  <c r="DE95" i="10" s="1"/>
  <c r="W95" i="6" s="1"/>
  <c r="DH89" i="10"/>
  <c r="DD89" i="10"/>
  <c r="DE89" i="10" s="1"/>
  <c r="W89" i="6" s="1"/>
  <c r="DH84" i="10"/>
  <c r="DD84" i="10"/>
  <c r="DE84" i="10" s="1"/>
  <c r="W84" i="6" s="1"/>
  <c r="DH61" i="10"/>
  <c r="DD61" i="10"/>
  <c r="DE61" i="10" s="1"/>
  <c r="W61" i="6" s="1"/>
  <c r="DH15" i="10"/>
  <c r="DD15" i="10"/>
  <c r="DE15" i="10" s="1"/>
  <c r="W15" i="6" s="1"/>
  <c r="W103" i="6"/>
  <c r="DH101" i="10"/>
  <c r="DD101" i="10"/>
  <c r="DE101" i="10" s="1"/>
  <c r="W101" i="6" s="1"/>
  <c r="DH37" i="10"/>
  <c r="DD37" i="10"/>
  <c r="DE37" i="10" s="1"/>
  <c r="W37" i="6" s="1"/>
  <c r="DH94" i="10"/>
  <c r="DD94" i="10"/>
  <c r="DE94" i="10" s="1"/>
  <c r="W94" i="6" s="1"/>
  <c r="DH98" i="10"/>
  <c r="DD98" i="10"/>
  <c r="DE98" i="10" s="1"/>
  <c r="W98" i="6" s="1"/>
  <c r="W104" i="6"/>
  <c r="DH20" i="10"/>
  <c r="DD20" i="10"/>
  <c r="DE20" i="10" s="1"/>
  <c r="W20" i="6" s="1"/>
  <c r="DH23" i="10"/>
  <c r="DD23" i="10"/>
  <c r="DE23" i="10" s="1"/>
  <c r="W23" i="6" s="1"/>
  <c r="DH74" i="10"/>
  <c r="DD74" i="10"/>
  <c r="DE74" i="10" s="1"/>
  <c r="W74" i="6" s="1"/>
  <c r="DH25" i="10"/>
  <c r="DD25" i="10"/>
  <c r="DE25" i="10" s="1"/>
  <c r="W25" i="6" s="1"/>
  <c r="DH66" i="10"/>
  <c r="DD66" i="10"/>
  <c r="DE66" i="10" s="1"/>
  <c r="W66" i="6" s="1"/>
  <c r="DH39" i="10"/>
  <c r="DD39" i="10"/>
  <c r="DE39" i="10" s="1"/>
  <c r="W39" i="6" s="1"/>
  <c r="DH38" i="10"/>
  <c r="DD38" i="10"/>
  <c r="DE38" i="10" s="1"/>
  <c r="W38" i="6" s="1"/>
  <c r="DH16" i="10"/>
  <c r="DD16" i="10"/>
  <c r="DE16" i="10" s="1"/>
  <c r="W16" i="6" s="1"/>
  <c r="DH12" i="10"/>
  <c r="DD12" i="10"/>
  <c r="DE12" i="10" s="1"/>
  <c r="W12" i="6" s="1"/>
  <c r="DH97" i="10"/>
  <c r="DD97" i="10"/>
  <c r="DE97" i="10" s="1"/>
  <c r="W97" i="6" s="1"/>
  <c r="W106" i="6"/>
  <c r="DH22" i="10"/>
  <c r="DD22" i="10"/>
  <c r="DE22" i="10" s="1"/>
  <c r="W22" i="6" s="1"/>
  <c r="DH51" i="10"/>
  <c r="DD51" i="10"/>
  <c r="DE51" i="10" s="1"/>
  <c r="W51" i="6" s="1"/>
  <c r="DH73" i="10"/>
  <c r="DD73" i="10"/>
  <c r="DE73" i="10" s="1"/>
  <c r="W73" i="6" s="1"/>
  <c r="DH27" i="10"/>
  <c r="DD27" i="10"/>
  <c r="DE27" i="10" s="1"/>
  <c r="W27" i="6" s="1"/>
  <c r="DH21" i="10"/>
  <c r="DD21" i="10"/>
  <c r="DE21" i="10" s="1"/>
  <c r="W21" i="6" s="1"/>
  <c r="DH18" i="10"/>
  <c r="DD18" i="10"/>
  <c r="DE18" i="10" s="1"/>
  <c r="W18" i="6" s="1"/>
  <c r="DH59" i="10"/>
  <c r="DD59" i="10"/>
  <c r="DE59" i="10" s="1"/>
  <c r="W59" i="6" s="1"/>
  <c r="DH30" i="10"/>
  <c r="DD30" i="10"/>
  <c r="DE30" i="10" s="1"/>
  <c r="W30" i="6" s="1"/>
  <c r="DH31" i="10"/>
  <c r="DD31" i="10"/>
  <c r="DE31" i="10" s="1"/>
  <c r="W31" i="6" s="1"/>
  <c r="DH100" i="10"/>
  <c r="DD100" i="10"/>
  <c r="DE100" i="10" s="1"/>
  <c r="W100" i="6" s="1"/>
  <c r="DH70" i="10"/>
  <c r="DD70" i="10"/>
  <c r="DE70" i="10" s="1"/>
  <c r="W70" i="6" s="1"/>
  <c r="DH54" i="10"/>
  <c r="DD54" i="10"/>
  <c r="DE54" i="10" s="1"/>
  <c r="W54" i="6" s="1"/>
  <c r="DH33" i="10"/>
  <c r="DD33" i="10"/>
  <c r="DE33" i="10" s="1"/>
  <c r="W33" i="6" s="1"/>
  <c r="DH93" i="10"/>
  <c r="DD93" i="10"/>
  <c r="DE93" i="10" s="1"/>
  <c r="W93" i="6" s="1"/>
  <c r="DH50" i="10"/>
  <c r="DD50" i="10"/>
  <c r="DE50" i="10" s="1"/>
  <c r="W50" i="6" s="1"/>
  <c r="W111" i="6"/>
  <c r="DH28" i="10"/>
  <c r="DD28" i="10"/>
  <c r="DE28" i="10" s="1"/>
  <c r="W28" i="6" s="1"/>
  <c r="DH69" i="10"/>
  <c r="DD69" i="10"/>
  <c r="DE69" i="10" s="1"/>
  <c r="W69" i="6" s="1"/>
  <c r="DH17" i="10"/>
  <c r="DD17" i="10"/>
  <c r="DE17" i="10" s="1"/>
  <c r="W17" i="6" s="1"/>
  <c r="DH65" i="10"/>
  <c r="DD65" i="10"/>
  <c r="DE65" i="10" s="1"/>
  <c r="W65" i="6" s="1"/>
  <c r="DH35" i="10"/>
  <c r="DD35" i="10"/>
  <c r="DE35" i="10" s="1"/>
  <c r="W35" i="6" s="1"/>
  <c r="DH58" i="10"/>
  <c r="DD58" i="10"/>
  <c r="DE58" i="10" s="1"/>
  <c r="W58" i="6" s="1"/>
  <c r="DH42" i="10"/>
  <c r="DD42" i="10"/>
  <c r="DE42" i="10" s="1"/>
  <c r="W42" i="6" s="1"/>
  <c r="DH79" i="10"/>
  <c r="DD79" i="10"/>
  <c r="DE79" i="10" s="1"/>
  <c r="W79" i="6" s="1"/>
  <c r="DH71" i="10"/>
  <c r="DD71" i="10"/>
  <c r="DE71" i="10" s="1"/>
  <c r="W71" i="6" s="1"/>
  <c r="DH36" i="10"/>
  <c r="DD36" i="10"/>
  <c r="DE36" i="10" s="1"/>
  <c r="W36" i="6" s="1"/>
  <c r="DH64" i="10"/>
  <c r="DD64" i="10"/>
  <c r="DE64" i="10" s="1"/>
  <c r="W64" i="6" s="1"/>
  <c r="DH91" i="10"/>
  <c r="DD91" i="10"/>
  <c r="DE91" i="10" s="1"/>
  <c r="W91" i="6" s="1"/>
  <c r="DH80" i="10"/>
  <c r="DD80" i="10"/>
  <c r="DE80" i="10" s="1"/>
  <c r="W80" i="6" s="1"/>
  <c r="DH11" i="10"/>
  <c r="DD11" i="10"/>
  <c r="DE11" i="10" s="1"/>
  <c r="W11" i="6" s="1"/>
  <c r="DH32" i="10"/>
  <c r="DD32" i="10"/>
  <c r="DE32" i="10" s="1"/>
  <c r="W32" i="6" s="1"/>
  <c r="DH40" i="10"/>
  <c r="DD40" i="10"/>
  <c r="DE40" i="10" s="1"/>
  <c r="W40" i="6" s="1"/>
  <c r="DH78" i="10"/>
  <c r="DD78" i="10"/>
  <c r="DE78" i="10" s="1"/>
  <c r="W78" i="6" s="1"/>
  <c r="DH29" i="10"/>
  <c r="DD29" i="10"/>
  <c r="DE29" i="10" s="1"/>
  <c r="W29" i="6" s="1"/>
  <c r="W110" i="6"/>
  <c r="W117" i="6"/>
  <c r="DH86" i="10"/>
  <c r="DD86" i="10"/>
  <c r="DE86" i="10" s="1"/>
  <c r="W86" i="6" s="1"/>
  <c r="W113" i="6"/>
  <c r="DH19" i="10"/>
  <c r="DD19" i="10"/>
  <c r="DE19" i="10" s="1"/>
  <c r="W19" i="6" s="1"/>
  <c r="DH46" i="10"/>
  <c r="DD46" i="10"/>
  <c r="DE46" i="10" s="1"/>
  <c r="W46" i="6" s="1"/>
  <c r="DH99" i="10"/>
  <c r="DD99" i="10"/>
  <c r="DE99" i="10" s="1"/>
  <c r="W99" i="6" s="1"/>
  <c r="DH34" i="10"/>
  <c r="DD34" i="10"/>
  <c r="DE34" i="10" s="1"/>
  <c r="W34" i="6" s="1"/>
  <c r="DH10" i="10"/>
  <c r="DD10" i="10"/>
  <c r="DE10" i="10" s="1"/>
  <c r="W10" i="6" s="1"/>
  <c r="DH55" i="10"/>
  <c r="DD55" i="10"/>
  <c r="DE55" i="10" s="1"/>
  <c r="W55" i="6" s="1"/>
  <c r="W115" i="6"/>
  <c r="DH81" i="10"/>
  <c r="DD81" i="10"/>
  <c r="DE81" i="10" s="1"/>
  <c r="W81" i="6" s="1"/>
  <c r="DH41" i="10"/>
  <c r="DD41" i="10"/>
  <c r="DE41" i="10" s="1"/>
  <c r="W41" i="6" s="1"/>
  <c r="W120" i="6"/>
  <c r="DH60" i="10"/>
  <c r="DD60" i="10"/>
  <c r="DE60" i="10" s="1"/>
  <c r="W60" i="6" s="1"/>
  <c r="DH47" i="10"/>
  <c r="DD47" i="10"/>
  <c r="DE47" i="10" s="1"/>
  <c r="W47" i="6" s="1"/>
  <c r="W303" i="6" l="1"/>
  <c r="ED47" i="10"/>
  <c r="DZ47" i="10"/>
  <c r="EA47" i="10" s="1"/>
  <c r="AA47" i="6" s="1"/>
  <c r="ED60" i="10"/>
  <c r="DZ60" i="10"/>
  <c r="EA60" i="10" s="1"/>
  <c r="AA60" i="6" s="1"/>
  <c r="ED81" i="10"/>
  <c r="DZ81" i="10"/>
  <c r="EA81" i="10" s="1"/>
  <c r="AA81" i="6" s="1"/>
  <c r="AA115" i="6"/>
  <c r="ED55" i="10"/>
  <c r="DZ55" i="10"/>
  <c r="EA55" i="10" s="1"/>
  <c r="AA55" i="6" s="1"/>
  <c r="ED99" i="10"/>
  <c r="DZ99" i="10"/>
  <c r="EA99" i="10" s="1"/>
  <c r="AA99" i="6" s="1"/>
  <c r="ED86" i="10"/>
  <c r="DZ86" i="10"/>
  <c r="EA86" i="10" s="1"/>
  <c r="AA86" i="6" s="1"/>
  <c r="AA117" i="6"/>
  <c r="AA110" i="6"/>
  <c r="ED78" i="10"/>
  <c r="DZ78" i="10"/>
  <c r="EA78" i="10" s="1"/>
  <c r="AA78" i="6" s="1"/>
  <c r="ED32" i="10"/>
  <c r="DZ32" i="10"/>
  <c r="EA32" i="10" s="1"/>
  <c r="AA32" i="6" s="1"/>
  <c r="ED80" i="10"/>
  <c r="DZ80" i="10"/>
  <c r="EA80" i="10" s="1"/>
  <c r="AA80" i="6" s="1"/>
  <c r="ED64" i="10"/>
  <c r="DZ64" i="10"/>
  <c r="EA64" i="10" s="1"/>
  <c r="AA64" i="6" s="1"/>
  <c r="ED71" i="10"/>
  <c r="DZ71" i="10"/>
  <c r="EA71" i="10" s="1"/>
  <c r="AA71" i="6" s="1"/>
  <c r="ED79" i="10"/>
  <c r="DZ79" i="10"/>
  <c r="EA79" i="10" s="1"/>
  <c r="AA79" i="6" s="1"/>
  <c r="ED42" i="10"/>
  <c r="DZ42" i="10"/>
  <c r="EA42" i="10" s="1"/>
  <c r="AA42" i="6" s="1"/>
  <c r="ED58" i="10"/>
  <c r="DZ58" i="10"/>
  <c r="EA58" i="10" s="1"/>
  <c r="AA58" i="6" s="1"/>
  <c r="ED35" i="10"/>
  <c r="DZ35" i="10"/>
  <c r="EA35" i="10" s="1"/>
  <c r="AA35" i="6" s="1"/>
  <c r="ED17" i="10"/>
  <c r="DZ17" i="10"/>
  <c r="EA17" i="10" s="1"/>
  <c r="AA17" i="6" s="1"/>
  <c r="ED28" i="10"/>
  <c r="DZ28" i="10"/>
  <c r="EA28" i="10" s="1"/>
  <c r="AA28" i="6" s="1"/>
  <c r="ED33" i="10"/>
  <c r="DZ33" i="10"/>
  <c r="EA33" i="10" s="1"/>
  <c r="AA33" i="6" s="1"/>
  <c r="ED70" i="10"/>
  <c r="DZ70" i="10"/>
  <c r="EA70" i="10" s="1"/>
  <c r="AA70" i="6" s="1"/>
  <c r="ED31" i="10"/>
  <c r="DZ31" i="10"/>
  <c r="EA31" i="10" s="1"/>
  <c r="AA31" i="6" s="1"/>
  <c r="ED59" i="10"/>
  <c r="DZ59" i="10"/>
  <c r="EA59" i="10" s="1"/>
  <c r="AA59" i="6" s="1"/>
  <c r="ED21" i="10"/>
  <c r="DZ21" i="10"/>
  <c r="EA21" i="10" s="1"/>
  <c r="AA21" i="6" s="1"/>
  <c r="ED73" i="10"/>
  <c r="DZ73" i="10"/>
  <c r="EA73" i="10" s="1"/>
  <c r="AA73" i="6" s="1"/>
  <c r="AA106" i="6"/>
  <c r="ED97" i="10"/>
  <c r="DZ97" i="10"/>
  <c r="EA97" i="10" s="1"/>
  <c r="AA97" i="6" s="1"/>
  <c r="ED16" i="10"/>
  <c r="DZ16" i="10"/>
  <c r="EA16" i="10" s="1"/>
  <c r="AA16" i="6" s="1"/>
  <c r="ED39" i="10"/>
  <c r="DZ39" i="10"/>
  <c r="EA39" i="10" s="1"/>
  <c r="AA39" i="6" s="1"/>
  <c r="ED25" i="10"/>
  <c r="DZ25" i="10"/>
  <c r="EA25" i="10" s="1"/>
  <c r="AA25" i="6" s="1"/>
  <c r="ED23" i="10"/>
  <c r="DZ23" i="10"/>
  <c r="EA23" i="10" s="1"/>
  <c r="AA23" i="6" s="1"/>
  <c r="ED20" i="10"/>
  <c r="DZ20" i="10"/>
  <c r="EA20" i="10" s="1"/>
  <c r="AA20" i="6" s="1"/>
  <c r="AA104" i="6"/>
  <c r="ED101" i="10"/>
  <c r="DZ101" i="10"/>
  <c r="EA101" i="10" s="1"/>
  <c r="AA101" i="6" s="1"/>
  <c r="ED15" i="10"/>
  <c r="DZ15" i="10"/>
  <c r="EA15" i="10" s="1"/>
  <c r="AA15" i="6" s="1"/>
  <c r="ED61" i="10"/>
  <c r="DZ61" i="10"/>
  <c r="EA61" i="10" s="1"/>
  <c r="AA61" i="6" s="1"/>
  <c r="ED95" i="10"/>
  <c r="DZ95" i="10"/>
  <c r="EA95" i="10" s="1"/>
  <c r="AA95" i="6" s="1"/>
  <c r="ED48" i="10"/>
  <c r="DZ48" i="10"/>
  <c r="EA48" i="10" s="1"/>
  <c r="AA48" i="6" s="1"/>
  <c r="ED63" i="10"/>
  <c r="DZ63" i="10"/>
  <c r="EA63" i="10" s="1"/>
  <c r="AA63" i="6" s="1"/>
  <c r="ED14" i="10"/>
  <c r="DZ14" i="10"/>
  <c r="EA14" i="10" s="1"/>
  <c r="AA14" i="6" s="1"/>
  <c r="ED92" i="10"/>
  <c r="DZ92" i="10"/>
  <c r="EA92" i="10" s="1"/>
  <c r="AA92" i="6" s="1"/>
  <c r="AA118" i="6"/>
  <c r="ED76" i="10"/>
  <c r="DZ76" i="10"/>
  <c r="EA76" i="10" s="1"/>
  <c r="AA76" i="6" s="1"/>
  <c r="AA105" i="6"/>
  <c r="ED67" i="10"/>
  <c r="DZ67" i="10"/>
  <c r="EA67" i="10" s="1"/>
  <c r="AA67" i="6" s="1"/>
  <c r="ED62" i="10"/>
  <c r="DZ62" i="10"/>
  <c r="EA62" i="10" s="1"/>
  <c r="AA62" i="6" s="1"/>
  <c r="ED87" i="10"/>
  <c r="DZ87" i="10"/>
  <c r="EA87" i="10" s="1"/>
  <c r="AA87" i="6" s="1"/>
  <c r="AA108" i="6"/>
  <c r="AA102" i="6"/>
  <c r="ED72" i="10"/>
  <c r="DZ72" i="10"/>
  <c r="EA72" i="10" s="1"/>
  <c r="AA72" i="6" s="1"/>
  <c r="AA109" i="6"/>
  <c r="ED75" i="10"/>
  <c r="DZ75" i="10"/>
  <c r="EA75" i="10" s="1"/>
  <c r="AA75" i="6" s="1"/>
  <c r="ED90" i="10"/>
  <c r="DZ90" i="10"/>
  <c r="EA90" i="10" s="1"/>
  <c r="AA90" i="6" s="1"/>
  <c r="ED85" i="10"/>
  <c r="DZ85" i="10"/>
  <c r="EA85" i="10" s="1"/>
  <c r="AA85" i="6" s="1"/>
  <c r="ED52" i="10"/>
  <c r="DZ52" i="10"/>
  <c r="EA52" i="10" s="1"/>
  <c r="AA52" i="6" s="1"/>
  <c r="ED13" i="10"/>
  <c r="DZ13" i="10"/>
  <c r="EA13" i="10" s="1"/>
  <c r="AA13" i="6" s="1"/>
  <c r="AA120" i="6"/>
  <c r="ED41" i="10"/>
  <c r="DZ41" i="10"/>
  <c r="EA41" i="10" s="1"/>
  <c r="AA41" i="6" s="1"/>
  <c r="ED10" i="10"/>
  <c r="DZ10" i="10"/>
  <c r="EA10" i="10" s="1"/>
  <c r="AA10" i="6" s="1"/>
  <c r="ED34" i="10"/>
  <c r="DZ34" i="10"/>
  <c r="EA34" i="10" s="1"/>
  <c r="AA34" i="6" s="1"/>
  <c r="ED46" i="10"/>
  <c r="DZ46" i="10"/>
  <c r="EA46" i="10" s="1"/>
  <c r="AA46" i="6" s="1"/>
  <c r="ED19" i="10"/>
  <c r="DZ19" i="10"/>
  <c r="EA19" i="10" s="1"/>
  <c r="AA19" i="6" s="1"/>
  <c r="AA113" i="6"/>
  <c r="ED29" i="10"/>
  <c r="DZ29" i="10"/>
  <c r="EA29" i="10" s="1"/>
  <c r="AA29" i="6" s="1"/>
  <c r="ED40" i="10"/>
  <c r="DZ40" i="10"/>
  <c r="EA40" i="10" s="1"/>
  <c r="AA40" i="6" s="1"/>
  <c r="ED11" i="10"/>
  <c r="DZ11" i="10"/>
  <c r="EA11" i="10" s="1"/>
  <c r="AA11" i="6" s="1"/>
  <c r="ED91" i="10"/>
  <c r="DZ91" i="10"/>
  <c r="EA91" i="10" s="1"/>
  <c r="AA91" i="6" s="1"/>
  <c r="ED36" i="10"/>
  <c r="DZ36" i="10"/>
  <c r="EA36" i="10" s="1"/>
  <c r="AA36" i="6" s="1"/>
  <c r="ED65" i="10"/>
  <c r="DZ65" i="10"/>
  <c r="EA65" i="10" s="1"/>
  <c r="AA65" i="6" s="1"/>
  <c r="ED69" i="10"/>
  <c r="DZ69" i="10"/>
  <c r="EA69" i="10" s="1"/>
  <c r="AA69" i="6" s="1"/>
  <c r="AA111" i="6"/>
  <c r="ED50" i="10"/>
  <c r="DZ50" i="10"/>
  <c r="EA50" i="10" s="1"/>
  <c r="AA50" i="6" s="1"/>
  <c r="ED93" i="10"/>
  <c r="DZ93" i="10"/>
  <c r="EA93" i="10" s="1"/>
  <c r="AA93" i="6" s="1"/>
  <c r="ED54" i="10"/>
  <c r="DZ54" i="10"/>
  <c r="EA54" i="10" s="1"/>
  <c r="AA54" i="6" s="1"/>
  <c r="ED100" i="10"/>
  <c r="DZ100" i="10"/>
  <c r="EA100" i="10" s="1"/>
  <c r="AA100" i="6" s="1"/>
  <c r="ED30" i="10"/>
  <c r="DZ30" i="10"/>
  <c r="EA30" i="10" s="1"/>
  <c r="AA30" i="6" s="1"/>
  <c r="ED18" i="10"/>
  <c r="DZ18" i="10"/>
  <c r="EA18" i="10" s="1"/>
  <c r="AA18" i="6" s="1"/>
  <c r="ED27" i="10"/>
  <c r="DZ27" i="10"/>
  <c r="EA27" i="10" s="1"/>
  <c r="AA27" i="6" s="1"/>
  <c r="ED51" i="10"/>
  <c r="DZ51" i="10"/>
  <c r="EA51" i="10" s="1"/>
  <c r="AA51" i="6" s="1"/>
  <c r="ED22" i="10"/>
  <c r="DZ22" i="10"/>
  <c r="EA22" i="10" s="1"/>
  <c r="AA22" i="6" s="1"/>
  <c r="ED12" i="10"/>
  <c r="DZ12" i="10"/>
  <c r="EA12" i="10" s="1"/>
  <c r="AA12" i="6" s="1"/>
  <c r="ED38" i="10"/>
  <c r="DZ38" i="10"/>
  <c r="EA38" i="10" s="1"/>
  <c r="AA38" i="6" s="1"/>
  <c r="ED66" i="10"/>
  <c r="DZ66" i="10"/>
  <c r="EA66" i="10" s="1"/>
  <c r="AA66" i="6" s="1"/>
  <c r="ED74" i="10"/>
  <c r="DZ74" i="10"/>
  <c r="EA74" i="10" s="1"/>
  <c r="AA74" i="6" s="1"/>
  <c r="ED98" i="10"/>
  <c r="DZ98" i="10"/>
  <c r="EA98" i="10" s="1"/>
  <c r="AA98" i="6" s="1"/>
  <c r="ED94" i="10"/>
  <c r="DZ94" i="10"/>
  <c r="EA94" i="10" s="1"/>
  <c r="AA94" i="6" s="1"/>
  <c r="ED37" i="10"/>
  <c r="DZ37" i="10"/>
  <c r="EA37" i="10" s="1"/>
  <c r="AA37" i="6" s="1"/>
  <c r="AA103" i="6"/>
  <c r="ED84" i="10"/>
  <c r="DZ84" i="10"/>
  <c r="EA84" i="10" s="1"/>
  <c r="AA84" i="6" s="1"/>
  <c r="ED89" i="10"/>
  <c r="DZ89" i="10"/>
  <c r="EA89" i="10" s="1"/>
  <c r="AA89" i="6" s="1"/>
  <c r="AA114" i="6"/>
  <c r="ED44" i="10"/>
  <c r="DZ44" i="10"/>
  <c r="EA44" i="10" s="1"/>
  <c r="AA44" i="6" s="1"/>
  <c r="ED4" i="10"/>
  <c r="DZ4" i="10"/>
  <c r="EA4" i="10" s="1"/>
  <c r="AA4" i="6" s="1"/>
  <c r="ED68" i="10"/>
  <c r="DZ68" i="10"/>
  <c r="EA68" i="10" s="1"/>
  <c r="AA68" i="6" s="1"/>
  <c r="ED53" i="10"/>
  <c r="DZ53" i="10"/>
  <c r="EA53" i="10" s="1"/>
  <c r="AA53" i="6" s="1"/>
  <c r="AA112" i="6"/>
  <c r="ED45" i="10"/>
  <c r="DZ45" i="10"/>
  <c r="EA45" i="10" s="1"/>
  <c r="AA45" i="6" s="1"/>
  <c r="ED26" i="10"/>
  <c r="DZ26" i="10"/>
  <c r="EA26" i="10" s="1"/>
  <c r="AA26" i="6" s="1"/>
  <c r="ED83" i="10"/>
  <c r="DZ83" i="10"/>
  <c r="EA83" i="10" s="1"/>
  <c r="AA83" i="6" s="1"/>
  <c r="ED57" i="10"/>
  <c r="DZ57" i="10"/>
  <c r="EA57" i="10" s="1"/>
  <c r="AA57" i="6" s="1"/>
  <c r="ED88" i="10"/>
  <c r="DZ88" i="10"/>
  <c r="EA88" i="10" s="1"/>
  <c r="AA88" i="6" s="1"/>
  <c r="AA107" i="6"/>
  <c r="ED82" i="10"/>
  <c r="DZ82" i="10"/>
  <c r="EA82" i="10" s="1"/>
  <c r="AA82" i="6" s="1"/>
  <c r="ED24" i="10"/>
  <c r="DZ24" i="10"/>
  <c r="EA24" i="10" s="1"/>
  <c r="AA24" i="6" s="1"/>
  <c r="ED77" i="10"/>
  <c r="DZ77" i="10"/>
  <c r="EA77" i="10" s="1"/>
  <c r="AA77" i="6" s="1"/>
  <c r="ED49" i="10"/>
  <c r="DZ49" i="10"/>
  <c r="EA49" i="10" s="1"/>
  <c r="AA49" i="6" s="1"/>
  <c r="ED43" i="10"/>
  <c r="DZ43" i="10"/>
  <c r="EA43" i="10" s="1"/>
  <c r="AA43" i="6" s="1"/>
  <c r="ED56" i="10"/>
  <c r="DZ56" i="10"/>
  <c r="EA56" i="10" s="1"/>
  <c r="AA56" i="6" s="1"/>
  <c r="ED96" i="10"/>
  <c r="DZ96" i="10"/>
  <c r="EA96" i="10" s="1"/>
  <c r="AA96" i="6" s="1"/>
  <c r="AA119" i="6"/>
  <c r="AA116" i="6"/>
  <c r="AA303" i="6" l="1"/>
  <c r="EZ56" i="10"/>
  <c r="EV56" i="10"/>
  <c r="EW56" i="10" s="1"/>
  <c r="AE56" i="6" s="1"/>
  <c r="EZ77" i="10"/>
  <c r="EV77" i="10"/>
  <c r="EW77" i="10" s="1"/>
  <c r="AE77" i="6" s="1"/>
  <c r="EZ82" i="10"/>
  <c r="EV82" i="10"/>
  <c r="EW82" i="10" s="1"/>
  <c r="AE82" i="6" s="1"/>
  <c r="EZ57" i="10"/>
  <c r="EV57" i="10"/>
  <c r="EW57" i="10" s="1"/>
  <c r="AE57" i="6" s="1"/>
  <c r="EZ83" i="10"/>
  <c r="EV83" i="10"/>
  <c r="EW83" i="10" s="1"/>
  <c r="AE83" i="6" s="1"/>
  <c r="EZ45" i="10"/>
  <c r="EV45" i="10"/>
  <c r="EW45" i="10" s="1"/>
  <c r="AE45" i="6" s="1"/>
  <c r="AE112" i="6"/>
  <c r="EZ4" i="10"/>
  <c r="EV4" i="10"/>
  <c r="EW4" i="10" s="1"/>
  <c r="AE4" i="6" s="1"/>
  <c r="EZ44" i="10"/>
  <c r="EV44" i="10"/>
  <c r="EW44" i="10" s="1"/>
  <c r="AE44" i="6" s="1"/>
  <c r="EZ84" i="10"/>
  <c r="EV84" i="10"/>
  <c r="EW84" i="10" s="1"/>
  <c r="AE84" i="6" s="1"/>
  <c r="EZ98" i="10"/>
  <c r="EV98" i="10"/>
  <c r="EW98" i="10" s="1"/>
  <c r="AE98" i="6" s="1"/>
  <c r="EZ12" i="10"/>
  <c r="EV12" i="10"/>
  <c r="EW12" i="10" s="1"/>
  <c r="AE12" i="6" s="1"/>
  <c r="EZ22" i="10"/>
  <c r="EV22" i="10"/>
  <c r="EW22" i="10" s="1"/>
  <c r="AE22" i="6" s="1"/>
  <c r="EZ27" i="10"/>
  <c r="EV27" i="10"/>
  <c r="EW27" i="10" s="1"/>
  <c r="AE27" i="6" s="1"/>
  <c r="EZ30" i="10"/>
  <c r="EV30" i="10"/>
  <c r="EW30" i="10" s="1"/>
  <c r="AE30" i="6" s="1"/>
  <c r="EZ54" i="10"/>
  <c r="EV54" i="10"/>
  <c r="EW54" i="10" s="1"/>
  <c r="AE54" i="6" s="1"/>
  <c r="EZ50" i="10"/>
  <c r="EV50" i="10"/>
  <c r="EW50" i="10" s="1"/>
  <c r="AE50" i="6" s="1"/>
  <c r="EZ91" i="10"/>
  <c r="EV91" i="10"/>
  <c r="EW91" i="10" s="1"/>
  <c r="AE91" i="6" s="1"/>
  <c r="EZ40" i="10"/>
  <c r="EV40" i="10"/>
  <c r="EW40" i="10" s="1"/>
  <c r="AE40" i="6" s="1"/>
  <c r="EZ29" i="10"/>
  <c r="EV29" i="10"/>
  <c r="EW29" i="10" s="1"/>
  <c r="AE29" i="6" s="1"/>
  <c r="AE113" i="6"/>
  <c r="EZ46" i="10"/>
  <c r="EV46" i="10"/>
  <c r="EW46" i="10" s="1"/>
  <c r="AE46" i="6" s="1"/>
  <c r="EZ41" i="10"/>
  <c r="EV41" i="10"/>
  <c r="EW41" i="10" s="1"/>
  <c r="AE41" i="6" s="1"/>
  <c r="AE120" i="6"/>
  <c r="EZ13" i="10"/>
  <c r="EV13" i="10"/>
  <c r="EW13" i="10" s="1"/>
  <c r="AE13" i="6" s="1"/>
  <c r="AE109" i="6"/>
  <c r="AE102" i="6"/>
  <c r="AE108" i="6"/>
  <c r="EZ87" i="10"/>
  <c r="EV87" i="10"/>
  <c r="EW87" i="10" s="1"/>
  <c r="AE87" i="6" s="1"/>
  <c r="EZ62" i="10"/>
  <c r="EV62" i="10"/>
  <c r="EW62" i="10" s="1"/>
  <c r="AE62" i="6" s="1"/>
  <c r="AE105" i="6"/>
  <c r="EZ76" i="10"/>
  <c r="EV76" i="10"/>
  <c r="EW76" i="10" s="1"/>
  <c r="AE76" i="6" s="1"/>
  <c r="EZ92" i="10"/>
  <c r="EV92" i="10"/>
  <c r="EW92" i="10" s="1"/>
  <c r="AE92" i="6" s="1"/>
  <c r="EZ48" i="10"/>
  <c r="EV48" i="10"/>
  <c r="EW48" i="10" s="1"/>
  <c r="AE48" i="6" s="1"/>
  <c r="EZ61" i="10"/>
  <c r="EV61" i="10"/>
  <c r="EW61" i="10" s="1"/>
  <c r="AE61" i="6" s="1"/>
  <c r="EZ15" i="10"/>
  <c r="EV15" i="10"/>
  <c r="EW15" i="10" s="1"/>
  <c r="AE15" i="6" s="1"/>
  <c r="EZ20" i="10"/>
  <c r="EV20" i="10"/>
  <c r="EW20" i="10" s="1"/>
  <c r="AE20" i="6" s="1"/>
  <c r="EZ16" i="10"/>
  <c r="EV16" i="10"/>
  <c r="EW16" i="10" s="1"/>
  <c r="AE16" i="6" s="1"/>
  <c r="EZ97" i="10"/>
  <c r="EV97" i="10"/>
  <c r="EW97" i="10" s="1"/>
  <c r="AE97" i="6" s="1"/>
  <c r="EZ73" i="10"/>
  <c r="EV73" i="10"/>
  <c r="EW73" i="10" s="1"/>
  <c r="AE73" i="6" s="1"/>
  <c r="EZ59" i="10"/>
  <c r="EV59" i="10"/>
  <c r="EW59" i="10" s="1"/>
  <c r="AE59" i="6" s="1"/>
  <c r="EZ70" i="10"/>
  <c r="EV70" i="10"/>
  <c r="EW70" i="10" s="1"/>
  <c r="AE70" i="6" s="1"/>
  <c r="EZ33" i="10"/>
  <c r="EV33" i="10"/>
  <c r="EW33" i="10" s="1"/>
  <c r="AE33" i="6" s="1"/>
  <c r="EZ58" i="10"/>
  <c r="EV58" i="10"/>
  <c r="EW58" i="10" s="1"/>
  <c r="AE58" i="6" s="1"/>
  <c r="EZ79" i="10"/>
  <c r="EV79" i="10"/>
  <c r="EW79" i="10" s="1"/>
  <c r="AE79" i="6" s="1"/>
  <c r="EZ64" i="10"/>
  <c r="EV64" i="10"/>
  <c r="EW64" i="10" s="1"/>
  <c r="AE64" i="6" s="1"/>
  <c r="EZ32" i="10"/>
  <c r="EV32" i="10"/>
  <c r="EW32" i="10" s="1"/>
  <c r="AE32" i="6" s="1"/>
  <c r="AE110" i="6"/>
  <c r="EZ86" i="10"/>
  <c r="EV86" i="10"/>
  <c r="EW86" i="10" s="1"/>
  <c r="AE86" i="6" s="1"/>
  <c r="EZ55" i="10"/>
  <c r="EV55" i="10"/>
  <c r="EW55" i="10" s="1"/>
  <c r="AE55" i="6" s="1"/>
  <c r="EZ81" i="10"/>
  <c r="EV81" i="10"/>
  <c r="EW81" i="10" s="1"/>
  <c r="AE81" i="6" s="1"/>
  <c r="EZ47" i="10"/>
  <c r="EV47" i="10"/>
  <c r="EW47" i="10" s="1"/>
  <c r="AE47" i="6" s="1"/>
  <c r="AE116" i="6"/>
  <c r="AE119" i="6"/>
  <c r="EZ96" i="10"/>
  <c r="EV96" i="10"/>
  <c r="EW96" i="10" s="1"/>
  <c r="AE96" i="6" s="1"/>
  <c r="EZ43" i="10"/>
  <c r="EV43" i="10"/>
  <c r="EW43" i="10" s="1"/>
  <c r="AE43" i="6" s="1"/>
  <c r="EZ49" i="10"/>
  <c r="EV49" i="10"/>
  <c r="EW49" i="10" s="1"/>
  <c r="AE49" i="6" s="1"/>
  <c r="EZ24" i="10"/>
  <c r="EV24" i="10"/>
  <c r="EW24" i="10" s="1"/>
  <c r="AE24" i="6" s="1"/>
  <c r="AE107" i="6"/>
  <c r="EZ88" i="10"/>
  <c r="EV88" i="10"/>
  <c r="EW88" i="10" s="1"/>
  <c r="AE88" i="6" s="1"/>
  <c r="EZ26" i="10"/>
  <c r="EV26" i="10"/>
  <c r="EW26" i="10" s="1"/>
  <c r="AE26" i="6" s="1"/>
  <c r="EZ53" i="10"/>
  <c r="EV53" i="10"/>
  <c r="EW53" i="10" s="1"/>
  <c r="AE53" i="6" s="1"/>
  <c r="EZ68" i="10"/>
  <c r="EV68" i="10"/>
  <c r="EW68" i="10" s="1"/>
  <c r="AE68" i="6" s="1"/>
  <c r="AE114" i="6"/>
  <c r="EZ89" i="10"/>
  <c r="EV89" i="10"/>
  <c r="EW89" i="10" s="1"/>
  <c r="AE89" i="6" s="1"/>
  <c r="AE103" i="6"/>
  <c r="EZ37" i="10"/>
  <c r="EV37" i="10"/>
  <c r="EW37" i="10" s="1"/>
  <c r="AE37" i="6" s="1"/>
  <c r="EZ94" i="10"/>
  <c r="EV94" i="10"/>
  <c r="EW94" i="10" s="1"/>
  <c r="AE94" i="6" s="1"/>
  <c r="EZ74" i="10"/>
  <c r="EV74" i="10"/>
  <c r="EW74" i="10" s="1"/>
  <c r="AE74" i="6" s="1"/>
  <c r="EZ66" i="10"/>
  <c r="EV66" i="10"/>
  <c r="EW66" i="10" s="1"/>
  <c r="AE66" i="6" s="1"/>
  <c r="EZ38" i="10"/>
  <c r="EV38" i="10"/>
  <c r="EW38" i="10" s="1"/>
  <c r="AE38" i="6" s="1"/>
  <c r="EZ51" i="10"/>
  <c r="EV51" i="10"/>
  <c r="EW51" i="10" s="1"/>
  <c r="AE51" i="6" s="1"/>
  <c r="EZ18" i="10"/>
  <c r="EV18" i="10"/>
  <c r="EW18" i="10" s="1"/>
  <c r="AE18" i="6" s="1"/>
  <c r="EZ100" i="10"/>
  <c r="EV100" i="10"/>
  <c r="EW100" i="10" s="1"/>
  <c r="AE100" i="6" s="1"/>
  <c r="EZ93" i="10"/>
  <c r="EV93" i="10"/>
  <c r="EW93" i="10" s="1"/>
  <c r="AE93" i="6" s="1"/>
  <c r="AE111" i="6"/>
  <c r="EZ69" i="10"/>
  <c r="EV69" i="10"/>
  <c r="EW69" i="10" s="1"/>
  <c r="AE69" i="6" s="1"/>
  <c r="EZ65" i="10"/>
  <c r="EV65" i="10"/>
  <c r="EW65" i="10" s="1"/>
  <c r="AE65" i="6" s="1"/>
  <c r="EZ36" i="10"/>
  <c r="EV36" i="10"/>
  <c r="EW36" i="10" s="1"/>
  <c r="AE36" i="6" s="1"/>
  <c r="EZ11" i="10"/>
  <c r="EV11" i="10"/>
  <c r="EW11" i="10" s="1"/>
  <c r="AE11" i="6" s="1"/>
  <c r="EZ19" i="10"/>
  <c r="EV19" i="10"/>
  <c r="EW19" i="10" s="1"/>
  <c r="AE19" i="6" s="1"/>
  <c r="EZ34" i="10"/>
  <c r="EV34" i="10"/>
  <c r="EW34" i="10" s="1"/>
  <c r="AE34" i="6" s="1"/>
  <c r="EZ10" i="10"/>
  <c r="EV10" i="10"/>
  <c r="EW10" i="10" s="1"/>
  <c r="AE10" i="6" s="1"/>
  <c r="EZ52" i="10"/>
  <c r="EV52" i="10"/>
  <c r="EW52" i="10" s="1"/>
  <c r="AE52" i="6" s="1"/>
  <c r="EZ85" i="10"/>
  <c r="EV85" i="10"/>
  <c r="EW85" i="10" s="1"/>
  <c r="AE85" i="6" s="1"/>
  <c r="EZ90" i="10"/>
  <c r="EV90" i="10"/>
  <c r="EW90" i="10" s="1"/>
  <c r="AE90" i="6" s="1"/>
  <c r="EZ75" i="10"/>
  <c r="EV75" i="10"/>
  <c r="EW75" i="10" s="1"/>
  <c r="AE75" i="6" s="1"/>
  <c r="EZ72" i="10"/>
  <c r="EV72" i="10"/>
  <c r="EW72" i="10" s="1"/>
  <c r="AE72" i="6" s="1"/>
  <c r="EZ67" i="10"/>
  <c r="EV67" i="10"/>
  <c r="EW67" i="10" s="1"/>
  <c r="AE67" i="6" s="1"/>
  <c r="AE118" i="6"/>
  <c r="EZ14" i="10"/>
  <c r="EV14" i="10"/>
  <c r="EW14" i="10" s="1"/>
  <c r="AE14" i="6" s="1"/>
  <c r="EZ63" i="10"/>
  <c r="EV63" i="10"/>
  <c r="EW63" i="10" s="1"/>
  <c r="AE63" i="6" s="1"/>
  <c r="EZ95" i="10"/>
  <c r="EV95" i="10"/>
  <c r="EW95" i="10" s="1"/>
  <c r="AE95" i="6" s="1"/>
  <c r="EZ101" i="10"/>
  <c r="EV101" i="10"/>
  <c r="EW101" i="10" s="1"/>
  <c r="AE101" i="6" s="1"/>
  <c r="AE104" i="6"/>
  <c r="EZ23" i="10"/>
  <c r="EV23" i="10"/>
  <c r="EW23" i="10" s="1"/>
  <c r="AE23" i="6" s="1"/>
  <c r="EZ25" i="10"/>
  <c r="EV25" i="10"/>
  <c r="EW25" i="10" s="1"/>
  <c r="AE25" i="6" s="1"/>
  <c r="EZ39" i="10"/>
  <c r="EV39" i="10"/>
  <c r="EW39" i="10" s="1"/>
  <c r="AE39" i="6" s="1"/>
  <c r="AE106" i="6"/>
  <c r="EZ21" i="10"/>
  <c r="EV21" i="10"/>
  <c r="EW21" i="10" s="1"/>
  <c r="AE21" i="6" s="1"/>
  <c r="EZ31" i="10"/>
  <c r="EV31" i="10"/>
  <c r="EW31" i="10" s="1"/>
  <c r="AE31" i="6" s="1"/>
  <c r="EZ28" i="10"/>
  <c r="EV28" i="10"/>
  <c r="EW28" i="10" s="1"/>
  <c r="AE28" i="6" s="1"/>
  <c r="EZ17" i="10"/>
  <c r="EV17" i="10"/>
  <c r="EW17" i="10" s="1"/>
  <c r="AE17" i="6" s="1"/>
  <c r="EZ35" i="10"/>
  <c r="EV35" i="10"/>
  <c r="EW35" i="10" s="1"/>
  <c r="AE35" i="6" s="1"/>
  <c r="EZ42" i="10"/>
  <c r="EV42" i="10"/>
  <c r="EW42" i="10" s="1"/>
  <c r="AE42" i="6" s="1"/>
  <c r="EZ71" i="10"/>
  <c r="EV71" i="10"/>
  <c r="EW71" i="10" s="1"/>
  <c r="AE71" i="6" s="1"/>
  <c r="EZ80" i="10"/>
  <c r="EV80" i="10"/>
  <c r="EW80" i="10" s="1"/>
  <c r="AE80" i="6" s="1"/>
  <c r="EZ78" i="10"/>
  <c r="EV78" i="10"/>
  <c r="EW78" i="10" s="1"/>
  <c r="AE78" i="6" s="1"/>
  <c r="AE117" i="6"/>
  <c r="EZ99" i="10"/>
  <c r="EV99" i="10"/>
  <c r="EW99" i="10" s="1"/>
  <c r="AE99" i="6" s="1"/>
  <c r="AE115" i="6"/>
  <c r="EZ60" i="10"/>
  <c r="EV60" i="10"/>
  <c r="EW60" i="10" s="1"/>
  <c r="AE60" i="6" s="1"/>
  <c r="AE303" i="6" l="1"/>
  <c r="FV60" i="10"/>
  <c r="FR60" i="10"/>
  <c r="FS60" i="10" s="1"/>
  <c r="AI60" i="6" s="1"/>
  <c r="FV42" i="10"/>
  <c r="FR42" i="10"/>
  <c r="FS42" i="10" s="1"/>
  <c r="AI42" i="6" s="1"/>
  <c r="FV25" i="10"/>
  <c r="FR25" i="10"/>
  <c r="FS25" i="10" s="1"/>
  <c r="AI25" i="6" s="1"/>
  <c r="AI104" i="6"/>
  <c r="FV14" i="10"/>
  <c r="FR14" i="10"/>
  <c r="FS14" i="10" s="1"/>
  <c r="AI14" i="6" s="1"/>
  <c r="AI118" i="6"/>
  <c r="FV67" i="10"/>
  <c r="FR67" i="10"/>
  <c r="FS67" i="10" s="1"/>
  <c r="AI67" i="6" s="1"/>
  <c r="FV75" i="10"/>
  <c r="FR75" i="10"/>
  <c r="FS75" i="10" s="1"/>
  <c r="AI75" i="6" s="1"/>
  <c r="FV10" i="10"/>
  <c r="FR10" i="10"/>
  <c r="FS10" i="10" s="1"/>
  <c r="AI10" i="6" s="1"/>
  <c r="FV11" i="10"/>
  <c r="FR11" i="10"/>
  <c r="FS11" i="10" s="1"/>
  <c r="AI11" i="6" s="1"/>
  <c r="FV36" i="10"/>
  <c r="FR36" i="10"/>
  <c r="FS36" i="10" s="1"/>
  <c r="AI36" i="6" s="1"/>
  <c r="FV69" i="10"/>
  <c r="FR69" i="10"/>
  <c r="FS69" i="10" s="1"/>
  <c r="AI69" i="6" s="1"/>
  <c r="AI111" i="6"/>
  <c r="FV100" i="10"/>
  <c r="FR100" i="10"/>
  <c r="FS100" i="10" s="1"/>
  <c r="AI100" i="6" s="1"/>
  <c r="FV38" i="10"/>
  <c r="FR38" i="10"/>
  <c r="FS38" i="10" s="1"/>
  <c r="AI38" i="6" s="1"/>
  <c r="FV74" i="10"/>
  <c r="FR74" i="10"/>
  <c r="FS74" i="10" s="1"/>
  <c r="AI74" i="6" s="1"/>
  <c r="FV37" i="10"/>
  <c r="FR37" i="10"/>
  <c r="FS37" i="10" s="1"/>
  <c r="AI37" i="6" s="1"/>
  <c r="FV89" i="10"/>
  <c r="FR89" i="10"/>
  <c r="FS89" i="10" s="1"/>
  <c r="AI89" i="6" s="1"/>
  <c r="FV68" i="10"/>
  <c r="FR68" i="10"/>
  <c r="FS68" i="10" s="1"/>
  <c r="AI68" i="6" s="1"/>
  <c r="FV26" i="10"/>
  <c r="FR26" i="10"/>
  <c r="FS26" i="10" s="1"/>
  <c r="AI26" i="6" s="1"/>
  <c r="FV88" i="10"/>
  <c r="FR88" i="10"/>
  <c r="FS88" i="10" s="1"/>
  <c r="AI88" i="6" s="1"/>
  <c r="FV49" i="10"/>
  <c r="FR49" i="10"/>
  <c r="FS49" i="10" s="1"/>
  <c r="AI49" i="6" s="1"/>
  <c r="FV43" i="10"/>
  <c r="FR43" i="10"/>
  <c r="FS43" i="10" s="1"/>
  <c r="AI43" i="6" s="1"/>
  <c r="AI119" i="6"/>
  <c r="AI116" i="6"/>
  <c r="FV47" i="10"/>
  <c r="FR47" i="10"/>
  <c r="FS47" i="10" s="1"/>
  <c r="AI47" i="6" s="1"/>
  <c r="FV81" i="10"/>
  <c r="FR81" i="10"/>
  <c r="FS81" i="10" s="1"/>
  <c r="AI81" i="6" s="1"/>
  <c r="AI110" i="6"/>
  <c r="FV79" i="10"/>
  <c r="FR79" i="10"/>
  <c r="FS79" i="10" s="1"/>
  <c r="AI79" i="6" s="1"/>
  <c r="FV59" i="10"/>
  <c r="FR59" i="10"/>
  <c r="FS59" i="10" s="1"/>
  <c r="AI59" i="6" s="1"/>
  <c r="FV73" i="10"/>
  <c r="FR73" i="10"/>
  <c r="FS73" i="10" s="1"/>
  <c r="AI73" i="6" s="1"/>
  <c r="FV97" i="10"/>
  <c r="FR97" i="10"/>
  <c r="FS97" i="10" s="1"/>
  <c r="AI97" i="6" s="1"/>
  <c r="FV20" i="10"/>
  <c r="FR20" i="10"/>
  <c r="FS20" i="10" s="1"/>
  <c r="AI20" i="6" s="1"/>
  <c r="FV61" i="10"/>
  <c r="FR61" i="10"/>
  <c r="FS61" i="10" s="1"/>
  <c r="AI61" i="6" s="1"/>
  <c r="FV76" i="10"/>
  <c r="FR76" i="10"/>
  <c r="FS76" i="10" s="1"/>
  <c r="AI76" i="6" s="1"/>
  <c r="FV87" i="10"/>
  <c r="FR87" i="10"/>
  <c r="FS87" i="10" s="1"/>
  <c r="AI87" i="6" s="1"/>
  <c r="AI108" i="6"/>
  <c r="AI109" i="6"/>
  <c r="FV13" i="10"/>
  <c r="FR13" i="10"/>
  <c r="FS13" i="10" s="1"/>
  <c r="AI13" i="6" s="1"/>
  <c r="AI120" i="6"/>
  <c r="AI113" i="6"/>
  <c r="FV40" i="10"/>
  <c r="FR40" i="10"/>
  <c r="FS40" i="10" s="1"/>
  <c r="AI40" i="6" s="1"/>
  <c r="FV91" i="10"/>
  <c r="FR91" i="10"/>
  <c r="FS91" i="10" s="1"/>
  <c r="AI91" i="6" s="1"/>
  <c r="FV50" i="10"/>
  <c r="FR50" i="10"/>
  <c r="FS50" i="10" s="1"/>
  <c r="AI50" i="6" s="1"/>
  <c r="FV22" i="10"/>
  <c r="FR22" i="10"/>
  <c r="FS22" i="10" s="1"/>
  <c r="AI22" i="6" s="1"/>
  <c r="FV12" i="10"/>
  <c r="FR12" i="10"/>
  <c r="FS12" i="10" s="1"/>
  <c r="AI12" i="6" s="1"/>
  <c r="FV98" i="10"/>
  <c r="FR98" i="10"/>
  <c r="FS98" i="10" s="1"/>
  <c r="AI98" i="6" s="1"/>
  <c r="FV84" i="10"/>
  <c r="FR84" i="10"/>
  <c r="FS84" i="10" s="1"/>
  <c r="AI84" i="6" s="1"/>
  <c r="FV4" i="10"/>
  <c r="FR4" i="10"/>
  <c r="FS4" i="10" s="1"/>
  <c r="AI4" i="6" s="1"/>
  <c r="AI112" i="6"/>
  <c r="FV45" i="10"/>
  <c r="FR45" i="10"/>
  <c r="FS45" i="10" s="1"/>
  <c r="AI45" i="6" s="1"/>
  <c r="FV57" i="10"/>
  <c r="FR57" i="10"/>
  <c r="FS57" i="10" s="1"/>
  <c r="AI57" i="6" s="1"/>
  <c r="FV82" i="10"/>
  <c r="FR82" i="10"/>
  <c r="FS82" i="10" s="1"/>
  <c r="AI82" i="6" s="1"/>
  <c r="FV77" i="10"/>
  <c r="FR77" i="10"/>
  <c r="FS77" i="10" s="1"/>
  <c r="AI77" i="6" s="1"/>
  <c r="AI115" i="6"/>
  <c r="FV99" i="10"/>
  <c r="FR99" i="10"/>
  <c r="FS99" i="10" s="1"/>
  <c r="AI99" i="6" s="1"/>
  <c r="FV78" i="10"/>
  <c r="FR78" i="10"/>
  <c r="FS78" i="10" s="1"/>
  <c r="AI78" i="6" s="1"/>
  <c r="FV80" i="10"/>
  <c r="FR80" i="10"/>
  <c r="FS80" i="10" s="1"/>
  <c r="AI80" i="6" s="1"/>
  <c r="FV17" i="10"/>
  <c r="FR17" i="10"/>
  <c r="FS17" i="10" s="1"/>
  <c r="AI17" i="6" s="1"/>
  <c r="AI117" i="6"/>
  <c r="FV71" i="10"/>
  <c r="FR71" i="10"/>
  <c r="FS71" i="10" s="1"/>
  <c r="AI71" i="6" s="1"/>
  <c r="FV35" i="10"/>
  <c r="FR35" i="10"/>
  <c r="FS35" i="10" s="1"/>
  <c r="AI35" i="6" s="1"/>
  <c r="FV28" i="10"/>
  <c r="FR28" i="10"/>
  <c r="FS28" i="10" s="1"/>
  <c r="AI28" i="6" s="1"/>
  <c r="FV31" i="10"/>
  <c r="FR31" i="10"/>
  <c r="FS31" i="10" s="1"/>
  <c r="AI31" i="6" s="1"/>
  <c r="FV21" i="10"/>
  <c r="FR21" i="10"/>
  <c r="FS21" i="10" s="1"/>
  <c r="AI21" i="6" s="1"/>
  <c r="AI106" i="6"/>
  <c r="FV39" i="10"/>
  <c r="FR39" i="10"/>
  <c r="FS39" i="10" s="1"/>
  <c r="AI39" i="6" s="1"/>
  <c r="FV23" i="10"/>
  <c r="FR23" i="10"/>
  <c r="FS23" i="10" s="1"/>
  <c r="AI23" i="6" s="1"/>
  <c r="FV101" i="10"/>
  <c r="FR101" i="10"/>
  <c r="FS101" i="10" s="1"/>
  <c r="AI101" i="6" s="1"/>
  <c r="FV95" i="10"/>
  <c r="FR95" i="10"/>
  <c r="FS95" i="10" s="1"/>
  <c r="AI95" i="6" s="1"/>
  <c r="FV63" i="10"/>
  <c r="FR63" i="10"/>
  <c r="FS63" i="10" s="1"/>
  <c r="AI63" i="6" s="1"/>
  <c r="FV72" i="10"/>
  <c r="FR72" i="10"/>
  <c r="FS72" i="10" s="1"/>
  <c r="AI72" i="6" s="1"/>
  <c r="FV90" i="10"/>
  <c r="FR90" i="10"/>
  <c r="FS90" i="10" s="1"/>
  <c r="AI90" i="6" s="1"/>
  <c r="FV85" i="10"/>
  <c r="FR85" i="10"/>
  <c r="FS85" i="10" s="1"/>
  <c r="AI85" i="6" s="1"/>
  <c r="FV52" i="10"/>
  <c r="FR52" i="10"/>
  <c r="FS52" i="10" s="1"/>
  <c r="AI52" i="6" s="1"/>
  <c r="FV34" i="10"/>
  <c r="FR34" i="10"/>
  <c r="FS34" i="10" s="1"/>
  <c r="AI34" i="6" s="1"/>
  <c r="FV19" i="10"/>
  <c r="FR19" i="10"/>
  <c r="FS19" i="10" s="1"/>
  <c r="AI19" i="6" s="1"/>
  <c r="FV65" i="10"/>
  <c r="FR65" i="10"/>
  <c r="FS65" i="10" s="1"/>
  <c r="AI65" i="6" s="1"/>
  <c r="FV93" i="10"/>
  <c r="FR93" i="10"/>
  <c r="FS93" i="10" s="1"/>
  <c r="AI93" i="6" s="1"/>
  <c r="FV18" i="10"/>
  <c r="FR18" i="10"/>
  <c r="FS18" i="10" s="1"/>
  <c r="AI18" i="6" s="1"/>
  <c r="FV51" i="10"/>
  <c r="FR51" i="10"/>
  <c r="FS51" i="10" s="1"/>
  <c r="AI51" i="6" s="1"/>
  <c r="FV66" i="10"/>
  <c r="FR66" i="10"/>
  <c r="FS66" i="10" s="1"/>
  <c r="AI66" i="6" s="1"/>
  <c r="FV94" i="10"/>
  <c r="FR94" i="10"/>
  <c r="FS94" i="10" s="1"/>
  <c r="AI94" i="6" s="1"/>
  <c r="AI103" i="6"/>
  <c r="AI114" i="6"/>
  <c r="FV53" i="10"/>
  <c r="FR53" i="10"/>
  <c r="FS53" i="10" s="1"/>
  <c r="AI53" i="6" s="1"/>
  <c r="AI107" i="6"/>
  <c r="FV24" i="10"/>
  <c r="FR24" i="10"/>
  <c r="FS24" i="10" s="1"/>
  <c r="AI24" i="6" s="1"/>
  <c r="FV96" i="10"/>
  <c r="FR96" i="10"/>
  <c r="FS96" i="10" s="1"/>
  <c r="AI96" i="6" s="1"/>
  <c r="FV55" i="10"/>
  <c r="FR55" i="10"/>
  <c r="FS55" i="10" s="1"/>
  <c r="AI55" i="6" s="1"/>
  <c r="FV86" i="10"/>
  <c r="FR86" i="10"/>
  <c r="FS86" i="10" s="1"/>
  <c r="AI86" i="6" s="1"/>
  <c r="FV32" i="10"/>
  <c r="FR32" i="10"/>
  <c r="FS32" i="10" s="1"/>
  <c r="AI32" i="6" s="1"/>
  <c r="FV64" i="10"/>
  <c r="FR64" i="10"/>
  <c r="FS64" i="10" s="1"/>
  <c r="AI64" i="6" s="1"/>
  <c r="FV58" i="10"/>
  <c r="FR58" i="10"/>
  <c r="FS58" i="10" s="1"/>
  <c r="AI58" i="6" s="1"/>
  <c r="FV33" i="10"/>
  <c r="FR33" i="10"/>
  <c r="FS33" i="10" s="1"/>
  <c r="AI33" i="6" s="1"/>
  <c r="FV70" i="10"/>
  <c r="FR70" i="10"/>
  <c r="FS70" i="10" s="1"/>
  <c r="AI70" i="6" s="1"/>
  <c r="FV16" i="10"/>
  <c r="FR16" i="10"/>
  <c r="FS16" i="10" s="1"/>
  <c r="AI16" i="6" s="1"/>
  <c r="FV15" i="10"/>
  <c r="FR15" i="10"/>
  <c r="FS15" i="10" s="1"/>
  <c r="AI15" i="6" s="1"/>
  <c r="FV48" i="10"/>
  <c r="FR48" i="10"/>
  <c r="FS48" i="10" s="1"/>
  <c r="AI48" i="6" s="1"/>
  <c r="FV92" i="10"/>
  <c r="FR92" i="10"/>
  <c r="FS92" i="10" s="1"/>
  <c r="AI92" i="6" s="1"/>
  <c r="AI105" i="6"/>
  <c r="FV62" i="10"/>
  <c r="FR62" i="10"/>
  <c r="FS62" i="10" s="1"/>
  <c r="AI62" i="6" s="1"/>
  <c r="AI102" i="6"/>
  <c r="FV41" i="10"/>
  <c r="FR41" i="10"/>
  <c r="FS41" i="10" s="1"/>
  <c r="AI41" i="6" s="1"/>
  <c r="FV46" i="10"/>
  <c r="FR46" i="10"/>
  <c r="FS46" i="10" s="1"/>
  <c r="AI46" i="6" s="1"/>
  <c r="FV29" i="10"/>
  <c r="FR29" i="10"/>
  <c r="FS29" i="10" s="1"/>
  <c r="AI29" i="6" s="1"/>
  <c r="FV54" i="10"/>
  <c r="FR54" i="10"/>
  <c r="FS54" i="10" s="1"/>
  <c r="AI54" i="6" s="1"/>
  <c r="FV30" i="10"/>
  <c r="FR30" i="10"/>
  <c r="FS30" i="10" s="1"/>
  <c r="AI30" i="6" s="1"/>
  <c r="FV27" i="10"/>
  <c r="FR27" i="10"/>
  <c r="FS27" i="10" s="1"/>
  <c r="AI27" i="6" s="1"/>
  <c r="FV44" i="10"/>
  <c r="FR44" i="10"/>
  <c r="FS44" i="10" s="1"/>
  <c r="AI44" i="6" s="1"/>
  <c r="FV83" i="10"/>
  <c r="FR83" i="10"/>
  <c r="FS83" i="10" s="1"/>
  <c r="AI83" i="6" s="1"/>
  <c r="FV56" i="10"/>
  <c r="FR56" i="10"/>
  <c r="FS56" i="10" s="1"/>
  <c r="AI56" i="6" s="1"/>
  <c r="AI303" i="6" l="1"/>
  <c r="GR56" i="10"/>
  <c r="GN56" i="10"/>
  <c r="GO56" i="10" s="1"/>
  <c r="AM56" i="6" s="1"/>
  <c r="GR83" i="10"/>
  <c r="GN83" i="10"/>
  <c r="GO83" i="10" s="1"/>
  <c r="AM83" i="6" s="1"/>
  <c r="GR44" i="10"/>
  <c r="GN44" i="10"/>
  <c r="GO44" i="10" s="1"/>
  <c r="AM44" i="6" s="1"/>
  <c r="GR30" i="10"/>
  <c r="GN30" i="10"/>
  <c r="GO30" i="10" s="1"/>
  <c r="AM30" i="6" s="1"/>
  <c r="GR29" i="10"/>
  <c r="GN29" i="10"/>
  <c r="GO29" i="10" s="1"/>
  <c r="AM29" i="6" s="1"/>
  <c r="GR46" i="10"/>
  <c r="GN46" i="10"/>
  <c r="GO46" i="10" s="1"/>
  <c r="AM46" i="6" s="1"/>
  <c r="AM102" i="6"/>
  <c r="GR62" i="10"/>
  <c r="GN62" i="10"/>
  <c r="GO62" i="10" s="1"/>
  <c r="AM62" i="6" s="1"/>
  <c r="GR16" i="10"/>
  <c r="GN16" i="10"/>
  <c r="GO16" i="10" s="1"/>
  <c r="AM16" i="6" s="1"/>
  <c r="GR33" i="10"/>
  <c r="GN33" i="10"/>
  <c r="GO33" i="10" s="1"/>
  <c r="AM33" i="6" s="1"/>
  <c r="GR58" i="10"/>
  <c r="GN58" i="10"/>
  <c r="GO58" i="10" s="1"/>
  <c r="AM58" i="6" s="1"/>
  <c r="GR32" i="10"/>
  <c r="GN32" i="10"/>
  <c r="GO32" i="10" s="1"/>
  <c r="AM32" i="6" s="1"/>
  <c r="GR86" i="10"/>
  <c r="GN86" i="10"/>
  <c r="GO86" i="10" s="1"/>
  <c r="AM86" i="6" s="1"/>
  <c r="GR55" i="10"/>
  <c r="GN55" i="10"/>
  <c r="GO55" i="10" s="1"/>
  <c r="AM55" i="6" s="1"/>
  <c r="GR53" i="10"/>
  <c r="GN53" i="10"/>
  <c r="GO53" i="10" s="1"/>
  <c r="AM53" i="6" s="1"/>
  <c r="AM114" i="6"/>
  <c r="AM103" i="6"/>
  <c r="GR51" i="10"/>
  <c r="GN51" i="10"/>
  <c r="GO51" i="10" s="1"/>
  <c r="AM51" i="6" s="1"/>
  <c r="GR65" i="10"/>
  <c r="GN65" i="10"/>
  <c r="GO65" i="10" s="1"/>
  <c r="AM65" i="6" s="1"/>
  <c r="GR34" i="10"/>
  <c r="GN34" i="10"/>
  <c r="GO34" i="10" s="1"/>
  <c r="AM34" i="6" s="1"/>
  <c r="GR85" i="10"/>
  <c r="GN85" i="10"/>
  <c r="GO85" i="10" s="1"/>
  <c r="AM85" i="6" s="1"/>
  <c r="GR63" i="10"/>
  <c r="GN63" i="10"/>
  <c r="GO63" i="10" s="1"/>
  <c r="AM63" i="6" s="1"/>
  <c r="AM106" i="6"/>
  <c r="GR31" i="10"/>
  <c r="GN31" i="10"/>
  <c r="GO31" i="10" s="1"/>
  <c r="AM31" i="6" s="1"/>
  <c r="GR28" i="10"/>
  <c r="GN28" i="10"/>
  <c r="GO28" i="10" s="1"/>
  <c r="AM28" i="6" s="1"/>
  <c r="GR71" i="10"/>
  <c r="GN71" i="10"/>
  <c r="GO71" i="10" s="1"/>
  <c r="AM71" i="6" s="1"/>
  <c r="GR17" i="10"/>
  <c r="GN17" i="10"/>
  <c r="GO17" i="10" s="1"/>
  <c r="AM17" i="6" s="1"/>
  <c r="GR78" i="10"/>
  <c r="GN78" i="10"/>
  <c r="GO78" i="10" s="1"/>
  <c r="AM78" i="6" s="1"/>
  <c r="GR77" i="10"/>
  <c r="GN77" i="10"/>
  <c r="GO77" i="10" s="1"/>
  <c r="AM77" i="6" s="1"/>
  <c r="GR82" i="10"/>
  <c r="GN82" i="10"/>
  <c r="GO82" i="10" s="1"/>
  <c r="AM82" i="6" s="1"/>
  <c r="GR57" i="10"/>
  <c r="GN57" i="10"/>
  <c r="GO57" i="10" s="1"/>
  <c r="AM57" i="6" s="1"/>
  <c r="GR4" i="10"/>
  <c r="GN4" i="10"/>
  <c r="GO4" i="10" s="1"/>
  <c r="AM4" i="6" s="1"/>
  <c r="GR84" i="10"/>
  <c r="GN84" i="10"/>
  <c r="GO84" i="10" s="1"/>
  <c r="AM84" i="6" s="1"/>
  <c r="GR12" i="10"/>
  <c r="GN12" i="10"/>
  <c r="GO12" i="10" s="1"/>
  <c r="AM12" i="6" s="1"/>
  <c r="GR40" i="10"/>
  <c r="GN40" i="10"/>
  <c r="GO40" i="10" s="1"/>
  <c r="AM40" i="6" s="1"/>
  <c r="AM113" i="6"/>
  <c r="AM120" i="6"/>
  <c r="GR13" i="10"/>
  <c r="GN13" i="10"/>
  <c r="GO13" i="10" s="1"/>
  <c r="AM13" i="6" s="1"/>
  <c r="AM109" i="6"/>
  <c r="GR87" i="10"/>
  <c r="GN87" i="10"/>
  <c r="GO87" i="10" s="1"/>
  <c r="AM87" i="6" s="1"/>
  <c r="GR76" i="10"/>
  <c r="GN76" i="10"/>
  <c r="GO76" i="10" s="1"/>
  <c r="AM76" i="6" s="1"/>
  <c r="GR20" i="10"/>
  <c r="GN20" i="10"/>
  <c r="GO20" i="10" s="1"/>
  <c r="AM20" i="6" s="1"/>
  <c r="GR73" i="10"/>
  <c r="GN73" i="10"/>
  <c r="GO73" i="10" s="1"/>
  <c r="AM73" i="6" s="1"/>
  <c r="AM110" i="6"/>
  <c r="AM116" i="6"/>
  <c r="GR43" i="10"/>
  <c r="GN43" i="10"/>
  <c r="GO43" i="10" s="1"/>
  <c r="AM43" i="6" s="1"/>
  <c r="GR26" i="10"/>
  <c r="GN26" i="10"/>
  <c r="GO26" i="10" s="1"/>
  <c r="AM26" i="6" s="1"/>
  <c r="GR100" i="10"/>
  <c r="GN100" i="10"/>
  <c r="GO100" i="10" s="1"/>
  <c r="AM100" i="6" s="1"/>
  <c r="GR69" i="10"/>
  <c r="GN69" i="10"/>
  <c r="GO69" i="10" s="1"/>
  <c r="AM69" i="6" s="1"/>
  <c r="GR36" i="10"/>
  <c r="GN36" i="10"/>
  <c r="GO36" i="10" s="1"/>
  <c r="AM36" i="6" s="1"/>
  <c r="GR75" i="10"/>
  <c r="GN75" i="10"/>
  <c r="GO75" i="10" s="1"/>
  <c r="AM75" i="6" s="1"/>
  <c r="GR67" i="10"/>
  <c r="GN67" i="10"/>
  <c r="GO67" i="10" s="1"/>
  <c r="AM67" i="6" s="1"/>
  <c r="AM118" i="6"/>
  <c r="GR14" i="10"/>
  <c r="GN14" i="10"/>
  <c r="GO14" i="10" s="1"/>
  <c r="AM14" i="6" s="1"/>
  <c r="GR25" i="10"/>
  <c r="GN25" i="10"/>
  <c r="GO25" i="10" s="1"/>
  <c r="AM25" i="6" s="1"/>
  <c r="GR27" i="10"/>
  <c r="GN27" i="10"/>
  <c r="GO27" i="10" s="1"/>
  <c r="AM27" i="6" s="1"/>
  <c r="GR54" i="10"/>
  <c r="GN54" i="10"/>
  <c r="GO54" i="10" s="1"/>
  <c r="AM54" i="6" s="1"/>
  <c r="GR41" i="10"/>
  <c r="GN41" i="10"/>
  <c r="GO41" i="10" s="1"/>
  <c r="AM41" i="6" s="1"/>
  <c r="AM105" i="6"/>
  <c r="GR92" i="10"/>
  <c r="GN92" i="10"/>
  <c r="GO92" i="10" s="1"/>
  <c r="AM92" i="6" s="1"/>
  <c r="GR48" i="10"/>
  <c r="GN48" i="10"/>
  <c r="GO48" i="10" s="1"/>
  <c r="AM48" i="6" s="1"/>
  <c r="GR15" i="10"/>
  <c r="GN15" i="10"/>
  <c r="GO15" i="10" s="1"/>
  <c r="AM15" i="6" s="1"/>
  <c r="GR70" i="10"/>
  <c r="GN70" i="10"/>
  <c r="GO70" i="10" s="1"/>
  <c r="AM70" i="6" s="1"/>
  <c r="GR64" i="10"/>
  <c r="GN64" i="10"/>
  <c r="GO64" i="10" s="1"/>
  <c r="AM64" i="6" s="1"/>
  <c r="GR96" i="10"/>
  <c r="GN96" i="10"/>
  <c r="GO96" i="10" s="1"/>
  <c r="AM96" i="6" s="1"/>
  <c r="GR24" i="10"/>
  <c r="GN24" i="10"/>
  <c r="GO24" i="10" s="1"/>
  <c r="AM24" i="6" s="1"/>
  <c r="AM107" i="6"/>
  <c r="GR94" i="10"/>
  <c r="GN94" i="10"/>
  <c r="GO94" i="10" s="1"/>
  <c r="AM94" i="6" s="1"/>
  <c r="GR66" i="10"/>
  <c r="GN66" i="10"/>
  <c r="GO66" i="10" s="1"/>
  <c r="AM66" i="6" s="1"/>
  <c r="GR18" i="10"/>
  <c r="GN18" i="10"/>
  <c r="GO18" i="10" s="1"/>
  <c r="AM18" i="6" s="1"/>
  <c r="GR93" i="10"/>
  <c r="GN93" i="10"/>
  <c r="GO93" i="10" s="1"/>
  <c r="AM93" i="6" s="1"/>
  <c r="GR19" i="10"/>
  <c r="GN19" i="10"/>
  <c r="GO19" i="10" s="1"/>
  <c r="AM19" i="6" s="1"/>
  <c r="GR52" i="10"/>
  <c r="GN52" i="10"/>
  <c r="GO52" i="10" s="1"/>
  <c r="AM52" i="6" s="1"/>
  <c r="GR90" i="10"/>
  <c r="GN90" i="10"/>
  <c r="GO90" i="10" s="1"/>
  <c r="AM90" i="6" s="1"/>
  <c r="GR72" i="10"/>
  <c r="GN72" i="10"/>
  <c r="GO72" i="10" s="1"/>
  <c r="AM72" i="6" s="1"/>
  <c r="GR95" i="10"/>
  <c r="GN95" i="10"/>
  <c r="GO95" i="10" s="1"/>
  <c r="AM95" i="6" s="1"/>
  <c r="GR101" i="10"/>
  <c r="GN101" i="10"/>
  <c r="GO101" i="10" s="1"/>
  <c r="AM101" i="6" s="1"/>
  <c r="GR23" i="10"/>
  <c r="GN23" i="10"/>
  <c r="GO23" i="10" s="1"/>
  <c r="AM23" i="6" s="1"/>
  <c r="GR39" i="10"/>
  <c r="GN39" i="10"/>
  <c r="GO39" i="10" s="1"/>
  <c r="AM39" i="6" s="1"/>
  <c r="GR21" i="10"/>
  <c r="GN21" i="10"/>
  <c r="GO21" i="10" s="1"/>
  <c r="AM21" i="6" s="1"/>
  <c r="GR35" i="10"/>
  <c r="GN35" i="10"/>
  <c r="GO35" i="10" s="1"/>
  <c r="AM35" i="6" s="1"/>
  <c r="AM117" i="6"/>
  <c r="GR80" i="10"/>
  <c r="GN80" i="10"/>
  <c r="GO80" i="10" s="1"/>
  <c r="AM80" i="6" s="1"/>
  <c r="GR99" i="10"/>
  <c r="GN99" i="10"/>
  <c r="GO99" i="10" s="1"/>
  <c r="AM99" i="6" s="1"/>
  <c r="AM115" i="6"/>
  <c r="GR45" i="10"/>
  <c r="GN45" i="10"/>
  <c r="GO45" i="10" s="1"/>
  <c r="AM45" i="6" s="1"/>
  <c r="AM112" i="6"/>
  <c r="GR98" i="10"/>
  <c r="GN98" i="10"/>
  <c r="GO98" i="10" s="1"/>
  <c r="AM98" i="6" s="1"/>
  <c r="GR22" i="10"/>
  <c r="GN22" i="10"/>
  <c r="GO22" i="10" s="1"/>
  <c r="AM22" i="6" s="1"/>
  <c r="GR50" i="10"/>
  <c r="GN50" i="10"/>
  <c r="GO50" i="10" s="1"/>
  <c r="AM50" i="6" s="1"/>
  <c r="GR91" i="10"/>
  <c r="GN91" i="10"/>
  <c r="GO91" i="10" s="1"/>
  <c r="AM91" i="6" s="1"/>
  <c r="AM108" i="6"/>
  <c r="GR61" i="10"/>
  <c r="GN61" i="10"/>
  <c r="GO61" i="10" s="1"/>
  <c r="AM61" i="6" s="1"/>
  <c r="GR97" i="10"/>
  <c r="GN97" i="10"/>
  <c r="GO97" i="10" s="1"/>
  <c r="AM97" i="6" s="1"/>
  <c r="GR59" i="10"/>
  <c r="GN59" i="10"/>
  <c r="GO59" i="10" s="1"/>
  <c r="AM59" i="6" s="1"/>
  <c r="GR79" i="10"/>
  <c r="GN79" i="10"/>
  <c r="GO79" i="10" s="1"/>
  <c r="AM79" i="6" s="1"/>
  <c r="GR81" i="10"/>
  <c r="GN81" i="10"/>
  <c r="GO81" i="10" s="1"/>
  <c r="AM81" i="6" s="1"/>
  <c r="GR47" i="10"/>
  <c r="GN47" i="10"/>
  <c r="GO47" i="10" s="1"/>
  <c r="AM47" i="6" s="1"/>
  <c r="AM119" i="6"/>
  <c r="GR49" i="10"/>
  <c r="GN49" i="10"/>
  <c r="GO49" i="10" s="1"/>
  <c r="AM49" i="6" s="1"/>
  <c r="GR88" i="10"/>
  <c r="GN88" i="10"/>
  <c r="GO88" i="10" s="1"/>
  <c r="AM88" i="6" s="1"/>
  <c r="GR68" i="10"/>
  <c r="GN68" i="10"/>
  <c r="GO68" i="10" s="1"/>
  <c r="AM68" i="6" s="1"/>
  <c r="GR89" i="10"/>
  <c r="GN89" i="10"/>
  <c r="GO89" i="10" s="1"/>
  <c r="AM89" i="6" s="1"/>
  <c r="GR37" i="10"/>
  <c r="GN37" i="10"/>
  <c r="GO37" i="10" s="1"/>
  <c r="AM37" i="6" s="1"/>
  <c r="GR74" i="10"/>
  <c r="GN74" i="10"/>
  <c r="GO74" i="10" s="1"/>
  <c r="AM74" i="6" s="1"/>
  <c r="GR38" i="10"/>
  <c r="GN38" i="10"/>
  <c r="GO38" i="10" s="1"/>
  <c r="AM38" i="6" s="1"/>
  <c r="AM111" i="6"/>
  <c r="GR11" i="10"/>
  <c r="GN11" i="10"/>
  <c r="GO11" i="10" s="1"/>
  <c r="AM11" i="6" s="1"/>
  <c r="GR10" i="10"/>
  <c r="GN10" i="10"/>
  <c r="GO10" i="10" s="1"/>
  <c r="AM10" i="6" s="1"/>
  <c r="AM104" i="6"/>
  <c r="GR42" i="10"/>
  <c r="GN42" i="10"/>
  <c r="GO42" i="10" s="1"/>
  <c r="AM42" i="6" s="1"/>
  <c r="GR60" i="10"/>
  <c r="GN60" i="10"/>
  <c r="GO60" i="10" s="1"/>
  <c r="AM60" i="6" s="1"/>
  <c r="AM303" i="6" l="1"/>
  <c r="HN37" i="10"/>
  <c r="HJ37" i="10"/>
  <c r="HK37" i="10" s="1"/>
  <c r="AQ37" i="6" s="1"/>
  <c r="HN88" i="10"/>
  <c r="HJ88" i="10"/>
  <c r="HK88" i="10" s="1"/>
  <c r="AQ88" i="6" s="1"/>
  <c r="HN79" i="10"/>
  <c r="HJ79" i="10"/>
  <c r="HK79" i="10" s="1"/>
  <c r="AQ79" i="6" s="1"/>
  <c r="HN97" i="10"/>
  <c r="HJ97" i="10"/>
  <c r="HK97" i="10" s="1"/>
  <c r="AQ97" i="6" s="1"/>
  <c r="HN91" i="10"/>
  <c r="HJ91" i="10"/>
  <c r="HK91" i="10" s="1"/>
  <c r="AQ91" i="6" s="1"/>
  <c r="HN50" i="10"/>
  <c r="HJ50" i="10"/>
  <c r="HK50" i="10" s="1"/>
  <c r="AQ50" i="6" s="1"/>
  <c r="HN22" i="10"/>
  <c r="HJ22" i="10"/>
  <c r="HK22" i="10" s="1"/>
  <c r="AQ22" i="6" s="1"/>
  <c r="HN98" i="10"/>
  <c r="HJ98" i="10"/>
  <c r="HK98" i="10" s="1"/>
  <c r="AQ98" i="6" s="1"/>
  <c r="HN45" i="10"/>
  <c r="HJ45" i="10"/>
  <c r="HK45" i="10" s="1"/>
  <c r="AQ45" i="6" s="1"/>
  <c r="HN80" i="10"/>
  <c r="HJ80" i="10"/>
  <c r="HK80" i="10" s="1"/>
  <c r="AQ80" i="6" s="1"/>
  <c r="AQ117" i="6"/>
  <c r="HN35" i="10"/>
  <c r="HJ35" i="10"/>
  <c r="HK35" i="10" s="1"/>
  <c r="AQ35" i="6" s="1"/>
  <c r="HN39" i="10"/>
  <c r="HJ39" i="10"/>
  <c r="HK39" i="10" s="1"/>
  <c r="AQ39" i="6" s="1"/>
  <c r="HN101" i="10"/>
  <c r="HJ101" i="10"/>
  <c r="HK101" i="10" s="1"/>
  <c r="AQ101" i="6" s="1"/>
  <c r="HN90" i="10"/>
  <c r="HJ90" i="10"/>
  <c r="HK90" i="10" s="1"/>
  <c r="AQ90" i="6" s="1"/>
  <c r="HN19" i="10"/>
  <c r="HJ19" i="10"/>
  <c r="HK19" i="10" s="1"/>
  <c r="AQ19" i="6" s="1"/>
  <c r="HN93" i="10"/>
  <c r="HJ93" i="10"/>
  <c r="HK93" i="10" s="1"/>
  <c r="AQ93" i="6" s="1"/>
  <c r="HN94" i="10"/>
  <c r="HJ94" i="10"/>
  <c r="HK94" i="10" s="1"/>
  <c r="AQ94" i="6" s="1"/>
  <c r="HN24" i="10"/>
  <c r="HJ24" i="10"/>
  <c r="HK24" i="10" s="1"/>
  <c r="AQ24" i="6" s="1"/>
  <c r="HN64" i="10"/>
  <c r="HJ64" i="10"/>
  <c r="HK64" i="10" s="1"/>
  <c r="AQ64" i="6" s="1"/>
  <c r="HN48" i="10"/>
  <c r="HJ48" i="10"/>
  <c r="HK48" i="10" s="1"/>
  <c r="AQ48" i="6" s="1"/>
  <c r="AQ105" i="6"/>
  <c r="HN27" i="10"/>
  <c r="HJ27" i="10"/>
  <c r="HK27" i="10" s="1"/>
  <c r="AQ27" i="6" s="1"/>
  <c r="HN14" i="10"/>
  <c r="HJ14" i="10"/>
  <c r="HK14" i="10" s="1"/>
  <c r="AQ14" i="6" s="1"/>
  <c r="HN67" i="10"/>
  <c r="HJ67" i="10"/>
  <c r="HK67" i="10" s="1"/>
  <c r="AQ67" i="6" s="1"/>
  <c r="HN75" i="10"/>
  <c r="HJ75" i="10"/>
  <c r="HK75" i="10" s="1"/>
  <c r="AQ75" i="6" s="1"/>
  <c r="HN36" i="10"/>
  <c r="HJ36" i="10"/>
  <c r="HK36" i="10" s="1"/>
  <c r="AQ36" i="6" s="1"/>
  <c r="HN26" i="10"/>
  <c r="HJ26" i="10"/>
  <c r="HK26" i="10" s="1"/>
  <c r="AQ26" i="6" s="1"/>
  <c r="AQ116" i="6"/>
  <c r="HN73" i="10"/>
  <c r="HJ73" i="10"/>
  <c r="HK73" i="10" s="1"/>
  <c r="AQ73" i="6" s="1"/>
  <c r="HN20" i="10"/>
  <c r="HJ20" i="10"/>
  <c r="HK20" i="10" s="1"/>
  <c r="AQ20" i="6" s="1"/>
  <c r="HN76" i="10"/>
  <c r="HJ76" i="10"/>
  <c r="HK76" i="10" s="1"/>
  <c r="AQ76" i="6" s="1"/>
  <c r="AQ109" i="6"/>
  <c r="HN13" i="10"/>
  <c r="HJ13" i="10"/>
  <c r="HK13" i="10" s="1"/>
  <c r="AQ13" i="6" s="1"/>
  <c r="HN40" i="10"/>
  <c r="HJ40" i="10"/>
  <c r="HK40" i="10" s="1"/>
  <c r="AQ40" i="6" s="1"/>
  <c r="HN84" i="10"/>
  <c r="HJ84" i="10"/>
  <c r="HK84" i="10" s="1"/>
  <c r="AQ84" i="6" s="1"/>
  <c r="HN82" i="10"/>
  <c r="HJ82" i="10"/>
  <c r="HK82" i="10" s="1"/>
  <c r="AQ82" i="6" s="1"/>
  <c r="HN78" i="10"/>
  <c r="HJ78" i="10"/>
  <c r="HK78" i="10" s="1"/>
  <c r="AQ78" i="6" s="1"/>
  <c r="HN71" i="10"/>
  <c r="HJ71" i="10"/>
  <c r="HK71" i="10" s="1"/>
  <c r="AQ71" i="6" s="1"/>
  <c r="AQ106" i="6"/>
  <c r="HN63" i="10"/>
  <c r="HJ63" i="10"/>
  <c r="HK63" i="10" s="1"/>
  <c r="AQ63" i="6" s="1"/>
  <c r="HN34" i="10"/>
  <c r="HJ34" i="10"/>
  <c r="HK34" i="10" s="1"/>
  <c r="AQ34" i="6" s="1"/>
  <c r="HN51" i="10"/>
  <c r="HJ51" i="10"/>
  <c r="HK51" i="10" s="1"/>
  <c r="AQ51" i="6" s="1"/>
  <c r="AQ114" i="6"/>
  <c r="HN55" i="10"/>
  <c r="HJ55" i="10"/>
  <c r="HK55" i="10" s="1"/>
  <c r="AQ55" i="6" s="1"/>
  <c r="HN32" i="10"/>
  <c r="HJ32" i="10"/>
  <c r="HK32" i="10" s="1"/>
  <c r="AQ32" i="6" s="1"/>
  <c r="AQ102" i="6"/>
  <c r="HN29" i="10"/>
  <c r="HJ29" i="10"/>
  <c r="HK29" i="10" s="1"/>
  <c r="AQ29" i="6" s="1"/>
  <c r="HN30" i="10"/>
  <c r="HJ30" i="10"/>
  <c r="HK30" i="10" s="1"/>
  <c r="AQ30" i="6" s="1"/>
  <c r="HN56" i="10"/>
  <c r="HJ56" i="10"/>
  <c r="HK56" i="10" s="1"/>
  <c r="AQ56" i="6" s="1"/>
  <c r="HN49" i="10"/>
  <c r="HJ49" i="10"/>
  <c r="HK49" i="10" s="1"/>
  <c r="AQ49" i="6" s="1"/>
  <c r="HN60" i="10"/>
  <c r="HJ60" i="10"/>
  <c r="HK60" i="10" s="1"/>
  <c r="AQ60" i="6" s="1"/>
  <c r="HN38" i="10"/>
  <c r="HJ38" i="10"/>
  <c r="HK38" i="10" s="1"/>
  <c r="AQ38" i="6" s="1"/>
  <c r="HN68" i="10"/>
  <c r="HJ68" i="10"/>
  <c r="HK68" i="10" s="1"/>
  <c r="AQ68" i="6" s="1"/>
  <c r="HN47" i="10"/>
  <c r="HJ47" i="10"/>
  <c r="HK47" i="10" s="1"/>
  <c r="AQ47" i="6" s="1"/>
  <c r="HN42" i="10"/>
  <c r="HJ42" i="10"/>
  <c r="HK42" i="10" s="1"/>
  <c r="AQ42" i="6" s="1"/>
  <c r="AQ104" i="6"/>
  <c r="HN10" i="10"/>
  <c r="HJ10" i="10"/>
  <c r="HK10" i="10" s="1"/>
  <c r="AQ10" i="6" s="1"/>
  <c r="HN11" i="10"/>
  <c r="HJ11" i="10"/>
  <c r="HK11" i="10" s="1"/>
  <c r="AQ11" i="6" s="1"/>
  <c r="AQ111" i="6"/>
  <c r="HN74" i="10"/>
  <c r="HJ74" i="10"/>
  <c r="HK74" i="10" s="1"/>
  <c r="AQ74" i="6" s="1"/>
  <c r="HN89" i="10"/>
  <c r="HJ89" i="10"/>
  <c r="HK89" i="10" s="1"/>
  <c r="AQ89" i="6" s="1"/>
  <c r="AQ119" i="6"/>
  <c r="HN81" i="10"/>
  <c r="HJ81" i="10"/>
  <c r="HK81" i="10" s="1"/>
  <c r="AQ81" i="6" s="1"/>
  <c r="HN59" i="10"/>
  <c r="HJ59" i="10"/>
  <c r="HK59" i="10" s="1"/>
  <c r="AQ59" i="6" s="1"/>
  <c r="HN61" i="10"/>
  <c r="HJ61" i="10"/>
  <c r="HK61" i="10" s="1"/>
  <c r="AQ61" i="6" s="1"/>
  <c r="AQ108" i="6"/>
  <c r="AQ112" i="6"/>
  <c r="AQ115" i="6"/>
  <c r="HN99" i="10"/>
  <c r="HJ99" i="10"/>
  <c r="HK99" i="10" s="1"/>
  <c r="AQ99" i="6" s="1"/>
  <c r="HN21" i="10"/>
  <c r="HJ21" i="10"/>
  <c r="HK21" i="10" s="1"/>
  <c r="AQ21" i="6" s="1"/>
  <c r="HN23" i="10"/>
  <c r="HJ23" i="10"/>
  <c r="HK23" i="10" s="1"/>
  <c r="AQ23" i="6" s="1"/>
  <c r="HN95" i="10"/>
  <c r="HJ95" i="10"/>
  <c r="HK95" i="10" s="1"/>
  <c r="AQ95" i="6" s="1"/>
  <c r="HN72" i="10"/>
  <c r="HJ72" i="10"/>
  <c r="HK72" i="10" s="1"/>
  <c r="AQ72" i="6" s="1"/>
  <c r="HN52" i="10"/>
  <c r="HJ52" i="10"/>
  <c r="HK52" i="10" s="1"/>
  <c r="AQ52" i="6" s="1"/>
  <c r="HN18" i="10"/>
  <c r="HJ18" i="10"/>
  <c r="HK18" i="10" s="1"/>
  <c r="AQ18" i="6" s="1"/>
  <c r="HN66" i="10"/>
  <c r="HJ66" i="10"/>
  <c r="HK66" i="10" s="1"/>
  <c r="AQ66" i="6" s="1"/>
  <c r="AQ107" i="6"/>
  <c r="HN96" i="10"/>
  <c r="HJ96" i="10"/>
  <c r="HK96" i="10" s="1"/>
  <c r="AQ96" i="6" s="1"/>
  <c r="HN70" i="10"/>
  <c r="HJ70" i="10"/>
  <c r="HK70" i="10" s="1"/>
  <c r="AQ70" i="6" s="1"/>
  <c r="HN15" i="10"/>
  <c r="HJ15" i="10"/>
  <c r="HK15" i="10" s="1"/>
  <c r="AQ15" i="6" s="1"/>
  <c r="HN92" i="10"/>
  <c r="HJ92" i="10"/>
  <c r="HK92" i="10" s="1"/>
  <c r="AQ92" i="6" s="1"/>
  <c r="HN41" i="10"/>
  <c r="HJ41" i="10"/>
  <c r="HK41" i="10" s="1"/>
  <c r="AQ41" i="6" s="1"/>
  <c r="HN54" i="10"/>
  <c r="HJ54" i="10"/>
  <c r="HK54" i="10" s="1"/>
  <c r="AQ54" i="6" s="1"/>
  <c r="HN25" i="10"/>
  <c r="HJ25" i="10"/>
  <c r="HK25" i="10" s="1"/>
  <c r="AQ25" i="6" s="1"/>
  <c r="AQ118" i="6"/>
  <c r="HN69" i="10"/>
  <c r="HJ69" i="10"/>
  <c r="HK69" i="10" s="1"/>
  <c r="AQ69" i="6" s="1"/>
  <c r="HN100" i="10"/>
  <c r="HJ100" i="10"/>
  <c r="HK100" i="10" s="1"/>
  <c r="AQ100" i="6" s="1"/>
  <c r="HN43" i="10"/>
  <c r="HJ43" i="10"/>
  <c r="HK43" i="10" s="1"/>
  <c r="AQ43" i="6" s="1"/>
  <c r="AQ110" i="6"/>
  <c r="HN87" i="10"/>
  <c r="HJ87" i="10"/>
  <c r="HK87" i="10" s="1"/>
  <c r="AQ87" i="6" s="1"/>
  <c r="AQ120" i="6"/>
  <c r="AQ113" i="6"/>
  <c r="HN12" i="10"/>
  <c r="HJ12" i="10"/>
  <c r="HK12" i="10" s="1"/>
  <c r="AQ12" i="6" s="1"/>
  <c r="HN4" i="10"/>
  <c r="HJ4" i="10"/>
  <c r="HK4" i="10" s="1"/>
  <c r="AQ4" i="6" s="1"/>
  <c r="HN57" i="10"/>
  <c r="HJ57" i="10"/>
  <c r="HK57" i="10" s="1"/>
  <c r="AQ57" i="6" s="1"/>
  <c r="HN77" i="10"/>
  <c r="HJ77" i="10"/>
  <c r="HK77" i="10" s="1"/>
  <c r="AQ77" i="6" s="1"/>
  <c r="HN17" i="10"/>
  <c r="HJ17" i="10"/>
  <c r="HK17" i="10" s="1"/>
  <c r="AQ17" i="6" s="1"/>
  <c r="HN28" i="10"/>
  <c r="HJ28" i="10"/>
  <c r="HK28" i="10" s="1"/>
  <c r="AQ28" i="6" s="1"/>
  <c r="HN31" i="10"/>
  <c r="HJ31" i="10"/>
  <c r="HK31" i="10" s="1"/>
  <c r="AQ31" i="6" s="1"/>
  <c r="HN85" i="10"/>
  <c r="HJ85" i="10"/>
  <c r="HK85" i="10" s="1"/>
  <c r="AQ85" i="6" s="1"/>
  <c r="HN65" i="10"/>
  <c r="HJ65" i="10"/>
  <c r="HK65" i="10" s="1"/>
  <c r="AQ65" i="6" s="1"/>
  <c r="AQ103" i="6"/>
  <c r="HN53" i="10"/>
  <c r="HJ53" i="10"/>
  <c r="HK53" i="10" s="1"/>
  <c r="AQ53" i="6" s="1"/>
  <c r="HN86" i="10"/>
  <c r="HJ86" i="10"/>
  <c r="HK86" i="10" s="1"/>
  <c r="AQ86" i="6" s="1"/>
  <c r="HN58" i="10"/>
  <c r="HJ58" i="10"/>
  <c r="HK58" i="10" s="1"/>
  <c r="AQ58" i="6" s="1"/>
  <c r="HN33" i="10"/>
  <c r="HJ33" i="10"/>
  <c r="HK33" i="10" s="1"/>
  <c r="AQ33" i="6" s="1"/>
  <c r="HN16" i="10"/>
  <c r="HJ16" i="10"/>
  <c r="HK16" i="10" s="1"/>
  <c r="AQ16" i="6" s="1"/>
  <c r="HN62" i="10"/>
  <c r="HJ62" i="10"/>
  <c r="HK62" i="10" s="1"/>
  <c r="AQ62" i="6" s="1"/>
  <c r="HN46" i="10"/>
  <c r="HJ46" i="10"/>
  <c r="HK46" i="10" s="1"/>
  <c r="AQ46" i="6" s="1"/>
  <c r="HN44" i="10"/>
  <c r="HJ44" i="10"/>
  <c r="HK44" i="10" s="1"/>
  <c r="AQ44" i="6" s="1"/>
  <c r="HN83" i="10"/>
  <c r="HJ83" i="10"/>
  <c r="HK83" i="10" s="1"/>
  <c r="AQ83" i="6" s="1"/>
  <c r="AQ303" i="6" l="1"/>
  <c r="IJ83" i="10"/>
  <c r="JB83" i="10" s="1"/>
  <c r="JC83" i="10" s="1"/>
  <c r="AY83" i="6" s="1"/>
  <c r="IF83" i="10"/>
  <c r="IG83" i="10" s="1"/>
  <c r="AU83" i="6" s="1"/>
  <c r="IJ46" i="10"/>
  <c r="JB46" i="10" s="1"/>
  <c r="JC46" i="10" s="1"/>
  <c r="AY46" i="6" s="1"/>
  <c r="IF46" i="10"/>
  <c r="IG46" i="10" s="1"/>
  <c r="AU46" i="6" s="1"/>
  <c r="IJ16" i="10"/>
  <c r="JB16" i="10" s="1"/>
  <c r="JC16" i="10" s="1"/>
  <c r="AY16" i="6" s="1"/>
  <c r="IF16" i="10"/>
  <c r="IG16" i="10" s="1"/>
  <c r="AU16" i="6" s="1"/>
  <c r="IJ58" i="10"/>
  <c r="JB58" i="10" s="1"/>
  <c r="JC58" i="10" s="1"/>
  <c r="AY58" i="6" s="1"/>
  <c r="IF58" i="10"/>
  <c r="IG58" i="10" s="1"/>
  <c r="AU58" i="6" s="1"/>
  <c r="AY103" i="6"/>
  <c r="AU103" i="6"/>
  <c r="IJ85" i="10"/>
  <c r="JB85" i="10" s="1"/>
  <c r="JC85" i="10" s="1"/>
  <c r="AY85" i="6" s="1"/>
  <c r="IF85" i="10"/>
  <c r="IG85" i="10" s="1"/>
  <c r="AU85" i="6" s="1"/>
  <c r="IJ28" i="10"/>
  <c r="JB28" i="10" s="1"/>
  <c r="JC28" i="10" s="1"/>
  <c r="AY28" i="6" s="1"/>
  <c r="IF28" i="10"/>
  <c r="IG28" i="10" s="1"/>
  <c r="AU28" i="6" s="1"/>
  <c r="IJ77" i="10"/>
  <c r="JB77" i="10" s="1"/>
  <c r="JC77" i="10" s="1"/>
  <c r="AY77" i="6" s="1"/>
  <c r="IF77" i="10"/>
  <c r="IG77" i="10" s="1"/>
  <c r="AU77" i="6" s="1"/>
  <c r="IJ4" i="10"/>
  <c r="JB4" i="10" s="1"/>
  <c r="JC4" i="10" s="1"/>
  <c r="AY4" i="6" s="1"/>
  <c r="IF4" i="10"/>
  <c r="IG4" i="10" s="1"/>
  <c r="AU4" i="6" s="1"/>
  <c r="IJ12" i="10"/>
  <c r="JB12" i="10" s="1"/>
  <c r="JC12" i="10" s="1"/>
  <c r="AY12" i="6" s="1"/>
  <c r="IF12" i="10"/>
  <c r="IG12" i="10" s="1"/>
  <c r="AU12" i="6" s="1"/>
  <c r="AY120" i="6"/>
  <c r="AU120" i="6"/>
  <c r="IJ87" i="10"/>
  <c r="JB87" i="10" s="1"/>
  <c r="JC87" i="10" s="1"/>
  <c r="AY87" i="6" s="1"/>
  <c r="IF87" i="10"/>
  <c r="IG87" i="10" s="1"/>
  <c r="AU87" i="6" s="1"/>
  <c r="AY110" i="6"/>
  <c r="AU110" i="6"/>
  <c r="IJ43" i="10"/>
  <c r="JB43" i="10" s="1"/>
  <c r="JC43" i="10" s="1"/>
  <c r="AY43" i="6" s="1"/>
  <c r="IF43" i="10"/>
  <c r="IG43" i="10" s="1"/>
  <c r="AU43" i="6" s="1"/>
  <c r="IJ69" i="10"/>
  <c r="JB69" i="10" s="1"/>
  <c r="JC69" i="10" s="1"/>
  <c r="AY69" i="6" s="1"/>
  <c r="IF69" i="10"/>
  <c r="IG69" i="10" s="1"/>
  <c r="AU69" i="6" s="1"/>
  <c r="IJ41" i="10"/>
  <c r="JB41" i="10" s="1"/>
  <c r="JC41" i="10" s="1"/>
  <c r="AY41" i="6" s="1"/>
  <c r="IF41" i="10"/>
  <c r="IG41" i="10" s="1"/>
  <c r="AU41" i="6" s="1"/>
  <c r="IJ15" i="10"/>
  <c r="JB15" i="10" s="1"/>
  <c r="JC15" i="10" s="1"/>
  <c r="AY15" i="6" s="1"/>
  <c r="IF15" i="10"/>
  <c r="IG15" i="10" s="1"/>
  <c r="AU15" i="6" s="1"/>
  <c r="IJ70" i="10"/>
  <c r="JB70" i="10" s="1"/>
  <c r="JC70" i="10" s="1"/>
  <c r="AY70" i="6" s="1"/>
  <c r="IF70" i="10"/>
  <c r="IG70" i="10" s="1"/>
  <c r="AU70" i="6" s="1"/>
  <c r="IJ96" i="10"/>
  <c r="JB96" i="10" s="1"/>
  <c r="JC96" i="10" s="1"/>
  <c r="AY96" i="6" s="1"/>
  <c r="IF96" i="10"/>
  <c r="IG96" i="10" s="1"/>
  <c r="AU96" i="6" s="1"/>
  <c r="IJ66" i="10"/>
  <c r="JB66" i="10" s="1"/>
  <c r="JC66" i="10" s="1"/>
  <c r="AY66" i="6" s="1"/>
  <c r="IF66" i="10"/>
  <c r="IG66" i="10" s="1"/>
  <c r="AU66" i="6" s="1"/>
  <c r="IJ72" i="10"/>
  <c r="JB72" i="10" s="1"/>
  <c r="JC72" i="10" s="1"/>
  <c r="AY72" i="6" s="1"/>
  <c r="IF72" i="10"/>
  <c r="IG72" i="10" s="1"/>
  <c r="AU72" i="6" s="1"/>
  <c r="IJ95" i="10"/>
  <c r="JB95" i="10" s="1"/>
  <c r="JC95" i="10" s="1"/>
  <c r="AY95" i="6" s="1"/>
  <c r="IF95" i="10"/>
  <c r="IG95" i="10" s="1"/>
  <c r="AU95" i="6" s="1"/>
  <c r="IJ21" i="10"/>
  <c r="JB21" i="10" s="1"/>
  <c r="JC21" i="10" s="1"/>
  <c r="AY21" i="6" s="1"/>
  <c r="IF21" i="10"/>
  <c r="IG21" i="10" s="1"/>
  <c r="AU21" i="6" s="1"/>
  <c r="AY115" i="6"/>
  <c r="AU115" i="6"/>
  <c r="IJ81" i="10"/>
  <c r="JB81" i="10" s="1"/>
  <c r="JC81" i="10" s="1"/>
  <c r="AY81" i="6" s="1"/>
  <c r="IF81" i="10"/>
  <c r="IG81" i="10" s="1"/>
  <c r="AU81" i="6" s="1"/>
  <c r="IJ89" i="10"/>
  <c r="JB89" i="10" s="1"/>
  <c r="JC89" i="10" s="1"/>
  <c r="AY89" i="6" s="1"/>
  <c r="IF89" i="10"/>
  <c r="IG89" i="10" s="1"/>
  <c r="AU89" i="6" s="1"/>
  <c r="IJ11" i="10"/>
  <c r="JB11" i="10" s="1"/>
  <c r="JC11" i="10" s="1"/>
  <c r="AY11" i="6" s="1"/>
  <c r="IF11" i="10"/>
  <c r="IG11" i="10" s="1"/>
  <c r="AU11" i="6" s="1"/>
  <c r="AY104" i="6"/>
  <c r="AU104" i="6"/>
  <c r="IJ42" i="10"/>
  <c r="JB42" i="10" s="1"/>
  <c r="JC42" i="10" s="1"/>
  <c r="AY42" i="6" s="1"/>
  <c r="IF42" i="10"/>
  <c r="IG42" i="10" s="1"/>
  <c r="AU42" i="6" s="1"/>
  <c r="IJ68" i="10"/>
  <c r="JB68" i="10" s="1"/>
  <c r="JC68" i="10" s="1"/>
  <c r="AY68" i="6" s="1"/>
  <c r="IF68" i="10"/>
  <c r="IG68" i="10" s="1"/>
  <c r="AU68" i="6" s="1"/>
  <c r="IJ60" i="10"/>
  <c r="JB60" i="10" s="1"/>
  <c r="JC60" i="10" s="1"/>
  <c r="AY60" i="6" s="1"/>
  <c r="IF60" i="10"/>
  <c r="IG60" i="10" s="1"/>
  <c r="AU60" i="6" s="1"/>
  <c r="IJ56" i="10"/>
  <c r="JB56" i="10" s="1"/>
  <c r="JC56" i="10" s="1"/>
  <c r="AY56" i="6" s="1"/>
  <c r="IF56" i="10"/>
  <c r="IG56" i="10" s="1"/>
  <c r="AU56" i="6" s="1"/>
  <c r="AY102" i="6"/>
  <c r="AU102" i="6"/>
  <c r="IJ32" i="10"/>
  <c r="JB32" i="10" s="1"/>
  <c r="JC32" i="10" s="1"/>
  <c r="AY32" i="6" s="1"/>
  <c r="IF32" i="10"/>
  <c r="IG32" i="10" s="1"/>
  <c r="AU32" i="6" s="1"/>
  <c r="IJ34" i="10"/>
  <c r="JB34" i="10" s="1"/>
  <c r="JC34" i="10" s="1"/>
  <c r="AY34" i="6" s="1"/>
  <c r="IF34" i="10"/>
  <c r="IG34" i="10" s="1"/>
  <c r="AU34" i="6" s="1"/>
  <c r="IJ63" i="10"/>
  <c r="JB63" i="10" s="1"/>
  <c r="JC63" i="10" s="1"/>
  <c r="AY63" i="6" s="1"/>
  <c r="IF63" i="10"/>
  <c r="IG63" i="10" s="1"/>
  <c r="AU63" i="6" s="1"/>
  <c r="AY106" i="6"/>
  <c r="AU106" i="6"/>
  <c r="IJ71" i="10"/>
  <c r="JB71" i="10" s="1"/>
  <c r="JC71" i="10" s="1"/>
  <c r="AY71" i="6" s="1"/>
  <c r="IF71" i="10"/>
  <c r="IG71" i="10" s="1"/>
  <c r="AU71" i="6" s="1"/>
  <c r="IJ82" i="10"/>
  <c r="JB82" i="10" s="1"/>
  <c r="JC82" i="10" s="1"/>
  <c r="AY82" i="6" s="1"/>
  <c r="IF82" i="10"/>
  <c r="IG82" i="10" s="1"/>
  <c r="AU82" i="6" s="1"/>
  <c r="IJ84" i="10"/>
  <c r="JB84" i="10" s="1"/>
  <c r="JC84" i="10" s="1"/>
  <c r="AY84" i="6" s="1"/>
  <c r="IF84" i="10"/>
  <c r="IG84" i="10" s="1"/>
  <c r="AU84" i="6" s="1"/>
  <c r="IJ40" i="10"/>
  <c r="JB40" i="10" s="1"/>
  <c r="JC40" i="10" s="1"/>
  <c r="AY40" i="6" s="1"/>
  <c r="IF40" i="10"/>
  <c r="IG40" i="10" s="1"/>
  <c r="AU40" i="6" s="1"/>
  <c r="IJ13" i="10"/>
  <c r="JB13" i="10" s="1"/>
  <c r="JC13" i="10" s="1"/>
  <c r="AY13" i="6" s="1"/>
  <c r="IF13" i="10"/>
  <c r="IG13" i="10" s="1"/>
  <c r="AU13" i="6" s="1"/>
  <c r="IJ76" i="10"/>
  <c r="JB76" i="10" s="1"/>
  <c r="JC76" i="10" s="1"/>
  <c r="AY76" i="6" s="1"/>
  <c r="IF76" i="10"/>
  <c r="IG76" i="10" s="1"/>
  <c r="AU76" i="6" s="1"/>
  <c r="IJ20" i="10"/>
  <c r="JB20" i="10" s="1"/>
  <c r="JC20" i="10" s="1"/>
  <c r="AY20" i="6" s="1"/>
  <c r="IF20" i="10"/>
  <c r="IG20" i="10" s="1"/>
  <c r="AU20" i="6" s="1"/>
  <c r="IJ36" i="10"/>
  <c r="JB36" i="10" s="1"/>
  <c r="JC36" i="10" s="1"/>
  <c r="AY36" i="6" s="1"/>
  <c r="IF36" i="10"/>
  <c r="IG36" i="10" s="1"/>
  <c r="AU36" i="6" s="1"/>
  <c r="IJ67" i="10"/>
  <c r="JB67" i="10" s="1"/>
  <c r="JC67" i="10" s="1"/>
  <c r="AY67" i="6" s="1"/>
  <c r="IF67" i="10"/>
  <c r="IG67" i="10" s="1"/>
  <c r="AU67" i="6" s="1"/>
  <c r="IJ27" i="10"/>
  <c r="JB27" i="10" s="1"/>
  <c r="JC27" i="10" s="1"/>
  <c r="AY27" i="6" s="1"/>
  <c r="IF27" i="10"/>
  <c r="IG27" i="10" s="1"/>
  <c r="AU27" i="6" s="1"/>
  <c r="AY105" i="6"/>
  <c r="AU105" i="6"/>
  <c r="IJ24" i="10"/>
  <c r="JB24" i="10" s="1"/>
  <c r="JC24" i="10" s="1"/>
  <c r="AY24" i="6" s="1"/>
  <c r="IF24" i="10"/>
  <c r="IG24" i="10" s="1"/>
  <c r="AU24" i="6" s="1"/>
  <c r="IJ101" i="10"/>
  <c r="JB101" i="10" s="1"/>
  <c r="JC101" i="10" s="1"/>
  <c r="AY101" i="6" s="1"/>
  <c r="IF101" i="10"/>
  <c r="IG101" i="10" s="1"/>
  <c r="AU101" i="6" s="1"/>
  <c r="AY117" i="6"/>
  <c r="AU117" i="6"/>
  <c r="IJ80" i="10"/>
  <c r="JB80" i="10" s="1"/>
  <c r="JC80" i="10" s="1"/>
  <c r="AY80" i="6" s="1"/>
  <c r="IF80" i="10"/>
  <c r="IG80" i="10" s="1"/>
  <c r="AU80" i="6" s="1"/>
  <c r="IJ45" i="10"/>
  <c r="JB45" i="10" s="1"/>
  <c r="JC45" i="10" s="1"/>
  <c r="AY45" i="6" s="1"/>
  <c r="IF45" i="10"/>
  <c r="IG45" i="10" s="1"/>
  <c r="AU45" i="6" s="1"/>
  <c r="IJ98" i="10"/>
  <c r="JB98" i="10" s="1"/>
  <c r="JC98" i="10" s="1"/>
  <c r="AY98" i="6" s="1"/>
  <c r="IF98" i="10"/>
  <c r="IG98" i="10" s="1"/>
  <c r="AU98" i="6" s="1"/>
  <c r="IJ50" i="10"/>
  <c r="JB50" i="10" s="1"/>
  <c r="JC50" i="10" s="1"/>
  <c r="AY50" i="6" s="1"/>
  <c r="IF50" i="10"/>
  <c r="IG50" i="10" s="1"/>
  <c r="AU50" i="6" s="1"/>
  <c r="IJ97" i="10"/>
  <c r="JB97" i="10" s="1"/>
  <c r="JC97" i="10" s="1"/>
  <c r="AY97" i="6" s="1"/>
  <c r="IF97" i="10"/>
  <c r="IG97" i="10" s="1"/>
  <c r="AU97" i="6" s="1"/>
  <c r="IJ79" i="10"/>
  <c r="JB79" i="10" s="1"/>
  <c r="JC79" i="10" s="1"/>
  <c r="AY79" i="6" s="1"/>
  <c r="IF79" i="10"/>
  <c r="IG79" i="10" s="1"/>
  <c r="AU79" i="6" s="1"/>
  <c r="IJ88" i="10"/>
  <c r="JB88" i="10" s="1"/>
  <c r="JC88" i="10" s="1"/>
  <c r="AY88" i="6" s="1"/>
  <c r="IF88" i="10"/>
  <c r="IG88" i="10" s="1"/>
  <c r="AU88" i="6" s="1"/>
  <c r="IJ44" i="10"/>
  <c r="JB44" i="10" s="1"/>
  <c r="JC44" i="10" s="1"/>
  <c r="AY44" i="6" s="1"/>
  <c r="IF44" i="10"/>
  <c r="IG44" i="10" s="1"/>
  <c r="AU44" i="6" s="1"/>
  <c r="IJ62" i="10"/>
  <c r="JB62" i="10" s="1"/>
  <c r="JC62" i="10" s="1"/>
  <c r="AY62" i="6" s="1"/>
  <c r="IF62" i="10"/>
  <c r="IG62" i="10" s="1"/>
  <c r="AU62" i="6" s="1"/>
  <c r="IJ33" i="10"/>
  <c r="JB33" i="10" s="1"/>
  <c r="JC33" i="10" s="1"/>
  <c r="AY33" i="6" s="1"/>
  <c r="IF33" i="10"/>
  <c r="IG33" i="10" s="1"/>
  <c r="AU33" i="6" s="1"/>
  <c r="IJ86" i="10"/>
  <c r="JB86" i="10" s="1"/>
  <c r="JC86" i="10" s="1"/>
  <c r="AY86" i="6" s="1"/>
  <c r="IF86" i="10"/>
  <c r="IG86" i="10" s="1"/>
  <c r="AU86" i="6" s="1"/>
  <c r="IJ53" i="10"/>
  <c r="JB53" i="10" s="1"/>
  <c r="JC53" i="10" s="1"/>
  <c r="AY53" i="6" s="1"/>
  <c r="IF53" i="10"/>
  <c r="IG53" i="10" s="1"/>
  <c r="AU53" i="6" s="1"/>
  <c r="IJ65" i="10"/>
  <c r="JB65" i="10" s="1"/>
  <c r="JC65" i="10" s="1"/>
  <c r="AY65" i="6" s="1"/>
  <c r="IF65" i="10"/>
  <c r="IG65" i="10" s="1"/>
  <c r="AU65" i="6" s="1"/>
  <c r="IJ31" i="10"/>
  <c r="JB31" i="10" s="1"/>
  <c r="JC31" i="10" s="1"/>
  <c r="AY31" i="6" s="1"/>
  <c r="IF31" i="10"/>
  <c r="IG31" i="10" s="1"/>
  <c r="AU31" i="6" s="1"/>
  <c r="IJ17" i="10"/>
  <c r="JB17" i="10" s="1"/>
  <c r="JC17" i="10" s="1"/>
  <c r="AY17" i="6" s="1"/>
  <c r="IF17" i="10"/>
  <c r="IG17" i="10" s="1"/>
  <c r="AU17" i="6" s="1"/>
  <c r="IJ57" i="10"/>
  <c r="JB57" i="10" s="1"/>
  <c r="JC57" i="10" s="1"/>
  <c r="AY57" i="6" s="1"/>
  <c r="IF57" i="10"/>
  <c r="IG57" i="10" s="1"/>
  <c r="AU57" i="6" s="1"/>
  <c r="AY113" i="6"/>
  <c r="AU113" i="6"/>
  <c r="IJ100" i="10"/>
  <c r="JB100" i="10" s="1"/>
  <c r="JC100" i="10" s="1"/>
  <c r="AY100" i="6" s="1"/>
  <c r="IF100" i="10"/>
  <c r="IG100" i="10" s="1"/>
  <c r="AU100" i="6" s="1"/>
  <c r="AY118" i="6"/>
  <c r="AU118" i="6"/>
  <c r="IJ25" i="10"/>
  <c r="JB25" i="10" s="1"/>
  <c r="JC25" i="10" s="1"/>
  <c r="AY25" i="6" s="1"/>
  <c r="IF25" i="10"/>
  <c r="IG25" i="10" s="1"/>
  <c r="AU25" i="6" s="1"/>
  <c r="IJ54" i="10"/>
  <c r="JB54" i="10" s="1"/>
  <c r="JC54" i="10" s="1"/>
  <c r="AY54" i="6" s="1"/>
  <c r="IF54" i="10"/>
  <c r="IG54" i="10" s="1"/>
  <c r="AU54" i="6" s="1"/>
  <c r="IJ92" i="10"/>
  <c r="JB92" i="10" s="1"/>
  <c r="JC92" i="10" s="1"/>
  <c r="AY92" i="6" s="1"/>
  <c r="IF92" i="10"/>
  <c r="IG92" i="10" s="1"/>
  <c r="AU92" i="6" s="1"/>
  <c r="AY107" i="6"/>
  <c r="AU107" i="6"/>
  <c r="IJ18" i="10"/>
  <c r="JB18" i="10" s="1"/>
  <c r="JC18" i="10" s="1"/>
  <c r="AY18" i="6" s="1"/>
  <c r="IF18" i="10"/>
  <c r="IG18" i="10" s="1"/>
  <c r="AU18" i="6" s="1"/>
  <c r="IJ52" i="10"/>
  <c r="JB52" i="10" s="1"/>
  <c r="JC52" i="10" s="1"/>
  <c r="AY52" i="6" s="1"/>
  <c r="IF52" i="10"/>
  <c r="IG52" i="10" s="1"/>
  <c r="AU52" i="6" s="1"/>
  <c r="IJ23" i="10"/>
  <c r="JB23" i="10" s="1"/>
  <c r="JC23" i="10" s="1"/>
  <c r="AY23" i="6" s="1"/>
  <c r="IF23" i="10"/>
  <c r="IG23" i="10" s="1"/>
  <c r="AU23" i="6" s="1"/>
  <c r="IJ99" i="10"/>
  <c r="JB99" i="10" s="1"/>
  <c r="JC99" i="10" s="1"/>
  <c r="AY99" i="6" s="1"/>
  <c r="IF99" i="10"/>
  <c r="IG99" i="10" s="1"/>
  <c r="AU99" i="6" s="1"/>
  <c r="AY112" i="6"/>
  <c r="AU112" i="6"/>
  <c r="AY108" i="6"/>
  <c r="AU108" i="6"/>
  <c r="IJ61" i="10"/>
  <c r="JB61" i="10" s="1"/>
  <c r="JC61" i="10" s="1"/>
  <c r="AY61" i="6" s="1"/>
  <c r="IF61" i="10"/>
  <c r="IG61" i="10" s="1"/>
  <c r="AU61" i="6" s="1"/>
  <c r="IJ59" i="10"/>
  <c r="JB59" i="10" s="1"/>
  <c r="JC59" i="10" s="1"/>
  <c r="AY59" i="6" s="1"/>
  <c r="IF59" i="10"/>
  <c r="IG59" i="10" s="1"/>
  <c r="AU59" i="6" s="1"/>
  <c r="AY119" i="6"/>
  <c r="AU119" i="6"/>
  <c r="IJ74" i="10"/>
  <c r="JB74" i="10" s="1"/>
  <c r="JC74" i="10" s="1"/>
  <c r="AY74" i="6" s="1"/>
  <c r="IF74" i="10"/>
  <c r="IG74" i="10" s="1"/>
  <c r="AU74" i="6" s="1"/>
  <c r="AY111" i="6"/>
  <c r="AU111" i="6"/>
  <c r="IJ10" i="10"/>
  <c r="JB10" i="10" s="1"/>
  <c r="JC10" i="10" s="1"/>
  <c r="AY10" i="6" s="1"/>
  <c r="IF10" i="10"/>
  <c r="IG10" i="10" s="1"/>
  <c r="AU10" i="6" s="1"/>
  <c r="IJ47" i="10"/>
  <c r="JB47" i="10" s="1"/>
  <c r="JC47" i="10" s="1"/>
  <c r="AY47" i="6" s="1"/>
  <c r="IF47" i="10"/>
  <c r="IG47" i="10" s="1"/>
  <c r="AU47" i="6" s="1"/>
  <c r="IJ38" i="10"/>
  <c r="JB38" i="10" s="1"/>
  <c r="JC38" i="10" s="1"/>
  <c r="AY38" i="6" s="1"/>
  <c r="IF38" i="10"/>
  <c r="IG38" i="10" s="1"/>
  <c r="AU38" i="6" s="1"/>
  <c r="IJ49" i="10"/>
  <c r="JB49" i="10" s="1"/>
  <c r="JC49" i="10" s="1"/>
  <c r="AY49" i="6" s="1"/>
  <c r="IF49" i="10"/>
  <c r="IG49" i="10" s="1"/>
  <c r="AU49" i="6" s="1"/>
  <c r="IJ30" i="10"/>
  <c r="JB30" i="10" s="1"/>
  <c r="JC30" i="10" s="1"/>
  <c r="AY30" i="6" s="1"/>
  <c r="IF30" i="10"/>
  <c r="IG30" i="10" s="1"/>
  <c r="AU30" i="6" s="1"/>
  <c r="IJ29" i="10"/>
  <c r="JB29" i="10" s="1"/>
  <c r="JC29" i="10" s="1"/>
  <c r="AY29" i="6" s="1"/>
  <c r="IF29" i="10"/>
  <c r="IG29" i="10" s="1"/>
  <c r="AU29" i="6" s="1"/>
  <c r="IJ55" i="10"/>
  <c r="JB55" i="10" s="1"/>
  <c r="JC55" i="10" s="1"/>
  <c r="AY55" i="6" s="1"/>
  <c r="IF55" i="10"/>
  <c r="IG55" i="10" s="1"/>
  <c r="AU55" i="6" s="1"/>
  <c r="AY114" i="6"/>
  <c r="AU114" i="6"/>
  <c r="IJ51" i="10"/>
  <c r="JB51" i="10" s="1"/>
  <c r="JC51" i="10" s="1"/>
  <c r="AY51" i="6" s="1"/>
  <c r="IF51" i="10"/>
  <c r="IG51" i="10" s="1"/>
  <c r="AU51" i="6" s="1"/>
  <c r="IJ78" i="10"/>
  <c r="JB78" i="10" s="1"/>
  <c r="JC78" i="10" s="1"/>
  <c r="AY78" i="6" s="1"/>
  <c r="IF78" i="10"/>
  <c r="IG78" i="10" s="1"/>
  <c r="AU78" i="6" s="1"/>
  <c r="AY109" i="6"/>
  <c r="AU109" i="6"/>
  <c r="IJ73" i="10"/>
  <c r="JB73" i="10" s="1"/>
  <c r="JC73" i="10" s="1"/>
  <c r="AY73" i="6" s="1"/>
  <c r="IF73" i="10"/>
  <c r="IG73" i="10" s="1"/>
  <c r="AU73" i="6" s="1"/>
  <c r="AY116" i="6"/>
  <c r="AU116" i="6"/>
  <c r="IJ26" i="10"/>
  <c r="JB26" i="10" s="1"/>
  <c r="JC26" i="10" s="1"/>
  <c r="AY26" i="6" s="1"/>
  <c r="IF26" i="10"/>
  <c r="IG26" i="10" s="1"/>
  <c r="AU26" i="6" s="1"/>
  <c r="IJ75" i="10"/>
  <c r="JB75" i="10" s="1"/>
  <c r="JC75" i="10" s="1"/>
  <c r="AY75" i="6" s="1"/>
  <c r="IF75" i="10"/>
  <c r="IG75" i="10" s="1"/>
  <c r="AU75" i="6" s="1"/>
  <c r="IJ14" i="10"/>
  <c r="JB14" i="10" s="1"/>
  <c r="JC14" i="10" s="1"/>
  <c r="AY14" i="6" s="1"/>
  <c r="IF14" i="10"/>
  <c r="IG14" i="10" s="1"/>
  <c r="AU14" i="6" s="1"/>
  <c r="IJ48" i="10"/>
  <c r="JB48" i="10" s="1"/>
  <c r="JC48" i="10" s="1"/>
  <c r="AY48" i="6" s="1"/>
  <c r="IF48" i="10"/>
  <c r="IG48" i="10" s="1"/>
  <c r="AU48" i="6" s="1"/>
  <c r="IJ64" i="10"/>
  <c r="JB64" i="10" s="1"/>
  <c r="JC64" i="10" s="1"/>
  <c r="AY64" i="6" s="1"/>
  <c r="IF64" i="10"/>
  <c r="IG64" i="10" s="1"/>
  <c r="AU64" i="6" s="1"/>
  <c r="IJ94" i="10"/>
  <c r="JB94" i="10" s="1"/>
  <c r="JC94" i="10" s="1"/>
  <c r="AY94" i="6" s="1"/>
  <c r="IF94" i="10"/>
  <c r="IG94" i="10" s="1"/>
  <c r="AU94" i="6" s="1"/>
  <c r="IJ93" i="10"/>
  <c r="JB93" i="10" s="1"/>
  <c r="JC93" i="10" s="1"/>
  <c r="AY93" i="6" s="1"/>
  <c r="IF93" i="10"/>
  <c r="IG93" i="10" s="1"/>
  <c r="AU93" i="6" s="1"/>
  <c r="IJ19" i="10"/>
  <c r="JB19" i="10" s="1"/>
  <c r="JC19" i="10" s="1"/>
  <c r="AY19" i="6" s="1"/>
  <c r="IF19" i="10"/>
  <c r="IG19" i="10" s="1"/>
  <c r="AU19" i="6" s="1"/>
  <c r="IJ90" i="10"/>
  <c r="JB90" i="10" s="1"/>
  <c r="JC90" i="10" s="1"/>
  <c r="AY90" i="6" s="1"/>
  <c r="IF90" i="10"/>
  <c r="IG90" i="10" s="1"/>
  <c r="AU90" i="6" s="1"/>
  <c r="IJ39" i="10"/>
  <c r="JB39" i="10" s="1"/>
  <c r="JC39" i="10" s="1"/>
  <c r="AY39" i="6" s="1"/>
  <c r="IF39" i="10"/>
  <c r="IG39" i="10" s="1"/>
  <c r="AU39" i="6" s="1"/>
  <c r="IJ35" i="10"/>
  <c r="JB35" i="10" s="1"/>
  <c r="JC35" i="10" s="1"/>
  <c r="AY35" i="6" s="1"/>
  <c r="IF35" i="10"/>
  <c r="IG35" i="10" s="1"/>
  <c r="AU35" i="6" s="1"/>
  <c r="IJ22" i="10"/>
  <c r="JB22" i="10" s="1"/>
  <c r="JC22" i="10" s="1"/>
  <c r="AY22" i="6" s="1"/>
  <c r="IF22" i="10"/>
  <c r="IG22" i="10" s="1"/>
  <c r="AU22" i="6" s="1"/>
  <c r="IJ91" i="10"/>
  <c r="JB91" i="10" s="1"/>
  <c r="JC91" i="10" s="1"/>
  <c r="AY91" i="6" s="1"/>
  <c r="IF91" i="10"/>
  <c r="IG91" i="10" s="1"/>
  <c r="AU91" i="6" s="1"/>
  <c r="IJ37" i="10"/>
  <c r="JB37" i="10" s="1"/>
  <c r="JC37" i="10" s="1"/>
  <c r="AY37" i="6" s="1"/>
  <c r="IF37" i="10"/>
  <c r="IG37" i="10" s="1"/>
  <c r="AU37" i="6" s="1"/>
  <c r="AY303" i="6" l="1"/>
  <c r="AU303" i="6"/>
  <c r="BE35" i="6"/>
  <c r="G36" i="12" s="1"/>
  <c r="BE14" i="6"/>
  <c r="BD14" i="6" s="1"/>
  <c r="BE73" i="6"/>
  <c r="G74" i="12" s="1"/>
  <c r="BE49" i="6"/>
  <c r="G50" i="12" s="1"/>
  <c r="BE61" i="6"/>
  <c r="BD61" i="6" s="1"/>
  <c r="BE92" i="6"/>
  <c r="BD92" i="6" s="1"/>
  <c r="BE79" i="6"/>
  <c r="G80" i="12" s="1"/>
  <c r="BE36" i="6"/>
  <c r="BD36" i="6" s="1"/>
  <c r="BE114" i="6"/>
  <c r="BD114" i="6" s="1"/>
  <c r="BE106" i="6"/>
  <c r="BD106" i="6" s="1"/>
  <c r="BE110" i="6"/>
  <c r="BD110" i="6" s="1"/>
  <c r="BE19" i="6"/>
  <c r="BD19" i="6" s="1"/>
  <c r="BE10" i="6"/>
  <c r="BD10" i="6" s="1"/>
  <c r="BE107" i="6"/>
  <c r="G108" i="12" s="1"/>
  <c r="BE118" i="6"/>
  <c r="BD118" i="6" s="1"/>
  <c r="BE17" i="6"/>
  <c r="BD17" i="6" s="1"/>
  <c r="BE101" i="6"/>
  <c r="BD101" i="6" s="1"/>
  <c r="BE13" i="6"/>
  <c r="BD13" i="6" s="1"/>
  <c r="BE32" i="6"/>
  <c r="BD32" i="6" s="1"/>
  <c r="BE95" i="6"/>
  <c r="G96" i="12" s="1"/>
  <c r="BE70" i="6"/>
  <c r="BD70" i="6" s="1"/>
  <c r="BE22" i="6"/>
  <c r="BD22" i="6" s="1"/>
  <c r="BE48" i="6"/>
  <c r="G49" i="12" s="1"/>
  <c r="BE30" i="6"/>
  <c r="BD30" i="6" s="1"/>
  <c r="BE26" i="6"/>
  <c r="G27" i="12" s="1"/>
  <c r="BE47" i="6"/>
  <c r="BD47" i="6" s="1"/>
  <c r="BE112" i="6"/>
  <c r="BD112" i="6" s="1"/>
  <c r="BE53" i="6"/>
  <c r="BD53" i="6" s="1"/>
  <c r="BE44" i="6"/>
  <c r="BD44" i="6" s="1"/>
  <c r="BE82" i="6"/>
  <c r="BD82" i="6" s="1"/>
  <c r="BE69" i="6"/>
  <c r="BD69" i="6" s="1"/>
  <c r="BE120" i="6"/>
  <c r="BD120" i="6" s="1"/>
  <c r="BE119" i="6"/>
  <c r="BD119" i="6" s="1"/>
  <c r="BE90" i="6"/>
  <c r="BD90" i="6" s="1"/>
  <c r="BE78" i="6"/>
  <c r="G79" i="12" s="1"/>
  <c r="BE75" i="6"/>
  <c r="BD75" i="6" s="1"/>
  <c r="BE38" i="6"/>
  <c r="BD38" i="6" s="1"/>
  <c r="BE108" i="6"/>
  <c r="BD108" i="6" s="1"/>
  <c r="BE62" i="6"/>
  <c r="BD62" i="6" s="1"/>
  <c r="BE56" i="6"/>
  <c r="BD56" i="6" s="1"/>
  <c r="BE104" i="6"/>
  <c r="BD104" i="6" s="1"/>
  <c r="BE115" i="6"/>
  <c r="BD115" i="6" s="1"/>
  <c r="BE66" i="6"/>
  <c r="BD66" i="6" s="1"/>
  <c r="BE77" i="6"/>
  <c r="G78" i="12" s="1"/>
  <c r="BE52" i="6"/>
  <c r="BD52" i="6" s="1"/>
  <c r="BE37" i="6"/>
  <c r="BD37" i="6" s="1"/>
  <c r="BE94" i="6"/>
  <c r="G95" i="12" s="1"/>
  <c r="BE29" i="6"/>
  <c r="G30" i="12" s="1"/>
  <c r="BE100" i="6"/>
  <c r="G101" i="12" s="1"/>
  <c r="BE98" i="6"/>
  <c r="G99" i="12" s="1"/>
  <c r="BE117" i="6"/>
  <c r="BD117" i="6" s="1"/>
  <c r="BE67" i="6"/>
  <c r="BD67" i="6" s="1"/>
  <c r="BE59" i="6"/>
  <c r="BD59" i="6" s="1"/>
  <c r="BE54" i="6"/>
  <c r="BD54" i="6" s="1"/>
  <c r="BE105" i="6"/>
  <c r="BD105" i="6" s="1"/>
  <c r="BE68" i="6"/>
  <c r="BD68" i="6" s="1"/>
  <c r="BE96" i="6"/>
  <c r="BD96" i="6" s="1"/>
  <c r="BE99" i="6"/>
  <c r="BD99" i="6" s="1"/>
  <c r="BE25" i="6"/>
  <c r="BD25" i="6" s="1"/>
  <c r="BE74" i="6"/>
  <c r="BD74" i="6" s="1"/>
  <c r="BE33" i="6"/>
  <c r="G34" i="12" s="1"/>
  <c r="BE20" i="6"/>
  <c r="BD20" i="6" s="1"/>
  <c r="BE91" i="6"/>
  <c r="BD91" i="6" s="1"/>
  <c r="BE51" i="6"/>
  <c r="BD51" i="6" s="1"/>
  <c r="BE113" i="6"/>
  <c r="BD113" i="6" s="1"/>
  <c r="BE24" i="6"/>
  <c r="BD24" i="6" s="1"/>
  <c r="BE12" i="6"/>
  <c r="BD12" i="6" s="1"/>
  <c r="BE85" i="6"/>
  <c r="G86" i="12" s="1"/>
  <c r="BE88" i="6"/>
  <c r="BD88" i="6" s="1"/>
  <c r="BE45" i="6"/>
  <c r="BD45" i="6" s="1"/>
  <c r="BE76" i="6"/>
  <c r="BD76" i="6" s="1"/>
  <c r="BE84" i="6"/>
  <c r="BD84" i="6" s="1"/>
  <c r="BE71" i="6"/>
  <c r="G72" i="12" s="1"/>
  <c r="BE34" i="6"/>
  <c r="BD34" i="6" s="1"/>
  <c r="BE102" i="6"/>
  <c r="BD102" i="6" s="1"/>
  <c r="BE60" i="6"/>
  <c r="BD60" i="6" s="1"/>
  <c r="BE58" i="6"/>
  <c r="G59" i="12" s="1"/>
  <c r="BE46" i="6"/>
  <c r="G47" i="12" s="1"/>
  <c r="BE39" i="6"/>
  <c r="G40" i="12" s="1"/>
  <c r="BE23" i="6"/>
  <c r="BD23" i="6" s="1"/>
  <c r="BE65" i="6"/>
  <c r="BD65" i="6" s="1"/>
  <c r="BE50" i="6"/>
  <c r="BD50" i="6" s="1"/>
  <c r="BE27" i="6"/>
  <c r="BD27" i="6" s="1"/>
  <c r="BE63" i="6"/>
  <c r="BD63" i="6" s="1"/>
  <c r="BE86" i="6"/>
  <c r="BD86" i="6" s="1"/>
  <c r="BE80" i="6"/>
  <c r="BD80" i="6" s="1"/>
  <c r="BE64" i="6"/>
  <c r="BD64" i="6" s="1"/>
  <c r="BE109" i="6"/>
  <c r="G110" i="12" s="1"/>
  <c r="BE31" i="6"/>
  <c r="BD31" i="6" s="1"/>
  <c r="BE97" i="6"/>
  <c r="BD97" i="6" s="1"/>
  <c r="BE93" i="6"/>
  <c r="BD93" i="6" s="1"/>
  <c r="BE116" i="6"/>
  <c r="BD116" i="6" s="1"/>
  <c r="BE55" i="6"/>
  <c r="BD55" i="6" s="1"/>
  <c r="BE111" i="6"/>
  <c r="BD111" i="6" s="1"/>
  <c r="BE18" i="6"/>
  <c r="BD18" i="6" s="1"/>
  <c r="BE40" i="6"/>
  <c r="BD40" i="6" s="1"/>
  <c r="BE57" i="6"/>
  <c r="G58" i="12" s="1"/>
  <c r="BE42" i="6"/>
  <c r="G43" i="12" s="1"/>
  <c r="BE11" i="6"/>
  <c r="BD11" i="6" s="1"/>
  <c r="BE89" i="6"/>
  <c r="BD89" i="6" s="1"/>
  <c r="BE81" i="6"/>
  <c r="BD81" i="6" s="1"/>
  <c r="BE21" i="6"/>
  <c r="BD21" i="6" s="1"/>
  <c r="BE72" i="6"/>
  <c r="BD72" i="6" s="1"/>
  <c r="BE15" i="6"/>
  <c r="BD15" i="6" s="1"/>
  <c r="BE41" i="6"/>
  <c r="BD41" i="6" s="1"/>
  <c r="BE43" i="6"/>
  <c r="BD43" i="6" s="1"/>
  <c r="BE87" i="6"/>
  <c r="G88" i="12" s="1"/>
  <c r="BE4" i="6"/>
  <c r="BD4" i="6" s="1"/>
  <c r="BE28" i="6"/>
  <c r="BD28" i="6" s="1"/>
  <c r="BE103" i="6"/>
  <c r="BD103" i="6" s="1"/>
  <c r="BE16" i="6"/>
  <c r="BD16" i="6" s="1"/>
  <c r="BE83" i="6"/>
  <c r="BD83" i="6" s="1"/>
  <c r="BD35" i="6"/>
  <c r="G15" i="12"/>
  <c r="BD73" i="6"/>
  <c r="G71" i="12" l="1"/>
  <c r="G62" i="12"/>
  <c r="G93" i="12"/>
  <c r="G111" i="12"/>
  <c r="BD49" i="6"/>
  <c r="BD79" i="6"/>
  <c r="BD48" i="6"/>
  <c r="BD95" i="6"/>
  <c r="G54" i="12"/>
  <c r="BD77" i="6"/>
  <c r="G76" i="12"/>
  <c r="G20" i="12"/>
  <c r="G107" i="12"/>
  <c r="G115" i="12"/>
  <c r="BD100" i="6"/>
  <c r="G23" i="12"/>
  <c r="G37" i="12"/>
  <c r="BD29" i="6"/>
  <c r="G18" i="12"/>
  <c r="G57" i="12"/>
  <c r="G106" i="12"/>
  <c r="BD58" i="6"/>
  <c r="BD33" i="6"/>
  <c r="G53" i="12"/>
  <c r="G11" i="12"/>
  <c r="BD107" i="6"/>
  <c r="G45" i="12"/>
  <c r="BD85" i="6"/>
  <c r="G48" i="12"/>
  <c r="BD71" i="6"/>
  <c r="G39" i="12"/>
  <c r="G119" i="12"/>
  <c r="G63" i="12"/>
  <c r="G109" i="12"/>
  <c r="BD94" i="6"/>
  <c r="BD46" i="6"/>
  <c r="G70" i="12"/>
  <c r="G21" i="12"/>
  <c r="G100" i="12"/>
  <c r="G25" i="12"/>
  <c r="BD98" i="6"/>
  <c r="G14" i="12"/>
  <c r="G116" i="12"/>
  <c r="G91" i="12"/>
  <c r="G26" i="12"/>
  <c r="BD78" i="6"/>
  <c r="G67" i="12"/>
  <c r="G69" i="12"/>
  <c r="G113" i="12"/>
  <c r="BD26" i="6"/>
  <c r="G33" i="12"/>
  <c r="G102" i="12"/>
  <c r="G31" i="12"/>
  <c r="G13" i="12"/>
  <c r="G120" i="12"/>
  <c r="G105" i="12"/>
  <c r="G121" i="12"/>
  <c r="BD109" i="6"/>
  <c r="G52" i="12"/>
  <c r="G85" i="12"/>
  <c r="G83" i="12"/>
  <c r="G46" i="12"/>
  <c r="G38" i="12"/>
  <c r="G81" i="12"/>
  <c r="BD87" i="6"/>
  <c r="G77" i="12"/>
  <c r="G114" i="12"/>
  <c r="BD39" i="6"/>
  <c r="G98" i="12"/>
  <c r="G118" i="12"/>
  <c r="G55" i="12"/>
  <c r="G19" i="12"/>
  <c r="G17" i="12"/>
  <c r="G12" i="12"/>
  <c r="G68" i="12"/>
  <c r="G92" i="12"/>
  <c r="G64" i="12"/>
  <c r="G75" i="12"/>
  <c r="G103" i="12"/>
  <c r="G60" i="12"/>
  <c r="G28" i="12"/>
  <c r="BD42" i="6"/>
  <c r="G97" i="12"/>
  <c r="G32" i="12"/>
  <c r="G35" i="12"/>
  <c r="BD57" i="6"/>
  <c r="G65" i="12"/>
  <c r="G89" i="12"/>
  <c r="G22" i="12"/>
  <c r="G29" i="12"/>
  <c r="G61" i="12"/>
  <c r="G84" i="12"/>
  <c r="G82" i="12"/>
  <c r="G24" i="12"/>
  <c r="G42" i="12"/>
  <c r="G112" i="12"/>
  <c r="G94" i="12"/>
  <c r="G41" i="12"/>
  <c r="G44" i="12"/>
  <c r="G56" i="12"/>
  <c r="G117" i="12"/>
  <c r="G51" i="12"/>
  <c r="G87" i="12"/>
  <c r="G66" i="12"/>
  <c r="G5" i="12"/>
  <c r="G104" i="12"/>
  <c r="G90" i="12"/>
  <c r="G73" i="12"/>
  <c r="G16" i="12"/>
  <c r="M4" i="1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<sst xmlns="http://schemas.openxmlformats.org/spreadsheetml/2006/main" count="662" uniqueCount="359">
  <si>
    <t>ADI SOYADI</t>
  </si>
  <si>
    <t>Net Maaş</t>
  </si>
  <si>
    <t>Sgk İşçi Primi</t>
  </si>
  <si>
    <t>İşsizlik İşçi Primi</t>
  </si>
  <si>
    <t>Gelir Vergisi Matrahı</t>
  </si>
  <si>
    <t>Damga Vergisi Matrahı İstisnası</t>
  </si>
  <si>
    <t>Damga Vergisi Matrahı</t>
  </si>
  <si>
    <t>Damga Vergisi</t>
  </si>
  <si>
    <t>İşveren Sgk Primi</t>
  </si>
  <si>
    <t>İşveren İşsizlik Primi</t>
  </si>
  <si>
    <t>İşverene Toplam Maliyet</t>
  </si>
  <si>
    <t>Hesap Yapılan     Brüt Maaş</t>
  </si>
  <si>
    <t>NET MAAŞ</t>
  </si>
  <si>
    <t>Kümülatif Vergi Matrahı</t>
  </si>
  <si>
    <t>PRİME ESAS KAZANÇ TAVANI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</si>
  <si>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</si>
  <si>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</si>
  <si>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</si>
  <si>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</si>
  <si>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</si>
  <si>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</si>
  <si>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</si>
  <si>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</si>
  <si>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</si>
  <si>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</si>
  <si>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</si>
  <si>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</si>
  <si>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YILLIK İŞVEREN MALİYETİ</t>
  </si>
  <si>
    <t xml:space="preserve">OCAK </t>
  </si>
  <si>
    <t>İŞVEREN MALİYET</t>
  </si>
  <si>
    <t>TOPLAM YILLIK MALİYET</t>
  </si>
  <si>
    <t>Hesaplamaya Esas Damga Vergisi Matrahı</t>
  </si>
  <si>
    <t>Devreden Vergi Matrahı</t>
  </si>
  <si>
    <t>PERSONEL ORTALAMA MAAŞ</t>
  </si>
  <si>
    <t>NET ÜCRET TOPLAMI</t>
  </si>
  <si>
    <t>AD SOYAD</t>
  </si>
  <si>
    <t>Aylık Gelir Vergisi</t>
  </si>
  <si>
    <t>S.N.</t>
  </si>
  <si>
    <t>UMAY İK DANIŞMANLIK</t>
  </si>
  <si>
    <t>BRÜT MAAŞ</t>
  </si>
  <si>
    <t>BRÜT ÜCRET TOPLAMI</t>
  </si>
  <si>
    <t>BRÜT ÜCRETİ</t>
  </si>
  <si>
    <t>5510 Teşvik Tutarı</t>
  </si>
  <si>
    <t>5510 Teşvikli Toplam Maliyet</t>
  </si>
  <si>
    <t>İstisna Rakamı</t>
  </si>
  <si>
    <t>5510 TEŞVİKLİ MALİYET</t>
  </si>
  <si>
    <t>5510 TEŞVİK TUTARI</t>
  </si>
  <si>
    <t>5510 TEŞVİKLİ İŞVEREN MALİYETİ</t>
  </si>
  <si>
    <t>Umay İK Danışmanlık Eğitim ve Yazılım Hizmetleri Anonim Şirketi</t>
  </si>
  <si>
    <t>Detaylı Bilgi İçin :</t>
  </si>
  <si>
    <t xml:space="preserve"> AD SOYAD 1</t>
  </si>
  <si>
    <t xml:space="preserve"> AD SOYAD 3</t>
  </si>
  <si>
    <t xml:space="preserve"> AD SOYAD 4</t>
  </si>
  <si>
    <t xml:space="preserve"> AD SOYAD 5</t>
  </si>
  <si>
    <t xml:space="preserve"> AD SOYAD 6</t>
  </si>
  <si>
    <t xml:space="preserve"> AD SOYAD 7</t>
  </si>
  <si>
    <t xml:space="preserve"> AD SOYAD 8</t>
  </si>
  <si>
    <t xml:space="preserve"> AD SOYAD 9</t>
  </si>
  <si>
    <t xml:space="preserve"> AD SOYAD 10</t>
  </si>
  <si>
    <t xml:space="preserve"> AD SOYAD 11</t>
  </si>
  <si>
    <t xml:space="preserve"> AD SOYAD 12</t>
  </si>
  <si>
    <t xml:space="preserve"> AD SOYAD 13</t>
  </si>
  <si>
    <t xml:space="preserve"> AD SOYAD 14</t>
  </si>
  <si>
    <t xml:space="preserve"> AD SOYAD 15</t>
  </si>
  <si>
    <t xml:space="preserve"> AD SOYAD 16</t>
  </si>
  <si>
    <t xml:space="preserve"> AD SOYAD 17</t>
  </si>
  <si>
    <t xml:space="preserve"> AD SOYAD 18</t>
  </si>
  <si>
    <t xml:space="preserve"> AD SOYAD 19</t>
  </si>
  <si>
    <t xml:space="preserve"> AD SOYAD 20</t>
  </si>
  <si>
    <t xml:space="preserve"> AD SOYAD 21</t>
  </si>
  <si>
    <t xml:space="preserve"> AD SOYAD 22</t>
  </si>
  <si>
    <t xml:space="preserve"> AD SOYAD 23</t>
  </si>
  <si>
    <t xml:space="preserve"> AD SOYAD 24</t>
  </si>
  <si>
    <t xml:space="preserve"> AD SOYAD 25</t>
  </si>
  <si>
    <t xml:space="preserve"> AD SOYAD 26</t>
  </si>
  <si>
    <t xml:space="preserve"> AD SOYAD 27</t>
  </si>
  <si>
    <t xml:space="preserve"> AD SOYAD 28</t>
  </si>
  <si>
    <t xml:space="preserve"> AD SOYAD 29</t>
  </si>
  <si>
    <t xml:space="preserve"> AD SOYAD 30</t>
  </si>
  <si>
    <t xml:space="preserve"> AD SOYAD 31</t>
  </si>
  <si>
    <t xml:space="preserve"> AD SOYAD 32</t>
  </si>
  <si>
    <t xml:space="preserve"> AD SOYAD 33</t>
  </si>
  <si>
    <t xml:space="preserve"> AD SOYAD 34</t>
  </si>
  <si>
    <t xml:space="preserve"> AD SOYAD 35</t>
  </si>
  <si>
    <t xml:space="preserve"> AD SOYAD 36</t>
  </si>
  <si>
    <t xml:space="preserve"> AD SOYAD 37</t>
  </si>
  <si>
    <t xml:space="preserve"> AD SOYAD 38</t>
  </si>
  <si>
    <t xml:space="preserve"> AD SOYAD 39</t>
  </si>
  <si>
    <t xml:space="preserve"> AD SOYAD 40</t>
  </si>
  <si>
    <t xml:space="preserve"> AD SOYAD 41</t>
  </si>
  <si>
    <t xml:space="preserve"> AD SOYAD 42</t>
  </si>
  <si>
    <t xml:space="preserve"> AD SOYAD 43</t>
  </si>
  <si>
    <t xml:space="preserve"> AD SOYAD 44</t>
  </si>
  <si>
    <t xml:space="preserve"> AD SOYAD 45</t>
  </si>
  <si>
    <t xml:space="preserve"> AD SOYAD 46</t>
  </si>
  <si>
    <t xml:space="preserve"> AD SOYAD 47</t>
  </si>
  <si>
    <t xml:space="preserve"> AD SOYAD 48</t>
  </si>
  <si>
    <t xml:space="preserve"> AD SOYAD 49</t>
  </si>
  <si>
    <t xml:space="preserve"> AD SOYAD 50</t>
  </si>
  <si>
    <t xml:space="preserve"> AD SOYAD 51</t>
  </si>
  <si>
    <t xml:space="preserve"> AD SOYAD 52</t>
  </si>
  <si>
    <t xml:space="preserve"> AD SOYAD 53</t>
  </si>
  <si>
    <t xml:space="preserve"> AD SOYAD 54</t>
  </si>
  <si>
    <t xml:space="preserve"> AD SOYAD 55</t>
  </si>
  <si>
    <t xml:space="preserve"> AD SOYAD 56</t>
  </si>
  <si>
    <t xml:space="preserve"> AD SOYAD 57</t>
  </si>
  <si>
    <t xml:space="preserve"> AD SOYAD 58</t>
  </si>
  <si>
    <t xml:space="preserve"> AD SOYAD 59</t>
  </si>
  <si>
    <t xml:space="preserve"> AD SOYAD 60</t>
  </si>
  <si>
    <t xml:space="preserve"> AD SOYAD 61</t>
  </si>
  <si>
    <t xml:space="preserve"> AD SOYAD 62</t>
  </si>
  <si>
    <t xml:space="preserve"> AD SOYAD 63</t>
  </si>
  <si>
    <t xml:space="preserve"> AD SOYAD 64</t>
  </si>
  <si>
    <t xml:space="preserve"> AD SOYAD 65</t>
  </si>
  <si>
    <t xml:space="preserve"> AD SOYAD 66</t>
  </si>
  <si>
    <t xml:space="preserve"> AD SOYAD 67</t>
  </si>
  <si>
    <t xml:space="preserve"> AD SOYAD 68</t>
  </si>
  <si>
    <t xml:space="preserve"> AD SOYAD 69</t>
  </si>
  <si>
    <t xml:space="preserve"> AD SOYAD 70</t>
  </si>
  <si>
    <t xml:space="preserve"> AD SOYAD 71</t>
  </si>
  <si>
    <t xml:space="preserve"> AD SOYAD 72</t>
  </si>
  <si>
    <t xml:space="preserve"> AD SOYAD 73</t>
  </si>
  <si>
    <t xml:space="preserve"> AD SOYAD 74</t>
  </si>
  <si>
    <t xml:space="preserve"> AD SOYAD 75</t>
  </si>
  <si>
    <t xml:space="preserve"> AD SOYAD 76</t>
  </si>
  <si>
    <t xml:space="preserve"> AD SOYAD 77</t>
  </si>
  <si>
    <t xml:space="preserve"> AD SOYAD 78</t>
  </si>
  <si>
    <t xml:space="preserve"> AD SOYAD 79</t>
  </si>
  <si>
    <t xml:space="preserve"> AD SOYAD 80</t>
  </si>
  <si>
    <t xml:space="preserve"> AD SOYAD 81</t>
  </si>
  <si>
    <t xml:space="preserve"> AD SOYAD 82</t>
  </si>
  <si>
    <t xml:space="preserve"> AD SOYAD 83</t>
  </si>
  <si>
    <t xml:space="preserve"> AD SOYAD 84</t>
  </si>
  <si>
    <t xml:space="preserve"> AD SOYAD 85</t>
  </si>
  <si>
    <t xml:space="preserve"> AD SOYAD 86</t>
  </si>
  <si>
    <t xml:space="preserve"> AD SOYAD 87</t>
  </si>
  <si>
    <t xml:space="preserve"> AD SOYAD 88</t>
  </si>
  <si>
    <t xml:space="preserve"> AD SOYAD 89</t>
  </si>
  <si>
    <t xml:space="preserve"> AD SOYAD 90</t>
  </si>
  <si>
    <t xml:space="preserve"> AD SOYAD 91</t>
  </si>
  <si>
    <t xml:space="preserve"> AD SOYAD 92</t>
  </si>
  <si>
    <t xml:space="preserve"> AD SOYAD 93</t>
  </si>
  <si>
    <t xml:space="preserve"> AD SOYAD 94</t>
  </si>
  <si>
    <t xml:space="preserve"> AD SOYAD 95</t>
  </si>
  <si>
    <t xml:space="preserve"> AD SOYAD 96</t>
  </si>
  <si>
    <t xml:space="preserve"> AD SOYAD 97</t>
  </si>
  <si>
    <t xml:space="preserve"> AD SOYAD 98</t>
  </si>
  <si>
    <t xml:space="preserve"> AD SOYAD 99</t>
  </si>
  <si>
    <t xml:space="preserve"> AD SOYAD 100</t>
  </si>
  <si>
    <t>AD SOYAD 2</t>
  </si>
  <si>
    <t xml:space="preserve"> AD SOYAD 101</t>
  </si>
  <si>
    <t xml:space="preserve"> AD SOYAD 102</t>
  </si>
  <si>
    <t xml:space="preserve"> AD SOYAD 103</t>
  </si>
  <si>
    <t xml:space="preserve"> AD SOYAD 104</t>
  </si>
  <si>
    <t xml:space="preserve"> AD SOYAD 105</t>
  </si>
  <si>
    <t xml:space="preserve"> AD SOYAD 106</t>
  </si>
  <si>
    <t xml:space="preserve"> AD SOYAD 107</t>
  </si>
  <si>
    <t xml:space="preserve"> AD SOYAD 108</t>
  </si>
  <si>
    <t xml:space="preserve"> AD SOYAD 109</t>
  </si>
  <si>
    <t xml:space="preserve"> AD SOYAD 110</t>
  </si>
  <si>
    <t xml:space="preserve"> AD SOYAD 111</t>
  </si>
  <si>
    <t xml:space="preserve"> AD SOYAD 112</t>
  </si>
  <si>
    <t xml:space="preserve"> AD SOYAD 113</t>
  </si>
  <si>
    <t xml:space="preserve"> AD SOYAD 114</t>
  </si>
  <si>
    <t xml:space="preserve"> AD SOYAD 115</t>
  </si>
  <si>
    <t xml:space="preserve"> AD SOYAD 116</t>
  </si>
  <si>
    <t xml:space="preserve"> AD SOYAD 117</t>
  </si>
  <si>
    <t xml:space="preserve"> AD SOYAD 118</t>
  </si>
  <si>
    <t xml:space="preserve"> AD SOYAD 119</t>
  </si>
  <si>
    <t xml:space="preserve"> AD SOYAD 120</t>
  </si>
  <si>
    <t xml:space="preserve"> AD SOYAD 121</t>
  </si>
  <si>
    <t xml:space="preserve"> AD SOYAD 122</t>
  </si>
  <si>
    <t xml:space="preserve"> AD SOYAD 123</t>
  </si>
  <si>
    <t xml:space="preserve"> AD SOYAD 124</t>
  </si>
  <si>
    <t xml:space="preserve"> AD SOYAD 125</t>
  </si>
  <si>
    <t xml:space="preserve"> AD SOYAD 126</t>
  </si>
  <si>
    <t xml:space="preserve"> AD SOYAD 127</t>
  </si>
  <si>
    <t xml:space="preserve"> AD SOYAD 128</t>
  </si>
  <si>
    <t xml:space="preserve"> AD SOYAD 129</t>
  </si>
  <si>
    <t xml:space="preserve"> AD SOYAD 130</t>
  </si>
  <si>
    <t xml:space="preserve"> AD SOYAD 131</t>
  </si>
  <si>
    <t xml:space="preserve"> AD SOYAD 132</t>
  </si>
  <si>
    <t xml:space="preserve"> AD SOYAD 133</t>
  </si>
  <si>
    <t xml:space="preserve"> AD SOYAD 134</t>
  </si>
  <si>
    <t xml:space="preserve"> AD SOYAD 135</t>
  </si>
  <si>
    <t xml:space="preserve"> AD SOYAD 136</t>
  </si>
  <si>
    <t xml:space="preserve"> AD SOYAD 137</t>
  </si>
  <si>
    <t xml:space="preserve"> AD SOYAD 138</t>
  </si>
  <si>
    <t xml:space="preserve"> AD SOYAD 139</t>
  </si>
  <si>
    <t xml:space="preserve"> AD SOYAD 140</t>
  </si>
  <si>
    <t xml:space="preserve"> AD SOYAD 141</t>
  </si>
  <si>
    <t xml:space="preserve"> AD SOYAD 142</t>
  </si>
  <si>
    <t xml:space="preserve"> AD SOYAD 143</t>
  </si>
  <si>
    <t xml:space="preserve"> AD SOYAD 144</t>
  </si>
  <si>
    <t xml:space="preserve"> AD SOYAD 145</t>
  </si>
  <si>
    <t xml:space="preserve"> AD SOYAD 146</t>
  </si>
  <si>
    <t xml:space="preserve"> AD SOYAD 147</t>
  </si>
  <si>
    <t xml:space="preserve"> AD SOYAD 148</t>
  </si>
  <si>
    <t xml:space="preserve"> AD SOYAD 149</t>
  </si>
  <si>
    <t xml:space="preserve"> AD SOYAD 150</t>
  </si>
  <si>
    <t xml:space="preserve"> AD SOYAD 151</t>
  </si>
  <si>
    <t xml:space="preserve"> AD SOYAD 152</t>
  </si>
  <si>
    <t xml:space="preserve"> AD SOYAD 153</t>
  </si>
  <si>
    <t xml:space="preserve"> AD SOYAD 154</t>
  </si>
  <si>
    <t xml:space="preserve"> AD SOYAD 155</t>
  </si>
  <si>
    <t xml:space="preserve"> AD SOYAD 156</t>
  </si>
  <si>
    <t xml:space="preserve"> AD SOYAD 157</t>
  </si>
  <si>
    <t xml:space="preserve"> AD SOYAD 158</t>
  </si>
  <si>
    <t xml:space="preserve"> AD SOYAD 159</t>
  </si>
  <si>
    <t xml:space="preserve"> AD SOYAD 160</t>
  </si>
  <si>
    <t xml:space="preserve"> AD SOYAD 161</t>
  </si>
  <si>
    <t xml:space="preserve"> AD SOYAD 162</t>
  </si>
  <si>
    <t xml:space="preserve"> AD SOYAD 163</t>
  </si>
  <si>
    <t xml:space="preserve"> AD SOYAD 164</t>
  </si>
  <si>
    <t xml:space="preserve"> AD SOYAD 165</t>
  </si>
  <si>
    <t xml:space="preserve"> AD SOYAD 166</t>
  </si>
  <si>
    <t xml:space="preserve"> AD SOYAD 167</t>
  </si>
  <si>
    <t xml:space="preserve"> AD SOYAD 168</t>
  </si>
  <si>
    <t xml:space="preserve"> AD SOYAD 169</t>
  </si>
  <si>
    <t xml:space="preserve"> AD SOYAD 170</t>
  </si>
  <si>
    <t xml:space="preserve"> AD SOYAD 171</t>
  </si>
  <si>
    <t xml:space="preserve"> AD SOYAD 172</t>
  </si>
  <si>
    <t xml:space="preserve"> AD SOYAD 173</t>
  </si>
  <si>
    <t xml:space="preserve"> AD SOYAD 174</t>
  </si>
  <si>
    <t xml:space="preserve"> AD SOYAD 175</t>
  </si>
  <si>
    <t xml:space="preserve"> AD SOYAD 176</t>
  </si>
  <si>
    <t xml:space="preserve"> AD SOYAD 177</t>
  </si>
  <si>
    <t xml:space="preserve"> AD SOYAD 178</t>
  </si>
  <si>
    <t xml:space="preserve"> AD SOYAD 179</t>
  </si>
  <si>
    <t xml:space="preserve"> AD SOYAD 180</t>
  </si>
  <si>
    <t xml:space="preserve"> AD SOYAD 181</t>
  </si>
  <si>
    <t xml:space="preserve"> AD SOYAD 182</t>
  </si>
  <si>
    <t xml:space="preserve"> AD SOYAD 183</t>
  </si>
  <si>
    <t xml:space="preserve"> AD SOYAD 184</t>
  </si>
  <si>
    <t xml:space="preserve"> AD SOYAD 185</t>
  </si>
  <si>
    <t xml:space="preserve"> AD SOYAD 186</t>
  </si>
  <si>
    <t xml:space="preserve"> AD SOYAD 187</t>
  </si>
  <si>
    <t xml:space="preserve"> AD SOYAD 188</t>
  </si>
  <si>
    <t xml:space="preserve"> AD SOYAD 189</t>
  </si>
  <si>
    <t xml:space="preserve"> AD SOYAD 190</t>
  </si>
  <si>
    <t xml:space="preserve"> AD SOYAD 191</t>
  </si>
  <si>
    <t xml:space="preserve"> AD SOYAD 192</t>
  </si>
  <si>
    <t xml:space="preserve"> AD SOYAD 193</t>
  </si>
  <si>
    <t xml:space="preserve"> AD SOYAD 194</t>
  </si>
  <si>
    <t xml:space="preserve"> AD SOYAD 195</t>
  </si>
  <si>
    <t xml:space="preserve"> AD SOYAD 196</t>
  </si>
  <si>
    <t xml:space="preserve"> AD SOYAD 197</t>
  </si>
  <si>
    <t xml:space="preserve"> AD SOYAD 198</t>
  </si>
  <si>
    <t xml:space="preserve"> AD SOYAD 199</t>
  </si>
  <si>
    <t xml:space="preserve"> AD SOYAD 200</t>
  </si>
  <si>
    <t xml:space="preserve"> AD SOYAD 201</t>
  </si>
  <si>
    <t xml:space="preserve"> AD SOYAD 202</t>
  </si>
  <si>
    <t xml:space="preserve"> AD SOYAD 203</t>
  </si>
  <si>
    <t xml:space="preserve"> AD SOYAD 204</t>
  </si>
  <si>
    <t xml:space="preserve"> AD SOYAD 205</t>
  </si>
  <si>
    <t xml:space="preserve"> AD SOYAD 206</t>
  </si>
  <si>
    <t xml:space="preserve"> AD SOYAD 207</t>
  </si>
  <si>
    <t xml:space="preserve"> AD SOYAD 208</t>
  </si>
  <si>
    <t xml:space="preserve"> AD SOYAD 209</t>
  </si>
  <si>
    <t xml:space="preserve"> AD SOYAD 210</t>
  </si>
  <si>
    <t xml:space="preserve"> AD SOYAD 211</t>
  </si>
  <si>
    <t xml:space="preserve"> AD SOYAD 212</t>
  </si>
  <si>
    <t xml:space="preserve"> AD SOYAD 213</t>
  </si>
  <si>
    <t xml:space="preserve"> AD SOYAD 214</t>
  </si>
  <si>
    <t xml:space="preserve"> AD SOYAD 215</t>
  </si>
  <si>
    <t xml:space="preserve"> AD SOYAD 216</t>
  </si>
  <si>
    <t xml:space="preserve"> AD SOYAD 217</t>
  </si>
  <si>
    <t xml:space="preserve"> AD SOYAD 218</t>
  </si>
  <si>
    <t xml:space="preserve"> AD SOYAD 219</t>
  </si>
  <si>
    <t xml:space="preserve"> AD SOYAD 220</t>
  </si>
  <si>
    <t xml:space="preserve"> AD SOYAD 221</t>
  </si>
  <si>
    <t xml:space="preserve"> AD SOYAD 222</t>
  </si>
  <si>
    <t xml:space="preserve"> AD SOYAD 223</t>
  </si>
  <si>
    <t xml:space="preserve"> AD SOYAD 224</t>
  </si>
  <si>
    <t xml:space="preserve"> AD SOYAD 225</t>
  </si>
  <si>
    <t xml:space="preserve"> AD SOYAD 226</t>
  </si>
  <si>
    <t xml:space="preserve"> AD SOYAD 227</t>
  </si>
  <si>
    <t xml:space="preserve"> AD SOYAD 228</t>
  </si>
  <si>
    <t xml:space="preserve"> AD SOYAD 229</t>
  </si>
  <si>
    <t xml:space="preserve"> AD SOYAD 230</t>
  </si>
  <si>
    <t xml:space="preserve"> AD SOYAD 231</t>
  </si>
  <si>
    <t xml:space="preserve"> AD SOYAD 232</t>
  </si>
  <si>
    <t xml:space="preserve"> AD SOYAD 233</t>
  </si>
  <si>
    <t xml:space="preserve"> AD SOYAD 234</t>
  </si>
  <si>
    <t xml:space="preserve"> AD SOYAD 235</t>
  </si>
  <si>
    <t xml:space="preserve"> AD SOYAD 236</t>
  </si>
  <si>
    <t xml:space="preserve"> AD SOYAD 237</t>
  </si>
  <si>
    <t xml:space="preserve"> AD SOYAD 238</t>
  </si>
  <si>
    <t xml:space="preserve"> AD SOYAD 239</t>
  </si>
  <si>
    <t xml:space="preserve"> AD SOYAD 240</t>
  </si>
  <si>
    <t xml:space="preserve"> AD SOYAD 241</t>
  </si>
  <si>
    <t xml:space="preserve"> AD SOYAD 242</t>
  </si>
  <si>
    <t xml:space="preserve"> AD SOYAD 243</t>
  </si>
  <si>
    <t xml:space="preserve"> AD SOYAD 244</t>
  </si>
  <si>
    <t xml:space="preserve"> AD SOYAD 245</t>
  </si>
  <si>
    <t xml:space="preserve"> AD SOYAD 246</t>
  </si>
  <si>
    <t xml:space="preserve"> AD SOYAD 247</t>
  </si>
  <si>
    <t xml:space="preserve"> AD SOYAD 248</t>
  </si>
  <si>
    <t xml:space="preserve"> AD SOYAD 249</t>
  </si>
  <si>
    <t xml:space="preserve"> AD SOYAD 250</t>
  </si>
  <si>
    <t xml:space="preserve"> AD SOYAD 251</t>
  </si>
  <si>
    <t xml:space="preserve"> AD SOYAD 252</t>
  </si>
  <si>
    <t xml:space="preserve"> AD SOYAD 253</t>
  </si>
  <si>
    <t xml:space="preserve"> AD SOYAD 254</t>
  </si>
  <si>
    <t xml:space="preserve"> AD SOYAD 255</t>
  </si>
  <si>
    <t xml:space="preserve"> AD SOYAD 256</t>
  </si>
  <si>
    <t xml:space="preserve"> AD SOYAD 257</t>
  </si>
  <si>
    <t xml:space="preserve"> AD SOYAD 258</t>
  </si>
  <si>
    <t xml:space="preserve"> AD SOYAD 259</t>
  </si>
  <si>
    <t xml:space="preserve"> AD SOYAD 260</t>
  </si>
  <si>
    <t xml:space="preserve"> AD SOYAD 261</t>
  </si>
  <si>
    <t xml:space="preserve"> AD SOYAD 262</t>
  </si>
  <si>
    <t xml:space="preserve"> AD SOYAD 263</t>
  </si>
  <si>
    <t xml:space="preserve"> AD SOYAD 264</t>
  </si>
  <si>
    <t xml:space="preserve"> AD SOYAD 265</t>
  </si>
  <si>
    <t xml:space="preserve"> AD SOYAD 266</t>
  </si>
  <si>
    <t xml:space="preserve"> AD SOYAD 267</t>
  </si>
  <si>
    <t xml:space="preserve"> AD SOYAD 268</t>
  </si>
  <si>
    <t xml:space="preserve"> AD SOYAD 269</t>
  </si>
  <si>
    <t xml:space="preserve"> AD SOYAD 270</t>
  </si>
  <si>
    <t xml:space="preserve"> AD SOYAD 271</t>
  </si>
  <si>
    <t xml:space="preserve"> AD SOYAD 272</t>
  </si>
  <si>
    <t xml:space="preserve"> AD SOYAD 273</t>
  </si>
  <si>
    <t xml:space="preserve"> AD SOYAD 274</t>
  </si>
  <si>
    <t xml:space="preserve"> AD SOYAD 275</t>
  </si>
  <si>
    <t xml:space="preserve"> AD SOYAD 276</t>
  </si>
  <si>
    <t xml:space="preserve"> AD SOYAD 277</t>
  </si>
  <si>
    <t xml:space="preserve"> AD SOYAD 278</t>
  </si>
  <si>
    <t xml:space="preserve"> AD SOYAD 279</t>
  </si>
  <si>
    <t xml:space="preserve"> AD SOYAD 280</t>
  </si>
  <si>
    <t xml:space="preserve"> AD SOYAD 281</t>
  </si>
  <si>
    <t xml:space="preserve"> AD SOYAD 282</t>
  </si>
  <si>
    <t xml:space="preserve"> AD SOYAD 283</t>
  </si>
  <si>
    <t xml:space="preserve"> AD SOYAD 284</t>
  </si>
  <si>
    <t xml:space="preserve"> AD SOYAD 285</t>
  </si>
  <si>
    <t xml:space="preserve"> AD SOYAD 286</t>
  </si>
  <si>
    <t xml:space="preserve"> AD SOYAD 287</t>
  </si>
  <si>
    <t xml:space="preserve"> AD SOYAD 288</t>
  </si>
  <si>
    <t xml:space="preserve"> AD SOYAD 289</t>
  </si>
  <si>
    <t xml:space="preserve"> AD SOYAD 290</t>
  </si>
  <si>
    <t xml:space="preserve"> AD SOYAD 291</t>
  </si>
  <si>
    <t xml:space="preserve"> AD SOYAD 292</t>
  </si>
  <si>
    <t xml:space="preserve"> AD SOYAD 293</t>
  </si>
  <si>
    <t xml:space="preserve"> AD SOYAD 294</t>
  </si>
  <si>
    <t xml:space="preserve"> AD SOYAD 295</t>
  </si>
  <si>
    <t xml:space="preserve"> AD SOYAD 296</t>
  </si>
  <si>
    <t xml:space="preserve"> AD SOYAD 297</t>
  </si>
  <si>
    <t xml:space="preserve"> AD SOYAD 298</t>
  </si>
  <si>
    <t xml:space="preserve"> AD SOYAD 299</t>
  </si>
  <si>
    <t xml:space="preserve"> AD SOYAD 300</t>
  </si>
  <si>
    <t>www.umaypartners.com</t>
  </si>
  <si>
    <t>SGK TAVAN</t>
  </si>
  <si>
    <t>BRÜT ASGARİ ÜCRET</t>
  </si>
  <si>
    <t>AYLARA GÖRE ASGARİ ÜCRET VERGİ İSTİSNALARI</t>
  </si>
  <si>
    <t>VERGİ DİLİMLERİ</t>
  </si>
  <si>
    <t>SADECE YEŞİL KISIMLAR DOLDURULACAK.</t>
  </si>
  <si>
    <t>BRÜT ÜCRET</t>
  </si>
  <si>
    <t>YILI MALİYET ANALİZİ</t>
  </si>
  <si>
    <t>YIL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</si>
</sst>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₺&quot;"/>
    <numFmt numFmtId="165" formatCode="#,##0.00\ _₺"/>
    <numFmt numFmtId="166" formatCode="#,##0.00\ &quot;TL&quot;"/>
  </numFmts>
  <fonts count="27" x14ac:knownFonts="1">
    <font>
      <sz val="11"/>
      <color theme="1"/>
      <name val="Calibri"/>
      <family val="2"/>
      <scheme val="minor"/>
    </font>
    <font>
      <b/>
      <sz val="12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sz val="10"/>
      <name val="Arial Narrow"/>
      <family val="2"/>
      <charset val="162"/>
    </font>
    <font>
      <b/>
      <sz val="12"/>
      <color theme="0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4"/>
      <color theme="0"/>
      <name val="Calibri"/>
      <family val="2"/>
      <charset val="162"/>
      <scheme val="minor"/>
    </font>
    <font>
      <b/>
      <sz val="18"/>
      <color rgb="FF92D050"/>
      <name val="Calibri"/>
      <family val="2"/>
      <charset val="162"/>
      <scheme val="minor"/>
    </font>
    <font>
      <b/>
      <sz val="26"/>
      <color rgb="FF92D050"/>
      <name val="Calibri"/>
      <family val="2"/>
      <charset val="162"/>
      <scheme val="minor"/>
    </font>
    <font>
      <b/>
      <sz val="11"/>
      <color theme="3" tint="-0.249977111117893"/>
      <name val="Calibri"/>
      <family val="2"/>
      <charset val="162"/>
      <scheme val="minor"/>
    </font>
    <font>
      <sz val="11"/>
      <color theme="3" tint="-0.24997711111789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0"/>
      <name val="Calibri"/>
      <family val="2"/>
      <charset val="162"/>
      <scheme val="minor"/>
    </font>
    <font>
      <b/>
      <sz val="12"/>
      <color theme="3" tint="-0.24997711111789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rgb="FF92D050"/>
      <name val="Calibri"/>
      <family val="2"/>
      <charset val="162"/>
      <scheme val="minor"/>
    </font>
    <font>
      <b/>
      <sz val="18"/>
      <color theme="3" tint="-0.249977111117893"/>
      <name val="Calibri"/>
      <family val="2"/>
      <charset val="162"/>
      <scheme val="minor"/>
    </font>
    <font>
      <u/>
      <sz val="11"/>
      <color theme="10"/>
      <name val="Calibri"/>
      <family val="2"/>
      <scheme val="minor"/>
    </font>
    <font>
      <b/>
      <u/>
      <sz val="20"/>
      <color rgb="FF92D050"/>
      <name val="Calibri"/>
      <family val="2"/>
      <charset val="162"/>
      <scheme val="minor"/>
    </font>
    <font>
      <b/>
      <u/>
      <sz val="20"/>
      <color theme="10"/>
      <name val="Calibri"/>
      <family val="2"/>
      <charset val="16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8"/>
      <color rgb="FF002060"/>
      <name val="Calibri"/>
      <family val="2"/>
      <charset val="16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6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21" fillId="0" borderId="0" applyNumberFormat="0" applyFill="0" applyBorder="0" applyAlignment="0" applyProtection="0"/>
  </cellStyleXfs>
  <cellXfs count="128">
    <xf numFmtId="0" fontId="0" fillId="0" borderId="0" xfId="0"/>
    <xf numFmtId="0" fontId="2" fillId="0" borderId="0" xfId="0" applyFont="1" applyAlignment="1">
      <alignment horizontal="center" vertical="center" wrapText="1"/>
    </xf>
    <xf numFmtId="0" fontId="0" fillId="0" borderId="1" xfId="0" applyBorder="1"/>
    <xf numFmtId="0" fontId="0" fillId="2" borderId="1" xfId="0" applyFill="1" applyBorder="1"/>
    <xf numFmtId="165" fontId="3" fillId="2" borderId="3" xfId="0" applyNumberFormat="1" applyFont="1" applyFill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5" fontId="3" fillId="0" borderId="3" xfId="0" applyNumberFormat="1" applyFont="1" applyBorder="1" applyAlignment="1">
      <alignment horizontal="center" vertical="center"/>
    </xf>
    <xf numFmtId="165" fontId="3" fillId="2" borderId="9" xfId="0" applyNumberFormat="1" applyFont="1" applyFill="1" applyBorder="1" applyAlignment="1">
      <alignment horizontal="center" vertical="center"/>
    </xf>
    <xf numFmtId="0" fontId="0" fillId="2" borderId="3" xfId="0" applyFill="1" applyBorder="1"/>
    <xf numFmtId="164" fontId="0" fillId="5" borderId="5" xfId="0" applyNumberFormat="1" applyFill="1" applyBorder="1"/>
    <xf numFmtId="165" fontId="3" fillId="6" borderId="3" xfId="0" applyNumberFormat="1" applyFont="1" applyFill="1" applyBorder="1" applyAlignment="1">
      <alignment horizontal="center" vertical="center"/>
    </xf>
    <xf numFmtId="0" fontId="5" fillId="0" borderId="0" xfId="0" applyFont="1"/>
    <xf numFmtId="165" fontId="3" fillId="0" borderId="9" xfId="0" applyNumberFormat="1" applyFont="1" applyBorder="1" applyAlignment="1">
      <alignment horizontal="center" vertical="center"/>
    </xf>
    <xf numFmtId="0" fontId="0" fillId="0" borderId="10" xfId="0" applyBorder="1"/>
    <xf numFmtId="0" fontId="0" fillId="2" borderId="3" xfId="0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0" fillId="8" borderId="1" xfId="0" applyFont="1" applyFill="1" applyBorder="1" applyAlignment="1">
      <alignment horizontal="center" vertical="center" wrapText="1"/>
    </xf>
    <xf numFmtId="165" fontId="7" fillId="9" borderId="3" xfId="0" applyNumberFormat="1" applyFont="1" applyFill="1" applyBorder="1" applyAlignment="1">
      <alignment horizontal="center" vertical="center"/>
    </xf>
    <xf numFmtId="165" fontId="3" fillId="4" borderId="3" xfId="0" applyNumberFormat="1" applyFont="1" applyFill="1" applyBorder="1" applyAlignment="1">
      <alignment horizontal="center" vertical="center"/>
    </xf>
    <xf numFmtId="165" fontId="7" fillId="9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13" fillId="4" borderId="19" xfId="0" applyFont="1" applyFill="1" applyBorder="1" applyAlignment="1">
      <alignment horizontal="center"/>
    </xf>
    <xf numFmtId="0" fontId="4" fillId="0" borderId="0" xfId="0" applyFont="1"/>
    <xf numFmtId="0" fontId="1" fillId="4" borderId="13" xfId="0" applyFont="1" applyFill="1" applyBorder="1" applyAlignment="1">
      <alignment horizontal="center" vertical="center" wrapText="1"/>
    </xf>
    <xf numFmtId="164" fontId="9" fillId="9" borderId="8" xfId="0" applyNumberFormat="1" applyFont="1" applyFill="1" applyBorder="1"/>
    <xf numFmtId="164" fontId="0" fillId="4" borderId="6" xfId="0" applyNumberFormat="1" applyFill="1" applyBorder="1" applyAlignment="1">
      <alignment horizontal="center"/>
    </xf>
    <xf numFmtId="0" fontId="7" fillId="10" borderId="24" xfId="0" applyFont="1" applyFill="1" applyBorder="1" applyAlignment="1">
      <alignment horizontal="center" vertical="center" wrapText="1"/>
    </xf>
    <xf numFmtId="0" fontId="7" fillId="10" borderId="25" xfId="0" applyFont="1" applyFill="1" applyBorder="1" applyAlignment="1">
      <alignment horizontal="center" vertical="center" wrapText="1"/>
    </xf>
    <xf numFmtId="0" fontId="7" fillId="10" borderId="17" xfId="0" applyFont="1" applyFill="1" applyBorder="1" applyAlignment="1">
      <alignment horizontal="center" vertical="center" wrapText="1"/>
    </xf>
    <xf numFmtId="0" fontId="7" fillId="11" borderId="26" xfId="0" applyFont="1" applyFill="1" applyBorder="1" applyAlignment="1">
      <alignment horizontal="center" vertical="center" wrapText="1"/>
    </xf>
    <xf numFmtId="164" fontId="2" fillId="7" borderId="5" xfId="0" applyNumberFormat="1" applyFont="1" applyFill="1" applyBorder="1" applyAlignment="1">
      <alignment horizontal="right"/>
    </xf>
    <xf numFmtId="164" fontId="2" fillId="7" borderId="26" xfId="0" applyNumberFormat="1" applyFont="1" applyFill="1" applyBorder="1" applyAlignment="1">
      <alignment horizontal="right"/>
    </xf>
    <xf numFmtId="164" fontId="7" fillId="11" borderId="27" xfId="0" applyNumberFormat="1" applyFont="1" applyFill="1" applyBorder="1" applyAlignment="1">
      <alignment horizontal="right"/>
    </xf>
    <xf numFmtId="164" fontId="2" fillId="7" borderId="4" xfId="0" applyNumberFormat="1" applyFont="1" applyFill="1" applyBorder="1" applyAlignment="1">
      <alignment horizontal="right"/>
    </xf>
    <xf numFmtId="164" fontId="2" fillId="7" borderId="27" xfId="0" applyNumberFormat="1" applyFont="1" applyFill="1" applyBorder="1" applyAlignment="1">
      <alignment horizontal="right"/>
    </xf>
    <xf numFmtId="0" fontId="9" fillId="0" borderId="0" xfId="0" applyFont="1"/>
    <xf numFmtId="0" fontId="8" fillId="3" borderId="18" xfId="0" applyFont="1" applyFill="1" applyBorder="1" applyAlignment="1">
      <alignment vertical="center"/>
    </xf>
    <xf numFmtId="0" fontId="8" fillId="3" borderId="18" xfId="0" applyFont="1" applyFill="1" applyBorder="1" applyAlignment="1">
      <alignment horizontal="center" vertical="center"/>
    </xf>
    <xf numFmtId="164" fontId="0" fillId="2" borderId="9" xfId="0" applyNumberFormat="1" applyFill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65" fontId="17" fillId="4" borderId="3" xfId="0" applyNumberFormat="1" applyFont="1" applyFill="1" applyBorder="1" applyAlignment="1">
      <alignment horizontal="center" vertical="center"/>
    </xf>
    <xf numFmtId="165" fontId="18" fillId="9" borderId="3" xfId="0" applyNumberFormat="1" applyFont="1" applyFill="1" applyBorder="1" applyAlignment="1">
      <alignment horizontal="center" vertical="center"/>
    </xf>
    <xf numFmtId="164" fontId="0" fillId="4" borderId="8" xfId="0" applyNumberFormat="1" applyFill="1" applyBorder="1" applyAlignment="1">
      <alignment horizontal="center"/>
    </xf>
    <xf numFmtId="0" fontId="1" fillId="4" borderId="7" xfId="0" applyFont="1" applyFill="1" applyBorder="1" applyAlignment="1">
      <alignment horizontal="center" vertical="center" wrapText="1"/>
    </xf>
    <xf numFmtId="0" fontId="7" fillId="11" borderId="17" xfId="0" applyFont="1" applyFill="1" applyBorder="1" applyAlignment="1">
      <alignment horizontal="center" vertical="center" wrapText="1"/>
    </xf>
    <xf numFmtId="164" fontId="7" fillId="11" borderId="26" xfId="0" applyNumberFormat="1" applyFont="1" applyFill="1" applyBorder="1" applyAlignment="1">
      <alignment horizontal="right"/>
    </xf>
    <xf numFmtId="0" fontId="2" fillId="5" borderId="11" xfId="0" applyFont="1" applyFill="1" applyBorder="1" applyAlignment="1">
      <alignment horizontal="center" vertical="center" wrapText="1"/>
    </xf>
    <xf numFmtId="0" fontId="7" fillId="9" borderId="2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4" fontId="0" fillId="13" borderId="1" xfId="0" applyNumberFormat="1" applyFill="1" applyBorder="1" applyAlignment="1">
      <alignment horizontal="center"/>
    </xf>
    <xf numFmtId="0" fontId="10" fillId="9" borderId="30" xfId="0" applyFont="1" applyFill="1" applyBorder="1" applyAlignment="1">
      <alignment horizontal="center" wrapText="1"/>
    </xf>
    <xf numFmtId="0" fontId="10" fillId="9" borderId="31" xfId="0" applyFont="1" applyFill="1" applyBorder="1" applyAlignment="1">
      <alignment horizontal="center" wrapText="1"/>
    </xf>
    <xf numFmtId="164" fontId="4" fillId="13" borderId="1" xfId="0" applyNumberFormat="1" applyFont="1" applyFill="1" applyBorder="1" applyAlignment="1">
      <alignment horizontal="center"/>
    </xf>
    <xf numFmtId="0" fontId="12" fillId="0" borderId="0" xfId="0" applyFont="1" applyAlignment="1">
      <alignment horizontal="center" vertical="center" textRotation="255"/>
    </xf>
    <xf numFmtId="0" fontId="22" fillId="0" borderId="0" xfId="2" applyFont="1" applyFill="1" applyBorder="1" applyAlignment="1">
      <alignment horizontal="center" vertical="center" textRotation="255"/>
    </xf>
    <xf numFmtId="0" fontId="23" fillId="0" borderId="0" xfId="2" applyFont="1" applyFill="1" applyBorder="1" applyAlignment="1">
      <alignment horizontal="center" vertical="center" textRotation="255"/>
    </xf>
    <xf numFmtId="0" fontId="1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0" fontId="8" fillId="3" borderId="7" xfId="0" applyFont="1" applyFill="1" applyBorder="1" applyAlignment="1">
      <alignment horizontal="center" vertical="center" wrapText="1"/>
    </xf>
    <xf numFmtId="164" fontId="25" fillId="0" borderId="0" xfId="0" applyNumberFormat="1" applyFont="1"/>
    <xf numFmtId="0" fontId="14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0" xfId="0" applyFill="1"/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9" fontId="0" fillId="3" borderId="0" xfId="0" applyNumberFormat="1" applyFill="1"/>
    <xf numFmtId="0" fontId="0" fillId="4" borderId="0" xfId="0" applyFill="1"/>
    <xf numFmtId="0" fontId="11" fillId="9" borderId="19" xfId="0" applyFont="1" applyFill="1" applyBorder="1" applyAlignment="1">
      <alignment horizontal="center"/>
    </xf>
    <xf numFmtId="0" fontId="11" fillId="9" borderId="39" xfId="0" applyFont="1" applyFill="1" applyBorder="1" applyAlignment="1">
      <alignment horizontal="center"/>
    </xf>
    <xf numFmtId="0" fontId="11" fillId="9" borderId="27" xfId="0" applyFont="1" applyFill="1" applyBorder="1" applyAlignment="1">
      <alignment horizontal="center"/>
    </xf>
    <xf numFmtId="0" fontId="12" fillId="6" borderId="20" xfId="0" applyFont="1" applyFill="1" applyBorder="1" applyAlignment="1">
      <alignment horizontal="center" vertical="center" textRotation="255"/>
    </xf>
    <xf numFmtId="0" fontId="12" fillId="6" borderId="21" xfId="0" applyFont="1" applyFill="1" applyBorder="1" applyAlignment="1">
      <alignment horizontal="center" vertical="center" textRotation="255"/>
    </xf>
    <xf numFmtId="0" fontId="22" fillId="9" borderId="2" xfId="2" applyFont="1" applyFill="1" applyBorder="1" applyAlignment="1">
      <alignment horizontal="center" vertical="center" textRotation="255"/>
    </xf>
    <xf numFmtId="0" fontId="22" fillId="9" borderId="22" xfId="2" applyFont="1" applyFill="1" applyBorder="1" applyAlignment="1">
      <alignment horizontal="center" vertical="center" textRotation="255"/>
    </xf>
    <xf numFmtId="0" fontId="23" fillId="4" borderId="22" xfId="2" applyFont="1" applyFill="1" applyBorder="1" applyAlignment="1">
      <alignment horizontal="center" vertical="center" textRotation="255"/>
    </xf>
    <xf numFmtId="0" fontId="23" fillId="4" borderId="12" xfId="2" applyFont="1" applyFill="1" applyBorder="1" applyAlignment="1">
      <alignment horizontal="center" vertical="center" textRotation="255"/>
    </xf>
    <xf numFmtId="0" fontId="19" fillId="10" borderId="16" xfId="0" applyFont="1" applyFill="1" applyBorder="1" applyAlignment="1">
      <alignment horizontal="center" vertical="center"/>
    </xf>
    <xf numFmtId="0" fontId="19" fillId="10" borderId="7" xfId="0" applyFont="1" applyFill="1" applyBorder="1" applyAlignment="1">
      <alignment horizontal="center" vertical="center"/>
    </xf>
    <xf numFmtId="0" fontId="19" fillId="10" borderId="17" xfId="0" applyFont="1" applyFill="1" applyBorder="1" applyAlignment="1">
      <alignment horizontal="center" vertical="center"/>
    </xf>
    <xf numFmtId="0" fontId="20" fillId="4" borderId="33" xfId="0" applyFont="1" applyFill="1" applyBorder="1" applyAlignment="1">
      <alignment horizontal="center" vertical="center"/>
    </xf>
    <xf numFmtId="0" fontId="20" fillId="4" borderId="34" xfId="0" applyFont="1" applyFill="1" applyBorder="1" applyAlignment="1">
      <alignment horizontal="center" vertical="center"/>
    </xf>
    <xf numFmtId="0" fontId="20" fillId="4" borderId="35" xfId="0" applyFont="1" applyFill="1" applyBorder="1" applyAlignment="1">
      <alignment horizontal="center" vertical="center"/>
    </xf>
    <xf numFmtId="0" fontId="20" fillId="4" borderId="36" xfId="0" applyFont="1" applyFill="1" applyBorder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0" fontId="20" fillId="4" borderId="29" xfId="0" applyFont="1" applyFill="1" applyBorder="1" applyAlignment="1">
      <alignment horizontal="center" vertical="center"/>
    </xf>
    <xf numFmtId="0" fontId="20" fillId="4" borderId="37" xfId="0" applyFont="1" applyFill="1" applyBorder="1" applyAlignment="1">
      <alignment horizontal="center" vertical="center"/>
    </xf>
    <xf numFmtId="0" fontId="20" fillId="4" borderId="23" xfId="0" applyFont="1" applyFill="1" applyBorder="1" applyAlignment="1">
      <alignment horizontal="center" vertical="center"/>
    </xf>
    <xf numFmtId="0" fontId="20" fillId="4" borderId="28" xfId="0" applyFont="1" applyFill="1" applyBorder="1" applyAlignment="1">
      <alignment horizontal="center" vertical="center"/>
    </xf>
    <xf numFmtId="0" fontId="26" fillId="4" borderId="33" xfId="2" applyFont="1" applyFill="1" applyBorder="1" applyAlignment="1" applyProtection="1">
      <alignment horizontal="center" vertical="center"/>
    </xf>
    <xf numFmtId="0" fontId="26" fillId="4" borderId="34" xfId="2" applyFont="1" applyFill="1" applyBorder="1" applyAlignment="1" applyProtection="1">
      <alignment horizontal="center" vertical="center"/>
    </xf>
    <xf numFmtId="0" fontId="26" fillId="4" borderId="35" xfId="2" applyFont="1" applyFill="1" applyBorder="1" applyAlignment="1" applyProtection="1">
      <alignment horizontal="center" vertical="center"/>
    </xf>
    <xf numFmtId="0" fontId="26" fillId="4" borderId="36" xfId="2" applyFont="1" applyFill="1" applyBorder="1" applyAlignment="1" applyProtection="1">
      <alignment horizontal="center" vertical="center"/>
    </xf>
    <xf numFmtId="0" fontId="26" fillId="4" borderId="0" xfId="2" applyFont="1" applyFill="1" applyBorder="1" applyAlignment="1" applyProtection="1">
      <alignment horizontal="center" vertical="center"/>
    </xf>
    <xf numFmtId="0" fontId="26" fillId="4" borderId="29" xfId="2" applyFont="1" applyFill="1" applyBorder="1" applyAlignment="1" applyProtection="1">
      <alignment horizontal="center" vertical="center"/>
    </xf>
    <xf numFmtId="0" fontId="26" fillId="4" borderId="37" xfId="2" applyFont="1" applyFill="1" applyBorder="1" applyAlignment="1" applyProtection="1">
      <alignment horizontal="center" vertical="center"/>
    </xf>
    <xf numFmtId="0" fontId="26" fillId="4" borderId="23" xfId="2" applyFont="1" applyFill="1" applyBorder="1" applyAlignment="1" applyProtection="1">
      <alignment horizontal="center" vertical="center"/>
    </xf>
    <xf numFmtId="0" fontId="26" fillId="4" borderId="28" xfId="2" applyFont="1" applyFill="1" applyBorder="1" applyAlignment="1" applyProtection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7" borderId="16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 vertical="center"/>
    </xf>
    <xf numFmtId="0" fontId="5" fillId="7" borderId="17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 wrapText="1"/>
    </xf>
    <xf numFmtId="0" fontId="15" fillId="11" borderId="23" xfId="0" applyFont="1" applyFill="1" applyBorder="1" applyAlignment="1">
      <alignment horizontal="center"/>
    </xf>
    <xf numFmtId="0" fontId="10" fillId="9" borderId="34" xfId="0" applyFont="1" applyFill="1" applyBorder="1" applyAlignment="1">
      <alignment horizontal="center" vertical="center" wrapText="1"/>
    </xf>
    <xf numFmtId="0" fontId="10" fillId="9" borderId="0" xfId="0" applyFont="1" applyFill="1" applyAlignment="1">
      <alignment horizontal="center" vertical="center" wrapText="1"/>
    </xf>
    <xf numFmtId="166" fontId="8" fillId="4" borderId="32" xfId="0" applyNumberFormat="1" applyFont="1" applyFill="1" applyBorder="1" applyAlignment="1">
      <alignment horizontal="center" vertical="center"/>
    </xf>
    <xf numFmtId="166" fontId="8" fillId="4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center" vertical="center" wrapText="1"/>
    </xf>
    <xf numFmtId="0" fontId="16" fillId="11" borderId="0" xfId="0" applyFont="1" applyFill="1" applyAlignment="1">
      <alignment horizontal="left" vertical="center"/>
    </xf>
    <xf numFmtId="0" fontId="16" fillId="11" borderId="0" xfId="0" applyFont="1" applyFill="1" applyAlignment="1">
      <alignment horizontal="right" vertical="center"/>
    </xf>
  </cellXfs>
  <cellStyles count="3">
    <cellStyle name="Köprü" xfId="2" builtinId="8"/>
    <cellStyle name="Normal" xfId="0" builtinId="0"/>
    <cellStyle name="Normal 2" xfId="1" xr:uid="{00000000-0005-0000-0000-000002000000}"/>
  </cellStyles>
  <dxfs count="1"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www.umayikdanismanlik.com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114659</xdr:colOff>
      <xdr:row>0</xdr:row>
      <xdr:rowOff>12006</xdr:rowOff>
    </xdr:from>
    <xdr:to>
      <xdr:col>3</xdr:col>
      <xdr:colOff>585107</xdr:colOff>
      <xdr:row>2</xdr:row>
      <xdr:rowOff>2779</xdr:rowOff>
    </xdr:to>
    <xdr:pic>
      <xdr:nvPicPr>
        <xdr:cNvPr id="2" name="Resi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909" y="12006"/>
          <a:ext cx="470448" cy="48063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52</xdr:row>
      <xdr:rowOff>81643</xdr:rowOff>
    </xdr:from>
    <xdr:to>
      <xdr:col>3</xdr:col>
      <xdr:colOff>612321</xdr:colOff>
      <xdr:row>53</xdr:row>
      <xdr:rowOff>227053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10092418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104</xdr:row>
      <xdr:rowOff>108857</xdr:rowOff>
    </xdr:from>
    <xdr:to>
      <xdr:col>3</xdr:col>
      <xdr:colOff>612320</xdr:colOff>
      <xdr:row>106</xdr:row>
      <xdr:rowOff>25668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499" y="20025632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101</xdr:row>
      <xdr:rowOff>27214</xdr:rowOff>
    </xdr:from>
    <xdr:to>
      <xdr:col>3</xdr:col>
      <xdr:colOff>612321</xdr:colOff>
      <xdr:row>102</xdr:row>
      <xdr:rowOff>172624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079" y="19196957"/>
          <a:ext cx="517071" cy="38489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49</xdr:row>
      <xdr:rowOff>54428</xdr:rowOff>
    </xdr:from>
    <xdr:to>
      <xdr:col>3</xdr:col>
      <xdr:colOff>612321</xdr:colOff>
      <xdr:row>50</xdr:row>
      <xdr:rowOff>199840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9493703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163285</xdr:colOff>
      <xdr:row>120</xdr:row>
      <xdr:rowOff>0</xdr:rowOff>
    </xdr:from>
    <xdr:to>
      <xdr:col>3</xdr:col>
      <xdr:colOff>680356</xdr:colOff>
      <xdr:row>121</xdr:row>
      <xdr:rowOff>145410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35" y="29373740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108857</xdr:colOff>
      <xdr:row>120</xdr:row>
      <xdr:rowOff>0</xdr:rowOff>
    </xdr:from>
    <xdr:to>
      <xdr:col>3</xdr:col>
      <xdr:colOff>625928</xdr:colOff>
      <xdr:row>121</xdr:row>
      <xdr:rowOff>156296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107" y="29945240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163286</xdr:colOff>
      <xdr:row>120</xdr:row>
      <xdr:rowOff>0</xdr:rowOff>
    </xdr:from>
    <xdr:to>
      <xdr:col>3</xdr:col>
      <xdr:colOff>680357</xdr:colOff>
      <xdr:row>121</xdr:row>
      <xdr:rowOff>145410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36" y="39252525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176893</xdr:colOff>
      <xdr:row>120</xdr:row>
      <xdr:rowOff>0</xdr:rowOff>
    </xdr:from>
    <xdr:to>
      <xdr:col>4</xdr:col>
      <xdr:colOff>0</xdr:colOff>
      <xdr:row>121</xdr:row>
      <xdr:rowOff>156296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3" y="39837633"/>
          <a:ext cx="518432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136072</xdr:colOff>
      <xdr:row>120</xdr:row>
      <xdr:rowOff>0</xdr:rowOff>
    </xdr:from>
    <xdr:to>
      <xdr:col>3</xdr:col>
      <xdr:colOff>653143</xdr:colOff>
      <xdr:row>121</xdr:row>
      <xdr:rowOff>145411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322" y="49172132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136071</xdr:colOff>
      <xdr:row>120</xdr:row>
      <xdr:rowOff>0</xdr:rowOff>
    </xdr:from>
    <xdr:to>
      <xdr:col>3</xdr:col>
      <xdr:colOff>653142</xdr:colOff>
      <xdr:row>121</xdr:row>
      <xdr:rowOff>156296</xdr:rowOff>
    </xdr:to>
    <xdr:pic>
      <xdr:nvPicPr>
        <xdr:cNvPr id="12" name="Resim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321" y="49648383"/>
          <a:ext cx="517071" cy="395782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163285</xdr:colOff>
      <xdr:row>120</xdr:row>
      <xdr:rowOff>0</xdr:rowOff>
    </xdr:from>
    <xdr:to>
      <xdr:col>3</xdr:col>
      <xdr:colOff>680356</xdr:colOff>
      <xdr:row>121</xdr:row>
      <xdr:rowOff>145410</xdr:rowOff>
    </xdr:to>
    <xdr:pic>
      <xdr:nvPicPr>
        <xdr:cNvPr id="13" name="Resim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35" y="57145917"/>
          <a:ext cx="517071" cy="395782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0</xdr:row>
      <xdr:rowOff>12006</xdr:rowOff>
    </xdr:from>
    <xdr:ext cx="470448" cy="480630"/>
    <xdr:pic>
      <xdr:nvPicPr>
        <xdr:cNvPr id="14" name="Resim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F3FD30-0359-46CA-B0B2-D4DB5E86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488" y="12006"/>
          <a:ext cx="470448" cy="48063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52</xdr:row>
      <xdr:rowOff>81643</xdr:rowOff>
    </xdr:from>
    <xdr:ext cx="517071" cy="384896"/>
    <xdr:pic>
      <xdr:nvPicPr>
        <xdr:cNvPr id="15" name="Resim 14">
          <a:extLst>
            <a:ext uri="{FF2B5EF4-FFF2-40B4-BE49-F238E27FC236}">
              <a16:creationId xmlns:a16="http://schemas.microsoft.com/office/drawing/2014/main" id="{596944F1-C6F0-4406-8785-3FDE60D62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079" y="10183586"/>
          <a:ext cx="517071" cy="38489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104</xdr:row>
      <xdr:rowOff>108857</xdr:rowOff>
    </xdr:from>
    <xdr:ext cx="517071" cy="395782"/>
    <xdr:pic>
      <xdr:nvPicPr>
        <xdr:cNvPr id="16" name="Resim 15">
          <a:extLst>
            <a:ext uri="{FF2B5EF4-FFF2-40B4-BE49-F238E27FC236}">
              <a16:creationId xmlns:a16="http://schemas.microsoft.com/office/drawing/2014/main" id="{E47DA1F3-24D6-4305-89BC-86A9A327C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078" y="19833771"/>
          <a:ext cx="517071" cy="395782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101</xdr:row>
      <xdr:rowOff>27214</xdr:rowOff>
    </xdr:from>
    <xdr:ext cx="517071" cy="384896"/>
    <xdr:pic>
      <xdr:nvPicPr>
        <xdr:cNvPr id="17" name="Resim 16">
          <a:extLst>
            <a:ext uri="{FF2B5EF4-FFF2-40B4-BE49-F238E27FC236}">
              <a16:creationId xmlns:a16="http://schemas.microsoft.com/office/drawing/2014/main" id="{E39B7E38-C51F-4886-8792-095C0233F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079" y="19196957"/>
          <a:ext cx="517071" cy="38489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49</xdr:row>
      <xdr:rowOff>54428</xdr:rowOff>
    </xdr:from>
    <xdr:ext cx="517071" cy="384897"/>
    <xdr:pic>
      <xdr:nvPicPr>
        <xdr:cNvPr id="18" name="Resim 17">
          <a:extLst>
            <a:ext uri="{FF2B5EF4-FFF2-40B4-BE49-F238E27FC236}">
              <a16:creationId xmlns:a16="http://schemas.microsoft.com/office/drawing/2014/main" id="{DF46132E-191C-4A9A-BB80-27F866838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079" y="9601199"/>
          <a:ext cx="517071" cy="38489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120</xdr:row>
      <xdr:rowOff>0</xdr:rowOff>
    </xdr:from>
    <xdr:ext cx="517071" cy="384896"/>
    <xdr:pic>
      <xdr:nvPicPr>
        <xdr:cNvPr id="19" name="Resim 18">
          <a:extLst>
            <a:ext uri="{FF2B5EF4-FFF2-40B4-BE49-F238E27FC236}">
              <a16:creationId xmlns:a16="http://schemas.microsoft.com/office/drawing/2014/main" id="{57B95022-60A3-4661-ADA3-90E2A5FFD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0114" y="22696714"/>
          <a:ext cx="517071" cy="38489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120</xdr:row>
      <xdr:rowOff>0</xdr:rowOff>
    </xdr:from>
    <xdr:ext cx="517071" cy="395782"/>
    <xdr:pic>
      <xdr:nvPicPr>
        <xdr:cNvPr id="20" name="Resim 19">
          <a:extLst>
            <a:ext uri="{FF2B5EF4-FFF2-40B4-BE49-F238E27FC236}">
              <a16:creationId xmlns:a16="http://schemas.microsoft.com/office/drawing/2014/main" id="{A56D3690-C09B-42CA-BADF-59F7538CB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5686" y="22696714"/>
          <a:ext cx="517071" cy="395782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120</xdr:row>
      <xdr:rowOff>0</xdr:rowOff>
    </xdr:from>
    <xdr:ext cx="517071" cy="384896"/>
    <xdr:pic>
      <xdr:nvPicPr>
        <xdr:cNvPr id="21" name="Resim 20">
          <a:extLst>
            <a:ext uri="{FF2B5EF4-FFF2-40B4-BE49-F238E27FC236}">
              <a16:creationId xmlns:a16="http://schemas.microsoft.com/office/drawing/2014/main" id="{66C3AFBE-F4C7-4BA7-A768-A2A831D56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0115" y="22696714"/>
          <a:ext cx="517071" cy="38489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120</xdr:row>
      <xdr:rowOff>0</xdr:rowOff>
    </xdr:from>
    <xdr:ext cx="541564" cy="395782"/>
    <xdr:pic>
      <xdr:nvPicPr>
        <xdr:cNvPr id="22" name="Resim 21">
          <a:extLst>
            <a:ext uri="{FF2B5EF4-FFF2-40B4-BE49-F238E27FC236}">
              <a16:creationId xmlns:a16="http://schemas.microsoft.com/office/drawing/2014/main" id="{85D155FE-B61F-48C9-8828-8249EE6F9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3722" y="22696714"/>
          <a:ext cx="541564" cy="395782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120</xdr:row>
      <xdr:rowOff>0</xdr:rowOff>
    </xdr:from>
    <xdr:ext cx="517071" cy="384897"/>
    <xdr:pic>
      <xdr:nvPicPr>
        <xdr:cNvPr id="23" name="Resim 22">
          <a:extLst>
            <a:ext uri="{FF2B5EF4-FFF2-40B4-BE49-F238E27FC236}">
              <a16:creationId xmlns:a16="http://schemas.microsoft.com/office/drawing/2014/main" id="{1205949B-5EEB-4D95-A89E-B9AE2C3C7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1" y="22696714"/>
          <a:ext cx="517071" cy="38489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120</xdr:row>
      <xdr:rowOff>0</xdr:rowOff>
    </xdr:from>
    <xdr:ext cx="517071" cy="395782"/>
    <xdr:pic>
      <xdr:nvPicPr>
        <xdr:cNvPr id="24" name="Resim 23">
          <a:extLst>
            <a:ext uri="{FF2B5EF4-FFF2-40B4-BE49-F238E27FC236}">
              <a16:creationId xmlns:a16="http://schemas.microsoft.com/office/drawing/2014/main" id="{D5B609A6-44BB-4F13-A3E5-2B88E62D4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22696714"/>
          <a:ext cx="517071" cy="395782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120</xdr:row>
      <xdr:rowOff>0</xdr:rowOff>
    </xdr:from>
    <xdr:ext cx="517071" cy="384896"/>
    <xdr:pic>
      <xdr:nvPicPr>
        <xdr:cNvPr id="25" name="Resim 24">
          <a:extLst>
            <a:ext uri="{FF2B5EF4-FFF2-40B4-BE49-F238E27FC236}">
              <a16:creationId xmlns:a16="http://schemas.microsoft.com/office/drawing/2014/main" id="{C6D41EC5-07FA-4D67-91C7-F64E04671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0114" y="22696714"/>
          <a:ext cx="517071" cy="384896"/>
        </a:xfrm>
        <a:prstGeom prst="rect">
          <a:avLst/>
        </a:prstGeom>
      </xdr:spPr>
    </xdr:pic>
    <xdr:clientData/>
  </xdr:oneCellAnchor>
  <xdr:oneCellAnchor>
    <xdr:from>
      <xdr:col>3</xdr:col>
      <xdr:colOff>114659</xdr:colOff>
      <xdr:row>104</xdr:row>
      <xdr:rowOff>12006</xdr:rowOff>
    </xdr:from>
    <xdr:ext cx="470448" cy="480630"/>
    <xdr:pic>
      <xdr:nvPicPr>
        <xdr:cNvPr id="31" name="Resim 3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679414-9688-4446-9F4C-0119EBC2E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488" y="12006"/>
          <a:ext cx="470448" cy="480630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156</xdr:row>
      <xdr:rowOff>81643</xdr:rowOff>
    </xdr:from>
    <xdr:ext cx="517071" cy="384896"/>
    <xdr:pic>
      <xdr:nvPicPr>
        <xdr:cNvPr id="32" name="Resim 31">
          <a:extLst>
            <a:ext uri="{FF2B5EF4-FFF2-40B4-BE49-F238E27FC236}">
              <a16:creationId xmlns:a16="http://schemas.microsoft.com/office/drawing/2014/main" id="{DD111CA2-96A0-4D47-9E70-B788FFEBB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079" y="10183586"/>
          <a:ext cx="517071" cy="384896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205</xdr:row>
      <xdr:rowOff>27214</xdr:rowOff>
    </xdr:from>
    <xdr:ext cx="517071" cy="384896"/>
    <xdr:pic>
      <xdr:nvPicPr>
        <xdr:cNvPr id="33" name="Resim 32">
          <a:extLst>
            <a:ext uri="{FF2B5EF4-FFF2-40B4-BE49-F238E27FC236}">
              <a16:creationId xmlns:a16="http://schemas.microsoft.com/office/drawing/2014/main" id="{2168EDDD-B653-4C5D-A5E9-6069D5408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079" y="19196957"/>
          <a:ext cx="517071" cy="384896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153</xdr:row>
      <xdr:rowOff>54428</xdr:rowOff>
    </xdr:from>
    <xdr:ext cx="517071" cy="384897"/>
    <xdr:pic>
      <xdr:nvPicPr>
        <xdr:cNvPr id="34" name="Resim 33">
          <a:extLst>
            <a:ext uri="{FF2B5EF4-FFF2-40B4-BE49-F238E27FC236}">
              <a16:creationId xmlns:a16="http://schemas.microsoft.com/office/drawing/2014/main" id="{7A36854A-FBC1-493E-A76E-1FD58EEBB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079" y="9601199"/>
          <a:ext cx="517071" cy="384897"/>
        </a:xfrm>
        <a:prstGeom prst="rect">
          <a:avLst/>
        </a:prstGeom>
      </xdr:spPr>
    </xdr:pic>
    <xdr:clientData/>
  </xdr:oneCellAnchor>
  <xdr:oneCellAnchor>
    <xdr:from>
      <xdr:col>3</xdr:col>
      <xdr:colOff>114659</xdr:colOff>
      <xdr:row>208</xdr:row>
      <xdr:rowOff>12006</xdr:rowOff>
    </xdr:from>
    <xdr:ext cx="470448" cy="480630"/>
    <xdr:pic>
      <xdr:nvPicPr>
        <xdr:cNvPr id="35" name="Resim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87CBED-1F31-478E-B2E1-7FF0E405F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488" y="12006"/>
          <a:ext cx="470448" cy="480630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260</xdr:row>
      <xdr:rowOff>81643</xdr:rowOff>
    </xdr:from>
    <xdr:ext cx="517071" cy="384896"/>
    <xdr:pic>
      <xdr:nvPicPr>
        <xdr:cNvPr id="36" name="Resim 35">
          <a:extLst>
            <a:ext uri="{FF2B5EF4-FFF2-40B4-BE49-F238E27FC236}">
              <a16:creationId xmlns:a16="http://schemas.microsoft.com/office/drawing/2014/main" id="{0146F1D1-F3F3-4D4B-98BD-1A3EBE608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079" y="10183586"/>
          <a:ext cx="517071" cy="384896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257</xdr:row>
      <xdr:rowOff>54428</xdr:rowOff>
    </xdr:from>
    <xdr:ext cx="517071" cy="384897"/>
    <xdr:pic>
      <xdr:nvPicPr>
        <xdr:cNvPr id="38" name="Resim 37">
          <a:extLst>
            <a:ext uri="{FF2B5EF4-FFF2-40B4-BE49-F238E27FC236}">
              <a16:creationId xmlns:a16="http://schemas.microsoft.com/office/drawing/2014/main" id="{F4C3A6E9-7530-470F-9D01-D3D4B4523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079" y="9601199"/>
          <a:ext cx="517071" cy="384897"/>
        </a:xfrm>
        <a:prstGeom prst="rect">
          <a:avLst/>
        </a:prstGeom>
      </xdr:spPr>
    </xdr:pic>
    <xdr:clientData/>
  </xdr:oneCellAnchor>
  <xdr:oneCellAnchor>
    <xdr:from>
      <xdr:col>3</xdr:col>
      <xdr:colOff>114659</xdr:colOff>
      <xdr:row>260</xdr:row>
      <xdr:rowOff>12006</xdr:rowOff>
    </xdr:from>
    <xdr:ext cx="470448" cy="480630"/>
    <xdr:pic>
      <xdr:nvPicPr>
        <xdr:cNvPr id="39" name="Resim 3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543C9D-5DD5-4732-8882-193E682E0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488" y="12006"/>
          <a:ext cx="470448" cy="48063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104</xdr:row>
      <xdr:rowOff>12006</xdr:rowOff>
    </xdr:from>
    <xdr:ext cx="470448" cy="480630"/>
    <xdr:pic>
      <xdr:nvPicPr>
        <xdr:cNvPr id="43" name="Resim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81DA4B-8D45-4E29-8757-A3AD6BEE0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488" y="12006"/>
          <a:ext cx="470448" cy="48063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156</xdr:row>
      <xdr:rowOff>81643</xdr:rowOff>
    </xdr:from>
    <xdr:ext cx="517071" cy="384896"/>
    <xdr:pic>
      <xdr:nvPicPr>
        <xdr:cNvPr id="44" name="Resim 43">
          <a:extLst>
            <a:ext uri="{FF2B5EF4-FFF2-40B4-BE49-F238E27FC236}">
              <a16:creationId xmlns:a16="http://schemas.microsoft.com/office/drawing/2014/main" id="{6B9CFDC1-7E30-433A-B6CE-C5305D1AF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079" y="10183586"/>
          <a:ext cx="517071" cy="38489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205</xdr:row>
      <xdr:rowOff>27214</xdr:rowOff>
    </xdr:from>
    <xdr:ext cx="517071" cy="384896"/>
    <xdr:pic>
      <xdr:nvPicPr>
        <xdr:cNvPr id="45" name="Resim 44">
          <a:extLst>
            <a:ext uri="{FF2B5EF4-FFF2-40B4-BE49-F238E27FC236}">
              <a16:creationId xmlns:a16="http://schemas.microsoft.com/office/drawing/2014/main" id="{F45C83E4-1F46-4E3A-946E-2DB827142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079" y="19196957"/>
          <a:ext cx="517071" cy="38489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153</xdr:row>
      <xdr:rowOff>54428</xdr:rowOff>
    </xdr:from>
    <xdr:ext cx="517071" cy="384897"/>
    <xdr:pic>
      <xdr:nvPicPr>
        <xdr:cNvPr id="46" name="Resim 45">
          <a:extLst>
            <a:ext uri="{FF2B5EF4-FFF2-40B4-BE49-F238E27FC236}">
              <a16:creationId xmlns:a16="http://schemas.microsoft.com/office/drawing/2014/main" id="{82F47724-A34A-43EA-9CF8-C9202F162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079" y="9601199"/>
          <a:ext cx="517071" cy="384897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208</xdr:row>
      <xdr:rowOff>12006</xdr:rowOff>
    </xdr:from>
    <xdr:ext cx="470448" cy="480630"/>
    <xdr:pic>
      <xdr:nvPicPr>
        <xdr:cNvPr id="47" name="Resim 4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280C5E-15E3-482A-8F1A-59882DD82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488" y="12006"/>
          <a:ext cx="470448" cy="48063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260</xdr:row>
      <xdr:rowOff>81643</xdr:rowOff>
    </xdr:from>
    <xdr:ext cx="517071" cy="384896"/>
    <xdr:pic>
      <xdr:nvPicPr>
        <xdr:cNvPr id="48" name="Resim 47">
          <a:extLst>
            <a:ext uri="{FF2B5EF4-FFF2-40B4-BE49-F238E27FC236}">
              <a16:creationId xmlns:a16="http://schemas.microsoft.com/office/drawing/2014/main" id="{6B10B462-043F-4B91-9F63-89F062E2B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079" y="10183586"/>
          <a:ext cx="517071" cy="38489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257</xdr:row>
      <xdr:rowOff>54428</xdr:rowOff>
    </xdr:from>
    <xdr:ext cx="517071" cy="384897"/>
    <xdr:pic>
      <xdr:nvPicPr>
        <xdr:cNvPr id="50" name="Resim 49">
          <a:extLst>
            <a:ext uri="{FF2B5EF4-FFF2-40B4-BE49-F238E27FC236}">
              <a16:creationId xmlns:a16="http://schemas.microsoft.com/office/drawing/2014/main" id="{12EC2D91-AD5B-48CF-BE51-7F53832B1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2079" y="9601199"/>
          <a:ext cx="517071" cy="384897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260</xdr:row>
      <xdr:rowOff>81643</xdr:rowOff>
    </xdr:from>
    <xdr:ext cx="517071" cy="384896"/>
    <xdr:pic>
      <xdr:nvPicPr>
        <xdr:cNvPr id="51" name="Resim 50">
          <a:extLst>
            <a:ext uri="{FF2B5EF4-FFF2-40B4-BE49-F238E27FC236}">
              <a16:creationId xmlns:a16="http://schemas.microsoft.com/office/drawing/2014/main" id="{9E210FE1-959A-417F-876D-0C896409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964" y="48740786"/>
          <a:ext cx="517071" cy="38489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34636</xdr:colOff>
      <xdr:row>0</xdr:row>
      <xdr:rowOff>138546</xdr:rowOff>
    </xdr:from>
    <xdr:to>
      <xdr:col>1</xdr:col>
      <xdr:colOff>551707</xdr:colOff>
      <xdr:row>1</xdr:row>
      <xdr:rowOff>432955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45" y="138546"/>
          <a:ext cx="517071" cy="6234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391206</xdr:rowOff>
    </xdr:from>
    <xdr:to>
      <xdr:col>1</xdr:col>
      <xdr:colOff>25393</xdr:colOff>
      <xdr:row>3</xdr:row>
      <xdr:rowOff>47624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6019"/>
          <a:ext cx="549268" cy="65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www.umayikdanismanlik.com/" TargetMode="External"/><Relationship Id="rId7" Type="http://schemas.openxmlformats.org/officeDocument/2006/relationships/hyperlink" Target="http://www.umaypartners.com/" TargetMode="External"/><Relationship Id="rId2" Type="http://schemas.openxmlformats.org/officeDocument/2006/relationships/hyperlink" Target="http://www.umayikdanismanlik.com/" TargetMode="External"/><Relationship Id="rId1" Type="http://schemas.openxmlformats.org/officeDocument/2006/relationships/hyperlink" Target="http://www.umayikdanismanlik.com/" TargetMode="External"/><Relationship Id="rId6" Type="http://schemas.openxmlformats.org/officeDocument/2006/relationships/hyperlink" Target="http://www.umayikdanismanlik.com/" TargetMode="External"/><Relationship Id="rId5" Type="http://schemas.openxmlformats.org/officeDocument/2006/relationships/hyperlink" Target="http://www.umayikdanismanlik.com/" TargetMode="External"/><Relationship Id="rId4" Type="http://schemas.openxmlformats.org/officeDocument/2006/relationships/hyperlink" Target="http://www.umayikdanismanlik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02"/>
  <sheetViews>
    <sheetView tabSelected="1" zoomScale="70" zoomScaleNormal="70" workbookViewId="0">
      <selection sqref="A1:C1"/>
    </sheetView>
  </sheetViews>
  <sheetFormatPr defaultRowHeight="14.4" x14ac:dyDescent="0.3"/>
  <cols>
    <col min="1" max="1" width="5.6640625" style="6" customWidth="1"/>
    <col min="2" max="2" width="25.6640625" style="6" customWidth="1"/>
    <col min="3" max="3" width="27.109375" style="6" customWidth="1"/>
    <col min="4" max="4" width="10.44140625" style="25" customWidth="1"/>
    <col min="6" max="6" width="10.44140625" style="25" customWidth="1"/>
  </cols>
  <sheetData>
    <row r="1" spans="1:16" ht="23.25" customHeight="1" x14ac:dyDescent="0.45">
      <c r="A1" s="73">
        <f>PARAMETRELER!D2</f>
        <v>2024</v>
      </c>
      <c r="B1" s="74"/>
      <c r="C1" s="75"/>
      <c r="D1" s="76"/>
      <c r="F1" s="57"/>
    </row>
    <row r="2" spans="1:16" ht="15" customHeight="1" thickBot="1" x14ac:dyDescent="0.35">
      <c r="A2" s="23" t="s">
        <v>37</v>
      </c>
      <c r="B2" s="23" t="s">
        <v>35</v>
      </c>
      <c r="C2" s="24" t="s">
        <v>41</v>
      </c>
      <c r="D2" s="77"/>
      <c r="F2" s="57"/>
    </row>
    <row r="3" spans="1:16" s="67" customFormat="1" ht="19.2" customHeight="1" thickBot="1" x14ac:dyDescent="0.35">
      <c r="A3" s="65">
        <v>1</v>
      </c>
      <c r="B3" s="66" t="s">
        <v>50</v>
      </c>
      <c r="C3" s="66">
        <v>20002.5</v>
      </c>
      <c r="D3" s="78" t="s">
        <v>38</v>
      </c>
      <c r="F3" s="58"/>
    </row>
    <row r="4" spans="1:16" s="67" customFormat="1" ht="19.2" customHeight="1" thickBot="1" x14ac:dyDescent="0.35">
      <c r="A4" s="65">
        <v>2</v>
      </c>
      <c r="B4" s="66" t="s">
        <v>149</v>
      </c>
      <c r="C4" s="66">
        <v>20002.5</v>
      </c>
      <c r="D4" s="79"/>
      <c r="F4" s="58"/>
      <c r="G4" s="82" t="s">
        <v>48</v>
      </c>
      <c r="H4" s="83"/>
      <c r="I4" s="83"/>
      <c r="J4" s="83"/>
      <c r="K4" s="83"/>
      <c r="L4" s="83"/>
      <c r="M4" s="83"/>
      <c r="N4" s="83"/>
      <c r="O4" s="83"/>
      <c r="P4" s="84"/>
    </row>
    <row r="5" spans="1:16" s="67" customFormat="1" ht="19.2" customHeight="1" x14ac:dyDescent="0.3">
      <c r="A5" s="65">
        <v>3</v>
      </c>
      <c r="B5" s="66" t="s">
        <v>51</v>
      </c>
      <c r="C5" s="66">
        <v>20002.5</v>
      </c>
      <c r="D5" s="79"/>
      <c r="F5" s="58"/>
      <c r="H5" s="85" t="s">
        <v>49</v>
      </c>
      <c r="I5" s="86"/>
      <c r="J5" s="87"/>
      <c r="K5" s="94" t="s">
        <v>350</v>
      </c>
      <c r="L5" s="95"/>
      <c r="M5" s="95"/>
      <c r="N5" s="95"/>
      <c r="O5" s="96"/>
    </row>
    <row r="6" spans="1:16" s="67" customFormat="1" ht="19.2" customHeight="1" x14ac:dyDescent="0.3">
      <c r="A6" s="65">
        <v>4</v>
      </c>
      <c r="B6" s="66" t="s">
        <v>52</v>
      </c>
      <c r="C6" s="66">
        <v>20002.5</v>
      </c>
      <c r="D6" s="79"/>
      <c r="F6" s="58"/>
      <c r="H6" s="88"/>
      <c r="I6" s="89"/>
      <c r="J6" s="90"/>
      <c r="K6" s="97"/>
      <c r="L6" s="98"/>
      <c r="M6" s="98"/>
      <c r="N6" s="98"/>
      <c r="O6" s="99"/>
    </row>
    <row r="7" spans="1:16" s="67" customFormat="1" ht="19.2" customHeight="1" thickBot="1" x14ac:dyDescent="0.35">
      <c r="A7" s="65">
        <v>5</v>
      </c>
      <c r="B7" s="66" t="s">
        <v>53</v>
      </c>
      <c r="C7" s="66">
        <v>20002.5</v>
      </c>
      <c r="D7" s="79"/>
      <c r="F7" s="58"/>
      <c r="H7" s="91"/>
      <c r="I7" s="92"/>
      <c r="J7" s="93"/>
      <c r="K7" s="100"/>
      <c r="L7" s="101"/>
      <c r="M7" s="101"/>
      <c r="N7" s="101"/>
      <c r="O7" s="102"/>
    </row>
    <row r="8" spans="1:16" s="67" customFormat="1" ht="19.2" customHeight="1" x14ac:dyDescent="0.3">
      <c r="A8" s="65">
        <v>6</v>
      </c>
      <c r="B8" s="66" t="s">
        <v>54</v>
      </c>
      <c r="C8" s="66">
        <v>20002.5</v>
      </c>
      <c r="D8" s="79"/>
      <c r="F8" s="58"/>
    </row>
    <row r="9" spans="1:16" s="67" customFormat="1" ht="19.2" customHeight="1" x14ac:dyDescent="0.3">
      <c r="A9" s="65">
        <v>7</v>
      </c>
      <c r="B9" s="66" t="s">
        <v>55</v>
      </c>
      <c r="C9" s="66">
        <v>20002.5</v>
      </c>
      <c r="D9" s="79"/>
      <c r="F9" s="58"/>
    </row>
    <row r="10" spans="1:16" s="67" customFormat="1" ht="19.2" customHeight="1" x14ac:dyDescent="0.3">
      <c r="A10" s="65">
        <v>8</v>
      </c>
      <c r="B10" s="66" t="s">
        <v>56</v>
      </c>
      <c r="C10" s="66">
        <v>20002.5</v>
      </c>
      <c r="D10" s="79"/>
      <c r="F10" s="58"/>
    </row>
    <row r="11" spans="1:16" s="67" customFormat="1" ht="19.2" customHeight="1" x14ac:dyDescent="0.3">
      <c r="A11" s="65">
        <v>9</v>
      </c>
      <c r="B11" s="66" t="s">
        <v>57</v>
      </c>
      <c r="C11" s="66">
        <v>20002.5</v>
      </c>
      <c r="D11" s="79"/>
      <c r="F11" s="58"/>
    </row>
    <row r="12" spans="1:16" s="67" customFormat="1" ht="19.2" customHeight="1" x14ac:dyDescent="0.3">
      <c r="A12" s="65">
        <v>10</v>
      </c>
      <c r="B12" s="66" t="s">
        <v>58</v>
      </c>
      <c r="C12" s="66">
        <v>20002.5</v>
      </c>
      <c r="D12" s="79"/>
      <c r="F12" s="58"/>
    </row>
    <row r="13" spans="1:16" s="67" customFormat="1" ht="19.2" customHeight="1" x14ac:dyDescent="0.3">
      <c r="A13" s="65">
        <v>11</v>
      </c>
      <c r="B13" s="66" t="s">
        <v>59</v>
      </c>
      <c r="C13" s="66">
        <v>20002.5</v>
      </c>
      <c r="D13" s="79"/>
      <c r="F13" s="58"/>
    </row>
    <row r="14" spans="1:16" s="67" customFormat="1" ht="19.2" customHeight="1" x14ac:dyDescent="0.3">
      <c r="A14" s="65">
        <v>12</v>
      </c>
      <c r="B14" s="66" t="s">
        <v>60</v>
      </c>
      <c r="C14" s="66">
        <v>20002.5</v>
      </c>
      <c r="D14" s="79"/>
      <c r="F14" s="58"/>
    </row>
    <row r="15" spans="1:16" s="67" customFormat="1" ht="19.2" customHeight="1" x14ac:dyDescent="0.3">
      <c r="A15" s="65">
        <v>13</v>
      </c>
      <c r="B15" s="66" t="s">
        <v>61</v>
      </c>
      <c r="C15" s="66">
        <v>20002.5</v>
      </c>
      <c r="D15" s="79"/>
      <c r="F15" s="58"/>
    </row>
    <row r="16" spans="1:16" s="67" customFormat="1" ht="19.2" customHeight="1" x14ac:dyDescent="0.3">
      <c r="A16" s="65">
        <v>14</v>
      </c>
      <c r="B16" s="66" t="s">
        <v>62</v>
      </c>
      <c r="C16" s="66">
        <v>20002.5</v>
      </c>
      <c r="D16" s="79"/>
      <c r="F16" s="58"/>
    </row>
    <row r="17" spans="1:6" s="67" customFormat="1" ht="19.2" customHeight="1" x14ac:dyDescent="0.3">
      <c r="A17" s="65">
        <v>15</v>
      </c>
      <c r="B17" s="66" t="s">
        <v>63</v>
      </c>
      <c r="C17" s="66">
        <v>20002.5</v>
      </c>
      <c r="D17" s="79"/>
      <c r="F17" s="58"/>
    </row>
    <row r="18" spans="1:6" s="67" customFormat="1" ht="19.2" customHeight="1" x14ac:dyDescent="0.3">
      <c r="A18" s="65">
        <v>16</v>
      </c>
      <c r="B18" s="66" t="s">
        <v>64</v>
      </c>
      <c r="C18" s="66">
        <v>20002.5</v>
      </c>
      <c r="D18" s="79"/>
      <c r="F18" s="58"/>
    </row>
    <row r="19" spans="1:6" s="67" customFormat="1" ht="19.2" customHeight="1" x14ac:dyDescent="0.3">
      <c r="A19" s="65">
        <v>17</v>
      </c>
      <c r="B19" s="66" t="s">
        <v>65</v>
      </c>
      <c r="C19" s="66">
        <v>20002.5</v>
      </c>
      <c r="D19" s="79"/>
      <c r="F19" s="58"/>
    </row>
    <row r="20" spans="1:6" s="67" customFormat="1" ht="19.2" customHeight="1" x14ac:dyDescent="0.3">
      <c r="A20" s="65">
        <v>18</v>
      </c>
      <c r="B20" s="66" t="s">
        <v>66</v>
      </c>
      <c r="C20" s="66">
        <v>20002.5</v>
      </c>
      <c r="D20" s="79"/>
      <c r="F20" s="58"/>
    </row>
    <row r="21" spans="1:6" s="67" customFormat="1" ht="19.2" customHeight="1" x14ac:dyDescent="0.3">
      <c r="A21" s="65">
        <v>19</v>
      </c>
      <c r="B21" s="66" t="s">
        <v>67</v>
      </c>
      <c r="C21" s="66">
        <v>20002.5</v>
      </c>
      <c r="D21" s="79"/>
      <c r="F21" s="58"/>
    </row>
    <row r="22" spans="1:6" s="67" customFormat="1" ht="19.2" customHeight="1" x14ac:dyDescent="0.3">
      <c r="A22" s="65">
        <v>20</v>
      </c>
      <c r="B22" s="66" t="s">
        <v>68</v>
      </c>
      <c r="C22" s="66">
        <v>20002.5</v>
      </c>
      <c r="D22" s="79"/>
      <c r="F22" s="58"/>
    </row>
    <row r="23" spans="1:6" s="67" customFormat="1" ht="19.2" customHeight="1" x14ac:dyDescent="0.3">
      <c r="A23" s="65">
        <v>21</v>
      </c>
      <c r="B23" s="66" t="s">
        <v>69</v>
      </c>
      <c r="C23" s="66">
        <v>20002.5</v>
      </c>
      <c r="D23" s="79"/>
      <c r="F23" s="58"/>
    </row>
    <row r="24" spans="1:6" s="67" customFormat="1" ht="19.2" customHeight="1" x14ac:dyDescent="0.3">
      <c r="A24" s="65">
        <v>22</v>
      </c>
      <c r="B24" s="66" t="s">
        <v>70</v>
      </c>
      <c r="C24" s="66">
        <v>20002.5</v>
      </c>
      <c r="D24" s="79"/>
      <c r="F24" s="58"/>
    </row>
    <row r="25" spans="1:6" s="67" customFormat="1" ht="19.2" customHeight="1" x14ac:dyDescent="0.3">
      <c r="A25" s="65">
        <v>23</v>
      </c>
      <c r="B25" s="66" t="s">
        <v>71</v>
      </c>
      <c r="C25" s="66">
        <v>20002.5</v>
      </c>
      <c r="D25" s="79"/>
      <c r="F25" s="58"/>
    </row>
    <row r="26" spans="1:6" s="67" customFormat="1" ht="19.2" customHeight="1" x14ac:dyDescent="0.3">
      <c r="A26" s="65">
        <v>24</v>
      </c>
      <c r="B26" s="66" t="s">
        <v>72</v>
      </c>
      <c r="C26" s="66">
        <v>20002.5</v>
      </c>
      <c r="D26" s="79"/>
      <c r="F26" s="58"/>
    </row>
    <row r="27" spans="1:6" s="67" customFormat="1" ht="19.2" customHeight="1" x14ac:dyDescent="0.3">
      <c r="A27" s="65">
        <v>25</v>
      </c>
      <c r="B27" s="66" t="s">
        <v>73</v>
      </c>
      <c r="C27" s="66">
        <v>20002.5</v>
      </c>
      <c r="D27" s="79"/>
      <c r="F27" s="58"/>
    </row>
    <row r="28" spans="1:6" s="67" customFormat="1" ht="19.2" customHeight="1" x14ac:dyDescent="0.3">
      <c r="A28" s="65">
        <v>26</v>
      </c>
      <c r="B28" s="66" t="s">
        <v>74</v>
      </c>
      <c r="C28" s="66">
        <v>20002.5</v>
      </c>
      <c r="D28" s="79"/>
      <c r="F28" s="58"/>
    </row>
    <row r="29" spans="1:6" s="67" customFormat="1" ht="19.2" customHeight="1" x14ac:dyDescent="0.3">
      <c r="A29" s="65">
        <v>27</v>
      </c>
      <c r="B29" s="66" t="s">
        <v>75</v>
      </c>
      <c r="C29" s="66">
        <v>20002.5</v>
      </c>
      <c r="D29" s="79"/>
      <c r="F29" s="58"/>
    </row>
    <row r="30" spans="1:6" s="67" customFormat="1" ht="19.2" customHeight="1" x14ac:dyDescent="0.3">
      <c r="A30" s="65">
        <v>28</v>
      </c>
      <c r="B30" s="66" t="s">
        <v>76</v>
      </c>
      <c r="C30" s="66">
        <v>20002.5</v>
      </c>
      <c r="D30" s="79"/>
      <c r="F30" s="58"/>
    </row>
    <row r="31" spans="1:6" s="67" customFormat="1" ht="19.2" customHeight="1" x14ac:dyDescent="0.3">
      <c r="A31" s="65">
        <v>29</v>
      </c>
      <c r="B31" s="66" t="s">
        <v>77</v>
      </c>
      <c r="C31" s="66">
        <v>20002.5</v>
      </c>
      <c r="D31" s="79"/>
      <c r="F31" s="58"/>
    </row>
    <row r="32" spans="1:6" s="67" customFormat="1" ht="19.2" customHeight="1" x14ac:dyDescent="0.3">
      <c r="A32" s="65">
        <v>30</v>
      </c>
      <c r="B32" s="66" t="s">
        <v>78</v>
      </c>
      <c r="C32" s="66">
        <v>20002.5</v>
      </c>
      <c r="D32" s="79"/>
      <c r="F32" s="58"/>
    </row>
    <row r="33" spans="1:6" s="67" customFormat="1" ht="19.2" customHeight="1" x14ac:dyDescent="0.3">
      <c r="A33" s="65">
        <v>31</v>
      </c>
      <c r="B33" s="66" t="s">
        <v>79</v>
      </c>
      <c r="C33" s="66">
        <v>20002.5</v>
      </c>
      <c r="D33" s="79"/>
      <c r="F33" s="58"/>
    </row>
    <row r="34" spans="1:6" s="67" customFormat="1" ht="19.2" customHeight="1" x14ac:dyDescent="0.3">
      <c r="A34" s="65">
        <v>32</v>
      </c>
      <c r="B34" s="66" t="s">
        <v>80</v>
      </c>
      <c r="C34" s="66">
        <v>20002.5</v>
      </c>
      <c r="D34" s="79"/>
      <c r="F34" s="58"/>
    </row>
    <row r="35" spans="1:6" s="67" customFormat="1" ht="19.2" customHeight="1" x14ac:dyDescent="0.3">
      <c r="A35" s="65">
        <v>33</v>
      </c>
      <c r="B35" s="66" t="s">
        <v>81</v>
      </c>
      <c r="C35" s="66">
        <v>20002.5</v>
      </c>
      <c r="D35" s="79"/>
      <c r="F35" s="58"/>
    </row>
    <row r="36" spans="1:6" s="67" customFormat="1" ht="19.2" customHeight="1" x14ac:dyDescent="0.3">
      <c r="A36" s="65">
        <v>34</v>
      </c>
      <c r="B36" s="66" t="s">
        <v>82</v>
      </c>
      <c r="C36" s="66">
        <v>20002.5</v>
      </c>
      <c r="D36" s="79"/>
      <c r="F36" s="58"/>
    </row>
    <row r="37" spans="1:6" s="67" customFormat="1" ht="19.2" customHeight="1" x14ac:dyDescent="0.3">
      <c r="A37" s="65">
        <v>35</v>
      </c>
      <c r="B37" s="66" t="s">
        <v>83</v>
      </c>
      <c r="C37" s="66">
        <v>20002.5</v>
      </c>
      <c r="D37" s="79"/>
      <c r="F37" s="58"/>
    </row>
    <row r="38" spans="1:6" s="67" customFormat="1" ht="19.2" customHeight="1" x14ac:dyDescent="0.3">
      <c r="A38" s="65">
        <v>36</v>
      </c>
      <c r="B38" s="66" t="s">
        <v>84</v>
      </c>
      <c r="C38" s="66">
        <v>20002.5</v>
      </c>
      <c r="D38" s="79"/>
      <c r="F38" s="58"/>
    </row>
    <row r="39" spans="1:6" s="67" customFormat="1" ht="19.2" customHeight="1" x14ac:dyDescent="0.3">
      <c r="A39" s="65">
        <v>37</v>
      </c>
      <c r="B39" s="66" t="s">
        <v>85</v>
      </c>
      <c r="C39" s="66">
        <v>20002.5</v>
      </c>
      <c r="D39" s="79"/>
      <c r="F39" s="58"/>
    </row>
    <row r="40" spans="1:6" s="67" customFormat="1" ht="19.2" customHeight="1" x14ac:dyDescent="0.3">
      <c r="A40" s="65">
        <v>38</v>
      </c>
      <c r="B40" s="66" t="s">
        <v>86</v>
      </c>
      <c r="C40" s="66">
        <v>20002.5</v>
      </c>
      <c r="D40" s="79"/>
      <c r="F40" s="58"/>
    </row>
    <row r="41" spans="1:6" s="67" customFormat="1" ht="19.2" customHeight="1" x14ac:dyDescent="0.3">
      <c r="A41" s="65">
        <v>39</v>
      </c>
      <c r="B41" s="66" t="s">
        <v>87</v>
      </c>
      <c r="C41" s="66">
        <v>20002.5</v>
      </c>
      <c r="D41" s="79"/>
      <c r="F41" s="58"/>
    </row>
    <row r="42" spans="1:6" s="67" customFormat="1" ht="19.2" customHeight="1" x14ac:dyDescent="0.3">
      <c r="A42" s="65">
        <v>40</v>
      </c>
      <c r="B42" s="66" t="s">
        <v>88</v>
      </c>
      <c r="C42" s="66">
        <v>20002.5</v>
      </c>
      <c r="D42" s="79"/>
      <c r="F42" s="58"/>
    </row>
    <row r="43" spans="1:6" s="67" customFormat="1" ht="19.2" customHeight="1" x14ac:dyDescent="0.3">
      <c r="A43" s="65">
        <v>41</v>
      </c>
      <c r="B43" s="66" t="s">
        <v>89</v>
      </c>
      <c r="C43" s="66">
        <v>20002.5</v>
      </c>
      <c r="D43" s="79"/>
      <c r="F43" s="58"/>
    </row>
    <row r="44" spans="1:6" s="67" customFormat="1" ht="19.2" customHeight="1" x14ac:dyDescent="0.3">
      <c r="A44" s="65">
        <v>42</v>
      </c>
      <c r="B44" s="66" t="s">
        <v>90</v>
      </c>
      <c r="C44" s="66">
        <v>20002.5</v>
      </c>
      <c r="D44" s="79"/>
      <c r="F44" s="58"/>
    </row>
    <row r="45" spans="1:6" s="67" customFormat="1" ht="19.2" customHeight="1" x14ac:dyDescent="0.3">
      <c r="A45" s="65">
        <v>43</v>
      </c>
      <c r="B45" s="66" t="s">
        <v>91</v>
      </c>
      <c r="C45" s="66">
        <v>20002.5</v>
      </c>
      <c r="D45" s="79"/>
      <c r="F45" s="58"/>
    </row>
    <row r="46" spans="1:6" s="67" customFormat="1" ht="19.2" customHeight="1" x14ac:dyDescent="0.3">
      <c r="A46" s="65">
        <v>44</v>
      </c>
      <c r="B46" s="66" t="s">
        <v>92</v>
      </c>
      <c r="C46" s="66">
        <v>20002.5</v>
      </c>
      <c r="D46" s="79"/>
      <c r="F46" s="58"/>
    </row>
    <row r="47" spans="1:6" s="67" customFormat="1" ht="19.2" customHeight="1" x14ac:dyDescent="0.3">
      <c r="A47" s="65">
        <v>45</v>
      </c>
      <c r="B47" s="66" t="s">
        <v>93</v>
      </c>
      <c r="C47" s="66">
        <v>20002.5</v>
      </c>
      <c r="D47" s="79"/>
      <c r="F47" s="58"/>
    </row>
    <row r="48" spans="1:6" s="67" customFormat="1" ht="19.2" customHeight="1" x14ac:dyDescent="0.3">
      <c r="A48" s="65">
        <v>46</v>
      </c>
      <c r="B48" s="66" t="s">
        <v>94</v>
      </c>
      <c r="C48" s="66">
        <v>20002.5</v>
      </c>
      <c r="D48" s="79"/>
      <c r="F48" s="58"/>
    </row>
    <row r="49" spans="1:6" s="67" customFormat="1" ht="19.2" customHeight="1" x14ac:dyDescent="0.3">
      <c r="A49" s="65">
        <v>47</v>
      </c>
      <c r="B49" s="66" t="s">
        <v>95</v>
      </c>
      <c r="C49" s="66">
        <v>20002.5</v>
      </c>
      <c r="D49" s="79"/>
      <c r="F49" s="58"/>
    </row>
    <row r="50" spans="1:6" s="67" customFormat="1" ht="19.2" customHeight="1" x14ac:dyDescent="0.3">
      <c r="A50" s="65">
        <v>48</v>
      </c>
      <c r="B50" s="66" t="s">
        <v>96</v>
      </c>
      <c r="C50" s="66">
        <v>20002.5</v>
      </c>
      <c r="D50" s="79"/>
      <c r="F50" s="58"/>
    </row>
    <row r="51" spans="1:6" s="67" customFormat="1" ht="19.2" customHeight="1" x14ac:dyDescent="0.3">
      <c r="A51" s="65">
        <v>49</v>
      </c>
      <c r="B51" s="66" t="s">
        <v>97</v>
      </c>
      <c r="C51" s="66">
        <v>20002.5</v>
      </c>
      <c r="D51" s="79"/>
      <c r="F51" s="58"/>
    </row>
    <row r="52" spans="1:6" s="67" customFormat="1" ht="19.2" customHeight="1" x14ac:dyDescent="0.3">
      <c r="A52" s="65">
        <v>50</v>
      </c>
      <c r="B52" s="66" t="s">
        <v>98</v>
      </c>
      <c r="C52" s="66">
        <v>20002.5</v>
      </c>
      <c r="D52" s="79"/>
      <c r="F52" s="58"/>
    </row>
    <row r="53" spans="1:6" s="67" customFormat="1" ht="19.2" customHeight="1" x14ac:dyDescent="0.3">
      <c r="A53" s="65">
        <v>51</v>
      </c>
      <c r="B53" s="66" t="s">
        <v>99</v>
      </c>
      <c r="C53" s="66">
        <v>20002.5</v>
      </c>
      <c r="D53" s="80" t="s">
        <v>38</v>
      </c>
      <c r="F53" s="59"/>
    </row>
    <row r="54" spans="1:6" s="67" customFormat="1" ht="19.2" customHeight="1" x14ac:dyDescent="0.3">
      <c r="A54" s="65">
        <v>52</v>
      </c>
      <c r="B54" s="66" t="s">
        <v>100</v>
      </c>
      <c r="C54" s="66">
        <v>20002.5</v>
      </c>
      <c r="D54" s="80"/>
      <c r="F54" s="59"/>
    </row>
    <row r="55" spans="1:6" s="67" customFormat="1" ht="19.2" customHeight="1" x14ac:dyDescent="0.3">
      <c r="A55" s="65">
        <v>53</v>
      </c>
      <c r="B55" s="66" t="s">
        <v>101</v>
      </c>
      <c r="C55" s="66">
        <v>20002.5</v>
      </c>
      <c r="D55" s="80"/>
      <c r="F55" s="59"/>
    </row>
    <row r="56" spans="1:6" s="67" customFormat="1" ht="19.2" customHeight="1" x14ac:dyDescent="0.3">
      <c r="A56" s="65">
        <v>54</v>
      </c>
      <c r="B56" s="66" t="s">
        <v>102</v>
      </c>
      <c r="C56" s="66">
        <v>20002.5</v>
      </c>
      <c r="D56" s="80"/>
      <c r="F56" s="59"/>
    </row>
    <row r="57" spans="1:6" s="67" customFormat="1" ht="19.2" customHeight="1" x14ac:dyDescent="0.3">
      <c r="A57" s="65">
        <v>55</v>
      </c>
      <c r="B57" s="66" t="s">
        <v>103</v>
      </c>
      <c r="C57" s="66">
        <v>20002.5</v>
      </c>
      <c r="D57" s="80"/>
      <c r="F57" s="59"/>
    </row>
    <row r="58" spans="1:6" s="67" customFormat="1" ht="19.2" customHeight="1" x14ac:dyDescent="0.3">
      <c r="A58" s="65">
        <v>56</v>
      </c>
      <c r="B58" s="66" t="s">
        <v>104</v>
      </c>
      <c r="C58" s="66">
        <v>20002.5</v>
      </c>
      <c r="D58" s="80"/>
      <c r="F58" s="59"/>
    </row>
    <row r="59" spans="1:6" s="67" customFormat="1" ht="19.2" customHeight="1" x14ac:dyDescent="0.3">
      <c r="A59" s="65">
        <v>57</v>
      </c>
      <c r="B59" s="66" t="s">
        <v>105</v>
      </c>
      <c r="C59" s="66">
        <v>20002.5</v>
      </c>
      <c r="D59" s="80"/>
      <c r="F59" s="59"/>
    </row>
    <row r="60" spans="1:6" s="67" customFormat="1" ht="19.2" customHeight="1" x14ac:dyDescent="0.3">
      <c r="A60" s="65">
        <v>58</v>
      </c>
      <c r="B60" s="66" t="s">
        <v>106</v>
      </c>
      <c r="C60" s="66">
        <v>20002.5</v>
      </c>
      <c r="D60" s="80"/>
      <c r="F60" s="59"/>
    </row>
    <row r="61" spans="1:6" s="67" customFormat="1" ht="19.2" customHeight="1" x14ac:dyDescent="0.3">
      <c r="A61" s="65">
        <v>59</v>
      </c>
      <c r="B61" s="66" t="s">
        <v>107</v>
      </c>
      <c r="C61" s="66">
        <v>20002.5</v>
      </c>
      <c r="D61" s="80"/>
      <c r="F61" s="59"/>
    </row>
    <row r="62" spans="1:6" s="67" customFormat="1" ht="19.2" customHeight="1" x14ac:dyDescent="0.3">
      <c r="A62" s="65">
        <v>60</v>
      </c>
      <c r="B62" s="66" t="s">
        <v>108</v>
      </c>
      <c r="C62" s="66">
        <v>20002.5</v>
      </c>
      <c r="D62" s="80"/>
      <c r="F62" s="59"/>
    </row>
    <row r="63" spans="1:6" s="67" customFormat="1" ht="19.2" customHeight="1" x14ac:dyDescent="0.3">
      <c r="A63" s="65">
        <v>61</v>
      </c>
      <c r="B63" s="66" t="s">
        <v>109</v>
      </c>
      <c r="C63" s="66">
        <v>20002.5</v>
      </c>
      <c r="D63" s="80"/>
      <c r="F63" s="59"/>
    </row>
    <row r="64" spans="1:6" s="67" customFormat="1" ht="19.2" customHeight="1" x14ac:dyDescent="0.3">
      <c r="A64" s="65">
        <v>62</v>
      </c>
      <c r="B64" s="66" t="s">
        <v>110</v>
      </c>
      <c r="C64" s="66">
        <v>20002.5</v>
      </c>
      <c r="D64" s="80"/>
      <c r="F64" s="59"/>
    </row>
    <row r="65" spans="1:6" s="67" customFormat="1" ht="19.2" customHeight="1" x14ac:dyDescent="0.3">
      <c r="A65" s="65">
        <v>63</v>
      </c>
      <c r="B65" s="66" t="s">
        <v>111</v>
      </c>
      <c r="C65" s="66">
        <v>20002.5</v>
      </c>
      <c r="D65" s="80"/>
      <c r="F65" s="59"/>
    </row>
    <row r="66" spans="1:6" s="67" customFormat="1" ht="19.2" customHeight="1" x14ac:dyDescent="0.3">
      <c r="A66" s="65">
        <v>64</v>
      </c>
      <c r="B66" s="66" t="s">
        <v>112</v>
      </c>
      <c r="C66" s="66">
        <v>20002.5</v>
      </c>
      <c r="D66" s="80"/>
      <c r="F66" s="59"/>
    </row>
    <row r="67" spans="1:6" s="67" customFormat="1" ht="19.2" customHeight="1" x14ac:dyDescent="0.3">
      <c r="A67" s="65">
        <v>65</v>
      </c>
      <c r="B67" s="66" t="s">
        <v>113</v>
      </c>
      <c r="C67" s="66">
        <v>20002.5</v>
      </c>
      <c r="D67" s="80"/>
      <c r="F67" s="59"/>
    </row>
    <row r="68" spans="1:6" s="67" customFormat="1" ht="19.2" customHeight="1" x14ac:dyDescent="0.3">
      <c r="A68" s="65">
        <v>66</v>
      </c>
      <c r="B68" s="66" t="s">
        <v>114</v>
      </c>
      <c r="C68" s="66">
        <v>20002.5</v>
      </c>
      <c r="D68" s="80"/>
      <c r="F68" s="59"/>
    </row>
    <row r="69" spans="1:6" s="67" customFormat="1" ht="19.2" customHeight="1" x14ac:dyDescent="0.3">
      <c r="A69" s="65">
        <v>67</v>
      </c>
      <c r="B69" s="66" t="s">
        <v>115</v>
      </c>
      <c r="C69" s="66">
        <v>20002.5</v>
      </c>
      <c r="D69" s="80"/>
      <c r="F69" s="59"/>
    </row>
    <row r="70" spans="1:6" s="67" customFormat="1" ht="19.2" customHeight="1" x14ac:dyDescent="0.3">
      <c r="A70" s="65">
        <v>68</v>
      </c>
      <c r="B70" s="66" t="s">
        <v>116</v>
      </c>
      <c r="C70" s="66">
        <v>20002.5</v>
      </c>
      <c r="D70" s="80"/>
      <c r="F70" s="59"/>
    </row>
    <row r="71" spans="1:6" s="67" customFormat="1" ht="19.2" customHeight="1" x14ac:dyDescent="0.3">
      <c r="A71" s="65">
        <v>69</v>
      </c>
      <c r="B71" s="66" t="s">
        <v>117</v>
      </c>
      <c r="C71" s="66">
        <v>20002.5</v>
      </c>
      <c r="D71" s="80"/>
      <c r="F71" s="59"/>
    </row>
    <row r="72" spans="1:6" s="67" customFormat="1" ht="19.2" customHeight="1" x14ac:dyDescent="0.3">
      <c r="A72" s="65">
        <v>70</v>
      </c>
      <c r="B72" s="66" t="s">
        <v>118</v>
      </c>
      <c r="C72" s="66">
        <v>20002.5</v>
      </c>
      <c r="D72" s="80"/>
      <c r="F72" s="59"/>
    </row>
    <row r="73" spans="1:6" s="67" customFormat="1" ht="19.2" customHeight="1" x14ac:dyDescent="0.3">
      <c r="A73" s="65">
        <v>71</v>
      </c>
      <c r="B73" s="66" t="s">
        <v>119</v>
      </c>
      <c r="C73" s="66">
        <v>20002.5</v>
      </c>
      <c r="D73" s="80"/>
      <c r="F73" s="59"/>
    </row>
    <row r="74" spans="1:6" s="67" customFormat="1" ht="19.2" customHeight="1" x14ac:dyDescent="0.3">
      <c r="A74" s="65">
        <v>72</v>
      </c>
      <c r="B74" s="66" t="s">
        <v>120</v>
      </c>
      <c r="C74" s="66">
        <v>20002.5</v>
      </c>
      <c r="D74" s="80"/>
      <c r="F74" s="59"/>
    </row>
    <row r="75" spans="1:6" s="67" customFormat="1" ht="19.2" customHeight="1" x14ac:dyDescent="0.3">
      <c r="A75" s="65">
        <v>73</v>
      </c>
      <c r="B75" s="66" t="s">
        <v>121</v>
      </c>
      <c r="C75" s="66">
        <v>20002.5</v>
      </c>
      <c r="D75" s="80"/>
      <c r="F75" s="59"/>
    </row>
    <row r="76" spans="1:6" s="67" customFormat="1" ht="19.2" customHeight="1" x14ac:dyDescent="0.3">
      <c r="A76" s="65">
        <v>74</v>
      </c>
      <c r="B76" s="66" t="s">
        <v>122</v>
      </c>
      <c r="C76" s="66">
        <v>20002.5</v>
      </c>
      <c r="D76" s="80"/>
      <c r="F76" s="59"/>
    </row>
    <row r="77" spans="1:6" s="67" customFormat="1" ht="19.2" customHeight="1" x14ac:dyDescent="0.3">
      <c r="A77" s="65">
        <v>75</v>
      </c>
      <c r="B77" s="66" t="s">
        <v>123</v>
      </c>
      <c r="C77" s="66">
        <v>20002.5</v>
      </c>
      <c r="D77" s="80"/>
      <c r="F77" s="59"/>
    </row>
    <row r="78" spans="1:6" s="67" customFormat="1" ht="19.2" customHeight="1" x14ac:dyDescent="0.3">
      <c r="A78" s="65">
        <v>76</v>
      </c>
      <c r="B78" s="66" t="s">
        <v>124</v>
      </c>
      <c r="C78" s="66">
        <v>20002.5</v>
      </c>
      <c r="D78" s="80"/>
      <c r="F78" s="59"/>
    </row>
    <row r="79" spans="1:6" s="67" customFormat="1" ht="19.2" customHeight="1" x14ac:dyDescent="0.3">
      <c r="A79" s="65">
        <v>77</v>
      </c>
      <c r="B79" s="66" t="s">
        <v>125</v>
      </c>
      <c r="C79" s="66">
        <v>20002.5</v>
      </c>
      <c r="D79" s="80"/>
      <c r="F79" s="59"/>
    </row>
    <row r="80" spans="1:6" s="67" customFormat="1" ht="19.2" customHeight="1" x14ac:dyDescent="0.3">
      <c r="A80" s="65">
        <v>78</v>
      </c>
      <c r="B80" s="66" t="s">
        <v>126</v>
      </c>
      <c r="C80" s="66">
        <v>20002.5</v>
      </c>
      <c r="D80" s="80"/>
      <c r="F80" s="59"/>
    </row>
    <row r="81" spans="1:6" s="67" customFormat="1" ht="19.2" customHeight="1" x14ac:dyDescent="0.3">
      <c r="A81" s="65">
        <v>79</v>
      </c>
      <c r="B81" s="66" t="s">
        <v>127</v>
      </c>
      <c r="C81" s="66">
        <v>20002.5</v>
      </c>
      <c r="D81" s="80"/>
      <c r="F81" s="59"/>
    </row>
    <row r="82" spans="1:6" s="67" customFormat="1" ht="19.2" customHeight="1" x14ac:dyDescent="0.3">
      <c r="A82" s="65">
        <v>80</v>
      </c>
      <c r="B82" s="66" t="s">
        <v>128</v>
      </c>
      <c r="C82" s="66">
        <v>20002.5</v>
      </c>
      <c r="D82" s="80"/>
      <c r="F82" s="59"/>
    </row>
    <row r="83" spans="1:6" s="67" customFormat="1" ht="19.2" customHeight="1" x14ac:dyDescent="0.3">
      <c r="A83" s="65">
        <v>81</v>
      </c>
      <c r="B83" s="66" t="s">
        <v>129</v>
      </c>
      <c r="C83" s="66">
        <v>20002.5</v>
      </c>
      <c r="D83" s="80"/>
      <c r="F83" s="59"/>
    </row>
    <row r="84" spans="1:6" s="67" customFormat="1" ht="19.2" customHeight="1" x14ac:dyDescent="0.3">
      <c r="A84" s="65">
        <v>82</v>
      </c>
      <c r="B84" s="66" t="s">
        <v>130</v>
      </c>
      <c r="C84" s="66">
        <v>20002.5</v>
      </c>
      <c r="D84" s="80"/>
      <c r="F84" s="59"/>
    </row>
    <row r="85" spans="1:6" s="67" customFormat="1" ht="19.2" customHeight="1" x14ac:dyDescent="0.3">
      <c r="A85" s="65">
        <v>83</v>
      </c>
      <c r="B85" s="66" t="s">
        <v>131</v>
      </c>
      <c r="C85" s="66">
        <v>20002.5</v>
      </c>
      <c r="D85" s="80"/>
      <c r="F85" s="59"/>
    </row>
    <row r="86" spans="1:6" s="67" customFormat="1" ht="19.2" customHeight="1" x14ac:dyDescent="0.3">
      <c r="A86" s="65">
        <v>84</v>
      </c>
      <c r="B86" s="66" t="s">
        <v>132</v>
      </c>
      <c r="C86" s="66">
        <v>20002.5</v>
      </c>
      <c r="D86" s="80"/>
      <c r="F86" s="59"/>
    </row>
    <row r="87" spans="1:6" s="67" customFormat="1" ht="19.2" customHeight="1" x14ac:dyDescent="0.3">
      <c r="A87" s="65">
        <v>85</v>
      </c>
      <c r="B87" s="66" t="s">
        <v>133</v>
      </c>
      <c r="C87" s="66">
        <v>20002.5</v>
      </c>
      <c r="D87" s="80"/>
      <c r="F87" s="59"/>
    </row>
    <row r="88" spans="1:6" s="67" customFormat="1" ht="19.2" customHeight="1" x14ac:dyDescent="0.3">
      <c r="A88" s="65">
        <v>86</v>
      </c>
      <c r="B88" s="66" t="s">
        <v>134</v>
      </c>
      <c r="C88" s="66">
        <v>20002.5</v>
      </c>
      <c r="D88" s="80"/>
      <c r="F88" s="59"/>
    </row>
    <row r="89" spans="1:6" s="67" customFormat="1" ht="19.2" customHeight="1" x14ac:dyDescent="0.3">
      <c r="A89" s="65">
        <v>87</v>
      </c>
      <c r="B89" s="66" t="s">
        <v>135</v>
      </c>
      <c r="C89" s="66">
        <v>20002.5</v>
      </c>
      <c r="D89" s="80"/>
      <c r="F89" s="59"/>
    </row>
    <row r="90" spans="1:6" s="67" customFormat="1" ht="19.2" customHeight="1" x14ac:dyDescent="0.3">
      <c r="A90" s="65">
        <v>88</v>
      </c>
      <c r="B90" s="66" t="s">
        <v>136</v>
      </c>
      <c r="C90" s="66">
        <v>20002.5</v>
      </c>
      <c r="D90" s="80"/>
      <c r="F90" s="59"/>
    </row>
    <row r="91" spans="1:6" s="67" customFormat="1" ht="19.2" customHeight="1" x14ac:dyDescent="0.3">
      <c r="A91" s="65">
        <v>89</v>
      </c>
      <c r="B91" s="66" t="s">
        <v>137</v>
      </c>
      <c r="C91" s="66">
        <v>20002.5</v>
      </c>
      <c r="D91" s="80"/>
      <c r="F91" s="59"/>
    </row>
    <row r="92" spans="1:6" s="67" customFormat="1" ht="19.2" customHeight="1" x14ac:dyDescent="0.3">
      <c r="A92" s="65">
        <v>90</v>
      </c>
      <c r="B92" s="66" t="s">
        <v>138</v>
      </c>
      <c r="C92" s="66">
        <v>20002.5</v>
      </c>
      <c r="D92" s="80"/>
      <c r="F92" s="59"/>
    </row>
    <row r="93" spans="1:6" s="67" customFormat="1" ht="19.2" customHeight="1" x14ac:dyDescent="0.3">
      <c r="A93" s="65">
        <v>91</v>
      </c>
      <c r="B93" s="66" t="s">
        <v>139</v>
      </c>
      <c r="C93" s="66">
        <v>20002.5</v>
      </c>
      <c r="D93" s="80"/>
      <c r="F93" s="59"/>
    </row>
    <row r="94" spans="1:6" s="67" customFormat="1" ht="19.2" customHeight="1" x14ac:dyDescent="0.3">
      <c r="A94" s="65">
        <v>92</v>
      </c>
      <c r="B94" s="66" t="s">
        <v>140</v>
      </c>
      <c r="C94" s="66">
        <v>20002.5</v>
      </c>
      <c r="D94" s="80"/>
      <c r="F94" s="59"/>
    </row>
    <row r="95" spans="1:6" s="67" customFormat="1" ht="19.2" customHeight="1" x14ac:dyDescent="0.3">
      <c r="A95" s="65">
        <v>93</v>
      </c>
      <c r="B95" s="66" t="s">
        <v>141</v>
      </c>
      <c r="C95" s="66">
        <v>20002.5</v>
      </c>
      <c r="D95" s="80"/>
      <c r="F95" s="59"/>
    </row>
    <row r="96" spans="1:6" s="67" customFormat="1" ht="19.2" customHeight="1" x14ac:dyDescent="0.3">
      <c r="A96" s="65">
        <v>94</v>
      </c>
      <c r="B96" s="66" t="s">
        <v>142</v>
      </c>
      <c r="C96" s="66">
        <v>20002.5</v>
      </c>
      <c r="D96" s="80"/>
      <c r="F96" s="59"/>
    </row>
    <row r="97" spans="1:6" s="67" customFormat="1" ht="19.2" customHeight="1" x14ac:dyDescent="0.3">
      <c r="A97" s="65">
        <v>95</v>
      </c>
      <c r="B97" s="66" t="s">
        <v>143</v>
      </c>
      <c r="C97" s="66">
        <v>20002.5</v>
      </c>
      <c r="D97" s="80"/>
      <c r="F97" s="59"/>
    </row>
    <row r="98" spans="1:6" s="67" customFormat="1" ht="19.2" customHeight="1" x14ac:dyDescent="0.3">
      <c r="A98" s="65">
        <v>96</v>
      </c>
      <c r="B98" s="66" t="s">
        <v>144</v>
      </c>
      <c r="C98" s="66">
        <v>20002.5</v>
      </c>
      <c r="D98" s="80"/>
      <c r="F98" s="59"/>
    </row>
    <row r="99" spans="1:6" s="67" customFormat="1" ht="19.2" customHeight="1" x14ac:dyDescent="0.3">
      <c r="A99" s="65">
        <v>97</v>
      </c>
      <c r="B99" s="66" t="s">
        <v>145</v>
      </c>
      <c r="C99" s="66">
        <v>20002.5</v>
      </c>
      <c r="D99" s="80"/>
      <c r="F99" s="59"/>
    </row>
    <row r="100" spans="1:6" s="67" customFormat="1" ht="19.2" customHeight="1" x14ac:dyDescent="0.3">
      <c r="A100" s="65">
        <v>98</v>
      </c>
      <c r="B100" s="66" t="s">
        <v>146</v>
      </c>
      <c r="C100" s="66">
        <v>20002.5</v>
      </c>
      <c r="D100" s="80"/>
      <c r="F100" s="59"/>
    </row>
    <row r="101" spans="1:6" s="67" customFormat="1" ht="19.2" customHeight="1" x14ac:dyDescent="0.3">
      <c r="A101" s="65">
        <v>99</v>
      </c>
      <c r="B101" s="66" t="s">
        <v>147</v>
      </c>
      <c r="C101" s="66">
        <v>20002.5</v>
      </c>
      <c r="D101" s="80"/>
      <c r="F101" s="59"/>
    </row>
    <row r="102" spans="1:6" s="67" customFormat="1" ht="19.2" customHeight="1" x14ac:dyDescent="0.3">
      <c r="A102" s="65">
        <v>100</v>
      </c>
      <c r="B102" s="66" t="s">
        <v>148</v>
      </c>
      <c r="C102" s="66">
        <v>20002.5</v>
      </c>
      <c r="D102" s="80"/>
      <c r="F102" s="59"/>
    </row>
    <row r="103" spans="1:6" s="67" customFormat="1" ht="19.2" customHeight="1" x14ac:dyDescent="0.3">
      <c r="A103" s="65">
        <v>101</v>
      </c>
      <c r="B103" s="66" t="s">
        <v>150</v>
      </c>
      <c r="C103" s="66">
        <v>20002.5</v>
      </c>
      <c r="D103" s="80"/>
      <c r="F103" s="59"/>
    </row>
    <row r="104" spans="1:6" s="67" customFormat="1" ht="19.2" customHeight="1" thickBot="1" x14ac:dyDescent="0.35">
      <c r="A104" s="65">
        <v>102</v>
      </c>
      <c r="B104" s="66" t="s">
        <v>151</v>
      </c>
      <c r="C104" s="66">
        <v>20002.5</v>
      </c>
      <c r="D104" s="81"/>
      <c r="F104" s="59"/>
    </row>
    <row r="105" spans="1:6" s="67" customFormat="1" ht="19.2" customHeight="1" x14ac:dyDescent="0.3">
      <c r="A105" s="65">
        <v>103</v>
      </c>
      <c r="B105" s="66" t="s">
        <v>152</v>
      </c>
      <c r="C105" s="66">
        <v>20002.5</v>
      </c>
      <c r="D105" s="76"/>
    </row>
    <row r="106" spans="1:6" s="67" customFormat="1" ht="19.2" customHeight="1" thickBot="1" x14ac:dyDescent="0.35">
      <c r="A106" s="65">
        <v>104</v>
      </c>
      <c r="B106" s="66" t="s">
        <v>153</v>
      </c>
      <c r="C106" s="66">
        <v>20002.5</v>
      </c>
      <c r="D106" s="77"/>
    </row>
    <row r="107" spans="1:6" s="67" customFormat="1" ht="19.2" customHeight="1" x14ac:dyDescent="0.3">
      <c r="A107" s="65">
        <v>105</v>
      </c>
      <c r="B107" s="66" t="s">
        <v>154</v>
      </c>
      <c r="C107" s="66">
        <v>20002.5</v>
      </c>
      <c r="D107" s="78" t="s">
        <v>38</v>
      </c>
    </row>
    <row r="108" spans="1:6" s="67" customFormat="1" ht="19.2" customHeight="1" x14ac:dyDescent="0.3">
      <c r="A108" s="65">
        <v>106</v>
      </c>
      <c r="B108" s="66" t="s">
        <v>155</v>
      </c>
      <c r="C108" s="66">
        <v>20002.5</v>
      </c>
      <c r="D108" s="79"/>
    </row>
    <row r="109" spans="1:6" s="67" customFormat="1" ht="19.2" customHeight="1" x14ac:dyDescent="0.3">
      <c r="A109" s="65">
        <v>107</v>
      </c>
      <c r="B109" s="66" t="s">
        <v>156</v>
      </c>
      <c r="C109" s="66">
        <v>20002.5</v>
      </c>
      <c r="D109" s="79"/>
    </row>
    <row r="110" spans="1:6" s="67" customFormat="1" ht="19.2" customHeight="1" x14ac:dyDescent="0.3">
      <c r="A110" s="65">
        <v>108</v>
      </c>
      <c r="B110" s="66" t="s">
        <v>157</v>
      </c>
      <c r="C110" s="66">
        <v>20002.5</v>
      </c>
      <c r="D110" s="79"/>
    </row>
    <row r="111" spans="1:6" s="67" customFormat="1" ht="19.2" customHeight="1" x14ac:dyDescent="0.3">
      <c r="A111" s="65">
        <v>109</v>
      </c>
      <c r="B111" s="66" t="s">
        <v>158</v>
      </c>
      <c r="C111" s="66">
        <v>20002.5</v>
      </c>
      <c r="D111" s="79"/>
    </row>
    <row r="112" spans="1:6" s="67" customFormat="1" ht="19.2" customHeight="1" x14ac:dyDescent="0.3">
      <c r="A112" s="65">
        <v>110</v>
      </c>
      <c r="B112" s="66" t="s">
        <v>159</v>
      </c>
      <c r="C112" s="66">
        <v>20002.5</v>
      </c>
      <c r="D112" s="79"/>
    </row>
    <row r="113" spans="1:4" s="67" customFormat="1" ht="19.2" customHeight="1" x14ac:dyDescent="0.3">
      <c r="A113" s="65">
        <v>111</v>
      </c>
      <c r="B113" s="66" t="s">
        <v>160</v>
      </c>
      <c r="C113" s="66">
        <v>20002.5</v>
      </c>
      <c r="D113" s="79"/>
    </row>
    <row r="114" spans="1:4" s="67" customFormat="1" ht="19.2" customHeight="1" x14ac:dyDescent="0.3">
      <c r="A114" s="65">
        <v>112</v>
      </c>
      <c r="B114" s="66" t="s">
        <v>161</v>
      </c>
      <c r="C114" s="66">
        <v>20002.5</v>
      </c>
      <c r="D114" s="79"/>
    </row>
    <row r="115" spans="1:4" s="67" customFormat="1" ht="19.2" customHeight="1" x14ac:dyDescent="0.3">
      <c r="A115" s="65">
        <v>113</v>
      </c>
      <c r="B115" s="66" t="s">
        <v>162</v>
      </c>
      <c r="C115" s="66">
        <v>20002.5</v>
      </c>
      <c r="D115" s="79"/>
    </row>
    <row r="116" spans="1:4" s="67" customFormat="1" ht="19.2" customHeight="1" x14ac:dyDescent="0.3">
      <c r="A116" s="65">
        <v>114</v>
      </c>
      <c r="B116" s="66" t="s">
        <v>163</v>
      </c>
      <c r="C116" s="66">
        <v>20002.5</v>
      </c>
      <c r="D116" s="79"/>
    </row>
    <row r="117" spans="1:4" s="67" customFormat="1" ht="19.2" customHeight="1" x14ac:dyDescent="0.3">
      <c r="A117" s="65">
        <v>115</v>
      </c>
      <c r="B117" s="66" t="s">
        <v>164</v>
      </c>
      <c r="C117" s="66">
        <v>20002.5</v>
      </c>
      <c r="D117" s="79"/>
    </row>
    <row r="118" spans="1:4" s="67" customFormat="1" ht="19.2" customHeight="1" x14ac:dyDescent="0.3">
      <c r="A118" s="65">
        <v>116</v>
      </c>
      <c r="B118" s="66" t="s">
        <v>165</v>
      </c>
      <c r="C118" s="66">
        <v>20002.5</v>
      </c>
      <c r="D118" s="79"/>
    </row>
    <row r="119" spans="1:4" s="67" customFormat="1" ht="19.2" customHeight="1" x14ac:dyDescent="0.3">
      <c r="A119" s="65">
        <v>117</v>
      </c>
      <c r="B119" s="66" t="s">
        <v>166</v>
      </c>
      <c r="C119" s="66">
        <v>20002.5</v>
      </c>
      <c r="D119" s="79"/>
    </row>
    <row r="120" spans="1:4" s="67" customFormat="1" ht="19.2" customHeight="1" x14ac:dyDescent="0.3">
      <c r="A120" s="65">
        <v>118</v>
      </c>
      <c r="B120" s="66" t="s">
        <v>167</v>
      </c>
      <c r="C120" s="66">
        <v>20002.5</v>
      </c>
      <c r="D120" s="79"/>
    </row>
    <row r="121" spans="1:4" s="67" customFormat="1" ht="19.2" customHeight="1" x14ac:dyDescent="0.3">
      <c r="A121" s="65">
        <v>119</v>
      </c>
      <c r="B121" s="66" t="s">
        <v>168</v>
      </c>
      <c r="C121" s="66">
        <v>20002.5</v>
      </c>
      <c r="D121" s="79"/>
    </row>
    <row r="122" spans="1:4" s="67" customFormat="1" ht="19.2" customHeight="1" x14ac:dyDescent="0.3">
      <c r="A122" s="65">
        <v>120</v>
      </c>
      <c r="B122" s="66" t="s">
        <v>169</v>
      </c>
      <c r="C122" s="66">
        <v>20002.5</v>
      </c>
      <c r="D122" s="79"/>
    </row>
    <row r="123" spans="1:4" s="67" customFormat="1" ht="19.2" customHeight="1" x14ac:dyDescent="0.3">
      <c r="A123" s="65">
        <v>121</v>
      </c>
      <c r="B123" s="66" t="s">
        <v>170</v>
      </c>
      <c r="C123" s="66">
        <v>20002.5</v>
      </c>
      <c r="D123" s="79"/>
    </row>
    <row r="124" spans="1:4" s="67" customFormat="1" ht="19.2" customHeight="1" x14ac:dyDescent="0.3">
      <c r="A124" s="65">
        <v>122</v>
      </c>
      <c r="B124" s="66" t="s">
        <v>171</v>
      </c>
      <c r="C124" s="66">
        <v>20002.5</v>
      </c>
      <c r="D124" s="79"/>
    </row>
    <row r="125" spans="1:4" s="67" customFormat="1" ht="19.2" customHeight="1" x14ac:dyDescent="0.3">
      <c r="A125" s="65">
        <v>123</v>
      </c>
      <c r="B125" s="66" t="s">
        <v>172</v>
      </c>
      <c r="C125" s="66">
        <v>20002.5</v>
      </c>
      <c r="D125" s="79"/>
    </row>
    <row r="126" spans="1:4" s="67" customFormat="1" ht="19.2" customHeight="1" x14ac:dyDescent="0.3">
      <c r="A126" s="65">
        <v>124</v>
      </c>
      <c r="B126" s="66" t="s">
        <v>173</v>
      </c>
      <c r="C126" s="66">
        <v>20002.5</v>
      </c>
      <c r="D126" s="79"/>
    </row>
    <row r="127" spans="1:4" s="67" customFormat="1" ht="19.2" customHeight="1" x14ac:dyDescent="0.3">
      <c r="A127" s="65">
        <v>125</v>
      </c>
      <c r="B127" s="66" t="s">
        <v>174</v>
      </c>
      <c r="C127" s="66">
        <v>20002.5</v>
      </c>
      <c r="D127" s="79"/>
    </row>
    <row r="128" spans="1:4" s="67" customFormat="1" ht="19.2" customHeight="1" x14ac:dyDescent="0.3">
      <c r="A128" s="65">
        <v>126</v>
      </c>
      <c r="B128" s="66" t="s">
        <v>175</v>
      </c>
      <c r="C128" s="66">
        <v>20002.5</v>
      </c>
      <c r="D128" s="79"/>
    </row>
    <row r="129" spans="1:4" s="67" customFormat="1" ht="19.2" customHeight="1" x14ac:dyDescent="0.3">
      <c r="A129" s="65">
        <v>127</v>
      </c>
      <c r="B129" s="66" t="s">
        <v>176</v>
      </c>
      <c r="C129" s="66">
        <v>20002.5</v>
      </c>
      <c r="D129" s="79"/>
    </row>
    <row r="130" spans="1:4" s="67" customFormat="1" ht="19.2" customHeight="1" x14ac:dyDescent="0.3">
      <c r="A130" s="65">
        <v>128</v>
      </c>
      <c r="B130" s="66" t="s">
        <v>177</v>
      </c>
      <c r="C130" s="66">
        <v>20002.5</v>
      </c>
      <c r="D130" s="79"/>
    </row>
    <row r="131" spans="1:4" s="67" customFormat="1" ht="19.2" customHeight="1" x14ac:dyDescent="0.3">
      <c r="A131" s="65">
        <v>129</v>
      </c>
      <c r="B131" s="66" t="s">
        <v>178</v>
      </c>
      <c r="C131" s="66">
        <v>20002.5</v>
      </c>
      <c r="D131" s="79"/>
    </row>
    <row r="132" spans="1:4" s="67" customFormat="1" ht="19.2" customHeight="1" x14ac:dyDescent="0.3">
      <c r="A132" s="65">
        <v>130</v>
      </c>
      <c r="B132" s="66" t="s">
        <v>179</v>
      </c>
      <c r="C132" s="66">
        <v>20002.5</v>
      </c>
      <c r="D132" s="79"/>
    </row>
    <row r="133" spans="1:4" s="67" customFormat="1" ht="19.2" customHeight="1" x14ac:dyDescent="0.3">
      <c r="A133" s="65">
        <v>131</v>
      </c>
      <c r="B133" s="66" t="s">
        <v>180</v>
      </c>
      <c r="C133" s="66">
        <v>20002.5</v>
      </c>
      <c r="D133" s="79"/>
    </row>
    <row r="134" spans="1:4" s="67" customFormat="1" ht="19.2" customHeight="1" x14ac:dyDescent="0.3">
      <c r="A134" s="65">
        <v>132</v>
      </c>
      <c r="B134" s="66" t="s">
        <v>181</v>
      </c>
      <c r="C134" s="66">
        <v>20002.5</v>
      </c>
      <c r="D134" s="79"/>
    </row>
    <row r="135" spans="1:4" s="67" customFormat="1" ht="19.2" customHeight="1" x14ac:dyDescent="0.3">
      <c r="A135" s="65">
        <v>133</v>
      </c>
      <c r="B135" s="66" t="s">
        <v>182</v>
      </c>
      <c r="C135" s="66">
        <v>20002.5</v>
      </c>
      <c r="D135" s="79"/>
    </row>
    <row r="136" spans="1:4" s="67" customFormat="1" ht="19.2" customHeight="1" x14ac:dyDescent="0.3">
      <c r="A136" s="65">
        <v>134</v>
      </c>
      <c r="B136" s="66" t="s">
        <v>183</v>
      </c>
      <c r="C136" s="66">
        <v>20002.5</v>
      </c>
      <c r="D136" s="79"/>
    </row>
    <row r="137" spans="1:4" s="67" customFormat="1" ht="19.2" customHeight="1" x14ac:dyDescent="0.3">
      <c r="A137" s="65">
        <v>135</v>
      </c>
      <c r="B137" s="66" t="s">
        <v>184</v>
      </c>
      <c r="C137" s="66">
        <v>20002.5</v>
      </c>
      <c r="D137" s="79"/>
    </row>
    <row r="138" spans="1:4" s="67" customFormat="1" ht="19.2" customHeight="1" x14ac:dyDescent="0.3">
      <c r="A138" s="65">
        <v>136</v>
      </c>
      <c r="B138" s="66" t="s">
        <v>185</v>
      </c>
      <c r="C138" s="66">
        <v>20002.5</v>
      </c>
      <c r="D138" s="79"/>
    </row>
    <row r="139" spans="1:4" s="67" customFormat="1" ht="19.2" customHeight="1" x14ac:dyDescent="0.3">
      <c r="A139" s="65">
        <v>137</v>
      </c>
      <c r="B139" s="66" t="s">
        <v>186</v>
      </c>
      <c r="C139" s="66">
        <v>20002.5</v>
      </c>
      <c r="D139" s="79"/>
    </row>
    <row r="140" spans="1:4" s="67" customFormat="1" ht="19.2" customHeight="1" x14ac:dyDescent="0.3">
      <c r="A140" s="65">
        <v>138</v>
      </c>
      <c r="B140" s="66" t="s">
        <v>187</v>
      </c>
      <c r="C140" s="66">
        <v>20002.5</v>
      </c>
      <c r="D140" s="79"/>
    </row>
    <row r="141" spans="1:4" s="67" customFormat="1" ht="19.2" customHeight="1" x14ac:dyDescent="0.3">
      <c r="A141" s="65">
        <v>139</v>
      </c>
      <c r="B141" s="66" t="s">
        <v>188</v>
      </c>
      <c r="C141" s="66">
        <v>20002.5</v>
      </c>
      <c r="D141" s="79"/>
    </row>
    <row r="142" spans="1:4" s="67" customFormat="1" ht="19.2" customHeight="1" x14ac:dyDescent="0.3">
      <c r="A142" s="65">
        <v>140</v>
      </c>
      <c r="B142" s="66" t="s">
        <v>189</v>
      </c>
      <c r="C142" s="66">
        <v>20002.5</v>
      </c>
      <c r="D142" s="79"/>
    </row>
    <row r="143" spans="1:4" s="67" customFormat="1" ht="19.2" customHeight="1" x14ac:dyDescent="0.3">
      <c r="A143" s="65">
        <v>141</v>
      </c>
      <c r="B143" s="66" t="s">
        <v>190</v>
      </c>
      <c r="C143" s="66">
        <v>20002.5</v>
      </c>
      <c r="D143" s="79"/>
    </row>
    <row r="144" spans="1:4" s="67" customFormat="1" ht="19.2" customHeight="1" x14ac:dyDescent="0.3">
      <c r="A144" s="65">
        <v>142</v>
      </c>
      <c r="B144" s="66" t="s">
        <v>191</v>
      </c>
      <c r="C144" s="66">
        <v>20002.5</v>
      </c>
      <c r="D144" s="79"/>
    </row>
    <row r="145" spans="1:4" s="67" customFormat="1" ht="19.2" customHeight="1" x14ac:dyDescent="0.3">
      <c r="A145" s="65">
        <v>143</v>
      </c>
      <c r="B145" s="66" t="s">
        <v>192</v>
      </c>
      <c r="C145" s="66">
        <v>20002.5</v>
      </c>
      <c r="D145" s="79"/>
    </row>
    <row r="146" spans="1:4" s="67" customFormat="1" ht="19.2" customHeight="1" x14ac:dyDescent="0.3">
      <c r="A146" s="65">
        <v>144</v>
      </c>
      <c r="B146" s="66" t="s">
        <v>193</v>
      </c>
      <c r="C146" s="66">
        <v>20002.5</v>
      </c>
      <c r="D146" s="79"/>
    </row>
    <row r="147" spans="1:4" s="67" customFormat="1" ht="19.2" customHeight="1" x14ac:dyDescent="0.3">
      <c r="A147" s="65">
        <v>145</v>
      </c>
      <c r="B147" s="66" t="s">
        <v>194</v>
      </c>
      <c r="C147" s="66">
        <v>20002.5</v>
      </c>
      <c r="D147" s="79"/>
    </row>
    <row r="148" spans="1:4" s="67" customFormat="1" ht="19.2" customHeight="1" x14ac:dyDescent="0.3">
      <c r="A148" s="65">
        <v>146</v>
      </c>
      <c r="B148" s="66" t="s">
        <v>195</v>
      </c>
      <c r="C148" s="66">
        <v>20002.5</v>
      </c>
      <c r="D148" s="79"/>
    </row>
    <row r="149" spans="1:4" s="67" customFormat="1" ht="19.2" customHeight="1" x14ac:dyDescent="0.3">
      <c r="A149" s="65">
        <v>147</v>
      </c>
      <c r="B149" s="66" t="s">
        <v>196</v>
      </c>
      <c r="C149" s="66">
        <v>20002.5</v>
      </c>
      <c r="D149" s="79"/>
    </row>
    <row r="150" spans="1:4" s="67" customFormat="1" ht="19.2" customHeight="1" x14ac:dyDescent="0.3">
      <c r="A150" s="65">
        <v>148</v>
      </c>
      <c r="B150" s="66" t="s">
        <v>197</v>
      </c>
      <c r="C150" s="66">
        <v>20002.5</v>
      </c>
      <c r="D150" s="79"/>
    </row>
    <row r="151" spans="1:4" s="67" customFormat="1" ht="19.2" customHeight="1" x14ac:dyDescent="0.3">
      <c r="A151" s="65">
        <v>149</v>
      </c>
      <c r="B151" s="66" t="s">
        <v>198</v>
      </c>
      <c r="C151" s="66">
        <v>20002.5</v>
      </c>
      <c r="D151" s="79"/>
    </row>
    <row r="152" spans="1:4" s="67" customFormat="1" ht="19.2" customHeight="1" x14ac:dyDescent="0.3">
      <c r="A152" s="65">
        <v>150</v>
      </c>
      <c r="B152" s="66" t="s">
        <v>199</v>
      </c>
      <c r="C152" s="66">
        <v>20002.5</v>
      </c>
      <c r="D152" s="79"/>
    </row>
    <row r="153" spans="1:4" s="67" customFormat="1" ht="19.2" customHeight="1" x14ac:dyDescent="0.3">
      <c r="A153" s="65">
        <v>151</v>
      </c>
      <c r="B153" s="66" t="s">
        <v>200</v>
      </c>
      <c r="C153" s="66">
        <v>20002.5</v>
      </c>
      <c r="D153" s="79"/>
    </row>
    <row r="154" spans="1:4" s="67" customFormat="1" ht="19.2" customHeight="1" x14ac:dyDescent="0.3">
      <c r="A154" s="65">
        <v>152</v>
      </c>
      <c r="B154" s="66" t="s">
        <v>201</v>
      </c>
      <c r="C154" s="66">
        <v>20002.5</v>
      </c>
      <c r="D154" s="79"/>
    </row>
    <row r="155" spans="1:4" s="67" customFormat="1" ht="19.2" customHeight="1" x14ac:dyDescent="0.3">
      <c r="A155" s="65">
        <v>153</v>
      </c>
      <c r="B155" s="66" t="s">
        <v>202</v>
      </c>
      <c r="C155" s="66">
        <v>20002.5</v>
      </c>
      <c r="D155" s="79"/>
    </row>
    <row r="156" spans="1:4" s="67" customFormat="1" ht="19.2" customHeight="1" x14ac:dyDescent="0.3">
      <c r="A156" s="65">
        <v>154</v>
      </c>
      <c r="B156" s="66" t="s">
        <v>203</v>
      </c>
      <c r="C156" s="66">
        <v>20002.5</v>
      </c>
      <c r="D156" s="79"/>
    </row>
    <row r="157" spans="1:4" s="67" customFormat="1" ht="19.2" customHeight="1" x14ac:dyDescent="0.3">
      <c r="A157" s="65">
        <v>155</v>
      </c>
      <c r="B157" s="66" t="s">
        <v>204</v>
      </c>
      <c r="C157" s="66">
        <v>20002.5</v>
      </c>
      <c r="D157" s="80" t="s">
        <v>38</v>
      </c>
    </row>
    <row r="158" spans="1:4" s="67" customFormat="1" ht="19.2" customHeight="1" x14ac:dyDescent="0.3">
      <c r="A158" s="65">
        <v>156</v>
      </c>
      <c r="B158" s="66" t="s">
        <v>205</v>
      </c>
      <c r="C158" s="66">
        <v>20002.5</v>
      </c>
      <c r="D158" s="80"/>
    </row>
    <row r="159" spans="1:4" s="67" customFormat="1" ht="19.2" customHeight="1" x14ac:dyDescent="0.3">
      <c r="A159" s="65">
        <v>157</v>
      </c>
      <c r="B159" s="66" t="s">
        <v>206</v>
      </c>
      <c r="C159" s="66">
        <v>20002.5</v>
      </c>
      <c r="D159" s="80"/>
    </row>
    <row r="160" spans="1:4" s="67" customFormat="1" ht="19.2" customHeight="1" x14ac:dyDescent="0.3">
      <c r="A160" s="65">
        <v>158</v>
      </c>
      <c r="B160" s="66" t="s">
        <v>207</v>
      </c>
      <c r="C160" s="66">
        <v>20002.5</v>
      </c>
      <c r="D160" s="80"/>
    </row>
    <row r="161" spans="1:4" s="67" customFormat="1" ht="19.2" customHeight="1" x14ac:dyDescent="0.3">
      <c r="A161" s="65">
        <v>159</v>
      </c>
      <c r="B161" s="66" t="s">
        <v>208</v>
      </c>
      <c r="C161" s="66">
        <v>20002.5</v>
      </c>
      <c r="D161" s="80"/>
    </row>
    <row r="162" spans="1:4" s="67" customFormat="1" ht="19.2" customHeight="1" x14ac:dyDescent="0.3">
      <c r="A162" s="65">
        <v>160</v>
      </c>
      <c r="B162" s="66" t="s">
        <v>209</v>
      </c>
      <c r="C162" s="66">
        <v>20002.5</v>
      </c>
      <c r="D162" s="80"/>
    </row>
    <row r="163" spans="1:4" s="67" customFormat="1" ht="19.2" customHeight="1" x14ac:dyDescent="0.3">
      <c r="A163" s="65">
        <v>161</v>
      </c>
      <c r="B163" s="66" t="s">
        <v>210</v>
      </c>
      <c r="C163" s="66">
        <v>20002.5</v>
      </c>
      <c r="D163" s="80"/>
    </row>
    <row r="164" spans="1:4" s="67" customFormat="1" ht="19.2" customHeight="1" x14ac:dyDescent="0.3">
      <c r="A164" s="65">
        <v>162</v>
      </c>
      <c r="B164" s="66" t="s">
        <v>211</v>
      </c>
      <c r="C164" s="66">
        <v>20002.5</v>
      </c>
      <c r="D164" s="80"/>
    </row>
    <row r="165" spans="1:4" s="67" customFormat="1" ht="19.2" customHeight="1" x14ac:dyDescent="0.3">
      <c r="A165" s="65">
        <v>163</v>
      </c>
      <c r="B165" s="66" t="s">
        <v>212</v>
      </c>
      <c r="C165" s="66">
        <v>20002.5</v>
      </c>
      <c r="D165" s="80"/>
    </row>
    <row r="166" spans="1:4" s="67" customFormat="1" ht="19.2" customHeight="1" x14ac:dyDescent="0.3">
      <c r="A166" s="65">
        <v>164</v>
      </c>
      <c r="B166" s="66" t="s">
        <v>213</v>
      </c>
      <c r="C166" s="66">
        <v>20002.5</v>
      </c>
      <c r="D166" s="80"/>
    </row>
    <row r="167" spans="1:4" s="67" customFormat="1" ht="19.2" customHeight="1" x14ac:dyDescent="0.3">
      <c r="A167" s="65">
        <v>165</v>
      </c>
      <c r="B167" s="66" t="s">
        <v>214</v>
      </c>
      <c r="C167" s="66">
        <v>20002.5</v>
      </c>
      <c r="D167" s="80"/>
    </row>
    <row r="168" spans="1:4" s="67" customFormat="1" ht="19.2" customHeight="1" x14ac:dyDescent="0.3">
      <c r="A168" s="65">
        <v>166</v>
      </c>
      <c r="B168" s="66" t="s">
        <v>215</v>
      </c>
      <c r="C168" s="66">
        <v>20002.5</v>
      </c>
      <c r="D168" s="80"/>
    </row>
    <row r="169" spans="1:4" s="67" customFormat="1" ht="19.2" customHeight="1" x14ac:dyDescent="0.3">
      <c r="A169" s="65">
        <v>167</v>
      </c>
      <c r="B169" s="66" t="s">
        <v>216</v>
      </c>
      <c r="C169" s="66">
        <v>20002.5</v>
      </c>
      <c r="D169" s="80"/>
    </row>
    <row r="170" spans="1:4" s="67" customFormat="1" ht="19.2" customHeight="1" x14ac:dyDescent="0.3">
      <c r="A170" s="65">
        <v>168</v>
      </c>
      <c r="B170" s="66" t="s">
        <v>217</v>
      </c>
      <c r="C170" s="66">
        <v>20002.5</v>
      </c>
      <c r="D170" s="80"/>
    </row>
    <row r="171" spans="1:4" s="67" customFormat="1" ht="19.2" customHeight="1" x14ac:dyDescent="0.3">
      <c r="A171" s="65">
        <v>169</v>
      </c>
      <c r="B171" s="66" t="s">
        <v>218</v>
      </c>
      <c r="C171" s="66">
        <v>20002.5</v>
      </c>
      <c r="D171" s="80"/>
    </row>
    <row r="172" spans="1:4" s="67" customFormat="1" ht="19.2" customHeight="1" x14ac:dyDescent="0.3">
      <c r="A172" s="65">
        <v>170</v>
      </c>
      <c r="B172" s="66" t="s">
        <v>219</v>
      </c>
      <c r="C172" s="66">
        <v>20002.5</v>
      </c>
      <c r="D172" s="80"/>
    </row>
    <row r="173" spans="1:4" s="67" customFormat="1" ht="19.2" customHeight="1" x14ac:dyDescent="0.3">
      <c r="A173" s="65">
        <v>171</v>
      </c>
      <c r="B173" s="66" t="s">
        <v>220</v>
      </c>
      <c r="C173" s="66">
        <v>20002.5</v>
      </c>
      <c r="D173" s="80"/>
    </row>
    <row r="174" spans="1:4" s="67" customFormat="1" ht="19.2" customHeight="1" x14ac:dyDescent="0.3">
      <c r="A174" s="65">
        <v>172</v>
      </c>
      <c r="B174" s="66" t="s">
        <v>221</v>
      </c>
      <c r="C174" s="66">
        <v>20002.5</v>
      </c>
      <c r="D174" s="80"/>
    </row>
    <row r="175" spans="1:4" s="67" customFormat="1" ht="19.2" customHeight="1" x14ac:dyDescent="0.3">
      <c r="A175" s="65">
        <v>173</v>
      </c>
      <c r="B175" s="66" t="s">
        <v>222</v>
      </c>
      <c r="C175" s="66">
        <v>20002.5</v>
      </c>
      <c r="D175" s="80"/>
    </row>
    <row r="176" spans="1:4" s="67" customFormat="1" ht="19.2" customHeight="1" x14ac:dyDescent="0.3">
      <c r="A176" s="65">
        <v>174</v>
      </c>
      <c r="B176" s="66" t="s">
        <v>223</v>
      </c>
      <c r="C176" s="66">
        <v>20002.5</v>
      </c>
      <c r="D176" s="80"/>
    </row>
    <row r="177" spans="1:4" s="67" customFormat="1" ht="19.2" customHeight="1" x14ac:dyDescent="0.3">
      <c r="A177" s="65">
        <v>175</v>
      </c>
      <c r="B177" s="66" t="s">
        <v>224</v>
      </c>
      <c r="C177" s="66">
        <v>20002.5</v>
      </c>
      <c r="D177" s="80"/>
    </row>
    <row r="178" spans="1:4" s="67" customFormat="1" ht="19.2" customHeight="1" x14ac:dyDescent="0.3">
      <c r="A178" s="65">
        <v>176</v>
      </c>
      <c r="B178" s="66" t="s">
        <v>225</v>
      </c>
      <c r="C178" s="66">
        <v>20002.5</v>
      </c>
      <c r="D178" s="80"/>
    </row>
    <row r="179" spans="1:4" s="67" customFormat="1" ht="19.2" customHeight="1" x14ac:dyDescent="0.3">
      <c r="A179" s="65">
        <v>177</v>
      </c>
      <c r="B179" s="66" t="s">
        <v>226</v>
      </c>
      <c r="C179" s="66">
        <v>20002.5</v>
      </c>
      <c r="D179" s="80"/>
    </row>
    <row r="180" spans="1:4" s="67" customFormat="1" ht="19.2" customHeight="1" x14ac:dyDescent="0.3">
      <c r="A180" s="65">
        <v>178</v>
      </c>
      <c r="B180" s="66" t="s">
        <v>227</v>
      </c>
      <c r="C180" s="66">
        <v>20002.5</v>
      </c>
      <c r="D180" s="80"/>
    </row>
    <row r="181" spans="1:4" s="67" customFormat="1" ht="19.2" customHeight="1" x14ac:dyDescent="0.3">
      <c r="A181" s="65">
        <v>179</v>
      </c>
      <c r="B181" s="66" t="s">
        <v>228</v>
      </c>
      <c r="C181" s="66">
        <v>20002.5</v>
      </c>
      <c r="D181" s="80"/>
    </row>
    <row r="182" spans="1:4" s="67" customFormat="1" ht="19.2" customHeight="1" x14ac:dyDescent="0.3">
      <c r="A182" s="65">
        <v>180</v>
      </c>
      <c r="B182" s="66" t="s">
        <v>229</v>
      </c>
      <c r="C182" s="66">
        <v>20002.5</v>
      </c>
      <c r="D182" s="80"/>
    </row>
    <row r="183" spans="1:4" s="67" customFormat="1" ht="19.2" customHeight="1" x14ac:dyDescent="0.3">
      <c r="A183" s="65">
        <v>181</v>
      </c>
      <c r="B183" s="66" t="s">
        <v>230</v>
      </c>
      <c r="C183" s="66">
        <v>20002.5</v>
      </c>
      <c r="D183" s="80"/>
    </row>
    <row r="184" spans="1:4" s="67" customFormat="1" ht="19.2" customHeight="1" x14ac:dyDescent="0.3">
      <c r="A184" s="65">
        <v>182</v>
      </c>
      <c r="B184" s="66" t="s">
        <v>231</v>
      </c>
      <c r="C184" s="66">
        <v>20002.5</v>
      </c>
      <c r="D184" s="80"/>
    </row>
    <row r="185" spans="1:4" s="67" customFormat="1" ht="19.2" customHeight="1" x14ac:dyDescent="0.3">
      <c r="A185" s="65">
        <v>183</v>
      </c>
      <c r="B185" s="66" t="s">
        <v>232</v>
      </c>
      <c r="C185" s="66">
        <v>20002.5</v>
      </c>
      <c r="D185" s="80"/>
    </row>
    <row r="186" spans="1:4" s="67" customFormat="1" ht="19.2" customHeight="1" x14ac:dyDescent="0.3">
      <c r="A186" s="65">
        <v>184</v>
      </c>
      <c r="B186" s="66" t="s">
        <v>233</v>
      </c>
      <c r="C186" s="66">
        <v>20002.5</v>
      </c>
      <c r="D186" s="80"/>
    </row>
    <row r="187" spans="1:4" s="67" customFormat="1" ht="19.2" customHeight="1" x14ac:dyDescent="0.3">
      <c r="A187" s="65">
        <v>185</v>
      </c>
      <c r="B187" s="66" t="s">
        <v>234</v>
      </c>
      <c r="C187" s="66">
        <v>20002.5</v>
      </c>
      <c r="D187" s="80"/>
    </row>
    <row r="188" spans="1:4" s="67" customFormat="1" ht="19.2" customHeight="1" x14ac:dyDescent="0.3">
      <c r="A188" s="65">
        <v>186</v>
      </c>
      <c r="B188" s="66" t="s">
        <v>235</v>
      </c>
      <c r="C188" s="66">
        <v>20002.5</v>
      </c>
      <c r="D188" s="80"/>
    </row>
    <row r="189" spans="1:4" s="67" customFormat="1" ht="19.2" customHeight="1" x14ac:dyDescent="0.3">
      <c r="A189" s="65">
        <v>187</v>
      </c>
      <c r="B189" s="66" t="s">
        <v>236</v>
      </c>
      <c r="C189" s="66">
        <v>20002.5</v>
      </c>
      <c r="D189" s="80"/>
    </row>
    <row r="190" spans="1:4" s="67" customFormat="1" ht="19.2" customHeight="1" x14ac:dyDescent="0.3">
      <c r="A190" s="65">
        <v>188</v>
      </c>
      <c r="B190" s="66" t="s">
        <v>237</v>
      </c>
      <c r="C190" s="66">
        <v>20002.5</v>
      </c>
      <c r="D190" s="80"/>
    </row>
    <row r="191" spans="1:4" s="67" customFormat="1" ht="19.2" customHeight="1" x14ac:dyDescent="0.3">
      <c r="A191" s="65">
        <v>189</v>
      </c>
      <c r="B191" s="66" t="s">
        <v>238</v>
      </c>
      <c r="C191" s="66">
        <v>20002.5</v>
      </c>
      <c r="D191" s="80"/>
    </row>
    <row r="192" spans="1:4" s="67" customFormat="1" ht="19.2" customHeight="1" x14ac:dyDescent="0.3">
      <c r="A192" s="65">
        <v>190</v>
      </c>
      <c r="B192" s="66" t="s">
        <v>239</v>
      </c>
      <c r="C192" s="66">
        <v>20002.5</v>
      </c>
      <c r="D192" s="80"/>
    </row>
    <row r="193" spans="1:4" s="67" customFormat="1" ht="19.2" customHeight="1" x14ac:dyDescent="0.3">
      <c r="A193" s="65">
        <v>191</v>
      </c>
      <c r="B193" s="66" t="s">
        <v>240</v>
      </c>
      <c r="C193" s="66">
        <v>20002.5</v>
      </c>
      <c r="D193" s="80"/>
    </row>
    <row r="194" spans="1:4" s="67" customFormat="1" ht="19.2" customHeight="1" x14ac:dyDescent="0.3">
      <c r="A194" s="65">
        <v>192</v>
      </c>
      <c r="B194" s="66" t="s">
        <v>241</v>
      </c>
      <c r="C194" s="66">
        <v>20002.5</v>
      </c>
      <c r="D194" s="80"/>
    </row>
    <row r="195" spans="1:4" s="67" customFormat="1" ht="19.2" customHeight="1" x14ac:dyDescent="0.3">
      <c r="A195" s="65">
        <v>193</v>
      </c>
      <c r="B195" s="66" t="s">
        <v>242</v>
      </c>
      <c r="C195" s="66">
        <v>20002.5</v>
      </c>
      <c r="D195" s="80"/>
    </row>
    <row r="196" spans="1:4" s="67" customFormat="1" ht="19.2" customHeight="1" x14ac:dyDescent="0.3">
      <c r="A196" s="65">
        <v>194</v>
      </c>
      <c r="B196" s="66" t="s">
        <v>243</v>
      </c>
      <c r="C196" s="66">
        <v>20002.5</v>
      </c>
      <c r="D196" s="80"/>
    </row>
    <row r="197" spans="1:4" s="67" customFormat="1" ht="19.2" customHeight="1" x14ac:dyDescent="0.3">
      <c r="A197" s="65">
        <v>195</v>
      </c>
      <c r="B197" s="66" t="s">
        <v>244</v>
      </c>
      <c r="C197" s="66">
        <v>20002.5</v>
      </c>
      <c r="D197" s="80"/>
    </row>
    <row r="198" spans="1:4" s="67" customFormat="1" ht="19.2" customHeight="1" x14ac:dyDescent="0.3">
      <c r="A198" s="65">
        <v>196</v>
      </c>
      <c r="B198" s="66" t="s">
        <v>245</v>
      </c>
      <c r="C198" s="66">
        <v>20002.5</v>
      </c>
      <c r="D198" s="80"/>
    </row>
    <row r="199" spans="1:4" s="67" customFormat="1" ht="19.2" customHeight="1" x14ac:dyDescent="0.3">
      <c r="A199" s="65">
        <v>197</v>
      </c>
      <c r="B199" s="66" t="s">
        <v>246</v>
      </c>
      <c r="C199" s="66">
        <v>20002.5</v>
      </c>
      <c r="D199" s="80"/>
    </row>
    <row r="200" spans="1:4" s="67" customFormat="1" ht="19.2" customHeight="1" x14ac:dyDescent="0.3">
      <c r="A200" s="65">
        <v>198</v>
      </c>
      <c r="B200" s="66" t="s">
        <v>247</v>
      </c>
      <c r="C200" s="66">
        <v>20002.5</v>
      </c>
      <c r="D200" s="80"/>
    </row>
    <row r="201" spans="1:4" s="67" customFormat="1" ht="19.2" customHeight="1" x14ac:dyDescent="0.3">
      <c r="A201" s="65">
        <v>199</v>
      </c>
      <c r="B201" s="66" t="s">
        <v>248</v>
      </c>
      <c r="C201" s="66">
        <v>20002.5</v>
      </c>
      <c r="D201" s="80"/>
    </row>
    <row r="202" spans="1:4" s="67" customFormat="1" ht="19.2" customHeight="1" x14ac:dyDescent="0.3">
      <c r="A202" s="65">
        <v>200</v>
      </c>
      <c r="B202" s="66" t="s">
        <v>249</v>
      </c>
      <c r="C202" s="66">
        <v>20002.5</v>
      </c>
      <c r="D202" s="80"/>
    </row>
    <row r="203" spans="1:4" s="67" customFormat="1" ht="19.2" customHeight="1" x14ac:dyDescent="0.3">
      <c r="A203" s="65">
        <v>201</v>
      </c>
      <c r="B203" s="66" t="s">
        <v>250</v>
      </c>
      <c r="C203" s="66">
        <v>20002.5</v>
      </c>
      <c r="D203" s="80"/>
    </row>
    <row r="204" spans="1:4" s="67" customFormat="1" ht="19.2" customHeight="1" x14ac:dyDescent="0.3">
      <c r="A204" s="65">
        <v>202</v>
      </c>
      <c r="B204" s="66" t="s">
        <v>251</v>
      </c>
      <c r="C204" s="66">
        <v>20002.5</v>
      </c>
      <c r="D204" s="80"/>
    </row>
    <row r="205" spans="1:4" s="67" customFormat="1" ht="19.2" customHeight="1" x14ac:dyDescent="0.3">
      <c r="A205" s="65">
        <v>203</v>
      </c>
      <c r="B205" s="66" t="s">
        <v>252</v>
      </c>
      <c r="C205" s="66">
        <v>20002.5</v>
      </c>
      <c r="D205" s="80"/>
    </row>
    <row r="206" spans="1:4" s="67" customFormat="1" ht="19.2" customHeight="1" x14ac:dyDescent="0.3">
      <c r="A206" s="65">
        <v>204</v>
      </c>
      <c r="B206" s="66" t="s">
        <v>253</v>
      </c>
      <c r="C206" s="66">
        <v>20002.5</v>
      </c>
      <c r="D206" s="80"/>
    </row>
    <row r="207" spans="1:4" s="67" customFormat="1" ht="19.2" customHeight="1" x14ac:dyDescent="0.3">
      <c r="A207" s="65">
        <v>205</v>
      </c>
      <c r="B207" s="66" t="s">
        <v>254</v>
      </c>
      <c r="C207" s="66">
        <v>20002.5</v>
      </c>
      <c r="D207" s="80"/>
    </row>
    <row r="208" spans="1:4" s="67" customFormat="1" ht="19.2" customHeight="1" thickBot="1" x14ac:dyDescent="0.35">
      <c r="A208" s="65">
        <v>206</v>
      </c>
      <c r="B208" s="66" t="s">
        <v>255</v>
      </c>
      <c r="C208" s="66">
        <v>20002.5</v>
      </c>
      <c r="D208" s="81"/>
    </row>
    <row r="209" spans="1:4" s="67" customFormat="1" ht="19.2" customHeight="1" x14ac:dyDescent="0.3">
      <c r="A209" s="65">
        <v>207</v>
      </c>
      <c r="B209" s="66" t="s">
        <v>256</v>
      </c>
      <c r="C209" s="66">
        <v>20002.5</v>
      </c>
      <c r="D209" s="76"/>
    </row>
    <row r="210" spans="1:4" s="67" customFormat="1" ht="19.2" customHeight="1" thickBot="1" x14ac:dyDescent="0.35">
      <c r="A210" s="65">
        <v>208</v>
      </c>
      <c r="B210" s="66" t="s">
        <v>257</v>
      </c>
      <c r="C210" s="66">
        <v>20002.5</v>
      </c>
      <c r="D210" s="77"/>
    </row>
    <row r="211" spans="1:4" s="67" customFormat="1" ht="19.2" customHeight="1" x14ac:dyDescent="0.3">
      <c r="A211" s="65">
        <v>209</v>
      </c>
      <c r="B211" s="66" t="s">
        <v>258</v>
      </c>
      <c r="C211" s="66">
        <v>20002.5</v>
      </c>
      <c r="D211" s="78" t="s">
        <v>38</v>
      </c>
    </row>
    <row r="212" spans="1:4" s="67" customFormat="1" ht="19.2" customHeight="1" x14ac:dyDescent="0.3">
      <c r="A212" s="65">
        <v>210</v>
      </c>
      <c r="B212" s="66" t="s">
        <v>259</v>
      </c>
      <c r="C212" s="66">
        <v>20002.5</v>
      </c>
      <c r="D212" s="79"/>
    </row>
    <row r="213" spans="1:4" s="67" customFormat="1" ht="19.2" customHeight="1" x14ac:dyDescent="0.3">
      <c r="A213" s="65">
        <v>211</v>
      </c>
      <c r="B213" s="66" t="s">
        <v>260</v>
      </c>
      <c r="C213" s="66">
        <v>20002.5</v>
      </c>
      <c r="D213" s="79"/>
    </row>
    <row r="214" spans="1:4" s="67" customFormat="1" ht="19.2" customHeight="1" x14ac:dyDescent="0.3">
      <c r="A214" s="65">
        <v>212</v>
      </c>
      <c r="B214" s="66" t="s">
        <v>261</v>
      </c>
      <c r="C214" s="66">
        <v>20002.5</v>
      </c>
      <c r="D214" s="79"/>
    </row>
    <row r="215" spans="1:4" s="67" customFormat="1" ht="19.2" customHeight="1" x14ac:dyDescent="0.3">
      <c r="A215" s="65">
        <v>213</v>
      </c>
      <c r="B215" s="66" t="s">
        <v>262</v>
      </c>
      <c r="C215" s="66">
        <v>20002.5</v>
      </c>
      <c r="D215" s="79"/>
    </row>
    <row r="216" spans="1:4" s="67" customFormat="1" ht="19.2" customHeight="1" x14ac:dyDescent="0.3">
      <c r="A216" s="65">
        <v>214</v>
      </c>
      <c r="B216" s="66" t="s">
        <v>263</v>
      </c>
      <c r="C216" s="66">
        <v>20002.5</v>
      </c>
      <c r="D216" s="79"/>
    </row>
    <row r="217" spans="1:4" s="67" customFormat="1" ht="19.2" customHeight="1" x14ac:dyDescent="0.3">
      <c r="A217" s="65">
        <v>215</v>
      </c>
      <c r="B217" s="66" t="s">
        <v>264</v>
      </c>
      <c r="C217" s="66">
        <v>20002.5</v>
      </c>
      <c r="D217" s="79"/>
    </row>
    <row r="218" spans="1:4" s="67" customFormat="1" ht="19.2" customHeight="1" x14ac:dyDescent="0.3">
      <c r="A218" s="65">
        <v>216</v>
      </c>
      <c r="B218" s="66" t="s">
        <v>265</v>
      </c>
      <c r="C218" s="66">
        <v>20002.5</v>
      </c>
      <c r="D218" s="79"/>
    </row>
    <row r="219" spans="1:4" s="67" customFormat="1" ht="19.2" customHeight="1" x14ac:dyDescent="0.3">
      <c r="A219" s="65">
        <v>217</v>
      </c>
      <c r="B219" s="66" t="s">
        <v>266</v>
      </c>
      <c r="C219" s="66">
        <v>20002.5</v>
      </c>
      <c r="D219" s="79"/>
    </row>
    <row r="220" spans="1:4" s="67" customFormat="1" ht="19.2" customHeight="1" x14ac:dyDescent="0.3">
      <c r="A220" s="65">
        <v>218</v>
      </c>
      <c r="B220" s="66" t="s">
        <v>267</v>
      </c>
      <c r="C220" s="66">
        <v>20002.5</v>
      </c>
      <c r="D220" s="79"/>
    </row>
    <row r="221" spans="1:4" s="67" customFormat="1" ht="19.2" customHeight="1" x14ac:dyDescent="0.3">
      <c r="A221" s="65">
        <v>219</v>
      </c>
      <c r="B221" s="66" t="s">
        <v>268</v>
      </c>
      <c r="C221" s="66">
        <v>20002.5</v>
      </c>
      <c r="D221" s="79"/>
    </row>
    <row r="222" spans="1:4" s="67" customFormat="1" ht="19.2" customHeight="1" x14ac:dyDescent="0.3">
      <c r="A222" s="65">
        <v>220</v>
      </c>
      <c r="B222" s="66" t="s">
        <v>269</v>
      </c>
      <c r="C222" s="66">
        <v>20002.5</v>
      </c>
      <c r="D222" s="79"/>
    </row>
    <row r="223" spans="1:4" s="67" customFormat="1" ht="19.2" customHeight="1" x14ac:dyDescent="0.3">
      <c r="A223" s="65">
        <v>221</v>
      </c>
      <c r="B223" s="66" t="s">
        <v>270</v>
      </c>
      <c r="C223" s="66">
        <v>20002.5</v>
      </c>
      <c r="D223" s="79"/>
    </row>
    <row r="224" spans="1:4" s="67" customFormat="1" ht="19.2" customHeight="1" x14ac:dyDescent="0.3">
      <c r="A224" s="65">
        <v>222</v>
      </c>
      <c r="B224" s="66" t="s">
        <v>271</v>
      </c>
      <c r="C224" s="66">
        <v>20002.5</v>
      </c>
      <c r="D224" s="79"/>
    </row>
    <row r="225" spans="1:4" s="67" customFormat="1" ht="19.2" customHeight="1" x14ac:dyDescent="0.3">
      <c r="A225" s="65">
        <v>223</v>
      </c>
      <c r="B225" s="66" t="s">
        <v>272</v>
      </c>
      <c r="C225" s="66">
        <v>20002.5</v>
      </c>
      <c r="D225" s="79"/>
    </row>
    <row r="226" spans="1:4" s="67" customFormat="1" ht="19.2" customHeight="1" x14ac:dyDescent="0.3">
      <c r="A226" s="65">
        <v>224</v>
      </c>
      <c r="B226" s="66" t="s">
        <v>273</v>
      </c>
      <c r="C226" s="66">
        <v>20002.5</v>
      </c>
      <c r="D226" s="79"/>
    </row>
    <row r="227" spans="1:4" s="67" customFormat="1" ht="19.2" customHeight="1" x14ac:dyDescent="0.3">
      <c r="A227" s="65">
        <v>225</v>
      </c>
      <c r="B227" s="66" t="s">
        <v>274</v>
      </c>
      <c r="C227" s="66">
        <v>20002.5</v>
      </c>
      <c r="D227" s="79"/>
    </row>
    <row r="228" spans="1:4" s="67" customFormat="1" ht="19.2" customHeight="1" x14ac:dyDescent="0.3">
      <c r="A228" s="65">
        <v>226</v>
      </c>
      <c r="B228" s="66" t="s">
        <v>275</v>
      </c>
      <c r="C228" s="66">
        <v>20002.5</v>
      </c>
      <c r="D228" s="79"/>
    </row>
    <row r="229" spans="1:4" s="67" customFormat="1" ht="19.2" customHeight="1" x14ac:dyDescent="0.3">
      <c r="A229" s="65">
        <v>227</v>
      </c>
      <c r="B229" s="66" t="s">
        <v>276</v>
      </c>
      <c r="C229" s="66">
        <v>20002.5</v>
      </c>
      <c r="D229" s="79"/>
    </row>
    <row r="230" spans="1:4" s="67" customFormat="1" ht="19.2" customHeight="1" x14ac:dyDescent="0.3">
      <c r="A230" s="65">
        <v>228</v>
      </c>
      <c r="B230" s="66" t="s">
        <v>277</v>
      </c>
      <c r="C230" s="66">
        <v>20002.5</v>
      </c>
      <c r="D230" s="79"/>
    </row>
    <row r="231" spans="1:4" s="67" customFormat="1" ht="19.2" customHeight="1" x14ac:dyDescent="0.3">
      <c r="A231" s="65">
        <v>229</v>
      </c>
      <c r="B231" s="66" t="s">
        <v>278</v>
      </c>
      <c r="C231" s="66">
        <v>20002.5</v>
      </c>
      <c r="D231" s="79"/>
    </row>
    <row r="232" spans="1:4" s="67" customFormat="1" ht="19.2" customHeight="1" x14ac:dyDescent="0.3">
      <c r="A232" s="65">
        <v>230</v>
      </c>
      <c r="B232" s="66" t="s">
        <v>279</v>
      </c>
      <c r="C232" s="66">
        <v>20002.5</v>
      </c>
      <c r="D232" s="79"/>
    </row>
    <row r="233" spans="1:4" s="67" customFormat="1" ht="19.2" customHeight="1" x14ac:dyDescent="0.3">
      <c r="A233" s="65">
        <v>231</v>
      </c>
      <c r="B233" s="66" t="s">
        <v>280</v>
      </c>
      <c r="C233" s="66">
        <v>20002.5</v>
      </c>
      <c r="D233" s="79"/>
    </row>
    <row r="234" spans="1:4" s="67" customFormat="1" ht="19.2" customHeight="1" x14ac:dyDescent="0.3">
      <c r="A234" s="65">
        <v>232</v>
      </c>
      <c r="B234" s="66" t="s">
        <v>281</v>
      </c>
      <c r="C234" s="66">
        <v>20002.5</v>
      </c>
      <c r="D234" s="79"/>
    </row>
    <row r="235" spans="1:4" s="67" customFormat="1" ht="19.2" customHeight="1" x14ac:dyDescent="0.3">
      <c r="A235" s="65">
        <v>233</v>
      </c>
      <c r="B235" s="66" t="s">
        <v>282</v>
      </c>
      <c r="C235" s="66">
        <v>20002.5</v>
      </c>
      <c r="D235" s="79"/>
    </row>
    <row r="236" spans="1:4" s="67" customFormat="1" ht="19.2" customHeight="1" x14ac:dyDescent="0.3">
      <c r="A236" s="65">
        <v>234</v>
      </c>
      <c r="B236" s="66" t="s">
        <v>283</v>
      </c>
      <c r="C236" s="66">
        <v>20002.5</v>
      </c>
      <c r="D236" s="79"/>
    </row>
    <row r="237" spans="1:4" s="67" customFormat="1" ht="19.2" customHeight="1" x14ac:dyDescent="0.3">
      <c r="A237" s="65">
        <v>235</v>
      </c>
      <c r="B237" s="66" t="s">
        <v>284</v>
      </c>
      <c r="C237" s="66">
        <v>20002.5</v>
      </c>
      <c r="D237" s="79"/>
    </row>
    <row r="238" spans="1:4" s="67" customFormat="1" ht="19.2" customHeight="1" x14ac:dyDescent="0.3">
      <c r="A238" s="65">
        <v>236</v>
      </c>
      <c r="B238" s="66" t="s">
        <v>285</v>
      </c>
      <c r="C238" s="66">
        <v>20002.5</v>
      </c>
      <c r="D238" s="79"/>
    </row>
    <row r="239" spans="1:4" s="67" customFormat="1" ht="19.2" customHeight="1" x14ac:dyDescent="0.3">
      <c r="A239" s="65">
        <v>237</v>
      </c>
      <c r="B239" s="66" t="s">
        <v>286</v>
      </c>
      <c r="C239" s="66">
        <v>20002.5</v>
      </c>
      <c r="D239" s="79"/>
    </row>
    <row r="240" spans="1:4" s="67" customFormat="1" ht="19.2" customHeight="1" x14ac:dyDescent="0.3">
      <c r="A240" s="65">
        <v>238</v>
      </c>
      <c r="B240" s="66" t="s">
        <v>287</v>
      </c>
      <c r="C240" s="66">
        <v>20002.5</v>
      </c>
      <c r="D240" s="79"/>
    </row>
    <row r="241" spans="1:4" s="67" customFormat="1" ht="19.2" customHeight="1" x14ac:dyDescent="0.3">
      <c r="A241" s="65">
        <v>239</v>
      </c>
      <c r="B241" s="66" t="s">
        <v>288</v>
      </c>
      <c r="C241" s="66">
        <v>20002.5</v>
      </c>
      <c r="D241" s="79"/>
    </row>
    <row r="242" spans="1:4" s="67" customFormat="1" ht="19.2" customHeight="1" x14ac:dyDescent="0.3">
      <c r="A242" s="65">
        <v>240</v>
      </c>
      <c r="B242" s="66" t="s">
        <v>289</v>
      </c>
      <c r="C242" s="66">
        <v>20002.5</v>
      </c>
      <c r="D242" s="79"/>
    </row>
    <row r="243" spans="1:4" s="67" customFormat="1" ht="19.2" customHeight="1" x14ac:dyDescent="0.3">
      <c r="A243" s="65">
        <v>241</v>
      </c>
      <c r="B243" s="66" t="s">
        <v>290</v>
      </c>
      <c r="C243" s="66">
        <v>20002.5</v>
      </c>
      <c r="D243" s="79"/>
    </row>
    <row r="244" spans="1:4" s="67" customFormat="1" ht="19.2" customHeight="1" x14ac:dyDescent="0.3">
      <c r="A244" s="65">
        <v>242</v>
      </c>
      <c r="B244" s="66" t="s">
        <v>291</v>
      </c>
      <c r="C244" s="66">
        <v>20002.5</v>
      </c>
      <c r="D244" s="79"/>
    </row>
    <row r="245" spans="1:4" s="67" customFormat="1" ht="19.2" customHeight="1" x14ac:dyDescent="0.3">
      <c r="A245" s="65">
        <v>243</v>
      </c>
      <c r="B245" s="66" t="s">
        <v>292</v>
      </c>
      <c r="C245" s="66">
        <v>20002.5</v>
      </c>
      <c r="D245" s="79"/>
    </row>
    <row r="246" spans="1:4" s="67" customFormat="1" ht="19.2" customHeight="1" x14ac:dyDescent="0.3">
      <c r="A246" s="65">
        <v>244</v>
      </c>
      <c r="B246" s="66" t="s">
        <v>293</v>
      </c>
      <c r="C246" s="66">
        <v>20002.5</v>
      </c>
      <c r="D246" s="79"/>
    </row>
    <row r="247" spans="1:4" s="67" customFormat="1" ht="19.2" customHeight="1" x14ac:dyDescent="0.3">
      <c r="A247" s="65">
        <v>245</v>
      </c>
      <c r="B247" s="66" t="s">
        <v>294</v>
      </c>
      <c r="C247" s="66">
        <v>20002.5</v>
      </c>
      <c r="D247" s="79"/>
    </row>
    <row r="248" spans="1:4" s="67" customFormat="1" ht="19.2" customHeight="1" x14ac:dyDescent="0.3">
      <c r="A248" s="65">
        <v>246</v>
      </c>
      <c r="B248" s="66" t="s">
        <v>295</v>
      </c>
      <c r="C248" s="66">
        <v>20002.5</v>
      </c>
      <c r="D248" s="79"/>
    </row>
    <row r="249" spans="1:4" s="67" customFormat="1" ht="19.2" customHeight="1" x14ac:dyDescent="0.3">
      <c r="A249" s="65">
        <v>247</v>
      </c>
      <c r="B249" s="66" t="s">
        <v>296</v>
      </c>
      <c r="C249" s="66">
        <v>20002.5</v>
      </c>
      <c r="D249" s="79"/>
    </row>
    <row r="250" spans="1:4" s="67" customFormat="1" ht="19.2" customHeight="1" x14ac:dyDescent="0.3">
      <c r="A250" s="65">
        <v>248</v>
      </c>
      <c r="B250" s="66" t="s">
        <v>297</v>
      </c>
      <c r="C250" s="66">
        <v>20002.5</v>
      </c>
      <c r="D250" s="79"/>
    </row>
    <row r="251" spans="1:4" s="67" customFormat="1" ht="19.2" customHeight="1" x14ac:dyDescent="0.3">
      <c r="A251" s="65">
        <v>249</v>
      </c>
      <c r="B251" s="66" t="s">
        <v>298</v>
      </c>
      <c r="C251" s="66">
        <v>20002.5</v>
      </c>
      <c r="D251" s="79"/>
    </row>
    <row r="252" spans="1:4" s="67" customFormat="1" ht="19.2" customHeight="1" x14ac:dyDescent="0.3">
      <c r="A252" s="65">
        <v>250</v>
      </c>
      <c r="B252" s="66" t="s">
        <v>299</v>
      </c>
      <c r="C252" s="66">
        <v>20002.5</v>
      </c>
      <c r="D252" s="79"/>
    </row>
    <row r="253" spans="1:4" s="67" customFormat="1" ht="19.2" customHeight="1" x14ac:dyDescent="0.3">
      <c r="A253" s="65">
        <v>251</v>
      </c>
      <c r="B253" s="66" t="s">
        <v>300</v>
      </c>
      <c r="C253" s="66">
        <v>20002.5</v>
      </c>
      <c r="D253" s="79"/>
    </row>
    <row r="254" spans="1:4" s="67" customFormat="1" ht="19.2" customHeight="1" x14ac:dyDescent="0.3">
      <c r="A254" s="65">
        <v>252</v>
      </c>
      <c r="B254" s="66" t="s">
        <v>301</v>
      </c>
      <c r="C254" s="66">
        <v>20002.5</v>
      </c>
      <c r="D254" s="79"/>
    </row>
    <row r="255" spans="1:4" s="67" customFormat="1" ht="19.2" customHeight="1" x14ac:dyDescent="0.3">
      <c r="A255" s="65">
        <v>253</v>
      </c>
      <c r="B255" s="66" t="s">
        <v>302</v>
      </c>
      <c r="C255" s="66">
        <v>20002.5</v>
      </c>
      <c r="D255" s="79"/>
    </row>
    <row r="256" spans="1:4" s="67" customFormat="1" ht="19.2" customHeight="1" x14ac:dyDescent="0.3">
      <c r="A256" s="65">
        <v>254</v>
      </c>
      <c r="B256" s="66" t="s">
        <v>303</v>
      </c>
      <c r="C256" s="66">
        <v>20002.5</v>
      </c>
      <c r="D256" s="79"/>
    </row>
    <row r="257" spans="1:4" s="67" customFormat="1" ht="19.2" customHeight="1" x14ac:dyDescent="0.3">
      <c r="A257" s="65">
        <v>255</v>
      </c>
      <c r="B257" s="66" t="s">
        <v>304</v>
      </c>
      <c r="C257" s="66">
        <v>20002.5</v>
      </c>
      <c r="D257" s="79"/>
    </row>
    <row r="258" spans="1:4" s="67" customFormat="1" ht="19.2" customHeight="1" x14ac:dyDescent="0.3">
      <c r="A258" s="65">
        <v>256</v>
      </c>
      <c r="B258" s="66" t="s">
        <v>305</v>
      </c>
      <c r="C258" s="66">
        <v>20002.5</v>
      </c>
      <c r="D258" s="79"/>
    </row>
    <row r="259" spans="1:4" s="67" customFormat="1" ht="19.2" customHeight="1" x14ac:dyDescent="0.3">
      <c r="A259" s="65">
        <v>257</v>
      </c>
      <c r="B259" s="66" t="s">
        <v>306</v>
      </c>
      <c r="C259" s="66">
        <v>20002.5</v>
      </c>
      <c r="D259" s="79"/>
    </row>
    <row r="260" spans="1:4" s="67" customFormat="1" ht="19.2" customHeight="1" x14ac:dyDescent="0.3">
      <c r="A260" s="65">
        <v>258</v>
      </c>
      <c r="B260" s="66" t="s">
        <v>307</v>
      </c>
      <c r="C260" s="66">
        <v>20002.5</v>
      </c>
      <c r="D260" s="79"/>
    </row>
    <row r="261" spans="1:4" s="67" customFormat="1" ht="19.2" customHeight="1" x14ac:dyDescent="0.3">
      <c r="A261" s="65">
        <v>259</v>
      </c>
      <c r="B261" s="66" t="s">
        <v>308</v>
      </c>
      <c r="C261" s="66">
        <v>20002.5</v>
      </c>
      <c r="D261" s="80" t="s">
        <v>38</v>
      </c>
    </row>
    <row r="262" spans="1:4" s="67" customFormat="1" ht="19.2" customHeight="1" x14ac:dyDescent="0.3">
      <c r="A262" s="65">
        <v>260</v>
      </c>
      <c r="B262" s="66" t="s">
        <v>309</v>
      </c>
      <c r="C262" s="66">
        <v>20002.5</v>
      </c>
      <c r="D262" s="80"/>
    </row>
    <row r="263" spans="1:4" s="67" customFormat="1" ht="19.2" customHeight="1" x14ac:dyDescent="0.3">
      <c r="A263" s="65">
        <v>261</v>
      </c>
      <c r="B263" s="66" t="s">
        <v>310</v>
      </c>
      <c r="C263" s="66">
        <v>20002.5</v>
      </c>
      <c r="D263" s="80"/>
    </row>
    <row r="264" spans="1:4" s="67" customFormat="1" ht="19.2" customHeight="1" x14ac:dyDescent="0.3">
      <c r="A264" s="65">
        <v>262</v>
      </c>
      <c r="B264" s="66" t="s">
        <v>311</v>
      </c>
      <c r="C264" s="66">
        <v>20002.5</v>
      </c>
      <c r="D264" s="80"/>
    </row>
    <row r="265" spans="1:4" s="67" customFormat="1" ht="19.2" customHeight="1" x14ac:dyDescent="0.3">
      <c r="A265" s="65">
        <v>263</v>
      </c>
      <c r="B265" s="66" t="s">
        <v>312</v>
      </c>
      <c r="C265" s="66">
        <v>20002.5</v>
      </c>
      <c r="D265" s="80"/>
    </row>
    <row r="266" spans="1:4" s="67" customFormat="1" ht="19.2" customHeight="1" x14ac:dyDescent="0.3">
      <c r="A266" s="65">
        <v>264</v>
      </c>
      <c r="B266" s="66" t="s">
        <v>313</v>
      </c>
      <c r="C266" s="66">
        <v>20002.5</v>
      </c>
      <c r="D266" s="80"/>
    </row>
    <row r="267" spans="1:4" s="67" customFormat="1" ht="19.2" customHeight="1" x14ac:dyDescent="0.3">
      <c r="A267" s="65">
        <v>265</v>
      </c>
      <c r="B267" s="66" t="s">
        <v>314</v>
      </c>
      <c r="C267" s="66">
        <v>20002.5</v>
      </c>
      <c r="D267" s="80"/>
    </row>
    <row r="268" spans="1:4" s="67" customFormat="1" ht="19.2" customHeight="1" x14ac:dyDescent="0.3">
      <c r="A268" s="65">
        <v>266</v>
      </c>
      <c r="B268" s="66" t="s">
        <v>315</v>
      </c>
      <c r="C268" s="66">
        <v>20002.5</v>
      </c>
      <c r="D268" s="80"/>
    </row>
    <row r="269" spans="1:4" s="67" customFormat="1" ht="19.2" customHeight="1" x14ac:dyDescent="0.3">
      <c r="A269" s="65">
        <v>267</v>
      </c>
      <c r="B269" s="66" t="s">
        <v>316</v>
      </c>
      <c r="C269" s="66">
        <v>20002.5</v>
      </c>
      <c r="D269" s="80"/>
    </row>
    <row r="270" spans="1:4" s="67" customFormat="1" ht="19.2" customHeight="1" x14ac:dyDescent="0.3">
      <c r="A270" s="65">
        <v>268</v>
      </c>
      <c r="B270" s="66" t="s">
        <v>317</v>
      </c>
      <c r="C270" s="66">
        <v>20002.5</v>
      </c>
      <c r="D270" s="80"/>
    </row>
    <row r="271" spans="1:4" s="67" customFormat="1" ht="19.2" customHeight="1" x14ac:dyDescent="0.3">
      <c r="A271" s="65">
        <v>269</v>
      </c>
      <c r="B271" s="66" t="s">
        <v>318</v>
      </c>
      <c r="C271" s="66">
        <v>20002.5</v>
      </c>
      <c r="D271" s="80"/>
    </row>
    <row r="272" spans="1:4" s="67" customFormat="1" ht="19.2" customHeight="1" x14ac:dyDescent="0.3">
      <c r="A272" s="65">
        <v>270</v>
      </c>
      <c r="B272" s="66" t="s">
        <v>319</v>
      </c>
      <c r="C272" s="66">
        <v>20002.5</v>
      </c>
      <c r="D272" s="80"/>
    </row>
    <row r="273" spans="1:4" s="67" customFormat="1" ht="19.2" customHeight="1" x14ac:dyDescent="0.3">
      <c r="A273" s="65">
        <v>271</v>
      </c>
      <c r="B273" s="66" t="s">
        <v>320</v>
      </c>
      <c r="C273" s="66">
        <v>20002.5</v>
      </c>
      <c r="D273" s="80"/>
    </row>
    <row r="274" spans="1:4" s="67" customFormat="1" ht="19.2" customHeight="1" x14ac:dyDescent="0.3">
      <c r="A274" s="65">
        <v>272</v>
      </c>
      <c r="B274" s="66" t="s">
        <v>321</v>
      </c>
      <c r="C274" s="66">
        <v>20002.5</v>
      </c>
      <c r="D274" s="80"/>
    </row>
    <row r="275" spans="1:4" s="67" customFormat="1" ht="19.2" customHeight="1" x14ac:dyDescent="0.3">
      <c r="A275" s="65">
        <v>273</v>
      </c>
      <c r="B275" s="66" t="s">
        <v>322</v>
      </c>
      <c r="C275" s="66">
        <v>20002.5</v>
      </c>
      <c r="D275" s="80"/>
    </row>
    <row r="276" spans="1:4" s="67" customFormat="1" ht="19.2" customHeight="1" x14ac:dyDescent="0.3">
      <c r="A276" s="65">
        <v>274</v>
      </c>
      <c r="B276" s="66" t="s">
        <v>323</v>
      </c>
      <c r="C276" s="66">
        <v>20002.5</v>
      </c>
      <c r="D276" s="80"/>
    </row>
    <row r="277" spans="1:4" s="67" customFormat="1" ht="19.2" customHeight="1" x14ac:dyDescent="0.3">
      <c r="A277" s="65">
        <v>275</v>
      </c>
      <c r="B277" s="66" t="s">
        <v>324</v>
      </c>
      <c r="C277" s="66">
        <v>20002.5</v>
      </c>
      <c r="D277" s="80"/>
    </row>
    <row r="278" spans="1:4" s="67" customFormat="1" ht="19.2" customHeight="1" x14ac:dyDescent="0.3">
      <c r="A278" s="65">
        <v>276</v>
      </c>
      <c r="B278" s="66" t="s">
        <v>325</v>
      </c>
      <c r="C278" s="66">
        <v>20002.5</v>
      </c>
      <c r="D278" s="80"/>
    </row>
    <row r="279" spans="1:4" s="67" customFormat="1" ht="19.2" customHeight="1" x14ac:dyDescent="0.3">
      <c r="A279" s="65">
        <v>277</v>
      </c>
      <c r="B279" s="66" t="s">
        <v>326</v>
      </c>
      <c r="C279" s="66">
        <v>20002.5</v>
      </c>
      <c r="D279" s="80"/>
    </row>
    <row r="280" spans="1:4" s="67" customFormat="1" ht="19.2" customHeight="1" x14ac:dyDescent="0.3">
      <c r="A280" s="65">
        <v>278</v>
      </c>
      <c r="B280" s="66" t="s">
        <v>327</v>
      </c>
      <c r="C280" s="66">
        <v>20002.5</v>
      </c>
      <c r="D280" s="80"/>
    </row>
    <row r="281" spans="1:4" s="67" customFormat="1" ht="19.2" customHeight="1" x14ac:dyDescent="0.3">
      <c r="A281" s="65">
        <v>279</v>
      </c>
      <c r="B281" s="66" t="s">
        <v>328</v>
      </c>
      <c r="C281" s="66">
        <v>20002.5</v>
      </c>
      <c r="D281" s="80"/>
    </row>
    <row r="282" spans="1:4" s="67" customFormat="1" ht="19.2" customHeight="1" x14ac:dyDescent="0.3">
      <c r="A282" s="65">
        <v>280</v>
      </c>
      <c r="B282" s="66" t="s">
        <v>329</v>
      </c>
      <c r="C282" s="66">
        <v>20002.5</v>
      </c>
      <c r="D282" s="80"/>
    </row>
    <row r="283" spans="1:4" s="67" customFormat="1" ht="19.2" customHeight="1" x14ac:dyDescent="0.3">
      <c r="A283" s="65">
        <v>281</v>
      </c>
      <c r="B283" s="66" t="s">
        <v>330</v>
      </c>
      <c r="C283" s="66">
        <v>20002.5</v>
      </c>
      <c r="D283" s="80"/>
    </row>
    <row r="284" spans="1:4" s="67" customFormat="1" ht="19.2" customHeight="1" x14ac:dyDescent="0.3">
      <c r="A284" s="65">
        <v>282</v>
      </c>
      <c r="B284" s="66" t="s">
        <v>331</v>
      </c>
      <c r="C284" s="66">
        <v>20002.5</v>
      </c>
      <c r="D284" s="80"/>
    </row>
    <row r="285" spans="1:4" s="67" customFormat="1" ht="19.2" customHeight="1" x14ac:dyDescent="0.3">
      <c r="A285" s="65">
        <v>283</v>
      </c>
      <c r="B285" s="66" t="s">
        <v>332</v>
      </c>
      <c r="C285" s="66">
        <v>20002.5</v>
      </c>
      <c r="D285" s="80"/>
    </row>
    <row r="286" spans="1:4" s="67" customFormat="1" ht="19.2" customHeight="1" x14ac:dyDescent="0.3">
      <c r="A286" s="65">
        <v>284</v>
      </c>
      <c r="B286" s="66" t="s">
        <v>333</v>
      </c>
      <c r="C286" s="66">
        <v>20002.5</v>
      </c>
      <c r="D286" s="80"/>
    </row>
    <row r="287" spans="1:4" s="67" customFormat="1" ht="19.2" customHeight="1" x14ac:dyDescent="0.3">
      <c r="A287" s="65">
        <v>285</v>
      </c>
      <c r="B287" s="66" t="s">
        <v>334</v>
      </c>
      <c r="C287" s="66">
        <v>20002.5</v>
      </c>
      <c r="D287" s="80"/>
    </row>
    <row r="288" spans="1:4" s="67" customFormat="1" ht="19.2" customHeight="1" x14ac:dyDescent="0.3">
      <c r="A288" s="65">
        <v>286</v>
      </c>
      <c r="B288" s="66" t="s">
        <v>335</v>
      </c>
      <c r="C288" s="66">
        <v>20002.5</v>
      </c>
      <c r="D288" s="80"/>
    </row>
    <row r="289" spans="1:4" s="67" customFormat="1" ht="19.2" customHeight="1" x14ac:dyDescent="0.3">
      <c r="A289" s="65">
        <v>287</v>
      </c>
      <c r="B289" s="66" t="s">
        <v>336</v>
      </c>
      <c r="C289" s="66">
        <v>20002.5</v>
      </c>
      <c r="D289" s="80"/>
    </row>
    <row r="290" spans="1:4" s="67" customFormat="1" ht="19.2" customHeight="1" x14ac:dyDescent="0.3">
      <c r="A290" s="65">
        <v>288</v>
      </c>
      <c r="B290" s="66" t="s">
        <v>337</v>
      </c>
      <c r="C290" s="66">
        <v>20002.5</v>
      </c>
      <c r="D290" s="80"/>
    </row>
    <row r="291" spans="1:4" s="67" customFormat="1" ht="19.2" customHeight="1" x14ac:dyDescent="0.3">
      <c r="A291" s="65">
        <v>289</v>
      </c>
      <c r="B291" s="66" t="s">
        <v>338</v>
      </c>
      <c r="C291" s="66">
        <v>20002.5</v>
      </c>
      <c r="D291" s="80"/>
    </row>
    <row r="292" spans="1:4" s="67" customFormat="1" ht="19.2" customHeight="1" x14ac:dyDescent="0.3">
      <c r="A292" s="65">
        <v>290</v>
      </c>
      <c r="B292" s="66" t="s">
        <v>339</v>
      </c>
      <c r="C292" s="66">
        <v>20002.5</v>
      </c>
      <c r="D292" s="80"/>
    </row>
    <row r="293" spans="1:4" s="67" customFormat="1" ht="19.2" customHeight="1" x14ac:dyDescent="0.3">
      <c r="A293" s="65">
        <v>291</v>
      </c>
      <c r="B293" s="66" t="s">
        <v>340</v>
      </c>
      <c r="C293" s="66">
        <v>20002.5</v>
      </c>
      <c r="D293" s="80"/>
    </row>
    <row r="294" spans="1:4" s="67" customFormat="1" ht="19.2" customHeight="1" x14ac:dyDescent="0.3">
      <c r="A294" s="65">
        <v>292</v>
      </c>
      <c r="B294" s="66" t="s">
        <v>341</v>
      </c>
      <c r="C294" s="66">
        <v>20002.5</v>
      </c>
      <c r="D294" s="80"/>
    </row>
    <row r="295" spans="1:4" s="67" customFormat="1" ht="19.2" customHeight="1" x14ac:dyDescent="0.3">
      <c r="A295" s="65">
        <v>293</v>
      </c>
      <c r="B295" s="66" t="s">
        <v>342</v>
      </c>
      <c r="C295" s="66">
        <v>20002.5</v>
      </c>
      <c r="D295" s="80"/>
    </row>
    <row r="296" spans="1:4" s="67" customFormat="1" ht="19.2" customHeight="1" x14ac:dyDescent="0.3">
      <c r="A296" s="65">
        <v>294</v>
      </c>
      <c r="B296" s="66" t="s">
        <v>343</v>
      </c>
      <c r="C296" s="66">
        <v>20002.5</v>
      </c>
      <c r="D296" s="80"/>
    </row>
    <row r="297" spans="1:4" s="67" customFormat="1" ht="19.2" customHeight="1" x14ac:dyDescent="0.3">
      <c r="A297" s="65">
        <v>295</v>
      </c>
      <c r="B297" s="66" t="s">
        <v>344</v>
      </c>
      <c r="C297" s="66">
        <v>20002.5</v>
      </c>
      <c r="D297" s="80"/>
    </row>
    <row r="298" spans="1:4" s="67" customFormat="1" ht="19.2" customHeight="1" x14ac:dyDescent="0.3">
      <c r="A298" s="65">
        <v>296</v>
      </c>
      <c r="B298" s="66" t="s">
        <v>345</v>
      </c>
      <c r="C298" s="66">
        <v>20002.5</v>
      </c>
      <c r="D298" s="80"/>
    </row>
    <row r="299" spans="1:4" s="67" customFormat="1" ht="19.2" customHeight="1" x14ac:dyDescent="0.3">
      <c r="A299" s="65">
        <v>297</v>
      </c>
      <c r="B299" s="66" t="s">
        <v>346</v>
      </c>
      <c r="C299" s="66">
        <v>20002.5</v>
      </c>
      <c r="D299" s="80"/>
    </row>
    <row r="300" spans="1:4" s="67" customFormat="1" ht="19.2" customHeight="1" x14ac:dyDescent="0.3">
      <c r="A300" s="65">
        <v>298</v>
      </c>
      <c r="B300" s="66" t="s">
        <v>347</v>
      </c>
      <c r="C300" s="66">
        <v>20002.5</v>
      </c>
      <c r="D300" s="80"/>
    </row>
    <row r="301" spans="1:4" s="67" customFormat="1" ht="19.2" customHeight="1" x14ac:dyDescent="0.3">
      <c r="A301" s="65">
        <v>299</v>
      </c>
      <c r="B301" s="66" t="s">
        <v>348</v>
      </c>
      <c r="C301" s="66">
        <v>20002.5</v>
      </c>
      <c r="D301" s="80"/>
    </row>
    <row r="302" spans="1:4" s="67" customFormat="1" ht="19.2" customHeight="1" x14ac:dyDescent="0.3">
      <c r="A302" s="65">
        <v>300</v>
      </c>
      <c r="B302" s="66" t="s">
        <v>349</v>
      </c>
      <c r="C302" s="66">
        <v>20002.5</v>
      </c>
      <c r="D302" s="80"/>
    </row>
  </sheetData>
  <mergeCells count="13">
    <mergeCell ref="D157:D208"/>
    <mergeCell ref="D107:D156"/>
    <mergeCell ref="D105:D106"/>
    <mergeCell ref="D209:D210"/>
    <mergeCell ref="D261:D302"/>
    <mergeCell ref="D211:D260"/>
    <mergeCell ref="A1:C1"/>
    <mergeCell ref="D1:D2"/>
    <mergeCell ref="D3:D52"/>
    <mergeCell ref="D53:D104"/>
    <mergeCell ref="G4:P4"/>
    <mergeCell ref="H5:J7"/>
    <mergeCell ref="K5:O7"/>
  </mergeCells>
  <phoneticPr fontId="24" type="noConversion"/>
  <hyperlinks>
    <hyperlink ref="D261:D302" r:id="rId1" display="UMAY İK DANIŞMANLIK" xr:uid="{121B5003-172F-4DB1-8988-01FB4B383C25}"/>
    <hyperlink ref="D211:D260" r:id="rId2" display="UMAY İK DANIŞMANLIK" xr:uid="{E4A3A07D-DB47-4DAF-9D63-534E27805959}"/>
    <hyperlink ref="D107:D156" r:id="rId3" display="UMAY İK DANIŞMANLIK" xr:uid="{5881444E-349C-43F5-8815-824F05FC3A4F}"/>
    <hyperlink ref="D157:D208" r:id="rId4" display="UMAY İK DANIŞMANLIK" xr:uid="{330B6ED1-0610-42B4-B753-6FB0C9266661}"/>
    <hyperlink ref="D3:D52" r:id="rId5" display="UMAY İK DANIŞMANLIK" xr:uid="{00000000-0004-0000-0000-000005000000}"/>
    <hyperlink ref="D53:D104" r:id="rId6" display="UMAY İK DANIŞMANLIK" xr:uid="{00000000-0004-0000-0000-000006000000}"/>
    <hyperlink ref="K5" r:id="rId7" xr:uid="{77C97802-0A6E-43A7-93FD-5BA4944EA5FE}"/>
  </hyperlinks>
  <pageMargins left="0.7" right="0.7" top="0.75" bottom="0.75" header="0.3" footer="0.3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302"/>
  <sheetViews>
    <sheetView zoomScale="55" zoomScaleNormal="55" workbookViewId="0">
      <selection activeCell="IP4" sqref="IP4"/>
    </sheetView>
  </sheetViews>
  <sheetFormatPr defaultRowHeight="14.4" x14ac:dyDescent="0.3"/>
  <cols>
    <col min="1" max="1" width="4.33203125" bestFit="1" customWidth="1"/>
    <col min="2" max="2" width="27.44140625" bestFit="1" customWidth="1"/>
    <col min="3" max="21" width="18.6640625" customWidth="1"/>
    <col min="22" max="22" width="9.109375" customWidth="1"/>
    <col min="23" max="23" width="4.33203125" customWidth="1"/>
    <col min="24" max="24" width="27.44140625" customWidth="1"/>
    <col min="25" max="43" width="18.6640625" customWidth="1"/>
    <col min="44" max="44" width="9.109375" customWidth="1"/>
    <col min="45" max="45" width="4.33203125" customWidth="1"/>
    <col min="46" max="46" width="27.44140625" customWidth="1"/>
    <col min="47" max="65" width="18.6640625" customWidth="1"/>
    <col min="66" max="66" width="9.109375" customWidth="1"/>
    <col min="67" max="67" width="4.33203125" customWidth="1"/>
    <col min="68" max="68" width="27.44140625" customWidth="1"/>
    <col min="69" max="87" width="18.6640625" customWidth="1"/>
    <col min="88" max="88" width="9.109375" customWidth="1"/>
    <col min="89" max="89" width="4.33203125" customWidth="1"/>
    <col min="90" max="90" width="27.44140625" customWidth="1"/>
    <col min="91" max="109" width="18.6640625" customWidth="1"/>
    <col min="110" max="110" width="9.109375" customWidth="1"/>
    <col min="111" max="111" width="4.33203125" customWidth="1"/>
    <col min="112" max="112" width="27.44140625" customWidth="1"/>
    <col min="113" max="131" width="18.6640625" customWidth="1"/>
    <col min="132" max="132" width="9.109375" customWidth="1"/>
    <col min="133" max="133" width="4.33203125" customWidth="1"/>
    <col min="134" max="134" width="27.44140625" customWidth="1"/>
    <col min="135" max="153" width="18.6640625" customWidth="1"/>
    <col min="154" max="154" width="9.109375" customWidth="1"/>
    <col min="155" max="155" width="4.33203125" customWidth="1"/>
    <col min="156" max="156" width="27.44140625" customWidth="1"/>
    <col min="157" max="175" width="18.6640625" customWidth="1"/>
    <col min="176" max="176" width="9.109375" customWidth="1"/>
    <col min="177" max="177" width="4.33203125" customWidth="1"/>
    <col min="178" max="178" width="27.44140625" customWidth="1"/>
    <col min="179" max="197" width="18.6640625" customWidth="1"/>
    <col min="198" max="198" width="9.109375" customWidth="1"/>
    <col min="199" max="199" width="4.33203125" customWidth="1"/>
    <col min="200" max="200" width="27.44140625" customWidth="1"/>
    <col min="201" max="219" width="18.6640625" customWidth="1"/>
    <col min="220" max="220" width="9.109375" customWidth="1"/>
    <col min="221" max="221" width="4.33203125" customWidth="1"/>
    <col min="222" max="222" width="27.44140625" customWidth="1"/>
    <col min="223" max="241" width="18.6640625" customWidth="1"/>
    <col min="242" max="242" width="9.109375" customWidth="1"/>
    <col min="243" max="243" width="4.33203125" bestFit="1" customWidth="1"/>
    <col min="244" max="244" width="27.44140625" bestFit="1" customWidth="1"/>
    <col min="245" max="263" width="18.6640625" customWidth="1"/>
  </cols>
  <sheetData>
    <row r="1" spans="1:263" s="12" customFormat="1" ht="25.5" customHeight="1" x14ac:dyDescent="0.4">
      <c r="B1" s="103" t="s">
        <v>15</v>
      </c>
      <c r="C1" s="103"/>
      <c r="X1" s="103" t="s">
        <v>16</v>
      </c>
      <c r="Y1" s="103"/>
      <c r="AT1" s="103" t="s">
        <v>17</v>
      </c>
      <c r="AU1" s="103"/>
      <c r="BP1" s="103" t="s">
        <v>18</v>
      </c>
      <c r="BQ1" s="103"/>
      <c r="CL1" s="103" t="s">
        <v>19</v>
      </c>
      <c r="CM1" s="103"/>
      <c r="DH1" s="103" t="s">
        <v>20</v>
      </c>
      <c r="DI1" s="103"/>
      <c r="ED1" s="103" t="s">
        <v>21</v>
      </c>
      <c r="EE1" s="103"/>
      <c r="EZ1" s="103" t="s">
        <v>22</v>
      </c>
      <c r="FA1" s="103"/>
      <c r="FV1" s="103" t="s">
        <v>23</v>
      </c>
      <c r="FW1" s="103"/>
      <c r="GR1" s="103" t="s">
        <v>24</v>
      </c>
      <c r="GS1" s="103"/>
      <c r="HM1" s="104" t="s">
        <v>25</v>
      </c>
      <c r="HN1" s="104"/>
      <c r="HO1" s="104"/>
      <c r="HP1" s="104"/>
      <c r="HQ1" s="104"/>
      <c r="HR1" s="104"/>
      <c r="HS1" s="104"/>
      <c r="HT1" s="104"/>
      <c r="HU1" s="104"/>
      <c r="HV1" s="104"/>
      <c r="HW1" s="104"/>
      <c r="HX1" s="104"/>
      <c r="HY1" s="104"/>
      <c r="HZ1" s="104"/>
      <c r="IA1" s="104"/>
      <c r="IB1" s="104"/>
      <c r="IC1" s="104"/>
      <c r="ID1" s="104"/>
      <c r="IE1" s="104"/>
      <c r="IF1" s="104"/>
      <c r="IG1" s="104"/>
      <c r="IJ1" s="104" t="s">
        <v>26</v>
      </c>
      <c r="IK1" s="104"/>
      <c r="IL1" s="104"/>
      <c r="IM1" s="104"/>
      <c r="IN1" s="104"/>
      <c r="IO1" s="104"/>
      <c r="IP1" s="104"/>
      <c r="IQ1" s="104"/>
      <c r="IR1" s="104"/>
      <c r="IS1" s="104"/>
      <c r="IT1" s="104"/>
      <c r="IU1" s="104"/>
      <c r="IV1" s="104"/>
      <c r="IW1" s="104"/>
      <c r="IX1" s="104"/>
      <c r="IY1" s="104"/>
      <c r="IZ1" s="104"/>
      <c r="JA1" s="104"/>
      <c r="JB1" s="104"/>
      <c r="JC1" s="104"/>
    </row>
    <row r="2" spans="1:263" s="1" customFormat="1" ht="60" customHeight="1" x14ac:dyDescent="0.3">
      <c r="A2" s="19"/>
      <c r="B2" s="19" t="s">
        <v>0</v>
      </c>
      <c r="C2" s="19" t="s">
        <v>11</v>
      </c>
      <c r="D2" s="19" t="s">
        <v>14</v>
      </c>
      <c r="E2" s="19" t="s">
        <v>2</v>
      </c>
      <c r="F2" s="19" t="s">
        <v>3</v>
      </c>
      <c r="G2" s="19" t="s">
        <v>4</v>
      </c>
      <c r="H2" s="19" t="s">
        <v>36</v>
      </c>
      <c r="I2" s="19" t="s">
        <v>44</v>
      </c>
      <c r="J2" s="19" t="s">
        <v>13</v>
      </c>
      <c r="K2" s="19" t="s">
        <v>32</v>
      </c>
      <c r="L2" s="19" t="s">
        <v>6</v>
      </c>
      <c r="M2" s="19" t="s">
        <v>5</v>
      </c>
      <c r="N2" s="19" t="s">
        <v>31</v>
      </c>
      <c r="O2" s="19" t="s">
        <v>7</v>
      </c>
      <c r="P2" s="19" t="s">
        <v>1</v>
      </c>
      <c r="Q2" s="19" t="s">
        <v>8</v>
      </c>
      <c r="R2" s="19" t="s">
        <v>9</v>
      </c>
      <c r="S2" s="19" t="s">
        <v>10</v>
      </c>
      <c r="T2" s="19" t="s">
        <v>42</v>
      </c>
      <c r="U2" s="19" t="s">
        <v>43</v>
      </c>
      <c r="W2" s="19"/>
      <c r="X2" s="19" t="s">
        <v>0</v>
      </c>
      <c r="Y2" s="19" t="s">
        <v>11</v>
      </c>
      <c r="Z2" s="19" t="s">
        <v>14</v>
      </c>
      <c r="AA2" s="19" t="s">
        <v>2</v>
      </c>
      <c r="AB2" s="19" t="s">
        <v>3</v>
      </c>
      <c r="AC2" s="19" t="s">
        <v>4</v>
      </c>
      <c r="AD2" s="19" t="s">
        <v>36</v>
      </c>
      <c r="AE2" s="19" t="s">
        <v>44</v>
      </c>
      <c r="AF2" s="19" t="s">
        <v>13</v>
      </c>
      <c r="AG2" s="19" t="s">
        <v>32</v>
      </c>
      <c r="AH2" s="19" t="s">
        <v>6</v>
      </c>
      <c r="AI2" s="19" t="s">
        <v>5</v>
      </c>
      <c r="AJ2" s="19" t="s">
        <v>31</v>
      </c>
      <c r="AK2" s="19" t="s">
        <v>7</v>
      </c>
      <c r="AL2" s="19" t="s">
        <v>1</v>
      </c>
      <c r="AM2" s="19" t="s">
        <v>8</v>
      </c>
      <c r="AN2" s="19" t="s">
        <v>9</v>
      </c>
      <c r="AO2" s="19" t="s">
        <v>10</v>
      </c>
      <c r="AP2" s="19" t="s">
        <v>42</v>
      </c>
      <c r="AQ2" s="19" t="s">
        <v>43</v>
      </c>
      <c r="AS2" s="19"/>
      <c r="AT2" s="19" t="s">
        <v>0</v>
      </c>
      <c r="AU2" s="19" t="s">
        <v>11</v>
      </c>
      <c r="AV2" s="19" t="s">
        <v>14</v>
      </c>
      <c r="AW2" s="19" t="s">
        <v>2</v>
      </c>
      <c r="AX2" s="19" t="s">
        <v>3</v>
      </c>
      <c r="AY2" s="19" t="s">
        <v>4</v>
      </c>
      <c r="AZ2" s="19" t="s">
        <v>36</v>
      </c>
      <c r="BA2" s="19" t="s">
        <v>44</v>
      </c>
      <c r="BB2" s="19" t="s">
        <v>13</v>
      </c>
      <c r="BC2" s="19" t="s">
        <v>32</v>
      </c>
      <c r="BD2" s="19" t="s">
        <v>6</v>
      </c>
      <c r="BE2" s="19" t="s">
        <v>5</v>
      </c>
      <c r="BF2" s="19" t="s">
        <v>31</v>
      </c>
      <c r="BG2" s="19" t="s">
        <v>7</v>
      </c>
      <c r="BH2" s="19" t="s">
        <v>1</v>
      </c>
      <c r="BI2" s="19" t="s">
        <v>8</v>
      </c>
      <c r="BJ2" s="19" t="s">
        <v>9</v>
      </c>
      <c r="BK2" s="19" t="s">
        <v>10</v>
      </c>
      <c r="BL2" s="19" t="s">
        <v>42</v>
      </c>
      <c r="BM2" s="19" t="s">
        <v>43</v>
      </c>
      <c r="BO2" s="19"/>
      <c r="BP2" s="19" t="s">
        <v>0</v>
      </c>
      <c r="BQ2" s="19" t="s">
        <v>11</v>
      </c>
      <c r="BR2" s="19" t="s">
        <v>14</v>
      </c>
      <c r="BS2" s="19" t="s">
        <v>2</v>
      </c>
      <c r="BT2" s="19" t="s">
        <v>3</v>
      </c>
      <c r="BU2" s="19" t="s">
        <v>4</v>
      </c>
      <c r="BV2" s="19" t="s">
        <v>36</v>
      </c>
      <c r="BW2" s="19" t="s">
        <v>44</v>
      </c>
      <c r="BX2" s="19" t="s">
        <v>13</v>
      </c>
      <c r="BY2" s="19" t="s">
        <v>32</v>
      </c>
      <c r="BZ2" s="19" t="s">
        <v>6</v>
      </c>
      <c r="CA2" s="19" t="s">
        <v>5</v>
      </c>
      <c r="CB2" s="19" t="s">
        <v>31</v>
      </c>
      <c r="CC2" s="19" t="s">
        <v>7</v>
      </c>
      <c r="CD2" s="19" t="s">
        <v>1</v>
      </c>
      <c r="CE2" s="19" t="s">
        <v>8</v>
      </c>
      <c r="CF2" s="19" t="s">
        <v>9</v>
      </c>
      <c r="CG2" s="19" t="s">
        <v>10</v>
      </c>
      <c r="CH2" s="19" t="s">
        <v>42</v>
      </c>
      <c r="CI2" s="19" t="s">
        <v>43</v>
      </c>
      <c r="CK2" s="19"/>
      <c r="CL2" s="19" t="s">
        <v>0</v>
      </c>
      <c r="CM2" s="19" t="s">
        <v>11</v>
      </c>
      <c r="CN2" s="19" t="s">
        <v>14</v>
      </c>
      <c r="CO2" s="19" t="s">
        <v>2</v>
      </c>
      <c r="CP2" s="19" t="s">
        <v>3</v>
      </c>
      <c r="CQ2" s="19" t="s">
        <v>4</v>
      </c>
      <c r="CR2" s="19" t="s">
        <v>36</v>
      </c>
      <c r="CS2" s="19" t="s">
        <v>44</v>
      </c>
      <c r="CT2" s="19" t="s">
        <v>13</v>
      </c>
      <c r="CU2" s="19" t="s">
        <v>32</v>
      </c>
      <c r="CV2" s="19" t="s">
        <v>6</v>
      </c>
      <c r="CW2" s="19" t="s">
        <v>5</v>
      </c>
      <c r="CX2" s="19" t="s">
        <v>31</v>
      </c>
      <c r="CY2" s="19" t="s">
        <v>7</v>
      </c>
      <c r="CZ2" s="19" t="s">
        <v>1</v>
      </c>
      <c r="DA2" s="19" t="s">
        <v>8</v>
      </c>
      <c r="DB2" s="19" t="s">
        <v>9</v>
      </c>
      <c r="DC2" s="19" t="s">
        <v>10</v>
      </c>
      <c r="DD2" s="19" t="s">
        <v>42</v>
      </c>
      <c r="DE2" s="19" t="s">
        <v>43</v>
      </c>
      <c r="DG2" s="19"/>
      <c r="DH2" s="19" t="s">
        <v>0</v>
      </c>
      <c r="DI2" s="19" t="s">
        <v>11</v>
      </c>
      <c r="DJ2" s="19" t="s">
        <v>14</v>
      </c>
      <c r="DK2" s="19" t="s">
        <v>2</v>
      </c>
      <c r="DL2" s="19" t="s">
        <v>3</v>
      </c>
      <c r="DM2" s="19" t="s">
        <v>4</v>
      </c>
      <c r="DN2" s="19" t="s">
        <v>36</v>
      </c>
      <c r="DO2" s="19" t="s">
        <v>44</v>
      </c>
      <c r="DP2" s="19" t="s">
        <v>13</v>
      </c>
      <c r="DQ2" s="19" t="s">
        <v>32</v>
      </c>
      <c r="DR2" s="19" t="s">
        <v>6</v>
      </c>
      <c r="DS2" s="19" t="s">
        <v>5</v>
      </c>
      <c r="DT2" s="19" t="s">
        <v>31</v>
      </c>
      <c r="DU2" s="19" t="s">
        <v>7</v>
      </c>
      <c r="DV2" s="19" t="s">
        <v>1</v>
      </c>
      <c r="DW2" s="19" t="s">
        <v>8</v>
      </c>
      <c r="DX2" s="19" t="s">
        <v>9</v>
      </c>
      <c r="DY2" s="19" t="s">
        <v>10</v>
      </c>
      <c r="DZ2" s="19" t="s">
        <v>42</v>
      </c>
      <c r="EA2" s="19" t="s">
        <v>43</v>
      </c>
      <c r="EC2" s="19"/>
      <c r="ED2" s="19" t="s">
        <v>0</v>
      </c>
      <c r="EE2" s="19" t="s">
        <v>11</v>
      </c>
      <c r="EF2" s="19" t="s">
        <v>14</v>
      </c>
      <c r="EG2" s="19" t="s">
        <v>2</v>
      </c>
      <c r="EH2" s="19" t="s">
        <v>3</v>
      </c>
      <c r="EI2" s="19" t="s">
        <v>4</v>
      </c>
      <c r="EJ2" s="19" t="s">
        <v>36</v>
      </c>
      <c r="EK2" s="19" t="s">
        <v>44</v>
      </c>
      <c r="EL2" s="19" t="s">
        <v>13</v>
      </c>
      <c r="EM2" s="19" t="s">
        <v>32</v>
      </c>
      <c r="EN2" s="19" t="s">
        <v>6</v>
      </c>
      <c r="EO2" s="19" t="s">
        <v>5</v>
      </c>
      <c r="EP2" s="19" t="s">
        <v>31</v>
      </c>
      <c r="EQ2" s="19" t="s">
        <v>7</v>
      </c>
      <c r="ER2" s="19" t="s">
        <v>1</v>
      </c>
      <c r="ES2" s="19" t="s">
        <v>8</v>
      </c>
      <c r="ET2" s="19" t="s">
        <v>9</v>
      </c>
      <c r="EU2" s="19" t="s">
        <v>10</v>
      </c>
      <c r="EV2" s="19" t="s">
        <v>42</v>
      </c>
      <c r="EW2" s="19" t="s">
        <v>43</v>
      </c>
      <c r="EY2" s="19"/>
      <c r="EZ2" s="19" t="s">
        <v>0</v>
      </c>
      <c r="FA2" s="19" t="s">
        <v>11</v>
      </c>
      <c r="FB2" s="19" t="s">
        <v>14</v>
      </c>
      <c r="FC2" s="19" t="s">
        <v>2</v>
      </c>
      <c r="FD2" s="19" t="s">
        <v>3</v>
      </c>
      <c r="FE2" s="19" t="s">
        <v>4</v>
      </c>
      <c r="FF2" s="19" t="s">
        <v>36</v>
      </c>
      <c r="FG2" s="19" t="s">
        <v>44</v>
      </c>
      <c r="FH2" s="19" t="s">
        <v>13</v>
      </c>
      <c r="FI2" s="19" t="s">
        <v>32</v>
      </c>
      <c r="FJ2" s="19" t="s">
        <v>6</v>
      </c>
      <c r="FK2" s="19" t="s">
        <v>5</v>
      </c>
      <c r="FL2" s="19" t="s">
        <v>31</v>
      </c>
      <c r="FM2" s="19" t="s">
        <v>7</v>
      </c>
      <c r="FN2" s="19" t="s">
        <v>1</v>
      </c>
      <c r="FO2" s="19" t="s">
        <v>8</v>
      </c>
      <c r="FP2" s="19" t="s">
        <v>9</v>
      </c>
      <c r="FQ2" s="19" t="s">
        <v>10</v>
      </c>
      <c r="FR2" s="19" t="s">
        <v>42</v>
      </c>
      <c r="FS2" s="19" t="s">
        <v>43</v>
      </c>
      <c r="FU2" s="19"/>
      <c r="FV2" s="19" t="s">
        <v>0</v>
      </c>
      <c r="FW2" s="19" t="s">
        <v>11</v>
      </c>
      <c r="FX2" s="19" t="s">
        <v>14</v>
      </c>
      <c r="FY2" s="19" t="s">
        <v>2</v>
      </c>
      <c r="FZ2" s="19" t="s">
        <v>3</v>
      </c>
      <c r="GA2" s="19" t="s">
        <v>4</v>
      </c>
      <c r="GB2" s="19" t="s">
        <v>36</v>
      </c>
      <c r="GC2" s="19" t="s">
        <v>44</v>
      </c>
      <c r="GD2" s="19" t="s">
        <v>13</v>
      </c>
      <c r="GE2" s="19" t="s">
        <v>32</v>
      </c>
      <c r="GF2" s="19" t="s">
        <v>6</v>
      </c>
      <c r="GG2" s="19" t="s">
        <v>5</v>
      </c>
      <c r="GH2" s="19" t="s">
        <v>31</v>
      </c>
      <c r="GI2" s="19" t="s">
        <v>7</v>
      </c>
      <c r="GJ2" s="19" t="s">
        <v>1</v>
      </c>
      <c r="GK2" s="19" t="s">
        <v>8</v>
      </c>
      <c r="GL2" s="19" t="s">
        <v>9</v>
      </c>
      <c r="GM2" s="19" t="s">
        <v>10</v>
      </c>
      <c r="GN2" s="19" t="s">
        <v>42</v>
      </c>
      <c r="GO2" s="19" t="s">
        <v>43</v>
      </c>
      <c r="GQ2" s="19"/>
      <c r="GR2" s="19" t="s">
        <v>0</v>
      </c>
      <c r="GS2" s="19" t="s">
        <v>11</v>
      </c>
      <c r="GT2" s="19" t="s">
        <v>14</v>
      </c>
      <c r="GU2" s="19" t="s">
        <v>2</v>
      </c>
      <c r="GV2" s="19" t="s">
        <v>3</v>
      </c>
      <c r="GW2" s="19" t="s">
        <v>4</v>
      </c>
      <c r="GX2" s="19" t="s">
        <v>36</v>
      </c>
      <c r="GY2" s="19" t="s">
        <v>44</v>
      </c>
      <c r="GZ2" s="19" t="s">
        <v>13</v>
      </c>
      <c r="HA2" s="19" t="s">
        <v>32</v>
      </c>
      <c r="HB2" s="19" t="s">
        <v>6</v>
      </c>
      <c r="HC2" s="19" t="s">
        <v>5</v>
      </c>
      <c r="HD2" s="19" t="s">
        <v>31</v>
      </c>
      <c r="HE2" s="19" t="s">
        <v>7</v>
      </c>
      <c r="HF2" s="19" t="s">
        <v>1</v>
      </c>
      <c r="HG2" s="19" t="s">
        <v>8</v>
      </c>
      <c r="HH2" s="19" t="s">
        <v>9</v>
      </c>
      <c r="HI2" s="19" t="s">
        <v>10</v>
      </c>
      <c r="HJ2" s="19" t="s">
        <v>42</v>
      </c>
      <c r="HK2" s="19" t="s">
        <v>43</v>
      </c>
      <c r="HM2" s="19"/>
      <c r="HN2" s="19" t="s">
        <v>0</v>
      </c>
      <c r="HO2" s="19" t="s">
        <v>11</v>
      </c>
      <c r="HP2" s="19" t="s">
        <v>14</v>
      </c>
      <c r="HQ2" s="19" t="s">
        <v>2</v>
      </c>
      <c r="HR2" s="19" t="s">
        <v>3</v>
      </c>
      <c r="HS2" s="19" t="s">
        <v>4</v>
      </c>
      <c r="HT2" s="19" t="s">
        <v>36</v>
      </c>
      <c r="HU2" s="19" t="s">
        <v>44</v>
      </c>
      <c r="HV2" s="19" t="s">
        <v>13</v>
      </c>
      <c r="HW2" s="19" t="s">
        <v>32</v>
      </c>
      <c r="HX2" s="19" t="s">
        <v>6</v>
      </c>
      <c r="HY2" s="19" t="s">
        <v>5</v>
      </c>
      <c r="HZ2" s="19" t="s">
        <v>31</v>
      </c>
      <c r="IA2" s="19" t="s">
        <v>7</v>
      </c>
      <c r="IB2" s="19" t="s">
        <v>1</v>
      </c>
      <c r="IC2" s="19" t="s">
        <v>8</v>
      </c>
      <c r="ID2" s="19" t="s">
        <v>9</v>
      </c>
      <c r="IE2" s="19" t="s">
        <v>10</v>
      </c>
      <c r="IF2" s="19" t="s">
        <v>42</v>
      </c>
      <c r="IG2" s="19" t="s">
        <v>43</v>
      </c>
      <c r="II2" s="19"/>
      <c r="IJ2" s="19" t="s">
        <v>0</v>
      </c>
      <c r="IK2" s="19" t="s">
        <v>11</v>
      </c>
      <c r="IL2" s="19" t="s">
        <v>14</v>
      </c>
      <c r="IM2" s="19" t="s">
        <v>2</v>
      </c>
      <c r="IN2" s="19" t="s">
        <v>3</v>
      </c>
      <c r="IO2" s="19" t="s">
        <v>4</v>
      </c>
      <c r="IP2" s="19" t="s">
        <v>36</v>
      </c>
      <c r="IQ2" s="19" t="s">
        <v>44</v>
      </c>
      <c r="IR2" s="19" t="s">
        <v>13</v>
      </c>
      <c r="IS2" s="19" t="s">
        <v>32</v>
      </c>
      <c r="IT2" s="19" t="s">
        <v>6</v>
      </c>
      <c r="IU2" s="19" t="s">
        <v>5</v>
      </c>
      <c r="IV2" s="19" t="s">
        <v>31</v>
      </c>
      <c r="IW2" s="19" t="s">
        <v>7</v>
      </c>
      <c r="IX2" s="19" t="s">
        <v>1</v>
      </c>
      <c r="IY2" s="19" t="s">
        <v>8</v>
      </c>
      <c r="IZ2" s="19" t="s">
        <v>9</v>
      </c>
      <c r="JA2" s="19" t="s">
        <v>10</v>
      </c>
      <c r="JB2" s="19" t="s">
        <v>42</v>
      </c>
      <c r="JC2" s="19" t="s">
        <v>43</v>
      </c>
    </row>
    <row r="3" spans="1:263" ht="15.6" x14ac:dyDescent="0.3">
      <c r="A3" s="9">
        <v>1</v>
      </c>
      <c r="B3" s="9" t="str">
        <f>'YILLIK MALİYET RAPORU'!B3</f>
        <v xml:space="preserve"> AD SOYAD 1</v>
      </c>
      <c r="C3" s="4">
        <f>'YILLIK MALİYET RAPORU'!C3</f>
        <v>20002.5</v>
      </c>
      <c r="D3" s="4">
        <f>PARAMETRELER!$D$4</f>
        <v>150018.75</v>
      </c>
      <c r="E3" s="4">
        <f t="shared" ref="E3:E66" si="0">IF(C3&lt;D3,C3,D3)*0.14</f>
        <v>2800.3500000000004</v>
      </c>
      <c r="F3" s="4">
        <f t="shared" ref="F3:F66" si="1">IF(C3&lt;D3,C3,D3)*0.01</f>
        <v>200.02500000000001</v>
      </c>
      <c r="G3" s="4">
        <f t="shared" ref="G3:G66" si="2">C3-E3-F3</f>
        <v>17002.125</v>
      </c>
      <c r="H3" s="4" cm="1">
        <f t="array" ref="H3">SUMPRODUCT(--(SUM(G3:G3)&gt;PARAMETRELER!$D$21:$D$24), (SUM(G3:G3)-PARAMETRELER!$D$21:$D$24), {0.15;0.05;0.07;0.08})-SUM($H$2:$H$2)</f>
        <v>2550.3187499999999</v>
      </c>
      <c r="I3" s="4">
        <f>PARAMETRELER!$D$8</f>
        <v>2550.3187499999999</v>
      </c>
      <c r="J3" s="4">
        <f t="shared" ref="J3:J66" si="3">K3+G3</f>
        <v>17002.125</v>
      </c>
      <c r="K3" s="4">
        <v>0</v>
      </c>
      <c r="L3" s="4">
        <f t="shared" ref="L3:L66" si="4">C3</f>
        <v>20002.5</v>
      </c>
      <c r="M3" s="4">
        <f>PARAMETRELER!$D$6</f>
        <v>20002.5</v>
      </c>
      <c r="N3" s="4">
        <f>IF(L3-M3&gt;0,L3-M3,0)</f>
        <v>0</v>
      </c>
      <c r="O3" s="4">
        <f>IF(C3&lt;=PARAMETRELER!$D$6,0,N3*0.00759)</f>
        <v>0</v>
      </c>
      <c r="P3" s="20">
        <f t="shared" ref="P3:P66" si="5">C3-E3-F3-H3-O3+I3</f>
        <v>17002.125</v>
      </c>
      <c r="Q3" s="21">
        <f t="shared" ref="Q3:Q66" si="6">IF(C3&lt;D3,C3,D3)*0.205</f>
        <v>4100.5124999999998</v>
      </c>
      <c r="R3" s="21">
        <f t="shared" ref="R3:R66" si="7">IF(C3&lt;D3,C3,D3)*0.02</f>
        <v>400.05</v>
      </c>
      <c r="S3" s="20">
        <f t="shared" ref="S3:S66" si="8">C3+Q3+R3</f>
        <v>24503.0625</v>
      </c>
      <c r="T3" s="44">
        <f t="shared" ref="T3:T66" si="9">IF(B3&lt;C3,B3,C3)*0.05</f>
        <v>1000.125</v>
      </c>
      <c r="U3" s="45">
        <f>S3-T3</f>
        <v>23502.9375</v>
      </c>
      <c r="W3" s="9">
        <v>1</v>
      </c>
      <c r="X3" s="9" t="str">
        <f t="shared" ref="X3:X66" si="10">B3</f>
        <v xml:space="preserve"> AD SOYAD 1</v>
      </c>
      <c r="Y3" s="4">
        <f t="shared" ref="Y3:Y66" si="11">C3</f>
        <v>20002.5</v>
      </c>
      <c r="Z3" s="4">
        <f>PARAMETRELER!$D$4</f>
        <v>150018.75</v>
      </c>
      <c r="AA3" s="4">
        <f>IF(Y3&lt;Z3,Y3,Z3)*0.14</f>
        <v>2800.3500000000004</v>
      </c>
      <c r="AB3" s="4">
        <f>IF(Y3&lt;Z3,Y3,Z3)*0.01</f>
        <v>200.02500000000001</v>
      </c>
      <c r="AC3" s="4">
        <f t="shared" ref="AC3:AC66" si="12">Y3-AA3-AB3</f>
        <v>17002.125</v>
      </c>
      <c r="AD3" s="4" cm="1">
        <f t="array" ref="AD3">SUMPRODUCT(--(SUM(G3,AC3)&gt;PARAMETRELER!$D$21:$D$24), (SUM(G3,AC3)-PARAMETRELER!$D$21:$D$24), {0.15;0.05;0.07;0.08})-SUM($H$2,H3)</f>
        <v>2550.3187499999999</v>
      </c>
      <c r="AE3" s="4">
        <f>PARAMETRELER!$D$9</f>
        <v>2550.3187499999999</v>
      </c>
      <c r="AF3" s="4">
        <f t="shared" ref="AF3:AF66" si="13">AG3+AC3</f>
        <v>34004.25</v>
      </c>
      <c r="AG3" s="4">
        <f t="shared" ref="AG3:AG66" si="14">J3</f>
        <v>17002.125</v>
      </c>
      <c r="AH3" s="4">
        <f t="shared" ref="AH3:AH66" si="15">Y3</f>
        <v>20002.5</v>
      </c>
      <c r="AI3" s="4">
        <f>PARAMETRELER!$D$6</f>
        <v>20002.5</v>
      </c>
      <c r="AJ3" s="4">
        <f>IF(AH3-AI3&gt;0,AH3-AI3,0)</f>
        <v>0</v>
      </c>
      <c r="AK3" s="4">
        <f>IF(Y3&lt;=PARAMETRELER!$D$6,0,AJ3*0.00759)</f>
        <v>0</v>
      </c>
      <c r="AL3" s="20">
        <f>Y3-AA3-AB3-AD3-AK3+AE3</f>
        <v>17002.125</v>
      </c>
      <c r="AM3" s="21">
        <f>IF(Y3&lt;Z3,Y3,Z3)*0.205</f>
        <v>4100.5124999999998</v>
      </c>
      <c r="AN3" s="21">
        <f t="shared" ref="AN3:AN66" si="16">IF(Y3&lt;Z3,Y3,Z3)*0.02</f>
        <v>400.05</v>
      </c>
      <c r="AO3" s="20">
        <f t="shared" ref="AO3:AO66" si="17">Y3+AM3+AN3</f>
        <v>24503.0625</v>
      </c>
      <c r="AP3" s="44">
        <f>IF(X3&lt;Y3,X3,Y3)*0.05</f>
        <v>1000.125</v>
      </c>
      <c r="AQ3" s="45">
        <f>AO3-AP3</f>
        <v>23502.9375</v>
      </c>
      <c r="AS3" s="9">
        <v>1</v>
      </c>
      <c r="AT3" s="9" t="str">
        <f t="shared" ref="AT3:AT66" si="18">X3</f>
        <v xml:space="preserve"> AD SOYAD 1</v>
      </c>
      <c r="AU3" s="4">
        <f t="shared" ref="AU3:AU66" si="19">Y3</f>
        <v>20002.5</v>
      </c>
      <c r="AV3" s="4">
        <f>PARAMETRELER!$D$4</f>
        <v>150018.75</v>
      </c>
      <c r="AW3" s="4">
        <f>IF(AU3&lt;AV3,AU3,AV3)*0.14</f>
        <v>2800.3500000000004</v>
      </c>
      <c r="AX3" s="4">
        <f>IF(AU3&lt;AV3,AU3,AV3)*0.01</f>
        <v>200.02500000000001</v>
      </c>
      <c r="AY3" s="4">
        <f t="shared" ref="AY3:AY66" si="20">AU3-AW3-AX3</f>
        <v>17002.125</v>
      </c>
      <c r="AZ3" s="4" cm="1">
        <f t="array" ref="AZ3">SUMPRODUCT(--(SUM(G3,AC3,AY3)&gt;PARAMETRELER!$D$21:$D$24), (SUM(G3,AC3,AY3)-PARAMETRELER!$D$21:$D$24), {0.15;0.05;0.07;0.08})-SUM($H$2,H3,AD3)</f>
        <v>2550.3187499999995</v>
      </c>
      <c r="BA3" s="4">
        <f>PARAMETRELER!$D$10</f>
        <v>2550.3187499999995</v>
      </c>
      <c r="BB3" s="4">
        <f t="shared" ref="BB3:BB66" si="21">BC3+AY3</f>
        <v>51006.375</v>
      </c>
      <c r="BC3" s="4">
        <f t="shared" ref="BC3:BC66" si="22">AF3</f>
        <v>34004.25</v>
      </c>
      <c r="BD3" s="4">
        <f t="shared" ref="BD3:BD66" si="23">AU3</f>
        <v>20002.5</v>
      </c>
      <c r="BE3" s="4">
        <f>PARAMETRELER!$D$6</f>
        <v>20002.5</v>
      </c>
      <c r="BF3" s="4">
        <f>IF(BD3-BE3&gt;0,BD3-BE3,0)</f>
        <v>0</v>
      </c>
      <c r="BG3" s="4">
        <f>IF(AU3&lt;=PARAMETRELER!$D$6,0,BF3*0.00759)</f>
        <v>0</v>
      </c>
      <c r="BH3" s="20">
        <f>AU3-AW3-AX3-AZ3-BG3+BA3</f>
        <v>17002.125</v>
      </c>
      <c r="BI3" s="21">
        <f>IF(AU3&lt;AV3,AU3,AV3)*0.205</f>
        <v>4100.5124999999998</v>
      </c>
      <c r="BJ3" s="21">
        <f t="shared" ref="BJ3:BJ66" si="24">IF(AU3&lt;AV3,AU3,AV3)*0.02</f>
        <v>400.05</v>
      </c>
      <c r="BK3" s="20">
        <f t="shared" ref="BK3:BK66" si="25">AU3+BI3+BJ3</f>
        <v>24503.0625</v>
      </c>
      <c r="BL3" s="44">
        <f>IF(AT3&lt;AU3,AT3,AU3)*0.05</f>
        <v>1000.125</v>
      </c>
      <c r="BM3" s="45">
        <f>BK3-BL3</f>
        <v>23502.9375</v>
      </c>
      <c r="BO3" s="9">
        <v>1</v>
      </c>
      <c r="BP3" s="9" t="str">
        <f t="shared" ref="BP3:BP66" si="26">AT3</f>
        <v xml:space="preserve"> AD SOYAD 1</v>
      </c>
      <c r="BQ3" s="4">
        <f t="shared" ref="BQ3:BQ66" si="27">AU3</f>
        <v>20002.5</v>
      </c>
      <c r="BR3" s="4">
        <f>PARAMETRELER!$D$4</f>
        <v>150018.75</v>
      </c>
      <c r="BS3" s="4">
        <f>IF(BQ3&lt;BR3,BQ3,BR3)*0.14</f>
        <v>2800.3500000000004</v>
      </c>
      <c r="BT3" s="4">
        <f>IF(BQ3&lt;BR3,BQ3,BR3)*0.01</f>
        <v>200.02500000000001</v>
      </c>
      <c r="BU3" s="4">
        <f t="shared" ref="BU3:BU66" si="28">BQ3-BS3-BT3</f>
        <v>17002.125</v>
      </c>
      <c r="BV3" s="4" cm="1">
        <f t="array" ref="BV3">SUMPRODUCT(--(SUM(G3,AC3,AY3,BU3)&gt;PARAMETRELER!$D$21:$D$24), (SUM(G3,AC3,AY3,BU3)-PARAMETRELER!$D$21:$D$24), {0.15;0.05;0.07;0.08})-SUM($H$2,H3,AD3,AZ3)</f>
        <v>2550.3187500000004</v>
      </c>
      <c r="BW3" s="4">
        <f>PARAMETRELER!$D$11</f>
        <v>2550.3187500000004</v>
      </c>
      <c r="BX3" s="4">
        <f t="shared" ref="BX3:BX66" si="29">BY3+BU3</f>
        <v>68008.5</v>
      </c>
      <c r="BY3" s="4">
        <f t="shared" ref="BY3:BY66" si="30">BB3</f>
        <v>51006.375</v>
      </c>
      <c r="BZ3" s="4">
        <f t="shared" ref="BZ3:BZ66" si="31">BQ3</f>
        <v>20002.5</v>
      </c>
      <c r="CA3" s="4">
        <f>PARAMETRELER!$D$6</f>
        <v>20002.5</v>
      </c>
      <c r="CB3" s="4">
        <f>IF(BZ3-CA3&gt;0,BZ3-CA3,0)</f>
        <v>0</v>
      </c>
      <c r="CC3" s="4">
        <f>IF(BQ3&lt;=PARAMETRELER!$D$6,0,CB3*0.00759)</f>
        <v>0</v>
      </c>
      <c r="CD3" s="20">
        <f>BQ3-BS3-BT3-BV3-CC3+BW3</f>
        <v>17002.125</v>
      </c>
      <c r="CE3" s="21">
        <f>IF(BQ3&lt;BR3,BQ3,BR3)*0.205</f>
        <v>4100.5124999999998</v>
      </c>
      <c r="CF3" s="21">
        <f t="shared" ref="CF3:CF66" si="32">IF(BQ3&lt;BR3,BQ3,BR3)*0.02</f>
        <v>400.05</v>
      </c>
      <c r="CG3" s="20">
        <f t="shared" ref="CG3:CG66" si="33">BQ3+CE3+CF3</f>
        <v>24503.0625</v>
      </c>
      <c r="CH3" s="44">
        <f>IF(BP3&lt;BQ3,BP3,BQ3)*0.05</f>
        <v>1000.125</v>
      </c>
      <c r="CI3" s="45">
        <f>CG3-CH3</f>
        <v>23502.9375</v>
      </c>
      <c r="CK3" s="9">
        <v>1</v>
      </c>
      <c r="CL3" s="9" t="str">
        <f t="shared" ref="CL3:CL66" si="34">BP3</f>
        <v xml:space="preserve"> AD SOYAD 1</v>
      </c>
      <c r="CM3" s="4">
        <f t="shared" ref="CM3:CM66" si="35">BQ3</f>
        <v>20002.5</v>
      </c>
      <c r="CN3" s="4">
        <f>PARAMETRELER!$D$4</f>
        <v>150018.75</v>
      </c>
      <c r="CO3" s="4">
        <f>IF(CM3&lt;CN3,CM3,CN3)*0.14</f>
        <v>2800.3500000000004</v>
      </c>
      <c r="CP3" s="4">
        <f>IF(CM3&lt;CN3,CM3,CN3)*0.01</f>
        <v>200.02500000000001</v>
      </c>
      <c r="CQ3" s="4">
        <f t="shared" ref="CQ3:CQ66" si="36">CM3-CO3-CP3</f>
        <v>17002.125</v>
      </c>
      <c r="CR3" s="4" cm="1">
        <f t="array" ref="CR3">SUMPRODUCT(--(SUM(G3,AC3,AY3,BU3,CQ3)&gt;PARAMETRELER!$D$21:$D$24), (SUM(G3,AC3,AY3,BU3,CQ3)-PARAMETRELER!$D$21:$D$24), {0.15;0.05;0.07;0.08})-SUM($H$2,H3,AD3,AZ3,BV3)</f>
        <v>2550.3187500000004</v>
      </c>
      <c r="CS3" s="4">
        <f>PARAMETRELER!$D$12</f>
        <v>2550.3187500000004</v>
      </c>
      <c r="CT3" s="4">
        <f t="shared" ref="CT3:CT66" si="37">CU3+CQ3</f>
        <v>85010.625</v>
      </c>
      <c r="CU3" s="4">
        <f t="shared" ref="CU3:CU66" si="38">BX3</f>
        <v>68008.5</v>
      </c>
      <c r="CV3" s="4">
        <f t="shared" ref="CV3:CV66" si="39">CM3</f>
        <v>20002.5</v>
      </c>
      <c r="CW3" s="4">
        <f>PARAMETRELER!$D$6</f>
        <v>20002.5</v>
      </c>
      <c r="CX3" s="4">
        <f>IF(CV3-CW3&gt;0,CV3-CW3,0)</f>
        <v>0</v>
      </c>
      <c r="CY3" s="4">
        <f>IF(CM3&lt;=PARAMETRELER!$D$6,0,CX3*0.00759)</f>
        <v>0</v>
      </c>
      <c r="CZ3" s="20">
        <f>CM3-CO3-CP3-CR3-CY3+CS3</f>
        <v>17002.125</v>
      </c>
      <c r="DA3" s="21">
        <f>IF(CM3&lt;CN3,CM3,CN3)*0.205</f>
        <v>4100.5124999999998</v>
      </c>
      <c r="DB3" s="21">
        <f t="shared" ref="DB3:DB66" si="40">IF(CM3&lt;CN3,CM3,CN3)*0.02</f>
        <v>400.05</v>
      </c>
      <c r="DC3" s="20">
        <f t="shared" ref="DC3:DC66" si="41">CM3+DA3+DB3</f>
        <v>24503.0625</v>
      </c>
      <c r="DD3" s="44">
        <f>IF(CL3&lt;CM3,CL3,CM3)*0.05</f>
        <v>1000.125</v>
      </c>
      <c r="DE3" s="45">
        <f>DC3-DD3</f>
        <v>23502.9375</v>
      </c>
      <c r="DG3" s="9">
        <v>1</v>
      </c>
      <c r="DH3" s="9" t="str">
        <f t="shared" ref="DH3:DI7" si="42">CL3</f>
        <v xml:space="preserve"> AD SOYAD 1</v>
      </c>
      <c r="DI3" s="4">
        <f t="shared" si="42"/>
        <v>20002.5</v>
      </c>
      <c r="DJ3" s="4">
        <f>PARAMETRELER!$D$4</f>
        <v>150018.75</v>
      </c>
      <c r="DK3" s="4">
        <f>IF(DI3&lt;DJ3,DI3,DJ3)*0.14</f>
        <v>2800.3500000000004</v>
      </c>
      <c r="DL3" s="4">
        <f>IF(DI3&lt;DJ3,DI3,DJ3)*0.01</f>
        <v>200.02500000000001</v>
      </c>
      <c r="DM3" s="4">
        <f t="shared" ref="DM3:DM66" si="43">DI3-DK3-DL3</f>
        <v>17002.125</v>
      </c>
      <c r="DN3" s="4" cm="1">
        <f t="array" ref="DN3">SUMPRODUCT(--(SUM(G3,AC3,AY3,BU3,CQ3,DM3)&gt;PARAMETRELER!$D$21:$D$24), (SUM(G3,AC3,AY3,BU3,CQ3,DM3)-PARAMETRELER!$D$21:$D$24), {0.15;0.05;0.07;0.08})-SUM($H$2,H3,AD3,AZ3,BV3,CR3)</f>
        <v>2550.3187499999985</v>
      </c>
      <c r="DO3" s="4">
        <f>PARAMETRELER!$D$13</f>
        <v>2550.3187499999985</v>
      </c>
      <c r="DP3" s="4">
        <f t="shared" ref="DP3:DP66" si="44">DQ3+DM3</f>
        <v>102012.75</v>
      </c>
      <c r="DQ3" s="4">
        <f t="shared" ref="DQ3:DQ66" si="45">CT3</f>
        <v>85010.625</v>
      </c>
      <c r="DR3" s="4">
        <f t="shared" ref="DR3:DR66" si="46">DI3</f>
        <v>20002.5</v>
      </c>
      <c r="DS3" s="4">
        <f>PARAMETRELER!$D$6</f>
        <v>20002.5</v>
      </c>
      <c r="DT3" s="4">
        <f>IF(DR3-DS3&gt;0,DR3-DS3,0)</f>
        <v>0</v>
      </c>
      <c r="DU3" s="4">
        <f>IF(DI3&lt;=PARAMETRELER!$D$6,0,DT3*0.00759)</f>
        <v>0</v>
      </c>
      <c r="DV3" s="20">
        <f>DI3-DK3-DL3-DN3-DU3+DO3</f>
        <v>17002.125</v>
      </c>
      <c r="DW3" s="21">
        <f>IF(DI3&lt;DJ3,DI3,DJ3)*0.205</f>
        <v>4100.5124999999998</v>
      </c>
      <c r="DX3" s="21">
        <f t="shared" ref="DX3:DX66" si="47">IF(DI3&lt;DJ3,DI3,DJ3)*0.02</f>
        <v>400.05</v>
      </c>
      <c r="DY3" s="20">
        <f t="shared" ref="DY3:DY66" si="48">DI3+DW3+DX3</f>
        <v>24503.0625</v>
      </c>
      <c r="DZ3" s="44">
        <f>IF(DH3&lt;DI3,DH3,DI3)*0.05</f>
        <v>1000.125</v>
      </c>
      <c r="EA3" s="45">
        <f>DY3-DZ3</f>
        <v>23502.9375</v>
      </c>
      <c r="EC3" s="9">
        <v>1</v>
      </c>
      <c r="ED3" s="9" t="str">
        <f t="shared" ref="ED3:ED66" si="49">DH3</f>
        <v xml:space="preserve"> AD SOYAD 1</v>
      </c>
      <c r="EE3" s="4">
        <f>C3</f>
        <v>20002.5</v>
      </c>
      <c r="EF3" s="4">
        <f>PARAMETRELER!$D$4</f>
        <v>150018.75</v>
      </c>
      <c r="EG3" s="4">
        <f>IF(EE3&lt;EF3,EE3,EF3)*0.14</f>
        <v>2800.3500000000004</v>
      </c>
      <c r="EH3" s="4">
        <f>IF(EE3&lt;EF3,EE3,EF3)*0.01</f>
        <v>200.02500000000001</v>
      </c>
      <c r="EI3" s="4">
        <f t="shared" ref="EI3:EI4" si="50">EE3-EG3-EH3</f>
        <v>17002.125</v>
      </c>
      <c r="EJ3" s="4" cm="1">
        <f t="array" ref="EJ3">SUMPRODUCT(--(SUM(G3,AC3,AY3,BU3,CQ3,DM3,EI3)&gt;PARAMETRELER!$D$21:$D$24), (SUM(G3,AC3,AY3,BU3,CQ3,DM3,EI3)-PARAMETRELER!$D$21:$D$24), {0.15;0.05;0.07;0.08})-SUM($H$2,H3,AD3,AZ3,BV3,CR3,DN3)</f>
        <v>3001.0625000000036</v>
      </c>
      <c r="EK3" s="4">
        <f>PARAMETRELER!$D$14</f>
        <v>3001.0625000000036</v>
      </c>
      <c r="EL3" s="4">
        <f t="shared" ref="EL3:EL4" si="51">EM3+EI3</f>
        <v>119014.875</v>
      </c>
      <c r="EM3" s="4">
        <f t="shared" ref="EM3:EM4" si="52">DP3</f>
        <v>102012.75</v>
      </c>
      <c r="EN3" s="4">
        <f t="shared" ref="EN3:EN4" si="53">EE3</f>
        <v>20002.5</v>
      </c>
      <c r="EO3" s="4">
        <f>PARAMETRELER!$D$6</f>
        <v>20002.5</v>
      </c>
      <c r="EP3" s="4">
        <f>IF(EN3-EO3&gt;0,EN3-EO3,0)</f>
        <v>0</v>
      </c>
      <c r="EQ3" s="4">
        <f>IF(EE3&lt;=PARAMETRELER!$D$6,0,EP3*0.00759)</f>
        <v>0</v>
      </c>
      <c r="ER3" s="20">
        <f>EE3-EG3-EH3-EJ3-EQ3+EK3</f>
        <v>17002.125</v>
      </c>
      <c r="ES3" s="21">
        <f>IF(EE3&lt;EF3,EE3,EF3)*0.205</f>
        <v>4100.5124999999998</v>
      </c>
      <c r="ET3" s="21">
        <f t="shared" ref="ET3:ET66" si="54">IF(EE3&lt;EF3,EE3,EF3)*0.02</f>
        <v>400.05</v>
      </c>
      <c r="EU3" s="20">
        <f t="shared" ref="EU3:EU66" si="55">EE3+ES3+ET3</f>
        <v>24503.0625</v>
      </c>
      <c r="EV3" s="44">
        <f>IF(ED3&lt;EE3,ED3,EE3)*0.05</f>
        <v>1000.125</v>
      </c>
      <c r="EW3" s="45">
        <f>EU3-EV3</f>
        <v>23502.9375</v>
      </c>
      <c r="EY3" s="9">
        <v>1</v>
      </c>
      <c r="EZ3" s="9" t="str">
        <f t="shared" ref="EZ3:EZ66" si="56">ED3</f>
        <v xml:space="preserve"> AD SOYAD 1</v>
      </c>
      <c r="FA3" s="4">
        <f>C3</f>
        <v>20002.5</v>
      </c>
      <c r="FB3" s="4">
        <f>PARAMETRELER!$D$4</f>
        <v>150018.75</v>
      </c>
      <c r="FC3" s="4">
        <f>IF(FA3&lt;FB3,FA3,FB3)*0.14</f>
        <v>2800.3500000000004</v>
      </c>
      <c r="FD3" s="4">
        <f>IF(FA3&lt;FB3,FA3,FB3)*0.01</f>
        <v>200.02500000000001</v>
      </c>
      <c r="FE3" s="4">
        <f t="shared" ref="FE3:FE4" si="57">FA3-FC3-FD3</f>
        <v>17002.125</v>
      </c>
      <c r="FF3" s="4" cm="1">
        <f t="array" ref="FF3">SUMPRODUCT(--(SUM(G3,AC3,AY3,BU3,CQ3,DM3,EI3,FE3)&gt;PARAMETRELER!$D$21:$D$24), (SUM(G3,AC3,AY3,BU3,CQ3,DM3,EI3,FE3)-PARAMETRELER!$D$21:$D$24), {0.15;0.05;0.07;0.08})-SUM($H$2,H3,AD3,AZ3,BV3,CR3,DN3,EJ3)</f>
        <v>3400.4249999999956</v>
      </c>
      <c r="FG3" s="4">
        <f>PARAMETRELER!$D$15</f>
        <v>3400.4249999999956</v>
      </c>
      <c r="FH3" s="4">
        <f t="shared" ref="FH3:FH4" si="58">FI3+FE3</f>
        <v>136017</v>
      </c>
      <c r="FI3" s="4">
        <f t="shared" ref="FI3:FI4" si="59">EL3</f>
        <v>119014.875</v>
      </c>
      <c r="FJ3" s="4">
        <f t="shared" ref="FJ3:FJ4" si="60">FA3</f>
        <v>20002.5</v>
      </c>
      <c r="FK3" s="4">
        <f>PARAMETRELER!$D$6</f>
        <v>20002.5</v>
      </c>
      <c r="FL3" s="4">
        <f>IF(FJ3-FK3&gt;0,FJ3-FK3,0)</f>
        <v>0</v>
      </c>
      <c r="FM3" s="4">
        <f>IF(FA3&lt;=PARAMETRELER!$D$6,0,FL3*0.00759)</f>
        <v>0</v>
      </c>
      <c r="FN3" s="20">
        <f>FA3-FC3-FD3-FF3-FM3+FG3</f>
        <v>17002.125</v>
      </c>
      <c r="FO3" s="21">
        <f>IF(FA3&lt;FB3,FA3,FB3)*0.205</f>
        <v>4100.5124999999998</v>
      </c>
      <c r="FP3" s="21">
        <f t="shared" ref="FP3:FP66" si="61">IF(FA3&lt;FB3,FA3,FB3)*0.02</f>
        <v>400.05</v>
      </c>
      <c r="FQ3" s="20">
        <f t="shared" ref="FQ3:FQ66" si="62">FA3+FO3+FP3</f>
        <v>24503.0625</v>
      </c>
      <c r="FR3" s="44">
        <f>IF(EZ3&lt;FA3,EZ3,FA3)*0.05</f>
        <v>1000.125</v>
      </c>
      <c r="FS3" s="45">
        <f>FQ3-FR3</f>
        <v>23502.9375</v>
      </c>
      <c r="FU3" s="9">
        <v>1</v>
      </c>
      <c r="FV3" s="9" t="str">
        <f t="shared" ref="FV3:FV66" si="63">EZ3</f>
        <v xml:space="preserve"> AD SOYAD 1</v>
      </c>
      <c r="FW3" s="4">
        <f>Y3</f>
        <v>20002.5</v>
      </c>
      <c r="FX3" s="4">
        <f>PARAMETRELER!$D$4</f>
        <v>150018.75</v>
      </c>
      <c r="FY3" s="4">
        <f>IF(FW3&lt;FX3,FW3,FX3)*0.14</f>
        <v>2800.3500000000004</v>
      </c>
      <c r="FZ3" s="4">
        <f>IF(FW3&lt;FX3,FW3,FX3)*0.01</f>
        <v>200.02500000000001</v>
      </c>
      <c r="GA3" s="4">
        <f t="shared" ref="GA3:GA4" si="64">FW3-FY3-FZ3</f>
        <v>17002.125</v>
      </c>
      <c r="GB3" s="4" cm="1">
        <f t="array" ref="GB3">SUMPRODUCT(--(SUM(G3,AC3,AY3,BU3,CQ3,DM3,EI3,FE3,GA3)&gt;PARAMETRELER!$D$21:$D$24), (SUM(G3,AC3,AY3,BU3,CQ3,DM3,EI3,FE3,GA3)-PARAMETRELER!$D$21:$D$24), {0.15;0.05;0.07;0.08})-SUM($H$2,H3,AD3,AZ3,BV3,CR3,DN3,EJ3,FF3)</f>
        <v>3400.4249999999993</v>
      </c>
      <c r="GC3" s="4">
        <f>PARAMETRELER!$D$16</f>
        <v>3400.4249999999993</v>
      </c>
      <c r="GD3" s="4">
        <f t="shared" ref="GD3:GD4" si="65">GE3+GA3</f>
        <v>153019.125</v>
      </c>
      <c r="GE3" s="4">
        <f t="shared" ref="GE3:GE4" si="66">FH3</f>
        <v>136017</v>
      </c>
      <c r="GF3" s="4">
        <f t="shared" ref="GF3:GF4" si="67">FW3</f>
        <v>20002.5</v>
      </c>
      <c r="GG3" s="4">
        <f>PARAMETRELER!$D$6</f>
        <v>20002.5</v>
      </c>
      <c r="GH3" s="4">
        <f>IF(GF3-GG3&gt;0,GF3-GG3,0)</f>
        <v>0</v>
      </c>
      <c r="GI3" s="4">
        <f>IF(FW3&lt;=PARAMETRELER!$D$6,0,GH3*0.00759)</f>
        <v>0</v>
      </c>
      <c r="GJ3" s="20">
        <f>FW3-FY3-FZ3-GB3-GI3+GC3</f>
        <v>17002.125</v>
      </c>
      <c r="GK3" s="21">
        <f>IF(FW3&lt;FX3,FW3,FX3)*0.205</f>
        <v>4100.5124999999998</v>
      </c>
      <c r="GL3" s="21">
        <f t="shared" ref="GL3:GL66" si="68">IF(FW3&lt;FX3,FW3,FX3)*0.02</f>
        <v>400.05</v>
      </c>
      <c r="GM3" s="20">
        <f t="shared" ref="GM3:GM66" si="69">FW3+GK3+GL3</f>
        <v>24503.0625</v>
      </c>
      <c r="GN3" s="44">
        <f>IF(FV3&lt;FW3,FV3,FW3)*0.05</f>
        <v>1000.125</v>
      </c>
      <c r="GO3" s="45">
        <f>GM3-GN3</f>
        <v>23502.9375</v>
      </c>
      <c r="GQ3" s="9">
        <v>1</v>
      </c>
      <c r="GR3" s="9" t="str">
        <f t="shared" ref="GR3:GR66" si="70">FV3</f>
        <v xml:space="preserve"> AD SOYAD 1</v>
      </c>
      <c r="GS3" s="4">
        <f>AU3</f>
        <v>20002.5</v>
      </c>
      <c r="GT3" s="4">
        <f>PARAMETRELER!$D$4</f>
        <v>150018.75</v>
      </c>
      <c r="GU3" s="4">
        <f>IF(GS3&lt;GT3,GS3,GT3)*0.14</f>
        <v>2800.3500000000004</v>
      </c>
      <c r="GV3" s="4">
        <f>IF(GS3&lt;GT3,GS3,GT3)*0.01</f>
        <v>200.02500000000001</v>
      </c>
      <c r="GW3" s="4">
        <f t="shared" ref="GW3:GW4" si="71">GS3-GU3-GV3</f>
        <v>17002.125</v>
      </c>
      <c r="GX3" s="4" cm="1">
        <f t="array" ref="GX3">SUMPRODUCT(--(SUM(G3,AC3,AY3,BU3,CQ3,DM3,EI3,FE3,GA3,GW3)&gt;PARAMETRELER!$D$21:$D$24), (SUM(G3,AC3,AY3,BU3,CQ3,DM3,EI3,FE3,GA3,GW3)-PARAMETRELER!$D$21:$D$24), {0.15;0.05;0.07;0.08})-SUM($H$2,H3,AD3,AZ3,BV3,CR3,DN3,EJ3,FF3,GB3)</f>
        <v>3400.4250000000029</v>
      </c>
      <c r="GY3" s="4">
        <f>PARAMETRELER!$D$17</f>
        <v>3400.4250000000029</v>
      </c>
      <c r="GZ3" s="4">
        <f t="shared" ref="GZ3:GZ4" si="72">HA3+GW3</f>
        <v>170021.25</v>
      </c>
      <c r="HA3" s="4">
        <f t="shared" ref="HA3:HA4" si="73">GD3</f>
        <v>153019.125</v>
      </c>
      <c r="HB3" s="4">
        <f t="shared" ref="HB3:HB4" si="74">GS3</f>
        <v>20002.5</v>
      </c>
      <c r="HC3" s="4">
        <f>PARAMETRELER!$D$6</f>
        <v>20002.5</v>
      </c>
      <c r="HD3" s="4">
        <f>IF(HB3-HC3&gt;0,HB3-HC3,0)</f>
        <v>0</v>
      </c>
      <c r="HE3" s="4">
        <f>IF(GS3&lt;=PARAMETRELER!$D$6,0,HD3*0.00759)</f>
        <v>0</v>
      </c>
      <c r="HF3" s="20">
        <f>GS3-GU3-GV3-GX3-HE3+GY3</f>
        <v>17002.125</v>
      </c>
      <c r="HG3" s="21">
        <f>IF(GS3&lt;GT3,GS3,GT3)*0.205</f>
        <v>4100.5124999999998</v>
      </c>
      <c r="HH3" s="21">
        <f t="shared" ref="HH3:HH66" si="75">IF(GS3&lt;GT3,GS3,GT3)*0.02</f>
        <v>400.05</v>
      </c>
      <c r="HI3" s="20">
        <f t="shared" ref="HI3:HI66" si="76">GS3+HG3+HH3</f>
        <v>24503.0625</v>
      </c>
      <c r="HJ3" s="44">
        <f>IF(GR3&lt;GS3,GR3,GS3)*0.05</f>
        <v>1000.125</v>
      </c>
      <c r="HK3" s="45">
        <f>HI3-HJ3</f>
        <v>23502.9375</v>
      </c>
      <c r="HM3" s="9">
        <v>1</v>
      </c>
      <c r="HN3" s="9" t="str">
        <f t="shared" ref="HN3:HN66" si="77">GR3</f>
        <v xml:space="preserve"> AD SOYAD 1</v>
      </c>
      <c r="HO3" s="4">
        <f>BQ3</f>
        <v>20002.5</v>
      </c>
      <c r="HP3" s="4">
        <f>PARAMETRELER!$D$4</f>
        <v>150018.75</v>
      </c>
      <c r="HQ3" s="4">
        <f>IF(HO3&lt;HP3,HO3,HP3)*0.14</f>
        <v>2800.3500000000004</v>
      </c>
      <c r="HR3" s="4">
        <f>IF(HO3&lt;HP3,HO3,HP3)*0.01</f>
        <v>200.02500000000001</v>
      </c>
      <c r="HS3" s="4">
        <f t="shared" ref="HS3:HS4" si="78">HO3-HQ3-HR3</f>
        <v>17002.125</v>
      </c>
      <c r="HT3" s="4" cm="1">
        <f t="array" ref="HT3">SUMPRODUCT(--(SUM(G3,AC3,AY3,BU3,CQ3,DM3,EI3,FE3,GA3,GW3,HS3)&gt;PARAMETRELER!$D$21:$D$24), (SUM(G3,AC3,AY3,BU3,CQ3,DM3,EI3,FE3,GA3,GW3,HS3)-PARAMETRELER!$D$21:$D$24), {0.15;0.05;0.07;0.08})-SUM($H$2,H3,AD3,AZ3,BV3,CR3,DN3,EJ3,FF3,GB3,GX3)</f>
        <v>3400.4249999999993</v>
      </c>
      <c r="HU3" s="4">
        <f>PARAMETRELER!$D$18</f>
        <v>3400.4249999999993</v>
      </c>
      <c r="HV3" s="4">
        <f t="shared" ref="HV3:HV4" si="79">HW3+HS3</f>
        <v>187023.375</v>
      </c>
      <c r="HW3" s="4">
        <f t="shared" ref="HW3:HW4" si="80">GZ3</f>
        <v>170021.25</v>
      </c>
      <c r="HX3" s="4">
        <f t="shared" ref="HX3:HX4" si="81">HO3</f>
        <v>20002.5</v>
      </c>
      <c r="HY3" s="4">
        <f>PARAMETRELER!$D$6</f>
        <v>20002.5</v>
      </c>
      <c r="HZ3" s="4">
        <f>IF(HX3-HY3&gt;0,HX3-HY3,0)</f>
        <v>0</v>
      </c>
      <c r="IA3" s="4">
        <f>IF(HO3&lt;=PARAMETRELER!$D$6,0,HZ3*0.00759)</f>
        <v>0</v>
      </c>
      <c r="IB3" s="20">
        <f>HO3-HQ3-HR3-HT3-IA3+HU3</f>
        <v>17002.125</v>
      </c>
      <c r="IC3" s="21">
        <f>IF(HO3&lt;HP3,HO3,HP3)*0.205</f>
        <v>4100.5124999999998</v>
      </c>
      <c r="ID3" s="21">
        <f t="shared" ref="ID3:ID66" si="82">IF(HO3&lt;HP3,HO3,HP3)*0.02</f>
        <v>400.05</v>
      </c>
      <c r="IE3" s="20">
        <f t="shared" ref="IE3:IE66" si="83">HO3+IC3+ID3</f>
        <v>24503.0625</v>
      </c>
      <c r="IF3" s="44">
        <f>IF(HN3&lt;HO3,HN3,HO3)*0.05</f>
        <v>1000.125</v>
      </c>
      <c r="IG3" s="45">
        <f>IE3-IF3</f>
        <v>23502.9375</v>
      </c>
      <c r="II3" s="9">
        <v>1</v>
      </c>
      <c r="IJ3" s="9" t="str">
        <f t="shared" ref="IJ3:IJ66" si="84">HN3</f>
        <v xml:space="preserve"> AD SOYAD 1</v>
      </c>
      <c r="IK3" s="4">
        <f>CM3</f>
        <v>20002.5</v>
      </c>
      <c r="IL3" s="4">
        <f>PARAMETRELER!$D$4</f>
        <v>150018.75</v>
      </c>
      <c r="IM3" s="4">
        <f>IF(IK3&lt;IL3,IK3,IL3)*0.14</f>
        <v>2800.3500000000004</v>
      </c>
      <c r="IN3" s="4">
        <f>IF(IK3&lt;IL3,IK3,IL3)*0.01</f>
        <v>200.02500000000001</v>
      </c>
      <c r="IO3" s="4">
        <f t="shared" ref="IO3:IO4" si="85">IK3-IM3-IN3</f>
        <v>17002.125</v>
      </c>
      <c r="IP3" s="4" cm="1">
        <f t="array" ref="IP3">SUMPRODUCT(--(SUM(G3,AC3,AY3,BU3,CQ3,DM3,EI3,FE3,GA3,GW3,HS3,IO3)&gt;PARAMETRELER!$D$21:$D$24), (SUM(G3,AC3,AY3,BU3,CQ3,DM3,EI3,FE3,GA3,GW3,HS3,IO3)-PARAMETRELER!$D$21:$D$24), {0.15;0.05;0.07;0.08})-SUM($H$2,H3,AD3,AZ3,BV3,CR3,DN3,EJ3,FF3,GB3,GX3,HT3)</f>
        <v>3400.4249999999993</v>
      </c>
      <c r="IQ3" s="4">
        <f>PARAMETRELER!$D$19</f>
        <v>3400.4249999999993</v>
      </c>
      <c r="IR3" s="4">
        <f t="shared" ref="IR3:IR4" si="86">IS3+IO3</f>
        <v>204025.5</v>
      </c>
      <c r="IS3" s="4">
        <f t="shared" ref="IS3:IS4" si="87">HV3</f>
        <v>187023.375</v>
      </c>
      <c r="IT3" s="4">
        <f t="shared" ref="IT3:IT4" si="88">IK3</f>
        <v>20002.5</v>
      </c>
      <c r="IU3" s="4">
        <f>PARAMETRELER!$D$6</f>
        <v>20002.5</v>
      </c>
      <c r="IV3" s="4">
        <f>IF(IT3-IU3&gt;0,IT3-IU3,0)</f>
        <v>0</v>
      </c>
      <c r="IW3" s="4">
        <f>IF(IK3&lt;=PARAMETRELER!$D$6,0,IV3*0.00759)</f>
        <v>0</v>
      </c>
      <c r="IX3" s="20">
        <f>IK3-IM3-IN3-IP3-IW3+IQ3</f>
        <v>17002.125</v>
      </c>
      <c r="IY3" s="21">
        <f>IF(IK3&lt;IL3,IK3,IL3)*0.205</f>
        <v>4100.5124999999998</v>
      </c>
      <c r="IZ3" s="21">
        <f t="shared" ref="IZ3:IZ66" si="89">IF(IK3&lt;IL3,IK3,IL3)*0.02</f>
        <v>400.05</v>
      </c>
      <c r="JA3" s="20">
        <f t="shared" ref="JA3:JA66" si="90">IK3+IY3+IZ3</f>
        <v>24503.0625</v>
      </c>
      <c r="JB3" s="44">
        <f>IF(IJ3&lt;IK3,IJ3,IK3)*0.05</f>
        <v>1000.125</v>
      </c>
      <c r="JC3" s="45">
        <f>JA3-JB3</f>
        <v>23502.9375</v>
      </c>
    </row>
    <row r="4" spans="1:263" ht="15.6" x14ac:dyDescent="0.3">
      <c r="A4" s="2">
        <v>2</v>
      </c>
      <c r="B4" s="2" t="str">
        <f>'YILLIK MALİYET RAPORU'!B4</f>
        <v>AD SOYAD 2</v>
      </c>
      <c r="C4" s="7">
        <f>'YILLIK MALİYET RAPORU'!C4</f>
        <v>20002.5</v>
      </c>
      <c r="D4" s="11">
        <f>PARAMETRELER!$D$4</f>
        <v>150018.75</v>
      </c>
      <c r="E4" s="7">
        <f t="shared" si="0"/>
        <v>2800.3500000000004</v>
      </c>
      <c r="F4" s="7">
        <f t="shared" si="1"/>
        <v>200.02500000000001</v>
      </c>
      <c r="G4" s="7">
        <f t="shared" si="2"/>
        <v>17002.125</v>
      </c>
      <c r="H4" s="7" cm="1">
        <f t="array" ref="H4">SUMPRODUCT(--(SUM(G4:G4)&gt;PARAMETRELER!$D$21:$D$24), (SUM(G4:G4)-PARAMETRELER!$D$21:$D$24), {0.15;0.05;0.07;0.08})-SUM($H$2:$H$2)</f>
        <v>2550.3187499999999</v>
      </c>
      <c r="I4" s="7">
        <f>PARAMETRELER!$D$8</f>
        <v>2550.3187499999999</v>
      </c>
      <c r="J4" s="7">
        <f t="shared" si="3"/>
        <v>17002.125</v>
      </c>
      <c r="K4" s="7">
        <v>0</v>
      </c>
      <c r="L4" s="7">
        <f t="shared" si="4"/>
        <v>20002.5</v>
      </c>
      <c r="M4" s="5">
        <f>PARAMETRELER!$D$6</f>
        <v>20002.5</v>
      </c>
      <c r="N4" s="7">
        <f>IF(L4-M4&gt;0,L4-M4,0)</f>
        <v>0</v>
      </c>
      <c r="O4" s="7">
        <f>IF(C4&lt;=PARAMETRELER!$D$6,0,N4*0.00759)</f>
        <v>0</v>
      </c>
      <c r="P4" s="20">
        <f t="shared" si="5"/>
        <v>17002.125</v>
      </c>
      <c r="Q4" s="21">
        <f t="shared" si="6"/>
        <v>4100.5124999999998</v>
      </c>
      <c r="R4" s="21">
        <f t="shared" si="7"/>
        <v>400.05</v>
      </c>
      <c r="S4" s="20">
        <f t="shared" si="8"/>
        <v>24503.0625</v>
      </c>
      <c r="T4" s="44">
        <f t="shared" si="9"/>
        <v>1000.125</v>
      </c>
      <c r="U4" s="45">
        <f t="shared" ref="U4:U67" si="91">S4-T4</f>
        <v>23502.9375</v>
      </c>
      <c r="W4" s="2">
        <v>2</v>
      </c>
      <c r="X4" s="2" t="str">
        <f t="shared" si="10"/>
        <v>AD SOYAD 2</v>
      </c>
      <c r="Y4" s="7">
        <f t="shared" si="11"/>
        <v>20002.5</v>
      </c>
      <c r="Z4" s="11">
        <f>PARAMETRELER!$D$4</f>
        <v>150018.75</v>
      </c>
      <c r="AA4" s="7">
        <f>IF(Y4&lt;Z4,Y4,Z4)*0.14</f>
        <v>2800.3500000000004</v>
      </c>
      <c r="AB4" s="7">
        <f>IF(Y4&lt;Z4,Y4,Z4)*0.01</f>
        <v>200.02500000000001</v>
      </c>
      <c r="AC4" s="7">
        <f t="shared" si="12"/>
        <v>17002.125</v>
      </c>
      <c r="AD4" s="7" cm="1">
        <f t="array" ref="AD4">SUMPRODUCT(--(SUM(G4,AC4)&gt;PARAMETRELER!$D$21:$D$24), (SUM(G4,AC4)-PARAMETRELER!$D$21:$D$24), {0.15;0.05;0.07;0.08})-SUM($H$2,H4)</f>
        <v>2550.3187499999999</v>
      </c>
      <c r="AE4" s="7">
        <f>PARAMETRELER!$D$9</f>
        <v>2550.3187499999999</v>
      </c>
      <c r="AF4" s="7">
        <f t="shared" si="13"/>
        <v>34004.25</v>
      </c>
      <c r="AG4" s="7">
        <f t="shared" si="14"/>
        <v>17002.125</v>
      </c>
      <c r="AH4" s="7">
        <f t="shared" si="15"/>
        <v>20002.5</v>
      </c>
      <c r="AI4" s="5">
        <f>PARAMETRELER!$D$6</f>
        <v>20002.5</v>
      </c>
      <c r="AJ4" s="7">
        <f>IF(AH4-AI4&gt;0,AH4-AI4,0)</f>
        <v>0</v>
      </c>
      <c r="AK4" s="7">
        <f>IF(Y4&lt;=PARAMETRELER!$D$6,0,AJ4*0.00759)</f>
        <v>0</v>
      </c>
      <c r="AL4" s="20">
        <f t="shared" ref="AL4:AL67" si="92">Y4-AA4-AB4-AD4-AK4+AE4</f>
        <v>17002.125</v>
      </c>
      <c r="AM4" s="21">
        <f t="shared" ref="AM4:AM67" si="93">IF(Y4&lt;Z4,Y4,Z4)*0.205</f>
        <v>4100.5124999999998</v>
      </c>
      <c r="AN4" s="21">
        <f t="shared" si="16"/>
        <v>400.05</v>
      </c>
      <c r="AO4" s="20">
        <f t="shared" si="17"/>
        <v>24503.0625</v>
      </c>
      <c r="AP4" s="44">
        <f t="shared" ref="AP4:AP67" si="94">IF(X4&lt;Y4,X4,Y4)*0.05</f>
        <v>1000.125</v>
      </c>
      <c r="AQ4" s="45">
        <f t="shared" ref="AQ4:AQ67" si="95">AO4-AP4</f>
        <v>23502.9375</v>
      </c>
      <c r="AS4" s="2">
        <v>2</v>
      </c>
      <c r="AT4" s="2" t="str">
        <f t="shared" si="18"/>
        <v>AD SOYAD 2</v>
      </c>
      <c r="AU4" s="7">
        <f t="shared" si="19"/>
        <v>20002.5</v>
      </c>
      <c r="AV4" s="11">
        <f>PARAMETRELER!$D$4</f>
        <v>150018.75</v>
      </c>
      <c r="AW4" s="7">
        <f>IF(AU4&lt;AV4,AU4,AV4)*0.14</f>
        <v>2800.3500000000004</v>
      </c>
      <c r="AX4" s="7">
        <f>IF(AU4&lt;AV4,AU4,AV4)*0.01</f>
        <v>200.02500000000001</v>
      </c>
      <c r="AY4" s="7">
        <f t="shared" si="20"/>
        <v>17002.125</v>
      </c>
      <c r="AZ4" s="7" cm="1">
        <f t="array" ref="AZ4">SUMPRODUCT(--(SUM(G4,AC4,AY4)&gt;PARAMETRELER!$D$21:$D$24), (SUM(G4,AC4,AY4)-PARAMETRELER!$D$21:$D$24), {0.15;0.05;0.07;0.08})-SUM($H$2,H4,AD4)</f>
        <v>2550.3187499999995</v>
      </c>
      <c r="BA4" s="7">
        <f>PARAMETRELER!$D$10</f>
        <v>2550.3187499999995</v>
      </c>
      <c r="BB4" s="7">
        <f t="shared" si="21"/>
        <v>51006.375</v>
      </c>
      <c r="BC4" s="7">
        <f t="shared" si="22"/>
        <v>34004.25</v>
      </c>
      <c r="BD4" s="7">
        <f t="shared" si="23"/>
        <v>20002.5</v>
      </c>
      <c r="BE4" s="5">
        <f>PARAMETRELER!$D$6</f>
        <v>20002.5</v>
      </c>
      <c r="BF4" s="7">
        <f>IF(BD4-BE4&gt;0,BD4-BE4,0)</f>
        <v>0</v>
      </c>
      <c r="BG4" s="7">
        <f>IF(AU4&lt;=PARAMETRELER!$D$6,0,BF4*0.00759)</f>
        <v>0</v>
      </c>
      <c r="BH4" s="20">
        <f t="shared" ref="BH4:BH67" si="96">AU4-AW4-AX4-AZ4-BG4+BA4</f>
        <v>17002.125</v>
      </c>
      <c r="BI4" s="21">
        <f t="shared" ref="BI4:BI67" si="97">IF(AU4&lt;AV4,AU4,AV4)*0.205</f>
        <v>4100.5124999999998</v>
      </c>
      <c r="BJ4" s="21">
        <f t="shared" si="24"/>
        <v>400.05</v>
      </c>
      <c r="BK4" s="20">
        <f t="shared" si="25"/>
        <v>24503.0625</v>
      </c>
      <c r="BL4" s="44">
        <f t="shared" ref="BL4:BL67" si="98">IF(AT4&lt;AU4,AT4,AU4)*0.05</f>
        <v>1000.125</v>
      </c>
      <c r="BM4" s="45">
        <f t="shared" ref="BM4:BM67" si="99">BK4-BL4</f>
        <v>23502.9375</v>
      </c>
      <c r="BO4" s="2">
        <v>2</v>
      </c>
      <c r="BP4" s="2" t="str">
        <f t="shared" si="26"/>
        <v>AD SOYAD 2</v>
      </c>
      <c r="BQ4" s="7">
        <f t="shared" si="27"/>
        <v>20002.5</v>
      </c>
      <c r="BR4" s="11">
        <f>PARAMETRELER!$D$4</f>
        <v>150018.75</v>
      </c>
      <c r="BS4" s="7">
        <f>IF(BQ4&lt;BR4,BQ4,BR4)*0.14</f>
        <v>2800.3500000000004</v>
      </c>
      <c r="BT4" s="7">
        <f>IF(BQ4&lt;BR4,BQ4,BR4)*0.01</f>
        <v>200.02500000000001</v>
      </c>
      <c r="BU4" s="7">
        <f t="shared" si="28"/>
        <v>17002.125</v>
      </c>
      <c r="BV4" s="7" cm="1">
        <f t="array" ref="BV4">SUMPRODUCT(--(SUM(G4,AC4,AY4,BU4)&gt;PARAMETRELER!$D$21:$D$24), (SUM(G4,AC4,AY4,BU4)-PARAMETRELER!$D$21:$D$24), {0.15;0.05;0.07;0.08})-SUM($H$2,H4,AD4,AZ4)</f>
        <v>2550.3187500000004</v>
      </c>
      <c r="BW4" s="7">
        <f>PARAMETRELER!$D$11</f>
        <v>2550.3187500000004</v>
      </c>
      <c r="BX4" s="7">
        <f t="shared" si="29"/>
        <v>68008.5</v>
      </c>
      <c r="BY4" s="7">
        <f t="shared" si="30"/>
        <v>51006.375</v>
      </c>
      <c r="BZ4" s="7">
        <f t="shared" si="31"/>
        <v>20002.5</v>
      </c>
      <c r="CA4" s="5">
        <f>PARAMETRELER!$D$6</f>
        <v>20002.5</v>
      </c>
      <c r="CB4" s="7">
        <f>IF(BZ4-CA4&gt;0,BZ4-CA4,0)</f>
        <v>0</v>
      </c>
      <c r="CC4" s="7">
        <f>IF(BQ4&lt;=PARAMETRELER!$D$6,0,CB4*0.00759)</f>
        <v>0</v>
      </c>
      <c r="CD4" s="20">
        <f t="shared" ref="CD4:CD67" si="100">BQ4-BS4-BT4-BV4-CC4+BW4</f>
        <v>17002.125</v>
      </c>
      <c r="CE4" s="21">
        <f t="shared" ref="CE4:CE67" si="101">IF(BQ4&lt;BR4,BQ4,BR4)*0.205</f>
        <v>4100.5124999999998</v>
      </c>
      <c r="CF4" s="21">
        <f t="shared" si="32"/>
        <v>400.05</v>
      </c>
      <c r="CG4" s="20">
        <f t="shared" si="33"/>
        <v>24503.0625</v>
      </c>
      <c r="CH4" s="44">
        <f t="shared" ref="CH4:CH67" si="102">IF(BP4&lt;BQ4,BP4,BQ4)*0.05</f>
        <v>1000.125</v>
      </c>
      <c r="CI4" s="45">
        <f t="shared" ref="CI4:CI67" si="103">CG4-CH4</f>
        <v>23502.9375</v>
      </c>
      <c r="CK4" s="2">
        <v>2</v>
      </c>
      <c r="CL4" s="2" t="str">
        <f t="shared" si="34"/>
        <v>AD SOYAD 2</v>
      </c>
      <c r="CM4" s="7">
        <f t="shared" si="35"/>
        <v>20002.5</v>
      </c>
      <c r="CN4" s="11">
        <f>PARAMETRELER!$D$4</f>
        <v>150018.75</v>
      </c>
      <c r="CO4" s="7">
        <f>IF(CM4&lt;CN4,CM4,CN4)*0.14</f>
        <v>2800.3500000000004</v>
      </c>
      <c r="CP4" s="7">
        <f>IF(CM4&lt;CN4,CM4,CN4)*0.01</f>
        <v>200.02500000000001</v>
      </c>
      <c r="CQ4" s="7">
        <f t="shared" si="36"/>
        <v>17002.125</v>
      </c>
      <c r="CR4" s="7" cm="1">
        <f t="array" ref="CR4">SUMPRODUCT(--(SUM(G4,AC4,AY4,BU4,CQ4)&gt;PARAMETRELER!$D$21:$D$24), (SUM(G4,AC4,AY4,BU4,CQ4)-PARAMETRELER!$D$21:$D$24), {0.15;0.05;0.07;0.08})-SUM($H$2,H4,AD4,AZ4,BV4)</f>
        <v>2550.3187500000004</v>
      </c>
      <c r="CS4" s="7">
        <f>PARAMETRELER!$D$12</f>
        <v>2550.3187500000004</v>
      </c>
      <c r="CT4" s="7">
        <f t="shared" si="37"/>
        <v>85010.625</v>
      </c>
      <c r="CU4" s="7">
        <f t="shared" si="38"/>
        <v>68008.5</v>
      </c>
      <c r="CV4" s="7">
        <f t="shared" si="39"/>
        <v>20002.5</v>
      </c>
      <c r="CW4" s="5">
        <f>PARAMETRELER!$D$6</f>
        <v>20002.5</v>
      </c>
      <c r="CX4" s="7">
        <f>IF(CV4-CW4&gt;0,CV4-CW4,0)</f>
        <v>0</v>
      </c>
      <c r="CY4" s="7">
        <f>IF(CM4&lt;=PARAMETRELER!$D$6,0,CX4*0.00759)</f>
        <v>0</v>
      </c>
      <c r="CZ4" s="20">
        <f t="shared" ref="CZ4:CZ67" si="104">CM4-CO4-CP4-CR4-CY4+CS4</f>
        <v>17002.125</v>
      </c>
      <c r="DA4" s="21">
        <f t="shared" ref="DA4:DA67" si="105">IF(CM4&lt;CN4,CM4,CN4)*0.205</f>
        <v>4100.5124999999998</v>
      </c>
      <c r="DB4" s="21">
        <f t="shared" si="40"/>
        <v>400.05</v>
      </c>
      <c r="DC4" s="20">
        <f t="shared" si="41"/>
        <v>24503.0625</v>
      </c>
      <c r="DD4" s="44">
        <f t="shared" ref="DD4:DD67" si="106">IF(CL4&lt;CM4,CL4,CM4)*0.05</f>
        <v>1000.125</v>
      </c>
      <c r="DE4" s="45">
        <f t="shared" ref="DE4:DE67" si="107">DC4-DD4</f>
        <v>23502.9375</v>
      </c>
      <c r="DG4" s="2">
        <v>2</v>
      </c>
      <c r="DH4" s="2" t="str">
        <f t="shared" si="42"/>
        <v>AD SOYAD 2</v>
      </c>
      <c r="DI4" s="7">
        <f t="shared" si="42"/>
        <v>20002.5</v>
      </c>
      <c r="DJ4" s="11">
        <f>PARAMETRELER!$D$4</f>
        <v>150018.75</v>
      </c>
      <c r="DK4" s="7">
        <f>IF(DI4&lt;DJ4,DI4,DJ4)*0.14</f>
        <v>2800.3500000000004</v>
      </c>
      <c r="DL4" s="7">
        <f>IF(DI4&lt;DJ4,DI4,DJ4)*0.01</f>
        <v>200.02500000000001</v>
      </c>
      <c r="DM4" s="7">
        <f t="shared" si="43"/>
        <v>17002.125</v>
      </c>
      <c r="DN4" s="7" cm="1">
        <f t="array" ref="DN4">SUMPRODUCT(--(SUM(G4,AC4,AY4,BU4,CQ4,DM4)&gt;PARAMETRELER!$D$21:$D$24), (SUM(G4,AC4,AY4,BU4,CQ4,DM4)-PARAMETRELER!$D$21:$D$24), {0.15;0.05;0.07;0.08})-SUM($H$2,H4,AD4,AZ4,BV4,CR4)</f>
        <v>2550.3187499999985</v>
      </c>
      <c r="DO4" s="7">
        <f>PARAMETRELER!$D$13</f>
        <v>2550.3187499999985</v>
      </c>
      <c r="DP4" s="7">
        <f t="shared" si="44"/>
        <v>102012.75</v>
      </c>
      <c r="DQ4" s="7">
        <f t="shared" si="45"/>
        <v>85010.625</v>
      </c>
      <c r="DR4" s="7">
        <f t="shared" si="46"/>
        <v>20002.5</v>
      </c>
      <c r="DS4" s="5">
        <f>PARAMETRELER!$D$6</f>
        <v>20002.5</v>
      </c>
      <c r="DT4" s="7">
        <f>IF(DR4-DS4&gt;0,DR4-DS4,0)</f>
        <v>0</v>
      </c>
      <c r="DU4" s="7">
        <f>IF(DI4&lt;=PARAMETRELER!$D$6,0,DT4*0.00759)</f>
        <v>0</v>
      </c>
      <c r="DV4" s="20">
        <f t="shared" ref="DV4:DV67" si="108">DI4-DK4-DL4-DN4-DU4+DO4</f>
        <v>17002.125</v>
      </c>
      <c r="DW4" s="21">
        <f t="shared" ref="DW4:DW67" si="109">IF(DI4&lt;DJ4,DI4,DJ4)*0.205</f>
        <v>4100.5124999999998</v>
      </c>
      <c r="DX4" s="21">
        <f t="shared" si="47"/>
        <v>400.05</v>
      </c>
      <c r="DY4" s="20">
        <f t="shared" si="48"/>
        <v>24503.0625</v>
      </c>
      <c r="DZ4" s="44">
        <f t="shared" ref="DZ4:DZ67" si="110">IF(DH4&lt;DI4,DH4,DI4)*0.05</f>
        <v>1000.125</v>
      </c>
      <c r="EA4" s="45">
        <f t="shared" ref="EA4:EA67" si="111">DY4-DZ4</f>
        <v>23502.9375</v>
      </c>
      <c r="EC4" s="2">
        <v>2</v>
      </c>
      <c r="ED4" s="2" t="str">
        <f t="shared" si="49"/>
        <v>AD SOYAD 2</v>
      </c>
      <c r="EE4" s="7">
        <f>C4</f>
        <v>20002.5</v>
      </c>
      <c r="EF4" s="11">
        <f>PARAMETRELER!$D$4</f>
        <v>150018.75</v>
      </c>
      <c r="EG4" s="7">
        <f>IF(EE4&lt;EF4,EE4,EF4)*0.14</f>
        <v>2800.3500000000004</v>
      </c>
      <c r="EH4" s="7">
        <f>IF(EE4&lt;EF4,EE4,EF4)*0.01</f>
        <v>200.02500000000001</v>
      </c>
      <c r="EI4" s="7">
        <f t="shared" si="50"/>
        <v>17002.125</v>
      </c>
      <c r="EJ4" s="7" cm="1">
        <f t="array" ref="EJ4">SUMPRODUCT(--(SUM(G4,AC4,AY4,BU4,CQ4,DM4,EI4)&gt;PARAMETRELER!$D$21:$D$24), (SUM(G4,AC4,AY4,BU4,CQ4,DM4,EI4)-PARAMETRELER!$D$21:$D$24), {0.15;0.05;0.07;0.08})-SUM($H$2,H4,AD4,AZ4,BV4,CR4,DN4)</f>
        <v>3001.0625000000036</v>
      </c>
      <c r="EK4" s="7">
        <f>PARAMETRELER!$D$14</f>
        <v>3001.0625000000036</v>
      </c>
      <c r="EL4" s="7">
        <f t="shared" si="51"/>
        <v>119014.875</v>
      </c>
      <c r="EM4" s="7">
        <f t="shared" si="52"/>
        <v>102012.75</v>
      </c>
      <c r="EN4" s="7">
        <f t="shared" si="53"/>
        <v>20002.5</v>
      </c>
      <c r="EO4" s="5">
        <f>PARAMETRELER!$D$6</f>
        <v>20002.5</v>
      </c>
      <c r="EP4" s="7">
        <f>IF(EN4-EO4&gt;0,EN4-EO4,0)</f>
        <v>0</v>
      </c>
      <c r="EQ4" s="7">
        <f>IF(EE4&lt;=PARAMETRELER!$D$6,0,EP4*0.00759)</f>
        <v>0</v>
      </c>
      <c r="ER4" s="20">
        <f t="shared" ref="ER4:ER67" si="112">EE4-EG4-EH4-EJ4-EQ4+EK4</f>
        <v>17002.125</v>
      </c>
      <c r="ES4" s="21">
        <f t="shared" ref="ES4:ES67" si="113">IF(EE4&lt;EF4,EE4,EF4)*0.205</f>
        <v>4100.5124999999998</v>
      </c>
      <c r="ET4" s="21">
        <f t="shared" si="54"/>
        <v>400.05</v>
      </c>
      <c r="EU4" s="20">
        <f t="shared" si="55"/>
        <v>24503.0625</v>
      </c>
      <c r="EV4" s="44">
        <f t="shared" ref="EV4:EV67" si="114">IF(ED4&lt;EE4,ED4,EE4)*0.05</f>
        <v>1000.125</v>
      </c>
      <c r="EW4" s="45">
        <f t="shared" ref="EW4:EW67" si="115">EU4-EV4</f>
        <v>23502.9375</v>
      </c>
      <c r="EY4" s="2">
        <v>2</v>
      </c>
      <c r="EZ4" s="2" t="str">
        <f t="shared" si="56"/>
        <v>AD SOYAD 2</v>
      </c>
      <c r="FA4" s="7">
        <f>C4</f>
        <v>20002.5</v>
      </c>
      <c r="FB4" s="11">
        <f>PARAMETRELER!$D$4</f>
        <v>150018.75</v>
      </c>
      <c r="FC4" s="7">
        <f>IF(FA4&lt;FB4,FA4,FB4)*0.14</f>
        <v>2800.3500000000004</v>
      </c>
      <c r="FD4" s="7">
        <f>IF(FA4&lt;FB4,FA4,FB4)*0.01</f>
        <v>200.02500000000001</v>
      </c>
      <c r="FE4" s="7">
        <f t="shared" si="57"/>
        <v>17002.125</v>
      </c>
      <c r="FF4" s="7" cm="1">
        <f t="array" ref="FF4">SUMPRODUCT(--(SUM(G4,AC4,AY4,BU4,CQ4,DM4,EI4,FE4)&gt;PARAMETRELER!$D$21:$D$24), (SUM(G4,AC4,AY4,BU4,CQ4,DM4,EI4,FE4)-PARAMETRELER!$D$21:$D$24), {0.15;0.05;0.07;0.08})-SUM($H$2,H4,AD4,AZ4,BV4,CR4,DN4,EJ4)</f>
        <v>3400.4249999999956</v>
      </c>
      <c r="FG4" s="7">
        <f>PARAMETRELER!$D$15</f>
        <v>3400.4249999999956</v>
      </c>
      <c r="FH4" s="7">
        <f t="shared" si="58"/>
        <v>136017</v>
      </c>
      <c r="FI4" s="7">
        <f t="shared" si="59"/>
        <v>119014.875</v>
      </c>
      <c r="FJ4" s="7">
        <f t="shared" si="60"/>
        <v>20002.5</v>
      </c>
      <c r="FK4" s="5">
        <f>PARAMETRELER!$D$6</f>
        <v>20002.5</v>
      </c>
      <c r="FL4" s="7">
        <f>IF(FJ4-FK4&gt;0,FJ4-FK4,0)</f>
        <v>0</v>
      </c>
      <c r="FM4" s="7">
        <f>IF(FA4&lt;=PARAMETRELER!$D$6,0,FL4*0.00759)</f>
        <v>0</v>
      </c>
      <c r="FN4" s="20">
        <f t="shared" ref="FN4:FN67" si="116">FA4-FC4-FD4-FF4-FM4+FG4</f>
        <v>17002.125</v>
      </c>
      <c r="FO4" s="21">
        <f t="shared" ref="FO4:FO67" si="117">IF(FA4&lt;FB4,FA4,FB4)*0.205</f>
        <v>4100.5124999999998</v>
      </c>
      <c r="FP4" s="21">
        <f t="shared" si="61"/>
        <v>400.05</v>
      </c>
      <c r="FQ4" s="20">
        <f t="shared" si="62"/>
        <v>24503.0625</v>
      </c>
      <c r="FR4" s="44">
        <f t="shared" ref="FR4:FR67" si="118">IF(EZ4&lt;FA4,EZ4,FA4)*0.05</f>
        <v>1000.125</v>
      </c>
      <c r="FS4" s="45">
        <f t="shared" ref="FS4:FS67" si="119">FQ4-FR4</f>
        <v>23502.9375</v>
      </c>
      <c r="FU4" s="2">
        <v>2</v>
      </c>
      <c r="FV4" s="2" t="str">
        <f t="shared" si="63"/>
        <v>AD SOYAD 2</v>
      </c>
      <c r="FW4" s="7">
        <f>Y4</f>
        <v>20002.5</v>
      </c>
      <c r="FX4" s="11">
        <f>PARAMETRELER!$D$4</f>
        <v>150018.75</v>
      </c>
      <c r="FY4" s="7">
        <f>IF(FW4&lt;FX4,FW4,FX4)*0.14</f>
        <v>2800.3500000000004</v>
      </c>
      <c r="FZ4" s="7">
        <f>IF(FW4&lt;FX4,FW4,FX4)*0.01</f>
        <v>200.02500000000001</v>
      </c>
      <c r="GA4" s="7">
        <f t="shared" si="64"/>
        <v>17002.125</v>
      </c>
      <c r="GB4" s="7" cm="1">
        <f t="array" ref="GB4">SUMPRODUCT(--(SUM(G4,AC4,AY4,BU4,CQ4,DM4,EI4,FE4,GA4)&gt;PARAMETRELER!$D$21:$D$24), (SUM(G4,AC4,AY4,BU4,CQ4,DM4,EI4,FE4,GA4)-PARAMETRELER!$D$21:$D$24), {0.15;0.05;0.07;0.08})-SUM($H$2,H4,AD4,AZ4,BV4,CR4,DN4,EJ4,FF4)</f>
        <v>3400.4249999999993</v>
      </c>
      <c r="GC4" s="7">
        <f>PARAMETRELER!$D$16</f>
        <v>3400.4249999999993</v>
      </c>
      <c r="GD4" s="7">
        <f t="shared" si="65"/>
        <v>153019.125</v>
      </c>
      <c r="GE4" s="7">
        <f t="shared" si="66"/>
        <v>136017</v>
      </c>
      <c r="GF4" s="7">
        <f t="shared" si="67"/>
        <v>20002.5</v>
      </c>
      <c r="GG4" s="5">
        <f>PARAMETRELER!$D$6</f>
        <v>20002.5</v>
      </c>
      <c r="GH4" s="7">
        <f>IF(GF4-GG4&gt;0,GF4-GG4,0)</f>
        <v>0</v>
      </c>
      <c r="GI4" s="7">
        <f>IF(FW4&lt;=PARAMETRELER!$D$6,0,GH4*0.00759)</f>
        <v>0</v>
      </c>
      <c r="GJ4" s="20">
        <f t="shared" ref="GJ4:GJ67" si="120">FW4-FY4-FZ4-GB4-GI4+GC4</f>
        <v>17002.125</v>
      </c>
      <c r="GK4" s="21">
        <f t="shared" ref="GK4:GK67" si="121">IF(FW4&lt;FX4,FW4,FX4)*0.205</f>
        <v>4100.5124999999998</v>
      </c>
      <c r="GL4" s="21">
        <f t="shared" si="68"/>
        <v>400.05</v>
      </c>
      <c r="GM4" s="20">
        <f t="shared" si="69"/>
        <v>24503.0625</v>
      </c>
      <c r="GN4" s="44">
        <f t="shared" ref="GN4:GN67" si="122">IF(FV4&lt;FW4,FV4,FW4)*0.05</f>
        <v>1000.125</v>
      </c>
      <c r="GO4" s="45">
        <f t="shared" ref="GO4:GO67" si="123">GM4-GN4</f>
        <v>23502.9375</v>
      </c>
      <c r="GQ4" s="2">
        <v>2</v>
      </c>
      <c r="GR4" s="2" t="str">
        <f t="shared" si="70"/>
        <v>AD SOYAD 2</v>
      </c>
      <c r="GS4" s="7">
        <f>AU4</f>
        <v>20002.5</v>
      </c>
      <c r="GT4" s="11">
        <f>PARAMETRELER!$D$4</f>
        <v>150018.75</v>
      </c>
      <c r="GU4" s="7">
        <f>IF(GS4&lt;GT4,GS4,GT4)*0.14</f>
        <v>2800.3500000000004</v>
      </c>
      <c r="GV4" s="7">
        <f>IF(GS4&lt;GT4,GS4,GT4)*0.01</f>
        <v>200.02500000000001</v>
      </c>
      <c r="GW4" s="7">
        <f t="shared" si="71"/>
        <v>17002.125</v>
      </c>
      <c r="GX4" s="7" cm="1">
        <f t="array" ref="GX4">SUMPRODUCT(--(SUM(G4,AC4,AY4,BU4,CQ4,DM4,EI4,FE4,GA4,GW4)&gt;PARAMETRELER!$D$21:$D$24), (SUM(G4,AC4,AY4,BU4,CQ4,DM4,EI4,FE4,GA4,GW4)-PARAMETRELER!$D$21:$D$24), {0.15;0.05;0.07;0.08})-SUM($H$2,H4,AD4,AZ4,BV4,CR4,DN4,EJ4,FF4,GB4)</f>
        <v>3400.4250000000029</v>
      </c>
      <c r="GY4" s="7">
        <f>PARAMETRELER!$D$17</f>
        <v>3400.4250000000029</v>
      </c>
      <c r="GZ4" s="7">
        <f t="shared" si="72"/>
        <v>170021.25</v>
      </c>
      <c r="HA4" s="7">
        <f t="shared" si="73"/>
        <v>153019.125</v>
      </c>
      <c r="HB4" s="7">
        <f t="shared" si="74"/>
        <v>20002.5</v>
      </c>
      <c r="HC4" s="5">
        <f>PARAMETRELER!$D$6</f>
        <v>20002.5</v>
      </c>
      <c r="HD4" s="7">
        <f>IF(HB4-HC4&gt;0,HB4-HC4,0)</f>
        <v>0</v>
      </c>
      <c r="HE4" s="7">
        <f>IF(GS4&lt;=PARAMETRELER!$D$6,0,HD4*0.00759)</f>
        <v>0</v>
      </c>
      <c r="HF4" s="20">
        <f t="shared" ref="HF4:HF67" si="124">GS4-GU4-GV4-GX4-HE4+GY4</f>
        <v>17002.125</v>
      </c>
      <c r="HG4" s="21">
        <f t="shared" ref="HG4:HG67" si="125">IF(GS4&lt;GT4,GS4,GT4)*0.205</f>
        <v>4100.5124999999998</v>
      </c>
      <c r="HH4" s="21">
        <f t="shared" si="75"/>
        <v>400.05</v>
      </c>
      <c r="HI4" s="20">
        <f t="shared" si="76"/>
        <v>24503.0625</v>
      </c>
      <c r="HJ4" s="44">
        <f t="shared" ref="HJ4:HJ67" si="126">IF(GR4&lt;GS4,GR4,GS4)*0.05</f>
        <v>1000.125</v>
      </c>
      <c r="HK4" s="45">
        <f t="shared" ref="HK4:HK67" si="127">HI4-HJ4</f>
        <v>23502.9375</v>
      </c>
      <c r="HM4" s="2">
        <v>2</v>
      </c>
      <c r="HN4" s="2" t="str">
        <f t="shared" si="77"/>
        <v>AD SOYAD 2</v>
      </c>
      <c r="HO4" s="7">
        <f>BQ4</f>
        <v>20002.5</v>
      </c>
      <c r="HP4" s="11">
        <f>PARAMETRELER!$D$4</f>
        <v>150018.75</v>
      </c>
      <c r="HQ4" s="7">
        <f>IF(HO4&lt;HP4,HO4,HP4)*0.14</f>
        <v>2800.3500000000004</v>
      </c>
      <c r="HR4" s="7">
        <f>IF(HO4&lt;HP4,HO4,HP4)*0.01</f>
        <v>200.02500000000001</v>
      </c>
      <c r="HS4" s="7">
        <f t="shared" si="78"/>
        <v>17002.125</v>
      </c>
      <c r="HT4" s="7" cm="1">
        <f t="array" ref="HT4">SUMPRODUCT(--(SUM(G4,AC4,AY4,BU4,CQ4,DM4,EI4,FE4,GA4,GW4,HS4)&gt;PARAMETRELER!$D$21:$D$24), (SUM(G4,AC4,AY4,BU4,CQ4,DM4,EI4,FE4,GA4,GW4,HS4)-PARAMETRELER!$D$21:$D$24), {0.15;0.05;0.07;0.08})-SUM($H$2,H4,AD4,AZ4,BV4,CR4,DN4,EJ4,FF4,GB4,GX4)</f>
        <v>3400.4249999999993</v>
      </c>
      <c r="HU4" s="7">
        <f>PARAMETRELER!$D$18</f>
        <v>3400.4249999999993</v>
      </c>
      <c r="HV4" s="7">
        <f t="shared" si="79"/>
        <v>187023.375</v>
      </c>
      <c r="HW4" s="7">
        <f t="shared" si="80"/>
        <v>170021.25</v>
      </c>
      <c r="HX4" s="7">
        <f t="shared" si="81"/>
        <v>20002.5</v>
      </c>
      <c r="HY4" s="5">
        <f>PARAMETRELER!$D$6</f>
        <v>20002.5</v>
      </c>
      <c r="HZ4" s="7">
        <f>IF(HX4-HY4&gt;0,HX4-HY4,0)</f>
        <v>0</v>
      </c>
      <c r="IA4" s="7">
        <f>IF(HO4&lt;=PARAMETRELER!$D$6,0,HZ4*0.00759)</f>
        <v>0</v>
      </c>
      <c r="IB4" s="20">
        <f t="shared" ref="IB4:IB67" si="128">HO4-HQ4-HR4-HT4-IA4+HU4</f>
        <v>17002.125</v>
      </c>
      <c r="IC4" s="21">
        <f t="shared" ref="IC4:IC67" si="129">IF(HO4&lt;HP4,HO4,HP4)*0.205</f>
        <v>4100.5124999999998</v>
      </c>
      <c r="ID4" s="21">
        <f t="shared" si="82"/>
        <v>400.05</v>
      </c>
      <c r="IE4" s="20">
        <f t="shared" si="83"/>
        <v>24503.0625</v>
      </c>
      <c r="IF4" s="44">
        <f t="shared" ref="IF4:IF67" si="130">IF(HN4&lt;HO4,HN4,HO4)*0.05</f>
        <v>1000.125</v>
      </c>
      <c r="IG4" s="45">
        <f t="shared" ref="IG4:IG67" si="131">IE4-IF4</f>
        <v>23502.9375</v>
      </c>
      <c r="II4" s="2">
        <v>2</v>
      </c>
      <c r="IJ4" s="2" t="str">
        <f t="shared" si="84"/>
        <v>AD SOYAD 2</v>
      </c>
      <c r="IK4" s="7">
        <f>CM4</f>
        <v>20002.5</v>
      </c>
      <c r="IL4" s="11">
        <f>PARAMETRELER!$D$4</f>
        <v>150018.75</v>
      </c>
      <c r="IM4" s="7">
        <f>IF(IK4&lt;IL4,IK4,IL4)*0.14</f>
        <v>2800.3500000000004</v>
      </c>
      <c r="IN4" s="7">
        <f>IF(IK4&lt;IL4,IK4,IL4)*0.01</f>
        <v>200.02500000000001</v>
      </c>
      <c r="IO4" s="7">
        <f t="shared" si="85"/>
        <v>17002.125</v>
      </c>
      <c r="IP4" s="7" cm="1">
        <f t="array" ref="IP4">SUMPRODUCT(--(SUM(G4,AC4,AY4,BU4,CQ4,DM4,EI4,FE4,GA4,GW4,HS4,IO4)&gt;PARAMETRELER!$D$21:$D$24), (SUM(G4,AC4,AY4,BU4,CQ4,DM4,EI4,FE4,GA4,GW4,HS4,IO4)-PARAMETRELER!$D$21:$D$24), {0.15;0.05;0.07;0.08})-SUM($H$2,H4,AD4,AZ4,BV4,CR4,DN4,EJ4,FF4,GB4,GX4,HT4)</f>
        <v>3400.4249999999993</v>
      </c>
      <c r="IQ4" s="7">
        <f>PARAMETRELER!$D$19</f>
        <v>3400.4249999999993</v>
      </c>
      <c r="IR4" s="7">
        <f t="shared" si="86"/>
        <v>204025.5</v>
      </c>
      <c r="IS4" s="7">
        <f t="shared" si="87"/>
        <v>187023.375</v>
      </c>
      <c r="IT4" s="7">
        <f t="shared" si="88"/>
        <v>20002.5</v>
      </c>
      <c r="IU4" s="5">
        <f>PARAMETRELER!$D$6</f>
        <v>20002.5</v>
      </c>
      <c r="IV4" s="7">
        <f>IF(IT4-IU4&gt;0,IT4-IU4,0)</f>
        <v>0</v>
      </c>
      <c r="IW4" s="7">
        <f>IF(IK4&lt;=PARAMETRELER!$D$6,0,IV4*0.00759)</f>
        <v>0</v>
      </c>
      <c r="IX4" s="20">
        <f t="shared" ref="IX4:IX67" si="132">IK4-IM4-IN4-IP4-IW4+IQ4</f>
        <v>17002.125</v>
      </c>
      <c r="IY4" s="21">
        <f t="shared" ref="IY4:IY67" si="133">IF(IK4&lt;IL4,IK4,IL4)*0.205</f>
        <v>4100.5124999999998</v>
      </c>
      <c r="IZ4" s="21">
        <f t="shared" si="89"/>
        <v>400.05</v>
      </c>
      <c r="JA4" s="20">
        <f t="shared" si="90"/>
        <v>24503.0625</v>
      </c>
      <c r="JB4" s="44">
        <f t="shared" ref="JB4:JB67" si="134">IF(IJ4&lt;IK4,IJ4,IK4)*0.05</f>
        <v>1000.125</v>
      </c>
      <c r="JC4" s="45">
        <f t="shared" ref="JC4:JC67" si="135">JA4-JB4</f>
        <v>23502.9375</v>
      </c>
    </row>
    <row r="5" spans="1:263" ht="15.6" x14ac:dyDescent="0.3">
      <c r="A5" s="3">
        <v>3</v>
      </c>
      <c r="B5" s="3" t="str">
        <f>'YILLIK MALİYET RAPORU'!B5</f>
        <v xml:space="preserve"> AD SOYAD 3</v>
      </c>
      <c r="C5" s="4">
        <f>'YILLIK MALİYET RAPORU'!C5</f>
        <v>20002.5</v>
      </c>
      <c r="D5" s="4">
        <f>PARAMETRELER!$D$4</f>
        <v>150018.75</v>
      </c>
      <c r="E5" s="4">
        <f t="shared" si="0"/>
        <v>2800.3500000000004</v>
      </c>
      <c r="F5" s="4">
        <f t="shared" si="1"/>
        <v>200.02500000000001</v>
      </c>
      <c r="G5" s="4">
        <f t="shared" si="2"/>
        <v>17002.125</v>
      </c>
      <c r="H5" s="4" cm="1">
        <f t="array" ref="H5">SUMPRODUCT(--(SUM(G5:G5)&gt;PARAMETRELER!$D$21:$D$24), (SUM(G5:G5)-PARAMETRELER!$D$21:$D$24), {0.15;0.05;0.07;0.08})-SUM($H$2:$H$2)</f>
        <v>2550.3187499999999</v>
      </c>
      <c r="I5" s="4">
        <f>PARAMETRELER!$D$8</f>
        <v>2550.3187499999999</v>
      </c>
      <c r="J5" s="4">
        <f t="shared" si="3"/>
        <v>17002.125</v>
      </c>
      <c r="K5" s="4">
        <v>0</v>
      </c>
      <c r="L5" s="4">
        <f t="shared" si="4"/>
        <v>20002.5</v>
      </c>
      <c r="M5" s="4">
        <f>PARAMETRELER!$D$6</f>
        <v>20002.5</v>
      </c>
      <c r="N5" s="4">
        <f t="shared" ref="N5:N68" si="136">IF(L5-M5&gt;0,L5-M5,0)</f>
        <v>0</v>
      </c>
      <c r="O5" s="4">
        <f>IF(C5&lt;=PARAMETRELER!$D$6,0,N5*0.00759)</f>
        <v>0</v>
      </c>
      <c r="P5" s="20">
        <f t="shared" si="5"/>
        <v>17002.125</v>
      </c>
      <c r="Q5" s="21">
        <f t="shared" si="6"/>
        <v>4100.5124999999998</v>
      </c>
      <c r="R5" s="21">
        <f t="shared" si="7"/>
        <v>400.05</v>
      </c>
      <c r="S5" s="22">
        <f t="shared" si="8"/>
        <v>24503.0625</v>
      </c>
      <c r="T5" s="44">
        <f t="shared" si="9"/>
        <v>1000.125</v>
      </c>
      <c r="U5" s="45">
        <f t="shared" si="91"/>
        <v>23502.9375</v>
      </c>
      <c r="W5" s="3">
        <v>3</v>
      </c>
      <c r="X5" s="3" t="str">
        <f t="shared" si="10"/>
        <v xml:space="preserve"> AD SOYAD 3</v>
      </c>
      <c r="Y5" s="4">
        <f t="shared" si="11"/>
        <v>20002.5</v>
      </c>
      <c r="Z5" s="4">
        <f>PARAMETRELER!$D$4</f>
        <v>150018.75</v>
      </c>
      <c r="AA5" s="4">
        <f t="shared" ref="AA5:AA68" si="137">IF(Y5&lt;Z5,Y5,Z5)*0.14</f>
        <v>2800.3500000000004</v>
      </c>
      <c r="AB5" s="4">
        <f t="shared" ref="AB5:AB68" si="138">IF(Y5&lt;Z5,Y5,Z5)*0.01</f>
        <v>200.02500000000001</v>
      </c>
      <c r="AC5" s="4">
        <f t="shared" si="12"/>
        <v>17002.125</v>
      </c>
      <c r="AD5" s="4" cm="1">
        <f t="array" ref="AD5">SUMPRODUCT(--(SUM(G5,AC5)&gt;PARAMETRELER!$D$21:$D$24), (SUM(G5,AC5)-PARAMETRELER!$D$21:$D$24), {0.15;0.05;0.07;0.08})-SUM($H$2,H5)</f>
        <v>2550.3187499999999</v>
      </c>
      <c r="AE5" s="4">
        <f>PARAMETRELER!$D$9</f>
        <v>2550.3187499999999</v>
      </c>
      <c r="AF5" s="4">
        <f t="shared" si="13"/>
        <v>34004.25</v>
      </c>
      <c r="AG5" s="4">
        <f t="shared" si="14"/>
        <v>17002.125</v>
      </c>
      <c r="AH5" s="4">
        <f t="shared" si="15"/>
        <v>20002.5</v>
      </c>
      <c r="AI5" s="4">
        <f>PARAMETRELER!$D$6</f>
        <v>20002.5</v>
      </c>
      <c r="AJ5" s="4">
        <f t="shared" ref="AJ5:AJ68" si="139">IF(AH5-AI5&gt;0,AH5-AI5,0)</f>
        <v>0</v>
      </c>
      <c r="AK5" s="4">
        <f>IF(Y5&lt;=PARAMETRELER!$D$6,0,AJ5*0.00759)</f>
        <v>0</v>
      </c>
      <c r="AL5" s="20">
        <f t="shared" si="92"/>
        <v>17002.125</v>
      </c>
      <c r="AM5" s="21">
        <f t="shared" si="93"/>
        <v>4100.5124999999998</v>
      </c>
      <c r="AN5" s="21">
        <f t="shared" si="16"/>
        <v>400.05</v>
      </c>
      <c r="AO5" s="22">
        <f t="shared" si="17"/>
        <v>24503.0625</v>
      </c>
      <c r="AP5" s="44">
        <f t="shared" si="94"/>
        <v>1000.125</v>
      </c>
      <c r="AQ5" s="45">
        <f t="shared" si="95"/>
        <v>23502.9375</v>
      </c>
      <c r="AS5" s="3">
        <v>3</v>
      </c>
      <c r="AT5" s="3" t="str">
        <f t="shared" si="18"/>
        <v xml:space="preserve"> AD SOYAD 3</v>
      </c>
      <c r="AU5" s="4">
        <f t="shared" si="19"/>
        <v>20002.5</v>
      </c>
      <c r="AV5" s="4">
        <f>PARAMETRELER!$D$4</f>
        <v>150018.75</v>
      </c>
      <c r="AW5" s="4">
        <f t="shared" ref="AW5:AW68" si="140">IF(AU5&lt;AV5,AU5,AV5)*0.14</f>
        <v>2800.3500000000004</v>
      </c>
      <c r="AX5" s="4">
        <f t="shared" ref="AX5:AX68" si="141">IF(AU5&lt;AV5,AU5,AV5)*0.01</f>
        <v>200.02500000000001</v>
      </c>
      <c r="AY5" s="4">
        <f t="shared" si="20"/>
        <v>17002.125</v>
      </c>
      <c r="AZ5" s="4" cm="1">
        <f t="array" ref="AZ5">SUMPRODUCT(--(SUM(G5,AC5,AY5)&gt;PARAMETRELER!$D$21:$D$24), (SUM(G5,AC5,AY5)-PARAMETRELER!$D$21:$D$24), {0.15;0.05;0.07;0.08})-SUM($H$2,H5,AD5)</f>
        <v>2550.3187499999995</v>
      </c>
      <c r="BA5" s="4">
        <f>PARAMETRELER!$D$10</f>
        <v>2550.3187499999995</v>
      </c>
      <c r="BB5" s="4">
        <f t="shared" si="21"/>
        <v>51006.375</v>
      </c>
      <c r="BC5" s="4">
        <f t="shared" si="22"/>
        <v>34004.25</v>
      </c>
      <c r="BD5" s="4">
        <f t="shared" si="23"/>
        <v>20002.5</v>
      </c>
      <c r="BE5" s="4">
        <f>PARAMETRELER!$D$6</f>
        <v>20002.5</v>
      </c>
      <c r="BF5" s="4">
        <f t="shared" ref="BF5:BF68" si="142">IF(BD5-BE5&gt;0,BD5-BE5,0)</f>
        <v>0</v>
      </c>
      <c r="BG5" s="4">
        <f>IF(AU5&lt;=PARAMETRELER!$D$6,0,BF5*0.00759)</f>
        <v>0</v>
      </c>
      <c r="BH5" s="20">
        <f t="shared" si="96"/>
        <v>17002.125</v>
      </c>
      <c r="BI5" s="21">
        <f t="shared" si="97"/>
        <v>4100.5124999999998</v>
      </c>
      <c r="BJ5" s="21">
        <f t="shared" si="24"/>
        <v>400.05</v>
      </c>
      <c r="BK5" s="22">
        <f t="shared" si="25"/>
        <v>24503.0625</v>
      </c>
      <c r="BL5" s="44">
        <f t="shared" si="98"/>
        <v>1000.125</v>
      </c>
      <c r="BM5" s="45">
        <f t="shared" si="99"/>
        <v>23502.9375</v>
      </c>
      <c r="BO5" s="3">
        <v>3</v>
      </c>
      <c r="BP5" s="3" t="str">
        <f t="shared" si="26"/>
        <v xml:space="preserve"> AD SOYAD 3</v>
      </c>
      <c r="BQ5" s="4">
        <f t="shared" si="27"/>
        <v>20002.5</v>
      </c>
      <c r="BR5" s="4">
        <f>PARAMETRELER!$D$4</f>
        <v>150018.75</v>
      </c>
      <c r="BS5" s="4">
        <f t="shared" ref="BS5:BS68" si="143">IF(BQ5&lt;BR5,BQ5,BR5)*0.14</f>
        <v>2800.3500000000004</v>
      </c>
      <c r="BT5" s="4">
        <f t="shared" ref="BT5:BT68" si="144">IF(BQ5&lt;BR5,BQ5,BR5)*0.01</f>
        <v>200.02500000000001</v>
      </c>
      <c r="BU5" s="4">
        <f t="shared" si="28"/>
        <v>17002.125</v>
      </c>
      <c r="BV5" s="4" cm="1">
        <f t="array" ref="BV5">SUMPRODUCT(--(SUM(G5,AC5,AY5,BU5)&gt;PARAMETRELER!$D$21:$D$24), (SUM(G5,AC5,AY5,BU5)-PARAMETRELER!$D$21:$D$24), {0.15;0.05;0.07;0.08})-SUM($H$2,H5,AD5,AZ5)</f>
        <v>2550.3187500000004</v>
      </c>
      <c r="BW5" s="4">
        <f>PARAMETRELER!$D$11</f>
        <v>2550.3187500000004</v>
      </c>
      <c r="BX5" s="4">
        <f t="shared" si="29"/>
        <v>68008.5</v>
      </c>
      <c r="BY5" s="4">
        <f t="shared" si="30"/>
        <v>51006.375</v>
      </c>
      <c r="BZ5" s="4">
        <f t="shared" si="31"/>
        <v>20002.5</v>
      </c>
      <c r="CA5" s="4">
        <f>PARAMETRELER!$D$6</f>
        <v>20002.5</v>
      </c>
      <c r="CB5" s="4">
        <f t="shared" ref="CB5:CB68" si="145">IF(BZ5-CA5&gt;0,BZ5-CA5,0)</f>
        <v>0</v>
      </c>
      <c r="CC5" s="4">
        <f>IF(BQ5&lt;=PARAMETRELER!$D$6,0,CB5*0.00759)</f>
        <v>0</v>
      </c>
      <c r="CD5" s="20">
        <f t="shared" si="100"/>
        <v>17002.125</v>
      </c>
      <c r="CE5" s="21">
        <f t="shared" si="101"/>
        <v>4100.5124999999998</v>
      </c>
      <c r="CF5" s="21">
        <f t="shared" si="32"/>
        <v>400.05</v>
      </c>
      <c r="CG5" s="22">
        <f t="shared" si="33"/>
        <v>24503.0625</v>
      </c>
      <c r="CH5" s="44">
        <f t="shared" si="102"/>
        <v>1000.125</v>
      </c>
      <c r="CI5" s="45">
        <f t="shared" si="103"/>
        <v>23502.9375</v>
      </c>
      <c r="CK5" s="3">
        <v>3</v>
      </c>
      <c r="CL5" s="3" t="str">
        <f t="shared" si="34"/>
        <v xml:space="preserve"> AD SOYAD 3</v>
      </c>
      <c r="CM5" s="4">
        <f t="shared" si="35"/>
        <v>20002.5</v>
      </c>
      <c r="CN5" s="4">
        <f>PARAMETRELER!$D$4</f>
        <v>150018.75</v>
      </c>
      <c r="CO5" s="4">
        <f t="shared" ref="CO5:CO68" si="146">IF(CM5&lt;CN5,CM5,CN5)*0.14</f>
        <v>2800.3500000000004</v>
      </c>
      <c r="CP5" s="4">
        <f t="shared" ref="CP5:CP68" si="147">IF(CM5&lt;CN5,CM5,CN5)*0.01</f>
        <v>200.02500000000001</v>
      </c>
      <c r="CQ5" s="4">
        <f t="shared" si="36"/>
        <v>17002.125</v>
      </c>
      <c r="CR5" s="4" cm="1">
        <f t="array" ref="CR5">SUMPRODUCT(--(SUM(G5,AC5,AY5,BU5,CQ5)&gt;PARAMETRELER!$D$21:$D$24), (SUM(G5,AC5,AY5,BU5,CQ5)-PARAMETRELER!$D$21:$D$24), {0.15;0.05;0.07;0.08})-SUM($H$2,H5,AD5,AZ5,BV5)</f>
        <v>2550.3187500000004</v>
      </c>
      <c r="CS5" s="4">
        <f>PARAMETRELER!$D$12</f>
        <v>2550.3187500000004</v>
      </c>
      <c r="CT5" s="4">
        <f t="shared" si="37"/>
        <v>85010.625</v>
      </c>
      <c r="CU5" s="4">
        <f t="shared" si="38"/>
        <v>68008.5</v>
      </c>
      <c r="CV5" s="4">
        <f t="shared" si="39"/>
        <v>20002.5</v>
      </c>
      <c r="CW5" s="4">
        <f>PARAMETRELER!$D$6</f>
        <v>20002.5</v>
      </c>
      <c r="CX5" s="4">
        <f t="shared" ref="CX5:CX68" si="148">IF(CV5-CW5&gt;0,CV5-CW5,0)</f>
        <v>0</v>
      </c>
      <c r="CY5" s="4">
        <f>IF(CM5&lt;=PARAMETRELER!$D$6,0,CX5*0.00759)</f>
        <v>0</v>
      </c>
      <c r="CZ5" s="20">
        <f t="shared" si="104"/>
        <v>17002.125</v>
      </c>
      <c r="DA5" s="21">
        <f t="shared" si="105"/>
        <v>4100.5124999999998</v>
      </c>
      <c r="DB5" s="21">
        <f t="shared" si="40"/>
        <v>400.05</v>
      </c>
      <c r="DC5" s="22">
        <f t="shared" si="41"/>
        <v>24503.0625</v>
      </c>
      <c r="DD5" s="44">
        <f t="shared" si="106"/>
        <v>1000.125</v>
      </c>
      <c r="DE5" s="45">
        <f t="shared" si="107"/>
        <v>23502.9375</v>
      </c>
      <c r="DG5" s="3">
        <v>3</v>
      </c>
      <c r="DH5" s="3" t="str">
        <f t="shared" si="42"/>
        <v xml:space="preserve"> AD SOYAD 3</v>
      </c>
      <c r="DI5" s="4">
        <f t="shared" si="42"/>
        <v>20002.5</v>
      </c>
      <c r="DJ5" s="4">
        <f>PARAMETRELER!$D$4</f>
        <v>150018.75</v>
      </c>
      <c r="DK5" s="4">
        <f t="shared" ref="DK5:DK68" si="149">IF(DI5&lt;DJ5,DI5,DJ5)*0.14</f>
        <v>2800.3500000000004</v>
      </c>
      <c r="DL5" s="4">
        <f t="shared" ref="DL5:DL68" si="150">IF(DI5&lt;DJ5,DI5,DJ5)*0.01</f>
        <v>200.02500000000001</v>
      </c>
      <c r="DM5" s="4">
        <f t="shared" si="43"/>
        <v>17002.125</v>
      </c>
      <c r="DN5" s="4" cm="1">
        <f t="array" ref="DN5">SUMPRODUCT(--(SUM(G5,AC5,AY5,BU5,CQ5,DM5)&gt;PARAMETRELER!$D$21:$D$24), (SUM(G5,AC5,AY5,BU5,CQ5,DM5)-PARAMETRELER!$D$21:$D$24), {0.15;0.05;0.07;0.08})-SUM($H$2,H5,AD5,AZ5,BV5,CR5)</f>
        <v>2550.3187499999985</v>
      </c>
      <c r="DO5" s="4">
        <f>PARAMETRELER!$D$13</f>
        <v>2550.3187499999985</v>
      </c>
      <c r="DP5" s="4">
        <f t="shared" si="44"/>
        <v>102012.75</v>
      </c>
      <c r="DQ5" s="4">
        <f t="shared" si="45"/>
        <v>85010.625</v>
      </c>
      <c r="DR5" s="4">
        <f t="shared" si="46"/>
        <v>20002.5</v>
      </c>
      <c r="DS5" s="4">
        <f>PARAMETRELER!$D$6</f>
        <v>20002.5</v>
      </c>
      <c r="DT5" s="4">
        <f t="shared" ref="DT5:DT68" si="151">IF(DR5-DS5&gt;0,DR5-DS5,0)</f>
        <v>0</v>
      </c>
      <c r="DU5" s="4">
        <f>IF(DI5&lt;=PARAMETRELER!$D$6,0,DT5*0.00759)</f>
        <v>0</v>
      </c>
      <c r="DV5" s="20">
        <f t="shared" si="108"/>
        <v>17002.125</v>
      </c>
      <c r="DW5" s="21">
        <f t="shared" si="109"/>
        <v>4100.5124999999998</v>
      </c>
      <c r="DX5" s="21">
        <f t="shared" si="47"/>
        <v>400.05</v>
      </c>
      <c r="DY5" s="22">
        <f t="shared" si="48"/>
        <v>24503.0625</v>
      </c>
      <c r="DZ5" s="44">
        <f t="shared" si="110"/>
        <v>1000.125</v>
      </c>
      <c r="EA5" s="45">
        <f t="shared" si="111"/>
        <v>23502.9375</v>
      </c>
      <c r="EC5" s="3">
        <v>3</v>
      </c>
      <c r="ED5" s="3" t="str">
        <f t="shared" si="49"/>
        <v xml:space="preserve"> AD SOYAD 3</v>
      </c>
      <c r="EE5" s="4">
        <f t="shared" ref="EE5:EE68" si="152">C5</f>
        <v>20002.5</v>
      </c>
      <c r="EF5" s="4">
        <f>PARAMETRELER!$D$4</f>
        <v>150018.75</v>
      </c>
      <c r="EG5" s="4">
        <f t="shared" ref="EG5:EG68" si="153">IF(EE5&lt;EF5,EE5,EF5)*0.14</f>
        <v>2800.3500000000004</v>
      </c>
      <c r="EH5" s="4">
        <f t="shared" ref="EH5:EH68" si="154">IF(EE5&lt;EF5,EE5,EF5)*0.01</f>
        <v>200.02500000000001</v>
      </c>
      <c r="EI5" s="4">
        <f t="shared" ref="EI5:EI68" si="155">EE5-EG5-EH5</f>
        <v>17002.125</v>
      </c>
      <c r="EJ5" s="4" cm="1">
        <f t="array" ref="EJ5">SUMPRODUCT(--(SUM(G5,AC5,AY5,BU5,CQ5,DM5,EI5)&gt;PARAMETRELER!$D$21:$D$24), (SUM(G5,AC5,AY5,BU5,CQ5,DM5,EI5)-PARAMETRELER!$D$21:$D$24), {0.15;0.05;0.07;0.08})-SUM($H$2,H5,AD5,AZ5,BV5,CR5,DN5)</f>
        <v>3001.0625000000036</v>
      </c>
      <c r="EK5" s="4">
        <f>PARAMETRELER!$D$14</f>
        <v>3001.0625000000036</v>
      </c>
      <c r="EL5" s="4">
        <f t="shared" ref="EL5:EL68" si="156">EM5+EI5</f>
        <v>119014.875</v>
      </c>
      <c r="EM5" s="4">
        <f t="shared" ref="EM5:EM68" si="157">DP5</f>
        <v>102012.75</v>
      </c>
      <c r="EN5" s="4">
        <f t="shared" ref="EN5:EN68" si="158">EE5</f>
        <v>20002.5</v>
      </c>
      <c r="EO5" s="4">
        <f>PARAMETRELER!$D$6</f>
        <v>20002.5</v>
      </c>
      <c r="EP5" s="4">
        <f t="shared" ref="EP5:EP68" si="159">IF(EN5-EO5&gt;0,EN5-EO5,0)</f>
        <v>0</v>
      </c>
      <c r="EQ5" s="4">
        <f>IF(EE5&lt;=PARAMETRELER!$D$6,0,EP5*0.00759)</f>
        <v>0</v>
      </c>
      <c r="ER5" s="20">
        <f t="shared" si="112"/>
        <v>17002.125</v>
      </c>
      <c r="ES5" s="21">
        <f t="shared" si="113"/>
        <v>4100.5124999999998</v>
      </c>
      <c r="ET5" s="21">
        <f t="shared" si="54"/>
        <v>400.05</v>
      </c>
      <c r="EU5" s="22">
        <f t="shared" si="55"/>
        <v>24503.0625</v>
      </c>
      <c r="EV5" s="44">
        <f t="shared" si="114"/>
        <v>1000.125</v>
      </c>
      <c r="EW5" s="45">
        <f t="shared" si="115"/>
        <v>23502.9375</v>
      </c>
      <c r="EY5" s="3">
        <v>3</v>
      </c>
      <c r="EZ5" s="3" t="str">
        <f t="shared" si="56"/>
        <v xml:space="preserve"> AD SOYAD 3</v>
      </c>
      <c r="FA5" s="4">
        <f t="shared" ref="FA5:FA68" si="160">C5</f>
        <v>20002.5</v>
      </c>
      <c r="FB5" s="4">
        <f>PARAMETRELER!$D$4</f>
        <v>150018.75</v>
      </c>
      <c r="FC5" s="4">
        <f t="shared" ref="FC5:FC68" si="161">IF(FA5&lt;FB5,FA5,FB5)*0.14</f>
        <v>2800.3500000000004</v>
      </c>
      <c r="FD5" s="4">
        <f t="shared" ref="FD5:FD68" si="162">IF(FA5&lt;FB5,FA5,FB5)*0.01</f>
        <v>200.02500000000001</v>
      </c>
      <c r="FE5" s="4">
        <f t="shared" ref="FE5:FE68" si="163">FA5-FC5-FD5</f>
        <v>17002.125</v>
      </c>
      <c r="FF5" s="4" cm="1">
        <f t="array" ref="FF5">SUMPRODUCT(--(SUM(G5,AC5,AY5,BU5,CQ5,DM5,EI5,FE5)&gt;PARAMETRELER!$D$21:$D$24), (SUM(G5,AC5,AY5,BU5,CQ5,DM5,EI5,FE5)-PARAMETRELER!$D$21:$D$24), {0.15;0.05;0.07;0.08})-SUM($H$2,H5,AD5,AZ5,BV5,CR5,DN5,EJ5)</f>
        <v>3400.4249999999956</v>
      </c>
      <c r="FG5" s="4">
        <f>PARAMETRELER!$D$15</f>
        <v>3400.4249999999956</v>
      </c>
      <c r="FH5" s="4">
        <f t="shared" ref="FH5:FH68" si="164">FI5+FE5</f>
        <v>136017</v>
      </c>
      <c r="FI5" s="4">
        <f t="shared" ref="FI5:FI68" si="165">EL5</f>
        <v>119014.875</v>
      </c>
      <c r="FJ5" s="4">
        <f t="shared" ref="FJ5:FJ68" si="166">FA5</f>
        <v>20002.5</v>
      </c>
      <c r="FK5" s="4">
        <f>PARAMETRELER!$D$6</f>
        <v>20002.5</v>
      </c>
      <c r="FL5" s="4">
        <f t="shared" ref="FL5:FL68" si="167">IF(FJ5-FK5&gt;0,FJ5-FK5,0)</f>
        <v>0</v>
      </c>
      <c r="FM5" s="4">
        <f>IF(FA5&lt;=PARAMETRELER!$D$6,0,FL5*0.00759)</f>
        <v>0</v>
      </c>
      <c r="FN5" s="20">
        <f t="shared" si="116"/>
        <v>17002.125</v>
      </c>
      <c r="FO5" s="21">
        <f t="shared" si="117"/>
        <v>4100.5124999999998</v>
      </c>
      <c r="FP5" s="21">
        <f t="shared" si="61"/>
        <v>400.05</v>
      </c>
      <c r="FQ5" s="22">
        <f t="shared" si="62"/>
        <v>24503.0625</v>
      </c>
      <c r="FR5" s="44">
        <f t="shared" si="118"/>
        <v>1000.125</v>
      </c>
      <c r="FS5" s="45">
        <f t="shared" si="119"/>
        <v>23502.9375</v>
      </c>
      <c r="FU5" s="3">
        <v>3</v>
      </c>
      <c r="FV5" s="3" t="str">
        <f t="shared" si="63"/>
        <v xml:space="preserve"> AD SOYAD 3</v>
      </c>
      <c r="FW5" s="4">
        <f t="shared" ref="FW5:FW68" si="168">Y5</f>
        <v>20002.5</v>
      </c>
      <c r="FX5" s="4">
        <f>PARAMETRELER!$D$4</f>
        <v>150018.75</v>
      </c>
      <c r="FY5" s="4">
        <f t="shared" ref="FY5:FY68" si="169">IF(FW5&lt;FX5,FW5,FX5)*0.14</f>
        <v>2800.3500000000004</v>
      </c>
      <c r="FZ5" s="4">
        <f t="shared" ref="FZ5:FZ68" si="170">IF(FW5&lt;FX5,FW5,FX5)*0.01</f>
        <v>200.02500000000001</v>
      </c>
      <c r="GA5" s="4">
        <f t="shared" ref="GA5:GA68" si="171">FW5-FY5-FZ5</f>
        <v>17002.125</v>
      </c>
      <c r="GB5" s="4" cm="1">
        <f t="array" ref="GB5">SUMPRODUCT(--(SUM(G5,AC5,AY5,BU5,CQ5,DM5,EI5,FE5,GA5)&gt;PARAMETRELER!$D$21:$D$24), (SUM(G5,AC5,AY5,BU5,CQ5,DM5,EI5,FE5,GA5)-PARAMETRELER!$D$21:$D$24), {0.15;0.05;0.07;0.08})-SUM($H$2,H5,AD5,AZ5,BV5,CR5,DN5,EJ5,FF5)</f>
        <v>3400.4249999999993</v>
      </c>
      <c r="GC5" s="4">
        <f>PARAMETRELER!$D$16</f>
        <v>3400.4249999999993</v>
      </c>
      <c r="GD5" s="4">
        <f t="shared" ref="GD5:GD68" si="172">GE5+GA5</f>
        <v>153019.125</v>
      </c>
      <c r="GE5" s="4">
        <f t="shared" ref="GE5:GE68" si="173">FH5</f>
        <v>136017</v>
      </c>
      <c r="GF5" s="4">
        <f t="shared" ref="GF5:GF68" si="174">FW5</f>
        <v>20002.5</v>
      </c>
      <c r="GG5" s="4">
        <f>PARAMETRELER!$D$6</f>
        <v>20002.5</v>
      </c>
      <c r="GH5" s="4">
        <f t="shared" ref="GH5:GH68" si="175">IF(GF5-GG5&gt;0,GF5-GG5,0)</f>
        <v>0</v>
      </c>
      <c r="GI5" s="4">
        <f>IF(FW5&lt;=PARAMETRELER!$D$6,0,GH5*0.00759)</f>
        <v>0</v>
      </c>
      <c r="GJ5" s="20">
        <f t="shared" si="120"/>
        <v>17002.125</v>
      </c>
      <c r="GK5" s="21">
        <f t="shared" si="121"/>
        <v>4100.5124999999998</v>
      </c>
      <c r="GL5" s="21">
        <f t="shared" si="68"/>
        <v>400.05</v>
      </c>
      <c r="GM5" s="22">
        <f t="shared" si="69"/>
        <v>24503.0625</v>
      </c>
      <c r="GN5" s="44">
        <f t="shared" si="122"/>
        <v>1000.125</v>
      </c>
      <c r="GO5" s="45">
        <f t="shared" si="123"/>
        <v>23502.9375</v>
      </c>
      <c r="GQ5" s="3">
        <v>3</v>
      </c>
      <c r="GR5" s="3" t="str">
        <f t="shared" si="70"/>
        <v xml:space="preserve"> AD SOYAD 3</v>
      </c>
      <c r="GS5" s="4">
        <f t="shared" ref="GS5:GS68" si="176">AU5</f>
        <v>20002.5</v>
      </c>
      <c r="GT5" s="4">
        <f>PARAMETRELER!$D$4</f>
        <v>150018.75</v>
      </c>
      <c r="GU5" s="4">
        <f t="shared" ref="GU5:GU68" si="177">IF(GS5&lt;GT5,GS5,GT5)*0.14</f>
        <v>2800.3500000000004</v>
      </c>
      <c r="GV5" s="4">
        <f t="shared" ref="GV5:GV68" si="178">IF(GS5&lt;GT5,GS5,GT5)*0.01</f>
        <v>200.02500000000001</v>
      </c>
      <c r="GW5" s="4">
        <f t="shared" ref="GW5:GW68" si="179">GS5-GU5-GV5</f>
        <v>17002.125</v>
      </c>
      <c r="GX5" s="4" cm="1">
        <f t="array" ref="GX5">SUMPRODUCT(--(SUM(G5,AC5,AY5,BU5,CQ5,DM5,EI5,FE5,GA5,GW5)&gt;PARAMETRELER!$D$21:$D$24), (SUM(G5,AC5,AY5,BU5,CQ5,DM5,EI5,FE5,GA5,GW5)-PARAMETRELER!$D$21:$D$24), {0.15;0.05;0.07;0.08})-SUM($H$2,H5,AD5,AZ5,BV5,CR5,DN5,EJ5,FF5,GB5)</f>
        <v>3400.4250000000029</v>
      </c>
      <c r="GY5" s="4">
        <f>PARAMETRELER!$D$17</f>
        <v>3400.4250000000029</v>
      </c>
      <c r="GZ5" s="4">
        <f t="shared" ref="GZ5:GZ68" si="180">HA5+GW5</f>
        <v>170021.25</v>
      </c>
      <c r="HA5" s="4">
        <f t="shared" ref="HA5:HA68" si="181">GD5</f>
        <v>153019.125</v>
      </c>
      <c r="HB5" s="4">
        <f t="shared" ref="HB5:HB68" si="182">GS5</f>
        <v>20002.5</v>
      </c>
      <c r="HC5" s="4">
        <f>PARAMETRELER!$D$6</f>
        <v>20002.5</v>
      </c>
      <c r="HD5" s="4">
        <f t="shared" ref="HD5:HD68" si="183">IF(HB5-HC5&gt;0,HB5-HC5,0)</f>
        <v>0</v>
      </c>
      <c r="HE5" s="4">
        <f>IF(GS5&lt;=PARAMETRELER!$D$6,0,HD5*0.00759)</f>
        <v>0</v>
      </c>
      <c r="HF5" s="20">
        <f t="shared" si="124"/>
        <v>17002.125</v>
      </c>
      <c r="HG5" s="21">
        <f t="shared" si="125"/>
        <v>4100.5124999999998</v>
      </c>
      <c r="HH5" s="21">
        <f t="shared" si="75"/>
        <v>400.05</v>
      </c>
      <c r="HI5" s="22">
        <f t="shared" si="76"/>
        <v>24503.0625</v>
      </c>
      <c r="HJ5" s="44">
        <f t="shared" si="126"/>
        <v>1000.125</v>
      </c>
      <c r="HK5" s="45">
        <f t="shared" si="127"/>
        <v>23502.9375</v>
      </c>
      <c r="HM5" s="3">
        <v>3</v>
      </c>
      <c r="HN5" s="3" t="str">
        <f t="shared" si="77"/>
        <v xml:space="preserve"> AD SOYAD 3</v>
      </c>
      <c r="HO5" s="4">
        <f t="shared" ref="HO5:HO68" si="184">BQ5</f>
        <v>20002.5</v>
      </c>
      <c r="HP5" s="4">
        <f>PARAMETRELER!$D$4</f>
        <v>150018.75</v>
      </c>
      <c r="HQ5" s="4">
        <f t="shared" ref="HQ5:HQ68" si="185">IF(HO5&lt;HP5,HO5,HP5)*0.14</f>
        <v>2800.3500000000004</v>
      </c>
      <c r="HR5" s="4">
        <f t="shared" ref="HR5:HR68" si="186">IF(HO5&lt;HP5,HO5,HP5)*0.01</f>
        <v>200.02500000000001</v>
      </c>
      <c r="HS5" s="4">
        <f t="shared" ref="HS5:HS68" si="187">HO5-HQ5-HR5</f>
        <v>17002.125</v>
      </c>
      <c r="HT5" s="4" cm="1">
        <f t="array" ref="HT5">SUMPRODUCT(--(SUM(G5,AC5,AY5,BU5,CQ5,DM5,EI5,FE5,GA5,GW5,HS5)&gt;PARAMETRELER!$D$21:$D$24), (SUM(G5,AC5,AY5,BU5,CQ5,DM5,EI5,FE5,GA5,GW5,HS5)-PARAMETRELER!$D$21:$D$24), {0.15;0.05;0.07;0.08})-SUM($H$2,H5,AD5,AZ5,BV5,CR5,DN5,EJ5,FF5,GB5,GX5)</f>
        <v>3400.4249999999993</v>
      </c>
      <c r="HU5" s="4">
        <f>PARAMETRELER!$D$18</f>
        <v>3400.4249999999993</v>
      </c>
      <c r="HV5" s="4">
        <f t="shared" ref="HV5:HV68" si="188">HW5+HS5</f>
        <v>187023.375</v>
      </c>
      <c r="HW5" s="4">
        <f t="shared" ref="HW5:HW68" si="189">GZ5</f>
        <v>170021.25</v>
      </c>
      <c r="HX5" s="4">
        <f t="shared" ref="HX5:HX68" si="190">HO5</f>
        <v>20002.5</v>
      </c>
      <c r="HY5" s="4">
        <f>PARAMETRELER!$D$6</f>
        <v>20002.5</v>
      </c>
      <c r="HZ5" s="4">
        <f t="shared" ref="HZ5:HZ68" si="191">IF(HX5-HY5&gt;0,HX5-HY5,0)</f>
        <v>0</v>
      </c>
      <c r="IA5" s="4">
        <f>IF(HO5&lt;=PARAMETRELER!$D$6,0,HZ5*0.00759)</f>
        <v>0</v>
      </c>
      <c r="IB5" s="20">
        <f t="shared" si="128"/>
        <v>17002.125</v>
      </c>
      <c r="IC5" s="21">
        <f t="shared" si="129"/>
        <v>4100.5124999999998</v>
      </c>
      <c r="ID5" s="21">
        <f t="shared" si="82"/>
        <v>400.05</v>
      </c>
      <c r="IE5" s="22">
        <f t="shared" si="83"/>
        <v>24503.0625</v>
      </c>
      <c r="IF5" s="44">
        <f t="shared" si="130"/>
        <v>1000.125</v>
      </c>
      <c r="IG5" s="45">
        <f t="shared" si="131"/>
        <v>23502.9375</v>
      </c>
      <c r="II5" s="3">
        <v>3</v>
      </c>
      <c r="IJ5" s="3" t="str">
        <f t="shared" si="84"/>
        <v xml:space="preserve"> AD SOYAD 3</v>
      </c>
      <c r="IK5" s="4">
        <f t="shared" ref="IK5:IK68" si="192">CM5</f>
        <v>20002.5</v>
      </c>
      <c r="IL5" s="4">
        <f>PARAMETRELER!$D$4</f>
        <v>150018.75</v>
      </c>
      <c r="IM5" s="4">
        <f t="shared" ref="IM5:IM68" si="193">IF(IK5&lt;IL5,IK5,IL5)*0.14</f>
        <v>2800.3500000000004</v>
      </c>
      <c r="IN5" s="4">
        <f t="shared" ref="IN5:IN68" si="194">IF(IK5&lt;IL5,IK5,IL5)*0.01</f>
        <v>200.02500000000001</v>
      </c>
      <c r="IO5" s="4">
        <f t="shared" ref="IO5:IO68" si="195">IK5-IM5-IN5</f>
        <v>17002.125</v>
      </c>
      <c r="IP5" s="4" cm="1">
        <f t="array" ref="IP5">SUMPRODUCT(--(SUM(G5,AC5,AY5,BU5,CQ5,DM5,EI5,FE5,GA5,GW5,HS5,IO5)&gt;PARAMETRELER!$D$21:$D$24), (SUM(G5,AC5,AY5,BU5,CQ5,DM5,EI5,FE5,GA5,GW5,HS5,IO5)-PARAMETRELER!$D$21:$D$24), {0.15;0.05;0.07;0.08})-SUM($H$2,H5,AD5,AZ5,BV5,CR5,DN5,EJ5,FF5,GB5,GX5,HT5)</f>
        <v>3400.4249999999993</v>
      </c>
      <c r="IQ5" s="4">
        <f>PARAMETRELER!$D$19</f>
        <v>3400.4249999999993</v>
      </c>
      <c r="IR5" s="4">
        <f t="shared" ref="IR5:IR68" si="196">IS5+IO5</f>
        <v>204025.5</v>
      </c>
      <c r="IS5" s="4">
        <f t="shared" ref="IS5:IS68" si="197">HV5</f>
        <v>187023.375</v>
      </c>
      <c r="IT5" s="4">
        <f t="shared" ref="IT5:IT68" si="198">IK5</f>
        <v>20002.5</v>
      </c>
      <c r="IU5" s="4">
        <f>PARAMETRELER!$D$6</f>
        <v>20002.5</v>
      </c>
      <c r="IV5" s="4">
        <f t="shared" ref="IV5:IV68" si="199">IF(IT5-IU5&gt;0,IT5-IU5,0)</f>
        <v>0</v>
      </c>
      <c r="IW5" s="4">
        <f>IF(IK5&lt;=PARAMETRELER!$D$6,0,IV5*0.00759)</f>
        <v>0</v>
      </c>
      <c r="IX5" s="20">
        <f t="shared" si="132"/>
        <v>17002.125</v>
      </c>
      <c r="IY5" s="21">
        <f t="shared" si="133"/>
        <v>4100.5124999999998</v>
      </c>
      <c r="IZ5" s="21">
        <f t="shared" si="89"/>
        <v>400.05</v>
      </c>
      <c r="JA5" s="22">
        <f t="shared" si="90"/>
        <v>24503.0625</v>
      </c>
      <c r="JB5" s="44">
        <f t="shared" si="134"/>
        <v>1000.125</v>
      </c>
      <c r="JC5" s="45">
        <f t="shared" si="135"/>
        <v>23502.9375</v>
      </c>
    </row>
    <row r="6" spans="1:263" ht="15.6" x14ac:dyDescent="0.3">
      <c r="A6" s="2">
        <v>4</v>
      </c>
      <c r="B6" s="2" t="str">
        <f>'YILLIK MALİYET RAPORU'!B6</f>
        <v xml:space="preserve"> AD SOYAD 4</v>
      </c>
      <c r="C6" s="7">
        <f>'YILLIK MALİYET RAPORU'!C6</f>
        <v>20002.5</v>
      </c>
      <c r="D6" s="11">
        <f>PARAMETRELER!$D$4</f>
        <v>150018.75</v>
      </c>
      <c r="E6" s="7">
        <f t="shared" si="0"/>
        <v>2800.3500000000004</v>
      </c>
      <c r="F6" s="7">
        <f t="shared" si="1"/>
        <v>200.02500000000001</v>
      </c>
      <c r="G6" s="7">
        <f t="shared" si="2"/>
        <v>17002.125</v>
      </c>
      <c r="H6" s="7" cm="1">
        <f t="array" ref="H6">SUMPRODUCT(--(SUM(G6:G6)&gt;PARAMETRELER!$D$21:$D$24), (SUM(G6:G6)-PARAMETRELER!$D$21:$D$24), {0.15;0.05;0.07;0.08})-SUM($H$2:$H$2)</f>
        <v>2550.3187499999999</v>
      </c>
      <c r="I6" s="7">
        <f>PARAMETRELER!$D$8</f>
        <v>2550.3187499999999</v>
      </c>
      <c r="J6" s="7">
        <f t="shared" si="3"/>
        <v>17002.125</v>
      </c>
      <c r="K6" s="7">
        <v>0</v>
      </c>
      <c r="L6" s="7">
        <f t="shared" si="4"/>
        <v>20002.5</v>
      </c>
      <c r="M6" s="5">
        <f>PARAMETRELER!$D$6</f>
        <v>20002.5</v>
      </c>
      <c r="N6" s="7">
        <f t="shared" si="136"/>
        <v>0</v>
      </c>
      <c r="O6" s="7">
        <f>IF(C6&lt;=PARAMETRELER!$D$6,0,N6*0.00759)</f>
        <v>0</v>
      </c>
      <c r="P6" s="20">
        <f t="shared" si="5"/>
        <v>17002.125</v>
      </c>
      <c r="Q6" s="21">
        <f t="shared" si="6"/>
        <v>4100.5124999999998</v>
      </c>
      <c r="R6" s="21">
        <f t="shared" si="7"/>
        <v>400.05</v>
      </c>
      <c r="S6" s="20">
        <f t="shared" si="8"/>
        <v>24503.0625</v>
      </c>
      <c r="T6" s="44">
        <f t="shared" si="9"/>
        <v>1000.125</v>
      </c>
      <c r="U6" s="45">
        <f t="shared" si="91"/>
        <v>23502.9375</v>
      </c>
      <c r="W6" s="2">
        <v>4</v>
      </c>
      <c r="X6" s="2" t="str">
        <f t="shared" si="10"/>
        <v xml:space="preserve"> AD SOYAD 4</v>
      </c>
      <c r="Y6" s="7">
        <f t="shared" si="11"/>
        <v>20002.5</v>
      </c>
      <c r="Z6" s="11">
        <f>PARAMETRELER!$D$4</f>
        <v>150018.75</v>
      </c>
      <c r="AA6" s="7">
        <f t="shared" si="137"/>
        <v>2800.3500000000004</v>
      </c>
      <c r="AB6" s="7">
        <f t="shared" si="138"/>
        <v>200.02500000000001</v>
      </c>
      <c r="AC6" s="7">
        <f t="shared" si="12"/>
        <v>17002.125</v>
      </c>
      <c r="AD6" s="7" cm="1">
        <f t="array" ref="AD6">SUMPRODUCT(--(SUM(G6,AC6)&gt;PARAMETRELER!$D$21:$D$24), (SUM(G6,AC6)-PARAMETRELER!$D$21:$D$24), {0.15;0.05;0.07;0.08})-SUM($H$2,H6)</f>
        <v>2550.3187499999999</v>
      </c>
      <c r="AE6" s="7">
        <f>PARAMETRELER!$D$9</f>
        <v>2550.3187499999999</v>
      </c>
      <c r="AF6" s="7">
        <f t="shared" si="13"/>
        <v>34004.25</v>
      </c>
      <c r="AG6" s="7">
        <f t="shared" si="14"/>
        <v>17002.125</v>
      </c>
      <c r="AH6" s="7">
        <f t="shared" si="15"/>
        <v>20002.5</v>
      </c>
      <c r="AI6" s="5">
        <f>PARAMETRELER!$D$6</f>
        <v>20002.5</v>
      </c>
      <c r="AJ6" s="7">
        <f t="shared" si="139"/>
        <v>0</v>
      </c>
      <c r="AK6" s="7">
        <f>IF(Y6&lt;=PARAMETRELER!$D$6,0,AJ6*0.00759)</f>
        <v>0</v>
      </c>
      <c r="AL6" s="20">
        <f t="shared" si="92"/>
        <v>17002.125</v>
      </c>
      <c r="AM6" s="21">
        <f t="shared" si="93"/>
        <v>4100.5124999999998</v>
      </c>
      <c r="AN6" s="21">
        <f t="shared" si="16"/>
        <v>400.05</v>
      </c>
      <c r="AO6" s="20">
        <f t="shared" si="17"/>
        <v>24503.0625</v>
      </c>
      <c r="AP6" s="44">
        <f t="shared" si="94"/>
        <v>1000.125</v>
      </c>
      <c r="AQ6" s="45">
        <f t="shared" si="95"/>
        <v>23502.9375</v>
      </c>
      <c r="AS6" s="2">
        <v>4</v>
      </c>
      <c r="AT6" s="2" t="str">
        <f t="shared" si="18"/>
        <v xml:space="preserve"> AD SOYAD 4</v>
      </c>
      <c r="AU6" s="7">
        <f t="shared" si="19"/>
        <v>20002.5</v>
      </c>
      <c r="AV6" s="11">
        <f>PARAMETRELER!$D$4</f>
        <v>150018.75</v>
      </c>
      <c r="AW6" s="7">
        <f t="shared" si="140"/>
        <v>2800.3500000000004</v>
      </c>
      <c r="AX6" s="7">
        <f t="shared" si="141"/>
        <v>200.02500000000001</v>
      </c>
      <c r="AY6" s="7">
        <f t="shared" si="20"/>
        <v>17002.125</v>
      </c>
      <c r="AZ6" s="7" cm="1">
        <f t="array" ref="AZ6">SUMPRODUCT(--(SUM(G6,AC6,AY6)&gt;PARAMETRELER!$D$21:$D$24), (SUM(G6,AC6,AY6)-PARAMETRELER!$D$21:$D$24), {0.15;0.05;0.07;0.08})-SUM($H$2,H6,AD6)</f>
        <v>2550.3187499999995</v>
      </c>
      <c r="BA6" s="7">
        <f>PARAMETRELER!$D$10</f>
        <v>2550.3187499999995</v>
      </c>
      <c r="BB6" s="7">
        <f t="shared" si="21"/>
        <v>51006.375</v>
      </c>
      <c r="BC6" s="7">
        <f t="shared" si="22"/>
        <v>34004.25</v>
      </c>
      <c r="BD6" s="7">
        <f t="shared" si="23"/>
        <v>20002.5</v>
      </c>
      <c r="BE6" s="5">
        <f>PARAMETRELER!$D$6</f>
        <v>20002.5</v>
      </c>
      <c r="BF6" s="7">
        <f t="shared" si="142"/>
        <v>0</v>
      </c>
      <c r="BG6" s="7">
        <f>IF(AU6&lt;=PARAMETRELER!$D$6,0,BF6*0.00759)</f>
        <v>0</v>
      </c>
      <c r="BH6" s="20">
        <f t="shared" si="96"/>
        <v>17002.125</v>
      </c>
      <c r="BI6" s="21">
        <f t="shared" si="97"/>
        <v>4100.5124999999998</v>
      </c>
      <c r="BJ6" s="21">
        <f t="shared" si="24"/>
        <v>400.05</v>
      </c>
      <c r="BK6" s="20">
        <f t="shared" si="25"/>
        <v>24503.0625</v>
      </c>
      <c r="BL6" s="44">
        <f t="shared" si="98"/>
        <v>1000.125</v>
      </c>
      <c r="BM6" s="45">
        <f t="shared" si="99"/>
        <v>23502.9375</v>
      </c>
      <c r="BO6" s="2">
        <v>4</v>
      </c>
      <c r="BP6" s="2" t="str">
        <f t="shared" si="26"/>
        <v xml:space="preserve"> AD SOYAD 4</v>
      </c>
      <c r="BQ6" s="7">
        <f t="shared" si="27"/>
        <v>20002.5</v>
      </c>
      <c r="BR6" s="11">
        <f>PARAMETRELER!$D$4</f>
        <v>150018.75</v>
      </c>
      <c r="BS6" s="7">
        <f t="shared" si="143"/>
        <v>2800.3500000000004</v>
      </c>
      <c r="BT6" s="7">
        <f t="shared" si="144"/>
        <v>200.02500000000001</v>
      </c>
      <c r="BU6" s="7">
        <f t="shared" si="28"/>
        <v>17002.125</v>
      </c>
      <c r="BV6" s="7" cm="1">
        <f t="array" ref="BV6">SUMPRODUCT(--(SUM(G6,AC6,AY6,BU6)&gt;PARAMETRELER!$D$21:$D$24), (SUM(G6,AC6,AY6,BU6)-PARAMETRELER!$D$21:$D$24), {0.15;0.05;0.07;0.08})-SUM($H$2,H6,AD6,AZ6)</f>
        <v>2550.3187500000004</v>
      </c>
      <c r="BW6" s="7">
        <f>PARAMETRELER!$D$11</f>
        <v>2550.3187500000004</v>
      </c>
      <c r="BX6" s="7">
        <f t="shared" si="29"/>
        <v>68008.5</v>
      </c>
      <c r="BY6" s="7">
        <f t="shared" si="30"/>
        <v>51006.375</v>
      </c>
      <c r="BZ6" s="7">
        <f t="shared" si="31"/>
        <v>20002.5</v>
      </c>
      <c r="CA6" s="5">
        <f>PARAMETRELER!$D$6</f>
        <v>20002.5</v>
      </c>
      <c r="CB6" s="7">
        <f t="shared" si="145"/>
        <v>0</v>
      </c>
      <c r="CC6" s="7">
        <f>IF(BQ6&lt;=PARAMETRELER!$D$6,0,CB6*0.00759)</f>
        <v>0</v>
      </c>
      <c r="CD6" s="20">
        <f t="shared" si="100"/>
        <v>17002.125</v>
      </c>
      <c r="CE6" s="21">
        <f t="shared" si="101"/>
        <v>4100.5124999999998</v>
      </c>
      <c r="CF6" s="21">
        <f t="shared" si="32"/>
        <v>400.05</v>
      </c>
      <c r="CG6" s="20">
        <f t="shared" si="33"/>
        <v>24503.0625</v>
      </c>
      <c r="CH6" s="44">
        <f t="shared" si="102"/>
        <v>1000.125</v>
      </c>
      <c r="CI6" s="45">
        <f t="shared" si="103"/>
        <v>23502.9375</v>
      </c>
      <c r="CK6" s="2">
        <v>4</v>
      </c>
      <c r="CL6" s="2" t="str">
        <f t="shared" si="34"/>
        <v xml:space="preserve"> AD SOYAD 4</v>
      </c>
      <c r="CM6" s="7">
        <f t="shared" si="35"/>
        <v>20002.5</v>
      </c>
      <c r="CN6" s="11">
        <f>PARAMETRELER!$D$4</f>
        <v>150018.75</v>
      </c>
      <c r="CO6" s="7">
        <f t="shared" si="146"/>
        <v>2800.3500000000004</v>
      </c>
      <c r="CP6" s="7">
        <f t="shared" si="147"/>
        <v>200.02500000000001</v>
      </c>
      <c r="CQ6" s="7">
        <f t="shared" si="36"/>
        <v>17002.125</v>
      </c>
      <c r="CR6" s="7" cm="1">
        <f t="array" ref="CR6">SUMPRODUCT(--(SUM(G6,AC6,AY6,BU6,CQ6)&gt;PARAMETRELER!$D$21:$D$24), (SUM(G6,AC6,AY6,BU6,CQ6)-PARAMETRELER!$D$21:$D$24), {0.15;0.05;0.07;0.08})-SUM($H$2,H6,AD6,AZ6,BV6)</f>
        <v>2550.3187500000004</v>
      </c>
      <c r="CS6" s="7">
        <f>PARAMETRELER!$D$12</f>
        <v>2550.3187500000004</v>
      </c>
      <c r="CT6" s="7">
        <f t="shared" si="37"/>
        <v>85010.625</v>
      </c>
      <c r="CU6" s="7">
        <f t="shared" si="38"/>
        <v>68008.5</v>
      </c>
      <c r="CV6" s="7">
        <f t="shared" si="39"/>
        <v>20002.5</v>
      </c>
      <c r="CW6" s="5">
        <f>PARAMETRELER!$D$6</f>
        <v>20002.5</v>
      </c>
      <c r="CX6" s="7">
        <f t="shared" si="148"/>
        <v>0</v>
      </c>
      <c r="CY6" s="7">
        <f>IF(CM6&lt;=PARAMETRELER!$D$6,0,CX6*0.00759)</f>
        <v>0</v>
      </c>
      <c r="CZ6" s="20">
        <f t="shared" si="104"/>
        <v>17002.125</v>
      </c>
      <c r="DA6" s="21">
        <f t="shared" si="105"/>
        <v>4100.5124999999998</v>
      </c>
      <c r="DB6" s="21">
        <f t="shared" si="40"/>
        <v>400.05</v>
      </c>
      <c r="DC6" s="20">
        <f t="shared" si="41"/>
        <v>24503.0625</v>
      </c>
      <c r="DD6" s="44">
        <f t="shared" si="106"/>
        <v>1000.125</v>
      </c>
      <c r="DE6" s="45">
        <f t="shared" si="107"/>
        <v>23502.9375</v>
      </c>
      <c r="DG6" s="2">
        <v>4</v>
      </c>
      <c r="DH6" s="2" t="str">
        <f t="shared" si="42"/>
        <v xml:space="preserve"> AD SOYAD 4</v>
      </c>
      <c r="DI6" s="7">
        <f t="shared" si="42"/>
        <v>20002.5</v>
      </c>
      <c r="DJ6" s="11">
        <f>PARAMETRELER!$D$4</f>
        <v>150018.75</v>
      </c>
      <c r="DK6" s="7">
        <f t="shared" si="149"/>
        <v>2800.3500000000004</v>
      </c>
      <c r="DL6" s="7">
        <f t="shared" si="150"/>
        <v>200.02500000000001</v>
      </c>
      <c r="DM6" s="7">
        <f t="shared" si="43"/>
        <v>17002.125</v>
      </c>
      <c r="DN6" s="7" cm="1">
        <f t="array" ref="DN6">SUMPRODUCT(--(SUM(G6,AC6,AY6,BU6,CQ6,DM6)&gt;PARAMETRELER!$D$21:$D$24), (SUM(G6,AC6,AY6,BU6,CQ6,DM6)-PARAMETRELER!$D$21:$D$24), {0.15;0.05;0.07;0.08})-SUM($H$2,H6,AD6,AZ6,BV6,CR6)</f>
        <v>2550.3187499999985</v>
      </c>
      <c r="DO6" s="7">
        <f>PARAMETRELER!$D$13</f>
        <v>2550.3187499999985</v>
      </c>
      <c r="DP6" s="7">
        <f t="shared" si="44"/>
        <v>102012.75</v>
      </c>
      <c r="DQ6" s="7">
        <f t="shared" si="45"/>
        <v>85010.625</v>
      </c>
      <c r="DR6" s="7">
        <f t="shared" si="46"/>
        <v>20002.5</v>
      </c>
      <c r="DS6" s="5">
        <f>PARAMETRELER!$D$6</f>
        <v>20002.5</v>
      </c>
      <c r="DT6" s="7">
        <f t="shared" si="151"/>
        <v>0</v>
      </c>
      <c r="DU6" s="7">
        <f>IF(DI6&lt;=PARAMETRELER!$D$6,0,DT6*0.00759)</f>
        <v>0</v>
      </c>
      <c r="DV6" s="20">
        <f t="shared" si="108"/>
        <v>17002.125</v>
      </c>
      <c r="DW6" s="21">
        <f t="shared" si="109"/>
        <v>4100.5124999999998</v>
      </c>
      <c r="DX6" s="21">
        <f t="shared" si="47"/>
        <v>400.05</v>
      </c>
      <c r="DY6" s="20">
        <f t="shared" si="48"/>
        <v>24503.0625</v>
      </c>
      <c r="DZ6" s="44">
        <f t="shared" si="110"/>
        <v>1000.125</v>
      </c>
      <c r="EA6" s="45">
        <f t="shared" si="111"/>
        <v>23502.9375</v>
      </c>
      <c r="EC6" s="2">
        <v>4</v>
      </c>
      <c r="ED6" s="2" t="str">
        <f t="shared" si="49"/>
        <v xml:space="preserve"> AD SOYAD 4</v>
      </c>
      <c r="EE6" s="7">
        <f t="shared" si="152"/>
        <v>20002.5</v>
      </c>
      <c r="EF6" s="11">
        <f>PARAMETRELER!$D$4</f>
        <v>150018.75</v>
      </c>
      <c r="EG6" s="7">
        <f t="shared" si="153"/>
        <v>2800.3500000000004</v>
      </c>
      <c r="EH6" s="7">
        <f t="shared" si="154"/>
        <v>200.02500000000001</v>
      </c>
      <c r="EI6" s="7">
        <f t="shared" si="155"/>
        <v>17002.125</v>
      </c>
      <c r="EJ6" s="7" cm="1">
        <f t="array" ref="EJ6">SUMPRODUCT(--(SUM(G6,AC6,AY6,BU6,CQ6,DM6,EI6)&gt;PARAMETRELER!$D$21:$D$24), (SUM(G6,AC6,AY6,BU6,CQ6,DM6,EI6)-PARAMETRELER!$D$21:$D$24), {0.15;0.05;0.07;0.08})-SUM($H$2,H6,AD6,AZ6,BV6,CR6,DN6)</f>
        <v>3001.0625000000036</v>
      </c>
      <c r="EK6" s="7">
        <f>PARAMETRELER!$D$14</f>
        <v>3001.0625000000036</v>
      </c>
      <c r="EL6" s="7">
        <f t="shared" si="156"/>
        <v>119014.875</v>
      </c>
      <c r="EM6" s="7">
        <f t="shared" si="157"/>
        <v>102012.75</v>
      </c>
      <c r="EN6" s="7">
        <f t="shared" si="158"/>
        <v>20002.5</v>
      </c>
      <c r="EO6" s="5">
        <f>PARAMETRELER!$D$6</f>
        <v>20002.5</v>
      </c>
      <c r="EP6" s="7">
        <f t="shared" si="159"/>
        <v>0</v>
      </c>
      <c r="EQ6" s="7">
        <f>IF(EE6&lt;=PARAMETRELER!$D$6,0,EP6*0.00759)</f>
        <v>0</v>
      </c>
      <c r="ER6" s="20">
        <f t="shared" si="112"/>
        <v>17002.125</v>
      </c>
      <c r="ES6" s="21">
        <f t="shared" si="113"/>
        <v>4100.5124999999998</v>
      </c>
      <c r="ET6" s="21">
        <f t="shared" si="54"/>
        <v>400.05</v>
      </c>
      <c r="EU6" s="20">
        <f t="shared" si="55"/>
        <v>24503.0625</v>
      </c>
      <c r="EV6" s="44">
        <f t="shared" si="114"/>
        <v>1000.125</v>
      </c>
      <c r="EW6" s="45">
        <f t="shared" si="115"/>
        <v>23502.9375</v>
      </c>
      <c r="EY6" s="2">
        <v>4</v>
      </c>
      <c r="EZ6" s="2" t="str">
        <f t="shared" si="56"/>
        <v xml:space="preserve"> AD SOYAD 4</v>
      </c>
      <c r="FA6" s="7">
        <f t="shared" si="160"/>
        <v>20002.5</v>
      </c>
      <c r="FB6" s="11">
        <f>PARAMETRELER!$D$4</f>
        <v>150018.75</v>
      </c>
      <c r="FC6" s="7">
        <f t="shared" si="161"/>
        <v>2800.3500000000004</v>
      </c>
      <c r="FD6" s="7">
        <f t="shared" si="162"/>
        <v>200.02500000000001</v>
      </c>
      <c r="FE6" s="7">
        <f t="shared" si="163"/>
        <v>17002.125</v>
      </c>
      <c r="FF6" s="7" cm="1">
        <f t="array" ref="FF6">SUMPRODUCT(--(SUM(G6,AC6,AY6,BU6,CQ6,DM6,EI6,FE6)&gt;PARAMETRELER!$D$21:$D$24), (SUM(G6,AC6,AY6,BU6,CQ6,DM6,EI6,FE6)-PARAMETRELER!$D$21:$D$24), {0.15;0.05;0.07;0.08})-SUM($H$2,H6,AD6,AZ6,BV6,CR6,DN6,EJ6)</f>
        <v>3400.4249999999956</v>
      </c>
      <c r="FG6" s="7">
        <f>PARAMETRELER!$D$15</f>
        <v>3400.4249999999956</v>
      </c>
      <c r="FH6" s="7">
        <f t="shared" si="164"/>
        <v>136017</v>
      </c>
      <c r="FI6" s="7">
        <f t="shared" si="165"/>
        <v>119014.875</v>
      </c>
      <c r="FJ6" s="7">
        <f t="shared" si="166"/>
        <v>20002.5</v>
      </c>
      <c r="FK6" s="5">
        <f>PARAMETRELER!$D$6</f>
        <v>20002.5</v>
      </c>
      <c r="FL6" s="7">
        <f t="shared" si="167"/>
        <v>0</v>
      </c>
      <c r="FM6" s="7">
        <f>IF(FA6&lt;=PARAMETRELER!$D$6,0,FL6*0.00759)</f>
        <v>0</v>
      </c>
      <c r="FN6" s="20">
        <f t="shared" si="116"/>
        <v>17002.125</v>
      </c>
      <c r="FO6" s="21">
        <f t="shared" si="117"/>
        <v>4100.5124999999998</v>
      </c>
      <c r="FP6" s="21">
        <f t="shared" si="61"/>
        <v>400.05</v>
      </c>
      <c r="FQ6" s="20">
        <f t="shared" si="62"/>
        <v>24503.0625</v>
      </c>
      <c r="FR6" s="44">
        <f t="shared" si="118"/>
        <v>1000.125</v>
      </c>
      <c r="FS6" s="45">
        <f t="shared" si="119"/>
        <v>23502.9375</v>
      </c>
      <c r="FU6" s="2">
        <v>4</v>
      </c>
      <c r="FV6" s="2" t="str">
        <f t="shared" si="63"/>
        <v xml:space="preserve"> AD SOYAD 4</v>
      </c>
      <c r="FW6" s="7">
        <f t="shared" si="168"/>
        <v>20002.5</v>
      </c>
      <c r="FX6" s="11">
        <f>PARAMETRELER!$D$4</f>
        <v>150018.75</v>
      </c>
      <c r="FY6" s="7">
        <f t="shared" si="169"/>
        <v>2800.3500000000004</v>
      </c>
      <c r="FZ6" s="7">
        <f t="shared" si="170"/>
        <v>200.02500000000001</v>
      </c>
      <c r="GA6" s="7">
        <f t="shared" si="171"/>
        <v>17002.125</v>
      </c>
      <c r="GB6" s="7" cm="1">
        <f t="array" ref="GB6">SUMPRODUCT(--(SUM(G6,AC6,AY6,BU6,CQ6,DM6,EI6,FE6,GA6)&gt;PARAMETRELER!$D$21:$D$24), (SUM(G6,AC6,AY6,BU6,CQ6,DM6,EI6,FE6,GA6)-PARAMETRELER!$D$21:$D$24), {0.15;0.05;0.07;0.08})-SUM($H$2,H6,AD6,AZ6,BV6,CR6,DN6,EJ6,FF6)</f>
        <v>3400.4249999999993</v>
      </c>
      <c r="GC6" s="7">
        <f>PARAMETRELER!$D$16</f>
        <v>3400.4249999999993</v>
      </c>
      <c r="GD6" s="7">
        <f t="shared" si="172"/>
        <v>153019.125</v>
      </c>
      <c r="GE6" s="7">
        <f t="shared" si="173"/>
        <v>136017</v>
      </c>
      <c r="GF6" s="7">
        <f t="shared" si="174"/>
        <v>20002.5</v>
      </c>
      <c r="GG6" s="5">
        <f>PARAMETRELER!$D$6</f>
        <v>20002.5</v>
      </c>
      <c r="GH6" s="7">
        <f t="shared" si="175"/>
        <v>0</v>
      </c>
      <c r="GI6" s="7">
        <f>IF(FW6&lt;=PARAMETRELER!$D$6,0,GH6*0.00759)</f>
        <v>0</v>
      </c>
      <c r="GJ6" s="20">
        <f t="shared" si="120"/>
        <v>17002.125</v>
      </c>
      <c r="GK6" s="21">
        <f t="shared" si="121"/>
        <v>4100.5124999999998</v>
      </c>
      <c r="GL6" s="21">
        <f t="shared" si="68"/>
        <v>400.05</v>
      </c>
      <c r="GM6" s="20">
        <f t="shared" si="69"/>
        <v>24503.0625</v>
      </c>
      <c r="GN6" s="44">
        <f t="shared" si="122"/>
        <v>1000.125</v>
      </c>
      <c r="GO6" s="45">
        <f t="shared" si="123"/>
        <v>23502.9375</v>
      </c>
      <c r="GQ6" s="2">
        <v>4</v>
      </c>
      <c r="GR6" s="2" t="str">
        <f t="shared" si="70"/>
        <v xml:space="preserve"> AD SOYAD 4</v>
      </c>
      <c r="GS6" s="7">
        <f t="shared" si="176"/>
        <v>20002.5</v>
      </c>
      <c r="GT6" s="11">
        <f>PARAMETRELER!$D$4</f>
        <v>150018.75</v>
      </c>
      <c r="GU6" s="7">
        <f t="shared" si="177"/>
        <v>2800.3500000000004</v>
      </c>
      <c r="GV6" s="7">
        <f t="shared" si="178"/>
        <v>200.02500000000001</v>
      </c>
      <c r="GW6" s="7">
        <f t="shared" si="179"/>
        <v>17002.125</v>
      </c>
      <c r="GX6" s="7" cm="1">
        <f t="array" ref="GX6">SUMPRODUCT(--(SUM(G6,AC6,AY6,BU6,CQ6,DM6,EI6,FE6,GA6,GW6)&gt;PARAMETRELER!$D$21:$D$24), (SUM(G6,AC6,AY6,BU6,CQ6,DM6,EI6,FE6,GA6,GW6)-PARAMETRELER!$D$21:$D$24), {0.15;0.05;0.07;0.08})-SUM($H$2,H6,AD6,AZ6,BV6,CR6,DN6,EJ6,FF6,GB6)</f>
        <v>3400.4250000000029</v>
      </c>
      <c r="GY6" s="7">
        <f>PARAMETRELER!$D$17</f>
        <v>3400.4250000000029</v>
      </c>
      <c r="GZ6" s="7">
        <f t="shared" si="180"/>
        <v>170021.25</v>
      </c>
      <c r="HA6" s="7">
        <f t="shared" si="181"/>
        <v>153019.125</v>
      </c>
      <c r="HB6" s="7">
        <f t="shared" si="182"/>
        <v>20002.5</v>
      </c>
      <c r="HC6" s="5">
        <f>PARAMETRELER!$D$6</f>
        <v>20002.5</v>
      </c>
      <c r="HD6" s="7">
        <f t="shared" si="183"/>
        <v>0</v>
      </c>
      <c r="HE6" s="7">
        <f>IF(GS6&lt;=PARAMETRELER!$D$6,0,HD6*0.00759)</f>
        <v>0</v>
      </c>
      <c r="HF6" s="20">
        <f t="shared" si="124"/>
        <v>17002.125</v>
      </c>
      <c r="HG6" s="21">
        <f t="shared" si="125"/>
        <v>4100.5124999999998</v>
      </c>
      <c r="HH6" s="21">
        <f t="shared" si="75"/>
        <v>400.05</v>
      </c>
      <c r="HI6" s="20">
        <f t="shared" si="76"/>
        <v>24503.0625</v>
      </c>
      <c r="HJ6" s="44">
        <f t="shared" si="126"/>
        <v>1000.125</v>
      </c>
      <c r="HK6" s="45">
        <f t="shared" si="127"/>
        <v>23502.9375</v>
      </c>
      <c r="HM6" s="2">
        <v>4</v>
      </c>
      <c r="HN6" s="2" t="str">
        <f t="shared" si="77"/>
        <v xml:space="preserve"> AD SOYAD 4</v>
      </c>
      <c r="HO6" s="7">
        <f t="shared" si="184"/>
        <v>20002.5</v>
      </c>
      <c r="HP6" s="11">
        <f>PARAMETRELER!$D$4</f>
        <v>150018.75</v>
      </c>
      <c r="HQ6" s="7">
        <f t="shared" si="185"/>
        <v>2800.3500000000004</v>
      </c>
      <c r="HR6" s="7">
        <f t="shared" si="186"/>
        <v>200.02500000000001</v>
      </c>
      <c r="HS6" s="7">
        <f t="shared" si="187"/>
        <v>17002.125</v>
      </c>
      <c r="HT6" s="7" cm="1">
        <f t="array" ref="HT6">SUMPRODUCT(--(SUM(G6,AC6,AY6,BU6,CQ6,DM6,EI6,FE6,GA6,GW6,HS6)&gt;PARAMETRELER!$D$21:$D$24), (SUM(G6,AC6,AY6,BU6,CQ6,DM6,EI6,FE6,GA6,GW6,HS6)-PARAMETRELER!$D$21:$D$24), {0.15;0.05;0.07;0.08})-SUM($H$2,H6,AD6,AZ6,BV6,CR6,DN6,EJ6,FF6,GB6,GX6)</f>
        <v>3400.4249999999993</v>
      </c>
      <c r="HU6" s="7">
        <f>PARAMETRELER!$D$18</f>
        <v>3400.4249999999993</v>
      </c>
      <c r="HV6" s="7">
        <f t="shared" si="188"/>
        <v>187023.375</v>
      </c>
      <c r="HW6" s="7">
        <f t="shared" si="189"/>
        <v>170021.25</v>
      </c>
      <c r="HX6" s="7">
        <f t="shared" si="190"/>
        <v>20002.5</v>
      </c>
      <c r="HY6" s="5">
        <f>PARAMETRELER!$D$6</f>
        <v>20002.5</v>
      </c>
      <c r="HZ6" s="7">
        <f t="shared" si="191"/>
        <v>0</v>
      </c>
      <c r="IA6" s="7">
        <f>IF(HO6&lt;=PARAMETRELER!$D$6,0,HZ6*0.00759)</f>
        <v>0</v>
      </c>
      <c r="IB6" s="20">
        <f t="shared" si="128"/>
        <v>17002.125</v>
      </c>
      <c r="IC6" s="21">
        <f t="shared" si="129"/>
        <v>4100.5124999999998</v>
      </c>
      <c r="ID6" s="21">
        <f t="shared" si="82"/>
        <v>400.05</v>
      </c>
      <c r="IE6" s="20">
        <f t="shared" si="83"/>
        <v>24503.0625</v>
      </c>
      <c r="IF6" s="44">
        <f t="shared" si="130"/>
        <v>1000.125</v>
      </c>
      <c r="IG6" s="45">
        <f t="shared" si="131"/>
        <v>23502.9375</v>
      </c>
      <c r="II6" s="2">
        <v>4</v>
      </c>
      <c r="IJ6" s="2" t="str">
        <f t="shared" si="84"/>
        <v xml:space="preserve"> AD SOYAD 4</v>
      </c>
      <c r="IK6" s="7">
        <f t="shared" si="192"/>
        <v>20002.5</v>
      </c>
      <c r="IL6" s="11">
        <f>PARAMETRELER!$D$4</f>
        <v>150018.75</v>
      </c>
      <c r="IM6" s="7">
        <f t="shared" si="193"/>
        <v>2800.3500000000004</v>
      </c>
      <c r="IN6" s="7">
        <f t="shared" si="194"/>
        <v>200.02500000000001</v>
      </c>
      <c r="IO6" s="7">
        <f t="shared" si="195"/>
        <v>17002.125</v>
      </c>
      <c r="IP6" s="7" cm="1">
        <f t="array" ref="IP6">SUMPRODUCT(--(SUM(G6,AC6,AY6,BU6,CQ6,DM6,EI6,FE6,GA6,GW6,HS6,IO6)&gt;PARAMETRELER!$D$21:$D$24), (SUM(G6,AC6,AY6,BU6,CQ6,DM6,EI6,FE6,GA6,GW6,HS6,IO6)-PARAMETRELER!$D$21:$D$24), {0.15;0.05;0.07;0.08})-SUM($H$2,H6,AD6,AZ6,BV6,CR6,DN6,EJ6,FF6,GB6,GX6,HT6)</f>
        <v>3400.4249999999993</v>
      </c>
      <c r="IQ6" s="7">
        <f>PARAMETRELER!$D$19</f>
        <v>3400.4249999999993</v>
      </c>
      <c r="IR6" s="7">
        <f t="shared" si="196"/>
        <v>204025.5</v>
      </c>
      <c r="IS6" s="7">
        <f t="shared" si="197"/>
        <v>187023.375</v>
      </c>
      <c r="IT6" s="7">
        <f t="shared" si="198"/>
        <v>20002.5</v>
      </c>
      <c r="IU6" s="5">
        <f>PARAMETRELER!$D$6</f>
        <v>20002.5</v>
      </c>
      <c r="IV6" s="7">
        <f t="shared" si="199"/>
        <v>0</v>
      </c>
      <c r="IW6" s="7">
        <f>IF(IK6&lt;=PARAMETRELER!$D$6,0,IV6*0.00759)</f>
        <v>0</v>
      </c>
      <c r="IX6" s="20">
        <f t="shared" si="132"/>
        <v>17002.125</v>
      </c>
      <c r="IY6" s="21">
        <f t="shared" si="133"/>
        <v>4100.5124999999998</v>
      </c>
      <c r="IZ6" s="21">
        <f t="shared" si="89"/>
        <v>400.05</v>
      </c>
      <c r="JA6" s="20">
        <f t="shared" si="90"/>
        <v>24503.0625</v>
      </c>
      <c r="JB6" s="44">
        <f t="shared" si="134"/>
        <v>1000.125</v>
      </c>
      <c r="JC6" s="45">
        <f t="shared" si="135"/>
        <v>23502.9375</v>
      </c>
    </row>
    <row r="7" spans="1:263" ht="15.6" x14ac:dyDescent="0.3">
      <c r="A7" s="3">
        <v>5</v>
      </c>
      <c r="B7" s="3" t="str">
        <f>'YILLIK MALİYET RAPORU'!B7</f>
        <v xml:space="preserve"> AD SOYAD 5</v>
      </c>
      <c r="C7" s="4">
        <f>'YILLIK MALİYET RAPORU'!C7</f>
        <v>20002.5</v>
      </c>
      <c r="D7" s="4">
        <f>PARAMETRELER!$D$4</f>
        <v>150018.75</v>
      </c>
      <c r="E7" s="4">
        <f t="shared" si="0"/>
        <v>2800.3500000000004</v>
      </c>
      <c r="F7" s="4">
        <f t="shared" si="1"/>
        <v>200.02500000000001</v>
      </c>
      <c r="G7" s="4">
        <f t="shared" si="2"/>
        <v>17002.125</v>
      </c>
      <c r="H7" s="4" cm="1">
        <f t="array" ref="H7">SUMPRODUCT(--(SUM(G7:G7)&gt;PARAMETRELER!$D$21:$D$24), (SUM(G7:G7)-PARAMETRELER!$D$21:$D$24), {0.15;0.05;0.07;0.08})-SUM($H$2:$H$2)</f>
        <v>2550.3187499999999</v>
      </c>
      <c r="I7" s="4">
        <f>PARAMETRELER!$D$8</f>
        <v>2550.3187499999999</v>
      </c>
      <c r="J7" s="4">
        <f t="shared" si="3"/>
        <v>17002.125</v>
      </c>
      <c r="K7" s="4">
        <v>0</v>
      </c>
      <c r="L7" s="4">
        <f t="shared" si="4"/>
        <v>20002.5</v>
      </c>
      <c r="M7" s="4">
        <f>PARAMETRELER!$D$6</f>
        <v>20002.5</v>
      </c>
      <c r="N7" s="4">
        <f t="shared" si="136"/>
        <v>0</v>
      </c>
      <c r="O7" s="4">
        <f>IF(C7&lt;=PARAMETRELER!$D$6,0,N7*0.00759)</f>
        <v>0</v>
      </c>
      <c r="P7" s="20">
        <f t="shared" si="5"/>
        <v>17002.125</v>
      </c>
      <c r="Q7" s="21">
        <f t="shared" si="6"/>
        <v>4100.5124999999998</v>
      </c>
      <c r="R7" s="21">
        <f t="shared" si="7"/>
        <v>400.05</v>
      </c>
      <c r="S7" s="22">
        <f t="shared" si="8"/>
        <v>24503.0625</v>
      </c>
      <c r="T7" s="44">
        <f t="shared" si="9"/>
        <v>1000.125</v>
      </c>
      <c r="U7" s="45">
        <f t="shared" si="91"/>
        <v>23502.9375</v>
      </c>
      <c r="W7" s="3">
        <v>5</v>
      </c>
      <c r="X7" s="3" t="str">
        <f t="shared" si="10"/>
        <v xml:space="preserve"> AD SOYAD 5</v>
      </c>
      <c r="Y7" s="4">
        <f t="shared" si="11"/>
        <v>20002.5</v>
      </c>
      <c r="Z7" s="4">
        <f>PARAMETRELER!$D$4</f>
        <v>150018.75</v>
      </c>
      <c r="AA7" s="4">
        <f t="shared" si="137"/>
        <v>2800.3500000000004</v>
      </c>
      <c r="AB7" s="4">
        <f t="shared" si="138"/>
        <v>200.02500000000001</v>
      </c>
      <c r="AC7" s="4">
        <f t="shared" si="12"/>
        <v>17002.125</v>
      </c>
      <c r="AD7" s="4" cm="1">
        <f t="array" ref="AD7">SUMPRODUCT(--(SUM(G7,AC7)&gt;PARAMETRELER!$D$21:$D$24), (SUM(G7,AC7)-PARAMETRELER!$D$21:$D$24), {0.15;0.05;0.07;0.08})-SUM($H$2,H7)</f>
        <v>2550.3187499999999</v>
      </c>
      <c r="AE7" s="4">
        <f>PARAMETRELER!$D$9</f>
        <v>2550.3187499999999</v>
      </c>
      <c r="AF7" s="4">
        <f t="shared" si="13"/>
        <v>34004.25</v>
      </c>
      <c r="AG7" s="4">
        <f t="shared" si="14"/>
        <v>17002.125</v>
      </c>
      <c r="AH7" s="4">
        <f t="shared" si="15"/>
        <v>20002.5</v>
      </c>
      <c r="AI7" s="4">
        <f>PARAMETRELER!$D$6</f>
        <v>20002.5</v>
      </c>
      <c r="AJ7" s="4">
        <f t="shared" si="139"/>
        <v>0</v>
      </c>
      <c r="AK7" s="4">
        <f>IF(Y7&lt;=PARAMETRELER!$D$6,0,AJ7*0.00759)</f>
        <v>0</v>
      </c>
      <c r="AL7" s="20">
        <f t="shared" si="92"/>
        <v>17002.125</v>
      </c>
      <c r="AM7" s="21">
        <f t="shared" si="93"/>
        <v>4100.5124999999998</v>
      </c>
      <c r="AN7" s="21">
        <f t="shared" si="16"/>
        <v>400.05</v>
      </c>
      <c r="AO7" s="22">
        <f t="shared" si="17"/>
        <v>24503.0625</v>
      </c>
      <c r="AP7" s="44">
        <f t="shared" si="94"/>
        <v>1000.125</v>
      </c>
      <c r="AQ7" s="45">
        <f t="shared" si="95"/>
        <v>23502.9375</v>
      </c>
      <c r="AS7" s="3">
        <v>5</v>
      </c>
      <c r="AT7" s="3" t="str">
        <f t="shared" si="18"/>
        <v xml:space="preserve"> AD SOYAD 5</v>
      </c>
      <c r="AU7" s="4">
        <f t="shared" si="19"/>
        <v>20002.5</v>
      </c>
      <c r="AV7" s="4">
        <f>PARAMETRELER!$D$4</f>
        <v>150018.75</v>
      </c>
      <c r="AW7" s="4">
        <f t="shared" si="140"/>
        <v>2800.3500000000004</v>
      </c>
      <c r="AX7" s="4">
        <f t="shared" si="141"/>
        <v>200.02500000000001</v>
      </c>
      <c r="AY7" s="4">
        <f t="shared" si="20"/>
        <v>17002.125</v>
      </c>
      <c r="AZ7" s="4" cm="1">
        <f t="array" ref="AZ7">SUMPRODUCT(--(SUM(G7,AC7,AY7)&gt;PARAMETRELER!$D$21:$D$24), (SUM(G7,AC7,AY7)-PARAMETRELER!$D$21:$D$24), {0.15;0.05;0.07;0.08})-SUM($H$2,H7,AD7)</f>
        <v>2550.3187499999995</v>
      </c>
      <c r="BA7" s="4">
        <f>PARAMETRELER!$D$10</f>
        <v>2550.3187499999995</v>
      </c>
      <c r="BB7" s="4">
        <f t="shared" si="21"/>
        <v>51006.375</v>
      </c>
      <c r="BC7" s="4">
        <f t="shared" si="22"/>
        <v>34004.25</v>
      </c>
      <c r="BD7" s="4">
        <f t="shared" si="23"/>
        <v>20002.5</v>
      </c>
      <c r="BE7" s="4">
        <f>PARAMETRELER!$D$6</f>
        <v>20002.5</v>
      </c>
      <c r="BF7" s="4">
        <f t="shared" si="142"/>
        <v>0</v>
      </c>
      <c r="BG7" s="4">
        <f>IF(AU7&lt;=PARAMETRELER!$D$6,0,BF7*0.00759)</f>
        <v>0</v>
      </c>
      <c r="BH7" s="20">
        <f t="shared" si="96"/>
        <v>17002.125</v>
      </c>
      <c r="BI7" s="21">
        <f t="shared" si="97"/>
        <v>4100.5124999999998</v>
      </c>
      <c r="BJ7" s="21">
        <f t="shared" si="24"/>
        <v>400.05</v>
      </c>
      <c r="BK7" s="22">
        <f t="shared" si="25"/>
        <v>24503.0625</v>
      </c>
      <c r="BL7" s="44">
        <f t="shared" si="98"/>
        <v>1000.125</v>
      </c>
      <c r="BM7" s="45">
        <f t="shared" si="99"/>
        <v>23502.9375</v>
      </c>
      <c r="BO7" s="3">
        <v>5</v>
      </c>
      <c r="BP7" s="3" t="str">
        <f t="shared" si="26"/>
        <v xml:space="preserve"> AD SOYAD 5</v>
      </c>
      <c r="BQ7" s="4">
        <f t="shared" si="27"/>
        <v>20002.5</v>
      </c>
      <c r="BR7" s="4">
        <f>PARAMETRELER!$D$4</f>
        <v>150018.75</v>
      </c>
      <c r="BS7" s="4">
        <f t="shared" si="143"/>
        <v>2800.3500000000004</v>
      </c>
      <c r="BT7" s="4">
        <f t="shared" si="144"/>
        <v>200.02500000000001</v>
      </c>
      <c r="BU7" s="4">
        <f t="shared" si="28"/>
        <v>17002.125</v>
      </c>
      <c r="BV7" s="4" cm="1">
        <f t="array" ref="BV7">SUMPRODUCT(--(SUM(G7,AC7,AY7,BU7)&gt;PARAMETRELER!$D$21:$D$24), (SUM(G7,AC7,AY7,BU7)-PARAMETRELER!$D$21:$D$24), {0.15;0.05;0.07;0.08})-SUM($H$2,H7,AD7,AZ7)</f>
        <v>2550.3187500000004</v>
      </c>
      <c r="BW7" s="4">
        <f>PARAMETRELER!$D$11</f>
        <v>2550.3187500000004</v>
      </c>
      <c r="BX7" s="4">
        <f t="shared" si="29"/>
        <v>68008.5</v>
      </c>
      <c r="BY7" s="4">
        <f t="shared" si="30"/>
        <v>51006.375</v>
      </c>
      <c r="BZ7" s="4">
        <f t="shared" si="31"/>
        <v>20002.5</v>
      </c>
      <c r="CA7" s="4">
        <f>PARAMETRELER!$D$6</f>
        <v>20002.5</v>
      </c>
      <c r="CB7" s="4">
        <f t="shared" si="145"/>
        <v>0</v>
      </c>
      <c r="CC7" s="4">
        <f>IF(BQ7&lt;=PARAMETRELER!$D$6,0,CB7*0.00759)</f>
        <v>0</v>
      </c>
      <c r="CD7" s="20">
        <f t="shared" si="100"/>
        <v>17002.125</v>
      </c>
      <c r="CE7" s="21">
        <f t="shared" si="101"/>
        <v>4100.5124999999998</v>
      </c>
      <c r="CF7" s="21">
        <f t="shared" si="32"/>
        <v>400.05</v>
      </c>
      <c r="CG7" s="22">
        <f t="shared" si="33"/>
        <v>24503.0625</v>
      </c>
      <c r="CH7" s="44">
        <f t="shared" si="102"/>
        <v>1000.125</v>
      </c>
      <c r="CI7" s="45">
        <f t="shared" si="103"/>
        <v>23502.9375</v>
      </c>
      <c r="CK7" s="3">
        <v>5</v>
      </c>
      <c r="CL7" s="3" t="str">
        <f t="shared" si="34"/>
        <v xml:space="preserve"> AD SOYAD 5</v>
      </c>
      <c r="CM7" s="4">
        <f t="shared" si="35"/>
        <v>20002.5</v>
      </c>
      <c r="CN7" s="4">
        <f>PARAMETRELER!$D$4</f>
        <v>150018.75</v>
      </c>
      <c r="CO7" s="4">
        <f t="shared" si="146"/>
        <v>2800.3500000000004</v>
      </c>
      <c r="CP7" s="4">
        <f t="shared" si="147"/>
        <v>200.02500000000001</v>
      </c>
      <c r="CQ7" s="4">
        <f t="shared" si="36"/>
        <v>17002.125</v>
      </c>
      <c r="CR7" s="4" cm="1">
        <f t="array" ref="CR7">SUMPRODUCT(--(SUM(G7,AC7,AY7,BU7,CQ7)&gt;PARAMETRELER!$D$21:$D$24), (SUM(G7,AC7,AY7,BU7,CQ7)-PARAMETRELER!$D$21:$D$24), {0.15;0.05;0.07;0.08})-SUM($H$2,H7,AD7,AZ7,BV7)</f>
        <v>2550.3187500000004</v>
      </c>
      <c r="CS7" s="4">
        <f>PARAMETRELER!$D$12</f>
        <v>2550.3187500000004</v>
      </c>
      <c r="CT7" s="4">
        <f t="shared" si="37"/>
        <v>85010.625</v>
      </c>
      <c r="CU7" s="4">
        <f t="shared" si="38"/>
        <v>68008.5</v>
      </c>
      <c r="CV7" s="4">
        <f t="shared" si="39"/>
        <v>20002.5</v>
      </c>
      <c r="CW7" s="4">
        <f>PARAMETRELER!$D$6</f>
        <v>20002.5</v>
      </c>
      <c r="CX7" s="4">
        <f t="shared" si="148"/>
        <v>0</v>
      </c>
      <c r="CY7" s="4">
        <f>IF(CM7&lt;=PARAMETRELER!$D$6,0,CX7*0.00759)</f>
        <v>0</v>
      </c>
      <c r="CZ7" s="20">
        <f t="shared" si="104"/>
        <v>17002.125</v>
      </c>
      <c r="DA7" s="21">
        <f t="shared" si="105"/>
        <v>4100.5124999999998</v>
      </c>
      <c r="DB7" s="21">
        <f t="shared" si="40"/>
        <v>400.05</v>
      </c>
      <c r="DC7" s="22">
        <f t="shared" si="41"/>
        <v>24503.0625</v>
      </c>
      <c r="DD7" s="44">
        <f t="shared" si="106"/>
        <v>1000.125</v>
      </c>
      <c r="DE7" s="45">
        <f t="shared" si="107"/>
        <v>23502.9375</v>
      </c>
      <c r="DG7" s="3">
        <v>5</v>
      </c>
      <c r="DH7" s="3" t="str">
        <f t="shared" si="42"/>
        <v xml:space="preserve"> AD SOYAD 5</v>
      </c>
      <c r="DI7" s="4">
        <f t="shared" si="42"/>
        <v>20002.5</v>
      </c>
      <c r="DJ7" s="4">
        <f>PARAMETRELER!$D$4</f>
        <v>150018.75</v>
      </c>
      <c r="DK7" s="4">
        <f t="shared" si="149"/>
        <v>2800.3500000000004</v>
      </c>
      <c r="DL7" s="4">
        <f t="shared" si="150"/>
        <v>200.02500000000001</v>
      </c>
      <c r="DM7" s="4">
        <f t="shared" si="43"/>
        <v>17002.125</v>
      </c>
      <c r="DN7" s="4" cm="1">
        <f t="array" ref="DN7">SUMPRODUCT(--(SUM(G7,AC7,AY7,BU7,CQ7,DM7)&gt;PARAMETRELER!$D$21:$D$24), (SUM(G7,AC7,AY7,BU7,CQ7,DM7)-PARAMETRELER!$D$21:$D$24), {0.15;0.05;0.07;0.08})-SUM($H$2,H7,AD7,AZ7,BV7,CR7)</f>
        <v>2550.3187499999985</v>
      </c>
      <c r="DO7" s="4">
        <f>PARAMETRELER!$D$13</f>
        <v>2550.3187499999985</v>
      </c>
      <c r="DP7" s="4">
        <f t="shared" si="44"/>
        <v>102012.75</v>
      </c>
      <c r="DQ7" s="4">
        <f t="shared" si="45"/>
        <v>85010.625</v>
      </c>
      <c r="DR7" s="4">
        <f t="shared" si="46"/>
        <v>20002.5</v>
      </c>
      <c r="DS7" s="4">
        <f>PARAMETRELER!$D$6</f>
        <v>20002.5</v>
      </c>
      <c r="DT7" s="4">
        <f t="shared" si="151"/>
        <v>0</v>
      </c>
      <c r="DU7" s="4">
        <f>IF(DI7&lt;=PARAMETRELER!$D$6,0,DT7*0.00759)</f>
        <v>0</v>
      </c>
      <c r="DV7" s="20">
        <f t="shared" si="108"/>
        <v>17002.125</v>
      </c>
      <c r="DW7" s="21">
        <f t="shared" si="109"/>
        <v>4100.5124999999998</v>
      </c>
      <c r="DX7" s="21">
        <f t="shared" si="47"/>
        <v>400.05</v>
      </c>
      <c r="DY7" s="22">
        <f t="shared" si="48"/>
        <v>24503.0625</v>
      </c>
      <c r="DZ7" s="44">
        <f t="shared" si="110"/>
        <v>1000.125</v>
      </c>
      <c r="EA7" s="45">
        <f t="shared" si="111"/>
        <v>23502.9375</v>
      </c>
      <c r="EC7" s="3">
        <v>5</v>
      </c>
      <c r="ED7" s="3" t="str">
        <f t="shared" si="49"/>
        <v xml:space="preserve"> AD SOYAD 5</v>
      </c>
      <c r="EE7" s="4">
        <f t="shared" si="152"/>
        <v>20002.5</v>
      </c>
      <c r="EF7" s="4">
        <f>PARAMETRELER!$D$4</f>
        <v>150018.75</v>
      </c>
      <c r="EG7" s="4">
        <f t="shared" si="153"/>
        <v>2800.3500000000004</v>
      </c>
      <c r="EH7" s="4">
        <f t="shared" si="154"/>
        <v>200.02500000000001</v>
      </c>
      <c r="EI7" s="4">
        <f t="shared" si="155"/>
        <v>17002.125</v>
      </c>
      <c r="EJ7" s="4" cm="1">
        <f t="array" ref="EJ7">SUMPRODUCT(--(SUM(G7,AC7,AY7,BU7,CQ7,DM7,EI7)&gt;PARAMETRELER!$D$21:$D$24), (SUM(G7,AC7,AY7,BU7,CQ7,DM7,EI7)-PARAMETRELER!$D$21:$D$24), {0.15;0.05;0.07;0.08})-SUM($H$2,H7,AD7,AZ7,BV7,CR7,DN7)</f>
        <v>3001.0625000000036</v>
      </c>
      <c r="EK7" s="4">
        <f>PARAMETRELER!$D$14</f>
        <v>3001.0625000000036</v>
      </c>
      <c r="EL7" s="4">
        <f t="shared" si="156"/>
        <v>119014.875</v>
      </c>
      <c r="EM7" s="4">
        <f t="shared" si="157"/>
        <v>102012.75</v>
      </c>
      <c r="EN7" s="4">
        <f t="shared" si="158"/>
        <v>20002.5</v>
      </c>
      <c r="EO7" s="4">
        <f>PARAMETRELER!$D$6</f>
        <v>20002.5</v>
      </c>
      <c r="EP7" s="4">
        <f t="shared" si="159"/>
        <v>0</v>
      </c>
      <c r="EQ7" s="4">
        <f>IF(EE7&lt;=PARAMETRELER!$D$6,0,EP7*0.00759)</f>
        <v>0</v>
      </c>
      <c r="ER7" s="20">
        <f t="shared" si="112"/>
        <v>17002.125</v>
      </c>
      <c r="ES7" s="21">
        <f t="shared" si="113"/>
        <v>4100.5124999999998</v>
      </c>
      <c r="ET7" s="21">
        <f t="shared" si="54"/>
        <v>400.05</v>
      </c>
      <c r="EU7" s="22">
        <f t="shared" si="55"/>
        <v>24503.0625</v>
      </c>
      <c r="EV7" s="44">
        <f t="shared" si="114"/>
        <v>1000.125</v>
      </c>
      <c r="EW7" s="45">
        <f t="shared" si="115"/>
        <v>23502.9375</v>
      </c>
      <c r="EY7" s="3">
        <v>5</v>
      </c>
      <c r="EZ7" s="3" t="str">
        <f t="shared" si="56"/>
        <v xml:space="preserve"> AD SOYAD 5</v>
      </c>
      <c r="FA7" s="4">
        <f t="shared" si="160"/>
        <v>20002.5</v>
      </c>
      <c r="FB7" s="4">
        <f>PARAMETRELER!$D$4</f>
        <v>150018.75</v>
      </c>
      <c r="FC7" s="4">
        <f t="shared" si="161"/>
        <v>2800.3500000000004</v>
      </c>
      <c r="FD7" s="4">
        <f t="shared" si="162"/>
        <v>200.02500000000001</v>
      </c>
      <c r="FE7" s="4">
        <f t="shared" si="163"/>
        <v>17002.125</v>
      </c>
      <c r="FF7" s="4" cm="1">
        <f t="array" ref="FF7">SUMPRODUCT(--(SUM(G7,AC7,AY7,BU7,CQ7,DM7,EI7,FE7)&gt;PARAMETRELER!$D$21:$D$24), (SUM(G7,AC7,AY7,BU7,CQ7,DM7,EI7,FE7)-PARAMETRELER!$D$21:$D$24), {0.15;0.05;0.07;0.08})-SUM($H$2,H7,AD7,AZ7,BV7,CR7,DN7,EJ7)</f>
        <v>3400.4249999999956</v>
      </c>
      <c r="FG7" s="4">
        <f>PARAMETRELER!$D$15</f>
        <v>3400.4249999999956</v>
      </c>
      <c r="FH7" s="4">
        <f t="shared" si="164"/>
        <v>136017</v>
      </c>
      <c r="FI7" s="4">
        <f t="shared" si="165"/>
        <v>119014.875</v>
      </c>
      <c r="FJ7" s="4">
        <f t="shared" si="166"/>
        <v>20002.5</v>
      </c>
      <c r="FK7" s="4">
        <f>PARAMETRELER!$D$6</f>
        <v>20002.5</v>
      </c>
      <c r="FL7" s="4">
        <f t="shared" si="167"/>
        <v>0</v>
      </c>
      <c r="FM7" s="4">
        <f>IF(FA7&lt;=PARAMETRELER!$D$6,0,FL7*0.00759)</f>
        <v>0</v>
      </c>
      <c r="FN7" s="20">
        <f t="shared" si="116"/>
        <v>17002.125</v>
      </c>
      <c r="FO7" s="21">
        <f t="shared" si="117"/>
        <v>4100.5124999999998</v>
      </c>
      <c r="FP7" s="21">
        <f t="shared" si="61"/>
        <v>400.05</v>
      </c>
      <c r="FQ7" s="22">
        <f t="shared" si="62"/>
        <v>24503.0625</v>
      </c>
      <c r="FR7" s="44">
        <f t="shared" si="118"/>
        <v>1000.125</v>
      </c>
      <c r="FS7" s="45">
        <f t="shared" si="119"/>
        <v>23502.9375</v>
      </c>
      <c r="FU7" s="3">
        <v>5</v>
      </c>
      <c r="FV7" s="3" t="str">
        <f t="shared" si="63"/>
        <v xml:space="preserve"> AD SOYAD 5</v>
      </c>
      <c r="FW7" s="4">
        <f t="shared" si="168"/>
        <v>20002.5</v>
      </c>
      <c r="FX7" s="4">
        <f>PARAMETRELER!$D$4</f>
        <v>150018.75</v>
      </c>
      <c r="FY7" s="4">
        <f t="shared" si="169"/>
        <v>2800.3500000000004</v>
      </c>
      <c r="FZ7" s="4">
        <f t="shared" si="170"/>
        <v>200.02500000000001</v>
      </c>
      <c r="GA7" s="4">
        <f t="shared" si="171"/>
        <v>17002.125</v>
      </c>
      <c r="GB7" s="4" cm="1">
        <f t="array" ref="GB7">SUMPRODUCT(--(SUM(G7,AC7,AY7,BU7,CQ7,DM7,EI7,FE7,GA7)&gt;PARAMETRELER!$D$21:$D$24), (SUM(G7,AC7,AY7,BU7,CQ7,DM7,EI7,FE7,GA7)-PARAMETRELER!$D$21:$D$24), {0.15;0.05;0.07;0.08})-SUM($H$2,H7,AD7,AZ7,BV7,CR7,DN7,EJ7,FF7)</f>
        <v>3400.4249999999993</v>
      </c>
      <c r="GC7" s="4">
        <f>PARAMETRELER!$D$16</f>
        <v>3400.4249999999993</v>
      </c>
      <c r="GD7" s="4">
        <f t="shared" si="172"/>
        <v>153019.125</v>
      </c>
      <c r="GE7" s="4">
        <f t="shared" si="173"/>
        <v>136017</v>
      </c>
      <c r="GF7" s="4">
        <f t="shared" si="174"/>
        <v>20002.5</v>
      </c>
      <c r="GG7" s="4">
        <f>PARAMETRELER!$D$6</f>
        <v>20002.5</v>
      </c>
      <c r="GH7" s="4">
        <f t="shared" si="175"/>
        <v>0</v>
      </c>
      <c r="GI7" s="4">
        <f>IF(FW7&lt;=PARAMETRELER!$D$6,0,GH7*0.00759)</f>
        <v>0</v>
      </c>
      <c r="GJ7" s="20">
        <f t="shared" si="120"/>
        <v>17002.125</v>
      </c>
      <c r="GK7" s="21">
        <f t="shared" si="121"/>
        <v>4100.5124999999998</v>
      </c>
      <c r="GL7" s="21">
        <f t="shared" si="68"/>
        <v>400.05</v>
      </c>
      <c r="GM7" s="22">
        <f t="shared" si="69"/>
        <v>24503.0625</v>
      </c>
      <c r="GN7" s="44">
        <f t="shared" si="122"/>
        <v>1000.125</v>
      </c>
      <c r="GO7" s="45">
        <f t="shared" si="123"/>
        <v>23502.9375</v>
      </c>
      <c r="GQ7" s="3">
        <v>5</v>
      </c>
      <c r="GR7" s="3" t="str">
        <f t="shared" si="70"/>
        <v xml:space="preserve"> AD SOYAD 5</v>
      </c>
      <c r="GS7" s="4">
        <f t="shared" si="176"/>
        <v>20002.5</v>
      </c>
      <c r="GT7" s="4">
        <f>PARAMETRELER!$D$4</f>
        <v>150018.75</v>
      </c>
      <c r="GU7" s="4">
        <f t="shared" si="177"/>
        <v>2800.3500000000004</v>
      </c>
      <c r="GV7" s="4">
        <f t="shared" si="178"/>
        <v>200.02500000000001</v>
      </c>
      <c r="GW7" s="4">
        <f t="shared" si="179"/>
        <v>17002.125</v>
      </c>
      <c r="GX7" s="4" cm="1">
        <f t="array" ref="GX7">SUMPRODUCT(--(SUM(G7,AC7,AY7,BU7,CQ7,DM7,EI7,FE7,GA7,GW7)&gt;PARAMETRELER!$D$21:$D$24), (SUM(G7,AC7,AY7,BU7,CQ7,DM7,EI7,FE7,GA7,GW7)-PARAMETRELER!$D$21:$D$24), {0.15;0.05;0.07;0.08})-SUM($H$2,H7,AD7,AZ7,BV7,CR7,DN7,EJ7,FF7,GB7)</f>
        <v>3400.4250000000029</v>
      </c>
      <c r="GY7" s="4">
        <f>PARAMETRELER!$D$17</f>
        <v>3400.4250000000029</v>
      </c>
      <c r="GZ7" s="4">
        <f t="shared" si="180"/>
        <v>170021.25</v>
      </c>
      <c r="HA7" s="4">
        <f t="shared" si="181"/>
        <v>153019.125</v>
      </c>
      <c r="HB7" s="4">
        <f t="shared" si="182"/>
        <v>20002.5</v>
      </c>
      <c r="HC7" s="4">
        <f>PARAMETRELER!$D$6</f>
        <v>20002.5</v>
      </c>
      <c r="HD7" s="4">
        <f t="shared" si="183"/>
        <v>0</v>
      </c>
      <c r="HE7" s="4">
        <f>IF(GS7&lt;=PARAMETRELER!$D$6,0,HD7*0.00759)</f>
        <v>0</v>
      </c>
      <c r="HF7" s="20">
        <f t="shared" si="124"/>
        <v>17002.125</v>
      </c>
      <c r="HG7" s="21">
        <f t="shared" si="125"/>
        <v>4100.5124999999998</v>
      </c>
      <c r="HH7" s="21">
        <f t="shared" si="75"/>
        <v>400.05</v>
      </c>
      <c r="HI7" s="22">
        <f t="shared" si="76"/>
        <v>24503.0625</v>
      </c>
      <c r="HJ7" s="44">
        <f t="shared" si="126"/>
        <v>1000.125</v>
      </c>
      <c r="HK7" s="45">
        <f t="shared" si="127"/>
        <v>23502.9375</v>
      </c>
      <c r="HM7" s="3">
        <v>5</v>
      </c>
      <c r="HN7" s="3" t="str">
        <f t="shared" si="77"/>
        <v xml:space="preserve"> AD SOYAD 5</v>
      </c>
      <c r="HO7" s="4">
        <f t="shared" si="184"/>
        <v>20002.5</v>
      </c>
      <c r="HP7" s="4">
        <f>PARAMETRELER!$D$4</f>
        <v>150018.75</v>
      </c>
      <c r="HQ7" s="4">
        <f t="shared" si="185"/>
        <v>2800.3500000000004</v>
      </c>
      <c r="HR7" s="4">
        <f t="shared" si="186"/>
        <v>200.02500000000001</v>
      </c>
      <c r="HS7" s="4">
        <f t="shared" si="187"/>
        <v>17002.125</v>
      </c>
      <c r="HT7" s="4" cm="1">
        <f t="array" ref="HT7">SUMPRODUCT(--(SUM(G7,AC7,AY7,BU7,CQ7,DM7,EI7,FE7,GA7,GW7,HS7)&gt;PARAMETRELER!$D$21:$D$24), (SUM(G7,AC7,AY7,BU7,CQ7,DM7,EI7,FE7,GA7,GW7,HS7)-PARAMETRELER!$D$21:$D$24), {0.15;0.05;0.07;0.08})-SUM($H$2,H7,AD7,AZ7,BV7,CR7,DN7,EJ7,FF7,GB7,GX7)</f>
        <v>3400.4249999999993</v>
      </c>
      <c r="HU7" s="4">
        <f>PARAMETRELER!$D$18</f>
        <v>3400.4249999999993</v>
      </c>
      <c r="HV7" s="4">
        <f t="shared" si="188"/>
        <v>187023.375</v>
      </c>
      <c r="HW7" s="4">
        <f t="shared" si="189"/>
        <v>170021.25</v>
      </c>
      <c r="HX7" s="4">
        <f t="shared" si="190"/>
        <v>20002.5</v>
      </c>
      <c r="HY7" s="4">
        <f>PARAMETRELER!$D$6</f>
        <v>20002.5</v>
      </c>
      <c r="HZ7" s="4">
        <f t="shared" si="191"/>
        <v>0</v>
      </c>
      <c r="IA7" s="4">
        <f>IF(HO7&lt;=PARAMETRELER!$D$6,0,HZ7*0.00759)</f>
        <v>0</v>
      </c>
      <c r="IB7" s="20">
        <f t="shared" si="128"/>
        <v>17002.125</v>
      </c>
      <c r="IC7" s="21">
        <f t="shared" si="129"/>
        <v>4100.5124999999998</v>
      </c>
      <c r="ID7" s="21">
        <f t="shared" si="82"/>
        <v>400.05</v>
      </c>
      <c r="IE7" s="22">
        <f t="shared" si="83"/>
        <v>24503.0625</v>
      </c>
      <c r="IF7" s="44">
        <f t="shared" si="130"/>
        <v>1000.125</v>
      </c>
      <c r="IG7" s="45">
        <f t="shared" si="131"/>
        <v>23502.9375</v>
      </c>
      <c r="II7" s="3">
        <v>5</v>
      </c>
      <c r="IJ7" s="3" t="str">
        <f t="shared" si="84"/>
        <v xml:space="preserve"> AD SOYAD 5</v>
      </c>
      <c r="IK7" s="4">
        <f t="shared" si="192"/>
        <v>20002.5</v>
      </c>
      <c r="IL7" s="4">
        <f>PARAMETRELER!$D$4</f>
        <v>150018.75</v>
      </c>
      <c r="IM7" s="4">
        <f t="shared" si="193"/>
        <v>2800.3500000000004</v>
      </c>
      <c r="IN7" s="4">
        <f t="shared" si="194"/>
        <v>200.02500000000001</v>
      </c>
      <c r="IO7" s="4">
        <f t="shared" si="195"/>
        <v>17002.125</v>
      </c>
      <c r="IP7" s="4" cm="1">
        <f t="array" ref="IP7">SUMPRODUCT(--(SUM(G7,AC7,AY7,BU7,CQ7,DM7,EI7,FE7,GA7,GW7,HS7,IO7)&gt;PARAMETRELER!$D$21:$D$24), (SUM(G7,AC7,AY7,BU7,CQ7,DM7,EI7,FE7,GA7,GW7,HS7,IO7)-PARAMETRELER!$D$21:$D$24), {0.15;0.05;0.07;0.08})-SUM($H$2,H7,AD7,AZ7,BV7,CR7,DN7,EJ7,FF7,GB7,GX7,HT7)</f>
        <v>3400.4249999999993</v>
      </c>
      <c r="IQ7" s="4">
        <f>PARAMETRELER!$D$19</f>
        <v>3400.4249999999993</v>
      </c>
      <c r="IR7" s="4">
        <f t="shared" si="196"/>
        <v>204025.5</v>
      </c>
      <c r="IS7" s="4">
        <f t="shared" si="197"/>
        <v>187023.375</v>
      </c>
      <c r="IT7" s="4">
        <f t="shared" si="198"/>
        <v>20002.5</v>
      </c>
      <c r="IU7" s="4">
        <f>PARAMETRELER!$D$6</f>
        <v>20002.5</v>
      </c>
      <c r="IV7" s="4">
        <f t="shared" si="199"/>
        <v>0</v>
      </c>
      <c r="IW7" s="4">
        <f>IF(IK7&lt;=PARAMETRELER!$D$6,0,IV7*0.00759)</f>
        <v>0</v>
      </c>
      <c r="IX7" s="20">
        <f t="shared" si="132"/>
        <v>17002.125</v>
      </c>
      <c r="IY7" s="21">
        <f t="shared" si="133"/>
        <v>4100.5124999999998</v>
      </c>
      <c r="IZ7" s="21">
        <f t="shared" si="89"/>
        <v>400.05</v>
      </c>
      <c r="JA7" s="22">
        <f t="shared" si="90"/>
        <v>24503.0625</v>
      </c>
      <c r="JB7" s="44">
        <f t="shared" si="134"/>
        <v>1000.125</v>
      </c>
      <c r="JC7" s="45">
        <f t="shared" si="135"/>
        <v>23502.9375</v>
      </c>
    </row>
    <row r="8" spans="1:263" ht="15.6" x14ac:dyDescent="0.3">
      <c r="A8" s="2">
        <v>6</v>
      </c>
      <c r="B8" s="2" t="str">
        <f>'YILLIK MALİYET RAPORU'!B8</f>
        <v xml:space="preserve"> AD SOYAD 6</v>
      </c>
      <c r="C8" s="7">
        <f>'YILLIK MALİYET RAPORU'!C8</f>
        <v>20002.5</v>
      </c>
      <c r="D8" s="11">
        <f>PARAMETRELER!$D$4</f>
        <v>150018.75</v>
      </c>
      <c r="E8" s="7">
        <f t="shared" si="0"/>
        <v>2800.3500000000004</v>
      </c>
      <c r="F8" s="7">
        <f t="shared" si="1"/>
        <v>200.02500000000001</v>
      </c>
      <c r="G8" s="7">
        <f t="shared" si="2"/>
        <v>17002.125</v>
      </c>
      <c r="H8" s="7" cm="1">
        <f t="array" ref="H8">SUMPRODUCT(--(SUM(G8:G8)&gt;PARAMETRELER!$D$21:$D$24), (SUM(G8:G8)-PARAMETRELER!$D$21:$D$24), {0.15;0.05;0.07;0.08})-SUM($H$2:$H$2)</f>
        <v>2550.3187499999999</v>
      </c>
      <c r="I8" s="7">
        <f>PARAMETRELER!$D$8</f>
        <v>2550.3187499999999</v>
      </c>
      <c r="J8" s="7">
        <f t="shared" si="3"/>
        <v>17002.125</v>
      </c>
      <c r="K8" s="7">
        <v>0</v>
      </c>
      <c r="L8" s="7">
        <f t="shared" si="4"/>
        <v>20002.5</v>
      </c>
      <c r="M8" s="5">
        <f>PARAMETRELER!$D$6</f>
        <v>20002.5</v>
      </c>
      <c r="N8" s="7">
        <f t="shared" si="136"/>
        <v>0</v>
      </c>
      <c r="O8" s="7">
        <f>IF(C8&lt;=PARAMETRELER!$D$6,0,N8*0.00759)</f>
        <v>0</v>
      </c>
      <c r="P8" s="20">
        <f t="shared" si="5"/>
        <v>17002.125</v>
      </c>
      <c r="Q8" s="21">
        <f t="shared" si="6"/>
        <v>4100.5124999999998</v>
      </c>
      <c r="R8" s="21">
        <f t="shared" si="7"/>
        <v>400.05</v>
      </c>
      <c r="S8" s="20">
        <f t="shared" si="8"/>
        <v>24503.0625</v>
      </c>
      <c r="T8" s="44">
        <f t="shared" si="9"/>
        <v>1000.125</v>
      </c>
      <c r="U8" s="45">
        <f t="shared" si="91"/>
        <v>23502.9375</v>
      </c>
      <c r="W8" s="2">
        <v>6</v>
      </c>
      <c r="X8" s="2" t="str">
        <f t="shared" si="10"/>
        <v xml:space="preserve"> AD SOYAD 6</v>
      </c>
      <c r="Y8" s="7">
        <f t="shared" si="11"/>
        <v>20002.5</v>
      </c>
      <c r="Z8" s="11">
        <f>PARAMETRELER!$D$4</f>
        <v>150018.75</v>
      </c>
      <c r="AA8" s="7">
        <f t="shared" si="137"/>
        <v>2800.3500000000004</v>
      </c>
      <c r="AB8" s="7">
        <f t="shared" si="138"/>
        <v>200.02500000000001</v>
      </c>
      <c r="AC8" s="7">
        <f t="shared" si="12"/>
        <v>17002.125</v>
      </c>
      <c r="AD8" s="7" cm="1">
        <f t="array" ref="AD8">SUMPRODUCT(--(SUM(G8,AC8)&gt;PARAMETRELER!$D$21:$D$24), (SUM(G8,AC8)-PARAMETRELER!$D$21:$D$24), {0.15;0.05;0.07;0.08})-SUM($H$2,H8)</f>
        <v>2550.3187499999999</v>
      </c>
      <c r="AE8" s="7">
        <f>PARAMETRELER!$D$9</f>
        <v>2550.3187499999999</v>
      </c>
      <c r="AF8" s="7">
        <f t="shared" si="13"/>
        <v>34004.25</v>
      </c>
      <c r="AG8" s="7">
        <f t="shared" si="14"/>
        <v>17002.125</v>
      </c>
      <c r="AH8" s="7">
        <f t="shared" si="15"/>
        <v>20002.5</v>
      </c>
      <c r="AI8" s="5">
        <f>PARAMETRELER!$D$6</f>
        <v>20002.5</v>
      </c>
      <c r="AJ8" s="7">
        <f t="shared" si="139"/>
        <v>0</v>
      </c>
      <c r="AK8" s="7">
        <f>IF(Y8&lt;=PARAMETRELER!$D$6,0,AJ8*0.00759)</f>
        <v>0</v>
      </c>
      <c r="AL8" s="20">
        <f t="shared" si="92"/>
        <v>17002.125</v>
      </c>
      <c r="AM8" s="21">
        <f t="shared" si="93"/>
        <v>4100.5124999999998</v>
      </c>
      <c r="AN8" s="21">
        <f t="shared" si="16"/>
        <v>400.05</v>
      </c>
      <c r="AO8" s="20">
        <f t="shared" si="17"/>
        <v>24503.0625</v>
      </c>
      <c r="AP8" s="44">
        <f t="shared" si="94"/>
        <v>1000.125</v>
      </c>
      <c r="AQ8" s="45">
        <f t="shared" si="95"/>
        <v>23502.9375</v>
      </c>
      <c r="AS8" s="2">
        <v>6</v>
      </c>
      <c r="AT8" s="2" t="str">
        <f t="shared" si="18"/>
        <v xml:space="preserve"> AD SOYAD 6</v>
      </c>
      <c r="AU8" s="7">
        <f t="shared" si="19"/>
        <v>20002.5</v>
      </c>
      <c r="AV8" s="11">
        <f>PARAMETRELER!$D$4</f>
        <v>150018.75</v>
      </c>
      <c r="AW8" s="7">
        <f t="shared" si="140"/>
        <v>2800.3500000000004</v>
      </c>
      <c r="AX8" s="7">
        <f t="shared" si="141"/>
        <v>200.02500000000001</v>
      </c>
      <c r="AY8" s="7">
        <f t="shared" si="20"/>
        <v>17002.125</v>
      </c>
      <c r="AZ8" s="7" cm="1">
        <f t="array" ref="AZ8">SUMPRODUCT(--(SUM(G8,AC8,AY8)&gt;PARAMETRELER!$D$21:$D$24), (SUM(G8,AC8,AY8)-PARAMETRELER!$D$21:$D$24), {0.15;0.05;0.07;0.08})-SUM($H$2,H8,AD8)</f>
        <v>2550.3187499999995</v>
      </c>
      <c r="BA8" s="7">
        <f>PARAMETRELER!$D$10</f>
        <v>2550.3187499999995</v>
      </c>
      <c r="BB8" s="7">
        <f t="shared" si="21"/>
        <v>51006.375</v>
      </c>
      <c r="BC8" s="7">
        <f t="shared" si="22"/>
        <v>34004.25</v>
      </c>
      <c r="BD8" s="7">
        <f t="shared" si="23"/>
        <v>20002.5</v>
      </c>
      <c r="BE8" s="5">
        <f>PARAMETRELER!$D$6</f>
        <v>20002.5</v>
      </c>
      <c r="BF8" s="7">
        <f t="shared" si="142"/>
        <v>0</v>
      </c>
      <c r="BG8" s="7">
        <f>IF(AU8&lt;=PARAMETRELER!$D$6,0,BF8*0.00759)</f>
        <v>0</v>
      </c>
      <c r="BH8" s="20">
        <f t="shared" si="96"/>
        <v>17002.125</v>
      </c>
      <c r="BI8" s="21">
        <f t="shared" si="97"/>
        <v>4100.5124999999998</v>
      </c>
      <c r="BJ8" s="21">
        <f t="shared" si="24"/>
        <v>400.05</v>
      </c>
      <c r="BK8" s="20">
        <f t="shared" si="25"/>
        <v>24503.0625</v>
      </c>
      <c r="BL8" s="44">
        <f t="shared" si="98"/>
        <v>1000.125</v>
      </c>
      <c r="BM8" s="45">
        <f t="shared" si="99"/>
        <v>23502.9375</v>
      </c>
      <c r="BO8" s="2">
        <v>6</v>
      </c>
      <c r="BP8" s="2" t="str">
        <f t="shared" si="26"/>
        <v xml:space="preserve"> AD SOYAD 6</v>
      </c>
      <c r="BQ8" s="7">
        <f t="shared" si="27"/>
        <v>20002.5</v>
      </c>
      <c r="BR8" s="11">
        <f>PARAMETRELER!$D$4</f>
        <v>150018.75</v>
      </c>
      <c r="BS8" s="7">
        <f t="shared" si="143"/>
        <v>2800.3500000000004</v>
      </c>
      <c r="BT8" s="7">
        <f t="shared" si="144"/>
        <v>200.02500000000001</v>
      </c>
      <c r="BU8" s="7">
        <f t="shared" si="28"/>
        <v>17002.125</v>
      </c>
      <c r="BV8" s="7" cm="1">
        <f t="array" ref="BV8">SUMPRODUCT(--(SUM(G8,AC8,AY8,BU8)&gt;PARAMETRELER!$D$21:$D$24), (SUM(G8,AC8,AY8,BU8)-PARAMETRELER!$D$21:$D$24), {0.15;0.05;0.07;0.08})-SUM($H$2,H8,AD8,AZ8)</f>
        <v>2550.3187500000004</v>
      </c>
      <c r="BW8" s="7">
        <f>PARAMETRELER!$D$11</f>
        <v>2550.3187500000004</v>
      </c>
      <c r="BX8" s="7">
        <f t="shared" si="29"/>
        <v>68008.5</v>
      </c>
      <c r="BY8" s="7">
        <f t="shared" si="30"/>
        <v>51006.375</v>
      </c>
      <c r="BZ8" s="7">
        <f t="shared" si="31"/>
        <v>20002.5</v>
      </c>
      <c r="CA8" s="5">
        <f>PARAMETRELER!$D$6</f>
        <v>20002.5</v>
      </c>
      <c r="CB8" s="7">
        <f t="shared" si="145"/>
        <v>0</v>
      </c>
      <c r="CC8" s="7">
        <f>IF(BQ8&lt;=PARAMETRELER!$D$6,0,CB8*0.00759)</f>
        <v>0</v>
      </c>
      <c r="CD8" s="20">
        <f t="shared" si="100"/>
        <v>17002.125</v>
      </c>
      <c r="CE8" s="21">
        <f t="shared" si="101"/>
        <v>4100.5124999999998</v>
      </c>
      <c r="CF8" s="21">
        <f t="shared" si="32"/>
        <v>400.05</v>
      </c>
      <c r="CG8" s="20">
        <f t="shared" si="33"/>
        <v>24503.0625</v>
      </c>
      <c r="CH8" s="44">
        <f t="shared" si="102"/>
        <v>1000.125</v>
      </c>
      <c r="CI8" s="45">
        <f t="shared" si="103"/>
        <v>23502.9375</v>
      </c>
      <c r="CK8" s="2">
        <v>6</v>
      </c>
      <c r="CL8" s="2" t="str">
        <f t="shared" si="34"/>
        <v xml:space="preserve"> AD SOYAD 6</v>
      </c>
      <c r="CM8" s="7">
        <f t="shared" si="35"/>
        <v>20002.5</v>
      </c>
      <c r="CN8" s="11">
        <f>PARAMETRELER!$D$4</f>
        <v>150018.75</v>
      </c>
      <c r="CO8" s="7">
        <f t="shared" si="146"/>
        <v>2800.3500000000004</v>
      </c>
      <c r="CP8" s="7">
        <f t="shared" si="147"/>
        <v>200.02500000000001</v>
      </c>
      <c r="CQ8" s="7">
        <f t="shared" si="36"/>
        <v>17002.125</v>
      </c>
      <c r="CR8" s="7" cm="1">
        <f t="array" ref="CR8">SUMPRODUCT(--(SUM(G8,AC8,AY8,BU8,CQ8)&gt;PARAMETRELER!$D$21:$D$24), (SUM(G8,AC8,AY8,BU8,CQ8)-PARAMETRELER!$D$21:$D$24), {0.15;0.05;0.07;0.08})-SUM($H$2,H8,AD8,AZ8,BV8)</f>
        <v>2550.3187500000004</v>
      </c>
      <c r="CS8" s="7">
        <f>PARAMETRELER!$D$12</f>
        <v>2550.3187500000004</v>
      </c>
      <c r="CT8" s="7">
        <f t="shared" si="37"/>
        <v>85010.625</v>
      </c>
      <c r="CU8" s="7">
        <f t="shared" si="38"/>
        <v>68008.5</v>
      </c>
      <c r="CV8" s="7">
        <f t="shared" si="39"/>
        <v>20002.5</v>
      </c>
      <c r="CW8" s="5">
        <f>PARAMETRELER!$D$6</f>
        <v>20002.5</v>
      </c>
      <c r="CX8" s="7">
        <f t="shared" si="148"/>
        <v>0</v>
      </c>
      <c r="CY8" s="7">
        <f>IF(CM8&lt;=PARAMETRELER!$D$6,0,CX8*0.00759)</f>
        <v>0</v>
      </c>
      <c r="CZ8" s="20">
        <f t="shared" si="104"/>
        <v>17002.125</v>
      </c>
      <c r="DA8" s="21">
        <f t="shared" si="105"/>
        <v>4100.5124999999998</v>
      </c>
      <c r="DB8" s="21">
        <f t="shared" si="40"/>
        <v>400.05</v>
      </c>
      <c r="DC8" s="20">
        <f t="shared" si="41"/>
        <v>24503.0625</v>
      </c>
      <c r="DD8" s="44">
        <f t="shared" si="106"/>
        <v>1000.125</v>
      </c>
      <c r="DE8" s="45">
        <f t="shared" si="107"/>
        <v>23502.9375</v>
      </c>
      <c r="DG8" s="2">
        <v>6</v>
      </c>
      <c r="DH8" s="2" t="str">
        <f t="shared" ref="DH8:DH71" si="200">CL8</f>
        <v xml:space="preserve"> AD SOYAD 6</v>
      </c>
      <c r="DI8" s="7">
        <f>CM8</f>
        <v>20002.5</v>
      </c>
      <c r="DJ8" s="11">
        <f>PARAMETRELER!$D$4</f>
        <v>150018.75</v>
      </c>
      <c r="DK8" s="7">
        <f t="shared" si="149"/>
        <v>2800.3500000000004</v>
      </c>
      <c r="DL8" s="7">
        <f t="shared" si="150"/>
        <v>200.02500000000001</v>
      </c>
      <c r="DM8" s="7">
        <f t="shared" si="43"/>
        <v>17002.125</v>
      </c>
      <c r="DN8" s="7" cm="1">
        <f t="array" ref="DN8">SUMPRODUCT(--(SUM(G8,AC8,AY8,BU8,CQ8,DM8)&gt;PARAMETRELER!$D$21:$D$24), (SUM(G8,AC8,AY8,BU8,CQ8,DM8)-PARAMETRELER!$D$21:$D$24), {0.15;0.05;0.07;0.08})-SUM($H$2,H8,AD8,AZ8,BV8,CR8)</f>
        <v>2550.3187499999985</v>
      </c>
      <c r="DO8" s="7">
        <f>PARAMETRELER!$D$13</f>
        <v>2550.3187499999985</v>
      </c>
      <c r="DP8" s="7">
        <f t="shared" si="44"/>
        <v>102012.75</v>
      </c>
      <c r="DQ8" s="7">
        <f t="shared" si="45"/>
        <v>85010.625</v>
      </c>
      <c r="DR8" s="7">
        <f t="shared" si="46"/>
        <v>20002.5</v>
      </c>
      <c r="DS8" s="5">
        <f>PARAMETRELER!$D$6</f>
        <v>20002.5</v>
      </c>
      <c r="DT8" s="7">
        <f t="shared" si="151"/>
        <v>0</v>
      </c>
      <c r="DU8" s="7">
        <f>IF(DI8&lt;=PARAMETRELER!$D$6,0,DT8*0.00759)</f>
        <v>0</v>
      </c>
      <c r="DV8" s="20">
        <f t="shared" si="108"/>
        <v>17002.125</v>
      </c>
      <c r="DW8" s="21">
        <f t="shared" si="109"/>
        <v>4100.5124999999998</v>
      </c>
      <c r="DX8" s="21">
        <f t="shared" si="47"/>
        <v>400.05</v>
      </c>
      <c r="DY8" s="20">
        <f t="shared" si="48"/>
        <v>24503.0625</v>
      </c>
      <c r="DZ8" s="44">
        <f t="shared" si="110"/>
        <v>1000.125</v>
      </c>
      <c r="EA8" s="45">
        <f t="shared" si="111"/>
        <v>23502.9375</v>
      </c>
      <c r="EC8" s="2">
        <v>6</v>
      </c>
      <c r="ED8" s="2" t="str">
        <f t="shared" si="49"/>
        <v xml:space="preserve"> AD SOYAD 6</v>
      </c>
      <c r="EE8" s="7">
        <f t="shared" si="152"/>
        <v>20002.5</v>
      </c>
      <c r="EF8" s="11">
        <f>PARAMETRELER!$D$4</f>
        <v>150018.75</v>
      </c>
      <c r="EG8" s="7">
        <f t="shared" si="153"/>
        <v>2800.3500000000004</v>
      </c>
      <c r="EH8" s="7">
        <f t="shared" si="154"/>
        <v>200.02500000000001</v>
      </c>
      <c r="EI8" s="7">
        <f t="shared" si="155"/>
        <v>17002.125</v>
      </c>
      <c r="EJ8" s="7" cm="1">
        <f t="array" ref="EJ8">SUMPRODUCT(--(SUM(G8,AC8,AY8,BU8,CQ8,DM8,EI8)&gt;PARAMETRELER!$D$21:$D$24), (SUM(G8,AC8,AY8,BU8,CQ8,DM8,EI8)-PARAMETRELER!$D$21:$D$24), {0.15;0.05;0.07;0.08})-SUM($H$2,H8,AD8,AZ8,BV8,CR8,DN8)</f>
        <v>3001.0625000000036</v>
      </c>
      <c r="EK8" s="7">
        <f>PARAMETRELER!$D$14</f>
        <v>3001.0625000000036</v>
      </c>
      <c r="EL8" s="7">
        <f t="shared" si="156"/>
        <v>119014.875</v>
      </c>
      <c r="EM8" s="7">
        <f t="shared" si="157"/>
        <v>102012.75</v>
      </c>
      <c r="EN8" s="7">
        <f t="shared" si="158"/>
        <v>20002.5</v>
      </c>
      <c r="EO8" s="5">
        <f>PARAMETRELER!$D$6</f>
        <v>20002.5</v>
      </c>
      <c r="EP8" s="7">
        <f t="shared" si="159"/>
        <v>0</v>
      </c>
      <c r="EQ8" s="7">
        <f>IF(EE8&lt;=PARAMETRELER!$D$6,0,EP8*0.00759)</f>
        <v>0</v>
      </c>
      <c r="ER8" s="20">
        <f t="shared" si="112"/>
        <v>17002.125</v>
      </c>
      <c r="ES8" s="21">
        <f t="shared" si="113"/>
        <v>4100.5124999999998</v>
      </c>
      <c r="ET8" s="21">
        <f t="shared" si="54"/>
        <v>400.05</v>
      </c>
      <c r="EU8" s="20">
        <f t="shared" si="55"/>
        <v>24503.0625</v>
      </c>
      <c r="EV8" s="44">
        <f t="shared" si="114"/>
        <v>1000.125</v>
      </c>
      <c r="EW8" s="45">
        <f t="shared" si="115"/>
        <v>23502.9375</v>
      </c>
      <c r="EY8" s="2">
        <v>6</v>
      </c>
      <c r="EZ8" s="2" t="str">
        <f t="shared" si="56"/>
        <v xml:space="preserve"> AD SOYAD 6</v>
      </c>
      <c r="FA8" s="7">
        <f t="shared" si="160"/>
        <v>20002.5</v>
      </c>
      <c r="FB8" s="11">
        <f>PARAMETRELER!$D$4</f>
        <v>150018.75</v>
      </c>
      <c r="FC8" s="7">
        <f t="shared" si="161"/>
        <v>2800.3500000000004</v>
      </c>
      <c r="FD8" s="7">
        <f t="shared" si="162"/>
        <v>200.02500000000001</v>
      </c>
      <c r="FE8" s="7">
        <f t="shared" si="163"/>
        <v>17002.125</v>
      </c>
      <c r="FF8" s="7" cm="1">
        <f t="array" ref="FF8">SUMPRODUCT(--(SUM(G8,AC8,AY8,BU8,CQ8,DM8,EI8,FE8)&gt;PARAMETRELER!$D$21:$D$24), (SUM(G8,AC8,AY8,BU8,CQ8,DM8,EI8,FE8)-PARAMETRELER!$D$21:$D$24), {0.15;0.05;0.07;0.08})-SUM($H$2,H8,AD8,AZ8,BV8,CR8,DN8,EJ8)</f>
        <v>3400.4249999999956</v>
      </c>
      <c r="FG8" s="7">
        <f>PARAMETRELER!$D$15</f>
        <v>3400.4249999999956</v>
      </c>
      <c r="FH8" s="7">
        <f t="shared" si="164"/>
        <v>136017</v>
      </c>
      <c r="FI8" s="7">
        <f t="shared" si="165"/>
        <v>119014.875</v>
      </c>
      <c r="FJ8" s="7">
        <f t="shared" si="166"/>
        <v>20002.5</v>
      </c>
      <c r="FK8" s="5">
        <f>PARAMETRELER!$D$6</f>
        <v>20002.5</v>
      </c>
      <c r="FL8" s="7">
        <f t="shared" si="167"/>
        <v>0</v>
      </c>
      <c r="FM8" s="7">
        <f>IF(FA8&lt;=PARAMETRELER!$D$6,0,FL8*0.00759)</f>
        <v>0</v>
      </c>
      <c r="FN8" s="20">
        <f t="shared" si="116"/>
        <v>17002.125</v>
      </c>
      <c r="FO8" s="21">
        <f t="shared" si="117"/>
        <v>4100.5124999999998</v>
      </c>
      <c r="FP8" s="21">
        <f t="shared" si="61"/>
        <v>400.05</v>
      </c>
      <c r="FQ8" s="20">
        <f t="shared" si="62"/>
        <v>24503.0625</v>
      </c>
      <c r="FR8" s="44">
        <f t="shared" si="118"/>
        <v>1000.125</v>
      </c>
      <c r="FS8" s="45">
        <f t="shared" si="119"/>
        <v>23502.9375</v>
      </c>
      <c r="FU8" s="2">
        <v>6</v>
      </c>
      <c r="FV8" s="2" t="str">
        <f t="shared" si="63"/>
        <v xml:space="preserve"> AD SOYAD 6</v>
      </c>
      <c r="FW8" s="7">
        <f t="shared" si="168"/>
        <v>20002.5</v>
      </c>
      <c r="FX8" s="11">
        <f>PARAMETRELER!$D$4</f>
        <v>150018.75</v>
      </c>
      <c r="FY8" s="7">
        <f t="shared" si="169"/>
        <v>2800.3500000000004</v>
      </c>
      <c r="FZ8" s="7">
        <f t="shared" si="170"/>
        <v>200.02500000000001</v>
      </c>
      <c r="GA8" s="7">
        <f t="shared" si="171"/>
        <v>17002.125</v>
      </c>
      <c r="GB8" s="7" cm="1">
        <f t="array" ref="GB8">SUMPRODUCT(--(SUM(G8,AC8,AY8,BU8,CQ8,DM8,EI8,FE8,GA8)&gt;PARAMETRELER!$D$21:$D$24), (SUM(G8,AC8,AY8,BU8,CQ8,DM8,EI8,FE8,GA8)-PARAMETRELER!$D$21:$D$24), {0.15;0.05;0.07;0.08})-SUM($H$2,H8,AD8,AZ8,BV8,CR8,DN8,EJ8,FF8)</f>
        <v>3400.4249999999993</v>
      </c>
      <c r="GC8" s="7">
        <f>PARAMETRELER!$D$16</f>
        <v>3400.4249999999993</v>
      </c>
      <c r="GD8" s="7">
        <f t="shared" si="172"/>
        <v>153019.125</v>
      </c>
      <c r="GE8" s="7">
        <f t="shared" si="173"/>
        <v>136017</v>
      </c>
      <c r="GF8" s="7">
        <f t="shared" si="174"/>
        <v>20002.5</v>
      </c>
      <c r="GG8" s="5">
        <f>PARAMETRELER!$D$6</f>
        <v>20002.5</v>
      </c>
      <c r="GH8" s="7">
        <f t="shared" si="175"/>
        <v>0</v>
      </c>
      <c r="GI8" s="7">
        <f>IF(FW8&lt;=PARAMETRELER!$D$6,0,GH8*0.00759)</f>
        <v>0</v>
      </c>
      <c r="GJ8" s="20">
        <f t="shared" si="120"/>
        <v>17002.125</v>
      </c>
      <c r="GK8" s="21">
        <f t="shared" si="121"/>
        <v>4100.5124999999998</v>
      </c>
      <c r="GL8" s="21">
        <f t="shared" si="68"/>
        <v>400.05</v>
      </c>
      <c r="GM8" s="20">
        <f t="shared" si="69"/>
        <v>24503.0625</v>
      </c>
      <c r="GN8" s="44">
        <f t="shared" si="122"/>
        <v>1000.125</v>
      </c>
      <c r="GO8" s="45">
        <f t="shared" si="123"/>
        <v>23502.9375</v>
      </c>
      <c r="GQ8" s="2">
        <v>6</v>
      </c>
      <c r="GR8" s="2" t="str">
        <f t="shared" si="70"/>
        <v xml:space="preserve"> AD SOYAD 6</v>
      </c>
      <c r="GS8" s="7">
        <f t="shared" si="176"/>
        <v>20002.5</v>
      </c>
      <c r="GT8" s="11">
        <f>PARAMETRELER!$D$4</f>
        <v>150018.75</v>
      </c>
      <c r="GU8" s="7">
        <f t="shared" si="177"/>
        <v>2800.3500000000004</v>
      </c>
      <c r="GV8" s="7">
        <f t="shared" si="178"/>
        <v>200.02500000000001</v>
      </c>
      <c r="GW8" s="7">
        <f t="shared" si="179"/>
        <v>17002.125</v>
      </c>
      <c r="GX8" s="7" cm="1">
        <f t="array" ref="GX8">SUMPRODUCT(--(SUM(G8,AC8,AY8,BU8,CQ8,DM8,EI8,FE8,GA8,GW8)&gt;PARAMETRELER!$D$21:$D$24), (SUM(G8,AC8,AY8,BU8,CQ8,DM8,EI8,FE8,GA8,GW8)-PARAMETRELER!$D$21:$D$24), {0.15;0.05;0.07;0.08})-SUM($H$2,H8,AD8,AZ8,BV8,CR8,DN8,EJ8,FF8,GB8)</f>
        <v>3400.4250000000029</v>
      </c>
      <c r="GY8" s="7">
        <f>PARAMETRELER!$D$17</f>
        <v>3400.4250000000029</v>
      </c>
      <c r="GZ8" s="7">
        <f t="shared" si="180"/>
        <v>170021.25</v>
      </c>
      <c r="HA8" s="7">
        <f t="shared" si="181"/>
        <v>153019.125</v>
      </c>
      <c r="HB8" s="7">
        <f t="shared" si="182"/>
        <v>20002.5</v>
      </c>
      <c r="HC8" s="5">
        <f>PARAMETRELER!$D$6</f>
        <v>20002.5</v>
      </c>
      <c r="HD8" s="7">
        <f t="shared" si="183"/>
        <v>0</v>
      </c>
      <c r="HE8" s="7">
        <f>IF(GS8&lt;=PARAMETRELER!$D$6,0,HD8*0.00759)</f>
        <v>0</v>
      </c>
      <c r="HF8" s="20">
        <f t="shared" si="124"/>
        <v>17002.125</v>
      </c>
      <c r="HG8" s="21">
        <f t="shared" si="125"/>
        <v>4100.5124999999998</v>
      </c>
      <c r="HH8" s="21">
        <f t="shared" si="75"/>
        <v>400.05</v>
      </c>
      <c r="HI8" s="20">
        <f t="shared" si="76"/>
        <v>24503.0625</v>
      </c>
      <c r="HJ8" s="44">
        <f t="shared" si="126"/>
        <v>1000.125</v>
      </c>
      <c r="HK8" s="45">
        <f t="shared" si="127"/>
        <v>23502.9375</v>
      </c>
      <c r="HM8" s="2">
        <v>6</v>
      </c>
      <c r="HN8" s="2" t="str">
        <f t="shared" si="77"/>
        <v xml:space="preserve"> AD SOYAD 6</v>
      </c>
      <c r="HO8" s="7">
        <f t="shared" si="184"/>
        <v>20002.5</v>
      </c>
      <c r="HP8" s="11">
        <f>PARAMETRELER!$D$4</f>
        <v>150018.75</v>
      </c>
      <c r="HQ8" s="7">
        <f t="shared" si="185"/>
        <v>2800.3500000000004</v>
      </c>
      <c r="HR8" s="7">
        <f t="shared" si="186"/>
        <v>200.02500000000001</v>
      </c>
      <c r="HS8" s="7">
        <f t="shared" si="187"/>
        <v>17002.125</v>
      </c>
      <c r="HT8" s="7" cm="1">
        <f t="array" ref="HT8">SUMPRODUCT(--(SUM(G8,AC8,AY8,BU8,CQ8,DM8,EI8,FE8,GA8,GW8,HS8)&gt;PARAMETRELER!$D$21:$D$24), (SUM(G8,AC8,AY8,BU8,CQ8,DM8,EI8,FE8,GA8,GW8,HS8)-PARAMETRELER!$D$21:$D$24), {0.15;0.05;0.07;0.08})-SUM($H$2,H8,AD8,AZ8,BV8,CR8,DN8,EJ8,FF8,GB8,GX8)</f>
        <v>3400.4249999999993</v>
      </c>
      <c r="HU8" s="7">
        <f>PARAMETRELER!$D$18</f>
        <v>3400.4249999999993</v>
      </c>
      <c r="HV8" s="7">
        <f t="shared" si="188"/>
        <v>187023.375</v>
      </c>
      <c r="HW8" s="7">
        <f t="shared" si="189"/>
        <v>170021.25</v>
      </c>
      <c r="HX8" s="7">
        <f t="shared" si="190"/>
        <v>20002.5</v>
      </c>
      <c r="HY8" s="5">
        <f>PARAMETRELER!$D$6</f>
        <v>20002.5</v>
      </c>
      <c r="HZ8" s="7">
        <f t="shared" si="191"/>
        <v>0</v>
      </c>
      <c r="IA8" s="7">
        <f>IF(HO8&lt;=PARAMETRELER!$D$6,0,HZ8*0.00759)</f>
        <v>0</v>
      </c>
      <c r="IB8" s="20">
        <f t="shared" si="128"/>
        <v>17002.125</v>
      </c>
      <c r="IC8" s="21">
        <f t="shared" si="129"/>
        <v>4100.5124999999998</v>
      </c>
      <c r="ID8" s="21">
        <f t="shared" si="82"/>
        <v>400.05</v>
      </c>
      <c r="IE8" s="20">
        <f t="shared" si="83"/>
        <v>24503.0625</v>
      </c>
      <c r="IF8" s="44">
        <f t="shared" si="130"/>
        <v>1000.125</v>
      </c>
      <c r="IG8" s="45">
        <f t="shared" si="131"/>
        <v>23502.9375</v>
      </c>
      <c r="II8" s="2">
        <v>6</v>
      </c>
      <c r="IJ8" s="2" t="str">
        <f t="shared" si="84"/>
        <v xml:space="preserve"> AD SOYAD 6</v>
      </c>
      <c r="IK8" s="7">
        <f t="shared" si="192"/>
        <v>20002.5</v>
      </c>
      <c r="IL8" s="11">
        <f>PARAMETRELER!$D$4</f>
        <v>150018.75</v>
      </c>
      <c r="IM8" s="7">
        <f t="shared" si="193"/>
        <v>2800.3500000000004</v>
      </c>
      <c r="IN8" s="7">
        <f t="shared" si="194"/>
        <v>200.02500000000001</v>
      </c>
      <c r="IO8" s="7">
        <f t="shared" si="195"/>
        <v>17002.125</v>
      </c>
      <c r="IP8" s="7" cm="1">
        <f t="array" ref="IP8">SUMPRODUCT(--(SUM(G8,AC8,AY8,BU8,CQ8,DM8,EI8,FE8,GA8,GW8,HS8,IO8)&gt;PARAMETRELER!$D$21:$D$24), (SUM(G8,AC8,AY8,BU8,CQ8,DM8,EI8,FE8,GA8,GW8,HS8,IO8)-PARAMETRELER!$D$21:$D$24), {0.15;0.05;0.07;0.08})-SUM($H$2,H8,AD8,AZ8,BV8,CR8,DN8,EJ8,FF8,GB8,GX8,HT8)</f>
        <v>3400.4249999999993</v>
      </c>
      <c r="IQ8" s="7">
        <f>PARAMETRELER!$D$19</f>
        <v>3400.4249999999993</v>
      </c>
      <c r="IR8" s="7">
        <f t="shared" si="196"/>
        <v>204025.5</v>
      </c>
      <c r="IS8" s="7">
        <f t="shared" si="197"/>
        <v>187023.375</v>
      </c>
      <c r="IT8" s="7">
        <f t="shared" si="198"/>
        <v>20002.5</v>
      </c>
      <c r="IU8" s="5">
        <f>PARAMETRELER!$D$6</f>
        <v>20002.5</v>
      </c>
      <c r="IV8" s="7">
        <f t="shared" si="199"/>
        <v>0</v>
      </c>
      <c r="IW8" s="7">
        <f>IF(IK8&lt;=PARAMETRELER!$D$6,0,IV8*0.00759)</f>
        <v>0</v>
      </c>
      <c r="IX8" s="20">
        <f t="shared" si="132"/>
        <v>17002.125</v>
      </c>
      <c r="IY8" s="21">
        <f t="shared" si="133"/>
        <v>4100.5124999999998</v>
      </c>
      <c r="IZ8" s="21">
        <f t="shared" si="89"/>
        <v>400.05</v>
      </c>
      <c r="JA8" s="20">
        <f t="shared" si="90"/>
        <v>24503.0625</v>
      </c>
      <c r="JB8" s="44">
        <f t="shared" si="134"/>
        <v>1000.125</v>
      </c>
      <c r="JC8" s="45">
        <f t="shared" si="135"/>
        <v>23502.9375</v>
      </c>
    </row>
    <row r="9" spans="1:263" ht="15.6" x14ac:dyDescent="0.3">
      <c r="A9" s="3">
        <v>7</v>
      </c>
      <c r="B9" s="3" t="str">
        <f>'YILLIK MALİYET RAPORU'!B9</f>
        <v xml:space="preserve"> AD SOYAD 7</v>
      </c>
      <c r="C9" s="4">
        <f>'YILLIK MALİYET RAPORU'!C9</f>
        <v>20002.5</v>
      </c>
      <c r="D9" s="4">
        <f>PARAMETRELER!$D$4</f>
        <v>150018.75</v>
      </c>
      <c r="E9" s="4">
        <f t="shared" si="0"/>
        <v>2800.3500000000004</v>
      </c>
      <c r="F9" s="4">
        <f t="shared" si="1"/>
        <v>200.02500000000001</v>
      </c>
      <c r="G9" s="4">
        <f t="shared" si="2"/>
        <v>17002.125</v>
      </c>
      <c r="H9" s="4" cm="1">
        <f t="array" ref="H9">SUMPRODUCT(--(SUM(G9:G9)&gt;PARAMETRELER!$D$21:$D$24), (SUM(G9:G9)-PARAMETRELER!$D$21:$D$24), {0.15;0.05;0.07;0.08})-SUM($H$2:$H$2)</f>
        <v>2550.3187499999999</v>
      </c>
      <c r="I9" s="4">
        <f>PARAMETRELER!$D$8</f>
        <v>2550.3187499999999</v>
      </c>
      <c r="J9" s="4">
        <f t="shared" si="3"/>
        <v>17002.125</v>
      </c>
      <c r="K9" s="4">
        <v>0</v>
      </c>
      <c r="L9" s="4">
        <f t="shared" si="4"/>
        <v>20002.5</v>
      </c>
      <c r="M9" s="4">
        <f>PARAMETRELER!$D$6</f>
        <v>20002.5</v>
      </c>
      <c r="N9" s="4">
        <f t="shared" si="136"/>
        <v>0</v>
      </c>
      <c r="O9" s="4">
        <f>IF(C9&lt;=PARAMETRELER!$D$6,0,N9*0.00759)</f>
        <v>0</v>
      </c>
      <c r="P9" s="20">
        <f t="shared" si="5"/>
        <v>17002.125</v>
      </c>
      <c r="Q9" s="21">
        <f t="shared" si="6"/>
        <v>4100.5124999999998</v>
      </c>
      <c r="R9" s="21">
        <f t="shared" si="7"/>
        <v>400.05</v>
      </c>
      <c r="S9" s="22">
        <f t="shared" si="8"/>
        <v>24503.0625</v>
      </c>
      <c r="T9" s="44">
        <f t="shared" si="9"/>
        <v>1000.125</v>
      </c>
      <c r="U9" s="45">
        <f t="shared" si="91"/>
        <v>23502.9375</v>
      </c>
      <c r="W9" s="3">
        <v>7</v>
      </c>
      <c r="X9" s="3" t="str">
        <f t="shared" si="10"/>
        <v xml:space="preserve"> AD SOYAD 7</v>
      </c>
      <c r="Y9" s="4">
        <f t="shared" si="11"/>
        <v>20002.5</v>
      </c>
      <c r="Z9" s="4">
        <f>PARAMETRELER!$D$4</f>
        <v>150018.75</v>
      </c>
      <c r="AA9" s="4">
        <f t="shared" si="137"/>
        <v>2800.3500000000004</v>
      </c>
      <c r="AB9" s="4">
        <f t="shared" si="138"/>
        <v>200.02500000000001</v>
      </c>
      <c r="AC9" s="4">
        <f t="shared" si="12"/>
        <v>17002.125</v>
      </c>
      <c r="AD9" s="4" cm="1">
        <f t="array" ref="AD9">SUMPRODUCT(--(SUM(G9,AC9)&gt;PARAMETRELER!$D$21:$D$24), (SUM(G9,AC9)-PARAMETRELER!$D$21:$D$24), {0.15;0.05;0.07;0.08})-SUM($H$2,H9)</f>
        <v>2550.3187499999999</v>
      </c>
      <c r="AE9" s="4">
        <f>PARAMETRELER!$D$9</f>
        <v>2550.3187499999999</v>
      </c>
      <c r="AF9" s="4">
        <f t="shared" si="13"/>
        <v>34004.25</v>
      </c>
      <c r="AG9" s="4">
        <f t="shared" si="14"/>
        <v>17002.125</v>
      </c>
      <c r="AH9" s="4">
        <f t="shared" si="15"/>
        <v>20002.5</v>
      </c>
      <c r="AI9" s="4">
        <f>PARAMETRELER!$D$6</f>
        <v>20002.5</v>
      </c>
      <c r="AJ9" s="4">
        <f t="shared" si="139"/>
        <v>0</v>
      </c>
      <c r="AK9" s="4">
        <f>IF(Y9&lt;=PARAMETRELER!$D$6,0,AJ9*0.00759)</f>
        <v>0</v>
      </c>
      <c r="AL9" s="20">
        <f t="shared" si="92"/>
        <v>17002.125</v>
      </c>
      <c r="AM9" s="21">
        <f t="shared" si="93"/>
        <v>4100.5124999999998</v>
      </c>
      <c r="AN9" s="21">
        <f t="shared" si="16"/>
        <v>400.05</v>
      </c>
      <c r="AO9" s="22">
        <f t="shared" si="17"/>
        <v>24503.0625</v>
      </c>
      <c r="AP9" s="44">
        <f t="shared" si="94"/>
        <v>1000.125</v>
      </c>
      <c r="AQ9" s="45">
        <f t="shared" si="95"/>
        <v>23502.9375</v>
      </c>
      <c r="AS9" s="3">
        <v>7</v>
      </c>
      <c r="AT9" s="3" t="str">
        <f t="shared" si="18"/>
        <v xml:space="preserve"> AD SOYAD 7</v>
      </c>
      <c r="AU9" s="4">
        <f t="shared" si="19"/>
        <v>20002.5</v>
      </c>
      <c r="AV9" s="4">
        <f>PARAMETRELER!$D$4</f>
        <v>150018.75</v>
      </c>
      <c r="AW9" s="4">
        <f t="shared" si="140"/>
        <v>2800.3500000000004</v>
      </c>
      <c r="AX9" s="4">
        <f t="shared" si="141"/>
        <v>200.02500000000001</v>
      </c>
      <c r="AY9" s="4">
        <f t="shared" si="20"/>
        <v>17002.125</v>
      </c>
      <c r="AZ9" s="4" cm="1">
        <f t="array" ref="AZ9">SUMPRODUCT(--(SUM(G9,AC9,AY9)&gt;PARAMETRELER!$D$21:$D$24), (SUM(G9,AC9,AY9)-PARAMETRELER!$D$21:$D$24), {0.15;0.05;0.07;0.08})-SUM($H$2,H9,AD9)</f>
        <v>2550.3187499999995</v>
      </c>
      <c r="BA9" s="4">
        <f>PARAMETRELER!$D$10</f>
        <v>2550.3187499999995</v>
      </c>
      <c r="BB9" s="4">
        <f t="shared" si="21"/>
        <v>51006.375</v>
      </c>
      <c r="BC9" s="4">
        <f t="shared" si="22"/>
        <v>34004.25</v>
      </c>
      <c r="BD9" s="4">
        <f t="shared" si="23"/>
        <v>20002.5</v>
      </c>
      <c r="BE9" s="4">
        <f>PARAMETRELER!$D$6</f>
        <v>20002.5</v>
      </c>
      <c r="BF9" s="4">
        <f t="shared" si="142"/>
        <v>0</v>
      </c>
      <c r="BG9" s="4">
        <f>IF(AU9&lt;=PARAMETRELER!$D$6,0,BF9*0.00759)</f>
        <v>0</v>
      </c>
      <c r="BH9" s="20">
        <f t="shared" si="96"/>
        <v>17002.125</v>
      </c>
      <c r="BI9" s="21">
        <f t="shared" si="97"/>
        <v>4100.5124999999998</v>
      </c>
      <c r="BJ9" s="21">
        <f t="shared" si="24"/>
        <v>400.05</v>
      </c>
      <c r="BK9" s="22">
        <f t="shared" si="25"/>
        <v>24503.0625</v>
      </c>
      <c r="BL9" s="44">
        <f t="shared" si="98"/>
        <v>1000.125</v>
      </c>
      <c r="BM9" s="45">
        <f t="shared" si="99"/>
        <v>23502.9375</v>
      </c>
      <c r="BO9" s="3">
        <v>7</v>
      </c>
      <c r="BP9" s="3" t="str">
        <f t="shared" si="26"/>
        <v xml:space="preserve"> AD SOYAD 7</v>
      </c>
      <c r="BQ9" s="4">
        <f t="shared" si="27"/>
        <v>20002.5</v>
      </c>
      <c r="BR9" s="4">
        <f>PARAMETRELER!$D$4</f>
        <v>150018.75</v>
      </c>
      <c r="BS9" s="4">
        <f t="shared" si="143"/>
        <v>2800.3500000000004</v>
      </c>
      <c r="BT9" s="4">
        <f t="shared" si="144"/>
        <v>200.02500000000001</v>
      </c>
      <c r="BU9" s="4">
        <f t="shared" si="28"/>
        <v>17002.125</v>
      </c>
      <c r="BV9" s="4" cm="1">
        <f t="array" ref="BV9">SUMPRODUCT(--(SUM(G9,AC9,AY9,BU9)&gt;PARAMETRELER!$D$21:$D$24), (SUM(G9,AC9,AY9,BU9)-PARAMETRELER!$D$21:$D$24), {0.15;0.05;0.07;0.08})-SUM($H$2,H9,AD9,AZ9)</f>
        <v>2550.3187500000004</v>
      </c>
      <c r="BW9" s="4">
        <f>PARAMETRELER!$D$11</f>
        <v>2550.3187500000004</v>
      </c>
      <c r="BX9" s="4">
        <f t="shared" si="29"/>
        <v>68008.5</v>
      </c>
      <c r="BY9" s="4">
        <f t="shared" si="30"/>
        <v>51006.375</v>
      </c>
      <c r="BZ9" s="4">
        <f t="shared" si="31"/>
        <v>20002.5</v>
      </c>
      <c r="CA9" s="4">
        <f>PARAMETRELER!$D$6</f>
        <v>20002.5</v>
      </c>
      <c r="CB9" s="4">
        <f t="shared" si="145"/>
        <v>0</v>
      </c>
      <c r="CC9" s="4">
        <f>IF(BQ9&lt;=PARAMETRELER!$D$6,0,CB9*0.00759)</f>
        <v>0</v>
      </c>
      <c r="CD9" s="20">
        <f t="shared" si="100"/>
        <v>17002.125</v>
      </c>
      <c r="CE9" s="21">
        <f t="shared" si="101"/>
        <v>4100.5124999999998</v>
      </c>
      <c r="CF9" s="21">
        <f t="shared" si="32"/>
        <v>400.05</v>
      </c>
      <c r="CG9" s="22">
        <f t="shared" si="33"/>
        <v>24503.0625</v>
      </c>
      <c r="CH9" s="44">
        <f t="shared" si="102"/>
        <v>1000.125</v>
      </c>
      <c r="CI9" s="45">
        <f t="shared" si="103"/>
        <v>23502.9375</v>
      </c>
      <c r="CK9" s="3">
        <v>7</v>
      </c>
      <c r="CL9" s="3" t="str">
        <f t="shared" si="34"/>
        <v xml:space="preserve"> AD SOYAD 7</v>
      </c>
      <c r="CM9" s="4">
        <f t="shared" si="35"/>
        <v>20002.5</v>
      </c>
      <c r="CN9" s="4">
        <f>PARAMETRELER!$D$4</f>
        <v>150018.75</v>
      </c>
      <c r="CO9" s="4">
        <f t="shared" si="146"/>
        <v>2800.3500000000004</v>
      </c>
      <c r="CP9" s="4">
        <f t="shared" si="147"/>
        <v>200.02500000000001</v>
      </c>
      <c r="CQ9" s="4">
        <f t="shared" si="36"/>
        <v>17002.125</v>
      </c>
      <c r="CR9" s="4" cm="1">
        <f t="array" ref="CR9">SUMPRODUCT(--(SUM(G9,AC9,AY9,BU9,CQ9)&gt;PARAMETRELER!$D$21:$D$24), (SUM(G9,AC9,AY9,BU9,CQ9)-PARAMETRELER!$D$21:$D$24), {0.15;0.05;0.07;0.08})-SUM($H$2,H9,AD9,AZ9,BV9)</f>
        <v>2550.3187500000004</v>
      </c>
      <c r="CS9" s="4">
        <f>PARAMETRELER!$D$12</f>
        <v>2550.3187500000004</v>
      </c>
      <c r="CT9" s="4">
        <f t="shared" si="37"/>
        <v>85010.625</v>
      </c>
      <c r="CU9" s="4">
        <f t="shared" si="38"/>
        <v>68008.5</v>
      </c>
      <c r="CV9" s="4">
        <f t="shared" si="39"/>
        <v>20002.5</v>
      </c>
      <c r="CW9" s="4">
        <f>PARAMETRELER!$D$6</f>
        <v>20002.5</v>
      </c>
      <c r="CX9" s="4">
        <f t="shared" si="148"/>
        <v>0</v>
      </c>
      <c r="CY9" s="4">
        <f>IF(CM9&lt;=PARAMETRELER!$D$6,0,CX9*0.00759)</f>
        <v>0</v>
      </c>
      <c r="CZ9" s="20">
        <f t="shared" si="104"/>
        <v>17002.125</v>
      </c>
      <c r="DA9" s="21">
        <f t="shared" si="105"/>
        <v>4100.5124999999998</v>
      </c>
      <c r="DB9" s="21">
        <f t="shared" si="40"/>
        <v>400.05</v>
      </c>
      <c r="DC9" s="22">
        <f t="shared" si="41"/>
        <v>24503.0625</v>
      </c>
      <c r="DD9" s="44">
        <f t="shared" si="106"/>
        <v>1000.125</v>
      </c>
      <c r="DE9" s="45">
        <f t="shared" si="107"/>
        <v>23502.9375</v>
      </c>
      <c r="DG9" s="3">
        <v>7</v>
      </c>
      <c r="DH9" s="3" t="str">
        <f t="shared" si="200"/>
        <v xml:space="preserve"> AD SOYAD 7</v>
      </c>
      <c r="DI9" s="4">
        <f t="shared" ref="DI9:DI72" si="201">CM9</f>
        <v>20002.5</v>
      </c>
      <c r="DJ9" s="4">
        <f>PARAMETRELER!$D$4</f>
        <v>150018.75</v>
      </c>
      <c r="DK9" s="4">
        <f t="shared" si="149"/>
        <v>2800.3500000000004</v>
      </c>
      <c r="DL9" s="4">
        <f t="shared" si="150"/>
        <v>200.02500000000001</v>
      </c>
      <c r="DM9" s="4">
        <f t="shared" si="43"/>
        <v>17002.125</v>
      </c>
      <c r="DN9" s="4" cm="1">
        <f t="array" ref="DN9">SUMPRODUCT(--(SUM(G9,AC9,AY9,BU9,CQ9,DM9)&gt;PARAMETRELER!$D$21:$D$24), (SUM(G9,AC9,AY9,BU9,CQ9,DM9)-PARAMETRELER!$D$21:$D$24), {0.15;0.05;0.07;0.08})-SUM($H$2,H9,AD9,AZ9,BV9,CR9)</f>
        <v>2550.3187499999985</v>
      </c>
      <c r="DO9" s="4">
        <f>PARAMETRELER!$D$13</f>
        <v>2550.3187499999985</v>
      </c>
      <c r="DP9" s="4">
        <f t="shared" si="44"/>
        <v>102012.75</v>
      </c>
      <c r="DQ9" s="4">
        <f t="shared" si="45"/>
        <v>85010.625</v>
      </c>
      <c r="DR9" s="4">
        <f t="shared" si="46"/>
        <v>20002.5</v>
      </c>
      <c r="DS9" s="4">
        <f>PARAMETRELER!$D$6</f>
        <v>20002.5</v>
      </c>
      <c r="DT9" s="4">
        <f t="shared" si="151"/>
        <v>0</v>
      </c>
      <c r="DU9" s="4">
        <f>IF(DI9&lt;=PARAMETRELER!$D$6,0,DT9*0.00759)</f>
        <v>0</v>
      </c>
      <c r="DV9" s="20">
        <f t="shared" si="108"/>
        <v>17002.125</v>
      </c>
      <c r="DW9" s="21">
        <f t="shared" si="109"/>
        <v>4100.5124999999998</v>
      </c>
      <c r="DX9" s="21">
        <f t="shared" si="47"/>
        <v>400.05</v>
      </c>
      <c r="DY9" s="22">
        <f t="shared" si="48"/>
        <v>24503.0625</v>
      </c>
      <c r="DZ9" s="44">
        <f t="shared" si="110"/>
        <v>1000.125</v>
      </c>
      <c r="EA9" s="45">
        <f t="shared" si="111"/>
        <v>23502.9375</v>
      </c>
      <c r="EC9" s="3">
        <v>7</v>
      </c>
      <c r="ED9" s="3" t="str">
        <f t="shared" si="49"/>
        <v xml:space="preserve"> AD SOYAD 7</v>
      </c>
      <c r="EE9" s="4">
        <f t="shared" si="152"/>
        <v>20002.5</v>
      </c>
      <c r="EF9" s="4">
        <f>PARAMETRELER!$D$4</f>
        <v>150018.75</v>
      </c>
      <c r="EG9" s="4">
        <f t="shared" si="153"/>
        <v>2800.3500000000004</v>
      </c>
      <c r="EH9" s="4">
        <f t="shared" si="154"/>
        <v>200.02500000000001</v>
      </c>
      <c r="EI9" s="4">
        <f t="shared" si="155"/>
        <v>17002.125</v>
      </c>
      <c r="EJ9" s="4" cm="1">
        <f t="array" ref="EJ9">SUMPRODUCT(--(SUM(G9,AC9,AY9,BU9,CQ9,DM9,EI9)&gt;PARAMETRELER!$D$21:$D$24), (SUM(G9,AC9,AY9,BU9,CQ9,DM9,EI9)-PARAMETRELER!$D$21:$D$24), {0.15;0.05;0.07;0.08})-SUM($H$2,H9,AD9,AZ9,BV9,CR9,DN9)</f>
        <v>3001.0625000000036</v>
      </c>
      <c r="EK9" s="4">
        <f>PARAMETRELER!$D$14</f>
        <v>3001.0625000000036</v>
      </c>
      <c r="EL9" s="4">
        <f t="shared" si="156"/>
        <v>119014.875</v>
      </c>
      <c r="EM9" s="4">
        <f t="shared" si="157"/>
        <v>102012.75</v>
      </c>
      <c r="EN9" s="4">
        <f t="shared" si="158"/>
        <v>20002.5</v>
      </c>
      <c r="EO9" s="4">
        <f>PARAMETRELER!$D$6</f>
        <v>20002.5</v>
      </c>
      <c r="EP9" s="4">
        <f t="shared" si="159"/>
        <v>0</v>
      </c>
      <c r="EQ9" s="4">
        <f>IF(EE9&lt;=PARAMETRELER!$D$6,0,EP9*0.00759)</f>
        <v>0</v>
      </c>
      <c r="ER9" s="20">
        <f t="shared" si="112"/>
        <v>17002.125</v>
      </c>
      <c r="ES9" s="21">
        <f t="shared" si="113"/>
        <v>4100.5124999999998</v>
      </c>
      <c r="ET9" s="21">
        <f t="shared" si="54"/>
        <v>400.05</v>
      </c>
      <c r="EU9" s="22">
        <f t="shared" si="55"/>
        <v>24503.0625</v>
      </c>
      <c r="EV9" s="44">
        <f t="shared" si="114"/>
        <v>1000.125</v>
      </c>
      <c r="EW9" s="45">
        <f t="shared" si="115"/>
        <v>23502.9375</v>
      </c>
      <c r="EY9" s="3">
        <v>7</v>
      </c>
      <c r="EZ9" s="3" t="str">
        <f t="shared" si="56"/>
        <v xml:space="preserve"> AD SOYAD 7</v>
      </c>
      <c r="FA9" s="4">
        <f t="shared" si="160"/>
        <v>20002.5</v>
      </c>
      <c r="FB9" s="4">
        <f>PARAMETRELER!$D$4</f>
        <v>150018.75</v>
      </c>
      <c r="FC9" s="4">
        <f t="shared" si="161"/>
        <v>2800.3500000000004</v>
      </c>
      <c r="FD9" s="4">
        <f t="shared" si="162"/>
        <v>200.02500000000001</v>
      </c>
      <c r="FE9" s="4">
        <f t="shared" si="163"/>
        <v>17002.125</v>
      </c>
      <c r="FF9" s="4" cm="1">
        <f t="array" ref="FF9">SUMPRODUCT(--(SUM(G9,AC9,AY9,BU9,CQ9,DM9,EI9,FE9)&gt;PARAMETRELER!$D$21:$D$24), (SUM(G9,AC9,AY9,BU9,CQ9,DM9,EI9,FE9)-PARAMETRELER!$D$21:$D$24), {0.15;0.05;0.07;0.08})-SUM($H$2,H9,AD9,AZ9,BV9,CR9,DN9,EJ9)</f>
        <v>3400.4249999999956</v>
      </c>
      <c r="FG9" s="4">
        <f>PARAMETRELER!$D$15</f>
        <v>3400.4249999999956</v>
      </c>
      <c r="FH9" s="4">
        <f t="shared" si="164"/>
        <v>136017</v>
      </c>
      <c r="FI9" s="4">
        <f t="shared" si="165"/>
        <v>119014.875</v>
      </c>
      <c r="FJ9" s="4">
        <f t="shared" si="166"/>
        <v>20002.5</v>
      </c>
      <c r="FK9" s="4">
        <f>PARAMETRELER!$D$6</f>
        <v>20002.5</v>
      </c>
      <c r="FL9" s="4">
        <f t="shared" si="167"/>
        <v>0</v>
      </c>
      <c r="FM9" s="4">
        <f>IF(FA9&lt;=PARAMETRELER!$D$6,0,FL9*0.00759)</f>
        <v>0</v>
      </c>
      <c r="FN9" s="20">
        <f t="shared" si="116"/>
        <v>17002.125</v>
      </c>
      <c r="FO9" s="21">
        <f t="shared" si="117"/>
        <v>4100.5124999999998</v>
      </c>
      <c r="FP9" s="21">
        <f t="shared" si="61"/>
        <v>400.05</v>
      </c>
      <c r="FQ9" s="22">
        <f t="shared" si="62"/>
        <v>24503.0625</v>
      </c>
      <c r="FR9" s="44">
        <f t="shared" si="118"/>
        <v>1000.125</v>
      </c>
      <c r="FS9" s="45">
        <f t="shared" si="119"/>
        <v>23502.9375</v>
      </c>
      <c r="FU9" s="3">
        <v>7</v>
      </c>
      <c r="FV9" s="3" t="str">
        <f t="shared" si="63"/>
        <v xml:space="preserve"> AD SOYAD 7</v>
      </c>
      <c r="FW9" s="4">
        <f t="shared" si="168"/>
        <v>20002.5</v>
      </c>
      <c r="FX9" s="4">
        <f>PARAMETRELER!$D$4</f>
        <v>150018.75</v>
      </c>
      <c r="FY9" s="4">
        <f t="shared" si="169"/>
        <v>2800.3500000000004</v>
      </c>
      <c r="FZ9" s="4">
        <f t="shared" si="170"/>
        <v>200.02500000000001</v>
      </c>
      <c r="GA9" s="4">
        <f t="shared" si="171"/>
        <v>17002.125</v>
      </c>
      <c r="GB9" s="4" cm="1">
        <f t="array" ref="GB9">SUMPRODUCT(--(SUM(G9,AC9,AY9,BU9,CQ9,DM9,EI9,FE9,GA9)&gt;PARAMETRELER!$D$21:$D$24), (SUM(G9,AC9,AY9,BU9,CQ9,DM9,EI9,FE9,GA9)-PARAMETRELER!$D$21:$D$24), {0.15;0.05;0.07;0.08})-SUM($H$2,H9,AD9,AZ9,BV9,CR9,DN9,EJ9,FF9)</f>
        <v>3400.4249999999993</v>
      </c>
      <c r="GC9" s="4">
        <f>PARAMETRELER!$D$16</f>
        <v>3400.4249999999993</v>
      </c>
      <c r="GD9" s="4">
        <f t="shared" si="172"/>
        <v>153019.125</v>
      </c>
      <c r="GE9" s="4">
        <f t="shared" si="173"/>
        <v>136017</v>
      </c>
      <c r="GF9" s="4">
        <f t="shared" si="174"/>
        <v>20002.5</v>
      </c>
      <c r="GG9" s="4">
        <f>PARAMETRELER!$D$6</f>
        <v>20002.5</v>
      </c>
      <c r="GH9" s="4">
        <f t="shared" si="175"/>
        <v>0</v>
      </c>
      <c r="GI9" s="4">
        <f>IF(FW9&lt;=PARAMETRELER!$D$6,0,GH9*0.00759)</f>
        <v>0</v>
      </c>
      <c r="GJ9" s="20">
        <f t="shared" si="120"/>
        <v>17002.125</v>
      </c>
      <c r="GK9" s="21">
        <f t="shared" si="121"/>
        <v>4100.5124999999998</v>
      </c>
      <c r="GL9" s="21">
        <f t="shared" si="68"/>
        <v>400.05</v>
      </c>
      <c r="GM9" s="22">
        <f t="shared" si="69"/>
        <v>24503.0625</v>
      </c>
      <c r="GN9" s="44">
        <f t="shared" si="122"/>
        <v>1000.125</v>
      </c>
      <c r="GO9" s="45">
        <f t="shared" si="123"/>
        <v>23502.9375</v>
      </c>
      <c r="GQ9" s="3">
        <v>7</v>
      </c>
      <c r="GR9" s="3" t="str">
        <f t="shared" si="70"/>
        <v xml:space="preserve"> AD SOYAD 7</v>
      </c>
      <c r="GS9" s="4">
        <f t="shared" si="176"/>
        <v>20002.5</v>
      </c>
      <c r="GT9" s="4">
        <f>PARAMETRELER!$D$4</f>
        <v>150018.75</v>
      </c>
      <c r="GU9" s="4">
        <f t="shared" si="177"/>
        <v>2800.3500000000004</v>
      </c>
      <c r="GV9" s="4">
        <f t="shared" si="178"/>
        <v>200.02500000000001</v>
      </c>
      <c r="GW9" s="4">
        <f t="shared" si="179"/>
        <v>17002.125</v>
      </c>
      <c r="GX9" s="4" cm="1">
        <f t="array" ref="GX9">SUMPRODUCT(--(SUM(G9,AC9,AY9,BU9,CQ9,DM9,EI9,FE9,GA9,GW9)&gt;PARAMETRELER!$D$21:$D$24), (SUM(G9,AC9,AY9,BU9,CQ9,DM9,EI9,FE9,GA9,GW9)-PARAMETRELER!$D$21:$D$24), {0.15;0.05;0.07;0.08})-SUM($H$2,H9,AD9,AZ9,BV9,CR9,DN9,EJ9,FF9,GB9)</f>
        <v>3400.4250000000029</v>
      </c>
      <c r="GY9" s="4">
        <f>PARAMETRELER!$D$17</f>
        <v>3400.4250000000029</v>
      </c>
      <c r="GZ9" s="4">
        <f t="shared" si="180"/>
        <v>170021.25</v>
      </c>
      <c r="HA9" s="4">
        <f t="shared" si="181"/>
        <v>153019.125</v>
      </c>
      <c r="HB9" s="4">
        <f t="shared" si="182"/>
        <v>20002.5</v>
      </c>
      <c r="HC9" s="4">
        <f>PARAMETRELER!$D$6</f>
        <v>20002.5</v>
      </c>
      <c r="HD9" s="4">
        <f t="shared" si="183"/>
        <v>0</v>
      </c>
      <c r="HE9" s="4">
        <f>IF(GS9&lt;=PARAMETRELER!$D$6,0,HD9*0.00759)</f>
        <v>0</v>
      </c>
      <c r="HF9" s="20">
        <f t="shared" si="124"/>
        <v>17002.125</v>
      </c>
      <c r="HG9" s="21">
        <f t="shared" si="125"/>
        <v>4100.5124999999998</v>
      </c>
      <c r="HH9" s="21">
        <f t="shared" si="75"/>
        <v>400.05</v>
      </c>
      <c r="HI9" s="22">
        <f t="shared" si="76"/>
        <v>24503.0625</v>
      </c>
      <c r="HJ9" s="44">
        <f t="shared" si="126"/>
        <v>1000.125</v>
      </c>
      <c r="HK9" s="45">
        <f t="shared" si="127"/>
        <v>23502.9375</v>
      </c>
      <c r="HM9" s="3">
        <v>7</v>
      </c>
      <c r="HN9" s="3" t="str">
        <f t="shared" si="77"/>
        <v xml:space="preserve"> AD SOYAD 7</v>
      </c>
      <c r="HO9" s="4">
        <f t="shared" si="184"/>
        <v>20002.5</v>
      </c>
      <c r="HP9" s="4">
        <f>PARAMETRELER!$D$4</f>
        <v>150018.75</v>
      </c>
      <c r="HQ9" s="4">
        <f t="shared" si="185"/>
        <v>2800.3500000000004</v>
      </c>
      <c r="HR9" s="4">
        <f t="shared" si="186"/>
        <v>200.02500000000001</v>
      </c>
      <c r="HS9" s="4">
        <f t="shared" si="187"/>
        <v>17002.125</v>
      </c>
      <c r="HT9" s="4" cm="1">
        <f t="array" ref="HT9">SUMPRODUCT(--(SUM(G9,AC9,AY9,BU9,CQ9,DM9,EI9,FE9,GA9,GW9,HS9)&gt;PARAMETRELER!$D$21:$D$24), (SUM(G9,AC9,AY9,BU9,CQ9,DM9,EI9,FE9,GA9,GW9,HS9)-PARAMETRELER!$D$21:$D$24), {0.15;0.05;0.07;0.08})-SUM($H$2,H9,AD9,AZ9,BV9,CR9,DN9,EJ9,FF9,GB9,GX9)</f>
        <v>3400.4249999999993</v>
      </c>
      <c r="HU9" s="4">
        <f>PARAMETRELER!$D$18</f>
        <v>3400.4249999999993</v>
      </c>
      <c r="HV9" s="4">
        <f t="shared" si="188"/>
        <v>187023.375</v>
      </c>
      <c r="HW9" s="4">
        <f t="shared" si="189"/>
        <v>170021.25</v>
      </c>
      <c r="HX9" s="4">
        <f t="shared" si="190"/>
        <v>20002.5</v>
      </c>
      <c r="HY9" s="4">
        <f>PARAMETRELER!$D$6</f>
        <v>20002.5</v>
      </c>
      <c r="HZ9" s="4">
        <f t="shared" si="191"/>
        <v>0</v>
      </c>
      <c r="IA9" s="4">
        <f>IF(HO9&lt;=PARAMETRELER!$D$6,0,HZ9*0.00759)</f>
        <v>0</v>
      </c>
      <c r="IB9" s="20">
        <f t="shared" si="128"/>
        <v>17002.125</v>
      </c>
      <c r="IC9" s="21">
        <f t="shared" si="129"/>
        <v>4100.5124999999998</v>
      </c>
      <c r="ID9" s="21">
        <f t="shared" si="82"/>
        <v>400.05</v>
      </c>
      <c r="IE9" s="22">
        <f t="shared" si="83"/>
        <v>24503.0625</v>
      </c>
      <c r="IF9" s="44">
        <f t="shared" si="130"/>
        <v>1000.125</v>
      </c>
      <c r="IG9" s="45">
        <f t="shared" si="131"/>
        <v>23502.9375</v>
      </c>
      <c r="II9" s="3">
        <v>7</v>
      </c>
      <c r="IJ9" s="3" t="str">
        <f t="shared" si="84"/>
        <v xml:space="preserve"> AD SOYAD 7</v>
      </c>
      <c r="IK9" s="4">
        <f t="shared" si="192"/>
        <v>20002.5</v>
      </c>
      <c r="IL9" s="4">
        <f>PARAMETRELER!$D$4</f>
        <v>150018.75</v>
      </c>
      <c r="IM9" s="4">
        <f t="shared" si="193"/>
        <v>2800.3500000000004</v>
      </c>
      <c r="IN9" s="4">
        <f t="shared" si="194"/>
        <v>200.02500000000001</v>
      </c>
      <c r="IO9" s="4">
        <f t="shared" si="195"/>
        <v>17002.125</v>
      </c>
      <c r="IP9" s="4" cm="1">
        <f t="array" ref="IP9">SUMPRODUCT(--(SUM(G9,AC9,AY9,BU9,CQ9,DM9,EI9,FE9,GA9,GW9,HS9,IO9)&gt;PARAMETRELER!$D$21:$D$24), (SUM(G9,AC9,AY9,BU9,CQ9,DM9,EI9,FE9,GA9,GW9,HS9,IO9)-PARAMETRELER!$D$21:$D$24), {0.15;0.05;0.07;0.08})-SUM($H$2,H9,AD9,AZ9,BV9,CR9,DN9,EJ9,FF9,GB9,GX9,HT9)</f>
        <v>3400.4249999999993</v>
      </c>
      <c r="IQ9" s="4">
        <f>PARAMETRELER!$D$19</f>
        <v>3400.4249999999993</v>
      </c>
      <c r="IR9" s="4">
        <f t="shared" si="196"/>
        <v>204025.5</v>
      </c>
      <c r="IS9" s="4">
        <f t="shared" si="197"/>
        <v>187023.375</v>
      </c>
      <c r="IT9" s="4">
        <f t="shared" si="198"/>
        <v>20002.5</v>
      </c>
      <c r="IU9" s="4">
        <f>PARAMETRELER!$D$6</f>
        <v>20002.5</v>
      </c>
      <c r="IV9" s="4">
        <f t="shared" si="199"/>
        <v>0</v>
      </c>
      <c r="IW9" s="4">
        <f>IF(IK9&lt;=PARAMETRELER!$D$6,0,IV9*0.00759)</f>
        <v>0</v>
      </c>
      <c r="IX9" s="20">
        <f t="shared" si="132"/>
        <v>17002.125</v>
      </c>
      <c r="IY9" s="21">
        <f t="shared" si="133"/>
        <v>4100.5124999999998</v>
      </c>
      <c r="IZ9" s="21">
        <f t="shared" si="89"/>
        <v>400.05</v>
      </c>
      <c r="JA9" s="22">
        <f t="shared" si="90"/>
        <v>24503.0625</v>
      </c>
      <c r="JB9" s="44">
        <f t="shared" si="134"/>
        <v>1000.125</v>
      </c>
      <c r="JC9" s="45">
        <f t="shared" si="135"/>
        <v>23502.9375</v>
      </c>
    </row>
    <row r="10" spans="1:263" ht="15.6" x14ac:dyDescent="0.3">
      <c r="A10" s="2">
        <v>8</v>
      </c>
      <c r="B10" s="2" t="str">
        <f>'YILLIK MALİYET RAPORU'!B10</f>
        <v xml:space="preserve"> AD SOYAD 8</v>
      </c>
      <c r="C10" s="7">
        <f>'YILLIK MALİYET RAPORU'!C10</f>
        <v>20002.5</v>
      </c>
      <c r="D10" s="11">
        <f>PARAMETRELER!$D$4</f>
        <v>150018.75</v>
      </c>
      <c r="E10" s="7">
        <f t="shared" si="0"/>
        <v>2800.3500000000004</v>
      </c>
      <c r="F10" s="7">
        <f t="shared" si="1"/>
        <v>200.02500000000001</v>
      </c>
      <c r="G10" s="7">
        <f t="shared" si="2"/>
        <v>17002.125</v>
      </c>
      <c r="H10" s="7" cm="1">
        <f t="array" ref="H10">SUMPRODUCT(--(SUM(G10:G10)&gt;PARAMETRELER!$D$21:$D$24), (SUM(G10:G10)-PARAMETRELER!$D$21:$D$24), {0.15;0.05;0.07;0.08})-SUM($H$2:$H$2)</f>
        <v>2550.3187499999999</v>
      </c>
      <c r="I10" s="7">
        <f>PARAMETRELER!$D$8</f>
        <v>2550.3187499999999</v>
      </c>
      <c r="J10" s="7">
        <f t="shared" si="3"/>
        <v>17002.125</v>
      </c>
      <c r="K10" s="7">
        <v>0</v>
      </c>
      <c r="L10" s="7">
        <f t="shared" si="4"/>
        <v>20002.5</v>
      </c>
      <c r="M10" s="5">
        <f>PARAMETRELER!$D$6</f>
        <v>20002.5</v>
      </c>
      <c r="N10" s="7">
        <f t="shared" si="136"/>
        <v>0</v>
      </c>
      <c r="O10" s="7">
        <f>IF(C10&lt;=PARAMETRELER!$D$6,0,N10*0.00759)</f>
        <v>0</v>
      </c>
      <c r="P10" s="20">
        <f t="shared" si="5"/>
        <v>17002.125</v>
      </c>
      <c r="Q10" s="21">
        <f t="shared" si="6"/>
        <v>4100.5124999999998</v>
      </c>
      <c r="R10" s="21">
        <f t="shared" si="7"/>
        <v>400.05</v>
      </c>
      <c r="S10" s="20">
        <f t="shared" si="8"/>
        <v>24503.0625</v>
      </c>
      <c r="T10" s="44">
        <f t="shared" si="9"/>
        <v>1000.125</v>
      </c>
      <c r="U10" s="45">
        <f t="shared" si="91"/>
        <v>23502.9375</v>
      </c>
      <c r="W10" s="2">
        <v>8</v>
      </c>
      <c r="X10" s="2" t="str">
        <f t="shared" si="10"/>
        <v xml:space="preserve"> AD SOYAD 8</v>
      </c>
      <c r="Y10" s="7">
        <f t="shared" si="11"/>
        <v>20002.5</v>
      </c>
      <c r="Z10" s="11">
        <f>PARAMETRELER!$D$4</f>
        <v>150018.75</v>
      </c>
      <c r="AA10" s="7">
        <f t="shared" si="137"/>
        <v>2800.3500000000004</v>
      </c>
      <c r="AB10" s="7">
        <f t="shared" si="138"/>
        <v>200.02500000000001</v>
      </c>
      <c r="AC10" s="7">
        <f t="shared" si="12"/>
        <v>17002.125</v>
      </c>
      <c r="AD10" s="7" cm="1">
        <f t="array" ref="AD10">SUMPRODUCT(--(SUM(G10,AC10)&gt;PARAMETRELER!$D$21:$D$24), (SUM(G10,AC10)-PARAMETRELER!$D$21:$D$24), {0.15;0.05;0.07;0.08})-SUM($H$2,H10)</f>
        <v>2550.3187499999999</v>
      </c>
      <c r="AE10" s="7">
        <f>PARAMETRELER!$D$9</f>
        <v>2550.3187499999999</v>
      </c>
      <c r="AF10" s="7">
        <f t="shared" si="13"/>
        <v>34004.25</v>
      </c>
      <c r="AG10" s="7">
        <f t="shared" si="14"/>
        <v>17002.125</v>
      </c>
      <c r="AH10" s="7">
        <f t="shared" si="15"/>
        <v>20002.5</v>
      </c>
      <c r="AI10" s="5">
        <f>PARAMETRELER!$D$6</f>
        <v>20002.5</v>
      </c>
      <c r="AJ10" s="7">
        <f t="shared" si="139"/>
        <v>0</v>
      </c>
      <c r="AK10" s="7">
        <f>IF(Y10&lt;=PARAMETRELER!$D$6,0,AJ10*0.00759)</f>
        <v>0</v>
      </c>
      <c r="AL10" s="20">
        <f t="shared" si="92"/>
        <v>17002.125</v>
      </c>
      <c r="AM10" s="21">
        <f t="shared" si="93"/>
        <v>4100.5124999999998</v>
      </c>
      <c r="AN10" s="21">
        <f t="shared" si="16"/>
        <v>400.05</v>
      </c>
      <c r="AO10" s="20">
        <f t="shared" si="17"/>
        <v>24503.0625</v>
      </c>
      <c r="AP10" s="44">
        <f t="shared" si="94"/>
        <v>1000.125</v>
      </c>
      <c r="AQ10" s="45">
        <f t="shared" si="95"/>
        <v>23502.9375</v>
      </c>
      <c r="AS10" s="2">
        <v>8</v>
      </c>
      <c r="AT10" s="2" t="str">
        <f t="shared" si="18"/>
        <v xml:space="preserve"> AD SOYAD 8</v>
      </c>
      <c r="AU10" s="7">
        <f t="shared" si="19"/>
        <v>20002.5</v>
      </c>
      <c r="AV10" s="11">
        <f>PARAMETRELER!$D$4</f>
        <v>150018.75</v>
      </c>
      <c r="AW10" s="7">
        <f t="shared" si="140"/>
        <v>2800.3500000000004</v>
      </c>
      <c r="AX10" s="7">
        <f t="shared" si="141"/>
        <v>200.02500000000001</v>
      </c>
      <c r="AY10" s="7">
        <f t="shared" si="20"/>
        <v>17002.125</v>
      </c>
      <c r="AZ10" s="7" cm="1">
        <f t="array" ref="AZ10">SUMPRODUCT(--(SUM(G10,AC10,AY10)&gt;PARAMETRELER!$D$21:$D$24), (SUM(G10,AC10,AY10)-PARAMETRELER!$D$21:$D$24), {0.15;0.05;0.07;0.08})-SUM($H$2,H10,AD10)</f>
        <v>2550.3187499999995</v>
      </c>
      <c r="BA10" s="7">
        <f>PARAMETRELER!$D$10</f>
        <v>2550.3187499999995</v>
      </c>
      <c r="BB10" s="7">
        <f t="shared" si="21"/>
        <v>51006.375</v>
      </c>
      <c r="BC10" s="7">
        <f t="shared" si="22"/>
        <v>34004.25</v>
      </c>
      <c r="BD10" s="7">
        <f t="shared" si="23"/>
        <v>20002.5</v>
      </c>
      <c r="BE10" s="5">
        <f>PARAMETRELER!$D$6</f>
        <v>20002.5</v>
      </c>
      <c r="BF10" s="7">
        <f t="shared" si="142"/>
        <v>0</v>
      </c>
      <c r="BG10" s="7">
        <f>IF(AU10&lt;=PARAMETRELER!$D$6,0,BF10*0.00759)</f>
        <v>0</v>
      </c>
      <c r="BH10" s="20">
        <f t="shared" si="96"/>
        <v>17002.125</v>
      </c>
      <c r="BI10" s="21">
        <f t="shared" si="97"/>
        <v>4100.5124999999998</v>
      </c>
      <c r="BJ10" s="21">
        <f t="shared" si="24"/>
        <v>400.05</v>
      </c>
      <c r="BK10" s="20">
        <f t="shared" si="25"/>
        <v>24503.0625</v>
      </c>
      <c r="BL10" s="44">
        <f t="shared" si="98"/>
        <v>1000.125</v>
      </c>
      <c r="BM10" s="45">
        <f t="shared" si="99"/>
        <v>23502.9375</v>
      </c>
      <c r="BO10" s="2">
        <v>8</v>
      </c>
      <c r="BP10" s="2" t="str">
        <f t="shared" si="26"/>
        <v xml:space="preserve"> AD SOYAD 8</v>
      </c>
      <c r="BQ10" s="7">
        <f t="shared" si="27"/>
        <v>20002.5</v>
      </c>
      <c r="BR10" s="11">
        <f>PARAMETRELER!$D$4</f>
        <v>150018.75</v>
      </c>
      <c r="BS10" s="7">
        <f t="shared" si="143"/>
        <v>2800.3500000000004</v>
      </c>
      <c r="BT10" s="7">
        <f t="shared" si="144"/>
        <v>200.02500000000001</v>
      </c>
      <c r="BU10" s="7">
        <f t="shared" si="28"/>
        <v>17002.125</v>
      </c>
      <c r="BV10" s="7" cm="1">
        <f t="array" ref="BV10">SUMPRODUCT(--(SUM(G10,AC10,AY10,BU10)&gt;PARAMETRELER!$D$21:$D$24), (SUM(G10,AC10,AY10,BU10)-PARAMETRELER!$D$21:$D$24), {0.15;0.05;0.07;0.08})-SUM($H$2,H10,AD10,AZ10)</f>
        <v>2550.3187500000004</v>
      </c>
      <c r="BW10" s="7">
        <f>PARAMETRELER!$D$11</f>
        <v>2550.3187500000004</v>
      </c>
      <c r="BX10" s="7">
        <f t="shared" si="29"/>
        <v>68008.5</v>
      </c>
      <c r="BY10" s="7">
        <f t="shared" si="30"/>
        <v>51006.375</v>
      </c>
      <c r="BZ10" s="7">
        <f t="shared" si="31"/>
        <v>20002.5</v>
      </c>
      <c r="CA10" s="5">
        <f>PARAMETRELER!$D$6</f>
        <v>20002.5</v>
      </c>
      <c r="CB10" s="7">
        <f t="shared" si="145"/>
        <v>0</v>
      </c>
      <c r="CC10" s="7">
        <f>IF(BQ10&lt;=PARAMETRELER!$D$6,0,CB10*0.00759)</f>
        <v>0</v>
      </c>
      <c r="CD10" s="20">
        <f t="shared" si="100"/>
        <v>17002.125</v>
      </c>
      <c r="CE10" s="21">
        <f t="shared" si="101"/>
        <v>4100.5124999999998</v>
      </c>
      <c r="CF10" s="21">
        <f t="shared" si="32"/>
        <v>400.05</v>
      </c>
      <c r="CG10" s="20">
        <f t="shared" si="33"/>
        <v>24503.0625</v>
      </c>
      <c r="CH10" s="44">
        <f t="shared" si="102"/>
        <v>1000.125</v>
      </c>
      <c r="CI10" s="45">
        <f t="shared" si="103"/>
        <v>23502.9375</v>
      </c>
      <c r="CK10" s="2">
        <v>8</v>
      </c>
      <c r="CL10" s="2" t="str">
        <f t="shared" si="34"/>
        <v xml:space="preserve"> AD SOYAD 8</v>
      </c>
      <c r="CM10" s="7">
        <f t="shared" si="35"/>
        <v>20002.5</v>
      </c>
      <c r="CN10" s="11">
        <f>PARAMETRELER!$D$4</f>
        <v>150018.75</v>
      </c>
      <c r="CO10" s="7">
        <f t="shared" si="146"/>
        <v>2800.3500000000004</v>
      </c>
      <c r="CP10" s="7">
        <f t="shared" si="147"/>
        <v>200.02500000000001</v>
      </c>
      <c r="CQ10" s="7">
        <f t="shared" si="36"/>
        <v>17002.125</v>
      </c>
      <c r="CR10" s="7" cm="1">
        <f t="array" ref="CR10">SUMPRODUCT(--(SUM(G10,AC10,AY10,BU10,CQ10)&gt;PARAMETRELER!$D$21:$D$24), (SUM(G10,AC10,AY10,BU10,CQ10)-PARAMETRELER!$D$21:$D$24), {0.15;0.05;0.07;0.08})-SUM($H$2,H10,AD10,AZ10,BV10)</f>
        <v>2550.3187500000004</v>
      </c>
      <c r="CS10" s="7">
        <f>PARAMETRELER!$D$12</f>
        <v>2550.3187500000004</v>
      </c>
      <c r="CT10" s="7">
        <f t="shared" si="37"/>
        <v>85010.625</v>
      </c>
      <c r="CU10" s="7">
        <f t="shared" si="38"/>
        <v>68008.5</v>
      </c>
      <c r="CV10" s="7">
        <f t="shared" si="39"/>
        <v>20002.5</v>
      </c>
      <c r="CW10" s="5">
        <f>PARAMETRELER!$D$6</f>
        <v>20002.5</v>
      </c>
      <c r="CX10" s="7">
        <f t="shared" si="148"/>
        <v>0</v>
      </c>
      <c r="CY10" s="7">
        <f>IF(CM10&lt;=PARAMETRELER!$D$6,0,CX10*0.00759)</f>
        <v>0</v>
      </c>
      <c r="CZ10" s="20">
        <f t="shared" si="104"/>
        <v>17002.125</v>
      </c>
      <c r="DA10" s="21">
        <f t="shared" si="105"/>
        <v>4100.5124999999998</v>
      </c>
      <c r="DB10" s="21">
        <f t="shared" si="40"/>
        <v>400.05</v>
      </c>
      <c r="DC10" s="20">
        <f t="shared" si="41"/>
        <v>24503.0625</v>
      </c>
      <c r="DD10" s="44">
        <f t="shared" si="106"/>
        <v>1000.125</v>
      </c>
      <c r="DE10" s="45">
        <f t="shared" si="107"/>
        <v>23502.9375</v>
      </c>
      <c r="DG10" s="2">
        <v>8</v>
      </c>
      <c r="DH10" s="2" t="str">
        <f t="shared" si="200"/>
        <v xml:space="preserve"> AD SOYAD 8</v>
      </c>
      <c r="DI10" s="7">
        <f t="shared" si="201"/>
        <v>20002.5</v>
      </c>
      <c r="DJ10" s="11">
        <f>PARAMETRELER!$D$4</f>
        <v>150018.75</v>
      </c>
      <c r="DK10" s="7">
        <f t="shared" si="149"/>
        <v>2800.3500000000004</v>
      </c>
      <c r="DL10" s="7">
        <f t="shared" si="150"/>
        <v>200.02500000000001</v>
      </c>
      <c r="DM10" s="7">
        <f t="shared" si="43"/>
        <v>17002.125</v>
      </c>
      <c r="DN10" s="7" cm="1">
        <f t="array" ref="DN10">SUMPRODUCT(--(SUM(G10,AC10,AY10,BU10,CQ10,DM10)&gt;PARAMETRELER!$D$21:$D$24), (SUM(G10,AC10,AY10,BU10,CQ10,DM10)-PARAMETRELER!$D$21:$D$24), {0.15;0.05;0.07;0.08})-SUM($H$2,H10,AD10,AZ10,BV10,CR10)</f>
        <v>2550.3187499999985</v>
      </c>
      <c r="DO10" s="7">
        <f>PARAMETRELER!$D$13</f>
        <v>2550.3187499999985</v>
      </c>
      <c r="DP10" s="7">
        <f t="shared" si="44"/>
        <v>102012.75</v>
      </c>
      <c r="DQ10" s="7">
        <f t="shared" si="45"/>
        <v>85010.625</v>
      </c>
      <c r="DR10" s="7">
        <f t="shared" si="46"/>
        <v>20002.5</v>
      </c>
      <c r="DS10" s="5">
        <f>PARAMETRELER!$D$6</f>
        <v>20002.5</v>
      </c>
      <c r="DT10" s="7">
        <f t="shared" si="151"/>
        <v>0</v>
      </c>
      <c r="DU10" s="7">
        <f>IF(DI10&lt;=PARAMETRELER!$D$6,0,DT10*0.00759)</f>
        <v>0</v>
      </c>
      <c r="DV10" s="20">
        <f t="shared" si="108"/>
        <v>17002.125</v>
      </c>
      <c r="DW10" s="21">
        <f t="shared" si="109"/>
        <v>4100.5124999999998</v>
      </c>
      <c r="DX10" s="21">
        <f t="shared" si="47"/>
        <v>400.05</v>
      </c>
      <c r="DY10" s="20">
        <f t="shared" si="48"/>
        <v>24503.0625</v>
      </c>
      <c r="DZ10" s="44">
        <f t="shared" si="110"/>
        <v>1000.125</v>
      </c>
      <c r="EA10" s="45">
        <f t="shared" si="111"/>
        <v>23502.9375</v>
      </c>
      <c r="EC10" s="2">
        <v>8</v>
      </c>
      <c r="ED10" s="2" t="str">
        <f t="shared" si="49"/>
        <v xml:space="preserve"> AD SOYAD 8</v>
      </c>
      <c r="EE10" s="7">
        <f t="shared" si="152"/>
        <v>20002.5</v>
      </c>
      <c r="EF10" s="11">
        <f>PARAMETRELER!$D$4</f>
        <v>150018.75</v>
      </c>
      <c r="EG10" s="7">
        <f t="shared" si="153"/>
        <v>2800.3500000000004</v>
      </c>
      <c r="EH10" s="7">
        <f t="shared" si="154"/>
        <v>200.02500000000001</v>
      </c>
      <c r="EI10" s="7">
        <f t="shared" si="155"/>
        <v>17002.125</v>
      </c>
      <c r="EJ10" s="7" cm="1">
        <f t="array" ref="EJ10">SUMPRODUCT(--(SUM(G10,AC10,AY10,BU10,CQ10,DM10,EI10)&gt;PARAMETRELER!$D$21:$D$24), (SUM(G10,AC10,AY10,BU10,CQ10,DM10,EI10)-PARAMETRELER!$D$21:$D$24), {0.15;0.05;0.07;0.08})-SUM($H$2,H10,AD10,AZ10,BV10,CR10,DN10)</f>
        <v>3001.0625000000036</v>
      </c>
      <c r="EK10" s="7">
        <f>PARAMETRELER!$D$14</f>
        <v>3001.0625000000036</v>
      </c>
      <c r="EL10" s="7">
        <f t="shared" si="156"/>
        <v>119014.875</v>
      </c>
      <c r="EM10" s="7">
        <f t="shared" si="157"/>
        <v>102012.75</v>
      </c>
      <c r="EN10" s="7">
        <f t="shared" si="158"/>
        <v>20002.5</v>
      </c>
      <c r="EO10" s="5">
        <f>PARAMETRELER!$D$6</f>
        <v>20002.5</v>
      </c>
      <c r="EP10" s="7">
        <f t="shared" si="159"/>
        <v>0</v>
      </c>
      <c r="EQ10" s="7">
        <f>IF(EE10&lt;=PARAMETRELER!$D$6,0,EP10*0.00759)</f>
        <v>0</v>
      </c>
      <c r="ER10" s="20">
        <f t="shared" si="112"/>
        <v>17002.125</v>
      </c>
      <c r="ES10" s="21">
        <f t="shared" si="113"/>
        <v>4100.5124999999998</v>
      </c>
      <c r="ET10" s="21">
        <f t="shared" si="54"/>
        <v>400.05</v>
      </c>
      <c r="EU10" s="20">
        <f t="shared" si="55"/>
        <v>24503.0625</v>
      </c>
      <c r="EV10" s="44">
        <f t="shared" si="114"/>
        <v>1000.125</v>
      </c>
      <c r="EW10" s="45">
        <f t="shared" si="115"/>
        <v>23502.9375</v>
      </c>
      <c r="EY10" s="2">
        <v>8</v>
      </c>
      <c r="EZ10" s="2" t="str">
        <f t="shared" si="56"/>
        <v xml:space="preserve"> AD SOYAD 8</v>
      </c>
      <c r="FA10" s="7">
        <f t="shared" si="160"/>
        <v>20002.5</v>
      </c>
      <c r="FB10" s="11">
        <f>PARAMETRELER!$D$4</f>
        <v>150018.75</v>
      </c>
      <c r="FC10" s="7">
        <f t="shared" si="161"/>
        <v>2800.3500000000004</v>
      </c>
      <c r="FD10" s="7">
        <f t="shared" si="162"/>
        <v>200.02500000000001</v>
      </c>
      <c r="FE10" s="7">
        <f t="shared" si="163"/>
        <v>17002.125</v>
      </c>
      <c r="FF10" s="7" cm="1">
        <f t="array" ref="FF10">SUMPRODUCT(--(SUM(G10,AC10,AY10,BU10,CQ10,DM10,EI10,FE10)&gt;PARAMETRELER!$D$21:$D$24), (SUM(G10,AC10,AY10,BU10,CQ10,DM10,EI10,FE10)-PARAMETRELER!$D$21:$D$24), {0.15;0.05;0.07;0.08})-SUM($H$2,H10,AD10,AZ10,BV10,CR10,DN10,EJ10)</f>
        <v>3400.4249999999956</v>
      </c>
      <c r="FG10" s="7">
        <f>PARAMETRELER!$D$15</f>
        <v>3400.4249999999956</v>
      </c>
      <c r="FH10" s="7">
        <f t="shared" si="164"/>
        <v>136017</v>
      </c>
      <c r="FI10" s="7">
        <f t="shared" si="165"/>
        <v>119014.875</v>
      </c>
      <c r="FJ10" s="7">
        <f t="shared" si="166"/>
        <v>20002.5</v>
      </c>
      <c r="FK10" s="5">
        <f>PARAMETRELER!$D$6</f>
        <v>20002.5</v>
      </c>
      <c r="FL10" s="7">
        <f t="shared" si="167"/>
        <v>0</v>
      </c>
      <c r="FM10" s="7">
        <f>IF(FA10&lt;=PARAMETRELER!$D$6,0,FL10*0.00759)</f>
        <v>0</v>
      </c>
      <c r="FN10" s="20">
        <f t="shared" si="116"/>
        <v>17002.125</v>
      </c>
      <c r="FO10" s="21">
        <f t="shared" si="117"/>
        <v>4100.5124999999998</v>
      </c>
      <c r="FP10" s="21">
        <f t="shared" si="61"/>
        <v>400.05</v>
      </c>
      <c r="FQ10" s="20">
        <f t="shared" si="62"/>
        <v>24503.0625</v>
      </c>
      <c r="FR10" s="44">
        <f t="shared" si="118"/>
        <v>1000.125</v>
      </c>
      <c r="FS10" s="45">
        <f t="shared" si="119"/>
        <v>23502.9375</v>
      </c>
      <c r="FU10" s="2">
        <v>8</v>
      </c>
      <c r="FV10" s="2" t="str">
        <f t="shared" si="63"/>
        <v xml:space="preserve"> AD SOYAD 8</v>
      </c>
      <c r="FW10" s="7">
        <f t="shared" si="168"/>
        <v>20002.5</v>
      </c>
      <c r="FX10" s="11">
        <f>PARAMETRELER!$D$4</f>
        <v>150018.75</v>
      </c>
      <c r="FY10" s="7">
        <f t="shared" si="169"/>
        <v>2800.3500000000004</v>
      </c>
      <c r="FZ10" s="7">
        <f t="shared" si="170"/>
        <v>200.02500000000001</v>
      </c>
      <c r="GA10" s="7">
        <f t="shared" si="171"/>
        <v>17002.125</v>
      </c>
      <c r="GB10" s="7" cm="1">
        <f t="array" ref="GB10">SUMPRODUCT(--(SUM(G10,AC10,AY10,BU10,CQ10,DM10,EI10,FE10,GA10)&gt;PARAMETRELER!$D$21:$D$24), (SUM(G10,AC10,AY10,BU10,CQ10,DM10,EI10,FE10,GA10)-PARAMETRELER!$D$21:$D$24), {0.15;0.05;0.07;0.08})-SUM($H$2,H10,AD10,AZ10,BV10,CR10,DN10,EJ10,FF10)</f>
        <v>3400.4249999999993</v>
      </c>
      <c r="GC10" s="7">
        <f>PARAMETRELER!$D$16</f>
        <v>3400.4249999999993</v>
      </c>
      <c r="GD10" s="7">
        <f t="shared" si="172"/>
        <v>153019.125</v>
      </c>
      <c r="GE10" s="7">
        <f t="shared" si="173"/>
        <v>136017</v>
      </c>
      <c r="GF10" s="7">
        <f t="shared" si="174"/>
        <v>20002.5</v>
      </c>
      <c r="GG10" s="5">
        <f>PARAMETRELER!$D$6</f>
        <v>20002.5</v>
      </c>
      <c r="GH10" s="7">
        <f t="shared" si="175"/>
        <v>0</v>
      </c>
      <c r="GI10" s="7">
        <f>IF(FW10&lt;=PARAMETRELER!$D$6,0,GH10*0.00759)</f>
        <v>0</v>
      </c>
      <c r="GJ10" s="20">
        <f t="shared" si="120"/>
        <v>17002.125</v>
      </c>
      <c r="GK10" s="21">
        <f t="shared" si="121"/>
        <v>4100.5124999999998</v>
      </c>
      <c r="GL10" s="21">
        <f t="shared" si="68"/>
        <v>400.05</v>
      </c>
      <c r="GM10" s="20">
        <f t="shared" si="69"/>
        <v>24503.0625</v>
      </c>
      <c r="GN10" s="44">
        <f t="shared" si="122"/>
        <v>1000.125</v>
      </c>
      <c r="GO10" s="45">
        <f t="shared" si="123"/>
        <v>23502.9375</v>
      </c>
      <c r="GQ10" s="2">
        <v>8</v>
      </c>
      <c r="GR10" s="2" t="str">
        <f t="shared" si="70"/>
        <v xml:space="preserve"> AD SOYAD 8</v>
      </c>
      <c r="GS10" s="7">
        <f t="shared" si="176"/>
        <v>20002.5</v>
      </c>
      <c r="GT10" s="11">
        <f>PARAMETRELER!$D$4</f>
        <v>150018.75</v>
      </c>
      <c r="GU10" s="7">
        <f t="shared" si="177"/>
        <v>2800.3500000000004</v>
      </c>
      <c r="GV10" s="7">
        <f t="shared" si="178"/>
        <v>200.02500000000001</v>
      </c>
      <c r="GW10" s="7">
        <f t="shared" si="179"/>
        <v>17002.125</v>
      </c>
      <c r="GX10" s="7" cm="1">
        <f t="array" ref="GX10">SUMPRODUCT(--(SUM(G10,AC10,AY10,BU10,CQ10,DM10,EI10,FE10,GA10,GW10)&gt;PARAMETRELER!$D$21:$D$24), (SUM(G10,AC10,AY10,BU10,CQ10,DM10,EI10,FE10,GA10,GW10)-PARAMETRELER!$D$21:$D$24), {0.15;0.05;0.07;0.08})-SUM($H$2,H10,AD10,AZ10,BV10,CR10,DN10,EJ10,FF10,GB10)</f>
        <v>3400.4250000000029</v>
      </c>
      <c r="GY10" s="7">
        <f>PARAMETRELER!$D$17</f>
        <v>3400.4250000000029</v>
      </c>
      <c r="GZ10" s="7">
        <f t="shared" si="180"/>
        <v>170021.25</v>
      </c>
      <c r="HA10" s="7">
        <f t="shared" si="181"/>
        <v>153019.125</v>
      </c>
      <c r="HB10" s="7">
        <f t="shared" si="182"/>
        <v>20002.5</v>
      </c>
      <c r="HC10" s="5">
        <f>PARAMETRELER!$D$6</f>
        <v>20002.5</v>
      </c>
      <c r="HD10" s="7">
        <f t="shared" si="183"/>
        <v>0</v>
      </c>
      <c r="HE10" s="7">
        <f>IF(GS10&lt;=PARAMETRELER!$D$6,0,HD10*0.00759)</f>
        <v>0</v>
      </c>
      <c r="HF10" s="20">
        <f t="shared" si="124"/>
        <v>17002.125</v>
      </c>
      <c r="HG10" s="21">
        <f t="shared" si="125"/>
        <v>4100.5124999999998</v>
      </c>
      <c r="HH10" s="21">
        <f t="shared" si="75"/>
        <v>400.05</v>
      </c>
      <c r="HI10" s="20">
        <f t="shared" si="76"/>
        <v>24503.0625</v>
      </c>
      <c r="HJ10" s="44">
        <f t="shared" si="126"/>
        <v>1000.125</v>
      </c>
      <c r="HK10" s="45">
        <f t="shared" si="127"/>
        <v>23502.9375</v>
      </c>
      <c r="HM10" s="2">
        <v>8</v>
      </c>
      <c r="HN10" s="2" t="str">
        <f t="shared" si="77"/>
        <v xml:space="preserve"> AD SOYAD 8</v>
      </c>
      <c r="HO10" s="7">
        <f t="shared" si="184"/>
        <v>20002.5</v>
      </c>
      <c r="HP10" s="11">
        <f>PARAMETRELER!$D$4</f>
        <v>150018.75</v>
      </c>
      <c r="HQ10" s="7">
        <f t="shared" si="185"/>
        <v>2800.3500000000004</v>
      </c>
      <c r="HR10" s="7">
        <f t="shared" si="186"/>
        <v>200.02500000000001</v>
      </c>
      <c r="HS10" s="7">
        <f t="shared" si="187"/>
        <v>17002.125</v>
      </c>
      <c r="HT10" s="7" cm="1">
        <f t="array" ref="HT10">SUMPRODUCT(--(SUM(G10,AC10,AY10,BU10,CQ10,DM10,EI10,FE10,GA10,GW10,HS10)&gt;PARAMETRELER!$D$21:$D$24), (SUM(G10,AC10,AY10,BU10,CQ10,DM10,EI10,FE10,GA10,GW10,HS10)-PARAMETRELER!$D$21:$D$24), {0.15;0.05;0.07;0.08})-SUM($H$2,H10,AD10,AZ10,BV10,CR10,DN10,EJ10,FF10,GB10,GX10)</f>
        <v>3400.4249999999993</v>
      </c>
      <c r="HU10" s="7">
        <f>PARAMETRELER!$D$18</f>
        <v>3400.4249999999993</v>
      </c>
      <c r="HV10" s="7">
        <f t="shared" si="188"/>
        <v>187023.375</v>
      </c>
      <c r="HW10" s="7">
        <f t="shared" si="189"/>
        <v>170021.25</v>
      </c>
      <c r="HX10" s="7">
        <f t="shared" si="190"/>
        <v>20002.5</v>
      </c>
      <c r="HY10" s="5">
        <f>PARAMETRELER!$D$6</f>
        <v>20002.5</v>
      </c>
      <c r="HZ10" s="7">
        <f t="shared" si="191"/>
        <v>0</v>
      </c>
      <c r="IA10" s="7">
        <f>IF(HO10&lt;=PARAMETRELER!$D$6,0,HZ10*0.00759)</f>
        <v>0</v>
      </c>
      <c r="IB10" s="20">
        <f t="shared" si="128"/>
        <v>17002.125</v>
      </c>
      <c r="IC10" s="21">
        <f t="shared" si="129"/>
        <v>4100.5124999999998</v>
      </c>
      <c r="ID10" s="21">
        <f t="shared" si="82"/>
        <v>400.05</v>
      </c>
      <c r="IE10" s="20">
        <f t="shared" si="83"/>
        <v>24503.0625</v>
      </c>
      <c r="IF10" s="44">
        <f t="shared" si="130"/>
        <v>1000.125</v>
      </c>
      <c r="IG10" s="45">
        <f t="shared" si="131"/>
        <v>23502.9375</v>
      </c>
      <c r="II10" s="2">
        <v>8</v>
      </c>
      <c r="IJ10" s="2" t="str">
        <f t="shared" si="84"/>
        <v xml:space="preserve"> AD SOYAD 8</v>
      </c>
      <c r="IK10" s="7">
        <f t="shared" si="192"/>
        <v>20002.5</v>
      </c>
      <c r="IL10" s="11">
        <f>PARAMETRELER!$D$4</f>
        <v>150018.75</v>
      </c>
      <c r="IM10" s="7">
        <f t="shared" si="193"/>
        <v>2800.3500000000004</v>
      </c>
      <c r="IN10" s="7">
        <f t="shared" si="194"/>
        <v>200.02500000000001</v>
      </c>
      <c r="IO10" s="7">
        <f t="shared" si="195"/>
        <v>17002.125</v>
      </c>
      <c r="IP10" s="7" cm="1">
        <f t="array" ref="IP10">SUMPRODUCT(--(SUM(G10,AC10,AY10,BU10,CQ10,DM10,EI10,FE10,GA10,GW10,HS10,IO10)&gt;PARAMETRELER!$D$21:$D$24), (SUM(G10,AC10,AY10,BU10,CQ10,DM10,EI10,FE10,GA10,GW10,HS10,IO10)-PARAMETRELER!$D$21:$D$24), {0.15;0.05;0.07;0.08})-SUM($H$2,H10,AD10,AZ10,BV10,CR10,DN10,EJ10,FF10,GB10,GX10,HT10)</f>
        <v>3400.4249999999993</v>
      </c>
      <c r="IQ10" s="7">
        <f>PARAMETRELER!$D$19</f>
        <v>3400.4249999999993</v>
      </c>
      <c r="IR10" s="7">
        <f t="shared" si="196"/>
        <v>204025.5</v>
      </c>
      <c r="IS10" s="7">
        <f t="shared" si="197"/>
        <v>187023.375</v>
      </c>
      <c r="IT10" s="7">
        <f t="shared" si="198"/>
        <v>20002.5</v>
      </c>
      <c r="IU10" s="5">
        <f>PARAMETRELER!$D$6</f>
        <v>20002.5</v>
      </c>
      <c r="IV10" s="7">
        <f t="shared" si="199"/>
        <v>0</v>
      </c>
      <c r="IW10" s="7">
        <f>IF(IK10&lt;=PARAMETRELER!$D$6,0,IV10*0.00759)</f>
        <v>0</v>
      </c>
      <c r="IX10" s="20">
        <f t="shared" si="132"/>
        <v>17002.125</v>
      </c>
      <c r="IY10" s="21">
        <f t="shared" si="133"/>
        <v>4100.5124999999998</v>
      </c>
      <c r="IZ10" s="21">
        <f t="shared" si="89"/>
        <v>400.05</v>
      </c>
      <c r="JA10" s="20">
        <f t="shared" si="90"/>
        <v>24503.0625</v>
      </c>
      <c r="JB10" s="44">
        <f t="shared" si="134"/>
        <v>1000.125</v>
      </c>
      <c r="JC10" s="45">
        <f t="shared" si="135"/>
        <v>23502.9375</v>
      </c>
    </row>
    <row r="11" spans="1:263" ht="15.6" x14ac:dyDescent="0.3">
      <c r="A11" s="3">
        <v>9</v>
      </c>
      <c r="B11" s="3" t="str">
        <f>'YILLIK MALİYET RAPORU'!B11</f>
        <v xml:space="preserve"> AD SOYAD 9</v>
      </c>
      <c r="C11" s="4">
        <f>'YILLIK MALİYET RAPORU'!C11</f>
        <v>20002.5</v>
      </c>
      <c r="D11" s="4">
        <f>PARAMETRELER!$D$4</f>
        <v>150018.75</v>
      </c>
      <c r="E11" s="4">
        <f t="shared" si="0"/>
        <v>2800.3500000000004</v>
      </c>
      <c r="F11" s="4">
        <f t="shared" si="1"/>
        <v>200.02500000000001</v>
      </c>
      <c r="G11" s="4">
        <f t="shared" si="2"/>
        <v>17002.125</v>
      </c>
      <c r="H11" s="4" cm="1">
        <f t="array" ref="H11">SUMPRODUCT(--(SUM(G11:G11)&gt;PARAMETRELER!$D$21:$D$24), (SUM(G11:G11)-PARAMETRELER!$D$21:$D$24), {0.15;0.05;0.07;0.08})-SUM($H$2:$H$2)</f>
        <v>2550.3187499999999</v>
      </c>
      <c r="I11" s="4">
        <f>PARAMETRELER!$D$8</f>
        <v>2550.3187499999999</v>
      </c>
      <c r="J11" s="4">
        <f t="shared" si="3"/>
        <v>17002.125</v>
      </c>
      <c r="K11" s="4">
        <v>0</v>
      </c>
      <c r="L11" s="4">
        <f t="shared" si="4"/>
        <v>20002.5</v>
      </c>
      <c r="M11" s="4">
        <f>PARAMETRELER!$D$6</f>
        <v>20002.5</v>
      </c>
      <c r="N11" s="4">
        <f t="shared" si="136"/>
        <v>0</v>
      </c>
      <c r="O11" s="4">
        <f>IF(C11&lt;=PARAMETRELER!$D$6,0,N11*0.00759)</f>
        <v>0</v>
      </c>
      <c r="P11" s="20">
        <f t="shared" si="5"/>
        <v>17002.125</v>
      </c>
      <c r="Q11" s="21">
        <f t="shared" si="6"/>
        <v>4100.5124999999998</v>
      </c>
      <c r="R11" s="21">
        <f t="shared" si="7"/>
        <v>400.05</v>
      </c>
      <c r="S11" s="22">
        <f t="shared" si="8"/>
        <v>24503.0625</v>
      </c>
      <c r="T11" s="44">
        <f t="shared" si="9"/>
        <v>1000.125</v>
      </c>
      <c r="U11" s="45">
        <f t="shared" si="91"/>
        <v>23502.9375</v>
      </c>
      <c r="W11" s="3">
        <v>9</v>
      </c>
      <c r="X11" s="3" t="str">
        <f t="shared" si="10"/>
        <v xml:space="preserve"> AD SOYAD 9</v>
      </c>
      <c r="Y11" s="4">
        <f t="shared" si="11"/>
        <v>20002.5</v>
      </c>
      <c r="Z11" s="4">
        <f>PARAMETRELER!$D$4</f>
        <v>150018.75</v>
      </c>
      <c r="AA11" s="4">
        <f t="shared" si="137"/>
        <v>2800.3500000000004</v>
      </c>
      <c r="AB11" s="4">
        <f t="shared" si="138"/>
        <v>200.02500000000001</v>
      </c>
      <c r="AC11" s="4">
        <f t="shared" si="12"/>
        <v>17002.125</v>
      </c>
      <c r="AD11" s="4" cm="1">
        <f t="array" ref="AD11">SUMPRODUCT(--(SUM(G11,AC11)&gt;PARAMETRELER!$D$21:$D$24), (SUM(G11,AC11)-PARAMETRELER!$D$21:$D$24), {0.15;0.05;0.07;0.08})-SUM($H$2,H11)</f>
        <v>2550.3187499999999</v>
      </c>
      <c r="AE11" s="4">
        <f>PARAMETRELER!$D$9</f>
        <v>2550.3187499999999</v>
      </c>
      <c r="AF11" s="4">
        <f t="shared" si="13"/>
        <v>34004.25</v>
      </c>
      <c r="AG11" s="4">
        <f t="shared" si="14"/>
        <v>17002.125</v>
      </c>
      <c r="AH11" s="4">
        <f t="shared" si="15"/>
        <v>20002.5</v>
      </c>
      <c r="AI11" s="4">
        <f>PARAMETRELER!$D$6</f>
        <v>20002.5</v>
      </c>
      <c r="AJ11" s="4">
        <f t="shared" si="139"/>
        <v>0</v>
      </c>
      <c r="AK11" s="4">
        <f>IF(Y11&lt;=PARAMETRELER!$D$6,0,AJ11*0.00759)</f>
        <v>0</v>
      </c>
      <c r="AL11" s="20">
        <f t="shared" si="92"/>
        <v>17002.125</v>
      </c>
      <c r="AM11" s="21">
        <f t="shared" si="93"/>
        <v>4100.5124999999998</v>
      </c>
      <c r="AN11" s="21">
        <f t="shared" si="16"/>
        <v>400.05</v>
      </c>
      <c r="AO11" s="22">
        <f t="shared" si="17"/>
        <v>24503.0625</v>
      </c>
      <c r="AP11" s="44">
        <f t="shared" si="94"/>
        <v>1000.125</v>
      </c>
      <c r="AQ11" s="45">
        <f t="shared" si="95"/>
        <v>23502.9375</v>
      </c>
      <c r="AS11" s="3">
        <v>9</v>
      </c>
      <c r="AT11" s="3" t="str">
        <f t="shared" si="18"/>
        <v xml:space="preserve"> AD SOYAD 9</v>
      </c>
      <c r="AU11" s="4">
        <f t="shared" si="19"/>
        <v>20002.5</v>
      </c>
      <c r="AV11" s="4">
        <f>PARAMETRELER!$D$4</f>
        <v>150018.75</v>
      </c>
      <c r="AW11" s="4">
        <f t="shared" si="140"/>
        <v>2800.3500000000004</v>
      </c>
      <c r="AX11" s="4">
        <f t="shared" si="141"/>
        <v>200.02500000000001</v>
      </c>
      <c r="AY11" s="4">
        <f t="shared" si="20"/>
        <v>17002.125</v>
      </c>
      <c r="AZ11" s="4" cm="1">
        <f t="array" ref="AZ11">SUMPRODUCT(--(SUM(G11,AC11,AY11)&gt;PARAMETRELER!$D$21:$D$24), (SUM(G11,AC11,AY11)-PARAMETRELER!$D$21:$D$24), {0.15;0.05;0.07;0.08})-SUM($H$2,H11,AD11)</f>
        <v>2550.3187499999995</v>
      </c>
      <c r="BA11" s="4">
        <f>PARAMETRELER!$D$10</f>
        <v>2550.3187499999995</v>
      </c>
      <c r="BB11" s="4">
        <f t="shared" si="21"/>
        <v>51006.375</v>
      </c>
      <c r="BC11" s="4">
        <f t="shared" si="22"/>
        <v>34004.25</v>
      </c>
      <c r="BD11" s="4">
        <f t="shared" si="23"/>
        <v>20002.5</v>
      </c>
      <c r="BE11" s="4">
        <f>PARAMETRELER!$D$6</f>
        <v>20002.5</v>
      </c>
      <c r="BF11" s="4">
        <f t="shared" si="142"/>
        <v>0</v>
      </c>
      <c r="BG11" s="4">
        <f>IF(AU11&lt;=PARAMETRELER!$D$6,0,BF11*0.00759)</f>
        <v>0</v>
      </c>
      <c r="BH11" s="20">
        <f t="shared" si="96"/>
        <v>17002.125</v>
      </c>
      <c r="BI11" s="21">
        <f t="shared" si="97"/>
        <v>4100.5124999999998</v>
      </c>
      <c r="BJ11" s="21">
        <f t="shared" si="24"/>
        <v>400.05</v>
      </c>
      <c r="BK11" s="22">
        <f t="shared" si="25"/>
        <v>24503.0625</v>
      </c>
      <c r="BL11" s="44">
        <f t="shared" si="98"/>
        <v>1000.125</v>
      </c>
      <c r="BM11" s="45">
        <f t="shared" si="99"/>
        <v>23502.9375</v>
      </c>
      <c r="BO11" s="3">
        <v>9</v>
      </c>
      <c r="BP11" s="3" t="str">
        <f t="shared" si="26"/>
        <v xml:space="preserve"> AD SOYAD 9</v>
      </c>
      <c r="BQ11" s="4">
        <f t="shared" si="27"/>
        <v>20002.5</v>
      </c>
      <c r="BR11" s="4">
        <f>PARAMETRELER!$D$4</f>
        <v>150018.75</v>
      </c>
      <c r="BS11" s="4">
        <f t="shared" si="143"/>
        <v>2800.3500000000004</v>
      </c>
      <c r="BT11" s="4">
        <f t="shared" si="144"/>
        <v>200.02500000000001</v>
      </c>
      <c r="BU11" s="4">
        <f t="shared" si="28"/>
        <v>17002.125</v>
      </c>
      <c r="BV11" s="4" cm="1">
        <f t="array" ref="BV11">SUMPRODUCT(--(SUM(G11,AC11,AY11,BU11)&gt;PARAMETRELER!$D$21:$D$24), (SUM(G11,AC11,AY11,BU11)-PARAMETRELER!$D$21:$D$24), {0.15;0.05;0.07;0.08})-SUM($H$2,H11,AD11,AZ11)</f>
        <v>2550.3187500000004</v>
      </c>
      <c r="BW11" s="4">
        <f>PARAMETRELER!$D$11</f>
        <v>2550.3187500000004</v>
      </c>
      <c r="BX11" s="4">
        <f t="shared" si="29"/>
        <v>68008.5</v>
      </c>
      <c r="BY11" s="4">
        <f t="shared" si="30"/>
        <v>51006.375</v>
      </c>
      <c r="BZ11" s="4">
        <f t="shared" si="31"/>
        <v>20002.5</v>
      </c>
      <c r="CA11" s="4">
        <f>PARAMETRELER!$D$6</f>
        <v>20002.5</v>
      </c>
      <c r="CB11" s="4">
        <f t="shared" si="145"/>
        <v>0</v>
      </c>
      <c r="CC11" s="4">
        <f>IF(BQ11&lt;=PARAMETRELER!$D$6,0,CB11*0.00759)</f>
        <v>0</v>
      </c>
      <c r="CD11" s="20">
        <f t="shared" si="100"/>
        <v>17002.125</v>
      </c>
      <c r="CE11" s="21">
        <f t="shared" si="101"/>
        <v>4100.5124999999998</v>
      </c>
      <c r="CF11" s="21">
        <f t="shared" si="32"/>
        <v>400.05</v>
      </c>
      <c r="CG11" s="22">
        <f t="shared" si="33"/>
        <v>24503.0625</v>
      </c>
      <c r="CH11" s="44">
        <f t="shared" si="102"/>
        <v>1000.125</v>
      </c>
      <c r="CI11" s="45">
        <f t="shared" si="103"/>
        <v>23502.9375</v>
      </c>
      <c r="CK11" s="3">
        <v>9</v>
      </c>
      <c r="CL11" s="3" t="str">
        <f t="shared" si="34"/>
        <v xml:space="preserve"> AD SOYAD 9</v>
      </c>
      <c r="CM11" s="4">
        <f t="shared" si="35"/>
        <v>20002.5</v>
      </c>
      <c r="CN11" s="4">
        <f>PARAMETRELER!$D$4</f>
        <v>150018.75</v>
      </c>
      <c r="CO11" s="4">
        <f t="shared" si="146"/>
        <v>2800.3500000000004</v>
      </c>
      <c r="CP11" s="4">
        <f t="shared" si="147"/>
        <v>200.02500000000001</v>
      </c>
      <c r="CQ11" s="4">
        <f t="shared" si="36"/>
        <v>17002.125</v>
      </c>
      <c r="CR11" s="4" cm="1">
        <f t="array" ref="CR11">SUMPRODUCT(--(SUM(G11,AC11,AY11,BU11,CQ11)&gt;PARAMETRELER!$D$21:$D$24), (SUM(G11,AC11,AY11,BU11,CQ11)-PARAMETRELER!$D$21:$D$24), {0.15;0.05;0.07;0.08})-SUM($H$2,H11,AD11,AZ11,BV11)</f>
        <v>2550.3187500000004</v>
      </c>
      <c r="CS11" s="4">
        <f>PARAMETRELER!$D$12</f>
        <v>2550.3187500000004</v>
      </c>
      <c r="CT11" s="4">
        <f t="shared" si="37"/>
        <v>85010.625</v>
      </c>
      <c r="CU11" s="4">
        <f t="shared" si="38"/>
        <v>68008.5</v>
      </c>
      <c r="CV11" s="4">
        <f t="shared" si="39"/>
        <v>20002.5</v>
      </c>
      <c r="CW11" s="4">
        <f>PARAMETRELER!$D$6</f>
        <v>20002.5</v>
      </c>
      <c r="CX11" s="4">
        <f t="shared" si="148"/>
        <v>0</v>
      </c>
      <c r="CY11" s="4">
        <f>IF(CM11&lt;=PARAMETRELER!$D$6,0,CX11*0.00759)</f>
        <v>0</v>
      </c>
      <c r="CZ11" s="20">
        <f t="shared" si="104"/>
        <v>17002.125</v>
      </c>
      <c r="DA11" s="21">
        <f t="shared" si="105"/>
        <v>4100.5124999999998</v>
      </c>
      <c r="DB11" s="21">
        <f t="shared" si="40"/>
        <v>400.05</v>
      </c>
      <c r="DC11" s="22">
        <f t="shared" si="41"/>
        <v>24503.0625</v>
      </c>
      <c r="DD11" s="44">
        <f t="shared" si="106"/>
        <v>1000.125</v>
      </c>
      <c r="DE11" s="45">
        <f t="shared" si="107"/>
        <v>23502.9375</v>
      </c>
      <c r="DG11" s="3">
        <v>9</v>
      </c>
      <c r="DH11" s="3" t="str">
        <f t="shared" si="200"/>
        <v xml:space="preserve"> AD SOYAD 9</v>
      </c>
      <c r="DI11" s="4">
        <f t="shared" si="201"/>
        <v>20002.5</v>
      </c>
      <c r="DJ11" s="4">
        <f>PARAMETRELER!$D$4</f>
        <v>150018.75</v>
      </c>
      <c r="DK11" s="4">
        <f t="shared" si="149"/>
        <v>2800.3500000000004</v>
      </c>
      <c r="DL11" s="4">
        <f t="shared" si="150"/>
        <v>200.02500000000001</v>
      </c>
      <c r="DM11" s="4">
        <f t="shared" si="43"/>
        <v>17002.125</v>
      </c>
      <c r="DN11" s="4" cm="1">
        <f t="array" ref="DN11">SUMPRODUCT(--(SUM(G11,AC11,AY11,BU11,CQ11,DM11)&gt;PARAMETRELER!$D$21:$D$24), (SUM(G11,AC11,AY11,BU11,CQ11,DM11)-PARAMETRELER!$D$21:$D$24), {0.15;0.05;0.07;0.08})-SUM($H$2,H11,AD11,AZ11,BV11,CR11)</f>
        <v>2550.3187499999985</v>
      </c>
      <c r="DO11" s="4">
        <f>PARAMETRELER!$D$13</f>
        <v>2550.3187499999985</v>
      </c>
      <c r="DP11" s="4">
        <f t="shared" si="44"/>
        <v>102012.75</v>
      </c>
      <c r="DQ11" s="4">
        <f t="shared" si="45"/>
        <v>85010.625</v>
      </c>
      <c r="DR11" s="4">
        <f t="shared" si="46"/>
        <v>20002.5</v>
      </c>
      <c r="DS11" s="4">
        <f>PARAMETRELER!$D$6</f>
        <v>20002.5</v>
      </c>
      <c r="DT11" s="4">
        <f t="shared" si="151"/>
        <v>0</v>
      </c>
      <c r="DU11" s="4">
        <f>IF(DI11&lt;=PARAMETRELER!$D$6,0,DT11*0.00759)</f>
        <v>0</v>
      </c>
      <c r="DV11" s="20">
        <f t="shared" si="108"/>
        <v>17002.125</v>
      </c>
      <c r="DW11" s="21">
        <f t="shared" si="109"/>
        <v>4100.5124999999998</v>
      </c>
      <c r="DX11" s="21">
        <f t="shared" si="47"/>
        <v>400.05</v>
      </c>
      <c r="DY11" s="22">
        <f t="shared" si="48"/>
        <v>24503.0625</v>
      </c>
      <c r="DZ11" s="44">
        <f t="shared" si="110"/>
        <v>1000.125</v>
      </c>
      <c r="EA11" s="45">
        <f t="shared" si="111"/>
        <v>23502.9375</v>
      </c>
      <c r="EC11" s="3">
        <v>9</v>
      </c>
      <c r="ED11" s="3" t="str">
        <f t="shared" si="49"/>
        <v xml:space="preserve"> AD SOYAD 9</v>
      </c>
      <c r="EE11" s="4">
        <f t="shared" si="152"/>
        <v>20002.5</v>
      </c>
      <c r="EF11" s="4">
        <f>PARAMETRELER!$D$4</f>
        <v>150018.75</v>
      </c>
      <c r="EG11" s="4">
        <f t="shared" si="153"/>
        <v>2800.3500000000004</v>
      </c>
      <c r="EH11" s="4">
        <f t="shared" si="154"/>
        <v>200.02500000000001</v>
      </c>
      <c r="EI11" s="4">
        <f t="shared" si="155"/>
        <v>17002.125</v>
      </c>
      <c r="EJ11" s="4" cm="1">
        <f t="array" ref="EJ11">SUMPRODUCT(--(SUM(G11,AC11,AY11,BU11,CQ11,DM11,EI11)&gt;PARAMETRELER!$D$21:$D$24), (SUM(G11,AC11,AY11,BU11,CQ11,DM11,EI11)-PARAMETRELER!$D$21:$D$24), {0.15;0.05;0.07;0.08})-SUM($H$2,H11,AD11,AZ11,BV11,CR11,DN11)</f>
        <v>3001.0625000000036</v>
      </c>
      <c r="EK11" s="4">
        <f>PARAMETRELER!$D$14</f>
        <v>3001.0625000000036</v>
      </c>
      <c r="EL11" s="4">
        <f t="shared" si="156"/>
        <v>119014.875</v>
      </c>
      <c r="EM11" s="4">
        <f t="shared" si="157"/>
        <v>102012.75</v>
      </c>
      <c r="EN11" s="4">
        <f t="shared" si="158"/>
        <v>20002.5</v>
      </c>
      <c r="EO11" s="4">
        <f>PARAMETRELER!$D$6</f>
        <v>20002.5</v>
      </c>
      <c r="EP11" s="4">
        <f t="shared" si="159"/>
        <v>0</v>
      </c>
      <c r="EQ11" s="4">
        <f>IF(EE11&lt;=PARAMETRELER!$D$6,0,EP11*0.00759)</f>
        <v>0</v>
      </c>
      <c r="ER11" s="20">
        <f t="shared" si="112"/>
        <v>17002.125</v>
      </c>
      <c r="ES11" s="21">
        <f t="shared" si="113"/>
        <v>4100.5124999999998</v>
      </c>
      <c r="ET11" s="21">
        <f t="shared" si="54"/>
        <v>400.05</v>
      </c>
      <c r="EU11" s="22">
        <f t="shared" si="55"/>
        <v>24503.0625</v>
      </c>
      <c r="EV11" s="44">
        <f t="shared" si="114"/>
        <v>1000.125</v>
      </c>
      <c r="EW11" s="45">
        <f t="shared" si="115"/>
        <v>23502.9375</v>
      </c>
      <c r="EY11" s="3">
        <v>9</v>
      </c>
      <c r="EZ11" s="3" t="str">
        <f t="shared" si="56"/>
        <v xml:space="preserve"> AD SOYAD 9</v>
      </c>
      <c r="FA11" s="4">
        <f t="shared" si="160"/>
        <v>20002.5</v>
      </c>
      <c r="FB11" s="4">
        <f>PARAMETRELER!$D$4</f>
        <v>150018.75</v>
      </c>
      <c r="FC11" s="4">
        <f t="shared" si="161"/>
        <v>2800.3500000000004</v>
      </c>
      <c r="FD11" s="4">
        <f t="shared" si="162"/>
        <v>200.02500000000001</v>
      </c>
      <c r="FE11" s="4">
        <f t="shared" si="163"/>
        <v>17002.125</v>
      </c>
      <c r="FF11" s="4" cm="1">
        <f t="array" ref="FF11">SUMPRODUCT(--(SUM(G11,AC11,AY11,BU11,CQ11,DM11,EI11,FE11)&gt;PARAMETRELER!$D$21:$D$24), (SUM(G11,AC11,AY11,BU11,CQ11,DM11,EI11,FE11)-PARAMETRELER!$D$21:$D$24), {0.15;0.05;0.07;0.08})-SUM($H$2,H11,AD11,AZ11,BV11,CR11,DN11,EJ11)</f>
        <v>3400.4249999999956</v>
      </c>
      <c r="FG11" s="4">
        <f>PARAMETRELER!$D$15</f>
        <v>3400.4249999999956</v>
      </c>
      <c r="FH11" s="4">
        <f t="shared" si="164"/>
        <v>136017</v>
      </c>
      <c r="FI11" s="4">
        <f t="shared" si="165"/>
        <v>119014.875</v>
      </c>
      <c r="FJ11" s="4">
        <f t="shared" si="166"/>
        <v>20002.5</v>
      </c>
      <c r="FK11" s="4">
        <f>PARAMETRELER!$D$6</f>
        <v>20002.5</v>
      </c>
      <c r="FL11" s="4">
        <f t="shared" si="167"/>
        <v>0</v>
      </c>
      <c r="FM11" s="4">
        <f>IF(FA11&lt;=PARAMETRELER!$D$6,0,FL11*0.00759)</f>
        <v>0</v>
      </c>
      <c r="FN11" s="20">
        <f t="shared" si="116"/>
        <v>17002.125</v>
      </c>
      <c r="FO11" s="21">
        <f t="shared" si="117"/>
        <v>4100.5124999999998</v>
      </c>
      <c r="FP11" s="21">
        <f t="shared" si="61"/>
        <v>400.05</v>
      </c>
      <c r="FQ11" s="22">
        <f t="shared" si="62"/>
        <v>24503.0625</v>
      </c>
      <c r="FR11" s="44">
        <f t="shared" si="118"/>
        <v>1000.125</v>
      </c>
      <c r="FS11" s="45">
        <f t="shared" si="119"/>
        <v>23502.9375</v>
      </c>
      <c r="FU11" s="3">
        <v>9</v>
      </c>
      <c r="FV11" s="3" t="str">
        <f t="shared" si="63"/>
        <v xml:space="preserve"> AD SOYAD 9</v>
      </c>
      <c r="FW11" s="4">
        <f t="shared" si="168"/>
        <v>20002.5</v>
      </c>
      <c r="FX11" s="4">
        <f>PARAMETRELER!$D$4</f>
        <v>150018.75</v>
      </c>
      <c r="FY11" s="4">
        <f t="shared" si="169"/>
        <v>2800.3500000000004</v>
      </c>
      <c r="FZ11" s="4">
        <f t="shared" si="170"/>
        <v>200.02500000000001</v>
      </c>
      <c r="GA11" s="4">
        <f t="shared" si="171"/>
        <v>17002.125</v>
      </c>
      <c r="GB11" s="4" cm="1">
        <f t="array" ref="GB11">SUMPRODUCT(--(SUM(G11,AC11,AY11,BU11,CQ11,DM11,EI11,FE11,GA11)&gt;PARAMETRELER!$D$21:$D$24), (SUM(G11,AC11,AY11,BU11,CQ11,DM11,EI11,FE11,GA11)-PARAMETRELER!$D$21:$D$24), {0.15;0.05;0.07;0.08})-SUM($H$2,H11,AD11,AZ11,BV11,CR11,DN11,EJ11,FF11)</f>
        <v>3400.4249999999993</v>
      </c>
      <c r="GC11" s="4">
        <f>PARAMETRELER!$D$16</f>
        <v>3400.4249999999993</v>
      </c>
      <c r="GD11" s="4">
        <f t="shared" si="172"/>
        <v>153019.125</v>
      </c>
      <c r="GE11" s="4">
        <f t="shared" si="173"/>
        <v>136017</v>
      </c>
      <c r="GF11" s="4">
        <f t="shared" si="174"/>
        <v>20002.5</v>
      </c>
      <c r="GG11" s="4">
        <f>PARAMETRELER!$D$6</f>
        <v>20002.5</v>
      </c>
      <c r="GH11" s="4">
        <f t="shared" si="175"/>
        <v>0</v>
      </c>
      <c r="GI11" s="4">
        <f>IF(FW11&lt;=PARAMETRELER!$D$6,0,GH11*0.00759)</f>
        <v>0</v>
      </c>
      <c r="GJ11" s="20">
        <f t="shared" si="120"/>
        <v>17002.125</v>
      </c>
      <c r="GK11" s="21">
        <f t="shared" si="121"/>
        <v>4100.5124999999998</v>
      </c>
      <c r="GL11" s="21">
        <f t="shared" si="68"/>
        <v>400.05</v>
      </c>
      <c r="GM11" s="22">
        <f t="shared" si="69"/>
        <v>24503.0625</v>
      </c>
      <c r="GN11" s="44">
        <f t="shared" si="122"/>
        <v>1000.125</v>
      </c>
      <c r="GO11" s="45">
        <f t="shared" si="123"/>
        <v>23502.9375</v>
      </c>
      <c r="GQ11" s="3">
        <v>9</v>
      </c>
      <c r="GR11" s="3" t="str">
        <f t="shared" si="70"/>
        <v xml:space="preserve"> AD SOYAD 9</v>
      </c>
      <c r="GS11" s="4">
        <f t="shared" si="176"/>
        <v>20002.5</v>
      </c>
      <c r="GT11" s="4">
        <f>PARAMETRELER!$D$4</f>
        <v>150018.75</v>
      </c>
      <c r="GU11" s="4">
        <f t="shared" si="177"/>
        <v>2800.3500000000004</v>
      </c>
      <c r="GV11" s="4">
        <f t="shared" si="178"/>
        <v>200.02500000000001</v>
      </c>
      <c r="GW11" s="4">
        <f t="shared" si="179"/>
        <v>17002.125</v>
      </c>
      <c r="GX11" s="4" cm="1">
        <f t="array" ref="GX11">SUMPRODUCT(--(SUM(G11,AC11,AY11,BU11,CQ11,DM11,EI11,FE11,GA11,GW11)&gt;PARAMETRELER!$D$21:$D$24), (SUM(G11,AC11,AY11,BU11,CQ11,DM11,EI11,FE11,GA11,GW11)-PARAMETRELER!$D$21:$D$24), {0.15;0.05;0.07;0.08})-SUM($H$2,H11,AD11,AZ11,BV11,CR11,DN11,EJ11,FF11,GB11)</f>
        <v>3400.4250000000029</v>
      </c>
      <c r="GY11" s="4">
        <f>PARAMETRELER!$D$17</f>
        <v>3400.4250000000029</v>
      </c>
      <c r="GZ11" s="4">
        <f t="shared" si="180"/>
        <v>170021.25</v>
      </c>
      <c r="HA11" s="4">
        <f t="shared" si="181"/>
        <v>153019.125</v>
      </c>
      <c r="HB11" s="4">
        <f t="shared" si="182"/>
        <v>20002.5</v>
      </c>
      <c r="HC11" s="4">
        <f>PARAMETRELER!$D$6</f>
        <v>20002.5</v>
      </c>
      <c r="HD11" s="4">
        <f t="shared" si="183"/>
        <v>0</v>
      </c>
      <c r="HE11" s="4">
        <f>IF(GS11&lt;=PARAMETRELER!$D$6,0,HD11*0.00759)</f>
        <v>0</v>
      </c>
      <c r="HF11" s="20">
        <f t="shared" si="124"/>
        <v>17002.125</v>
      </c>
      <c r="HG11" s="21">
        <f t="shared" si="125"/>
        <v>4100.5124999999998</v>
      </c>
      <c r="HH11" s="21">
        <f t="shared" si="75"/>
        <v>400.05</v>
      </c>
      <c r="HI11" s="22">
        <f t="shared" si="76"/>
        <v>24503.0625</v>
      </c>
      <c r="HJ11" s="44">
        <f t="shared" si="126"/>
        <v>1000.125</v>
      </c>
      <c r="HK11" s="45">
        <f t="shared" si="127"/>
        <v>23502.9375</v>
      </c>
      <c r="HM11" s="3">
        <v>9</v>
      </c>
      <c r="HN11" s="3" t="str">
        <f t="shared" si="77"/>
        <v xml:space="preserve"> AD SOYAD 9</v>
      </c>
      <c r="HO11" s="4">
        <f t="shared" si="184"/>
        <v>20002.5</v>
      </c>
      <c r="HP11" s="4">
        <f>PARAMETRELER!$D$4</f>
        <v>150018.75</v>
      </c>
      <c r="HQ11" s="4">
        <f t="shared" si="185"/>
        <v>2800.3500000000004</v>
      </c>
      <c r="HR11" s="4">
        <f t="shared" si="186"/>
        <v>200.02500000000001</v>
      </c>
      <c r="HS11" s="4">
        <f t="shared" si="187"/>
        <v>17002.125</v>
      </c>
      <c r="HT11" s="4" cm="1">
        <f t="array" ref="HT11">SUMPRODUCT(--(SUM(G11,AC11,AY11,BU11,CQ11,DM11,EI11,FE11,GA11,GW11,HS11)&gt;PARAMETRELER!$D$21:$D$24), (SUM(G11,AC11,AY11,BU11,CQ11,DM11,EI11,FE11,GA11,GW11,HS11)-PARAMETRELER!$D$21:$D$24), {0.15;0.05;0.07;0.08})-SUM($H$2,H11,AD11,AZ11,BV11,CR11,DN11,EJ11,FF11,GB11,GX11)</f>
        <v>3400.4249999999993</v>
      </c>
      <c r="HU11" s="4">
        <f>PARAMETRELER!$D$18</f>
        <v>3400.4249999999993</v>
      </c>
      <c r="HV11" s="4">
        <f t="shared" si="188"/>
        <v>187023.375</v>
      </c>
      <c r="HW11" s="4">
        <f t="shared" si="189"/>
        <v>170021.25</v>
      </c>
      <c r="HX11" s="4">
        <f t="shared" si="190"/>
        <v>20002.5</v>
      </c>
      <c r="HY11" s="4">
        <f>PARAMETRELER!$D$6</f>
        <v>20002.5</v>
      </c>
      <c r="HZ11" s="4">
        <f t="shared" si="191"/>
        <v>0</v>
      </c>
      <c r="IA11" s="4">
        <f>IF(HO11&lt;=PARAMETRELER!$D$6,0,HZ11*0.00759)</f>
        <v>0</v>
      </c>
      <c r="IB11" s="20">
        <f t="shared" si="128"/>
        <v>17002.125</v>
      </c>
      <c r="IC11" s="21">
        <f t="shared" si="129"/>
        <v>4100.5124999999998</v>
      </c>
      <c r="ID11" s="21">
        <f t="shared" si="82"/>
        <v>400.05</v>
      </c>
      <c r="IE11" s="22">
        <f t="shared" si="83"/>
        <v>24503.0625</v>
      </c>
      <c r="IF11" s="44">
        <f t="shared" si="130"/>
        <v>1000.125</v>
      </c>
      <c r="IG11" s="45">
        <f t="shared" si="131"/>
        <v>23502.9375</v>
      </c>
      <c r="II11" s="3">
        <v>9</v>
      </c>
      <c r="IJ11" s="3" t="str">
        <f t="shared" si="84"/>
        <v xml:space="preserve"> AD SOYAD 9</v>
      </c>
      <c r="IK11" s="4">
        <f t="shared" si="192"/>
        <v>20002.5</v>
      </c>
      <c r="IL11" s="4">
        <f>PARAMETRELER!$D$4</f>
        <v>150018.75</v>
      </c>
      <c r="IM11" s="4">
        <f t="shared" si="193"/>
        <v>2800.3500000000004</v>
      </c>
      <c r="IN11" s="4">
        <f t="shared" si="194"/>
        <v>200.02500000000001</v>
      </c>
      <c r="IO11" s="4">
        <f t="shared" si="195"/>
        <v>17002.125</v>
      </c>
      <c r="IP11" s="4" cm="1">
        <f t="array" ref="IP11">SUMPRODUCT(--(SUM(G11,AC11,AY11,BU11,CQ11,DM11,EI11,FE11,GA11,GW11,HS11,IO11)&gt;PARAMETRELER!$D$21:$D$24), (SUM(G11,AC11,AY11,BU11,CQ11,DM11,EI11,FE11,GA11,GW11,HS11,IO11)-PARAMETRELER!$D$21:$D$24), {0.15;0.05;0.07;0.08})-SUM($H$2,H11,AD11,AZ11,BV11,CR11,DN11,EJ11,FF11,GB11,GX11,HT11)</f>
        <v>3400.4249999999993</v>
      </c>
      <c r="IQ11" s="4">
        <f>PARAMETRELER!$D$19</f>
        <v>3400.4249999999993</v>
      </c>
      <c r="IR11" s="4">
        <f t="shared" si="196"/>
        <v>204025.5</v>
      </c>
      <c r="IS11" s="4">
        <f t="shared" si="197"/>
        <v>187023.375</v>
      </c>
      <c r="IT11" s="4">
        <f t="shared" si="198"/>
        <v>20002.5</v>
      </c>
      <c r="IU11" s="4">
        <f>PARAMETRELER!$D$6</f>
        <v>20002.5</v>
      </c>
      <c r="IV11" s="4">
        <f t="shared" si="199"/>
        <v>0</v>
      </c>
      <c r="IW11" s="4">
        <f>IF(IK11&lt;=PARAMETRELER!$D$6,0,IV11*0.00759)</f>
        <v>0</v>
      </c>
      <c r="IX11" s="20">
        <f t="shared" si="132"/>
        <v>17002.125</v>
      </c>
      <c r="IY11" s="21">
        <f t="shared" si="133"/>
        <v>4100.5124999999998</v>
      </c>
      <c r="IZ11" s="21">
        <f t="shared" si="89"/>
        <v>400.05</v>
      </c>
      <c r="JA11" s="22">
        <f t="shared" si="90"/>
        <v>24503.0625</v>
      </c>
      <c r="JB11" s="44">
        <f t="shared" si="134"/>
        <v>1000.125</v>
      </c>
      <c r="JC11" s="45">
        <f t="shared" si="135"/>
        <v>23502.9375</v>
      </c>
    </row>
    <row r="12" spans="1:263" ht="15.6" x14ac:dyDescent="0.3">
      <c r="A12" s="2">
        <v>10</v>
      </c>
      <c r="B12" s="2" t="str">
        <f>'YILLIK MALİYET RAPORU'!B12</f>
        <v xml:space="preserve"> AD SOYAD 10</v>
      </c>
      <c r="C12" s="7">
        <f>'YILLIK MALİYET RAPORU'!C12</f>
        <v>20002.5</v>
      </c>
      <c r="D12" s="11">
        <f>PARAMETRELER!$D$4</f>
        <v>150018.75</v>
      </c>
      <c r="E12" s="7">
        <f t="shared" si="0"/>
        <v>2800.3500000000004</v>
      </c>
      <c r="F12" s="7">
        <f t="shared" si="1"/>
        <v>200.02500000000001</v>
      </c>
      <c r="G12" s="7">
        <f t="shared" si="2"/>
        <v>17002.125</v>
      </c>
      <c r="H12" s="7" cm="1">
        <f t="array" ref="H12">SUMPRODUCT(--(SUM(G12:G12)&gt;PARAMETRELER!$D$21:$D$24), (SUM(G12:G12)-PARAMETRELER!$D$21:$D$24), {0.15;0.05;0.07;0.08})-SUM($H$2:$H$2)</f>
        <v>2550.3187499999999</v>
      </c>
      <c r="I12" s="7">
        <f>PARAMETRELER!$D$8</f>
        <v>2550.3187499999999</v>
      </c>
      <c r="J12" s="7">
        <f t="shared" si="3"/>
        <v>17002.125</v>
      </c>
      <c r="K12" s="7">
        <v>0</v>
      </c>
      <c r="L12" s="7">
        <f t="shared" si="4"/>
        <v>20002.5</v>
      </c>
      <c r="M12" s="5">
        <f>PARAMETRELER!$D$6</f>
        <v>20002.5</v>
      </c>
      <c r="N12" s="7">
        <f t="shared" si="136"/>
        <v>0</v>
      </c>
      <c r="O12" s="7">
        <f>IF(C12&lt;=PARAMETRELER!$D$6,0,N12*0.00759)</f>
        <v>0</v>
      </c>
      <c r="P12" s="20">
        <f t="shared" si="5"/>
        <v>17002.125</v>
      </c>
      <c r="Q12" s="21">
        <f t="shared" si="6"/>
        <v>4100.5124999999998</v>
      </c>
      <c r="R12" s="21">
        <f t="shared" si="7"/>
        <v>400.05</v>
      </c>
      <c r="S12" s="20">
        <f t="shared" si="8"/>
        <v>24503.0625</v>
      </c>
      <c r="T12" s="44">
        <f t="shared" si="9"/>
        <v>1000.125</v>
      </c>
      <c r="U12" s="45">
        <f t="shared" si="91"/>
        <v>23502.9375</v>
      </c>
      <c r="W12" s="2">
        <v>10</v>
      </c>
      <c r="X12" s="2" t="str">
        <f t="shared" si="10"/>
        <v xml:space="preserve"> AD SOYAD 10</v>
      </c>
      <c r="Y12" s="7">
        <f t="shared" si="11"/>
        <v>20002.5</v>
      </c>
      <c r="Z12" s="11">
        <f>PARAMETRELER!$D$4</f>
        <v>150018.75</v>
      </c>
      <c r="AA12" s="7">
        <f t="shared" si="137"/>
        <v>2800.3500000000004</v>
      </c>
      <c r="AB12" s="7">
        <f t="shared" si="138"/>
        <v>200.02500000000001</v>
      </c>
      <c r="AC12" s="7">
        <f t="shared" si="12"/>
        <v>17002.125</v>
      </c>
      <c r="AD12" s="7" cm="1">
        <f t="array" ref="AD12">SUMPRODUCT(--(SUM(G12,AC12)&gt;PARAMETRELER!$D$21:$D$24), (SUM(G12,AC12)-PARAMETRELER!$D$21:$D$24), {0.15;0.05;0.07;0.08})-SUM($H$2,H12)</f>
        <v>2550.3187499999999</v>
      </c>
      <c r="AE12" s="7">
        <f>PARAMETRELER!$D$9</f>
        <v>2550.3187499999999</v>
      </c>
      <c r="AF12" s="7">
        <f t="shared" si="13"/>
        <v>34004.25</v>
      </c>
      <c r="AG12" s="7">
        <f t="shared" si="14"/>
        <v>17002.125</v>
      </c>
      <c r="AH12" s="7">
        <f t="shared" si="15"/>
        <v>20002.5</v>
      </c>
      <c r="AI12" s="5">
        <f>PARAMETRELER!$D$6</f>
        <v>20002.5</v>
      </c>
      <c r="AJ12" s="7">
        <f t="shared" si="139"/>
        <v>0</v>
      </c>
      <c r="AK12" s="7">
        <f>IF(Y12&lt;=PARAMETRELER!$D$6,0,AJ12*0.00759)</f>
        <v>0</v>
      </c>
      <c r="AL12" s="20">
        <f t="shared" si="92"/>
        <v>17002.125</v>
      </c>
      <c r="AM12" s="21">
        <f t="shared" si="93"/>
        <v>4100.5124999999998</v>
      </c>
      <c r="AN12" s="21">
        <f t="shared" si="16"/>
        <v>400.05</v>
      </c>
      <c r="AO12" s="20">
        <f t="shared" si="17"/>
        <v>24503.0625</v>
      </c>
      <c r="AP12" s="44">
        <f t="shared" si="94"/>
        <v>1000.125</v>
      </c>
      <c r="AQ12" s="45">
        <f t="shared" si="95"/>
        <v>23502.9375</v>
      </c>
      <c r="AS12" s="2">
        <v>10</v>
      </c>
      <c r="AT12" s="2" t="str">
        <f t="shared" si="18"/>
        <v xml:space="preserve"> AD SOYAD 10</v>
      </c>
      <c r="AU12" s="7">
        <f t="shared" si="19"/>
        <v>20002.5</v>
      </c>
      <c r="AV12" s="11">
        <f>PARAMETRELER!$D$4</f>
        <v>150018.75</v>
      </c>
      <c r="AW12" s="7">
        <f t="shared" si="140"/>
        <v>2800.3500000000004</v>
      </c>
      <c r="AX12" s="7">
        <f t="shared" si="141"/>
        <v>200.02500000000001</v>
      </c>
      <c r="AY12" s="7">
        <f t="shared" si="20"/>
        <v>17002.125</v>
      </c>
      <c r="AZ12" s="7" cm="1">
        <f t="array" ref="AZ12">SUMPRODUCT(--(SUM(G12,AC12,AY12)&gt;PARAMETRELER!$D$21:$D$24), (SUM(G12,AC12,AY12)-PARAMETRELER!$D$21:$D$24), {0.15;0.05;0.07;0.08})-SUM($H$2,H12,AD12)</f>
        <v>2550.3187499999995</v>
      </c>
      <c r="BA12" s="7">
        <f>PARAMETRELER!$D$10</f>
        <v>2550.3187499999995</v>
      </c>
      <c r="BB12" s="7">
        <f t="shared" si="21"/>
        <v>51006.375</v>
      </c>
      <c r="BC12" s="7">
        <f t="shared" si="22"/>
        <v>34004.25</v>
      </c>
      <c r="BD12" s="7">
        <f t="shared" si="23"/>
        <v>20002.5</v>
      </c>
      <c r="BE12" s="5">
        <f>PARAMETRELER!$D$6</f>
        <v>20002.5</v>
      </c>
      <c r="BF12" s="7">
        <f t="shared" si="142"/>
        <v>0</v>
      </c>
      <c r="BG12" s="7">
        <f>IF(AU12&lt;=PARAMETRELER!$D$6,0,BF12*0.00759)</f>
        <v>0</v>
      </c>
      <c r="BH12" s="20">
        <f t="shared" si="96"/>
        <v>17002.125</v>
      </c>
      <c r="BI12" s="21">
        <f t="shared" si="97"/>
        <v>4100.5124999999998</v>
      </c>
      <c r="BJ12" s="21">
        <f t="shared" si="24"/>
        <v>400.05</v>
      </c>
      <c r="BK12" s="20">
        <f t="shared" si="25"/>
        <v>24503.0625</v>
      </c>
      <c r="BL12" s="44">
        <f t="shared" si="98"/>
        <v>1000.125</v>
      </c>
      <c r="BM12" s="45">
        <f t="shared" si="99"/>
        <v>23502.9375</v>
      </c>
      <c r="BO12" s="2">
        <v>10</v>
      </c>
      <c r="BP12" s="2" t="str">
        <f t="shared" si="26"/>
        <v xml:space="preserve"> AD SOYAD 10</v>
      </c>
      <c r="BQ12" s="7">
        <f t="shared" si="27"/>
        <v>20002.5</v>
      </c>
      <c r="BR12" s="11">
        <f>PARAMETRELER!$D$4</f>
        <v>150018.75</v>
      </c>
      <c r="BS12" s="7">
        <f t="shared" si="143"/>
        <v>2800.3500000000004</v>
      </c>
      <c r="BT12" s="7">
        <f t="shared" si="144"/>
        <v>200.02500000000001</v>
      </c>
      <c r="BU12" s="7">
        <f t="shared" si="28"/>
        <v>17002.125</v>
      </c>
      <c r="BV12" s="7" cm="1">
        <f t="array" ref="BV12">SUMPRODUCT(--(SUM(G12,AC12,AY12,BU12)&gt;PARAMETRELER!$D$21:$D$24), (SUM(G12,AC12,AY12,BU12)-PARAMETRELER!$D$21:$D$24), {0.15;0.05;0.07;0.08})-SUM($H$2,H12,AD12,AZ12)</f>
        <v>2550.3187500000004</v>
      </c>
      <c r="BW12" s="7">
        <f>PARAMETRELER!$D$11</f>
        <v>2550.3187500000004</v>
      </c>
      <c r="BX12" s="7">
        <f t="shared" si="29"/>
        <v>68008.5</v>
      </c>
      <c r="BY12" s="7">
        <f t="shared" si="30"/>
        <v>51006.375</v>
      </c>
      <c r="BZ12" s="7">
        <f t="shared" si="31"/>
        <v>20002.5</v>
      </c>
      <c r="CA12" s="5">
        <f>PARAMETRELER!$D$6</f>
        <v>20002.5</v>
      </c>
      <c r="CB12" s="7">
        <f t="shared" si="145"/>
        <v>0</v>
      </c>
      <c r="CC12" s="7">
        <f>IF(BQ12&lt;=PARAMETRELER!$D$6,0,CB12*0.00759)</f>
        <v>0</v>
      </c>
      <c r="CD12" s="20">
        <f t="shared" si="100"/>
        <v>17002.125</v>
      </c>
      <c r="CE12" s="21">
        <f t="shared" si="101"/>
        <v>4100.5124999999998</v>
      </c>
      <c r="CF12" s="21">
        <f t="shared" si="32"/>
        <v>400.05</v>
      </c>
      <c r="CG12" s="20">
        <f t="shared" si="33"/>
        <v>24503.0625</v>
      </c>
      <c r="CH12" s="44">
        <f t="shared" si="102"/>
        <v>1000.125</v>
      </c>
      <c r="CI12" s="45">
        <f t="shared" si="103"/>
        <v>23502.9375</v>
      </c>
      <c r="CK12" s="2">
        <v>10</v>
      </c>
      <c r="CL12" s="2" t="str">
        <f t="shared" si="34"/>
        <v xml:space="preserve"> AD SOYAD 10</v>
      </c>
      <c r="CM12" s="7">
        <f t="shared" si="35"/>
        <v>20002.5</v>
      </c>
      <c r="CN12" s="11">
        <f>PARAMETRELER!$D$4</f>
        <v>150018.75</v>
      </c>
      <c r="CO12" s="7">
        <f t="shared" si="146"/>
        <v>2800.3500000000004</v>
      </c>
      <c r="CP12" s="7">
        <f t="shared" si="147"/>
        <v>200.02500000000001</v>
      </c>
      <c r="CQ12" s="7">
        <f t="shared" si="36"/>
        <v>17002.125</v>
      </c>
      <c r="CR12" s="7" cm="1">
        <f t="array" ref="CR12">SUMPRODUCT(--(SUM(G12,AC12,AY12,BU12,CQ12)&gt;PARAMETRELER!$D$21:$D$24), (SUM(G12,AC12,AY12,BU12,CQ12)-PARAMETRELER!$D$21:$D$24), {0.15;0.05;0.07;0.08})-SUM($H$2,H12,AD12,AZ12,BV12)</f>
        <v>2550.3187500000004</v>
      </c>
      <c r="CS12" s="7">
        <f>PARAMETRELER!$D$12</f>
        <v>2550.3187500000004</v>
      </c>
      <c r="CT12" s="7">
        <f t="shared" si="37"/>
        <v>85010.625</v>
      </c>
      <c r="CU12" s="7">
        <f t="shared" si="38"/>
        <v>68008.5</v>
      </c>
      <c r="CV12" s="7">
        <f t="shared" si="39"/>
        <v>20002.5</v>
      </c>
      <c r="CW12" s="5">
        <f>PARAMETRELER!$D$6</f>
        <v>20002.5</v>
      </c>
      <c r="CX12" s="7">
        <f t="shared" si="148"/>
        <v>0</v>
      </c>
      <c r="CY12" s="7">
        <f>IF(CM12&lt;=PARAMETRELER!$D$6,0,CX12*0.00759)</f>
        <v>0</v>
      </c>
      <c r="CZ12" s="20">
        <f t="shared" si="104"/>
        <v>17002.125</v>
      </c>
      <c r="DA12" s="21">
        <f t="shared" si="105"/>
        <v>4100.5124999999998</v>
      </c>
      <c r="DB12" s="21">
        <f t="shared" si="40"/>
        <v>400.05</v>
      </c>
      <c r="DC12" s="20">
        <f t="shared" si="41"/>
        <v>24503.0625</v>
      </c>
      <c r="DD12" s="44">
        <f t="shared" si="106"/>
        <v>1000.125</v>
      </c>
      <c r="DE12" s="45">
        <f t="shared" si="107"/>
        <v>23502.9375</v>
      </c>
      <c r="DG12" s="2">
        <v>10</v>
      </c>
      <c r="DH12" s="2" t="str">
        <f t="shared" si="200"/>
        <v xml:space="preserve"> AD SOYAD 10</v>
      </c>
      <c r="DI12" s="7">
        <f t="shared" si="201"/>
        <v>20002.5</v>
      </c>
      <c r="DJ12" s="11">
        <f>PARAMETRELER!$D$4</f>
        <v>150018.75</v>
      </c>
      <c r="DK12" s="7">
        <f t="shared" si="149"/>
        <v>2800.3500000000004</v>
      </c>
      <c r="DL12" s="7">
        <f t="shared" si="150"/>
        <v>200.02500000000001</v>
      </c>
      <c r="DM12" s="7">
        <f t="shared" si="43"/>
        <v>17002.125</v>
      </c>
      <c r="DN12" s="7" cm="1">
        <f t="array" ref="DN12">SUMPRODUCT(--(SUM(G12,AC12,AY12,BU12,CQ12,DM12)&gt;PARAMETRELER!$D$21:$D$24), (SUM(G12,AC12,AY12,BU12,CQ12,DM12)-PARAMETRELER!$D$21:$D$24), {0.15;0.05;0.07;0.08})-SUM($H$2,H12,AD12,AZ12,BV12,CR12)</f>
        <v>2550.3187499999985</v>
      </c>
      <c r="DO12" s="7">
        <f>PARAMETRELER!$D$13</f>
        <v>2550.3187499999985</v>
      </c>
      <c r="DP12" s="7">
        <f t="shared" si="44"/>
        <v>102012.75</v>
      </c>
      <c r="DQ12" s="7">
        <f t="shared" si="45"/>
        <v>85010.625</v>
      </c>
      <c r="DR12" s="7">
        <f t="shared" si="46"/>
        <v>20002.5</v>
      </c>
      <c r="DS12" s="5">
        <f>PARAMETRELER!$D$6</f>
        <v>20002.5</v>
      </c>
      <c r="DT12" s="7">
        <f t="shared" si="151"/>
        <v>0</v>
      </c>
      <c r="DU12" s="7">
        <f>IF(DI12&lt;=PARAMETRELER!$D$6,0,DT12*0.00759)</f>
        <v>0</v>
      </c>
      <c r="DV12" s="20">
        <f t="shared" si="108"/>
        <v>17002.125</v>
      </c>
      <c r="DW12" s="21">
        <f t="shared" si="109"/>
        <v>4100.5124999999998</v>
      </c>
      <c r="DX12" s="21">
        <f t="shared" si="47"/>
        <v>400.05</v>
      </c>
      <c r="DY12" s="20">
        <f t="shared" si="48"/>
        <v>24503.0625</v>
      </c>
      <c r="DZ12" s="44">
        <f t="shared" si="110"/>
        <v>1000.125</v>
      </c>
      <c r="EA12" s="45">
        <f t="shared" si="111"/>
        <v>23502.9375</v>
      </c>
      <c r="EC12" s="2">
        <v>10</v>
      </c>
      <c r="ED12" s="2" t="str">
        <f t="shared" si="49"/>
        <v xml:space="preserve"> AD SOYAD 10</v>
      </c>
      <c r="EE12" s="7">
        <f t="shared" si="152"/>
        <v>20002.5</v>
      </c>
      <c r="EF12" s="11">
        <f>PARAMETRELER!$D$4</f>
        <v>150018.75</v>
      </c>
      <c r="EG12" s="7">
        <f t="shared" si="153"/>
        <v>2800.3500000000004</v>
      </c>
      <c r="EH12" s="7">
        <f t="shared" si="154"/>
        <v>200.02500000000001</v>
      </c>
      <c r="EI12" s="7">
        <f t="shared" si="155"/>
        <v>17002.125</v>
      </c>
      <c r="EJ12" s="7" cm="1">
        <f t="array" ref="EJ12">SUMPRODUCT(--(SUM(G12,AC12,AY12,BU12,CQ12,DM12,EI12)&gt;PARAMETRELER!$D$21:$D$24), (SUM(G12,AC12,AY12,BU12,CQ12,DM12,EI12)-PARAMETRELER!$D$21:$D$24), {0.15;0.05;0.07;0.08})-SUM($H$2,H12,AD12,AZ12,BV12,CR12,DN12)</f>
        <v>3001.0625000000036</v>
      </c>
      <c r="EK12" s="7">
        <f>PARAMETRELER!$D$14</f>
        <v>3001.0625000000036</v>
      </c>
      <c r="EL12" s="7">
        <f t="shared" si="156"/>
        <v>119014.875</v>
      </c>
      <c r="EM12" s="7">
        <f t="shared" si="157"/>
        <v>102012.75</v>
      </c>
      <c r="EN12" s="7">
        <f t="shared" si="158"/>
        <v>20002.5</v>
      </c>
      <c r="EO12" s="5">
        <f>PARAMETRELER!$D$6</f>
        <v>20002.5</v>
      </c>
      <c r="EP12" s="7">
        <f t="shared" si="159"/>
        <v>0</v>
      </c>
      <c r="EQ12" s="7">
        <f>IF(EE12&lt;=PARAMETRELER!$D$6,0,EP12*0.00759)</f>
        <v>0</v>
      </c>
      <c r="ER12" s="20">
        <f t="shared" si="112"/>
        <v>17002.125</v>
      </c>
      <c r="ES12" s="21">
        <f t="shared" si="113"/>
        <v>4100.5124999999998</v>
      </c>
      <c r="ET12" s="21">
        <f t="shared" si="54"/>
        <v>400.05</v>
      </c>
      <c r="EU12" s="20">
        <f t="shared" si="55"/>
        <v>24503.0625</v>
      </c>
      <c r="EV12" s="44">
        <f t="shared" si="114"/>
        <v>1000.125</v>
      </c>
      <c r="EW12" s="45">
        <f t="shared" si="115"/>
        <v>23502.9375</v>
      </c>
      <c r="EY12" s="2">
        <v>10</v>
      </c>
      <c r="EZ12" s="2" t="str">
        <f t="shared" si="56"/>
        <v xml:space="preserve"> AD SOYAD 10</v>
      </c>
      <c r="FA12" s="7">
        <f t="shared" si="160"/>
        <v>20002.5</v>
      </c>
      <c r="FB12" s="11">
        <f>PARAMETRELER!$D$4</f>
        <v>150018.75</v>
      </c>
      <c r="FC12" s="7">
        <f t="shared" si="161"/>
        <v>2800.3500000000004</v>
      </c>
      <c r="FD12" s="7">
        <f t="shared" si="162"/>
        <v>200.02500000000001</v>
      </c>
      <c r="FE12" s="7">
        <f t="shared" si="163"/>
        <v>17002.125</v>
      </c>
      <c r="FF12" s="7" cm="1">
        <f t="array" ref="FF12">SUMPRODUCT(--(SUM(G12,AC12,AY12,BU12,CQ12,DM12,EI12,FE12)&gt;PARAMETRELER!$D$21:$D$24), (SUM(G12,AC12,AY12,BU12,CQ12,DM12,EI12,FE12)-PARAMETRELER!$D$21:$D$24), {0.15;0.05;0.07;0.08})-SUM($H$2,H12,AD12,AZ12,BV12,CR12,DN12,EJ12)</f>
        <v>3400.4249999999956</v>
      </c>
      <c r="FG12" s="7">
        <f>PARAMETRELER!$D$15</f>
        <v>3400.4249999999956</v>
      </c>
      <c r="FH12" s="7">
        <f t="shared" si="164"/>
        <v>136017</v>
      </c>
      <c r="FI12" s="7">
        <f t="shared" si="165"/>
        <v>119014.875</v>
      </c>
      <c r="FJ12" s="7">
        <f t="shared" si="166"/>
        <v>20002.5</v>
      </c>
      <c r="FK12" s="5">
        <f>PARAMETRELER!$D$6</f>
        <v>20002.5</v>
      </c>
      <c r="FL12" s="7">
        <f t="shared" si="167"/>
        <v>0</v>
      </c>
      <c r="FM12" s="7">
        <f>IF(FA12&lt;=PARAMETRELER!$D$6,0,FL12*0.00759)</f>
        <v>0</v>
      </c>
      <c r="FN12" s="20">
        <f t="shared" si="116"/>
        <v>17002.125</v>
      </c>
      <c r="FO12" s="21">
        <f t="shared" si="117"/>
        <v>4100.5124999999998</v>
      </c>
      <c r="FP12" s="21">
        <f t="shared" si="61"/>
        <v>400.05</v>
      </c>
      <c r="FQ12" s="20">
        <f t="shared" si="62"/>
        <v>24503.0625</v>
      </c>
      <c r="FR12" s="44">
        <f t="shared" si="118"/>
        <v>1000.125</v>
      </c>
      <c r="FS12" s="45">
        <f t="shared" si="119"/>
        <v>23502.9375</v>
      </c>
      <c r="FU12" s="2">
        <v>10</v>
      </c>
      <c r="FV12" s="2" t="str">
        <f t="shared" si="63"/>
        <v xml:space="preserve"> AD SOYAD 10</v>
      </c>
      <c r="FW12" s="7">
        <f t="shared" si="168"/>
        <v>20002.5</v>
      </c>
      <c r="FX12" s="11">
        <f>PARAMETRELER!$D$4</f>
        <v>150018.75</v>
      </c>
      <c r="FY12" s="7">
        <f t="shared" si="169"/>
        <v>2800.3500000000004</v>
      </c>
      <c r="FZ12" s="7">
        <f t="shared" si="170"/>
        <v>200.02500000000001</v>
      </c>
      <c r="GA12" s="7">
        <f t="shared" si="171"/>
        <v>17002.125</v>
      </c>
      <c r="GB12" s="7" cm="1">
        <f t="array" ref="GB12">SUMPRODUCT(--(SUM(G12,AC12,AY12,BU12,CQ12,DM12,EI12,FE12,GA12)&gt;PARAMETRELER!$D$21:$D$24), (SUM(G12,AC12,AY12,BU12,CQ12,DM12,EI12,FE12,GA12)-PARAMETRELER!$D$21:$D$24), {0.15;0.05;0.07;0.08})-SUM($H$2,H12,AD12,AZ12,BV12,CR12,DN12,EJ12,FF12)</f>
        <v>3400.4249999999993</v>
      </c>
      <c r="GC12" s="7">
        <f>PARAMETRELER!$D$16</f>
        <v>3400.4249999999993</v>
      </c>
      <c r="GD12" s="7">
        <f t="shared" si="172"/>
        <v>153019.125</v>
      </c>
      <c r="GE12" s="7">
        <f t="shared" si="173"/>
        <v>136017</v>
      </c>
      <c r="GF12" s="7">
        <f t="shared" si="174"/>
        <v>20002.5</v>
      </c>
      <c r="GG12" s="5">
        <f>PARAMETRELER!$D$6</f>
        <v>20002.5</v>
      </c>
      <c r="GH12" s="7">
        <f t="shared" si="175"/>
        <v>0</v>
      </c>
      <c r="GI12" s="7">
        <f>IF(FW12&lt;=PARAMETRELER!$D$6,0,GH12*0.00759)</f>
        <v>0</v>
      </c>
      <c r="GJ12" s="20">
        <f t="shared" si="120"/>
        <v>17002.125</v>
      </c>
      <c r="GK12" s="21">
        <f t="shared" si="121"/>
        <v>4100.5124999999998</v>
      </c>
      <c r="GL12" s="21">
        <f t="shared" si="68"/>
        <v>400.05</v>
      </c>
      <c r="GM12" s="20">
        <f t="shared" si="69"/>
        <v>24503.0625</v>
      </c>
      <c r="GN12" s="44">
        <f t="shared" si="122"/>
        <v>1000.125</v>
      </c>
      <c r="GO12" s="45">
        <f t="shared" si="123"/>
        <v>23502.9375</v>
      </c>
      <c r="GQ12" s="2">
        <v>10</v>
      </c>
      <c r="GR12" s="2" t="str">
        <f t="shared" si="70"/>
        <v xml:space="preserve"> AD SOYAD 10</v>
      </c>
      <c r="GS12" s="7">
        <f t="shared" si="176"/>
        <v>20002.5</v>
      </c>
      <c r="GT12" s="11">
        <f>PARAMETRELER!$D$4</f>
        <v>150018.75</v>
      </c>
      <c r="GU12" s="7">
        <f t="shared" si="177"/>
        <v>2800.3500000000004</v>
      </c>
      <c r="GV12" s="7">
        <f t="shared" si="178"/>
        <v>200.02500000000001</v>
      </c>
      <c r="GW12" s="7">
        <f t="shared" si="179"/>
        <v>17002.125</v>
      </c>
      <c r="GX12" s="7" cm="1">
        <f t="array" ref="GX12">SUMPRODUCT(--(SUM(G12,AC12,AY12,BU12,CQ12,DM12,EI12,FE12,GA12,GW12)&gt;PARAMETRELER!$D$21:$D$24), (SUM(G12,AC12,AY12,BU12,CQ12,DM12,EI12,FE12,GA12,GW12)-PARAMETRELER!$D$21:$D$24), {0.15;0.05;0.07;0.08})-SUM($H$2,H12,AD12,AZ12,BV12,CR12,DN12,EJ12,FF12,GB12)</f>
        <v>3400.4250000000029</v>
      </c>
      <c r="GY12" s="7">
        <f>PARAMETRELER!$D$17</f>
        <v>3400.4250000000029</v>
      </c>
      <c r="GZ12" s="7">
        <f t="shared" si="180"/>
        <v>170021.25</v>
      </c>
      <c r="HA12" s="7">
        <f t="shared" si="181"/>
        <v>153019.125</v>
      </c>
      <c r="HB12" s="7">
        <f t="shared" si="182"/>
        <v>20002.5</v>
      </c>
      <c r="HC12" s="5">
        <f>PARAMETRELER!$D$6</f>
        <v>20002.5</v>
      </c>
      <c r="HD12" s="7">
        <f t="shared" si="183"/>
        <v>0</v>
      </c>
      <c r="HE12" s="7">
        <f>IF(GS12&lt;=PARAMETRELER!$D$6,0,HD12*0.00759)</f>
        <v>0</v>
      </c>
      <c r="HF12" s="20">
        <f t="shared" si="124"/>
        <v>17002.125</v>
      </c>
      <c r="HG12" s="21">
        <f t="shared" si="125"/>
        <v>4100.5124999999998</v>
      </c>
      <c r="HH12" s="21">
        <f t="shared" si="75"/>
        <v>400.05</v>
      </c>
      <c r="HI12" s="20">
        <f t="shared" si="76"/>
        <v>24503.0625</v>
      </c>
      <c r="HJ12" s="44">
        <f t="shared" si="126"/>
        <v>1000.125</v>
      </c>
      <c r="HK12" s="45">
        <f t="shared" si="127"/>
        <v>23502.9375</v>
      </c>
      <c r="HM12" s="2">
        <v>10</v>
      </c>
      <c r="HN12" s="2" t="str">
        <f t="shared" si="77"/>
        <v xml:space="preserve"> AD SOYAD 10</v>
      </c>
      <c r="HO12" s="7">
        <f t="shared" si="184"/>
        <v>20002.5</v>
      </c>
      <c r="HP12" s="11">
        <f>PARAMETRELER!$D$4</f>
        <v>150018.75</v>
      </c>
      <c r="HQ12" s="7">
        <f t="shared" si="185"/>
        <v>2800.3500000000004</v>
      </c>
      <c r="HR12" s="7">
        <f t="shared" si="186"/>
        <v>200.02500000000001</v>
      </c>
      <c r="HS12" s="7">
        <f t="shared" si="187"/>
        <v>17002.125</v>
      </c>
      <c r="HT12" s="7" cm="1">
        <f t="array" ref="HT12">SUMPRODUCT(--(SUM(G12,AC12,AY12,BU12,CQ12,DM12,EI12,FE12,GA12,GW12,HS12)&gt;PARAMETRELER!$D$21:$D$24), (SUM(G12,AC12,AY12,BU12,CQ12,DM12,EI12,FE12,GA12,GW12,HS12)-PARAMETRELER!$D$21:$D$24), {0.15;0.05;0.07;0.08})-SUM($H$2,H12,AD12,AZ12,BV12,CR12,DN12,EJ12,FF12,GB12,GX12)</f>
        <v>3400.4249999999993</v>
      </c>
      <c r="HU12" s="7">
        <f>PARAMETRELER!$D$18</f>
        <v>3400.4249999999993</v>
      </c>
      <c r="HV12" s="7">
        <f t="shared" si="188"/>
        <v>187023.375</v>
      </c>
      <c r="HW12" s="7">
        <f t="shared" si="189"/>
        <v>170021.25</v>
      </c>
      <c r="HX12" s="7">
        <f t="shared" si="190"/>
        <v>20002.5</v>
      </c>
      <c r="HY12" s="5">
        <f>PARAMETRELER!$D$6</f>
        <v>20002.5</v>
      </c>
      <c r="HZ12" s="7">
        <f t="shared" si="191"/>
        <v>0</v>
      </c>
      <c r="IA12" s="7">
        <f>IF(HO12&lt;=PARAMETRELER!$D$6,0,HZ12*0.00759)</f>
        <v>0</v>
      </c>
      <c r="IB12" s="20">
        <f t="shared" si="128"/>
        <v>17002.125</v>
      </c>
      <c r="IC12" s="21">
        <f t="shared" si="129"/>
        <v>4100.5124999999998</v>
      </c>
      <c r="ID12" s="21">
        <f t="shared" si="82"/>
        <v>400.05</v>
      </c>
      <c r="IE12" s="20">
        <f t="shared" si="83"/>
        <v>24503.0625</v>
      </c>
      <c r="IF12" s="44">
        <f t="shared" si="130"/>
        <v>1000.125</v>
      </c>
      <c r="IG12" s="45">
        <f t="shared" si="131"/>
        <v>23502.9375</v>
      </c>
      <c r="II12" s="2">
        <v>10</v>
      </c>
      <c r="IJ12" s="2" t="str">
        <f t="shared" si="84"/>
        <v xml:space="preserve"> AD SOYAD 10</v>
      </c>
      <c r="IK12" s="7">
        <f t="shared" si="192"/>
        <v>20002.5</v>
      </c>
      <c r="IL12" s="11">
        <f>PARAMETRELER!$D$4</f>
        <v>150018.75</v>
      </c>
      <c r="IM12" s="7">
        <f t="shared" si="193"/>
        <v>2800.3500000000004</v>
      </c>
      <c r="IN12" s="7">
        <f t="shared" si="194"/>
        <v>200.02500000000001</v>
      </c>
      <c r="IO12" s="7">
        <f t="shared" si="195"/>
        <v>17002.125</v>
      </c>
      <c r="IP12" s="7" cm="1">
        <f t="array" ref="IP12">SUMPRODUCT(--(SUM(G12,AC12,AY12,BU12,CQ12,DM12,EI12,FE12,GA12,GW12,HS12,IO12)&gt;PARAMETRELER!$D$21:$D$24), (SUM(G12,AC12,AY12,BU12,CQ12,DM12,EI12,FE12,GA12,GW12,HS12,IO12)-PARAMETRELER!$D$21:$D$24), {0.15;0.05;0.07;0.08})-SUM($H$2,H12,AD12,AZ12,BV12,CR12,DN12,EJ12,FF12,GB12,GX12,HT12)</f>
        <v>3400.4249999999993</v>
      </c>
      <c r="IQ12" s="7">
        <f>PARAMETRELER!$D$19</f>
        <v>3400.4249999999993</v>
      </c>
      <c r="IR12" s="7">
        <f t="shared" si="196"/>
        <v>204025.5</v>
      </c>
      <c r="IS12" s="7">
        <f t="shared" si="197"/>
        <v>187023.375</v>
      </c>
      <c r="IT12" s="7">
        <f t="shared" si="198"/>
        <v>20002.5</v>
      </c>
      <c r="IU12" s="5">
        <f>PARAMETRELER!$D$6</f>
        <v>20002.5</v>
      </c>
      <c r="IV12" s="7">
        <f t="shared" si="199"/>
        <v>0</v>
      </c>
      <c r="IW12" s="7">
        <f>IF(IK12&lt;=PARAMETRELER!$D$6,0,IV12*0.00759)</f>
        <v>0</v>
      </c>
      <c r="IX12" s="20">
        <f t="shared" si="132"/>
        <v>17002.125</v>
      </c>
      <c r="IY12" s="21">
        <f t="shared" si="133"/>
        <v>4100.5124999999998</v>
      </c>
      <c r="IZ12" s="21">
        <f t="shared" si="89"/>
        <v>400.05</v>
      </c>
      <c r="JA12" s="20">
        <f t="shared" si="90"/>
        <v>24503.0625</v>
      </c>
      <c r="JB12" s="44">
        <f t="shared" si="134"/>
        <v>1000.125</v>
      </c>
      <c r="JC12" s="45">
        <f t="shared" si="135"/>
        <v>23502.9375</v>
      </c>
    </row>
    <row r="13" spans="1:263" ht="15.6" x14ac:dyDescent="0.3">
      <c r="A13" s="3">
        <v>11</v>
      </c>
      <c r="B13" s="3" t="str">
        <f>'YILLIK MALİYET RAPORU'!B13</f>
        <v xml:space="preserve"> AD SOYAD 11</v>
      </c>
      <c r="C13" s="4">
        <f>'YILLIK MALİYET RAPORU'!C13</f>
        <v>20002.5</v>
      </c>
      <c r="D13" s="4">
        <f>PARAMETRELER!$D$4</f>
        <v>150018.75</v>
      </c>
      <c r="E13" s="4">
        <f t="shared" si="0"/>
        <v>2800.3500000000004</v>
      </c>
      <c r="F13" s="4">
        <f t="shared" si="1"/>
        <v>200.02500000000001</v>
      </c>
      <c r="G13" s="4">
        <f t="shared" si="2"/>
        <v>17002.125</v>
      </c>
      <c r="H13" s="4" cm="1">
        <f t="array" ref="H13">SUMPRODUCT(--(SUM(G13:G13)&gt;PARAMETRELER!$D$21:$D$24), (SUM(G13:G13)-PARAMETRELER!$D$21:$D$24), {0.15;0.05;0.07;0.08})-SUM($H$2:$H$2)</f>
        <v>2550.3187499999999</v>
      </c>
      <c r="I13" s="4">
        <f>PARAMETRELER!$D$8</f>
        <v>2550.3187499999999</v>
      </c>
      <c r="J13" s="4">
        <f t="shared" si="3"/>
        <v>17002.125</v>
      </c>
      <c r="K13" s="4">
        <v>0</v>
      </c>
      <c r="L13" s="4">
        <f t="shared" si="4"/>
        <v>20002.5</v>
      </c>
      <c r="M13" s="4">
        <f>PARAMETRELER!$D$6</f>
        <v>20002.5</v>
      </c>
      <c r="N13" s="4">
        <f t="shared" si="136"/>
        <v>0</v>
      </c>
      <c r="O13" s="4">
        <f>IF(C13&lt;=PARAMETRELER!$D$6,0,N13*0.00759)</f>
        <v>0</v>
      </c>
      <c r="P13" s="20">
        <f t="shared" si="5"/>
        <v>17002.125</v>
      </c>
      <c r="Q13" s="21">
        <f t="shared" si="6"/>
        <v>4100.5124999999998</v>
      </c>
      <c r="R13" s="21">
        <f t="shared" si="7"/>
        <v>400.05</v>
      </c>
      <c r="S13" s="22">
        <f t="shared" si="8"/>
        <v>24503.0625</v>
      </c>
      <c r="T13" s="44">
        <f t="shared" si="9"/>
        <v>1000.125</v>
      </c>
      <c r="U13" s="45">
        <f t="shared" si="91"/>
        <v>23502.9375</v>
      </c>
      <c r="W13" s="3">
        <v>11</v>
      </c>
      <c r="X13" s="3" t="str">
        <f t="shared" si="10"/>
        <v xml:space="preserve"> AD SOYAD 11</v>
      </c>
      <c r="Y13" s="4">
        <f t="shared" si="11"/>
        <v>20002.5</v>
      </c>
      <c r="Z13" s="4">
        <f>PARAMETRELER!$D$4</f>
        <v>150018.75</v>
      </c>
      <c r="AA13" s="4">
        <f t="shared" si="137"/>
        <v>2800.3500000000004</v>
      </c>
      <c r="AB13" s="4">
        <f t="shared" si="138"/>
        <v>200.02500000000001</v>
      </c>
      <c r="AC13" s="4">
        <f t="shared" si="12"/>
        <v>17002.125</v>
      </c>
      <c r="AD13" s="4" cm="1">
        <f t="array" ref="AD13">SUMPRODUCT(--(SUM(G13,AC13)&gt;PARAMETRELER!$D$21:$D$24), (SUM(G13,AC13)-PARAMETRELER!$D$21:$D$24), {0.15;0.05;0.07;0.08})-SUM($H$2,H13)</f>
        <v>2550.3187499999999</v>
      </c>
      <c r="AE13" s="4">
        <f>PARAMETRELER!$D$9</f>
        <v>2550.3187499999999</v>
      </c>
      <c r="AF13" s="4">
        <f t="shared" si="13"/>
        <v>34004.25</v>
      </c>
      <c r="AG13" s="4">
        <f t="shared" si="14"/>
        <v>17002.125</v>
      </c>
      <c r="AH13" s="4">
        <f t="shared" si="15"/>
        <v>20002.5</v>
      </c>
      <c r="AI13" s="4">
        <f>PARAMETRELER!$D$6</f>
        <v>20002.5</v>
      </c>
      <c r="AJ13" s="4">
        <f t="shared" si="139"/>
        <v>0</v>
      </c>
      <c r="AK13" s="4">
        <f>IF(Y13&lt;=PARAMETRELER!$D$6,0,AJ13*0.00759)</f>
        <v>0</v>
      </c>
      <c r="AL13" s="20">
        <f t="shared" si="92"/>
        <v>17002.125</v>
      </c>
      <c r="AM13" s="21">
        <f t="shared" si="93"/>
        <v>4100.5124999999998</v>
      </c>
      <c r="AN13" s="21">
        <f t="shared" si="16"/>
        <v>400.05</v>
      </c>
      <c r="AO13" s="22">
        <f t="shared" si="17"/>
        <v>24503.0625</v>
      </c>
      <c r="AP13" s="44">
        <f t="shared" si="94"/>
        <v>1000.125</v>
      </c>
      <c r="AQ13" s="45">
        <f t="shared" si="95"/>
        <v>23502.9375</v>
      </c>
      <c r="AS13" s="3">
        <v>11</v>
      </c>
      <c r="AT13" s="3" t="str">
        <f t="shared" si="18"/>
        <v xml:space="preserve"> AD SOYAD 11</v>
      </c>
      <c r="AU13" s="4">
        <f t="shared" si="19"/>
        <v>20002.5</v>
      </c>
      <c r="AV13" s="4">
        <f>PARAMETRELER!$D$4</f>
        <v>150018.75</v>
      </c>
      <c r="AW13" s="4">
        <f t="shared" si="140"/>
        <v>2800.3500000000004</v>
      </c>
      <c r="AX13" s="4">
        <f t="shared" si="141"/>
        <v>200.02500000000001</v>
      </c>
      <c r="AY13" s="4">
        <f t="shared" si="20"/>
        <v>17002.125</v>
      </c>
      <c r="AZ13" s="4" cm="1">
        <f t="array" ref="AZ13">SUMPRODUCT(--(SUM(G13,AC13,AY13)&gt;PARAMETRELER!$D$21:$D$24), (SUM(G13,AC13,AY13)-PARAMETRELER!$D$21:$D$24), {0.15;0.05;0.07;0.08})-SUM($H$2,H13,AD13)</f>
        <v>2550.3187499999995</v>
      </c>
      <c r="BA13" s="4">
        <f>PARAMETRELER!$D$10</f>
        <v>2550.3187499999995</v>
      </c>
      <c r="BB13" s="4">
        <f t="shared" si="21"/>
        <v>51006.375</v>
      </c>
      <c r="BC13" s="4">
        <f t="shared" si="22"/>
        <v>34004.25</v>
      </c>
      <c r="BD13" s="4">
        <f t="shared" si="23"/>
        <v>20002.5</v>
      </c>
      <c r="BE13" s="4">
        <f>PARAMETRELER!$D$6</f>
        <v>20002.5</v>
      </c>
      <c r="BF13" s="4">
        <f t="shared" si="142"/>
        <v>0</v>
      </c>
      <c r="BG13" s="4">
        <f>IF(AU13&lt;=PARAMETRELER!$D$6,0,BF13*0.00759)</f>
        <v>0</v>
      </c>
      <c r="BH13" s="20">
        <f t="shared" si="96"/>
        <v>17002.125</v>
      </c>
      <c r="BI13" s="21">
        <f t="shared" si="97"/>
        <v>4100.5124999999998</v>
      </c>
      <c r="BJ13" s="21">
        <f t="shared" si="24"/>
        <v>400.05</v>
      </c>
      <c r="BK13" s="22">
        <f t="shared" si="25"/>
        <v>24503.0625</v>
      </c>
      <c r="BL13" s="44">
        <f t="shared" si="98"/>
        <v>1000.125</v>
      </c>
      <c r="BM13" s="45">
        <f t="shared" si="99"/>
        <v>23502.9375</v>
      </c>
      <c r="BO13" s="3">
        <v>11</v>
      </c>
      <c r="BP13" s="3" t="str">
        <f t="shared" si="26"/>
        <v xml:space="preserve"> AD SOYAD 11</v>
      </c>
      <c r="BQ13" s="4">
        <f t="shared" si="27"/>
        <v>20002.5</v>
      </c>
      <c r="BR13" s="4">
        <f>PARAMETRELER!$D$4</f>
        <v>150018.75</v>
      </c>
      <c r="BS13" s="4">
        <f t="shared" si="143"/>
        <v>2800.3500000000004</v>
      </c>
      <c r="BT13" s="4">
        <f t="shared" si="144"/>
        <v>200.02500000000001</v>
      </c>
      <c r="BU13" s="4">
        <f t="shared" si="28"/>
        <v>17002.125</v>
      </c>
      <c r="BV13" s="4" cm="1">
        <f t="array" ref="BV13">SUMPRODUCT(--(SUM(G13,AC13,AY13,BU13)&gt;PARAMETRELER!$D$21:$D$24), (SUM(G13,AC13,AY13,BU13)-PARAMETRELER!$D$21:$D$24), {0.15;0.05;0.07;0.08})-SUM($H$2,H13,AD13,AZ13)</f>
        <v>2550.3187500000004</v>
      </c>
      <c r="BW13" s="4">
        <f>PARAMETRELER!$D$11</f>
        <v>2550.3187500000004</v>
      </c>
      <c r="BX13" s="4">
        <f t="shared" si="29"/>
        <v>68008.5</v>
      </c>
      <c r="BY13" s="4">
        <f t="shared" si="30"/>
        <v>51006.375</v>
      </c>
      <c r="BZ13" s="4">
        <f t="shared" si="31"/>
        <v>20002.5</v>
      </c>
      <c r="CA13" s="4">
        <f>PARAMETRELER!$D$6</f>
        <v>20002.5</v>
      </c>
      <c r="CB13" s="4">
        <f t="shared" si="145"/>
        <v>0</v>
      </c>
      <c r="CC13" s="4">
        <f>IF(BQ13&lt;=PARAMETRELER!$D$6,0,CB13*0.00759)</f>
        <v>0</v>
      </c>
      <c r="CD13" s="20">
        <f t="shared" si="100"/>
        <v>17002.125</v>
      </c>
      <c r="CE13" s="21">
        <f t="shared" si="101"/>
        <v>4100.5124999999998</v>
      </c>
      <c r="CF13" s="21">
        <f t="shared" si="32"/>
        <v>400.05</v>
      </c>
      <c r="CG13" s="22">
        <f t="shared" si="33"/>
        <v>24503.0625</v>
      </c>
      <c r="CH13" s="44">
        <f t="shared" si="102"/>
        <v>1000.125</v>
      </c>
      <c r="CI13" s="45">
        <f t="shared" si="103"/>
        <v>23502.9375</v>
      </c>
      <c r="CK13" s="3">
        <v>11</v>
      </c>
      <c r="CL13" s="3" t="str">
        <f t="shared" si="34"/>
        <v xml:space="preserve"> AD SOYAD 11</v>
      </c>
      <c r="CM13" s="4">
        <f t="shared" si="35"/>
        <v>20002.5</v>
      </c>
      <c r="CN13" s="4">
        <f>PARAMETRELER!$D$4</f>
        <v>150018.75</v>
      </c>
      <c r="CO13" s="4">
        <f t="shared" si="146"/>
        <v>2800.3500000000004</v>
      </c>
      <c r="CP13" s="4">
        <f t="shared" si="147"/>
        <v>200.02500000000001</v>
      </c>
      <c r="CQ13" s="4">
        <f t="shared" si="36"/>
        <v>17002.125</v>
      </c>
      <c r="CR13" s="4" cm="1">
        <f t="array" ref="CR13">SUMPRODUCT(--(SUM(G13,AC13,AY13,BU13,CQ13)&gt;PARAMETRELER!$D$21:$D$24), (SUM(G13,AC13,AY13,BU13,CQ13)-PARAMETRELER!$D$21:$D$24), {0.15;0.05;0.07;0.08})-SUM($H$2,H13,AD13,AZ13,BV13)</f>
        <v>2550.3187500000004</v>
      </c>
      <c r="CS13" s="4">
        <f>PARAMETRELER!$D$12</f>
        <v>2550.3187500000004</v>
      </c>
      <c r="CT13" s="4">
        <f t="shared" si="37"/>
        <v>85010.625</v>
      </c>
      <c r="CU13" s="4">
        <f t="shared" si="38"/>
        <v>68008.5</v>
      </c>
      <c r="CV13" s="4">
        <f t="shared" si="39"/>
        <v>20002.5</v>
      </c>
      <c r="CW13" s="4">
        <f>PARAMETRELER!$D$6</f>
        <v>20002.5</v>
      </c>
      <c r="CX13" s="4">
        <f t="shared" si="148"/>
        <v>0</v>
      </c>
      <c r="CY13" s="4">
        <f>IF(CM13&lt;=PARAMETRELER!$D$6,0,CX13*0.00759)</f>
        <v>0</v>
      </c>
      <c r="CZ13" s="20">
        <f t="shared" si="104"/>
        <v>17002.125</v>
      </c>
      <c r="DA13" s="21">
        <f t="shared" si="105"/>
        <v>4100.5124999999998</v>
      </c>
      <c r="DB13" s="21">
        <f t="shared" si="40"/>
        <v>400.05</v>
      </c>
      <c r="DC13" s="22">
        <f t="shared" si="41"/>
        <v>24503.0625</v>
      </c>
      <c r="DD13" s="44">
        <f t="shared" si="106"/>
        <v>1000.125</v>
      </c>
      <c r="DE13" s="45">
        <f t="shared" si="107"/>
        <v>23502.9375</v>
      </c>
      <c r="DG13" s="3">
        <v>11</v>
      </c>
      <c r="DH13" s="3" t="str">
        <f t="shared" si="200"/>
        <v xml:space="preserve"> AD SOYAD 11</v>
      </c>
      <c r="DI13" s="4">
        <f t="shared" si="201"/>
        <v>20002.5</v>
      </c>
      <c r="DJ13" s="4">
        <f>PARAMETRELER!$D$4</f>
        <v>150018.75</v>
      </c>
      <c r="DK13" s="4">
        <f t="shared" si="149"/>
        <v>2800.3500000000004</v>
      </c>
      <c r="DL13" s="4">
        <f t="shared" si="150"/>
        <v>200.02500000000001</v>
      </c>
      <c r="DM13" s="4">
        <f t="shared" si="43"/>
        <v>17002.125</v>
      </c>
      <c r="DN13" s="4" cm="1">
        <f t="array" ref="DN13">SUMPRODUCT(--(SUM(G13,AC13,AY13,BU13,CQ13,DM13)&gt;PARAMETRELER!$D$21:$D$24), (SUM(G13,AC13,AY13,BU13,CQ13,DM13)-PARAMETRELER!$D$21:$D$24), {0.15;0.05;0.07;0.08})-SUM($H$2,H13,AD13,AZ13,BV13,CR13)</f>
        <v>2550.3187499999985</v>
      </c>
      <c r="DO13" s="4">
        <f>PARAMETRELER!$D$13</f>
        <v>2550.3187499999985</v>
      </c>
      <c r="DP13" s="4">
        <f t="shared" si="44"/>
        <v>102012.75</v>
      </c>
      <c r="DQ13" s="4">
        <f t="shared" si="45"/>
        <v>85010.625</v>
      </c>
      <c r="DR13" s="4">
        <f t="shared" si="46"/>
        <v>20002.5</v>
      </c>
      <c r="DS13" s="4">
        <f>PARAMETRELER!$D$6</f>
        <v>20002.5</v>
      </c>
      <c r="DT13" s="4">
        <f t="shared" si="151"/>
        <v>0</v>
      </c>
      <c r="DU13" s="4">
        <f>IF(DI13&lt;=PARAMETRELER!$D$6,0,DT13*0.00759)</f>
        <v>0</v>
      </c>
      <c r="DV13" s="20">
        <f t="shared" si="108"/>
        <v>17002.125</v>
      </c>
      <c r="DW13" s="21">
        <f t="shared" si="109"/>
        <v>4100.5124999999998</v>
      </c>
      <c r="DX13" s="21">
        <f t="shared" si="47"/>
        <v>400.05</v>
      </c>
      <c r="DY13" s="22">
        <f t="shared" si="48"/>
        <v>24503.0625</v>
      </c>
      <c r="DZ13" s="44">
        <f t="shared" si="110"/>
        <v>1000.125</v>
      </c>
      <c r="EA13" s="45">
        <f t="shared" si="111"/>
        <v>23502.9375</v>
      </c>
      <c r="EC13" s="3">
        <v>11</v>
      </c>
      <c r="ED13" s="3" t="str">
        <f t="shared" si="49"/>
        <v xml:space="preserve"> AD SOYAD 11</v>
      </c>
      <c r="EE13" s="4">
        <f t="shared" si="152"/>
        <v>20002.5</v>
      </c>
      <c r="EF13" s="4">
        <f>PARAMETRELER!$D$4</f>
        <v>150018.75</v>
      </c>
      <c r="EG13" s="4">
        <f t="shared" si="153"/>
        <v>2800.3500000000004</v>
      </c>
      <c r="EH13" s="4">
        <f t="shared" si="154"/>
        <v>200.02500000000001</v>
      </c>
      <c r="EI13" s="4">
        <f t="shared" si="155"/>
        <v>17002.125</v>
      </c>
      <c r="EJ13" s="4" cm="1">
        <f t="array" ref="EJ13">SUMPRODUCT(--(SUM(G13,AC13,AY13,BU13,CQ13,DM13,EI13)&gt;PARAMETRELER!$D$21:$D$24), (SUM(G13,AC13,AY13,BU13,CQ13,DM13,EI13)-PARAMETRELER!$D$21:$D$24), {0.15;0.05;0.07;0.08})-SUM($H$2,H13,AD13,AZ13,BV13,CR13,DN13)</f>
        <v>3001.0625000000036</v>
      </c>
      <c r="EK13" s="4">
        <f>PARAMETRELER!$D$14</f>
        <v>3001.0625000000036</v>
      </c>
      <c r="EL13" s="4">
        <f t="shared" si="156"/>
        <v>119014.875</v>
      </c>
      <c r="EM13" s="4">
        <f t="shared" si="157"/>
        <v>102012.75</v>
      </c>
      <c r="EN13" s="4">
        <f t="shared" si="158"/>
        <v>20002.5</v>
      </c>
      <c r="EO13" s="4">
        <f>PARAMETRELER!$D$6</f>
        <v>20002.5</v>
      </c>
      <c r="EP13" s="4">
        <f t="shared" si="159"/>
        <v>0</v>
      </c>
      <c r="EQ13" s="4">
        <f>IF(EE13&lt;=PARAMETRELER!$D$6,0,EP13*0.00759)</f>
        <v>0</v>
      </c>
      <c r="ER13" s="20">
        <f t="shared" si="112"/>
        <v>17002.125</v>
      </c>
      <c r="ES13" s="21">
        <f t="shared" si="113"/>
        <v>4100.5124999999998</v>
      </c>
      <c r="ET13" s="21">
        <f t="shared" si="54"/>
        <v>400.05</v>
      </c>
      <c r="EU13" s="22">
        <f t="shared" si="55"/>
        <v>24503.0625</v>
      </c>
      <c r="EV13" s="44">
        <f t="shared" si="114"/>
        <v>1000.125</v>
      </c>
      <c r="EW13" s="45">
        <f t="shared" si="115"/>
        <v>23502.9375</v>
      </c>
      <c r="EY13" s="3">
        <v>11</v>
      </c>
      <c r="EZ13" s="3" t="str">
        <f t="shared" si="56"/>
        <v xml:space="preserve"> AD SOYAD 11</v>
      </c>
      <c r="FA13" s="4">
        <f t="shared" si="160"/>
        <v>20002.5</v>
      </c>
      <c r="FB13" s="4">
        <f>PARAMETRELER!$D$4</f>
        <v>150018.75</v>
      </c>
      <c r="FC13" s="4">
        <f t="shared" si="161"/>
        <v>2800.3500000000004</v>
      </c>
      <c r="FD13" s="4">
        <f t="shared" si="162"/>
        <v>200.02500000000001</v>
      </c>
      <c r="FE13" s="4">
        <f t="shared" si="163"/>
        <v>17002.125</v>
      </c>
      <c r="FF13" s="4" cm="1">
        <f t="array" ref="FF13">SUMPRODUCT(--(SUM(G13,AC13,AY13,BU13,CQ13,DM13,EI13,FE13)&gt;PARAMETRELER!$D$21:$D$24), (SUM(G13,AC13,AY13,BU13,CQ13,DM13,EI13,FE13)-PARAMETRELER!$D$21:$D$24), {0.15;0.05;0.07;0.08})-SUM($H$2,H13,AD13,AZ13,BV13,CR13,DN13,EJ13)</f>
        <v>3400.4249999999956</v>
      </c>
      <c r="FG13" s="4">
        <f>PARAMETRELER!$D$15</f>
        <v>3400.4249999999956</v>
      </c>
      <c r="FH13" s="4">
        <f t="shared" si="164"/>
        <v>136017</v>
      </c>
      <c r="FI13" s="4">
        <f t="shared" si="165"/>
        <v>119014.875</v>
      </c>
      <c r="FJ13" s="4">
        <f t="shared" si="166"/>
        <v>20002.5</v>
      </c>
      <c r="FK13" s="4">
        <f>PARAMETRELER!$D$6</f>
        <v>20002.5</v>
      </c>
      <c r="FL13" s="4">
        <f t="shared" si="167"/>
        <v>0</v>
      </c>
      <c r="FM13" s="4">
        <f>IF(FA13&lt;=PARAMETRELER!$D$6,0,FL13*0.00759)</f>
        <v>0</v>
      </c>
      <c r="FN13" s="20">
        <f t="shared" si="116"/>
        <v>17002.125</v>
      </c>
      <c r="FO13" s="21">
        <f t="shared" si="117"/>
        <v>4100.5124999999998</v>
      </c>
      <c r="FP13" s="21">
        <f t="shared" si="61"/>
        <v>400.05</v>
      </c>
      <c r="FQ13" s="22">
        <f t="shared" si="62"/>
        <v>24503.0625</v>
      </c>
      <c r="FR13" s="44">
        <f t="shared" si="118"/>
        <v>1000.125</v>
      </c>
      <c r="FS13" s="45">
        <f t="shared" si="119"/>
        <v>23502.9375</v>
      </c>
      <c r="FU13" s="3">
        <v>11</v>
      </c>
      <c r="FV13" s="3" t="str">
        <f t="shared" si="63"/>
        <v xml:space="preserve"> AD SOYAD 11</v>
      </c>
      <c r="FW13" s="4">
        <f t="shared" si="168"/>
        <v>20002.5</v>
      </c>
      <c r="FX13" s="4">
        <f>PARAMETRELER!$D$4</f>
        <v>150018.75</v>
      </c>
      <c r="FY13" s="4">
        <f t="shared" si="169"/>
        <v>2800.3500000000004</v>
      </c>
      <c r="FZ13" s="4">
        <f t="shared" si="170"/>
        <v>200.02500000000001</v>
      </c>
      <c r="GA13" s="4">
        <f t="shared" si="171"/>
        <v>17002.125</v>
      </c>
      <c r="GB13" s="4" cm="1">
        <f t="array" ref="GB13">SUMPRODUCT(--(SUM(G13,AC13,AY13,BU13,CQ13,DM13,EI13,FE13,GA13)&gt;PARAMETRELER!$D$21:$D$24), (SUM(G13,AC13,AY13,BU13,CQ13,DM13,EI13,FE13,GA13)-PARAMETRELER!$D$21:$D$24), {0.15;0.05;0.07;0.08})-SUM($H$2,H13,AD13,AZ13,BV13,CR13,DN13,EJ13,FF13)</f>
        <v>3400.4249999999993</v>
      </c>
      <c r="GC13" s="4">
        <f>PARAMETRELER!$D$16</f>
        <v>3400.4249999999993</v>
      </c>
      <c r="GD13" s="4">
        <f t="shared" si="172"/>
        <v>153019.125</v>
      </c>
      <c r="GE13" s="4">
        <f t="shared" si="173"/>
        <v>136017</v>
      </c>
      <c r="GF13" s="4">
        <f t="shared" si="174"/>
        <v>20002.5</v>
      </c>
      <c r="GG13" s="4">
        <f>PARAMETRELER!$D$6</f>
        <v>20002.5</v>
      </c>
      <c r="GH13" s="4">
        <f t="shared" si="175"/>
        <v>0</v>
      </c>
      <c r="GI13" s="4">
        <f>IF(FW13&lt;=PARAMETRELER!$D$6,0,GH13*0.00759)</f>
        <v>0</v>
      </c>
      <c r="GJ13" s="20">
        <f t="shared" si="120"/>
        <v>17002.125</v>
      </c>
      <c r="GK13" s="21">
        <f t="shared" si="121"/>
        <v>4100.5124999999998</v>
      </c>
      <c r="GL13" s="21">
        <f t="shared" si="68"/>
        <v>400.05</v>
      </c>
      <c r="GM13" s="22">
        <f t="shared" si="69"/>
        <v>24503.0625</v>
      </c>
      <c r="GN13" s="44">
        <f t="shared" si="122"/>
        <v>1000.125</v>
      </c>
      <c r="GO13" s="45">
        <f t="shared" si="123"/>
        <v>23502.9375</v>
      </c>
      <c r="GQ13" s="3">
        <v>11</v>
      </c>
      <c r="GR13" s="3" t="str">
        <f t="shared" si="70"/>
        <v xml:space="preserve"> AD SOYAD 11</v>
      </c>
      <c r="GS13" s="4">
        <f t="shared" si="176"/>
        <v>20002.5</v>
      </c>
      <c r="GT13" s="4">
        <f>PARAMETRELER!$D$4</f>
        <v>150018.75</v>
      </c>
      <c r="GU13" s="4">
        <f t="shared" si="177"/>
        <v>2800.3500000000004</v>
      </c>
      <c r="GV13" s="4">
        <f t="shared" si="178"/>
        <v>200.02500000000001</v>
      </c>
      <c r="GW13" s="4">
        <f t="shared" si="179"/>
        <v>17002.125</v>
      </c>
      <c r="GX13" s="4" cm="1">
        <f t="array" ref="GX13">SUMPRODUCT(--(SUM(G13,AC13,AY13,BU13,CQ13,DM13,EI13,FE13,GA13,GW13)&gt;PARAMETRELER!$D$21:$D$24), (SUM(G13,AC13,AY13,BU13,CQ13,DM13,EI13,FE13,GA13,GW13)-PARAMETRELER!$D$21:$D$24), {0.15;0.05;0.07;0.08})-SUM($H$2,H13,AD13,AZ13,BV13,CR13,DN13,EJ13,FF13,GB13)</f>
        <v>3400.4250000000029</v>
      </c>
      <c r="GY13" s="4">
        <f>PARAMETRELER!$D$17</f>
        <v>3400.4250000000029</v>
      </c>
      <c r="GZ13" s="4">
        <f t="shared" si="180"/>
        <v>170021.25</v>
      </c>
      <c r="HA13" s="4">
        <f t="shared" si="181"/>
        <v>153019.125</v>
      </c>
      <c r="HB13" s="4">
        <f t="shared" si="182"/>
        <v>20002.5</v>
      </c>
      <c r="HC13" s="4">
        <f>PARAMETRELER!$D$6</f>
        <v>20002.5</v>
      </c>
      <c r="HD13" s="4">
        <f t="shared" si="183"/>
        <v>0</v>
      </c>
      <c r="HE13" s="4">
        <f>IF(GS13&lt;=PARAMETRELER!$D$6,0,HD13*0.00759)</f>
        <v>0</v>
      </c>
      <c r="HF13" s="20">
        <f t="shared" si="124"/>
        <v>17002.125</v>
      </c>
      <c r="HG13" s="21">
        <f t="shared" si="125"/>
        <v>4100.5124999999998</v>
      </c>
      <c r="HH13" s="21">
        <f t="shared" si="75"/>
        <v>400.05</v>
      </c>
      <c r="HI13" s="22">
        <f t="shared" si="76"/>
        <v>24503.0625</v>
      </c>
      <c r="HJ13" s="44">
        <f t="shared" si="126"/>
        <v>1000.125</v>
      </c>
      <c r="HK13" s="45">
        <f t="shared" si="127"/>
        <v>23502.9375</v>
      </c>
      <c r="HM13" s="3">
        <v>11</v>
      </c>
      <c r="HN13" s="3" t="str">
        <f t="shared" si="77"/>
        <v xml:space="preserve"> AD SOYAD 11</v>
      </c>
      <c r="HO13" s="4">
        <f t="shared" si="184"/>
        <v>20002.5</v>
      </c>
      <c r="HP13" s="4">
        <f>PARAMETRELER!$D$4</f>
        <v>150018.75</v>
      </c>
      <c r="HQ13" s="4">
        <f t="shared" si="185"/>
        <v>2800.3500000000004</v>
      </c>
      <c r="HR13" s="4">
        <f t="shared" si="186"/>
        <v>200.02500000000001</v>
      </c>
      <c r="HS13" s="4">
        <f t="shared" si="187"/>
        <v>17002.125</v>
      </c>
      <c r="HT13" s="4" cm="1">
        <f t="array" ref="HT13">SUMPRODUCT(--(SUM(G13,AC13,AY13,BU13,CQ13,DM13,EI13,FE13,GA13,GW13,HS13)&gt;PARAMETRELER!$D$21:$D$24), (SUM(G13,AC13,AY13,BU13,CQ13,DM13,EI13,FE13,GA13,GW13,HS13)-PARAMETRELER!$D$21:$D$24), {0.15;0.05;0.07;0.08})-SUM($H$2,H13,AD13,AZ13,BV13,CR13,DN13,EJ13,FF13,GB13,GX13)</f>
        <v>3400.4249999999993</v>
      </c>
      <c r="HU13" s="4">
        <f>PARAMETRELER!$D$18</f>
        <v>3400.4249999999993</v>
      </c>
      <c r="HV13" s="4">
        <f t="shared" si="188"/>
        <v>187023.375</v>
      </c>
      <c r="HW13" s="4">
        <f t="shared" si="189"/>
        <v>170021.25</v>
      </c>
      <c r="HX13" s="4">
        <f t="shared" si="190"/>
        <v>20002.5</v>
      </c>
      <c r="HY13" s="4">
        <f>PARAMETRELER!$D$6</f>
        <v>20002.5</v>
      </c>
      <c r="HZ13" s="4">
        <f t="shared" si="191"/>
        <v>0</v>
      </c>
      <c r="IA13" s="4">
        <f>IF(HO13&lt;=PARAMETRELER!$D$6,0,HZ13*0.00759)</f>
        <v>0</v>
      </c>
      <c r="IB13" s="20">
        <f t="shared" si="128"/>
        <v>17002.125</v>
      </c>
      <c r="IC13" s="21">
        <f t="shared" si="129"/>
        <v>4100.5124999999998</v>
      </c>
      <c r="ID13" s="21">
        <f t="shared" si="82"/>
        <v>400.05</v>
      </c>
      <c r="IE13" s="22">
        <f t="shared" si="83"/>
        <v>24503.0625</v>
      </c>
      <c r="IF13" s="44">
        <f t="shared" si="130"/>
        <v>1000.125</v>
      </c>
      <c r="IG13" s="45">
        <f t="shared" si="131"/>
        <v>23502.9375</v>
      </c>
      <c r="II13" s="3">
        <v>11</v>
      </c>
      <c r="IJ13" s="3" t="str">
        <f t="shared" si="84"/>
        <v xml:space="preserve"> AD SOYAD 11</v>
      </c>
      <c r="IK13" s="4">
        <f t="shared" si="192"/>
        <v>20002.5</v>
      </c>
      <c r="IL13" s="4">
        <f>PARAMETRELER!$D$4</f>
        <v>150018.75</v>
      </c>
      <c r="IM13" s="4">
        <f t="shared" si="193"/>
        <v>2800.3500000000004</v>
      </c>
      <c r="IN13" s="4">
        <f t="shared" si="194"/>
        <v>200.02500000000001</v>
      </c>
      <c r="IO13" s="4">
        <f t="shared" si="195"/>
        <v>17002.125</v>
      </c>
      <c r="IP13" s="4" cm="1">
        <f t="array" ref="IP13">SUMPRODUCT(--(SUM(G13,AC13,AY13,BU13,CQ13,DM13,EI13,FE13,GA13,GW13,HS13,IO13)&gt;PARAMETRELER!$D$21:$D$24), (SUM(G13,AC13,AY13,BU13,CQ13,DM13,EI13,FE13,GA13,GW13,HS13,IO13)-PARAMETRELER!$D$21:$D$24), {0.15;0.05;0.07;0.08})-SUM($H$2,H13,AD13,AZ13,BV13,CR13,DN13,EJ13,FF13,GB13,GX13,HT13)</f>
        <v>3400.4249999999993</v>
      </c>
      <c r="IQ13" s="4">
        <f>PARAMETRELER!$D$19</f>
        <v>3400.4249999999993</v>
      </c>
      <c r="IR13" s="4">
        <f t="shared" si="196"/>
        <v>204025.5</v>
      </c>
      <c r="IS13" s="4">
        <f t="shared" si="197"/>
        <v>187023.375</v>
      </c>
      <c r="IT13" s="4">
        <f t="shared" si="198"/>
        <v>20002.5</v>
      </c>
      <c r="IU13" s="4">
        <f>PARAMETRELER!$D$6</f>
        <v>20002.5</v>
      </c>
      <c r="IV13" s="4">
        <f t="shared" si="199"/>
        <v>0</v>
      </c>
      <c r="IW13" s="4">
        <f>IF(IK13&lt;=PARAMETRELER!$D$6,0,IV13*0.00759)</f>
        <v>0</v>
      </c>
      <c r="IX13" s="20">
        <f t="shared" si="132"/>
        <v>17002.125</v>
      </c>
      <c r="IY13" s="21">
        <f t="shared" si="133"/>
        <v>4100.5124999999998</v>
      </c>
      <c r="IZ13" s="21">
        <f t="shared" si="89"/>
        <v>400.05</v>
      </c>
      <c r="JA13" s="22">
        <f t="shared" si="90"/>
        <v>24503.0625</v>
      </c>
      <c r="JB13" s="44">
        <f t="shared" si="134"/>
        <v>1000.125</v>
      </c>
      <c r="JC13" s="45">
        <f t="shared" si="135"/>
        <v>23502.9375</v>
      </c>
    </row>
    <row r="14" spans="1:263" ht="15.6" x14ac:dyDescent="0.3">
      <c r="A14" s="2">
        <v>12</v>
      </c>
      <c r="B14" s="2" t="str">
        <f>'YILLIK MALİYET RAPORU'!B14</f>
        <v xml:space="preserve"> AD SOYAD 12</v>
      </c>
      <c r="C14" s="7">
        <f>'YILLIK MALİYET RAPORU'!C14</f>
        <v>20002.5</v>
      </c>
      <c r="D14" s="11">
        <f>PARAMETRELER!$D$4</f>
        <v>150018.75</v>
      </c>
      <c r="E14" s="7">
        <f t="shared" si="0"/>
        <v>2800.3500000000004</v>
      </c>
      <c r="F14" s="7">
        <f t="shared" si="1"/>
        <v>200.02500000000001</v>
      </c>
      <c r="G14" s="7">
        <f t="shared" si="2"/>
        <v>17002.125</v>
      </c>
      <c r="H14" s="7" cm="1">
        <f t="array" ref="H14">SUMPRODUCT(--(SUM(G14:G14)&gt;PARAMETRELER!$D$21:$D$24), (SUM(G14:G14)-PARAMETRELER!$D$21:$D$24), {0.15;0.05;0.07;0.08})-SUM($H$2:$H$2)</f>
        <v>2550.3187499999999</v>
      </c>
      <c r="I14" s="7">
        <f>PARAMETRELER!$D$8</f>
        <v>2550.3187499999999</v>
      </c>
      <c r="J14" s="7">
        <f t="shared" si="3"/>
        <v>17002.125</v>
      </c>
      <c r="K14" s="7">
        <v>0</v>
      </c>
      <c r="L14" s="7">
        <f t="shared" si="4"/>
        <v>20002.5</v>
      </c>
      <c r="M14" s="5">
        <f>PARAMETRELER!$D$6</f>
        <v>20002.5</v>
      </c>
      <c r="N14" s="7">
        <f t="shared" si="136"/>
        <v>0</v>
      </c>
      <c r="O14" s="7">
        <f>IF(C14&lt;=PARAMETRELER!$D$6,0,N14*0.00759)</f>
        <v>0</v>
      </c>
      <c r="P14" s="20">
        <f t="shared" si="5"/>
        <v>17002.125</v>
      </c>
      <c r="Q14" s="21">
        <f t="shared" si="6"/>
        <v>4100.5124999999998</v>
      </c>
      <c r="R14" s="21">
        <f t="shared" si="7"/>
        <v>400.05</v>
      </c>
      <c r="S14" s="20">
        <f t="shared" si="8"/>
        <v>24503.0625</v>
      </c>
      <c r="T14" s="44">
        <f t="shared" si="9"/>
        <v>1000.125</v>
      </c>
      <c r="U14" s="45">
        <f t="shared" si="91"/>
        <v>23502.9375</v>
      </c>
      <c r="W14" s="2">
        <v>12</v>
      </c>
      <c r="X14" s="2" t="str">
        <f t="shared" si="10"/>
        <v xml:space="preserve"> AD SOYAD 12</v>
      </c>
      <c r="Y14" s="7">
        <f t="shared" si="11"/>
        <v>20002.5</v>
      </c>
      <c r="Z14" s="11">
        <f>PARAMETRELER!$D$4</f>
        <v>150018.75</v>
      </c>
      <c r="AA14" s="7">
        <f t="shared" si="137"/>
        <v>2800.3500000000004</v>
      </c>
      <c r="AB14" s="7">
        <f t="shared" si="138"/>
        <v>200.02500000000001</v>
      </c>
      <c r="AC14" s="7">
        <f t="shared" si="12"/>
        <v>17002.125</v>
      </c>
      <c r="AD14" s="7" cm="1">
        <f t="array" ref="AD14">SUMPRODUCT(--(SUM(G14,AC14)&gt;PARAMETRELER!$D$21:$D$24), (SUM(G14,AC14)-PARAMETRELER!$D$21:$D$24), {0.15;0.05;0.07;0.08})-SUM($H$2,H14)</f>
        <v>2550.3187499999999</v>
      </c>
      <c r="AE14" s="7">
        <f>PARAMETRELER!$D$9</f>
        <v>2550.3187499999999</v>
      </c>
      <c r="AF14" s="7">
        <f t="shared" si="13"/>
        <v>34004.25</v>
      </c>
      <c r="AG14" s="7">
        <f t="shared" si="14"/>
        <v>17002.125</v>
      </c>
      <c r="AH14" s="7">
        <f t="shared" si="15"/>
        <v>20002.5</v>
      </c>
      <c r="AI14" s="5">
        <f>PARAMETRELER!$D$6</f>
        <v>20002.5</v>
      </c>
      <c r="AJ14" s="7">
        <f t="shared" si="139"/>
        <v>0</v>
      </c>
      <c r="AK14" s="7">
        <f>IF(Y14&lt;=PARAMETRELER!$D$6,0,AJ14*0.00759)</f>
        <v>0</v>
      </c>
      <c r="AL14" s="20">
        <f t="shared" si="92"/>
        <v>17002.125</v>
      </c>
      <c r="AM14" s="21">
        <f t="shared" si="93"/>
        <v>4100.5124999999998</v>
      </c>
      <c r="AN14" s="21">
        <f t="shared" si="16"/>
        <v>400.05</v>
      </c>
      <c r="AO14" s="20">
        <f t="shared" si="17"/>
        <v>24503.0625</v>
      </c>
      <c r="AP14" s="44">
        <f t="shared" si="94"/>
        <v>1000.125</v>
      </c>
      <c r="AQ14" s="45">
        <f t="shared" si="95"/>
        <v>23502.9375</v>
      </c>
      <c r="AS14" s="2">
        <v>12</v>
      </c>
      <c r="AT14" s="2" t="str">
        <f t="shared" si="18"/>
        <v xml:space="preserve"> AD SOYAD 12</v>
      </c>
      <c r="AU14" s="7">
        <f t="shared" si="19"/>
        <v>20002.5</v>
      </c>
      <c r="AV14" s="11">
        <f>PARAMETRELER!$D$4</f>
        <v>150018.75</v>
      </c>
      <c r="AW14" s="7">
        <f t="shared" si="140"/>
        <v>2800.3500000000004</v>
      </c>
      <c r="AX14" s="7">
        <f t="shared" si="141"/>
        <v>200.02500000000001</v>
      </c>
      <c r="AY14" s="7">
        <f t="shared" si="20"/>
        <v>17002.125</v>
      </c>
      <c r="AZ14" s="7" cm="1">
        <f t="array" ref="AZ14">SUMPRODUCT(--(SUM(G14,AC14,AY14)&gt;PARAMETRELER!$D$21:$D$24), (SUM(G14,AC14,AY14)-PARAMETRELER!$D$21:$D$24), {0.15;0.05;0.07;0.08})-SUM($H$2,H14,AD14)</f>
        <v>2550.3187499999995</v>
      </c>
      <c r="BA14" s="7">
        <f>PARAMETRELER!$D$10</f>
        <v>2550.3187499999995</v>
      </c>
      <c r="BB14" s="7">
        <f t="shared" si="21"/>
        <v>51006.375</v>
      </c>
      <c r="BC14" s="7">
        <f t="shared" si="22"/>
        <v>34004.25</v>
      </c>
      <c r="BD14" s="7">
        <f t="shared" si="23"/>
        <v>20002.5</v>
      </c>
      <c r="BE14" s="5">
        <f>PARAMETRELER!$D$6</f>
        <v>20002.5</v>
      </c>
      <c r="BF14" s="7">
        <f t="shared" si="142"/>
        <v>0</v>
      </c>
      <c r="BG14" s="7">
        <f>IF(AU14&lt;=PARAMETRELER!$D$6,0,BF14*0.00759)</f>
        <v>0</v>
      </c>
      <c r="BH14" s="20">
        <f t="shared" si="96"/>
        <v>17002.125</v>
      </c>
      <c r="BI14" s="21">
        <f t="shared" si="97"/>
        <v>4100.5124999999998</v>
      </c>
      <c r="BJ14" s="21">
        <f t="shared" si="24"/>
        <v>400.05</v>
      </c>
      <c r="BK14" s="20">
        <f t="shared" si="25"/>
        <v>24503.0625</v>
      </c>
      <c r="BL14" s="44">
        <f t="shared" si="98"/>
        <v>1000.125</v>
      </c>
      <c r="BM14" s="45">
        <f t="shared" si="99"/>
        <v>23502.9375</v>
      </c>
      <c r="BO14" s="2">
        <v>12</v>
      </c>
      <c r="BP14" s="2" t="str">
        <f t="shared" si="26"/>
        <v xml:space="preserve"> AD SOYAD 12</v>
      </c>
      <c r="BQ14" s="7">
        <f t="shared" si="27"/>
        <v>20002.5</v>
      </c>
      <c r="BR14" s="11">
        <f>PARAMETRELER!$D$4</f>
        <v>150018.75</v>
      </c>
      <c r="BS14" s="7">
        <f t="shared" si="143"/>
        <v>2800.3500000000004</v>
      </c>
      <c r="BT14" s="7">
        <f t="shared" si="144"/>
        <v>200.02500000000001</v>
      </c>
      <c r="BU14" s="7">
        <f t="shared" si="28"/>
        <v>17002.125</v>
      </c>
      <c r="BV14" s="7" cm="1">
        <f t="array" ref="BV14">SUMPRODUCT(--(SUM(G14,AC14,AY14,BU14)&gt;PARAMETRELER!$D$21:$D$24), (SUM(G14,AC14,AY14,BU14)-PARAMETRELER!$D$21:$D$24), {0.15;0.05;0.07;0.08})-SUM($H$2,H14,AD14,AZ14)</f>
        <v>2550.3187500000004</v>
      </c>
      <c r="BW14" s="7">
        <f>PARAMETRELER!$D$11</f>
        <v>2550.3187500000004</v>
      </c>
      <c r="BX14" s="7">
        <f t="shared" si="29"/>
        <v>68008.5</v>
      </c>
      <c r="BY14" s="7">
        <f t="shared" si="30"/>
        <v>51006.375</v>
      </c>
      <c r="BZ14" s="7">
        <f t="shared" si="31"/>
        <v>20002.5</v>
      </c>
      <c r="CA14" s="5">
        <f>PARAMETRELER!$D$6</f>
        <v>20002.5</v>
      </c>
      <c r="CB14" s="7">
        <f t="shared" si="145"/>
        <v>0</v>
      </c>
      <c r="CC14" s="7">
        <f>IF(BQ14&lt;=PARAMETRELER!$D$6,0,CB14*0.00759)</f>
        <v>0</v>
      </c>
      <c r="CD14" s="20">
        <f t="shared" si="100"/>
        <v>17002.125</v>
      </c>
      <c r="CE14" s="21">
        <f t="shared" si="101"/>
        <v>4100.5124999999998</v>
      </c>
      <c r="CF14" s="21">
        <f t="shared" si="32"/>
        <v>400.05</v>
      </c>
      <c r="CG14" s="20">
        <f t="shared" si="33"/>
        <v>24503.0625</v>
      </c>
      <c r="CH14" s="44">
        <f t="shared" si="102"/>
        <v>1000.125</v>
      </c>
      <c r="CI14" s="45">
        <f t="shared" si="103"/>
        <v>23502.9375</v>
      </c>
      <c r="CK14" s="2">
        <v>12</v>
      </c>
      <c r="CL14" s="2" t="str">
        <f t="shared" si="34"/>
        <v xml:space="preserve"> AD SOYAD 12</v>
      </c>
      <c r="CM14" s="7">
        <f t="shared" si="35"/>
        <v>20002.5</v>
      </c>
      <c r="CN14" s="11">
        <f>PARAMETRELER!$D$4</f>
        <v>150018.75</v>
      </c>
      <c r="CO14" s="7">
        <f t="shared" si="146"/>
        <v>2800.3500000000004</v>
      </c>
      <c r="CP14" s="7">
        <f t="shared" si="147"/>
        <v>200.02500000000001</v>
      </c>
      <c r="CQ14" s="7">
        <f t="shared" si="36"/>
        <v>17002.125</v>
      </c>
      <c r="CR14" s="7" cm="1">
        <f t="array" ref="CR14">SUMPRODUCT(--(SUM(G14,AC14,AY14,BU14,CQ14)&gt;PARAMETRELER!$D$21:$D$24), (SUM(G14,AC14,AY14,BU14,CQ14)-PARAMETRELER!$D$21:$D$24), {0.15;0.05;0.07;0.08})-SUM($H$2,H14,AD14,AZ14,BV14)</f>
        <v>2550.3187500000004</v>
      </c>
      <c r="CS14" s="7">
        <f>PARAMETRELER!$D$12</f>
        <v>2550.3187500000004</v>
      </c>
      <c r="CT14" s="7">
        <f t="shared" si="37"/>
        <v>85010.625</v>
      </c>
      <c r="CU14" s="7">
        <f t="shared" si="38"/>
        <v>68008.5</v>
      </c>
      <c r="CV14" s="7">
        <f t="shared" si="39"/>
        <v>20002.5</v>
      </c>
      <c r="CW14" s="5">
        <f>PARAMETRELER!$D$6</f>
        <v>20002.5</v>
      </c>
      <c r="CX14" s="7">
        <f t="shared" si="148"/>
        <v>0</v>
      </c>
      <c r="CY14" s="7">
        <f>IF(CM14&lt;=PARAMETRELER!$D$6,0,CX14*0.00759)</f>
        <v>0</v>
      </c>
      <c r="CZ14" s="20">
        <f t="shared" si="104"/>
        <v>17002.125</v>
      </c>
      <c r="DA14" s="21">
        <f t="shared" si="105"/>
        <v>4100.5124999999998</v>
      </c>
      <c r="DB14" s="21">
        <f t="shared" si="40"/>
        <v>400.05</v>
      </c>
      <c r="DC14" s="20">
        <f t="shared" si="41"/>
        <v>24503.0625</v>
      </c>
      <c r="DD14" s="44">
        <f t="shared" si="106"/>
        <v>1000.125</v>
      </c>
      <c r="DE14" s="45">
        <f t="shared" si="107"/>
        <v>23502.9375</v>
      </c>
      <c r="DG14" s="2">
        <v>12</v>
      </c>
      <c r="DH14" s="2" t="str">
        <f t="shared" si="200"/>
        <v xml:space="preserve"> AD SOYAD 12</v>
      </c>
      <c r="DI14" s="7">
        <f t="shared" si="201"/>
        <v>20002.5</v>
      </c>
      <c r="DJ14" s="11">
        <f>PARAMETRELER!$D$4</f>
        <v>150018.75</v>
      </c>
      <c r="DK14" s="7">
        <f t="shared" si="149"/>
        <v>2800.3500000000004</v>
      </c>
      <c r="DL14" s="7">
        <f t="shared" si="150"/>
        <v>200.02500000000001</v>
      </c>
      <c r="DM14" s="7">
        <f t="shared" si="43"/>
        <v>17002.125</v>
      </c>
      <c r="DN14" s="7" cm="1">
        <f t="array" ref="DN14">SUMPRODUCT(--(SUM(G14,AC14,AY14,BU14,CQ14,DM14)&gt;PARAMETRELER!$D$21:$D$24), (SUM(G14,AC14,AY14,BU14,CQ14,DM14)-PARAMETRELER!$D$21:$D$24), {0.15;0.05;0.07;0.08})-SUM($H$2,H14,AD14,AZ14,BV14,CR14)</f>
        <v>2550.3187499999985</v>
      </c>
      <c r="DO14" s="7">
        <f>PARAMETRELER!$D$13</f>
        <v>2550.3187499999985</v>
      </c>
      <c r="DP14" s="7">
        <f t="shared" si="44"/>
        <v>102012.75</v>
      </c>
      <c r="DQ14" s="7">
        <f t="shared" si="45"/>
        <v>85010.625</v>
      </c>
      <c r="DR14" s="7">
        <f t="shared" si="46"/>
        <v>20002.5</v>
      </c>
      <c r="DS14" s="5">
        <f>PARAMETRELER!$D$6</f>
        <v>20002.5</v>
      </c>
      <c r="DT14" s="7">
        <f t="shared" si="151"/>
        <v>0</v>
      </c>
      <c r="DU14" s="7">
        <f>IF(DI14&lt;=PARAMETRELER!$D$6,0,DT14*0.00759)</f>
        <v>0</v>
      </c>
      <c r="DV14" s="20">
        <f t="shared" si="108"/>
        <v>17002.125</v>
      </c>
      <c r="DW14" s="21">
        <f t="shared" si="109"/>
        <v>4100.5124999999998</v>
      </c>
      <c r="DX14" s="21">
        <f t="shared" si="47"/>
        <v>400.05</v>
      </c>
      <c r="DY14" s="20">
        <f t="shared" si="48"/>
        <v>24503.0625</v>
      </c>
      <c r="DZ14" s="44">
        <f t="shared" si="110"/>
        <v>1000.125</v>
      </c>
      <c r="EA14" s="45">
        <f t="shared" si="111"/>
        <v>23502.9375</v>
      </c>
      <c r="EC14" s="2">
        <v>12</v>
      </c>
      <c r="ED14" s="2" t="str">
        <f t="shared" si="49"/>
        <v xml:space="preserve"> AD SOYAD 12</v>
      </c>
      <c r="EE14" s="7">
        <f t="shared" si="152"/>
        <v>20002.5</v>
      </c>
      <c r="EF14" s="11">
        <f>PARAMETRELER!$D$4</f>
        <v>150018.75</v>
      </c>
      <c r="EG14" s="7">
        <f t="shared" si="153"/>
        <v>2800.3500000000004</v>
      </c>
      <c r="EH14" s="7">
        <f t="shared" si="154"/>
        <v>200.02500000000001</v>
      </c>
      <c r="EI14" s="7">
        <f t="shared" si="155"/>
        <v>17002.125</v>
      </c>
      <c r="EJ14" s="7" cm="1">
        <f t="array" ref="EJ14">SUMPRODUCT(--(SUM(G14,AC14,AY14,BU14,CQ14,DM14,EI14)&gt;PARAMETRELER!$D$21:$D$24), (SUM(G14,AC14,AY14,BU14,CQ14,DM14,EI14)-PARAMETRELER!$D$21:$D$24), {0.15;0.05;0.07;0.08})-SUM($H$2,H14,AD14,AZ14,BV14,CR14,DN14)</f>
        <v>3001.0625000000036</v>
      </c>
      <c r="EK14" s="7">
        <f>PARAMETRELER!$D$14</f>
        <v>3001.0625000000036</v>
      </c>
      <c r="EL14" s="7">
        <f t="shared" si="156"/>
        <v>119014.875</v>
      </c>
      <c r="EM14" s="7">
        <f t="shared" si="157"/>
        <v>102012.75</v>
      </c>
      <c r="EN14" s="7">
        <f t="shared" si="158"/>
        <v>20002.5</v>
      </c>
      <c r="EO14" s="5">
        <f>PARAMETRELER!$D$6</f>
        <v>20002.5</v>
      </c>
      <c r="EP14" s="7">
        <f t="shared" si="159"/>
        <v>0</v>
      </c>
      <c r="EQ14" s="7">
        <f>IF(EE14&lt;=PARAMETRELER!$D$6,0,EP14*0.00759)</f>
        <v>0</v>
      </c>
      <c r="ER14" s="20">
        <f t="shared" si="112"/>
        <v>17002.125</v>
      </c>
      <c r="ES14" s="21">
        <f t="shared" si="113"/>
        <v>4100.5124999999998</v>
      </c>
      <c r="ET14" s="21">
        <f t="shared" si="54"/>
        <v>400.05</v>
      </c>
      <c r="EU14" s="20">
        <f t="shared" si="55"/>
        <v>24503.0625</v>
      </c>
      <c r="EV14" s="44">
        <f t="shared" si="114"/>
        <v>1000.125</v>
      </c>
      <c r="EW14" s="45">
        <f t="shared" si="115"/>
        <v>23502.9375</v>
      </c>
      <c r="EY14" s="2">
        <v>12</v>
      </c>
      <c r="EZ14" s="2" t="str">
        <f t="shared" si="56"/>
        <v xml:space="preserve"> AD SOYAD 12</v>
      </c>
      <c r="FA14" s="7">
        <f t="shared" si="160"/>
        <v>20002.5</v>
      </c>
      <c r="FB14" s="11">
        <f>PARAMETRELER!$D$4</f>
        <v>150018.75</v>
      </c>
      <c r="FC14" s="7">
        <f t="shared" si="161"/>
        <v>2800.3500000000004</v>
      </c>
      <c r="FD14" s="7">
        <f t="shared" si="162"/>
        <v>200.02500000000001</v>
      </c>
      <c r="FE14" s="7">
        <f t="shared" si="163"/>
        <v>17002.125</v>
      </c>
      <c r="FF14" s="7" cm="1">
        <f t="array" ref="FF14">SUMPRODUCT(--(SUM(G14,AC14,AY14,BU14,CQ14,DM14,EI14,FE14)&gt;PARAMETRELER!$D$21:$D$24), (SUM(G14,AC14,AY14,BU14,CQ14,DM14,EI14,FE14)-PARAMETRELER!$D$21:$D$24), {0.15;0.05;0.07;0.08})-SUM($H$2,H14,AD14,AZ14,BV14,CR14,DN14,EJ14)</f>
        <v>3400.4249999999956</v>
      </c>
      <c r="FG14" s="7">
        <f>PARAMETRELER!$D$15</f>
        <v>3400.4249999999956</v>
      </c>
      <c r="FH14" s="7">
        <f t="shared" si="164"/>
        <v>136017</v>
      </c>
      <c r="FI14" s="7">
        <f t="shared" si="165"/>
        <v>119014.875</v>
      </c>
      <c r="FJ14" s="7">
        <f t="shared" si="166"/>
        <v>20002.5</v>
      </c>
      <c r="FK14" s="5">
        <f>PARAMETRELER!$D$6</f>
        <v>20002.5</v>
      </c>
      <c r="FL14" s="7">
        <f t="shared" si="167"/>
        <v>0</v>
      </c>
      <c r="FM14" s="7">
        <f>IF(FA14&lt;=PARAMETRELER!$D$6,0,FL14*0.00759)</f>
        <v>0</v>
      </c>
      <c r="FN14" s="20">
        <f t="shared" si="116"/>
        <v>17002.125</v>
      </c>
      <c r="FO14" s="21">
        <f t="shared" si="117"/>
        <v>4100.5124999999998</v>
      </c>
      <c r="FP14" s="21">
        <f t="shared" si="61"/>
        <v>400.05</v>
      </c>
      <c r="FQ14" s="20">
        <f t="shared" si="62"/>
        <v>24503.0625</v>
      </c>
      <c r="FR14" s="44">
        <f t="shared" si="118"/>
        <v>1000.125</v>
      </c>
      <c r="FS14" s="45">
        <f t="shared" si="119"/>
        <v>23502.9375</v>
      </c>
      <c r="FU14" s="2">
        <v>12</v>
      </c>
      <c r="FV14" s="2" t="str">
        <f t="shared" si="63"/>
        <v xml:space="preserve"> AD SOYAD 12</v>
      </c>
      <c r="FW14" s="7">
        <f t="shared" si="168"/>
        <v>20002.5</v>
      </c>
      <c r="FX14" s="11">
        <f>PARAMETRELER!$D$4</f>
        <v>150018.75</v>
      </c>
      <c r="FY14" s="7">
        <f t="shared" si="169"/>
        <v>2800.3500000000004</v>
      </c>
      <c r="FZ14" s="7">
        <f t="shared" si="170"/>
        <v>200.02500000000001</v>
      </c>
      <c r="GA14" s="7">
        <f t="shared" si="171"/>
        <v>17002.125</v>
      </c>
      <c r="GB14" s="7" cm="1">
        <f t="array" ref="GB14">SUMPRODUCT(--(SUM(G14,AC14,AY14,BU14,CQ14,DM14,EI14,FE14,GA14)&gt;PARAMETRELER!$D$21:$D$24), (SUM(G14,AC14,AY14,BU14,CQ14,DM14,EI14,FE14,GA14)-PARAMETRELER!$D$21:$D$24), {0.15;0.05;0.07;0.08})-SUM($H$2,H14,AD14,AZ14,BV14,CR14,DN14,EJ14,FF14)</f>
        <v>3400.4249999999993</v>
      </c>
      <c r="GC14" s="7">
        <f>PARAMETRELER!$D$16</f>
        <v>3400.4249999999993</v>
      </c>
      <c r="GD14" s="7">
        <f t="shared" si="172"/>
        <v>153019.125</v>
      </c>
      <c r="GE14" s="7">
        <f t="shared" si="173"/>
        <v>136017</v>
      </c>
      <c r="GF14" s="7">
        <f t="shared" si="174"/>
        <v>20002.5</v>
      </c>
      <c r="GG14" s="5">
        <f>PARAMETRELER!$D$6</f>
        <v>20002.5</v>
      </c>
      <c r="GH14" s="7">
        <f t="shared" si="175"/>
        <v>0</v>
      </c>
      <c r="GI14" s="7">
        <f>IF(FW14&lt;=PARAMETRELER!$D$6,0,GH14*0.00759)</f>
        <v>0</v>
      </c>
      <c r="GJ14" s="20">
        <f t="shared" si="120"/>
        <v>17002.125</v>
      </c>
      <c r="GK14" s="21">
        <f t="shared" si="121"/>
        <v>4100.5124999999998</v>
      </c>
      <c r="GL14" s="21">
        <f t="shared" si="68"/>
        <v>400.05</v>
      </c>
      <c r="GM14" s="20">
        <f t="shared" si="69"/>
        <v>24503.0625</v>
      </c>
      <c r="GN14" s="44">
        <f t="shared" si="122"/>
        <v>1000.125</v>
      </c>
      <c r="GO14" s="45">
        <f t="shared" si="123"/>
        <v>23502.9375</v>
      </c>
      <c r="GQ14" s="2">
        <v>12</v>
      </c>
      <c r="GR14" s="2" t="str">
        <f t="shared" si="70"/>
        <v xml:space="preserve"> AD SOYAD 12</v>
      </c>
      <c r="GS14" s="7">
        <f t="shared" si="176"/>
        <v>20002.5</v>
      </c>
      <c r="GT14" s="11">
        <f>PARAMETRELER!$D$4</f>
        <v>150018.75</v>
      </c>
      <c r="GU14" s="7">
        <f t="shared" si="177"/>
        <v>2800.3500000000004</v>
      </c>
      <c r="GV14" s="7">
        <f t="shared" si="178"/>
        <v>200.02500000000001</v>
      </c>
      <c r="GW14" s="7">
        <f t="shared" si="179"/>
        <v>17002.125</v>
      </c>
      <c r="GX14" s="7" cm="1">
        <f t="array" ref="GX14">SUMPRODUCT(--(SUM(G14,AC14,AY14,BU14,CQ14,DM14,EI14,FE14,GA14,GW14)&gt;PARAMETRELER!$D$21:$D$24), (SUM(G14,AC14,AY14,BU14,CQ14,DM14,EI14,FE14,GA14,GW14)-PARAMETRELER!$D$21:$D$24), {0.15;0.05;0.07;0.08})-SUM($H$2,H14,AD14,AZ14,BV14,CR14,DN14,EJ14,FF14,GB14)</f>
        <v>3400.4250000000029</v>
      </c>
      <c r="GY14" s="7">
        <f>PARAMETRELER!$D$17</f>
        <v>3400.4250000000029</v>
      </c>
      <c r="GZ14" s="7">
        <f t="shared" si="180"/>
        <v>170021.25</v>
      </c>
      <c r="HA14" s="7">
        <f t="shared" si="181"/>
        <v>153019.125</v>
      </c>
      <c r="HB14" s="7">
        <f t="shared" si="182"/>
        <v>20002.5</v>
      </c>
      <c r="HC14" s="5">
        <f>PARAMETRELER!$D$6</f>
        <v>20002.5</v>
      </c>
      <c r="HD14" s="7">
        <f t="shared" si="183"/>
        <v>0</v>
      </c>
      <c r="HE14" s="7">
        <f>IF(GS14&lt;=PARAMETRELER!$D$6,0,HD14*0.00759)</f>
        <v>0</v>
      </c>
      <c r="HF14" s="20">
        <f t="shared" si="124"/>
        <v>17002.125</v>
      </c>
      <c r="HG14" s="21">
        <f t="shared" si="125"/>
        <v>4100.5124999999998</v>
      </c>
      <c r="HH14" s="21">
        <f t="shared" si="75"/>
        <v>400.05</v>
      </c>
      <c r="HI14" s="20">
        <f t="shared" si="76"/>
        <v>24503.0625</v>
      </c>
      <c r="HJ14" s="44">
        <f t="shared" si="126"/>
        <v>1000.125</v>
      </c>
      <c r="HK14" s="45">
        <f t="shared" si="127"/>
        <v>23502.9375</v>
      </c>
      <c r="HM14" s="2">
        <v>12</v>
      </c>
      <c r="HN14" s="2" t="str">
        <f t="shared" si="77"/>
        <v xml:space="preserve"> AD SOYAD 12</v>
      </c>
      <c r="HO14" s="7">
        <f t="shared" si="184"/>
        <v>20002.5</v>
      </c>
      <c r="HP14" s="11">
        <f>PARAMETRELER!$D$4</f>
        <v>150018.75</v>
      </c>
      <c r="HQ14" s="7">
        <f t="shared" si="185"/>
        <v>2800.3500000000004</v>
      </c>
      <c r="HR14" s="7">
        <f t="shared" si="186"/>
        <v>200.02500000000001</v>
      </c>
      <c r="HS14" s="7">
        <f t="shared" si="187"/>
        <v>17002.125</v>
      </c>
      <c r="HT14" s="7" cm="1">
        <f t="array" ref="HT14">SUMPRODUCT(--(SUM(G14,AC14,AY14,BU14,CQ14,DM14,EI14,FE14,GA14,GW14,HS14)&gt;PARAMETRELER!$D$21:$D$24), (SUM(G14,AC14,AY14,BU14,CQ14,DM14,EI14,FE14,GA14,GW14,HS14)-PARAMETRELER!$D$21:$D$24), {0.15;0.05;0.07;0.08})-SUM($H$2,H14,AD14,AZ14,BV14,CR14,DN14,EJ14,FF14,GB14,GX14)</f>
        <v>3400.4249999999993</v>
      </c>
      <c r="HU14" s="7">
        <f>PARAMETRELER!$D$18</f>
        <v>3400.4249999999993</v>
      </c>
      <c r="HV14" s="7">
        <f t="shared" si="188"/>
        <v>187023.375</v>
      </c>
      <c r="HW14" s="7">
        <f t="shared" si="189"/>
        <v>170021.25</v>
      </c>
      <c r="HX14" s="7">
        <f t="shared" si="190"/>
        <v>20002.5</v>
      </c>
      <c r="HY14" s="5">
        <f>PARAMETRELER!$D$6</f>
        <v>20002.5</v>
      </c>
      <c r="HZ14" s="7">
        <f t="shared" si="191"/>
        <v>0</v>
      </c>
      <c r="IA14" s="7">
        <f>IF(HO14&lt;=PARAMETRELER!$D$6,0,HZ14*0.00759)</f>
        <v>0</v>
      </c>
      <c r="IB14" s="20">
        <f t="shared" si="128"/>
        <v>17002.125</v>
      </c>
      <c r="IC14" s="21">
        <f t="shared" si="129"/>
        <v>4100.5124999999998</v>
      </c>
      <c r="ID14" s="21">
        <f t="shared" si="82"/>
        <v>400.05</v>
      </c>
      <c r="IE14" s="20">
        <f t="shared" si="83"/>
        <v>24503.0625</v>
      </c>
      <c r="IF14" s="44">
        <f t="shared" si="130"/>
        <v>1000.125</v>
      </c>
      <c r="IG14" s="45">
        <f t="shared" si="131"/>
        <v>23502.9375</v>
      </c>
      <c r="II14" s="2">
        <v>12</v>
      </c>
      <c r="IJ14" s="2" t="str">
        <f t="shared" si="84"/>
        <v xml:space="preserve"> AD SOYAD 12</v>
      </c>
      <c r="IK14" s="7">
        <f t="shared" si="192"/>
        <v>20002.5</v>
      </c>
      <c r="IL14" s="11">
        <f>PARAMETRELER!$D$4</f>
        <v>150018.75</v>
      </c>
      <c r="IM14" s="7">
        <f t="shared" si="193"/>
        <v>2800.3500000000004</v>
      </c>
      <c r="IN14" s="7">
        <f t="shared" si="194"/>
        <v>200.02500000000001</v>
      </c>
      <c r="IO14" s="7">
        <f t="shared" si="195"/>
        <v>17002.125</v>
      </c>
      <c r="IP14" s="7" cm="1">
        <f t="array" ref="IP14">SUMPRODUCT(--(SUM(G14,AC14,AY14,BU14,CQ14,DM14,EI14,FE14,GA14,GW14,HS14,IO14)&gt;PARAMETRELER!$D$21:$D$24), (SUM(G14,AC14,AY14,BU14,CQ14,DM14,EI14,FE14,GA14,GW14,HS14,IO14)-PARAMETRELER!$D$21:$D$24), {0.15;0.05;0.07;0.08})-SUM($H$2,H14,AD14,AZ14,BV14,CR14,DN14,EJ14,FF14,GB14,GX14,HT14)</f>
        <v>3400.4249999999993</v>
      </c>
      <c r="IQ14" s="7">
        <f>PARAMETRELER!$D$19</f>
        <v>3400.4249999999993</v>
      </c>
      <c r="IR14" s="7">
        <f t="shared" si="196"/>
        <v>204025.5</v>
      </c>
      <c r="IS14" s="7">
        <f t="shared" si="197"/>
        <v>187023.375</v>
      </c>
      <c r="IT14" s="7">
        <f t="shared" si="198"/>
        <v>20002.5</v>
      </c>
      <c r="IU14" s="5">
        <f>PARAMETRELER!$D$6</f>
        <v>20002.5</v>
      </c>
      <c r="IV14" s="7">
        <f t="shared" si="199"/>
        <v>0</v>
      </c>
      <c r="IW14" s="7">
        <f>IF(IK14&lt;=PARAMETRELER!$D$6,0,IV14*0.00759)</f>
        <v>0</v>
      </c>
      <c r="IX14" s="20">
        <f t="shared" si="132"/>
        <v>17002.125</v>
      </c>
      <c r="IY14" s="21">
        <f t="shared" si="133"/>
        <v>4100.5124999999998</v>
      </c>
      <c r="IZ14" s="21">
        <f t="shared" si="89"/>
        <v>400.05</v>
      </c>
      <c r="JA14" s="20">
        <f t="shared" si="90"/>
        <v>24503.0625</v>
      </c>
      <c r="JB14" s="44">
        <f t="shared" si="134"/>
        <v>1000.125</v>
      </c>
      <c r="JC14" s="45">
        <f t="shared" si="135"/>
        <v>23502.9375</v>
      </c>
    </row>
    <row r="15" spans="1:263" ht="15.6" x14ac:dyDescent="0.3">
      <c r="A15" s="3">
        <v>13</v>
      </c>
      <c r="B15" s="3" t="str">
        <f>'YILLIK MALİYET RAPORU'!B15</f>
        <v xml:space="preserve"> AD SOYAD 13</v>
      </c>
      <c r="C15" s="4">
        <f>'YILLIK MALİYET RAPORU'!C15</f>
        <v>20002.5</v>
      </c>
      <c r="D15" s="4">
        <f>PARAMETRELER!$D$4</f>
        <v>150018.75</v>
      </c>
      <c r="E15" s="4">
        <f t="shared" si="0"/>
        <v>2800.3500000000004</v>
      </c>
      <c r="F15" s="4">
        <f t="shared" si="1"/>
        <v>200.02500000000001</v>
      </c>
      <c r="G15" s="4">
        <f t="shared" si="2"/>
        <v>17002.125</v>
      </c>
      <c r="H15" s="4" cm="1">
        <f t="array" ref="H15">SUMPRODUCT(--(SUM(G15:G15)&gt;PARAMETRELER!$D$21:$D$24), (SUM(G15:G15)-PARAMETRELER!$D$21:$D$24), {0.15;0.05;0.07;0.08})-SUM($H$2:$H$2)</f>
        <v>2550.3187499999999</v>
      </c>
      <c r="I15" s="4">
        <f>PARAMETRELER!$D$8</f>
        <v>2550.3187499999999</v>
      </c>
      <c r="J15" s="4">
        <f t="shared" si="3"/>
        <v>17002.125</v>
      </c>
      <c r="K15" s="4">
        <v>0</v>
      </c>
      <c r="L15" s="4">
        <f t="shared" si="4"/>
        <v>20002.5</v>
      </c>
      <c r="M15" s="4">
        <f>PARAMETRELER!$D$6</f>
        <v>20002.5</v>
      </c>
      <c r="N15" s="4">
        <f t="shared" si="136"/>
        <v>0</v>
      </c>
      <c r="O15" s="4">
        <f>IF(C15&lt;=PARAMETRELER!$D$6,0,N15*0.00759)</f>
        <v>0</v>
      </c>
      <c r="P15" s="20">
        <f t="shared" si="5"/>
        <v>17002.125</v>
      </c>
      <c r="Q15" s="21">
        <f t="shared" si="6"/>
        <v>4100.5124999999998</v>
      </c>
      <c r="R15" s="21">
        <f t="shared" si="7"/>
        <v>400.05</v>
      </c>
      <c r="S15" s="22">
        <f t="shared" si="8"/>
        <v>24503.0625</v>
      </c>
      <c r="T15" s="44">
        <f t="shared" si="9"/>
        <v>1000.125</v>
      </c>
      <c r="U15" s="45">
        <f t="shared" si="91"/>
        <v>23502.9375</v>
      </c>
      <c r="W15" s="3">
        <v>13</v>
      </c>
      <c r="X15" s="3" t="str">
        <f t="shared" si="10"/>
        <v xml:space="preserve"> AD SOYAD 13</v>
      </c>
      <c r="Y15" s="4">
        <f t="shared" si="11"/>
        <v>20002.5</v>
      </c>
      <c r="Z15" s="4">
        <f>PARAMETRELER!$D$4</f>
        <v>150018.75</v>
      </c>
      <c r="AA15" s="4">
        <f t="shared" si="137"/>
        <v>2800.3500000000004</v>
      </c>
      <c r="AB15" s="4">
        <f t="shared" si="138"/>
        <v>200.02500000000001</v>
      </c>
      <c r="AC15" s="4">
        <f t="shared" si="12"/>
        <v>17002.125</v>
      </c>
      <c r="AD15" s="4" cm="1">
        <f t="array" ref="AD15">SUMPRODUCT(--(SUM(G15,AC15)&gt;PARAMETRELER!$D$21:$D$24), (SUM(G15,AC15)-PARAMETRELER!$D$21:$D$24), {0.15;0.05;0.07;0.08})-SUM($H$2,H15)</f>
        <v>2550.3187499999999</v>
      </c>
      <c r="AE15" s="4">
        <f>PARAMETRELER!$D$9</f>
        <v>2550.3187499999999</v>
      </c>
      <c r="AF15" s="4">
        <f t="shared" si="13"/>
        <v>34004.25</v>
      </c>
      <c r="AG15" s="4">
        <f t="shared" si="14"/>
        <v>17002.125</v>
      </c>
      <c r="AH15" s="4">
        <f t="shared" si="15"/>
        <v>20002.5</v>
      </c>
      <c r="AI15" s="4">
        <f>PARAMETRELER!$D$6</f>
        <v>20002.5</v>
      </c>
      <c r="AJ15" s="4">
        <f t="shared" si="139"/>
        <v>0</v>
      </c>
      <c r="AK15" s="4">
        <f>IF(Y15&lt;=PARAMETRELER!$D$6,0,AJ15*0.00759)</f>
        <v>0</v>
      </c>
      <c r="AL15" s="20">
        <f t="shared" si="92"/>
        <v>17002.125</v>
      </c>
      <c r="AM15" s="21">
        <f t="shared" si="93"/>
        <v>4100.5124999999998</v>
      </c>
      <c r="AN15" s="21">
        <f t="shared" si="16"/>
        <v>400.05</v>
      </c>
      <c r="AO15" s="22">
        <f t="shared" si="17"/>
        <v>24503.0625</v>
      </c>
      <c r="AP15" s="44">
        <f t="shared" si="94"/>
        <v>1000.125</v>
      </c>
      <c r="AQ15" s="45">
        <f t="shared" si="95"/>
        <v>23502.9375</v>
      </c>
      <c r="AS15" s="3">
        <v>13</v>
      </c>
      <c r="AT15" s="3" t="str">
        <f t="shared" si="18"/>
        <v xml:space="preserve"> AD SOYAD 13</v>
      </c>
      <c r="AU15" s="4">
        <f t="shared" si="19"/>
        <v>20002.5</v>
      </c>
      <c r="AV15" s="4">
        <f>PARAMETRELER!$D$4</f>
        <v>150018.75</v>
      </c>
      <c r="AW15" s="4">
        <f t="shared" si="140"/>
        <v>2800.3500000000004</v>
      </c>
      <c r="AX15" s="4">
        <f t="shared" si="141"/>
        <v>200.02500000000001</v>
      </c>
      <c r="AY15" s="4">
        <f t="shared" si="20"/>
        <v>17002.125</v>
      </c>
      <c r="AZ15" s="4" cm="1">
        <f t="array" ref="AZ15">SUMPRODUCT(--(SUM(G15,AC15,AY15)&gt;PARAMETRELER!$D$21:$D$24), (SUM(G15,AC15,AY15)-PARAMETRELER!$D$21:$D$24), {0.15;0.05;0.07;0.08})-SUM($H$2,H15,AD15)</f>
        <v>2550.3187499999995</v>
      </c>
      <c r="BA15" s="4">
        <f>PARAMETRELER!$D$10</f>
        <v>2550.3187499999995</v>
      </c>
      <c r="BB15" s="4">
        <f t="shared" si="21"/>
        <v>51006.375</v>
      </c>
      <c r="BC15" s="4">
        <f t="shared" si="22"/>
        <v>34004.25</v>
      </c>
      <c r="BD15" s="4">
        <f t="shared" si="23"/>
        <v>20002.5</v>
      </c>
      <c r="BE15" s="4">
        <f>PARAMETRELER!$D$6</f>
        <v>20002.5</v>
      </c>
      <c r="BF15" s="4">
        <f t="shared" si="142"/>
        <v>0</v>
      </c>
      <c r="BG15" s="4">
        <f>IF(AU15&lt;=PARAMETRELER!$D$6,0,BF15*0.00759)</f>
        <v>0</v>
      </c>
      <c r="BH15" s="20">
        <f t="shared" si="96"/>
        <v>17002.125</v>
      </c>
      <c r="BI15" s="21">
        <f t="shared" si="97"/>
        <v>4100.5124999999998</v>
      </c>
      <c r="BJ15" s="21">
        <f t="shared" si="24"/>
        <v>400.05</v>
      </c>
      <c r="BK15" s="22">
        <f t="shared" si="25"/>
        <v>24503.0625</v>
      </c>
      <c r="BL15" s="44">
        <f t="shared" si="98"/>
        <v>1000.125</v>
      </c>
      <c r="BM15" s="45">
        <f t="shared" si="99"/>
        <v>23502.9375</v>
      </c>
      <c r="BO15" s="3">
        <v>13</v>
      </c>
      <c r="BP15" s="3" t="str">
        <f t="shared" si="26"/>
        <v xml:space="preserve"> AD SOYAD 13</v>
      </c>
      <c r="BQ15" s="4">
        <f t="shared" si="27"/>
        <v>20002.5</v>
      </c>
      <c r="BR15" s="4">
        <f>PARAMETRELER!$D$4</f>
        <v>150018.75</v>
      </c>
      <c r="BS15" s="4">
        <f t="shared" si="143"/>
        <v>2800.3500000000004</v>
      </c>
      <c r="BT15" s="4">
        <f t="shared" si="144"/>
        <v>200.02500000000001</v>
      </c>
      <c r="BU15" s="4">
        <f t="shared" si="28"/>
        <v>17002.125</v>
      </c>
      <c r="BV15" s="4" cm="1">
        <f t="array" ref="BV15">SUMPRODUCT(--(SUM(G15,AC15,AY15,BU15)&gt;PARAMETRELER!$D$21:$D$24), (SUM(G15,AC15,AY15,BU15)-PARAMETRELER!$D$21:$D$24), {0.15;0.05;0.07;0.08})-SUM($H$2,H15,AD15,AZ15)</f>
        <v>2550.3187500000004</v>
      </c>
      <c r="BW15" s="4">
        <f>PARAMETRELER!$D$11</f>
        <v>2550.3187500000004</v>
      </c>
      <c r="BX15" s="4">
        <f t="shared" si="29"/>
        <v>68008.5</v>
      </c>
      <c r="BY15" s="4">
        <f t="shared" si="30"/>
        <v>51006.375</v>
      </c>
      <c r="BZ15" s="4">
        <f t="shared" si="31"/>
        <v>20002.5</v>
      </c>
      <c r="CA15" s="4">
        <f>PARAMETRELER!$D$6</f>
        <v>20002.5</v>
      </c>
      <c r="CB15" s="4">
        <f t="shared" si="145"/>
        <v>0</v>
      </c>
      <c r="CC15" s="4">
        <f>IF(BQ15&lt;=PARAMETRELER!$D$6,0,CB15*0.00759)</f>
        <v>0</v>
      </c>
      <c r="CD15" s="20">
        <f t="shared" si="100"/>
        <v>17002.125</v>
      </c>
      <c r="CE15" s="21">
        <f t="shared" si="101"/>
        <v>4100.5124999999998</v>
      </c>
      <c r="CF15" s="21">
        <f t="shared" si="32"/>
        <v>400.05</v>
      </c>
      <c r="CG15" s="22">
        <f t="shared" si="33"/>
        <v>24503.0625</v>
      </c>
      <c r="CH15" s="44">
        <f t="shared" si="102"/>
        <v>1000.125</v>
      </c>
      <c r="CI15" s="45">
        <f t="shared" si="103"/>
        <v>23502.9375</v>
      </c>
      <c r="CK15" s="3">
        <v>13</v>
      </c>
      <c r="CL15" s="3" t="str">
        <f t="shared" si="34"/>
        <v xml:space="preserve"> AD SOYAD 13</v>
      </c>
      <c r="CM15" s="4">
        <f t="shared" si="35"/>
        <v>20002.5</v>
      </c>
      <c r="CN15" s="4">
        <f>PARAMETRELER!$D$4</f>
        <v>150018.75</v>
      </c>
      <c r="CO15" s="4">
        <f t="shared" si="146"/>
        <v>2800.3500000000004</v>
      </c>
      <c r="CP15" s="4">
        <f t="shared" si="147"/>
        <v>200.02500000000001</v>
      </c>
      <c r="CQ15" s="4">
        <f t="shared" si="36"/>
        <v>17002.125</v>
      </c>
      <c r="CR15" s="4" cm="1">
        <f t="array" ref="CR15">SUMPRODUCT(--(SUM(G15,AC15,AY15,BU15,CQ15)&gt;PARAMETRELER!$D$21:$D$24), (SUM(G15,AC15,AY15,BU15,CQ15)-PARAMETRELER!$D$21:$D$24), {0.15;0.05;0.07;0.08})-SUM($H$2,H15,AD15,AZ15,BV15)</f>
        <v>2550.3187500000004</v>
      </c>
      <c r="CS15" s="4">
        <f>PARAMETRELER!$D$12</f>
        <v>2550.3187500000004</v>
      </c>
      <c r="CT15" s="4">
        <f t="shared" si="37"/>
        <v>85010.625</v>
      </c>
      <c r="CU15" s="4">
        <f t="shared" si="38"/>
        <v>68008.5</v>
      </c>
      <c r="CV15" s="4">
        <f t="shared" si="39"/>
        <v>20002.5</v>
      </c>
      <c r="CW15" s="4">
        <f>PARAMETRELER!$D$6</f>
        <v>20002.5</v>
      </c>
      <c r="CX15" s="4">
        <f t="shared" si="148"/>
        <v>0</v>
      </c>
      <c r="CY15" s="4">
        <f>IF(CM15&lt;=PARAMETRELER!$D$6,0,CX15*0.00759)</f>
        <v>0</v>
      </c>
      <c r="CZ15" s="20">
        <f t="shared" si="104"/>
        <v>17002.125</v>
      </c>
      <c r="DA15" s="21">
        <f t="shared" si="105"/>
        <v>4100.5124999999998</v>
      </c>
      <c r="DB15" s="21">
        <f t="shared" si="40"/>
        <v>400.05</v>
      </c>
      <c r="DC15" s="22">
        <f t="shared" si="41"/>
        <v>24503.0625</v>
      </c>
      <c r="DD15" s="44">
        <f t="shared" si="106"/>
        <v>1000.125</v>
      </c>
      <c r="DE15" s="45">
        <f t="shared" si="107"/>
        <v>23502.9375</v>
      </c>
      <c r="DG15" s="3">
        <v>13</v>
      </c>
      <c r="DH15" s="3" t="str">
        <f t="shared" si="200"/>
        <v xml:space="preserve"> AD SOYAD 13</v>
      </c>
      <c r="DI15" s="4">
        <f t="shared" si="201"/>
        <v>20002.5</v>
      </c>
      <c r="DJ15" s="4">
        <f>PARAMETRELER!$D$4</f>
        <v>150018.75</v>
      </c>
      <c r="DK15" s="4">
        <f t="shared" si="149"/>
        <v>2800.3500000000004</v>
      </c>
      <c r="DL15" s="4">
        <f t="shared" si="150"/>
        <v>200.02500000000001</v>
      </c>
      <c r="DM15" s="4">
        <f t="shared" si="43"/>
        <v>17002.125</v>
      </c>
      <c r="DN15" s="4" cm="1">
        <f t="array" ref="DN15">SUMPRODUCT(--(SUM(G15,AC15,AY15,BU15,CQ15,DM15)&gt;PARAMETRELER!$D$21:$D$24), (SUM(G15,AC15,AY15,BU15,CQ15,DM15)-PARAMETRELER!$D$21:$D$24), {0.15;0.05;0.07;0.08})-SUM($H$2,H15,AD15,AZ15,BV15,CR15)</f>
        <v>2550.3187499999985</v>
      </c>
      <c r="DO15" s="4">
        <f>PARAMETRELER!$D$13</f>
        <v>2550.3187499999985</v>
      </c>
      <c r="DP15" s="4">
        <f t="shared" si="44"/>
        <v>102012.75</v>
      </c>
      <c r="DQ15" s="4">
        <f t="shared" si="45"/>
        <v>85010.625</v>
      </c>
      <c r="DR15" s="4">
        <f t="shared" si="46"/>
        <v>20002.5</v>
      </c>
      <c r="DS15" s="4">
        <f>PARAMETRELER!$D$6</f>
        <v>20002.5</v>
      </c>
      <c r="DT15" s="4">
        <f t="shared" si="151"/>
        <v>0</v>
      </c>
      <c r="DU15" s="4">
        <f>IF(DI15&lt;=PARAMETRELER!$D$6,0,DT15*0.00759)</f>
        <v>0</v>
      </c>
      <c r="DV15" s="20">
        <f t="shared" si="108"/>
        <v>17002.125</v>
      </c>
      <c r="DW15" s="21">
        <f t="shared" si="109"/>
        <v>4100.5124999999998</v>
      </c>
      <c r="DX15" s="21">
        <f t="shared" si="47"/>
        <v>400.05</v>
      </c>
      <c r="DY15" s="22">
        <f t="shared" si="48"/>
        <v>24503.0625</v>
      </c>
      <c r="DZ15" s="44">
        <f t="shared" si="110"/>
        <v>1000.125</v>
      </c>
      <c r="EA15" s="45">
        <f t="shared" si="111"/>
        <v>23502.9375</v>
      </c>
      <c r="EC15" s="3">
        <v>13</v>
      </c>
      <c r="ED15" s="3" t="str">
        <f t="shared" si="49"/>
        <v xml:space="preserve"> AD SOYAD 13</v>
      </c>
      <c r="EE15" s="4">
        <f t="shared" si="152"/>
        <v>20002.5</v>
      </c>
      <c r="EF15" s="4">
        <f>PARAMETRELER!$D$4</f>
        <v>150018.75</v>
      </c>
      <c r="EG15" s="4">
        <f t="shared" si="153"/>
        <v>2800.3500000000004</v>
      </c>
      <c r="EH15" s="4">
        <f t="shared" si="154"/>
        <v>200.02500000000001</v>
      </c>
      <c r="EI15" s="4">
        <f t="shared" si="155"/>
        <v>17002.125</v>
      </c>
      <c r="EJ15" s="4" cm="1">
        <f t="array" ref="EJ15">SUMPRODUCT(--(SUM(G15,AC15,AY15,BU15,CQ15,DM15,EI15)&gt;PARAMETRELER!$D$21:$D$24), (SUM(G15,AC15,AY15,BU15,CQ15,DM15,EI15)-PARAMETRELER!$D$21:$D$24), {0.15;0.05;0.07;0.08})-SUM($H$2,H15,AD15,AZ15,BV15,CR15,DN15)</f>
        <v>3001.0625000000036</v>
      </c>
      <c r="EK15" s="4">
        <f>PARAMETRELER!$D$14</f>
        <v>3001.0625000000036</v>
      </c>
      <c r="EL15" s="4">
        <f t="shared" si="156"/>
        <v>119014.875</v>
      </c>
      <c r="EM15" s="4">
        <f t="shared" si="157"/>
        <v>102012.75</v>
      </c>
      <c r="EN15" s="4">
        <f t="shared" si="158"/>
        <v>20002.5</v>
      </c>
      <c r="EO15" s="4">
        <f>PARAMETRELER!$D$6</f>
        <v>20002.5</v>
      </c>
      <c r="EP15" s="4">
        <f t="shared" si="159"/>
        <v>0</v>
      </c>
      <c r="EQ15" s="4">
        <f>IF(EE15&lt;=PARAMETRELER!$D$6,0,EP15*0.00759)</f>
        <v>0</v>
      </c>
      <c r="ER15" s="20">
        <f t="shared" si="112"/>
        <v>17002.125</v>
      </c>
      <c r="ES15" s="21">
        <f t="shared" si="113"/>
        <v>4100.5124999999998</v>
      </c>
      <c r="ET15" s="21">
        <f t="shared" si="54"/>
        <v>400.05</v>
      </c>
      <c r="EU15" s="22">
        <f t="shared" si="55"/>
        <v>24503.0625</v>
      </c>
      <c r="EV15" s="44">
        <f t="shared" si="114"/>
        <v>1000.125</v>
      </c>
      <c r="EW15" s="45">
        <f t="shared" si="115"/>
        <v>23502.9375</v>
      </c>
      <c r="EY15" s="3">
        <v>13</v>
      </c>
      <c r="EZ15" s="3" t="str">
        <f t="shared" si="56"/>
        <v xml:space="preserve"> AD SOYAD 13</v>
      </c>
      <c r="FA15" s="4">
        <f t="shared" si="160"/>
        <v>20002.5</v>
      </c>
      <c r="FB15" s="4">
        <f>PARAMETRELER!$D$4</f>
        <v>150018.75</v>
      </c>
      <c r="FC15" s="4">
        <f t="shared" si="161"/>
        <v>2800.3500000000004</v>
      </c>
      <c r="FD15" s="4">
        <f t="shared" si="162"/>
        <v>200.02500000000001</v>
      </c>
      <c r="FE15" s="4">
        <f t="shared" si="163"/>
        <v>17002.125</v>
      </c>
      <c r="FF15" s="4" cm="1">
        <f t="array" ref="FF15">SUMPRODUCT(--(SUM(G15,AC15,AY15,BU15,CQ15,DM15,EI15,FE15)&gt;PARAMETRELER!$D$21:$D$24), (SUM(G15,AC15,AY15,BU15,CQ15,DM15,EI15,FE15)-PARAMETRELER!$D$21:$D$24), {0.15;0.05;0.07;0.08})-SUM($H$2,H15,AD15,AZ15,BV15,CR15,DN15,EJ15)</f>
        <v>3400.4249999999956</v>
      </c>
      <c r="FG15" s="4">
        <f>PARAMETRELER!$D$15</f>
        <v>3400.4249999999956</v>
      </c>
      <c r="FH15" s="4">
        <f t="shared" si="164"/>
        <v>136017</v>
      </c>
      <c r="FI15" s="4">
        <f t="shared" si="165"/>
        <v>119014.875</v>
      </c>
      <c r="FJ15" s="4">
        <f t="shared" si="166"/>
        <v>20002.5</v>
      </c>
      <c r="FK15" s="4">
        <f>PARAMETRELER!$D$6</f>
        <v>20002.5</v>
      </c>
      <c r="FL15" s="4">
        <f t="shared" si="167"/>
        <v>0</v>
      </c>
      <c r="FM15" s="4">
        <f>IF(FA15&lt;=PARAMETRELER!$D$6,0,FL15*0.00759)</f>
        <v>0</v>
      </c>
      <c r="FN15" s="20">
        <f t="shared" si="116"/>
        <v>17002.125</v>
      </c>
      <c r="FO15" s="21">
        <f t="shared" si="117"/>
        <v>4100.5124999999998</v>
      </c>
      <c r="FP15" s="21">
        <f t="shared" si="61"/>
        <v>400.05</v>
      </c>
      <c r="FQ15" s="22">
        <f t="shared" si="62"/>
        <v>24503.0625</v>
      </c>
      <c r="FR15" s="44">
        <f t="shared" si="118"/>
        <v>1000.125</v>
      </c>
      <c r="FS15" s="45">
        <f t="shared" si="119"/>
        <v>23502.9375</v>
      </c>
      <c r="FU15" s="3">
        <v>13</v>
      </c>
      <c r="FV15" s="3" t="str">
        <f t="shared" si="63"/>
        <v xml:space="preserve"> AD SOYAD 13</v>
      </c>
      <c r="FW15" s="4">
        <f t="shared" si="168"/>
        <v>20002.5</v>
      </c>
      <c r="FX15" s="4">
        <f>PARAMETRELER!$D$4</f>
        <v>150018.75</v>
      </c>
      <c r="FY15" s="4">
        <f t="shared" si="169"/>
        <v>2800.3500000000004</v>
      </c>
      <c r="FZ15" s="4">
        <f t="shared" si="170"/>
        <v>200.02500000000001</v>
      </c>
      <c r="GA15" s="4">
        <f t="shared" si="171"/>
        <v>17002.125</v>
      </c>
      <c r="GB15" s="4" cm="1">
        <f t="array" ref="GB15">SUMPRODUCT(--(SUM(G15,AC15,AY15,BU15,CQ15,DM15,EI15,FE15,GA15)&gt;PARAMETRELER!$D$21:$D$24), (SUM(G15,AC15,AY15,BU15,CQ15,DM15,EI15,FE15,GA15)-PARAMETRELER!$D$21:$D$24), {0.15;0.05;0.07;0.08})-SUM($H$2,H15,AD15,AZ15,BV15,CR15,DN15,EJ15,FF15)</f>
        <v>3400.4249999999993</v>
      </c>
      <c r="GC15" s="4">
        <f>PARAMETRELER!$D$16</f>
        <v>3400.4249999999993</v>
      </c>
      <c r="GD15" s="4">
        <f t="shared" si="172"/>
        <v>153019.125</v>
      </c>
      <c r="GE15" s="4">
        <f t="shared" si="173"/>
        <v>136017</v>
      </c>
      <c r="GF15" s="4">
        <f t="shared" si="174"/>
        <v>20002.5</v>
      </c>
      <c r="GG15" s="4">
        <f>PARAMETRELER!$D$6</f>
        <v>20002.5</v>
      </c>
      <c r="GH15" s="4">
        <f t="shared" si="175"/>
        <v>0</v>
      </c>
      <c r="GI15" s="4">
        <f>IF(FW15&lt;=PARAMETRELER!$D$6,0,GH15*0.00759)</f>
        <v>0</v>
      </c>
      <c r="GJ15" s="20">
        <f t="shared" si="120"/>
        <v>17002.125</v>
      </c>
      <c r="GK15" s="21">
        <f t="shared" si="121"/>
        <v>4100.5124999999998</v>
      </c>
      <c r="GL15" s="21">
        <f t="shared" si="68"/>
        <v>400.05</v>
      </c>
      <c r="GM15" s="22">
        <f t="shared" si="69"/>
        <v>24503.0625</v>
      </c>
      <c r="GN15" s="44">
        <f t="shared" si="122"/>
        <v>1000.125</v>
      </c>
      <c r="GO15" s="45">
        <f t="shared" si="123"/>
        <v>23502.9375</v>
      </c>
      <c r="GQ15" s="3">
        <v>13</v>
      </c>
      <c r="GR15" s="3" t="str">
        <f t="shared" si="70"/>
        <v xml:space="preserve"> AD SOYAD 13</v>
      </c>
      <c r="GS15" s="4">
        <f t="shared" si="176"/>
        <v>20002.5</v>
      </c>
      <c r="GT15" s="4">
        <f>PARAMETRELER!$D$4</f>
        <v>150018.75</v>
      </c>
      <c r="GU15" s="4">
        <f t="shared" si="177"/>
        <v>2800.3500000000004</v>
      </c>
      <c r="GV15" s="4">
        <f t="shared" si="178"/>
        <v>200.02500000000001</v>
      </c>
      <c r="GW15" s="4">
        <f t="shared" si="179"/>
        <v>17002.125</v>
      </c>
      <c r="GX15" s="4" cm="1">
        <f t="array" ref="GX15">SUMPRODUCT(--(SUM(G15,AC15,AY15,BU15,CQ15,DM15,EI15,FE15,GA15,GW15)&gt;PARAMETRELER!$D$21:$D$24), (SUM(G15,AC15,AY15,BU15,CQ15,DM15,EI15,FE15,GA15,GW15)-PARAMETRELER!$D$21:$D$24), {0.15;0.05;0.07;0.08})-SUM($H$2,H15,AD15,AZ15,BV15,CR15,DN15,EJ15,FF15,GB15)</f>
        <v>3400.4250000000029</v>
      </c>
      <c r="GY15" s="4">
        <f>PARAMETRELER!$D$17</f>
        <v>3400.4250000000029</v>
      </c>
      <c r="GZ15" s="4">
        <f t="shared" si="180"/>
        <v>170021.25</v>
      </c>
      <c r="HA15" s="4">
        <f t="shared" si="181"/>
        <v>153019.125</v>
      </c>
      <c r="HB15" s="4">
        <f t="shared" si="182"/>
        <v>20002.5</v>
      </c>
      <c r="HC15" s="4">
        <f>PARAMETRELER!$D$6</f>
        <v>20002.5</v>
      </c>
      <c r="HD15" s="4">
        <f t="shared" si="183"/>
        <v>0</v>
      </c>
      <c r="HE15" s="4">
        <f>IF(GS15&lt;=PARAMETRELER!$D$6,0,HD15*0.00759)</f>
        <v>0</v>
      </c>
      <c r="HF15" s="20">
        <f t="shared" si="124"/>
        <v>17002.125</v>
      </c>
      <c r="HG15" s="21">
        <f t="shared" si="125"/>
        <v>4100.5124999999998</v>
      </c>
      <c r="HH15" s="21">
        <f t="shared" si="75"/>
        <v>400.05</v>
      </c>
      <c r="HI15" s="22">
        <f t="shared" si="76"/>
        <v>24503.0625</v>
      </c>
      <c r="HJ15" s="44">
        <f t="shared" si="126"/>
        <v>1000.125</v>
      </c>
      <c r="HK15" s="45">
        <f t="shared" si="127"/>
        <v>23502.9375</v>
      </c>
      <c r="HM15" s="3">
        <v>13</v>
      </c>
      <c r="HN15" s="3" t="str">
        <f t="shared" si="77"/>
        <v xml:space="preserve"> AD SOYAD 13</v>
      </c>
      <c r="HO15" s="4">
        <f t="shared" si="184"/>
        <v>20002.5</v>
      </c>
      <c r="HP15" s="4">
        <f>PARAMETRELER!$D$4</f>
        <v>150018.75</v>
      </c>
      <c r="HQ15" s="4">
        <f t="shared" si="185"/>
        <v>2800.3500000000004</v>
      </c>
      <c r="HR15" s="4">
        <f t="shared" si="186"/>
        <v>200.02500000000001</v>
      </c>
      <c r="HS15" s="4">
        <f t="shared" si="187"/>
        <v>17002.125</v>
      </c>
      <c r="HT15" s="4" cm="1">
        <f t="array" ref="HT15">SUMPRODUCT(--(SUM(G15,AC15,AY15,BU15,CQ15,DM15,EI15,FE15,GA15,GW15,HS15)&gt;PARAMETRELER!$D$21:$D$24), (SUM(G15,AC15,AY15,BU15,CQ15,DM15,EI15,FE15,GA15,GW15,HS15)-PARAMETRELER!$D$21:$D$24), {0.15;0.05;0.07;0.08})-SUM($H$2,H15,AD15,AZ15,BV15,CR15,DN15,EJ15,FF15,GB15,GX15)</f>
        <v>3400.4249999999993</v>
      </c>
      <c r="HU15" s="4">
        <f>PARAMETRELER!$D$18</f>
        <v>3400.4249999999993</v>
      </c>
      <c r="HV15" s="4">
        <f t="shared" si="188"/>
        <v>187023.375</v>
      </c>
      <c r="HW15" s="4">
        <f t="shared" si="189"/>
        <v>170021.25</v>
      </c>
      <c r="HX15" s="4">
        <f t="shared" si="190"/>
        <v>20002.5</v>
      </c>
      <c r="HY15" s="4">
        <f>PARAMETRELER!$D$6</f>
        <v>20002.5</v>
      </c>
      <c r="HZ15" s="4">
        <f t="shared" si="191"/>
        <v>0</v>
      </c>
      <c r="IA15" s="4">
        <f>IF(HO15&lt;=PARAMETRELER!$D$6,0,HZ15*0.00759)</f>
        <v>0</v>
      </c>
      <c r="IB15" s="20">
        <f t="shared" si="128"/>
        <v>17002.125</v>
      </c>
      <c r="IC15" s="21">
        <f t="shared" si="129"/>
        <v>4100.5124999999998</v>
      </c>
      <c r="ID15" s="21">
        <f t="shared" si="82"/>
        <v>400.05</v>
      </c>
      <c r="IE15" s="22">
        <f t="shared" si="83"/>
        <v>24503.0625</v>
      </c>
      <c r="IF15" s="44">
        <f t="shared" si="130"/>
        <v>1000.125</v>
      </c>
      <c r="IG15" s="45">
        <f t="shared" si="131"/>
        <v>23502.9375</v>
      </c>
      <c r="II15" s="3">
        <v>13</v>
      </c>
      <c r="IJ15" s="3" t="str">
        <f t="shared" si="84"/>
        <v xml:space="preserve"> AD SOYAD 13</v>
      </c>
      <c r="IK15" s="4">
        <f t="shared" si="192"/>
        <v>20002.5</v>
      </c>
      <c r="IL15" s="4">
        <f>PARAMETRELER!$D$4</f>
        <v>150018.75</v>
      </c>
      <c r="IM15" s="4">
        <f t="shared" si="193"/>
        <v>2800.3500000000004</v>
      </c>
      <c r="IN15" s="4">
        <f t="shared" si="194"/>
        <v>200.02500000000001</v>
      </c>
      <c r="IO15" s="4">
        <f t="shared" si="195"/>
        <v>17002.125</v>
      </c>
      <c r="IP15" s="4" cm="1">
        <f t="array" ref="IP15">SUMPRODUCT(--(SUM(G15,AC15,AY15,BU15,CQ15,DM15,EI15,FE15,GA15,GW15,HS15,IO15)&gt;PARAMETRELER!$D$21:$D$24), (SUM(G15,AC15,AY15,BU15,CQ15,DM15,EI15,FE15,GA15,GW15,HS15,IO15)-PARAMETRELER!$D$21:$D$24), {0.15;0.05;0.07;0.08})-SUM($H$2,H15,AD15,AZ15,BV15,CR15,DN15,EJ15,FF15,GB15,GX15,HT15)</f>
        <v>3400.4249999999993</v>
      </c>
      <c r="IQ15" s="4">
        <f>PARAMETRELER!$D$19</f>
        <v>3400.4249999999993</v>
      </c>
      <c r="IR15" s="4">
        <f t="shared" si="196"/>
        <v>204025.5</v>
      </c>
      <c r="IS15" s="4">
        <f t="shared" si="197"/>
        <v>187023.375</v>
      </c>
      <c r="IT15" s="4">
        <f t="shared" si="198"/>
        <v>20002.5</v>
      </c>
      <c r="IU15" s="4">
        <f>PARAMETRELER!$D$6</f>
        <v>20002.5</v>
      </c>
      <c r="IV15" s="4">
        <f t="shared" si="199"/>
        <v>0</v>
      </c>
      <c r="IW15" s="4">
        <f>IF(IK15&lt;=PARAMETRELER!$D$6,0,IV15*0.00759)</f>
        <v>0</v>
      </c>
      <c r="IX15" s="20">
        <f t="shared" si="132"/>
        <v>17002.125</v>
      </c>
      <c r="IY15" s="21">
        <f t="shared" si="133"/>
        <v>4100.5124999999998</v>
      </c>
      <c r="IZ15" s="21">
        <f t="shared" si="89"/>
        <v>400.05</v>
      </c>
      <c r="JA15" s="22">
        <f t="shared" si="90"/>
        <v>24503.0625</v>
      </c>
      <c r="JB15" s="44">
        <f t="shared" si="134"/>
        <v>1000.125</v>
      </c>
      <c r="JC15" s="45">
        <f t="shared" si="135"/>
        <v>23502.9375</v>
      </c>
    </row>
    <row r="16" spans="1:263" ht="15.6" x14ac:dyDescent="0.3">
      <c r="A16" s="2">
        <v>14</v>
      </c>
      <c r="B16" s="2" t="str">
        <f>'YILLIK MALİYET RAPORU'!B16</f>
        <v xml:space="preserve"> AD SOYAD 14</v>
      </c>
      <c r="C16" s="7">
        <f>'YILLIK MALİYET RAPORU'!C16</f>
        <v>20002.5</v>
      </c>
      <c r="D16" s="11">
        <f>PARAMETRELER!$D$4</f>
        <v>150018.75</v>
      </c>
      <c r="E16" s="7">
        <f t="shared" si="0"/>
        <v>2800.3500000000004</v>
      </c>
      <c r="F16" s="7">
        <f t="shared" si="1"/>
        <v>200.02500000000001</v>
      </c>
      <c r="G16" s="7">
        <f t="shared" si="2"/>
        <v>17002.125</v>
      </c>
      <c r="H16" s="7" cm="1">
        <f t="array" ref="H16">SUMPRODUCT(--(SUM(G16:G16)&gt;PARAMETRELER!$D$21:$D$24), (SUM(G16:G16)-PARAMETRELER!$D$21:$D$24), {0.15;0.05;0.07;0.08})-SUM($H$2:$H$2)</f>
        <v>2550.3187499999999</v>
      </c>
      <c r="I16" s="7">
        <f>PARAMETRELER!$D$8</f>
        <v>2550.3187499999999</v>
      </c>
      <c r="J16" s="7">
        <f t="shared" si="3"/>
        <v>17002.125</v>
      </c>
      <c r="K16" s="7">
        <v>0</v>
      </c>
      <c r="L16" s="7">
        <f t="shared" si="4"/>
        <v>20002.5</v>
      </c>
      <c r="M16" s="5">
        <f>PARAMETRELER!$D$6</f>
        <v>20002.5</v>
      </c>
      <c r="N16" s="7">
        <f t="shared" si="136"/>
        <v>0</v>
      </c>
      <c r="O16" s="7">
        <f>IF(C16&lt;=PARAMETRELER!$D$6,0,N16*0.00759)</f>
        <v>0</v>
      </c>
      <c r="P16" s="20">
        <f t="shared" si="5"/>
        <v>17002.125</v>
      </c>
      <c r="Q16" s="21">
        <f t="shared" si="6"/>
        <v>4100.5124999999998</v>
      </c>
      <c r="R16" s="21">
        <f t="shared" si="7"/>
        <v>400.05</v>
      </c>
      <c r="S16" s="20">
        <f t="shared" si="8"/>
        <v>24503.0625</v>
      </c>
      <c r="T16" s="44">
        <f t="shared" si="9"/>
        <v>1000.125</v>
      </c>
      <c r="U16" s="45">
        <f t="shared" si="91"/>
        <v>23502.9375</v>
      </c>
      <c r="W16" s="2">
        <v>14</v>
      </c>
      <c r="X16" s="2" t="str">
        <f t="shared" si="10"/>
        <v xml:space="preserve"> AD SOYAD 14</v>
      </c>
      <c r="Y16" s="7">
        <f t="shared" si="11"/>
        <v>20002.5</v>
      </c>
      <c r="Z16" s="11">
        <f>PARAMETRELER!$D$4</f>
        <v>150018.75</v>
      </c>
      <c r="AA16" s="7">
        <f t="shared" si="137"/>
        <v>2800.3500000000004</v>
      </c>
      <c r="AB16" s="7">
        <f t="shared" si="138"/>
        <v>200.02500000000001</v>
      </c>
      <c r="AC16" s="7">
        <f t="shared" si="12"/>
        <v>17002.125</v>
      </c>
      <c r="AD16" s="7" cm="1">
        <f t="array" ref="AD16">SUMPRODUCT(--(SUM(G16,AC16)&gt;PARAMETRELER!$D$21:$D$24), (SUM(G16,AC16)-PARAMETRELER!$D$21:$D$24), {0.15;0.05;0.07;0.08})-SUM($H$2,H16)</f>
        <v>2550.3187499999999</v>
      </c>
      <c r="AE16" s="7">
        <f>PARAMETRELER!$D$9</f>
        <v>2550.3187499999999</v>
      </c>
      <c r="AF16" s="7">
        <f t="shared" si="13"/>
        <v>34004.25</v>
      </c>
      <c r="AG16" s="7">
        <f t="shared" si="14"/>
        <v>17002.125</v>
      </c>
      <c r="AH16" s="7">
        <f t="shared" si="15"/>
        <v>20002.5</v>
      </c>
      <c r="AI16" s="5">
        <f>PARAMETRELER!$D$6</f>
        <v>20002.5</v>
      </c>
      <c r="AJ16" s="7">
        <f t="shared" si="139"/>
        <v>0</v>
      </c>
      <c r="AK16" s="7">
        <f>IF(Y16&lt;=PARAMETRELER!$D$6,0,AJ16*0.00759)</f>
        <v>0</v>
      </c>
      <c r="AL16" s="20">
        <f t="shared" si="92"/>
        <v>17002.125</v>
      </c>
      <c r="AM16" s="21">
        <f t="shared" si="93"/>
        <v>4100.5124999999998</v>
      </c>
      <c r="AN16" s="21">
        <f t="shared" si="16"/>
        <v>400.05</v>
      </c>
      <c r="AO16" s="20">
        <f t="shared" si="17"/>
        <v>24503.0625</v>
      </c>
      <c r="AP16" s="44">
        <f t="shared" si="94"/>
        <v>1000.125</v>
      </c>
      <c r="AQ16" s="45">
        <f t="shared" si="95"/>
        <v>23502.9375</v>
      </c>
      <c r="AS16" s="2">
        <v>14</v>
      </c>
      <c r="AT16" s="2" t="str">
        <f t="shared" si="18"/>
        <v xml:space="preserve"> AD SOYAD 14</v>
      </c>
      <c r="AU16" s="7">
        <f t="shared" si="19"/>
        <v>20002.5</v>
      </c>
      <c r="AV16" s="11">
        <f>PARAMETRELER!$D$4</f>
        <v>150018.75</v>
      </c>
      <c r="AW16" s="7">
        <f t="shared" si="140"/>
        <v>2800.3500000000004</v>
      </c>
      <c r="AX16" s="7">
        <f t="shared" si="141"/>
        <v>200.02500000000001</v>
      </c>
      <c r="AY16" s="7">
        <f t="shared" si="20"/>
        <v>17002.125</v>
      </c>
      <c r="AZ16" s="7" cm="1">
        <f t="array" ref="AZ16">SUMPRODUCT(--(SUM(G16,AC16,AY16)&gt;PARAMETRELER!$D$21:$D$24), (SUM(G16,AC16,AY16)-PARAMETRELER!$D$21:$D$24), {0.15;0.05;0.07;0.08})-SUM($H$2,H16,AD16)</f>
        <v>2550.3187499999995</v>
      </c>
      <c r="BA16" s="7">
        <f>PARAMETRELER!$D$10</f>
        <v>2550.3187499999995</v>
      </c>
      <c r="BB16" s="7">
        <f t="shared" si="21"/>
        <v>51006.375</v>
      </c>
      <c r="BC16" s="7">
        <f t="shared" si="22"/>
        <v>34004.25</v>
      </c>
      <c r="BD16" s="7">
        <f t="shared" si="23"/>
        <v>20002.5</v>
      </c>
      <c r="BE16" s="5">
        <f>PARAMETRELER!$D$6</f>
        <v>20002.5</v>
      </c>
      <c r="BF16" s="7">
        <f t="shared" si="142"/>
        <v>0</v>
      </c>
      <c r="BG16" s="7">
        <f>IF(AU16&lt;=PARAMETRELER!$D$6,0,BF16*0.00759)</f>
        <v>0</v>
      </c>
      <c r="BH16" s="20">
        <f t="shared" si="96"/>
        <v>17002.125</v>
      </c>
      <c r="BI16" s="21">
        <f t="shared" si="97"/>
        <v>4100.5124999999998</v>
      </c>
      <c r="BJ16" s="21">
        <f t="shared" si="24"/>
        <v>400.05</v>
      </c>
      <c r="BK16" s="20">
        <f t="shared" si="25"/>
        <v>24503.0625</v>
      </c>
      <c r="BL16" s="44">
        <f t="shared" si="98"/>
        <v>1000.125</v>
      </c>
      <c r="BM16" s="45">
        <f t="shared" si="99"/>
        <v>23502.9375</v>
      </c>
      <c r="BO16" s="2">
        <v>14</v>
      </c>
      <c r="BP16" s="2" t="str">
        <f t="shared" si="26"/>
        <v xml:space="preserve"> AD SOYAD 14</v>
      </c>
      <c r="BQ16" s="7">
        <f t="shared" si="27"/>
        <v>20002.5</v>
      </c>
      <c r="BR16" s="11">
        <f>PARAMETRELER!$D$4</f>
        <v>150018.75</v>
      </c>
      <c r="BS16" s="7">
        <f t="shared" si="143"/>
        <v>2800.3500000000004</v>
      </c>
      <c r="BT16" s="7">
        <f t="shared" si="144"/>
        <v>200.02500000000001</v>
      </c>
      <c r="BU16" s="7">
        <f t="shared" si="28"/>
        <v>17002.125</v>
      </c>
      <c r="BV16" s="7" cm="1">
        <f t="array" ref="BV16">SUMPRODUCT(--(SUM(G16,AC16,AY16,BU16)&gt;PARAMETRELER!$D$21:$D$24), (SUM(G16,AC16,AY16,BU16)-PARAMETRELER!$D$21:$D$24), {0.15;0.05;0.07;0.08})-SUM($H$2,H16,AD16,AZ16)</f>
        <v>2550.3187500000004</v>
      </c>
      <c r="BW16" s="7">
        <f>PARAMETRELER!$D$11</f>
        <v>2550.3187500000004</v>
      </c>
      <c r="BX16" s="7">
        <f t="shared" si="29"/>
        <v>68008.5</v>
      </c>
      <c r="BY16" s="7">
        <f t="shared" si="30"/>
        <v>51006.375</v>
      </c>
      <c r="BZ16" s="7">
        <f t="shared" si="31"/>
        <v>20002.5</v>
      </c>
      <c r="CA16" s="5">
        <f>PARAMETRELER!$D$6</f>
        <v>20002.5</v>
      </c>
      <c r="CB16" s="7">
        <f t="shared" si="145"/>
        <v>0</v>
      </c>
      <c r="CC16" s="7">
        <f>IF(BQ16&lt;=PARAMETRELER!$D$6,0,CB16*0.00759)</f>
        <v>0</v>
      </c>
      <c r="CD16" s="20">
        <f t="shared" si="100"/>
        <v>17002.125</v>
      </c>
      <c r="CE16" s="21">
        <f t="shared" si="101"/>
        <v>4100.5124999999998</v>
      </c>
      <c r="CF16" s="21">
        <f t="shared" si="32"/>
        <v>400.05</v>
      </c>
      <c r="CG16" s="20">
        <f t="shared" si="33"/>
        <v>24503.0625</v>
      </c>
      <c r="CH16" s="44">
        <f t="shared" si="102"/>
        <v>1000.125</v>
      </c>
      <c r="CI16" s="45">
        <f t="shared" si="103"/>
        <v>23502.9375</v>
      </c>
      <c r="CK16" s="2">
        <v>14</v>
      </c>
      <c r="CL16" s="2" t="str">
        <f t="shared" si="34"/>
        <v xml:space="preserve"> AD SOYAD 14</v>
      </c>
      <c r="CM16" s="7">
        <f t="shared" si="35"/>
        <v>20002.5</v>
      </c>
      <c r="CN16" s="11">
        <f>PARAMETRELER!$D$4</f>
        <v>150018.75</v>
      </c>
      <c r="CO16" s="7">
        <f t="shared" si="146"/>
        <v>2800.3500000000004</v>
      </c>
      <c r="CP16" s="7">
        <f t="shared" si="147"/>
        <v>200.02500000000001</v>
      </c>
      <c r="CQ16" s="7">
        <f t="shared" si="36"/>
        <v>17002.125</v>
      </c>
      <c r="CR16" s="7" cm="1">
        <f t="array" ref="CR16">SUMPRODUCT(--(SUM(G16,AC16,AY16,BU16,CQ16)&gt;PARAMETRELER!$D$21:$D$24), (SUM(G16,AC16,AY16,BU16,CQ16)-PARAMETRELER!$D$21:$D$24), {0.15;0.05;0.07;0.08})-SUM($H$2,H16,AD16,AZ16,BV16)</f>
        <v>2550.3187500000004</v>
      </c>
      <c r="CS16" s="7">
        <f>PARAMETRELER!$D$12</f>
        <v>2550.3187500000004</v>
      </c>
      <c r="CT16" s="7">
        <f t="shared" si="37"/>
        <v>85010.625</v>
      </c>
      <c r="CU16" s="7">
        <f t="shared" si="38"/>
        <v>68008.5</v>
      </c>
      <c r="CV16" s="7">
        <f t="shared" si="39"/>
        <v>20002.5</v>
      </c>
      <c r="CW16" s="5">
        <f>PARAMETRELER!$D$6</f>
        <v>20002.5</v>
      </c>
      <c r="CX16" s="7">
        <f t="shared" si="148"/>
        <v>0</v>
      </c>
      <c r="CY16" s="7">
        <f>IF(CM16&lt;=PARAMETRELER!$D$6,0,CX16*0.00759)</f>
        <v>0</v>
      </c>
      <c r="CZ16" s="20">
        <f t="shared" si="104"/>
        <v>17002.125</v>
      </c>
      <c r="DA16" s="21">
        <f t="shared" si="105"/>
        <v>4100.5124999999998</v>
      </c>
      <c r="DB16" s="21">
        <f t="shared" si="40"/>
        <v>400.05</v>
      </c>
      <c r="DC16" s="20">
        <f t="shared" si="41"/>
        <v>24503.0625</v>
      </c>
      <c r="DD16" s="44">
        <f t="shared" si="106"/>
        <v>1000.125</v>
      </c>
      <c r="DE16" s="45">
        <f t="shared" si="107"/>
        <v>23502.9375</v>
      </c>
      <c r="DG16" s="2">
        <v>14</v>
      </c>
      <c r="DH16" s="2" t="str">
        <f t="shared" si="200"/>
        <v xml:space="preserve"> AD SOYAD 14</v>
      </c>
      <c r="DI16" s="7">
        <f t="shared" si="201"/>
        <v>20002.5</v>
      </c>
      <c r="DJ16" s="11">
        <f>PARAMETRELER!$D$4</f>
        <v>150018.75</v>
      </c>
      <c r="DK16" s="7">
        <f t="shared" si="149"/>
        <v>2800.3500000000004</v>
      </c>
      <c r="DL16" s="7">
        <f t="shared" si="150"/>
        <v>200.02500000000001</v>
      </c>
      <c r="DM16" s="7">
        <f t="shared" si="43"/>
        <v>17002.125</v>
      </c>
      <c r="DN16" s="7" cm="1">
        <f t="array" ref="DN16">SUMPRODUCT(--(SUM(G16,AC16,AY16,BU16,CQ16,DM16)&gt;PARAMETRELER!$D$21:$D$24), (SUM(G16,AC16,AY16,BU16,CQ16,DM16)-PARAMETRELER!$D$21:$D$24), {0.15;0.05;0.07;0.08})-SUM($H$2,H16,AD16,AZ16,BV16,CR16)</f>
        <v>2550.3187499999985</v>
      </c>
      <c r="DO16" s="7">
        <f>PARAMETRELER!$D$13</f>
        <v>2550.3187499999985</v>
      </c>
      <c r="DP16" s="7">
        <f t="shared" si="44"/>
        <v>102012.75</v>
      </c>
      <c r="DQ16" s="7">
        <f t="shared" si="45"/>
        <v>85010.625</v>
      </c>
      <c r="DR16" s="7">
        <f t="shared" si="46"/>
        <v>20002.5</v>
      </c>
      <c r="DS16" s="5">
        <f>PARAMETRELER!$D$6</f>
        <v>20002.5</v>
      </c>
      <c r="DT16" s="7">
        <f t="shared" si="151"/>
        <v>0</v>
      </c>
      <c r="DU16" s="7">
        <f>IF(DI16&lt;=PARAMETRELER!$D$6,0,DT16*0.00759)</f>
        <v>0</v>
      </c>
      <c r="DV16" s="20">
        <f t="shared" si="108"/>
        <v>17002.125</v>
      </c>
      <c r="DW16" s="21">
        <f t="shared" si="109"/>
        <v>4100.5124999999998</v>
      </c>
      <c r="DX16" s="21">
        <f t="shared" si="47"/>
        <v>400.05</v>
      </c>
      <c r="DY16" s="20">
        <f t="shared" si="48"/>
        <v>24503.0625</v>
      </c>
      <c r="DZ16" s="44">
        <f t="shared" si="110"/>
        <v>1000.125</v>
      </c>
      <c r="EA16" s="45">
        <f t="shared" si="111"/>
        <v>23502.9375</v>
      </c>
      <c r="EC16" s="2">
        <v>14</v>
      </c>
      <c r="ED16" s="2" t="str">
        <f t="shared" si="49"/>
        <v xml:space="preserve"> AD SOYAD 14</v>
      </c>
      <c r="EE16" s="7">
        <f t="shared" si="152"/>
        <v>20002.5</v>
      </c>
      <c r="EF16" s="11">
        <f>PARAMETRELER!$D$4</f>
        <v>150018.75</v>
      </c>
      <c r="EG16" s="7">
        <f t="shared" si="153"/>
        <v>2800.3500000000004</v>
      </c>
      <c r="EH16" s="7">
        <f t="shared" si="154"/>
        <v>200.02500000000001</v>
      </c>
      <c r="EI16" s="7">
        <f t="shared" si="155"/>
        <v>17002.125</v>
      </c>
      <c r="EJ16" s="7" cm="1">
        <f t="array" ref="EJ16">SUMPRODUCT(--(SUM(G16,AC16,AY16,BU16,CQ16,DM16,EI16)&gt;PARAMETRELER!$D$21:$D$24), (SUM(G16,AC16,AY16,BU16,CQ16,DM16,EI16)-PARAMETRELER!$D$21:$D$24), {0.15;0.05;0.07;0.08})-SUM($H$2,H16,AD16,AZ16,BV16,CR16,DN16)</f>
        <v>3001.0625000000036</v>
      </c>
      <c r="EK16" s="7">
        <f>PARAMETRELER!$D$14</f>
        <v>3001.0625000000036</v>
      </c>
      <c r="EL16" s="7">
        <f t="shared" si="156"/>
        <v>119014.875</v>
      </c>
      <c r="EM16" s="7">
        <f t="shared" si="157"/>
        <v>102012.75</v>
      </c>
      <c r="EN16" s="7">
        <f t="shared" si="158"/>
        <v>20002.5</v>
      </c>
      <c r="EO16" s="5">
        <f>PARAMETRELER!$D$6</f>
        <v>20002.5</v>
      </c>
      <c r="EP16" s="7">
        <f t="shared" si="159"/>
        <v>0</v>
      </c>
      <c r="EQ16" s="7">
        <f>IF(EE16&lt;=PARAMETRELER!$D$6,0,EP16*0.00759)</f>
        <v>0</v>
      </c>
      <c r="ER16" s="20">
        <f t="shared" si="112"/>
        <v>17002.125</v>
      </c>
      <c r="ES16" s="21">
        <f t="shared" si="113"/>
        <v>4100.5124999999998</v>
      </c>
      <c r="ET16" s="21">
        <f t="shared" si="54"/>
        <v>400.05</v>
      </c>
      <c r="EU16" s="20">
        <f t="shared" si="55"/>
        <v>24503.0625</v>
      </c>
      <c r="EV16" s="44">
        <f t="shared" si="114"/>
        <v>1000.125</v>
      </c>
      <c r="EW16" s="45">
        <f t="shared" si="115"/>
        <v>23502.9375</v>
      </c>
      <c r="EY16" s="2">
        <v>14</v>
      </c>
      <c r="EZ16" s="2" t="str">
        <f t="shared" si="56"/>
        <v xml:space="preserve"> AD SOYAD 14</v>
      </c>
      <c r="FA16" s="7">
        <f t="shared" si="160"/>
        <v>20002.5</v>
      </c>
      <c r="FB16" s="11">
        <f>PARAMETRELER!$D$4</f>
        <v>150018.75</v>
      </c>
      <c r="FC16" s="7">
        <f t="shared" si="161"/>
        <v>2800.3500000000004</v>
      </c>
      <c r="FD16" s="7">
        <f t="shared" si="162"/>
        <v>200.02500000000001</v>
      </c>
      <c r="FE16" s="7">
        <f t="shared" si="163"/>
        <v>17002.125</v>
      </c>
      <c r="FF16" s="7" cm="1">
        <f t="array" ref="FF16">SUMPRODUCT(--(SUM(G16,AC16,AY16,BU16,CQ16,DM16,EI16,FE16)&gt;PARAMETRELER!$D$21:$D$24), (SUM(G16,AC16,AY16,BU16,CQ16,DM16,EI16,FE16)-PARAMETRELER!$D$21:$D$24), {0.15;0.05;0.07;0.08})-SUM($H$2,H16,AD16,AZ16,BV16,CR16,DN16,EJ16)</f>
        <v>3400.4249999999956</v>
      </c>
      <c r="FG16" s="7">
        <f>PARAMETRELER!$D$15</f>
        <v>3400.4249999999956</v>
      </c>
      <c r="FH16" s="7">
        <f t="shared" si="164"/>
        <v>136017</v>
      </c>
      <c r="FI16" s="7">
        <f t="shared" si="165"/>
        <v>119014.875</v>
      </c>
      <c r="FJ16" s="7">
        <f t="shared" si="166"/>
        <v>20002.5</v>
      </c>
      <c r="FK16" s="5">
        <f>PARAMETRELER!$D$6</f>
        <v>20002.5</v>
      </c>
      <c r="FL16" s="7">
        <f t="shared" si="167"/>
        <v>0</v>
      </c>
      <c r="FM16" s="7">
        <f>IF(FA16&lt;=PARAMETRELER!$D$6,0,FL16*0.00759)</f>
        <v>0</v>
      </c>
      <c r="FN16" s="20">
        <f t="shared" si="116"/>
        <v>17002.125</v>
      </c>
      <c r="FO16" s="21">
        <f t="shared" si="117"/>
        <v>4100.5124999999998</v>
      </c>
      <c r="FP16" s="21">
        <f t="shared" si="61"/>
        <v>400.05</v>
      </c>
      <c r="FQ16" s="20">
        <f t="shared" si="62"/>
        <v>24503.0625</v>
      </c>
      <c r="FR16" s="44">
        <f t="shared" si="118"/>
        <v>1000.125</v>
      </c>
      <c r="FS16" s="45">
        <f t="shared" si="119"/>
        <v>23502.9375</v>
      </c>
      <c r="FU16" s="2">
        <v>14</v>
      </c>
      <c r="FV16" s="2" t="str">
        <f t="shared" si="63"/>
        <v xml:space="preserve"> AD SOYAD 14</v>
      </c>
      <c r="FW16" s="7">
        <f t="shared" si="168"/>
        <v>20002.5</v>
      </c>
      <c r="FX16" s="11">
        <f>PARAMETRELER!$D$4</f>
        <v>150018.75</v>
      </c>
      <c r="FY16" s="7">
        <f t="shared" si="169"/>
        <v>2800.3500000000004</v>
      </c>
      <c r="FZ16" s="7">
        <f t="shared" si="170"/>
        <v>200.02500000000001</v>
      </c>
      <c r="GA16" s="7">
        <f t="shared" si="171"/>
        <v>17002.125</v>
      </c>
      <c r="GB16" s="7" cm="1">
        <f t="array" ref="GB16">SUMPRODUCT(--(SUM(G16,AC16,AY16,BU16,CQ16,DM16,EI16,FE16,GA16)&gt;PARAMETRELER!$D$21:$D$24), (SUM(G16,AC16,AY16,BU16,CQ16,DM16,EI16,FE16,GA16)-PARAMETRELER!$D$21:$D$24), {0.15;0.05;0.07;0.08})-SUM($H$2,H16,AD16,AZ16,BV16,CR16,DN16,EJ16,FF16)</f>
        <v>3400.4249999999993</v>
      </c>
      <c r="GC16" s="7">
        <f>PARAMETRELER!$D$16</f>
        <v>3400.4249999999993</v>
      </c>
      <c r="GD16" s="7">
        <f t="shared" si="172"/>
        <v>153019.125</v>
      </c>
      <c r="GE16" s="7">
        <f t="shared" si="173"/>
        <v>136017</v>
      </c>
      <c r="GF16" s="7">
        <f t="shared" si="174"/>
        <v>20002.5</v>
      </c>
      <c r="GG16" s="5">
        <f>PARAMETRELER!$D$6</f>
        <v>20002.5</v>
      </c>
      <c r="GH16" s="7">
        <f t="shared" si="175"/>
        <v>0</v>
      </c>
      <c r="GI16" s="7">
        <f>IF(FW16&lt;=PARAMETRELER!$D$6,0,GH16*0.00759)</f>
        <v>0</v>
      </c>
      <c r="GJ16" s="20">
        <f t="shared" si="120"/>
        <v>17002.125</v>
      </c>
      <c r="GK16" s="21">
        <f t="shared" si="121"/>
        <v>4100.5124999999998</v>
      </c>
      <c r="GL16" s="21">
        <f t="shared" si="68"/>
        <v>400.05</v>
      </c>
      <c r="GM16" s="20">
        <f t="shared" si="69"/>
        <v>24503.0625</v>
      </c>
      <c r="GN16" s="44">
        <f t="shared" si="122"/>
        <v>1000.125</v>
      </c>
      <c r="GO16" s="45">
        <f t="shared" si="123"/>
        <v>23502.9375</v>
      </c>
      <c r="GQ16" s="2">
        <v>14</v>
      </c>
      <c r="GR16" s="2" t="str">
        <f t="shared" si="70"/>
        <v xml:space="preserve"> AD SOYAD 14</v>
      </c>
      <c r="GS16" s="7">
        <f t="shared" si="176"/>
        <v>20002.5</v>
      </c>
      <c r="GT16" s="11">
        <f>PARAMETRELER!$D$4</f>
        <v>150018.75</v>
      </c>
      <c r="GU16" s="7">
        <f t="shared" si="177"/>
        <v>2800.3500000000004</v>
      </c>
      <c r="GV16" s="7">
        <f t="shared" si="178"/>
        <v>200.02500000000001</v>
      </c>
      <c r="GW16" s="7">
        <f t="shared" si="179"/>
        <v>17002.125</v>
      </c>
      <c r="GX16" s="7" cm="1">
        <f t="array" ref="GX16">SUMPRODUCT(--(SUM(G16,AC16,AY16,BU16,CQ16,DM16,EI16,FE16,GA16,GW16)&gt;PARAMETRELER!$D$21:$D$24), (SUM(G16,AC16,AY16,BU16,CQ16,DM16,EI16,FE16,GA16,GW16)-PARAMETRELER!$D$21:$D$24), {0.15;0.05;0.07;0.08})-SUM($H$2,H16,AD16,AZ16,BV16,CR16,DN16,EJ16,FF16,GB16)</f>
        <v>3400.4250000000029</v>
      </c>
      <c r="GY16" s="7">
        <f>PARAMETRELER!$D$17</f>
        <v>3400.4250000000029</v>
      </c>
      <c r="GZ16" s="7">
        <f t="shared" si="180"/>
        <v>170021.25</v>
      </c>
      <c r="HA16" s="7">
        <f t="shared" si="181"/>
        <v>153019.125</v>
      </c>
      <c r="HB16" s="7">
        <f t="shared" si="182"/>
        <v>20002.5</v>
      </c>
      <c r="HC16" s="5">
        <f>PARAMETRELER!$D$6</f>
        <v>20002.5</v>
      </c>
      <c r="HD16" s="7">
        <f t="shared" si="183"/>
        <v>0</v>
      </c>
      <c r="HE16" s="7">
        <f>IF(GS16&lt;=PARAMETRELER!$D$6,0,HD16*0.00759)</f>
        <v>0</v>
      </c>
      <c r="HF16" s="20">
        <f t="shared" si="124"/>
        <v>17002.125</v>
      </c>
      <c r="HG16" s="21">
        <f t="shared" si="125"/>
        <v>4100.5124999999998</v>
      </c>
      <c r="HH16" s="21">
        <f t="shared" si="75"/>
        <v>400.05</v>
      </c>
      <c r="HI16" s="20">
        <f t="shared" si="76"/>
        <v>24503.0625</v>
      </c>
      <c r="HJ16" s="44">
        <f t="shared" si="126"/>
        <v>1000.125</v>
      </c>
      <c r="HK16" s="45">
        <f t="shared" si="127"/>
        <v>23502.9375</v>
      </c>
      <c r="HM16" s="2">
        <v>14</v>
      </c>
      <c r="HN16" s="2" t="str">
        <f t="shared" si="77"/>
        <v xml:space="preserve"> AD SOYAD 14</v>
      </c>
      <c r="HO16" s="7">
        <f t="shared" si="184"/>
        <v>20002.5</v>
      </c>
      <c r="HP16" s="11">
        <f>PARAMETRELER!$D$4</f>
        <v>150018.75</v>
      </c>
      <c r="HQ16" s="7">
        <f t="shared" si="185"/>
        <v>2800.3500000000004</v>
      </c>
      <c r="HR16" s="7">
        <f t="shared" si="186"/>
        <v>200.02500000000001</v>
      </c>
      <c r="HS16" s="7">
        <f t="shared" si="187"/>
        <v>17002.125</v>
      </c>
      <c r="HT16" s="7" cm="1">
        <f t="array" ref="HT16">SUMPRODUCT(--(SUM(G16,AC16,AY16,BU16,CQ16,DM16,EI16,FE16,GA16,GW16,HS16)&gt;PARAMETRELER!$D$21:$D$24), (SUM(G16,AC16,AY16,BU16,CQ16,DM16,EI16,FE16,GA16,GW16,HS16)-PARAMETRELER!$D$21:$D$24), {0.15;0.05;0.07;0.08})-SUM($H$2,H16,AD16,AZ16,BV16,CR16,DN16,EJ16,FF16,GB16,GX16)</f>
        <v>3400.4249999999993</v>
      </c>
      <c r="HU16" s="7">
        <f>PARAMETRELER!$D$18</f>
        <v>3400.4249999999993</v>
      </c>
      <c r="HV16" s="7">
        <f t="shared" si="188"/>
        <v>187023.375</v>
      </c>
      <c r="HW16" s="7">
        <f t="shared" si="189"/>
        <v>170021.25</v>
      </c>
      <c r="HX16" s="7">
        <f t="shared" si="190"/>
        <v>20002.5</v>
      </c>
      <c r="HY16" s="5">
        <f>PARAMETRELER!$D$6</f>
        <v>20002.5</v>
      </c>
      <c r="HZ16" s="7">
        <f t="shared" si="191"/>
        <v>0</v>
      </c>
      <c r="IA16" s="7">
        <f>IF(HO16&lt;=PARAMETRELER!$D$6,0,HZ16*0.00759)</f>
        <v>0</v>
      </c>
      <c r="IB16" s="20">
        <f t="shared" si="128"/>
        <v>17002.125</v>
      </c>
      <c r="IC16" s="21">
        <f t="shared" si="129"/>
        <v>4100.5124999999998</v>
      </c>
      <c r="ID16" s="21">
        <f t="shared" si="82"/>
        <v>400.05</v>
      </c>
      <c r="IE16" s="20">
        <f t="shared" si="83"/>
        <v>24503.0625</v>
      </c>
      <c r="IF16" s="44">
        <f t="shared" si="130"/>
        <v>1000.125</v>
      </c>
      <c r="IG16" s="45">
        <f t="shared" si="131"/>
        <v>23502.9375</v>
      </c>
      <c r="II16" s="2">
        <v>14</v>
      </c>
      <c r="IJ16" s="2" t="str">
        <f t="shared" si="84"/>
        <v xml:space="preserve"> AD SOYAD 14</v>
      </c>
      <c r="IK16" s="7">
        <f t="shared" si="192"/>
        <v>20002.5</v>
      </c>
      <c r="IL16" s="11">
        <f>PARAMETRELER!$D$4</f>
        <v>150018.75</v>
      </c>
      <c r="IM16" s="7">
        <f t="shared" si="193"/>
        <v>2800.3500000000004</v>
      </c>
      <c r="IN16" s="7">
        <f t="shared" si="194"/>
        <v>200.02500000000001</v>
      </c>
      <c r="IO16" s="7">
        <f t="shared" si="195"/>
        <v>17002.125</v>
      </c>
      <c r="IP16" s="7" cm="1">
        <f t="array" ref="IP16">SUMPRODUCT(--(SUM(G16,AC16,AY16,BU16,CQ16,DM16,EI16,FE16,GA16,GW16,HS16,IO16)&gt;PARAMETRELER!$D$21:$D$24), (SUM(G16,AC16,AY16,BU16,CQ16,DM16,EI16,FE16,GA16,GW16,HS16,IO16)-PARAMETRELER!$D$21:$D$24), {0.15;0.05;0.07;0.08})-SUM($H$2,H16,AD16,AZ16,BV16,CR16,DN16,EJ16,FF16,GB16,GX16,HT16)</f>
        <v>3400.4249999999993</v>
      </c>
      <c r="IQ16" s="7">
        <f>PARAMETRELER!$D$19</f>
        <v>3400.4249999999993</v>
      </c>
      <c r="IR16" s="7">
        <f t="shared" si="196"/>
        <v>204025.5</v>
      </c>
      <c r="IS16" s="7">
        <f t="shared" si="197"/>
        <v>187023.375</v>
      </c>
      <c r="IT16" s="7">
        <f t="shared" si="198"/>
        <v>20002.5</v>
      </c>
      <c r="IU16" s="5">
        <f>PARAMETRELER!$D$6</f>
        <v>20002.5</v>
      </c>
      <c r="IV16" s="7">
        <f t="shared" si="199"/>
        <v>0</v>
      </c>
      <c r="IW16" s="7">
        <f>IF(IK16&lt;=PARAMETRELER!$D$6,0,IV16*0.00759)</f>
        <v>0</v>
      </c>
      <c r="IX16" s="20">
        <f t="shared" si="132"/>
        <v>17002.125</v>
      </c>
      <c r="IY16" s="21">
        <f t="shared" si="133"/>
        <v>4100.5124999999998</v>
      </c>
      <c r="IZ16" s="21">
        <f t="shared" si="89"/>
        <v>400.05</v>
      </c>
      <c r="JA16" s="20">
        <f t="shared" si="90"/>
        <v>24503.0625</v>
      </c>
      <c r="JB16" s="44">
        <f t="shared" si="134"/>
        <v>1000.125</v>
      </c>
      <c r="JC16" s="45">
        <f t="shared" si="135"/>
        <v>23502.9375</v>
      </c>
    </row>
    <row r="17" spans="1:263" ht="15.6" x14ac:dyDescent="0.3">
      <c r="A17" s="3">
        <v>15</v>
      </c>
      <c r="B17" s="3" t="str">
        <f>'YILLIK MALİYET RAPORU'!B17</f>
        <v xml:space="preserve"> AD SOYAD 15</v>
      </c>
      <c r="C17" s="4">
        <f>'YILLIK MALİYET RAPORU'!C17</f>
        <v>20002.5</v>
      </c>
      <c r="D17" s="4">
        <f>PARAMETRELER!$D$4</f>
        <v>150018.75</v>
      </c>
      <c r="E17" s="4">
        <f t="shared" si="0"/>
        <v>2800.3500000000004</v>
      </c>
      <c r="F17" s="4">
        <f t="shared" si="1"/>
        <v>200.02500000000001</v>
      </c>
      <c r="G17" s="4">
        <f t="shared" si="2"/>
        <v>17002.125</v>
      </c>
      <c r="H17" s="4" cm="1">
        <f t="array" ref="H17">SUMPRODUCT(--(SUM(G17:G17)&gt;PARAMETRELER!$D$21:$D$24), (SUM(G17:G17)-PARAMETRELER!$D$21:$D$24), {0.15;0.05;0.07;0.08})-SUM($H$2:$H$2)</f>
        <v>2550.3187499999999</v>
      </c>
      <c r="I17" s="4">
        <f>PARAMETRELER!$D$8</f>
        <v>2550.3187499999999</v>
      </c>
      <c r="J17" s="4">
        <f t="shared" si="3"/>
        <v>17002.125</v>
      </c>
      <c r="K17" s="4">
        <v>0</v>
      </c>
      <c r="L17" s="4">
        <f t="shared" si="4"/>
        <v>20002.5</v>
      </c>
      <c r="M17" s="4">
        <f>PARAMETRELER!$D$6</f>
        <v>20002.5</v>
      </c>
      <c r="N17" s="4">
        <f t="shared" si="136"/>
        <v>0</v>
      </c>
      <c r="O17" s="4">
        <f>IF(C17&lt;=PARAMETRELER!$D$6,0,N17*0.00759)</f>
        <v>0</v>
      </c>
      <c r="P17" s="20">
        <f t="shared" si="5"/>
        <v>17002.125</v>
      </c>
      <c r="Q17" s="21">
        <f t="shared" si="6"/>
        <v>4100.5124999999998</v>
      </c>
      <c r="R17" s="21">
        <f t="shared" si="7"/>
        <v>400.05</v>
      </c>
      <c r="S17" s="22">
        <f t="shared" si="8"/>
        <v>24503.0625</v>
      </c>
      <c r="T17" s="44">
        <f t="shared" si="9"/>
        <v>1000.125</v>
      </c>
      <c r="U17" s="45">
        <f t="shared" si="91"/>
        <v>23502.9375</v>
      </c>
      <c r="W17" s="3">
        <v>15</v>
      </c>
      <c r="X17" s="3" t="str">
        <f t="shared" si="10"/>
        <v xml:space="preserve"> AD SOYAD 15</v>
      </c>
      <c r="Y17" s="4">
        <f t="shared" si="11"/>
        <v>20002.5</v>
      </c>
      <c r="Z17" s="4">
        <f>PARAMETRELER!$D$4</f>
        <v>150018.75</v>
      </c>
      <c r="AA17" s="4">
        <f t="shared" si="137"/>
        <v>2800.3500000000004</v>
      </c>
      <c r="AB17" s="4">
        <f t="shared" si="138"/>
        <v>200.02500000000001</v>
      </c>
      <c r="AC17" s="4">
        <f t="shared" si="12"/>
        <v>17002.125</v>
      </c>
      <c r="AD17" s="4" cm="1">
        <f t="array" ref="AD17">SUMPRODUCT(--(SUM(G17,AC17)&gt;PARAMETRELER!$D$21:$D$24), (SUM(G17,AC17)-PARAMETRELER!$D$21:$D$24), {0.15;0.05;0.07;0.08})-SUM($H$2,H17)</f>
        <v>2550.3187499999999</v>
      </c>
      <c r="AE17" s="4">
        <f>PARAMETRELER!$D$9</f>
        <v>2550.3187499999999</v>
      </c>
      <c r="AF17" s="4">
        <f t="shared" si="13"/>
        <v>34004.25</v>
      </c>
      <c r="AG17" s="4">
        <f t="shared" si="14"/>
        <v>17002.125</v>
      </c>
      <c r="AH17" s="4">
        <f t="shared" si="15"/>
        <v>20002.5</v>
      </c>
      <c r="AI17" s="4">
        <f>PARAMETRELER!$D$6</f>
        <v>20002.5</v>
      </c>
      <c r="AJ17" s="4">
        <f t="shared" si="139"/>
        <v>0</v>
      </c>
      <c r="AK17" s="4">
        <f>IF(Y17&lt;=PARAMETRELER!$D$6,0,AJ17*0.00759)</f>
        <v>0</v>
      </c>
      <c r="AL17" s="20">
        <f t="shared" si="92"/>
        <v>17002.125</v>
      </c>
      <c r="AM17" s="21">
        <f t="shared" si="93"/>
        <v>4100.5124999999998</v>
      </c>
      <c r="AN17" s="21">
        <f t="shared" si="16"/>
        <v>400.05</v>
      </c>
      <c r="AO17" s="22">
        <f t="shared" si="17"/>
        <v>24503.0625</v>
      </c>
      <c r="AP17" s="44">
        <f t="shared" si="94"/>
        <v>1000.125</v>
      </c>
      <c r="AQ17" s="45">
        <f t="shared" si="95"/>
        <v>23502.9375</v>
      </c>
      <c r="AS17" s="3">
        <v>15</v>
      </c>
      <c r="AT17" s="3" t="str">
        <f t="shared" si="18"/>
        <v xml:space="preserve"> AD SOYAD 15</v>
      </c>
      <c r="AU17" s="4">
        <f t="shared" si="19"/>
        <v>20002.5</v>
      </c>
      <c r="AV17" s="4">
        <f>PARAMETRELER!$D$4</f>
        <v>150018.75</v>
      </c>
      <c r="AW17" s="4">
        <f t="shared" si="140"/>
        <v>2800.3500000000004</v>
      </c>
      <c r="AX17" s="4">
        <f t="shared" si="141"/>
        <v>200.02500000000001</v>
      </c>
      <c r="AY17" s="4">
        <f t="shared" si="20"/>
        <v>17002.125</v>
      </c>
      <c r="AZ17" s="4" cm="1">
        <f t="array" ref="AZ17">SUMPRODUCT(--(SUM(G17,AC17,AY17)&gt;PARAMETRELER!$D$21:$D$24), (SUM(G17,AC17,AY17)-PARAMETRELER!$D$21:$D$24), {0.15;0.05;0.07;0.08})-SUM($H$2,H17,AD17)</f>
        <v>2550.3187499999995</v>
      </c>
      <c r="BA17" s="4">
        <f>PARAMETRELER!$D$10</f>
        <v>2550.3187499999995</v>
      </c>
      <c r="BB17" s="4">
        <f t="shared" si="21"/>
        <v>51006.375</v>
      </c>
      <c r="BC17" s="4">
        <f t="shared" si="22"/>
        <v>34004.25</v>
      </c>
      <c r="BD17" s="4">
        <f t="shared" si="23"/>
        <v>20002.5</v>
      </c>
      <c r="BE17" s="4">
        <f>PARAMETRELER!$D$6</f>
        <v>20002.5</v>
      </c>
      <c r="BF17" s="4">
        <f t="shared" si="142"/>
        <v>0</v>
      </c>
      <c r="BG17" s="4">
        <f>IF(AU17&lt;=PARAMETRELER!$D$6,0,BF17*0.00759)</f>
        <v>0</v>
      </c>
      <c r="BH17" s="20">
        <f t="shared" si="96"/>
        <v>17002.125</v>
      </c>
      <c r="BI17" s="21">
        <f t="shared" si="97"/>
        <v>4100.5124999999998</v>
      </c>
      <c r="BJ17" s="21">
        <f t="shared" si="24"/>
        <v>400.05</v>
      </c>
      <c r="BK17" s="22">
        <f t="shared" si="25"/>
        <v>24503.0625</v>
      </c>
      <c r="BL17" s="44">
        <f t="shared" si="98"/>
        <v>1000.125</v>
      </c>
      <c r="BM17" s="45">
        <f t="shared" si="99"/>
        <v>23502.9375</v>
      </c>
      <c r="BO17" s="3">
        <v>15</v>
      </c>
      <c r="BP17" s="3" t="str">
        <f t="shared" si="26"/>
        <v xml:space="preserve"> AD SOYAD 15</v>
      </c>
      <c r="BQ17" s="4">
        <f t="shared" si="27"/>
        <v>20002.5</v>
      </c>
      <c r="BR17" s="4">
        <f>PARAMETRELER!$D$4</f>
        <v>150018.75</v>
      </c>
      <c r="BS17" s="4">
        <f t="shared" si="143"/>
        <v>2800.3500000000004</v>
      </c>
      <c r="BT17" s="4">
        <f t="shared" si="144"/>
        <v>200.02500000000001</v>
      </c>
      <c r="BU17" s="4">
        <f t="shared" si="28"/>
        <v>17002.125</v>
      </c>
      <c r="BV17" s="4" cm="1">
        <f t="array" ref="BV17">SUMPRODUCT(--(SUM(G17,AC17,AY17,BU17)&gt;PARAMETRELER!$D$21:$D$24), (SUM(G17,AC17,AY17,BU17)-PARAMETRELER!$D$21:$D$24), {0.15;0.05;0.07;0.08})-SUM($H$2,H17,AD17,AZ17)</f>
        <v>2550.3187500000004</v>
      </c>
      <c r="BW17" s="4">
        <f>PARAMETRELER!$D$11</f>
        <v>2550.3187500000004</v>
      </c>
      <c r="BX17" s="4">
        <f t="shared" si="29"/>
        <v>68008.5</v>
      </c>
      <c r="BY17" s="4">
        <f t="shared" si="30"/>
        <v>51006.375</v>
      </c>
      <c r="BZ17" s="4">
        <f t="shared" si="31"/>
        <v>20002.5</v>
      </c>
      <c r="CA17" s="4">
        <f>PARAMETRELER!$D$6</f>
        <v>20002.5</v>
      </c>
      <c r="CB17" s="4">
        <f t="shared" si="145"/>
        <v>0</v>
      </c>
      <c r="CC17" s="4">
        <f>IF(BQ17&lt;=PARAMETRELER!$D$6,0,CB17*0.00759)</f>
        <v>0</v>
      </c>
      <c r="CD17" s="20">
        <f t="shared" si="100"/>
        <v>17002.125</v>
      </c>
      <c r="CE17" s="21">
        <f t="shared" si="101"/>
        <v>4100.5124999999998</v>
      </c>
      <c r="CF17" s="21">
        <f t="shared" si="32"/>
        <v>400.05</v>
      </c>
      <c r="CG17" s="22">
        <f t="shared" si="33"/>
        <v>24503.0625</v>
      </c>
      <c r="CH17" s="44">
        <f t="shared" si="102"/>
        <v>1000.125</v>
      </c>
      <c r="CI17" s="45">
        <f t="shared" si="103"/>
        <v>23502.9375</v>
      </c>
      <c r="CK17" s="3">
        <v>15</v>
      </c>
      <c r="CL17" s="3" t="str">
        <f t="shared" si="34"/>
        <v xml:space="preserve"> AD SOYAD 15</v>
      </c>
      <c r="CM17" s="4">
        <f t="shared" si="35"/>
        <v>20002.5</v>
      </c>
      <c r="CN17" s="4">
        <f>PARAMETRELER!$D$4</f>
        <v>150018.75</v>
      </c>
      <c r="CO17" s="4">
        <f t="shared" si="146"/>
        <v>2800.3500000000004</v>
      </c>
      <c r="CP17" s="4">
        <f t="shared" si="147"/>
        <v>200.02500000000001</v>
      </c>
      <c r="CQ17" s="4">
        <f t="shared" si="36"/>
        <v>17002.125</v>
      </c>
      <c r="CR17" s="4" cm="1">
        <f t="array" ref="CR17">SUMPRODUCT(--(SUM(G17,AC17,AY17,BU17,CQ17)&gt;PARAMETRELER!$D$21:$D$24), (SUM(G17,AC17,AY17,BU17,CQ17)-PARAMETRELER!$D$21:$D$24), {0.15;0.05;0.07;0.08})-SUM($H$2,H17,AD17,AZ17,BV17)</f>
        <v>2550.3187500000004</v>
      </c>
      <c r="CS17" s="4">
        <f>PARAMETRELER!$D$12</f>
        <v>2550.3187500000004</v>
      </c>
      <c r="CT17" s="4">
        <f t="shared" si="37"/>
        <v>85010.625</v>
      </c>
      <c r="CU17" s="4">
        <f t="shared" si="38"/>
        <v>68008.5</v>
      </c>
      <c r="CV17" s="4">
        <f t="shared" si="39"/>
        <v>20002.5</v>
      </c>
      <c r="CW17" s="4">
        <f>PARAMETRELER!$D$6</f>
        <v>20002.5</v>
      </c>
      <c r="CX17" s="4">
        <f t="shared" si="148"/>
        <v>0</v>
      </c>
      <c r="CY17" s="4">
        <f>IF(CM17&lt;=PARAMETRELER!$D$6,0,CX17*0.00759)</f>
        <v>0</v>
      </c>
      <c r="CZ17" s="20">
        <f t="shared" si="104"/>
        <v>17002.125</v>
      </c>
      <c r="DA17" s="21">
        <f t="shared" si="105"/>
        <v>4100.5124999999998</v>
      </c>
      <c r="DB17" s="21">
        <f t="shared" si="40"/>
        <v>400.05</v>
      </c>
      <c r="DC17" s="22">
        <f t="shared" si="41"/>
        <v>24503.0625</v>
      </c>
      <c r="DD17" s="44">
        <f t="shared" si="106"/>
        <v>1000.125</v>
      </c>
      <c r="DE17" s="45">
        <f t="shared" si="107"/>
        <v>23502.9375</v>
      </c>
      <c r="DG17" s="3">
        <v>15</v>
      </c>
      <c r="DH17" s="3" t="str">
        <f t="shared" si="200"/>
        <v xml:space="preserve"> AD SOYAD 15</v>
      </c>
      <c r="DI17" s="4">
        <f t="shared" si="201"/>
        <v>20002.5</v>
      </c>
      <c r="DJ17" s="4">
        <f>PARAMETRELER!$D$4</f>
        <v>150018.75</v>
      </c>
      <c r="DK17" s="4">
        <f t="shared" si="149"/>
        <v>2800.3500000000004</v>
      </c>
      <c r="DL17" s="4">
        <f t="shared" si="150"/>
        <v>200.02500000000001</v>
      </c>
      <c r="DM17" s="4">
        <f t="shared" si="43"/>
        <v>17002.125</v>
      </c>
      <c r="DN17" s="4" cm="1">
        <f t="array" ref="DN17">SUMPRODUCT(--(SUM(G17,AC17,AY17,BU17,CQ17,DM17)&gt;PARAMETRELER!$D$21:$D$24), (SUM(G17,AC17,AY17,BU17,CQ17,DM17)-PARAMETRELER!$D$21:$D$24), {0.15;0.05;0.07;0.08})-SUM($H$2,H17,AD17,AZ17,BV17,CR17)</f>
        <v>2550.3187499999985</v>
      </c>
      <c r="DO17" s="4">
        <f>PARAMETRELER!$D$13</f>
        <v>2550.3187499999985</v>
      </c>
      <c r="DP17" s="4">
        <f t="shared" si="44"/>
        <v>102012.75</v>
      </c>
      <c r="DQ17" s="4">
        <f t="shared" si="45"/>
        <v>85010.625</v>
      </c>
      <c r="DR17" s="4">
        <f t="shared" si="46"/>
        <v>20002.5</v>
      </c>
      <c r="DS17" s="4">
        <f>PARAMETRELER!$D$6</f>
        <v>20002.5</v>
      </c>
      <c r="DT17" s="4">
        <f t="shared" si="151"/>
        <v>0</v>
      </c>
      <c r="DU17" s="4">
        <f>IF(DI17&lt;=PARAMETRELER!$D$6,0,DT17*0.00759)</f>
        <v>0</v>
      </c>
      <c r="DV17" s="20">
        <f t="shared" si="108"/>
        <v>17002.125</v>
      </c>
      <c r="DW17" s="21">
        <f t="shared" si="109"/>
        <v>4100.5124999999998</v>
      </c>
      <c r="DX17" s="21">
        <f t="shared" si="47"/>
        <v>400.05</v>
      </c>
      <c r="DY17" s="22">
        <f t="shared" si="48"/>
        <v>24503.0625</v>
      </c>
      <c r="DZ17" s="44">
        <f t="shared" si="110"/>
        <v>1000.125</v>
      </c>
      <c r="EA17" s="45">
        <f t="shared" si="111"/>
        <v>23502.9375</v>
      </c>
      <c r="EC17" s="3">
        <v>15</v>
      </c>
      <c r="ED17" s="3" t="str">
        <f t="shared" si="49"/>
        <v xml:space="preserve"> AD SOYAD 15</v>
      </c>
      <c r="EE17" s="4">
        <f t="shared" si="152"/>
        <v>20002.5</v>
      </c>
      <c r="EF17" s="4">
        <f>PARAMETRELER!$D$4</f>
        <v>150018.75</v>
      </c>
      <c r="EG17" s="4">
        <f t="shared" si="153"/>
        <v>2800.3500000000004</v>
      </c>
      <c r="EH17" s="4">
        <f t="shared" si="154"/>
        <v>200.02500000000001</v>
      </c>
      <c r="EI17" s="4">
        <f t="shared" si="155"/>
        <v>17002.125</v>
      </c>
      <c r="EJ17" s="4" cm="1">
        <f t="array" ref="EJ17">SUMPRODUCT(--(SUM(G17,AC17,AY17,BU17,CQ17,DM17,EI17)&gt;PARAMETRELER!$D$21:$D$24), (SUM(G17,AC17,AY17,BU17,CQ17,DM17,EI17)-PARAMETRELER!$D$21:$D$24), {0.15;0.05;0.07;0.08})-SUM($H$2,H17,AD17,AZ17,BV17,CR17,DN17)</f>
        <v>3001.0625000000036</v>
      </c>
      <c r="EK17" s="4">
        <f>PARAMETRELER!$D$14</f>
        <v>3001.0625000000036</v>
      </c>
      <c r="EL17" s="4">
        <f t="shared" si="156"/>
        <v>119014.875</v>
      </c>
      <c r="EM17" s="4">
        <f t="shared" si="157"/>
        <v>102012.75</v>
      </c>
      <c r="EN17" s="4">
        <f t="shared" si="158"/>
        <v>20002.5</v>
      </c>
      <c r="EO17" s="4">
        <f>PARAMETRELER!$D$6</f>
        <v>20002.5</v>
      </c>
      <c r="EP17" s="4">
        <f t="shared" si="159"/>
        <v>0</v>
      </c>
      <c r="EQ17" s="4">
        <f>IF(EE17&lt;=PARAMETRELER!$D$6,0,EP17*0.00759)</f>
        <v>0</v>
      </c>
      <c r="ER17" s="20">
        <f t="shared" si="112"/>
        <v>17002.125</v>
      </c>
      <c r="ES17" s="21">
        <f t="shared" si="113"/>
        <v>4100.5124999999998</v>
      </c>
      <c r="ET17" s="21">
        <f t="shared" si="54"/>
        <v>400.05</v>
      </c>
      <c r="EU17" s="22">
        <f t="shared" si="55"/>
        <v>24503.0625</v>
      </c>
      <c r="EV17" s="44">
        <f t="shared" si="114"/>
        <v>1000.125</v>
      </c>
      <c r="EW17" s="45">
        <f t="shared" si="115"/>
        <v>23502.9375</v>
      </c>
      <c r="EY17" s="3">
        <v>15</v>
      </c>
      <c r="EZ17" s="3" t="str">
        <f t="shared" si="56"/>
        <v xml:space="preserve"> AD SOYAD 15</v>
      </c>
      <c r="FA17" s="4">
        <f t="shared" si="160"/>
        <v>20002.5</v>
      </c>
      <c r="FB17" s="4">
        <f>PARAMETRELER!$D$4</f>
        <v>150018.75</v>
      </c>
      <c r="FC17" s="4">
        <f t="shared" si="161"/>
        <v>2800.3500000000004</v>
      </c>
      <c r="FD17" s="4">
        <f t="shared" si="162"/>
        <v>200.02500000000001</v>
      </c>
      <c r="FE17" s="4">
        <f t="shared" si="163"/>
        <v>17002.125</v>
      </c>
      <c r="FF17" s="4" cm="1">
        <f t="array" ref="FF17">SUMPRODUCT(--(SUM(G17,AC17,AY17,BU17,CQ17,DM17,EI17,FE17)&gt;PARAMETRELER!$D$21:$D$24), (SUM(G17,AC17,AY17,BU17,CQ17,DM17,EI17,FE17)-PARAMETRELER!$D$21:$D$24), {0.15;0.05;0.07;0.08})-SUM($H$2,H17,AD17,AZ17,BV17,CR17,DN17,EJ17)</f>
        <v>3400.4249999999956</v>
      </c>
      <c r="FG17" s="4">
        <f>PARAMETRELER!$D$15</f>
        <v>3400.4249999999956</v>
      </c>
      <c r="FH17" s="4">
        <f t="shared" si="164"/>
        <v>136017</v>
      </c>
      <c r="FI17" s="4">
        <f t="shared" si="165"/>
        <v>119014.875</v>
      </c>
      <c r="FJ17" s="4">
        <f t="shared" si="166"/>
        <v>20002.5</v>
      </c>
      <c r="FK17" s="4">
        <f>PARAMETRELER!$D$6</f>
        <v>20002.5</v>
      </c>
      <c r="FL17" s="4">
        <f t="shared" si="167"/>
        <v>0</v>
      </c>
      <c r="FM17" s="4">
        <f>IF(FA17&lt;=PARAMETRELER!$D$6,0,FL17*0.00759)</f>
        <v>0</v>
      </c>
      <c r="FN17" s="20">
        <f t="shared" si="116"/>
        <v>17002.125</v>
      </c>
      <c r="FO17" s="21">
        <f t="shared" si="117"/>
        <v>4100.5124999999998</v>
      </c>
      <c r="FP17" s="21">
        <f t="shared" si="61"/>
        <v>400.05</v>
      </c>
      <c r="FQ17" s="22">
        <f t="shared" si="62"/>
        <v>24503.0625</v>
      </c>
      <c r="FR17" s="44">
        <f t="shared" si="118"/>
        <v>1000.125</v>
      </c>
      <c r="FS17" s="45">
        <f t="shared" si="119"/>
        <v>23502.9375</v>
      </c>
      <c r="FU17" s="3">
        <v>15</v>
      </c>
      <c r="FV17" s="3" t="str">
        <f t="shared" si="63"/>
        <v xml:space="preserve"> AD SOYAD 15</v>
      </c>
      <c r="FW17" s="4">
        <f t="shared" si="168"/>
        <v>20002.5</v>
      </c>
      <c r="FX17" s="4">
        <f>PARAMETRELER!$D$4</f>
        <v>150018.75</v>
      </c>
      <c r="FY17" s="4">
        <f t="shared" si="169"/>
        <v>2800.3500000000004</v>
      </c>
      <c r="FZ17" s="4">
        <f t="shared" si="170"/>
        <v>200.02500000000001</v>
      </c>
      <c r="GA17" s="4">
        <f t="shared" si="171"/>
        <v>17002.125</v>
      </c>
      <c r="GB17" s="4" cm="1">
        <f t="array" ref="GB17">SUMPRODUCT(--(SUM(G17,AC17,AY17,BU17,CQ17,DM17,EI17,FE17,GA17)&gt;PARAMETRELER!$D$21:$D$24), (SUM(G17,AC17,AY17,BU17,CQ17,DM17,EI17,FE17,GA17)-PARAMETRELER!$D$21:$D$24), {0.15;0.05;0.07;0.08})-SUM($H$2,H17,AD17,AZ17,BV17,CR17,DN17,EJ17,FF17)</f>
        <v>3400.4249999999993</v>
      </c>
      <c r="GC17" s="4">
        <f>PARAMETRELER!$D$16</f>
        <v>3400.4249999999993</v>
      </c>
      <c r="GD17" s="4">
        <f t="shared" si="172"/>
        <v>153019.125</v>
      </c>
      <c r="GE17" s="4">
        <f t="shared" si="173"/>
        <v>136017</v>
      </c>
      <c r="GF17" s="4">
        <f t="shared" si="174"/>
        <v>20002.5</v>
      </c>
      <c r="GG17" s="4">
        <f>PARAMETRELER!$D$6</f>
        <v>20002.5</v>
      </c>
      <c r="GH17" s="4">
        <f t="shared" si="175"/>
        <v>0</v>
      </c>
      <c r="GI17" s="4">
        <f>IF(FW17&lt;=PARAMETRELER!$D$6,0,GH17*0.00759)</f>
        <v>0</v>
      </c>
      <c r="GJ17" s="20">
        <f t="shared" si="120"/>
        <v>17002.125</v>
      </c>
      <c r="GK17" s="21">
        <f t="shared" si="121"/>
        <v>4100.5124999999998</v>
      </c>
      <c r="GL17" s="21">
        <f t="shared" si="68"/>
        <v>400.05</v>
      </c>
      <c r="GM17" s="22">
        <f t="shared" si="69"/>
        <v>24503.0625</v>
      </c>
      <c r="GN17" s="44">
        <f t="shared" si="122"/>
        <v>1000.125</v>
      </c>
      <c r="GO17" s="45">
        <f t="shared" si="123"/>
        <v>23502.9375</v>
      </c>
      <c r="GQ17" s="3">
        <v>15</v>
      </c>
      <c r="GR17" s="3" t="str">
        <f t="shared" si="70"/>
        <v xml:space="preserve"> AD SOYAD 15</v>
      </c>
      <c r="GS17" s="4">
        <f t="shared" si="176"/>
        <v>20002.5</v>
      </c>
      <c r="GT17" s="4">
        <f>PARAMETRELER!$D$4</f>
        <v>150018.75</v>
      </c>
      <c r="GU17" s="4">
        <f t="shared" si="177"/>
        <v>2800.3500000000004</v>
      </c>
      <c r="GV17" s="4">
        <f t="shared" si="178"/>
        <v>200.02500000000001</v>
      </c>
      <c r="GW17" s="4">
        <f t="shared" si="179"/>
        <v>17002.125</v>
      </c>
      <c r="GX17" s="4" cm="1">
        <f t="array" ref="GX17">SUMPRODUCT(--(SUM(G17,AC17,AY17,BU17,CQ17,DM17,EI17,FE17,GA17,GW17)&gt;PARAMETRELER!$D$21:$D$24), (SUM(G17,AC17,AY17,BU17,CQ17,DM17,EI17,FE17,GA17,GW17)-PARAMETRELER!$D$21:$D$24), {0.15;0.05;0.07;0.08})-SUM($H$2,H17,AD17,AZ17,BV17,CR17,DN17,EJ17,FF17,GB17)</f>
        <v>3400.4250000000029</v>
      </c>
      <c r="GY17" s="4">
        <f>PARAMETRELER!$D$17</f>
        <v>3400.4250000000029</v>
      </c>
      <c r="GZ17" s="4">
        <f t="shared" si="180"/>
        <v>170021.25</v>
      </c>
      <c r="HA17" s="4">
        <f t="shared" si="181"/>
        <v>153019.125</v>
      </c>
      <c r="HB17" s="4">
        <f t="shared" si="182"/>
        <v>20002.5</v>
      </c>
      <c r="HC17" s="4">
        <f>PARAMETRELER!$D$6</f>
        <v>20002.5</v>
      </c>
      <c r="HD17" s="4">
        <f t="shared" si="183"/>
        <v>0</v>
      </c>
      <c r="HE17" s="4">
        <f>IF(GS17&lt;=PARAMETRELER!$D$6,0,HD17*0.00759)</f>
        <v>0</v>
      </c>
      <c r="HF17" s="20">
        <f t="shared" si="124"/>
        <v>17002.125</v>
      </c>
      <c r="HG17" s="21">
        <f t="shared" si="125"/>
        <v>4100.5124999999998</v>
      </c>
      <c r="HH17" s="21">
        <f t="shared" si="75"/>
        <v>400.05</v>
      </c>
      <c r="HI17" s="22">
        <f t="shared" si="76"/>
        <v>24503.0625</v>
      </c>
      <c r="HJ17" s="44">
        <f t="shared" si="126"/>
        <v>1000.125</v>
      </c>
      <c r="HK17" s="45">
        <f t="shared" si="127"/>
        <v>23502.9375</v>
      </c>
      <c r="HM17" s="3">
        <v>15</v>
      </c>
      <c r="HN17" s="3" t="str">
        <f t="shared" si="77"/>
        <v xml:space="preserve"> AD SOYAD 15</v>
      </c>
      <c r="HO17" s="4">
        <f t="shared" si="184"/>
        <v>20002.5</v>
      </c>
      <c r="HP17" s="4">
        <f>PARAMETRELER!$D$4</f>
        <v>150018.75</v>
      </c>
      <c r="HQ17" s="4">
        <f t="shared" si="185"/>
        <v>2800.3500000000004</v>
      </c>
      <c r="HR17" s="4">
        <f t="shared" si="186"/>
        <v>200.02500000000001</v>
      </c>
      <c r="HS17" s="4">
        <f t="shared" si="187"/>
        <v>17002.125</v>
      </c>
      <c r="HT17" s="4" cm="1">
        <f t="array" ref="HT17">SUMPRODUCT(--(SUM(G17,AC17,AY17,BU17,CQ17,DM17,EI17,FE17,GA17,GW17,HS17)&gt;PARAMETRELER!$D$21:$D$24), (SUM(G17,AC17,AY17,BU17,CQ17,DM17,EI17,FE17,GA17,GW17,HS17)-PARAMETRELER!$D$21:$D$24), {0.15;0.05;0.07;0.08})-SUM($H$2,H17,AD17,AZ17,BV17,CR17,DN17,EJ17,FF17,GB17,GX17)</f>
        <v>3400.4249999999993</v>
      </c>
      <c r="HU17" s="4">
        <f>PARAMETRELER!$D$18</f>
        <v>3400.4249999999993</v>
      </c>
      <c r="HV17" s="4">
        <f t="shared" si="188"/>
        <v>187023.375</v>
      </c>
      <c r="HW17" s="4">
        <f t="shared" si="189"/>
        <v>170021.25</v>
      </c>
      <c r="HX17" s="4">
        <f t="shared" si="190"/>
        <v>20002.5</v>
      </c>
      <c r="HY17" s="4">
        <f>PARAMETRELER!$D$6</f>
        <v>20002.5</v>
      </c>
      <c r="HZ17" s="4">
        <f t="shared" si="191"/>
        <v>0</v>
      </c>
      <c r="IA17" s="4">
        <f>IF(HO17&lt;=PARAMETRELER!$D$6,0,HZ17*0.00759)</f>
        <v>0</v>
      </c>
      <c r="IB17" s="20">
        <f t="shared" si="128"/>
        <v>17002.125</v>
      </c>
      <c r="IC17" s="21">
        <f t="shared" si="129"/>
        <v>4100.5124999999998</v>
      </c>
      <c r="ID17" s="21">
        <f t="shared" si="82"/>
        <v>400.05</v>
      </c>
      <c r="IE17" s="22">
        <f t="shared" si="83"/>
        <v>24503.0625</v>
      </c>
      <c r="IF17" s="44">
        <f t="shared" si="130"/>
        <v>1000.125</v>
      </c>
      <c r="IG17" s="45">
        <f t="shared" si="131"/>
        <v>23502.9375</v>
      </c>
      <c r="II17" s="3">
        <v>15</v>
      </c>
      <c r="IJ17" s="3" t="str">
        <f t="shared" si="84"/>
        <v xml:space="preserve"> AD SOYAD 15</v>
      </c>
      <c r="IK17" s="4">
        <f t="shared" si="192"/>
        <v>20002.5</v>
      </c>
      <c r="IL17" s="4">
        <f>PARAMETRELER!$D$4</f>
        <v>150018.75</v>
      </c>
      <c r="IM17" s="4">
        <f t="shared" si="193"/>
        <v>2800.3500000000004</v>
      </c>
      <c r="IN17" s="4">
        <f t="shared" si="194"/>
        <v>200.02500000000001</v>
      </c>
      <c r="IO17" s="4">
        <f t="shared" si="195"/>
        <v>17002.125</v>
      </c>
      <c r="IP17" s="4" cm="1">
        <f t="array" ref="IP17">SUMPRODUCT(--(SUM(G17,AC17,AY17,BU17,CQ17,DM17,EI17,FE17,GA17,GW17,HS17,IO17)&gt;PARAMETRELER!$D$21:$D$24), (SUM(G17,AC17,AY17,BU17,CQ17,DM17,EI17,FE17,GA17,GW17,HS17,IO17)-PARAMETRELER!$D$21:$D$24), {0.15;0.05;0.07;0.08})-SUM($H$2,H17,AD17,AZ17,BV17,CR17,DN17,EJ17,FF17,GB17,GX17,HT17)</f>
        <v>3400.4249999999993</v>
      </c>
      <c r="IQ17" s="4">
        <f>PARAMETRELER!$D$19</f>
        <v>3400.4249999999993</v>
      </c>
      <c r="IR17" s="4">
        <f t="shared" si="196"/>
        <v>204025.5</v>
      </c>
      <c r="IS17" s="4">
        <f t="shared" si="197"/>
        <v>187023.375</v>
      </c>
      <c r="IT17" s="4">
        <f t="shared" si="198"/>
        <v>20002.5</v>
      </c>
      <c r="IU17" s="4">
        <f>PARAMETRELER!$D$6</f>
        <v>20002.5</v>
      </c>
      <c r="IV17" s="4">
        <f t="shared" si="199"/>
        <v>0</v>
      </c>
      <c r="IW17" s="4">
        <f>IF(IK17&lt;=PARAMETRELER!$D$6,0,IV17*0.00759)</f>
        <v>0</v>
      </c>
      <c r="IX17" s="20">
        <f t="shared" si="132"/>
        <v>17002.125</v>
      </c>
      <c r="IY17" s="21">
        <f t="shared" si="133"/>
        <v>4100.5124999999998</v>
      </c>
      <c r="IZ17" s="21">
        <f t="shared" si="89"/>
        <v>400.05</v>
      </c>
      <c r="JA17" s="22">
        <f t="shared" si="90"/>
        <v>24503.0625</v>
      </c>
      <c r="JB17" s="44">
        <f t="shared" si="134"/>
        <v>1000.125</v>
      </c>
      <c r="JC17" s="45">
        <f t="shared" si="135"/>
        <v>23502.9375</v>
      </c>
    </row>
    <row r="18" spans="1:263" ht="15.6" x14ac:dyDescent="0.3">
      <c r="A18" s="2">
        <v>16</v>
      </c>
      <c r="B18" s="2" t="str">
        <f>'YILLIK MALİYET RAPORU'!B18</f>
        <v xml:space="preserve"> AD SOYAD 16</v>
      </c>
      <c r="C18" s="7">
        <f>'YILLIK MALİYET RAPORU'!C18</f>
        <v>20002.5</v>
      </c>
      <c r="D18" s="11">
        <f>PARAMETRELER!$D$4</f>
        <v>150018.75</v>
      </c>
      <c r="E18" s="7">
        <f t="shared" si="0"/>
        <v>2800.3500000000004</v>
      </c>
      <c r="F18" s="7">
        <f t="shared" si="1"/>
        <v>200.02500000000001</v>
      </c>
      <c r="G18" s="7">
        <f t="shared" si="2"/>
        <v>17002.125</v>
      </c>
      <c r="H18" s="7" cm="1">
        <f t="array" ref="H18">SUMPRODUCT(--(SUM(G18:G18)&gt;PARAMETRELER!$D$21:$D$24), (SUM(G18:G18)-PARAMETRELER!$D$21:$D$24), {0.15;0.05;0.07;0.08})-SUM($H$2:$H$2)</f>
        <v>2550.3187499999999</v>
      </c>
      <c r="I18" s="7">
        <f>PARAMETRELER!$D$8</f>
        <v>2550.3187499999999</v>
      </c>
      <c r="J18" s="7">
        <f t="shared" si="3"/>
        <v>17002.125</v>
      </c>
      <c r="K18" s="7">
        <v>0</v>
      </c>
      <c r="L18" s="7">
        <f t="shared" si="4"/>
        <v>20002.5</v>
      </c>
      <c r="M18" s="5">
        <f>PARAMETRELER!$D$6</f>
        <v>20002.5</v>
      </c>
      <c r="N18" s="7">
        <f t="shared" si="136"/>
        <v>0</v>
      </c>
      <c r="O18" s="7">
        <f>IF(C18&lt;=PARAMETRELER!$D$6,0,N18*0.00759)</f>
        <v>0</v>
      </c>
      <c r="P18" s="20">
        <f t="shared" si="5"/>
        <v>17002.125</v>
      </c>
      <c r="Q18" s="21">
        <f t="shared" si="6"/>
        <v>4100.5124999999998</v>
      </c>
      <c r="R18" s="21">
        <f t="shared" si="7"/>
        <v>400.05</v>
      </c>
      <c r="S18" s="20">
        <f t="shared" si="8"/>
        <v>24503.0625</v>
      </c>
      <c r="T18" s="44">
        <f t="shared" si="9"/>
        <v>1000.125</v>
      </c>
      <c r="U18" s="45">
        <f t="shared" si="91"/>
        <v>23502.9375</v>
      </c>
      <c r="W18" s="2">
        <v>16</v>
      </c>
      <c r="X18" s="2" t="str">
        <f t="shared" si="10"/>
        <v xml:space="preserve"> AD SOYAD 16</v>
      </c>
      <c r="Y18" s="7">
        <f t="shared" si="11"/>
        <v>20002.5</v>
      </c>
      <c r="Z18" s="11">
        <f>PARAMETRELER!$D$4</f>
        <v>150018.75</v>
      </c>
      <c r="AA18" s="7">
        <f t="shared" si="137"/>
        <v>2800.3500000000004</v>
      </c>
      <c r="AB18" s="7">
        <f t="shared" si="138"/>
        <v>200.02500000000001</v>
      </c>
      <c r="AC18" s="7">
        <f t="shared" si="12"/>
        <v>17002.125</v>
      </c>
      <c r="AD18" s="7" cm="1">
        <f t="array" ref="AD18">SUMPRODUCT(--(SUM(G18,AC18)&gt;PARAMETRELER!$D$21:$D$24), (SUM(G18,AC18)-PARAMETRELER!$D$21:$D$24), {0.15;0.05;0.07;0.08})-SUM($H$2,H18)</f>
        <v>2550.3187499999999</v>
      </c>
      <c r="AE18" s="7">
        <f>PARAMETRELER!$D$9</f>
        <v>2550.3187499999999</v>
      </c>
      <c r="AF18" s="7">
        <f t="shared" si="13"/>
        <v>34004.25</v>
      </c>
      <c r="AG18" s="7">
        <f t="shared" si="14"/>
        <v>17002.125</v>
      </c>
      <c r="AH18" s="7">
        <f t="shared" si="15"/>
        <v>20002.5</v>
      </c>
      <c r="AI18" s="5">
        <f>PARAMETRELER!$D$6</f>
        <v>20002.5</v>
      </c>
      <c r="AJ18" s="7">
        <f t="shared" si="139"/>
        <v>0</v>
      </c>
      <c r="AK18" s="7">
        <f>IF(Y18&lt;=PARAMETRELER!$D$6,0,AJ18*0.00759)</f>
        <v>0</v>
      </c>
      <c r="AL18" s="20">
        <f t="shared" si="92"/>
        <v>17002.125</v>
      </c>
      <c r="AM18" s="21">
        <f t="shared" si="93"/>
        <v>4100.5124999999998</v>
      </c>
      <c r="AN18" s="21">
        <f t="shared" si="16"/>
        <v>400.05</v>
      </c>
      <c r="AO18" s="20">
        <f t="shared" si="17"/>
        <v>24503.0625</v>
      </c>
      <c r="AP18" s="44">
        <f t="shared" si="94"/>
        <v>1000.125</v>
      </c>
      <c r="AQ18" s="45">
        <f t="shared" si="95"/>
        <v>23502.9375</v>
      </c>
      <c r="AS18" s="2">
        <v>16</v>
      </c>
      <c r="AT18" s="2" t="str">
        <f t="shared" si="18"/>
        <v xml:space="preserve"> AD SOYAD 16</v>
      </c>
      <c r="AU18" s="7">
        <f t="shared" si="19"/>
        <v>20002.5</v>
      </c>
      <c r="AV18" s="11">
        <f>PARAMETRELER!$D$4</f>
        <v>150018.75</v>
      </c>
      <c r="AW18" s="7">
        <f t="shared" si="140"/>
        <v>2800.3500000000004</v>
      </c>
      <c r="AX18" s="7">
        <f t="shared" si="141"/>
        <v>200.02500000000001</v>
      </c>
      <c r="AY18" s="7">
        <f t="shared" si="20"/>
        <v>17002.125</v>
      </c>
      <c r="AZ18" s="7" cm="1">
        <f t="array" ref="AZ18">SUMPRODUCT(--(SUM(G18,AC18,AY18)&gt;PARAMETRELER!$D$21:$D$24), (SUM(G18,AC18,AY18)-PARAMETRELER!$D$21:$D$24), {0.15;0.05;0.07;0.08})-SUM($H$2,H18,AD18)</f>
        <v>2550.3187499999995</v>
      </c>
      <c r="BA18" s="7">
        <f>PARAMETRELER!$D$10</f>
        <v>2550.3187499999995</v>
      </c>
      <c r="BB18" s="7">
        <f t="shared" si="21"/>
        <v>51006.375</v>
      </c>
      <c r="BC18" s="7">
        <f t="shared" si="22"/>
        <v>34004.25</v>
      </c>
      <c r="BD18" s="7">
        <f t="shared" si="23"/>
        <v>20002.5</v>
      </c>
      <c r="BE18" s="5">
        <f>PARAMETRELER!$D$6</f>
        <v>20002.5</v>
      </c>
      <c r="BF18" s="7">
        <f t="shared" si="142"/>
        <v>0</v>
      </c>
      <c r="BG18" s="7">
        <f>IF(AU18&lt;=PARAMETRELER!$D$6,0,BF18*0.00759)</f>
        <v>0</v>
      </c>
      <c r="BH18" s="20">
        <f t="shared" si="96"/>
        <v>17002.125</v>
      </c>
      <c r="BI18" s="21">
        <f t="shared" si="97"/>
        <v>4100.5124999999998</v>
      </c>
      <c r="BJ18" s="21">
        <f t="shared" si="24"/>
        <v>400.05</v>
      </c>
      <c r="BK18" s="20">
        <f t="shared" si="25"/>
        <v>24503.0625</v>
      </c>
      <c r="BL18" s="44">
        <f t="shared" si="98"/>
        <v>1000.125</v>
      </c>
      <c r="BM18" s="45">
        <f t="shared" si="99"/>
        <v>23502.9375</v>
      </c>
      <c r="BO18" s="2">
        <v>16</v>
      </c>
      <c r="BP18" s="2" t="str">
        <f t="shared" si="26"/>
        <v xml:space="preserve"> AD SOYAD 16</v>
      </c>
      <c r="BQ18" s="7">
        <f t="shared" si="27"/>
        <v>20002.5</v>
      </c>
      <c r="BR18" s="11">
        <f>PARAMETRELER!$D$4</f>
        <v>150018.75</v>
      </c>
      <c r="BS18" s="7">
        <f t="shared" si="143"/>
        <v>2800.3500000000004</v>
      </c>
      <c r="BT18" s="7">
        <f t="shared" si="144"/>
        <v>200.02500000000001</v>
      </c>
      <c r="BU18" s="7">
        <f t="shared" si="28"/>
        <v>17002.125</v>
      </c>
      <c r="BV18" s="7" cm="1">
        <f t="array" ref="BV18">SUMPRODUCT(--(SUM(G18,AC18,AY18,BU18)&gt;PARAMETRELER!$D$21:$D$24), (SUM(G18,AC18,AY18,BU18)-PARAMETRELER!$D$21:$D$24), {0.15;0.05;0.07;0.08})-SUM($H$2,H18,AD18,AZ18)</f>
        <v>2550.3187500000004</v>
      </c>
      <c r="BW18" s="7">
        <f>PARAMETRELER!$D$11</f>
        <v>2550.3187500000004</v>
      </c>
      <c r="BX18" s="7">
        <f t="shared" si="29"/>
        <v>68008.5</v>
      </c>
      <c r="BY18" s="7">
        <f t="shared" si="30"/>
        <v>51006.375</v>
      </c>
      <c r="BZ18" s="7">
        <f t="shared" si="31"/>
        <v>20002.5</v>
      </c>
      <c r="CA18" s="5">
        <f>PARAMETRELER!$D$6</f>
        <v>20002.5</v>
      </c>
      <c r="CB18" s="7">
        <f t="shared" si="145"/>
        <v>0</v>
      </c>
      <c r="CC18" s="7">
        <f>IF(BQ18&lt;=PARAMETRELER!$D$6,0,CB18*0.00759)</f>
        <v>0</v>
      </c>
      <c r="CD18" s="20">
        <f t="shared" si="100"/>
        <v>17002.125</v>
      </c>
      <c r="CE18" s="21">
        <f t="shared" si="101"/>
        <v>4100.5124999999998</v>
      </c>
      <c r="CF18" s="21">
        <f t="shared" si="32"/>
        <v>400.05</v>
      </c>
      <c r="CG18" s="20">
        <f t="shared" si="33"/>
        <v>24503.0625</v>
      </c>
      <c r="CH18" s="44">
        <f t="shared" si="102"/>
        <v>1000.125</v>
      </c>
      <c r="CI18" s="45">
        <f t="shared" si="103"/>
        <v>23502.9375</v>
      </c>
      <c r="CK18" s="2">
        <v>16</v>
      </c>
      <c r="CL18" s="2" t="str">
        <f t="shared" si="34"/>
        <v xml:space="preserve"> AD SOYAD 16</v>
      </c>
      <c r="CM18" s="7">
        <f t="shared" si="35"/>
        <v>20002.5</v>
      </c>
      <c r="CN18" s="11">
        <f>PARAMETRELER!$D$4</f>
        <v>150018.75</v>
      </c>
      <c r="CO18" s="7">
        <f t="shared" si="146"/>
        <v>2800.3500000000004</v>
      </c>
      <c r="CP18" s="7">
        <f t="shared" si="147"/>
        <v>200.02500000000001</v>
      </c>
      <c r="CQ18" s="7">
        <f t="shared" si="36"/>
        <v>17002.125</v>
      </c>
      <c r="CR18" s="7" cm="1">
        <f t="array" ref="CR18">SUMPRODUCT(--(SUM(G18,AC18,AY18,BU18,CQ18)&gt;PARAMETRELER!$D$21:$D$24), (SUM(G18,AC18,AY18,BU18,CQ18)-PARAMETRELER!$D$21:$D$24), {0.15;0.05;0.07;0.08})-SUM($H$2,H18,AD18,AZ18,BV18)</f>
        <v>2550.3187500000004</v>
      </c>
      <c r="CS18" s="7">
        <f>PARAMETRELER!$D$12</f>
        <v>2550.3187500000004</v>
      </c>
      <c r="CT18" s="7">
        <f t="shared" si="37"/>
        <v>85010.625</v>
      </c>
      <c r="CU18" s="7">
        <f t="shared" si="38"/>
        <v>68008.5</v>
      </c>
      <c r="CV18" s="7">
        <f t="shared" si="39"/>
        <v>20002.5</v>
      </c>
      <c r="CW18" s="5">
        <f>PARAMETRELER!$D$6</f>
        <v>20002.5</v>
      </c>
      <c r="CX18" s="7">
        <f t="shared" si="148"/>
        <v>0</v>
      </c>
      <c r="CY18" s="7">
        <f>IF(CM18&lt;=PARAMETRELER!$D$6,0,CX18*0.00759)</f>
        <v>0</v>
      </c>
      <c r="CZ18" s="20">
        <f t="shared" si="104"/>
        <v>17002.125</v>
      </c>
      <c r="DA18" s="21">
        <f t="shared" si="105"/>
        <v>4100.5124999999998</v>
      </c>
      <c r="DB18" s="21">
        <f t="shared" si="40"/>
        <v>400.05</v>
      </c>
      <c r="DC18" s="20">
        <f t="shared" si="41"/>
        <v>24503.0625</v>
      </c>
      <c r="DD18" s="44">
        <f t="shared" si="106"/>
        <v>1000.125</v>
      </c>
      <c r="DE18" s="45">
        <f t="shared" si="107"/>
        <v>23502.9375</v>
      </c>
      <c r="DG18" s="2">
        <v>16</v>
      </c>
      <c r="DH18" s="2" t="str">
        <f t="shared" si="200"/>
        <v xml:space="preserve"> AD SOYAD 16</v>
      </c>
      <c r="DI18" s="7">
        <f t="shared" si="201"/>
        <v>20002.5</v>
      </c>
      <c r="DJ18" s="11">
        <f>PARAMETRELER!$D$4</f>
        <v>150018.75</v>
      </c>
      <c r="DK18" s="7">
        <f t="shared" si="149"/>
        <v>2800.3500000000004</v>
      </c>
      <c r="DL18" s="7">
        <f t="shared" si="150"/>
        <v>200.02500000000001</v>
      </c>
      <c r="DM18" s="7">
        <f t="shared" si="43"/>
        <v>17002.125</v>
      </c>
      <c r="DN18" s="7" cm="1">
        <f t="array" ref="DN18">SUMPRODUCT(--(SUM(G18,AC18,AY18,BU18,CQ18,DM18)&gt;PARAMETRELER!$D$21:$D$24), (SUM(G18,AC18,AY18,BU18,CQ18,DM18)-PARAMETRELER!$D$21:$D$24), {0.15;0.05;0.07;0.08})-SUM($H$2,H18,AD18,AZ18,BV18,CR18)</f>
        <v>2550.3187499999985</v>
      </c>
      <c r="DO18" s="7">
        <f>PARAMETRELER!$D$13</f>
        <v>2550.3187499999985</v>
      </c>
      <c r="DP18" s="7">
        <f t="shared" si="44"/>
        <v>102012.75</v>
      </c>
      <c r="DQ18" s="7">
        <f t="shared" si="45"/>
        <v>85010.625</v>
      </c>
      <c r="DR18" s="7">
        <f t="shared" si="46"/>
        <v>20002.5</v>
      </c>
      <c r="DS18" s="5">
        <f>PARAMETRELER!$D$6</f>
        <v>20002.5</v>
      </c>
      <c r="DT18" s="7">
        <f t="shared" si="151"/>
        <v>0</v>
      </c>
      <c r="DU18" s="7">
        <f>IF(DI18&lt;=PARAMETRELER!$D$6,0,DT18*0.00759)</f>
        <v>0</v>
      </c>
      <c r="DV18" s="20">
        <f t="shared" si="108"/>
        <v>17002.125</v>
      </c>
      <c r="DW18" s="21">
        <f t="shared" si="109"/>
        <v>4100.5124999999998</v>
      </c>
      <c r="DX18" s="21">
        <f t="shared" si="47"/>
        <v>400.05</v>
      </c>
      <c r="DY18" s="20">
        <f t="shared" si="48"/>
        <v>24503.0625</v>
      </c>
      <c r="DZ18" s="44">
        <f t="shared" si="110"/>
        <v>1000.125</v>
      </c>
      <c r="EA18" s="45">
        <f t="shared" si="111"/>
        <v>23502.9375</v>
      </c>
      <c r="EC18" s="2">
        <v>16</v>
      </c>
      <c r="ED18" s="2" t="str">
        <f t="shared" si="49"/>
        <v xml:space="preserve"> AD SOYAD 16</v>
      </c>
      <c r="EE18" s="7">
        <f t="shared" si="152"/>
        <v>20002.5</v>
      </c>
      <c r="EF18" s="11">
        <f>PARAMETRELER!$D$4</f>
        <v>150018.75</v>
      </c>
      <c r="EG18" s="7">
        <f t="shared" si="153"/>
        <v>2800.3500000000004</v>
      </c>
      <c r="EH18" s="7">
        <f t="shared" si="154"/>
        <v>200.02500000000001</v>
      </c>
      <c r="EI18" s="7">
        <f t="shared" si="155"/>
        <v>17002.125</v>
      </c>
      <c r="EJ18" s="7" cm="1">
        <f t="array" ref="EJ18">SUMPRODUCT(--(SUM(G18,AC18,AY18,BU18,CQ18,DM18,EI18)&gt;PARAMETRELER!$D$21:$D$24), (SUM(G18,AC18,AY18,BU18,CQ18,DM18,EI18)-PARAMETRELER!$D$21:$D$24), {0.15;0.05;0.07;0.08})-SUM($H$2,H18,AD18,AZ18,BV18,CR18,DN18)</f>
        <v>3001.0625000000036</v>
      </c>
      <c r="EK18" s="7">
        <f>PARAMETRELER!$D$14</f>
        <v>3001.0625000000036</v>
      </c>
      <c r="EL18" s="7">
        <f t="shared" si="156"/>
        <v>119014.875</v>
      </c>
      <c r="EM18" s="7">
        <f t="shared" si="157"/>
        <v>102012.75</v>
      </c>
      <c r="EN18" s="7">
        <f t="shared" si="158"/>
        <v>20002.5</v>
      </c>
      <c r="EO18" s="5">
        <f>PARAMETRELER!$D$6</f>
        <v>20002.5</v>
      </c>
      <c r="EP18" s="7">
        <f t="shared" si="159"/>
        <v>0</v>
      </c>
      <c r="EQ18" s="7">
        <f>IF(EE18&lt;=PARAMETRELER!$D$6,0,EP18*0.00759)</f>
        <v>0</v>
      </c>
      <c r="ER18" s="20">
        <f t="shared" si="112"/>
        <v>17002.125</v>
      </c>
      <c r="ES18" s="21">
        <f t="shared" si="113"/>
        <v>4100.5124999999998</v>
      </c>
      <c r="ET18" s="21">
        <f t="shared" si="54"/>
        <v>400.05</v>
      </c>
      <c r="EU18" s="20">
        <f t="shared" si="55"/>
        <v>24503.0625</v>
      </c>
      <c r="EV18" s="44">
        <f t="shared" si="114"/>
        <v>1000.125</v>
      </c>
      <c r="EW18" s="45">
        <f t="shared" si="115"/>
        <v>23502.9375</v>
      </c>
      <c r="EY18" s="2">
        <v>16</v>
      </c>
      <c r="EZ18" s="2" t="str">
        <f t="shared" si="56"/>
        <v xml:space="preserve"> AD SOYAD 16</v>
      </c>
      <c r="FA18" s="7">
        <f t="shared" si="160"/>
        <v>20002.5</v>
      </c>
      <c r="FB18" s="11">
        <f>PARAMETRELER!$D$4</f>
        <v>150018.75</v>
      </c>
      <c r="FC18" s="7">
        <f t="shared" si="161"/>
        <v>2800.3500000000004</v>
      </c>
      <c r="FD18" s="7">
        <f t="shared" si="162"/>
        <v>200.02500000000001</v>
      </c>
      <c r="FE18" s="7">
        <f t="shared" si="163"/>
        <v>17002.125</v>
      </c>
      <c r="FF18" s="7" cm="1">
        <f t="array" ref="FF18">SUMPRODUCT(--(SUM(G18,AC18,AY18,BU18,CQ18,DM18,EI18,FE18)&gt;PARAMETRELER!$D$21:$D$24), (SUM(G18,AC18,AY18,BU18,CQ18,DM18,EI18,FE18)-PARAMETRELER!$D$21:$D$24), {0.15;0.05;0.07;0.08})-SUM($H$2,H18,AD18,AZ18,BV18,CR18,DN18,EJ18)</f>
        <v>3400.4249999999956</v>
      </c>
      <c r="FG18" s="7">
        <f>PARAMETRELER!$D$15</f>
        <v>3400.4249999999956</v>
      </c>
      <c r="FH18" s="7">
        <f t="shared" si="164"/>
        <v>136017</v>
      </c>
      <c r="FI18" s="7">
        <f t="shared" si="165"/>
        <v>119014.875</v>
      </c>
      <c r="FJ18" s="7">
        <f t="shared" si="166"/>
        <v>20002.5</v>
      </c>
      <c r="FK18" s="5">
        <f>PARAMETRELER!$D$6</f>
        <v>20002.5</v>
      </c>
      <c r="FL18" s="7">
        <f t="shared" si="167"/>
        <v>0</v>
      </c>
      <c r="FM18" s="7">
        <f>IF(FA18&lt;=PARAMETRELER!$D$6,0,FL18*0.00759)</f>
        <v>0</v>
      </c>
      <c r="FN18" s="20">
        <f t="shared" si="116"/>
        <v>17002.125</v>
      </c>
      <c r="FO18" s="21">
        <f t="shared" si="117"/>
        <v>4100.5124999999998</v>
      </c>
      <c r="FP18" s="21">
        <f t="shared" si="61"/>
        <v>400.05</v>
      </c>
      <c r="FQ18" s="20">
        <f t="shared" si="62"/>
        <v>24503.0625</v>
      </c>
      <c r="FR18" s="44">
        <f t="shared" si="118"/>
        <v>1000.125</v>
      </c>
      <c r="FS18" s="45">
        <f t="shared" si="119"/>
        <v>23502.9375</v>
      </c>
      <c r="FU18" s="2">
        <v>16</v>
      </c>
      <c r="FV18" s="2" t="str">
        <f t="shared" si="63"/>
        <v xml:space="preserve"> AD SOYAD 16</v>
      </c>
      <c r="FW18" s="7">
        <f t="shared" si="168"/>
        <v>20002.5</v>
      </c>
      <c r="FX18" s="11">
        <f>PARAMETRELER!$D$4</f>
        <v>150018.75</v>
      </c>
      <c r="FY18" s="7">
        <f t="shared" si="169"/>
        <v>2800.3500000000004</v>
      </c>
      <c r="FZ18" s="7">
        <f t="shared" si="170"/>
        <v>200.02500000000001</v>
      </c>
      <c r="GA18" s="7">
        <f t="shared" si="171"/>
        <v>17002.125</v>
      </c>
      <c r="GB18" s="7" cm="1">
        <f t="array" ref="GB18">SUMPRODUCT(--(SUM(G18,AC18,AY18,BU18,CQ18,DM18,EI18,FE18,GA18)&gt;PARAMETRELER!$D$21:$D$24), (SUM(G18,AC18,AY18,BU18,CQ18,DM18,EI18,FE18,GA18)-PARAMETRELER!$D$21:$D$24), {0.15;0.05;0.07;0.08})-SUM($H$2,H18,AD18,AZ18,BV18,CR18,DN18,EJ18,FF18)</f>
        <v>3400.4249999999993</v>
      </c>
      <c r="GC18" s="7">
        <f>PARAMETRELER!$D$16</f>
        <v>3400.4249999999993</v>
      </c>
      <c r="GD18" s="7">
        <f t="shared" si="172"/>
        <v>153019.125</v>
      </c>
      <c r="GE18" s="7">
        <f t="shared" si="173"/>
        <v>136017</v>
      </c>
      <c r="GF18" s="7">
        <f t="shared" si="174"/>
        <v>20002.5</v>
      </c>
      <c r="GG18" s="5">
        <f>PARAMETRELER!$D$6</f>
        <v>20002.5</v>
      </c>
      <c r="GH18" s="7">
        <f t="shared" si="175"/>
        <v>0</v>
      </c>
      <c r="GI18" s="7">
        <f>IF(FW18&lt;=PARAMETRELER!$D$6,0,GH18*0.00759)</f>
        <v>0</v>
      </c>
      <c r="GJ18" s="20">
        <f t="shared" si="120"/>
        <v>17002.125</v>
      </c>
      <c r="GK18" s="21">
        <f t="shared" si="121"/>
        <v>4100.5124999999998</v>
      </c>
      <c r="GL18" s="21">
        <f t="shared" si="68"/>
        <v>400.05</v>
      </c>
      <c r="GM18" s="20">
        <f t="shared" si="69"/>
        <v>24503.0625</v>
      </c>
      <c r="GN18" s="44">
        <f t="shared" si="122"/>
        <v>1000.125</v>
      </c>
      <c r="GO18" s="45">
        <f t="shared" si="123"/>
        <v>23502.9375</v>
      </c>
      <c r="GQ18" s="2">
        <v>16</v>
      </c>
      <c r="GR18" s="2" t="str">
        <f t="shared" si="70"/>
        <v xml:space="preserve"> AD SOYAD 16</v>
      </c>
      <c r="GS18" s="7">
        <f t="shared" si="176"/>
        <v>20002.5</v>
      </c>
      <c r="GT18" s="11">
        <f>PARAMETRELER!$D$4</f>
        <v>150018.75</v>
      </c>
      <c r="GU18" s="7">
        <f t="shared" si="177"/>
        <v>2800.3500000000004</v>
      </c>
      <c r="GV18" s="7">
        <f t="shared" si="178"/>
        <v>200.02500000000001</v>
      </c>
      <c r="GW18" s="7">
        <f t="shared" si="179"/>
        <v>17002.125</v>
      </c>
      <c r="GX18" s="7" cm="1">
        <f t="array" ref="GX18">SUMPRODUCT(--(SUM(G18,AC18,AY18,BU18,CQ18,DM18,EI18,FE18,GA18,GW18)&gt;PARAMETRELER!$D$21:$D$24), (SUM(G18,AC18,AY18,BU18,CQ18,DM18,EI18,FE18,GA18,GW18)-PARAMETRELER!$D$21:$D$24), {0.15;0.05;0.07;0.08})-SUM($H$2,H18,AD18,AZ18,BV18,CR18,DN18,EJ18,FF18,GB18)</f>
        <v>3400.4250000000029</v>
      </c>
      <c r="GY18" s="7">
        <f>PARAMETRELER!$D$17</f>
        <v>3400.4250000000029</v>
      </c>
      <c r="GZ18" s="7">
        <f t="shared" si="180"/>
        <v>170021.25</v>
      </c>
      <c r="HA18" s="7">
        <f t="shared" si="181"/>
        <v>153019.125</v>
      </c>
      <c r="HB18" s="7">
        <f t="shared" si="182"/>
        <v>20002.5</v>
      </c>
      <c r="HC18" s="5">
        <f>PARAMETRELER!$D$6</f>
        <v>20002.5</v>
      </c>
      <c r="HD18" s="7">
        <f t="shared" si="183"/>
        <v>0</v>
      </c>
      <c r="HE18" s="7">
        <f>IF(GS18&lt;=PARAMETRELER!$D$6,0,HD18*0.00759)</f>
        <v>0</v>
      </c>
      <c r="HF18" s="20">
        <f t="shared" si="124"/>
        <v>17002.125</v>
      </c>
      <c r="HG18" s="21">
        <f t="shared" si="125"/>
        <v>4100.5124999999998</v>
      </c>
      <c r="HH18" s="21">
        <f t="shared" si="75"/>
        <v>400.05</v>
      </c>
      <c r="HI18" s="20">
        <f t="shared" si="76"/>
        <v>24503.0625</v>
      </c>
      <c r="HJ18" s="44">
        <f t="shared" si="126"/>
        <v>1000.125</v>
      </c>
      <c r="HK18" s="45">
        <f t="shared" si="127"/>
        <v>23502.9375</v>
      </c>
      <c r="HM18" s="2">
        <v>16</v>
      </c>
      <c r="HN18" s="2" t="str">
        <f t="shared" si="77"/>
        <v xml:space="preserve"> AD SOYAD 16</v>
      </c>
      <c r="HO18" s="7">
        <f t="shared" si="184"/>
        <v>20002.5</v>
      </c>
      <c r="HP18" s="11">
        <f>PARAMETRELER!$D$4</f>
        <v>150018.75</v>
      </c>
      <c r="HQ18" s="7">
        <f t="shared" si="185"/>
        <v>2800.3500000000004</v>
      </c>
      <c r="HR18" s="7">
        <f t="shared" si="186"/>
        <v>200.02500000000001</v>
      </c>
      <c r="HS18" s="7">
        <f t="shared" si="187"/>
        <v>17002.125</v>
      </c>
      <c r="HT18" s="7" cm="1">
        <f t="array" ref="HT18">SUMPRODUCT(--(SUM(G18,AC18,AY18,BU18,CQ18,DM18,EI18,FE18,GA18,GW18,HS18)&gt;PARAMETRELER!$D$21:$D$24), (SUM(G18,AC18,AY18,BU18,CQ18,DM18,EI18,FE18,GA18,GW18,HS18)-PARAMETRELER!$D$21:$D$24), {0.15;0.05;0.07;0.08})-SUM($H$2,H18,AD18,AZ18,BV18,CR18,DN18,EJ18,FF18,GB18,GX18)</f>
        <v>3400.4249999999993</v>
      </c>
      <c r="HU18" s="7">
        <f>PARAMETRELER!$D$18</f>
        <v>3400.4249999999993</v>
      </c>
      <c r="HV18" s="7">
        <f t="shared" si="188"/>
        <v>187023.375</v>
      </c>
      <c r="HW18" s="7">
        <f t="shared" si="189"/>
        <v>170021.25</v>
      </c>
      <c r="HX18" s="7">
        <f t="shared" si="190"/>
        <v>20002.5</v>
      </c>
      <c r="HY18" s="5">
        <f>PARAMETRELER!$D$6</f>
        <v>20002.5</v>
      </c>
      <c r="HZ18" s="7">
        <f t="shared" si="191"/>
        <v>0</v>
      </c>
      <c r="IA18" s="7">
        <f>IF(HO18&lt;=PARAMETRELER!$D$6,0,HZ18*0.00759)</f>
        <v>0</v>
      </c>
      <c r="IB18" s="20">
        <f t="shared" si="128"/>
        <v>17002.125</v>
      </c>
      <c r="IC18" s="21">
        <f t="shared" si="129"/>
        <v>4100.5124999999998</v>
      </c>
      <c r="ID18" s="21">
        <f t="shared" si="82"/>
        <v>400.05</v>
      </c>
      <c r="IE18" s="20">
        <f t="shared" si="83"/>
        <v>24503.0625</v>
      </c>
      <c r="IF18" s="44">
        <f t="shared" si="130"/>
        <v>1000.125</v>
      </c>
      <c r="IG18" s="45">
        <f t="shared" si="131"/>
        <v>23502.9375</v>
      </c>
      <c r="II18" s="2">
        <v>16</v>
      </c>
      <c r="IJ18" s="2" t="str">
        <f t="shared" si="84"/>
        <v xml:space="preserve"> AD SOYAD 16</v>
      </c>
      <c r="IK18" s="7">
        <f t="shared" si="192"/>
        <v>20002.5</v>
      </c>
      <c r="IL18" s="11">
        <f>PARAMETRELER!$D$4</f>
        <v>150018.75</v>
      </c>
      <c r="IM18" s="7">
        <f t="shared" si="193"/>
        <v>2800.3500000000004</v>
      </c>
      <c r="IN18" s="7">
        <f t="shared" si="194"/>
        <v>200.02500000000001</v>
      </c>
      <c r="IO18" s="7">
        <f t="shared" si="195"/>
        <v>17002.125</v>
      </c>
      <c r="IP18" s="7" cm="1">
        <f t="array" ref="IP18">SUMPRODUCT(--(SUM(G18,AC18,AY18,BU18,CQ18,DM18,EI18,FE18,GA18,GW18,HS18,IO18)&gt;PARAMETRELER!$D$21:$D$24), (SUM(G18,AC18,AY18,BU18,CQ18,DM18,EI18,FE18,GA18,GW18,HS18,IO18)-PARAMETRELER!$D$21:$D$24), {0.15;0.05;0.07;0.08})-SUM($H$2,H18,AD18,AZ18,BV18,CR18,DN18,EJ18,FF18,GB18,GX18,HT18)</f>
        <v>3400.4249999999993</v>
      </c>
      <c r="IQ18" s="7">
        <f>PARAMETRELER!$D$19</f>
        <v>3400.4249999999993</v>
      </c>
      <c r="IR18" s="7">
        <f t="shared" si="196"/>
        <v>204025.5</v>
      </c>
      <c r="IS18" s="7">
        <f t="shared" si="197"/>
        <v>187023.375</v>
      </c>
      <c r="IT18" s="7">
        <f t="shared" si="198"/>
        <v>20002.5</v>
      </c>
      <c r="IU18" s="5">
        <f>PARAMETRELER!$D$6</f>
        <v>20002.5</v>
      </c>
      <c r="IV18" s="7">
        <f t="shared" si="199"/>
        <v>0</v>
      </c>
      <c r="IW18" s="7">
        <f>IF(IK18&lt;=PARAMETRELER!$D$6,0,IV18*0.00759)</f>
        <v>0</v>
      </c>
      <c r="IX18" s="20">
        <f t="shared" si="132"/>
        <v>17002.125</v>
      </c>
      <c r="IY18" s="21">
        <f t="shared" si="133"/>
        <v>4100.5124999999998</v>
      </c>
      <c r="IZ18" s="21">
        <f t="shared" si="89"/>
        <v>400.05</v>
      </c>
      <c r="JA18" s="20">
        <f t="shared" si="90"/>
        <v>24503.0625</v>
      </c>
      <c r="JB18" s="44">
        <f t="shared" si="134"/>
        <v>1000.125</v>
      </c>
      <c r="JC18" s="45">
        <f t="shared" si="135"/>
        <v>23502.9375</v>
      </c>
    </row>
    <row r="19" spans="1:263" ht="15.6" x14ac:dyDescent="0.3">
      <c r="A19" s="3">
        <v>17</v>
      </c>
      <c r="B19" s="3" t="str">
        <f>'YILLIK MALİYET RAPORU'!B19</f>
        <v xml:space="preserve"> AD SOYAD 17</v>
      </c>
      <c r="C19" s="4">
        <f>'YILLIK MALİYET RAPORU'!C19</f>
        <v>20002.5</v>
      </c>
      <c r="D19" s="4">
        <f>PARAMETRELER!$D$4</f>
        <v>150018.75</v>
      </c>
      <c r="E19" s="4">
        <f t="shared" si="0"/>
        <v>2800.3500000000004</v>
      </c>
      <c r="F19" s="4">
        <f t="shared" si="1"/>
        <v>200.02500000000001</v>
      </c>
      <c r="G19" s="4">
        <f t="shared" si="2"/>
        <v>17002.125</v>
      </c>
      <c r="H19" s="4" cm="1">
        <f t="array" ref="H19">SUMPRODUCT(--(SUM(G19:G19)&gt;PARAMETRELER!$D$21:$D$24), (SUM(G19:G19)-PARAMETRELER!$D$21:$D$24), {0.15;0.05;0.07;0.08})-SUM($H$2:$H$2)</f>
        <v>2550.3187499999999</v>
      </c>
      <c r="I19" s="4">
        <f>PARAMETRELER!$D$8</f>
        <v>2550.3187499999999</v>
      </c>
      <c r="J19" s="4">
        <f t="shared" si="3"/>
        <v>17002.125</v>
      </c>
      <c r="K19" s="4">
        <v>0</v>
      </c>
      <c r="L19" s="4">
        <f t="shared" si="4"/>
        <v>20002.5</v>
      </c>
      <c r="M19" s="4">
        <f>PARAMETRELER!$D$6</f>
        <v>20002.5</v>
      </c>
      <c r="N19" s="4">
        <f t="shared" si="136"/>
        <v>0</v>
      </c>
      <c r="O19" s="4">
        <f>IF(C19&lt;=PARAMETRELER!$D$6,0,N19*0.00759)</f>
        <v>0</v>
      </c>
      <c r="P19" s="20">
        <f t="shared" si="5"/>
        <v>17002.125</v>
      </c>
      <c r="Q19" s="21">
        <f t="shared" si="6"/>
        <v>4100.5124999999998</v>
      </c>
      <c r="R19" s="21">
        <f t="shared" si="7"/>
        <v>400.05</v>
      </c>
      <c r="S19" s="22">
        <f t="shared" si="8"/>
        <v>24503.0625</v>
      </c>
      <c r="T19" s="44">
        <f t="shared" si="9"/>
        <v>1000.125</v>
      </c>
      <c r="U19" s="45">
        <f t="shared" si="91"/>
        <v>23502.9375</v>
      </c>
      <c r="W19" s="3">
        <v>17</v>
      </c>
      <c r="X19" s="3" t="str">
        <f t="shared" si="10"/>
        <v xml:space="preserve"> AD SOYAD 17</v>
      </c>
      <c r="Y19" s="4">
        <f t="shared" si="11"/>
        <v>20002.5</v>
      </c>
      <c r="Z19" s="4">
        <f>PARAMETRELER!$D$4</f>
        <v>150018.75</v>
      </c>
      <c r="AA19" s="4">
        <f t="shared" si="137"/>
        <v>2800.3500000000004</v>
      </c>
      <c r="AB19" s="4">
        <f t="shared" si="138"/>
        <v>200.02500000000001</v>
      </c>
      <c r="AC19" s="4">
        <f t="shared" si="12"/>
        <v>17002.125</v>
      </c>
      <c r="AD19" s="4" cm="1">
        <f t="array" ref="AD19">SUMPRODUCT(--(SUM(G19,AC19)&gt;PARAMETRELER!$D$21:$D$24), (SUM(G19,AC19)-PARAMETRELER!$D$21:$D$24), {0.15;0.05;0.07;0.08})-SUM($H$2,H19)</f>
        <v>2550.3187499999999</v>
      </c>
      <c r="AE19" s="4">
        <f>PARAMETRELER!$D$9</f>
        <v>2550.3187499999999</v>
      </c>
      <c r="AF19" s="4">
        <f t="shared" si="13"/>
        <v>34004.25</v>
      </c>
      <c r="AG19" s="4">
        <f t="shared" si="14"/>
        <v>17002.125</v>
      </c>
      <c r="AH19" s="4">
        <f t="shared" si="15"/>
        <v>20002.5</v>
      </c>
      <c r="AI19" s="4">
        <f>PARAMETRELER!$D$6</f>
        <v>20002.5</v>
      </c>
      <c r="AJ19" s="4">
        <f t="shared" si="139"/>
        <v>0</v>
      </c>
      <c r="AK19" s="4">
        <f>IF(Y19&lt;=PARAMETRELER!$D$6,0,AJ19*0.00759)</f>
        <v>0</v>
      </c>
      <c r="AL19" s="20">
        <f t="shared" si="92"/>
        <v>17002.125</v>
      </c>
      <c r="AM19" s="21">
        <f t="shared" si="93"/>
        <v>4100.5124999999998</v>
      </c>
      <c r="AN19" s="21">
        <f t="shared" si="16"/>
        <v>400.05</v>
      </c>
      <c r="AO19" s="22">
        <f t="shared" si="17"/>
        <v>24503.0625</v>
      </c>
      <c r="AP19" s="44">
        <f t="shared" si="94"/>
        <v>1000.125</v>
      </c>
      <c r="AQ19" s="45">
        <f t="shared" si="95"/>
        <v>23502.9375</v>
      </c>
      <c r="AS19" s="3">
        <v>17</v>
      </c>
      <c r="AT19" s="3" t="str">
        <f t="shared" si="18"/>
        <v xml:space="preserve"> AD SOYAD 17</v>
      </c>
      <c r="AU19" s="4">
        <f t="shared" si="19"/>
        <v>20002.5</v>
      </c>
      <c r="AV19" s="4">
        <f>PARAMETRELER!$D$4</f>
        <v>150018.75</v>
      </c>
      <c r="AW19" s="4">
        <f t="shared" si="140"/>
        <v>2800.3500000000004</v>
      </c>
      <c r="AX19" s="4">
        <f t="shared" si="141"/>
        <v>200.02500000000001</v>
      </c>
      <c r="AY19" s="4">
        <f t="shared" si="20"/>
        <v>17002.125</v>
      </c>
      <c r="AZ19" s="4" cm="1">
        <f t="array" ref="AZ19">SUMPRODUCT(--(SUM(G19,AC19,AY19)&gt;PARAMETRELER!$D$21:$D$24), (SUM(G19,AC19,AY19)-PARAMETRELER!$D$21:$D$24), {0.15;0.05;0.07;0.08})-SUM($H$2,H19,AD19)</f>
        <v>2550.3187499999995</v>
      </c>
      <c r="BA19" s="4">
        <f>PARAMETRELER!$D$10</f>
        <v>2550.3187499999995</v>
      </c>
      <c r="BB19" s="4">
        <f t="shared" si="21"/>
        <v>51006.375</v>
      </c>
      <c r="BC19" s="4">
        <f t="shared" si="22"/>
        <v>34004.25</v>
      </c>
      <c r="BD19" s="4">
        <f t="shared" si="23"/>
        <v>20002.5</v>
      </c>
      <c r="BE19" s="4">
        <f>PARAMETRELER!$D$6</f>
        <v>20002.5</v>
      </c>
      <c r="BF19" s="4">
        <f t="shared" si="142"/>
        <v>0</v>
      </c>
      <c r="BG19" s="4">
        <f>IF(AU19&lt;=PARAMETRELER!$D$6,0,BF19*0.00759)</f>
        <v>0</v>
      </c>
      <c r="BH19" s="20">
        <f t="shared" si="96"/>
        <v>17002.125</v>
      </c>
      <c r="BI19" s="21">
        <f t="shared" si="97"/>
        <v>4100.5124999999998</v>
      </c>
      <c r="BJ19" s="21">
        <f t="shared" si="24"/>
        <v>400.05</v>
      </c>
      <c r="BK19" s="22">
        <f t="shared" si="25"/>
        <v>24503.0625</v>
      </c>
      <c r="BL19" s="44">
        <f t="shared" si="98"/>
        <v>1000.125</v>
      </c>
      <c r="BM19" s="45">
        <f t="shared" si="99"/>
        <v>23502.9375</v>
      </c>
      <c r="BO19" s="3">
        <v>17</v>
      </c>
      <c r="BP19" s="3" t="str">
        <f t="shared" si="26"/>
        <v xml:space="preserve"> AD SOYAD 17</v>
      </c>
      <c r="BQ19" s="4">
        <f t="shared" si="27"/>
        <v>20002.5</v>
      </c>
      <c r="BR19" s="4">
        <f>PARAMETRELER!$D$4</f>
        <v>150018.75</v>
      </c>
      <c r="BS19" s="4">
        <f t="shared" si="143"/>
        <v>2800.3500000000004</v>
      </c>
      <c r="BT19" s="4">
        <f t="shared" si="144"/>
        <v>200.02500000000001</v>
      </c>
      <c r="BU19" s="4">
        <f t="shared" si="28"/>
        <v>17002.125</v>
      </c>
      <c r="BV19" s="4" cm="1">
        <f t="array" ref="BV19">SUMPRODUCT(--(SUM(G19,AC19,AY19,BU19)&gt;PARAMETRELER!$D$21:$D$24), (SUM(G19,AC19,AY19,BU19)-PARAMETRELER!$D$21:$D$24), {0.15;0.05;0.07;0.08})-SUM($H$2,H19,AD19,AZ19)</f>
        <v>2550.3187500000004</v>
      </c>
      <c r="BW19" s="4">
        <f>PARAMETRELER!$D$11</f>
        <v>2550.3187500000004</v>
      </c>
      <c r="BX19" s="4">
        <f t="shared" si="29"/>
        <v>68008.5</v>
      </c>
      <c r="BY19" s="4">
        <f t="shared" si="30"/>
        <v>51006.375</v>
      </c>
      <c r="BZ19" s="4">
        <f t="shared" si="31"/>
        <v>20002.5</v>
      </c>
      <c r="CA19" s="4">
        <f>PARAMETRELER!$D$6</f>
        <v>20002.5</v>
      </c>
      <c r="CB19" s="4">
        <f t="shared" si="145"/>
        <v>0</v>
      </c>
      <c r="CC19" s="4">
        <f>IF(BQ19&lt;=PARAMETRELER!$D$6,0,CB19*0.00759)</f>
        <v>0</v>
      </c>
      <c r="CD19" s="20">
        <f t="shared" si="100"/>
        <v>17002.125</v>
      </c>
      <c r="CE19" s="21">
        <f t="shared" si="101"/>
        <v>4100.5124999999998</v>
      </c>
      <c r="CF19" s="21">
        <f t="shared" si="32"/>
        <v>400.05</v>
      </c>
      <c r="CG19" s="22">
        <f t="shared" si="33"/>
        <v>24503.0625</v>
      </c>
      <c r="CH19" s="44">
        <f t="shared" si="102"/>
        <v>1000.125</v>
      </c>
      <c r="CI19" s="45">
        <f t="shared" si="103"/>
        <v>23502.9375</v>
      </c>
      <c r="CK19" s="3">
        <v>17</v>
      </c>
      <c r="CL19" s="3" t="str">
        <f t="shared" si="34"/>
        <v xml:space="preserve"> AD SOYAD 17</v>
      </c>
      <c r="CM19" s="4">
        <f t="shared" si="35"/>
        <v>20002.5</v>
      </c>
      <c r="CN19" s="4">
        <f>PARAMETRELER!$D$4</f>
        <v>150018.75</v>
      </c>
      <c r="CO19" s="4">
        <f t="shared" si="146"/>
        <v>2800.3500000000004</v>
      </c>
      <c r="CP19" s="4">
        <f t="shared" si="147"/>
        <v>200.02500000000001</v>
      </c>
      <c r="CQ19" s="4">
        <f t="shared" si="36"/>
        <v>17002.125</v>
      </c>
      <c r="CR19" s="4" cm="1">
        <f t="array" ref="CR19">SUMPRODUCT(--(SUM(G19,AC19,AY19,BU19,CQ19)&gt;PARAMETRELER!$D$21:$D$24), (SUM(G19,AC19,AY19,BU19,CQ19)-PARAMETRELER!$D$21:$D$24), {0.15;0.05;0.07;0.08})-SUM($H$2,H19,AD19,AZ19,BV19)</f>
        <v>2550.3187500000004</v>
      </c>
      <c r="CS19" s="4">
        <f>PARAMETRELER!$D$12</f>
        <v>2550.3187500000004</v>
      </c>
      <c r="CT19" s="4">
        <f t="shared" si="37"/>
        <v>85010.625</v>
      </c>
      <c r="CU19" s="4">
        <f t="shared" si="38"/>
        <v>68008.5</v>
      </c>
      <c r="CV19" s="4">
        <f t="shared" si="39"/>
        <v>20002.5</v>
      </c>
      <c r="CW19" s="4">
        <f>PARAMETRELER!$D$6</f>
        <v>20002.5</v>
      </c>
      <c r="CX19" s="4">
        <f t="shared" si="148"/>
        <v>0</v>
      </c>
      <c r="CY19" s="4">
        <f>IF(CM19&lt;=PARAMETRELER!$D$6,0,CX19*0.00759)</f>
        <v>0</v>
      </c>
      <c r="CZ19" s="20">
        <f t="shared" si="104"/>
        <v>17002.125</v>
      </c>
      <c r="DA19" s="21">
        <f t="shared" si="105"/>
        <v>4100.5124999999998</v>
      </c>
      <c r="DB19" s="21">
        <f t="shared" si="40"/>
        <v>400.05</v>
      </c>
      <c r="DC19" s="22">
        <f t="shared" si="41"/>
        <v>24503.0625</v>
      </c>
      <c r="DD19" s="44">
        <f t="shared" si="106"/>
        <v>1000.125</v>
      </c>
      <c r="DE19" s="45">
        <f t="shared" si="107"/>
        <v>23502.9375</v>
      </c>
      <c r="DG19" s="3">
        <v>17</v>
      </c>
      <c r="DH19" s="3" t="str">
        <f t="shared" si="200"/>
        <v xml:space="preserve"> AD SOYAD 17</v>
      </c>
      <c r="DI19" s="4">
        <f t="shared" si="201"/>
        <v>20002.5</v>
      </c>
      <c r="DJ19" s="4">
        <f>PARAMETRELER!$D$4</f>
        <v>150018.75</v>
      </c>
      <c r="DK19" s="4">
        <f t="shared" si="149"/>
        <v>2800.3500000000004</v>
      </c>
      <c r="DL19" s="4">
        <f t="shared" si="150"/>
        <v>200.02500000000001</v>
      </c>
      <c r="DM19" s="4">
        <f t="shared" si="43"/>
        <v>17002.125</v>
      </c>
      <c r="DN19" s="4" cm="1">
        <f t="array" ref="DN19">SUMPRODUCT(--(SUM(G19,AC19,AY19,BU19,CQ19,DM19)&gt;PARAMETRELER!$D$21:$D$24), (SUM(G19,AC19,AY19,BU19,CQ19,DM19)-PARAMETRELER!$D$21:$D$24), {0.15;0.05;0.07;0.08})-SUM($H$2,H19,AD19,AZ19,BV19,CR19)</f>
        <v>2550.3187499999985</v>
      </c>
      <c r="DO19" s="4">
        <f>PARAMETRELER!$D$13</f>
        <v>2550.3187499999985</v>
      </c>
      <c r="DP19" s="4">
        <f t="shared" si="44"/>
        <v>102012.75</v>
      </c>
      <c r="DQ19" s="4">
        <f t="shared" si="45"/>
        <v>85010.625</v>
      </c>
      <c r="DR19" s="4">
        <f t="shared" si="46"/>
        <v>20002.5</v>
      </c>
      <c r="DS19" s="4">
        <f>PARAMETRELER!$D$6</f>
        <v>20002.5</v>
      </c>
      <c r="DT19" s="4">
        <f t="shared" si="151"/>
        <v>0</v>
      </c>
      <c r="DU19" s="4">
        <f>IF(DI19&lt;=PARAMETRELER!$D$6,0,DT19*0.00759)</f>
        <v>0</v>
      </c>
      <c r="DV19" s="20">
        <f t="shared" si="108"/>
        <v>17002.125</v>
      </c>
      <c r="DW19" s="21">
        <f t="shared" si="109"/>
        <v>4100.5124999999998</v>
      </c>
      <c r="DX19" s="21">
        <f t="shared" si="47"/>
        <v>400.05</v>
      </c>
      <c r="DY19" s="22">
        <f t="shared" si="48"/>
        <v>24503.0625</v>
      </c>
      <c r="DZ19" s="44">
        <f t="shared" si="110"/>
        <v>1000.125</v>
      </c>
      <c r="EA19" s="45">
        <f t="shared" si="111"/>
        <v>23502.9375</v>
      </c>
      <c r="EC19" s="3">
        <v>17</v>
      </c>
      <c r="ED19" s="3" t="str">
        <f t="shared" si="49"/>
        <v xml:space="preserve"> AD SOYAD 17</v>
      </c>
      <c r="EE19" s="4">
        <f t="shared" si="152"/>
        <v>20002.5</v>
      </c>
      <c r="EF19" s="4">
        <f>PARAMETRELER!$D$4</f>
        <v>150018.75</v>
      </c>
      <c r="EG19" s="4">
        <f t="shared" si="153"/>
        <v>2800.3500000000004</v>
      </c>
      <c r="EH19" s="4">
        <f t="shared" si="154"/>
        <v>200.02500000000001</v>
      </c>
      <c r="EI19" s="4">
        <f t="shared" si="155"/>
        <v>17002.125</v>
      </c>
      <c r="EJ19" s="4" cm="1">
        <f t="array" ref="EJ19">SUMPRODUCT(--(SUM(G19,AC19,AY19,BU19,CQ19,DM19,EI19)&gt;PARAMETRELER!$D$21:$D$24), (SUM(G19,AC19,AY19,BU19,CQ19,DM19,EI19)-PARAMETRELER!$D$21:$D$24), {0.15;0.05;0.07;0.08})-SUM($H$2,H19,AD19,AZ19,BV19,CR19,DN19)</f>
        <v>3001.0625000000036</v>
      </c>
      <c r="EK19" s="4">
        <f>PARAMETRELER!$D$14</f>
        <v>3001.0625000000036</v>
      </c>
      <c r="EL19" s="4">
        <f t="shared" si="156"/>
        <v>119014.875</v>
      </c>
      <c r="EM19" s="4">
        <f t="shared" si="157"/>
        <v>102012.75</v>
      </c>
      <c r="EN19" s="4">
        <f t="shared" si="158"/>
        <v>20002.5</v>
      </c>
      <c r="EO19" s="4">
        <f>PARAMETRELER!$D$6</f>
        <v>20002.5</v>
      </c>
      <c r="EP19" s="4">
        <f t="shared" si="159"/>
        <v>0</v>
      </c>
      <c r="EQ19" s="4">
        <f>IF(EE19&lt;=PARAMETRELER!$D$6,0,EP19*0.00759)</f>
        <v>0</v>
      </c>
      <c r="ER19" s="20">
        <f t="shared" si="112"/>
        <v>17002.125</v>
      </c>
      <c r="ES19" s="21">
        <f t="shared" si="113"/>
        <v>4100.5124999999998</v>
      </c>
      <c r="ET19" s="21">
        <f t="shared" si="54"/>
        <v>400.05</v>
      </c>
      <c r="EU19" s="22">
        <f t="shared" si="55"/>
        <v>24503.0625</v>
      </c>
      <c r="EV19" s="44">
        <f t="shared" si="114"/>
        <v>1000.125</v>
      </c>
      <c r="EW19" s="45">
        <f t="shared" si="115"/>
        <v>23502.9375</v>
      </c>
      <c r="EY19" s="3">
        <v>17</v>
      </c>
      <c r="EZ19" s="3" t="str">
        <f t="shared" si="56"/>
        <v xml:space="preserve"> AD SOYAD 17</v>
      </c>
      <c r="FA19" s="4">
        <f t="shared" si="160"/>
        <v>20002.5</v>
      </c>
      <c r="FB19" s="4">
        <f>PARAMETRELER!$D$4</f>
        <v>150018.75</v>
      </c>
      <c r="FC19" s="4">
        <f t="shared" si="161"/>
        <v>2800.3500000000004</v>
      </c>
      <c r="FD19" s="4">
        <f t="shared" si="162"/>
        <v>200.02500000000001</v>
      </c>
      <c r="FE19" s="4">
        <f t="shared" si="163"/>
        <v>17002.125</v>
      </c>
      <c r="FF19" s="4" cm="1">
        <f t="array" ref="FF19">SUMPRODUCT(--(SUM(G19,AC19,AY19,BU19,CQ19,DM19,EI19,FE19)&gt;PARAMETRELER!$D$21:$D$24), (SUM(G19,AC19,AY19,BU19,CQ19,DM19,EI19,FE19)-PARAMETRELER!$D$21:$D$24), {0.15;0.05;0.07;0.08})-SUM($H$2,H19,AD19,AZ19,BV19,CR19,DN19,EJ19)</f>
        <v>3400.4249999999956</v>
      </c>
      <c r="FG19" s="4">
        <f>PARAMETRELER!$D$15</f>
        <v>3400.4249999999956</v>
      </c>
      <c r="FH19" s="4">
        <f t="shared" si="164"/>
        <v>136017</v>
      </c>
      <c r="FI19" s="4">
        <f t="shared" si="165"/>
        <v>119014.875</v>
      </c>
      <c r="FJ19" s="4">
        <f t="shared" si="166"/>
        <v>20002.5</v>
      </c>
      <c r="FK19" s="4">
        <f>PARAMETRELER!$D$6</f>
        <v>20002.5</v>
      </c>
      <c r="FL19" s="4">
        <f t="shared" si="167"/>
        <v>0</v>
      </c>
      <c r="FM19" s="4">
        <f>IF(FA19&lt;=PARAMETRELER!$D$6,0,FL19*0.00759)</f>
        <v>0</v>
      </c>
      <c r="FN19" s="20">
        <f t="shared" si="116"/>
        <v>17002.125</v>
      </c>
      <c r="FO19" s="21">
        <f t="shared" si="117"/>
        <v>4100.5124999999998</v>
      </c>
      <c r="FP19" s="21">
        <f t="shared" si="61"/>
        <v>400.05</v>
      </c>
      <c r="FQ19" s="22">
        <f t="shared" si="62"/>
        <v>24503.0625</v>
      </c>
      <c r="FR19" s="44">
        <f t="shared" si="118"/>
        <v>1000.125</v>
      </c>
      <c r="FS19" s="45">
        <f t="shared" si="119"/>
        <v>23502.9375</v>
      </c>
      <c r="FU19" s="3">
        <v>17</v>
      </c>
      <c r="FV19" s="3" t="str">
        <f t="shared" si="63"/>
        <v xml:space="preserve"> AD SOYAD 17</v>
      </c>
      <c r="FW19" s="4">
        <f t="shared" si="168"/>
        <v>20002.5</v>
      </c>
      <c r="FX19" s="4">
        <f>PARAMETRELER!$D$4</f>
        <v>150018.75</v>
      </c>
      <c r="FY19" s="4">
        <f t="shared" si="169"/>
        <v>2800.3500000000004</v>
      </c>
      <c r="FZ19" s="4">
        <f t="shared" si="170"/>
        <v>200.02500000000001</v>
      </c>
      <c r="GA19" s="4">
        <f t="shared" si="171"/>
        <v>17002.125</v>
      </c>
      <c r="GB19" s="4" cm="1">
        <f t="array" ref="GB19">SUMPRODUCT(--(SUM(G19,AC19,AY19,BU19,CQ19,DM19,EI19,FE19,GA19)&gt;PARAMETRELER!$D$21:$D$24), (SUM(G19,AC19,AY19,BU19,CQ19,DM19,EI19,FE19,GA19)-PARAMETRELER!$D$21:$D$24), {0.15;0.05;0.07;0.08})-SUM($H$2,H19,AD19,AZ19,BV19,CR19,DN19,EJ19,FF19)</f>
        <v>3400.4249999999993</v>
      </c>
      <c r="GC19" s="4">
        <f>PARAMETRELER!$D$16</f>
        <v>3400.4249999999993</v>
      </c>
      <c r="GD19" s="4">
        <f t="shared" si="172"/>
        <v>153019.125</v>
      </c>
      <c r="GE19" s="4">
        <f t="shared" si="173"/>
        <v>136017</v>
      </c>
      <c r="GF19" s="4">
        <f t="shared" si="174"/>
        <v>20002.5</v>
      </c>
      <c r="GG19" s="4">
        <f>PARAMETRELER!$D$6</f>
        <v>20002.5</v>
      </c>
      <c r="GH19" s="4">
        <f t="shared" si="175"/>
        <v>0</v>
      </c>
      <c r="GI19" s="4">
        <f>IF(FW19&lt;=PARAMETRELER!$D$6,0,GH19*0.00759)</f>
        <v>0</v>
      </c>
      <c r="GJ19" s="20">
        <f t="shared" si="120"/>
        <v>17002.125</v>
      </c>
      <c r="GK19" s="21">
        <f t="shared" si="121"/>
        <v>4100.5124999999998</v>
      </c>
      <c r="GL19" s="21">
        <f t="shared" si="68"/>
        <v>400.05</v>
      </c>
      <c r="GM19" s="22">
        <f t="shared" si="69"/>
        <v>24503.0625</v>
      </c>
      <c r="GN19" s="44">
        <f t="shared" si="122"/>
        <v>1000.125</v>
      </c>
      <c r="GO19" s="45">
        <f t="shared" si="123"/>
        <v>23502.9375</v>
      </c>
      <c r="GQ19" s="3">
        <v>17</v>
      </c>
      <c r="GR19" s="3" t="str">
        <f t="shared" si="70"/>
        <v xml:space="preserve"> AD SOYAD 17</v>
      </c>
      <c r="GS19" s="4">
        <f t="shared" si="176"/>
        <v>20002.5</v>
      </c>
      <c r="GT19" s="4">
        <f>PARAMETRELER!$D$4</f>
        <v>150018.75</v>
      </c>
      <c r="GU19" s="4">
        <f t="shared" si="177"/>
        <v>2800.3500000000004</v>
      </c>
      <c r="GV19" s="4">
        <f t="shared" si="178"/>
        <v>200.02500000000001</v>
      </c>
      <c r="GW19" s="4">
        <f t="shared" si="179"/>
        <v>17002.125</v>
      </c>
      <c r="GX19" s="4" cm="1">
        <f t="array" ref="GX19">SUMPRODUCT(--(SUM(G19,AC19,AY19,BU19,CQ19,DM19,EI19,FE19,GA19,GW19)&gt;PARAMETRELER!$D$21:$D$24), (SUM(G19,AC19,AY19,BU19,CQ19,DM19,EI19,FE19,GA19,GW19)-PARAMETRELER!$D$21:$D$24), {0.15;0.05;0.07;0.08})-SUM($H$2,H19,AD19,AZ19,BV19,CR19,DN19,EJ19,FF19,GB19)</f>
        <v>3400.4250000000029</v>
      </c>
      <c r="GY19" s="4">
        <f>PARAMETRELER!$D$17</f>
        <v>3400.4250000000029</v>
      </c>
      <c r="GZ19" s="4">
        <f t="shared" si="180"/>
        <v>170021.25</v>
      </c>
      <c r="HA19" s="4">
        <f t="shared" si="181"/>
        <v>153019.125</v>
      </c>
      <c r="HB19" s="4">
        <f t="shared" si="182"/>
        <v>20002.5</v>
      </c>
      <c r="HC19" s="4">
        <f>PARAMETRELER!$D$6</f>
        <v>20002.5</v>
      </c>
      <c r="HD19" s="4">
        <f t="shared" si="183"/>
        <v>0</v>
      </c>
      <c r="HE19" s="4">
        <f>IF(GS19&lt;=PARAMETRELER!$D$6,0,HD19*0.00759)</f>
        <v>0</v>
      </c>
      <c r="HF19" s="20">
        <f t="shared" si="124"/>
        <v>17002.125</v>
      </c>
      <c r="HG19" s="21">
        <f t="shared" si="125"/>
        <v>4100.5124999999998</v>
      </c>
      <c r="HH19" s="21">
        <f t="shared" si="75"/>
        <v>400.05</v>
      </c>
      <c r="HI19" s="22">
        <f t="shared" si="76"/>
        <v>24503.0625</v>
      </c>
      <c r="HJ19" s="44">
        <f t="shared" si="126"/>
        <v>1000.125</v>
      </c>
      <c r="HK19" s="45">
        <f t="shared" si="127"/>
        <v>23502.9375</v>
      </c>
      <c r="HM19" s="3">
        <v>17</v>
      </c>
      <c r="HN19" s="3" t="str">
        <f t="shared" si="77"/>
        <v xml:space="preserve"> AD SOYAD 17</v>
      </c>
      <c r="HO19" s="4">
        <f t="shared" si="184"/>
        <v>20002.5</v>
      </c>
      <c r="HP19" s="4">
        <f>PARAMETRELER!$D$4</f>
        <v>150018.75</v>
      </c>
      <c r="HQ19" s="4">
        <f t="shared" si="185"/>
        <v>2800.3500000000004</v>
      </c>
      <c r="HR19" s="4">
        <f t="shared" si="186"/>
        <v>200.02500000000001</v>
      </c>
      <c r="HS19" s="4">
        <f t="shared" si="187"/>
        <v>17002.125</v>
      </c>
      <c r="HT19" s="4" cm="1">
        <f t="array" ref="HT19">SUMPRODUCT(--(SUM(G19,AC19,AY19,BU19,CQ19,DM19,EI19,FE19,GA19,GW19,HS19)&gt;PARAMETRELER!$D$21:$D$24), (SUM(G19,AC19,AY19,BU19,CQ19,DM19,EI19,FE19,GA19,GW19,HS19)-PARAMETRELER!$D$21:$D$24), {0.15;0.05;0.07;0.08})-SUM($H$2,H19,AD19,AZ19,BV19,CR19,DN19,EJ19,FF19,GB19,GX19)</f>
        <v>3400.4249999999993</v>
      </c>
      <c r="HU19" s="4">
        <f>PARAMETRELER!$D$18</f>
        <v>3400.4249999999993</v>
      </c>
      <c r="HV19" s="4">
        <f t="shared" si="188"/>
        <v>187023.375</v>
      </c>
      <c r="HW19" s="4">
        <f t="shared" si="189"/>
        <v>170021.25</v>
      </c>
      <c r="HX19" s="4">
        <f t="shared" si="190"/>
        <v>20002.5</v>
      </c>
      <c r="HY19" s="4">
        <f>PARAMETRELER!$D$6</f>
        <v>20002.5</v>
      </c>
      <c r="HZ19" s="4">
        <f t="shared" si="191"/>
        <v>0</v>
      </c>
      <c r="IA19" s="4">
        <f>IF(HO19&lt;=PARAMETRELER!$D$6,0,HZ19*0.00759)</f>
        <v>0</v>
      </c>
      <c r="IB19" s="20">
        <f t="shared" si="128"/>
        <v>17002.125</v>
      </c>
      <c r="IC19" s="21">
        <f t="shared" si="129"/>
        <v>4100.5124999999998</v>
      </c>
      <c r="ID19" s="21">
        <f t="shared" si="82"/>
        <v>400.05</v>
      </c>
      <c r="IE19" s="22">
        <f t="shared" si="83"/>
        <v>24503.0625</v>
      </c>
      <c r="IF19" s="44">
        <f t="shared" si="130"/>
        <v>1000.125</v>
      </c>
      <c r="IG19" s="45">
        <f t="shared" si="131"/>
        <v>23502.9375</v>
      </c>
      <c r="II19" s="3">
        <v>17</v>
      </c>
      <c r="IJ19" s="3" t="str">
        <f t="shared" si="84"/>
        <v xml:space="preserve"> AD SOYAD 17</v>
      </c>
      <c r="IK19" s="4">
        <f t="shared" si="192"/>
        <v>20002.5</v>
      </c>
      <c r="IL19" s="4">
        <f>PARAMETRELER!$D$4</f>
        <v>150018.75</v>
      </c>
      <c r="IM19" s="4">
        <f t="shared" si="193"/>
        <v>2800.3500000000004</v>
      </c>
      <c r="IN19" s="4">
        <f t="shared" si="194"/>
        <v>200.02500000000001</v>
      </c>
      <c r="IO19" s="4">
        <f t="shared" si="195"/>
        <v>17002.125</v>
      </c>
      <c r="IP19" s="4" cm="1">
        <f t="array" ref="IP19">SUMPRODUCT(--(SUM(G19,AC19,AY19,BU19,CQ19,DM19,EI19,FE19,GA19,GW19,HS19,IO19)&gt;PARAMETRELER!$D$21:$D$24), (SUM(G19,AC19,AY19,BU19,CQ19,DM19,EI19,FE19,GA19,GW19,HS19,IO19)-PARAMETRELER!$D$21:$D$24), {0.15;0.05;0.07;0.08})-SUM($H$2,H19,AD19,AZ19,BV19,CR19,DN19,EJ19,FF19,GB19,GX19,HT19)</f>
        <v>3400.4249999999993</v>
      </c>
      <c r="IQ19" s="4">
        <f>PARAMETRELER!$D$19</f>
        <v>3400.4249999999993</v>
      </c>
      <c r="IR19" s="4">
        <f t="shared" si="196"/>
        <v>204025.5</v>
      </c>
      <c r="IS19" s="4">
        <f t="shared" si="197"/>
        <v>187023.375</v>
      </c>
      <c r="IT19" s="4">
        <f t="shared" si="198"/>
        <v>20002.5</v>
      </c>
      <c r="IU19" s="4">
        <f>PARAMETRELER!$D$6</f>
        <v>20002.5</v>
      </c>
      <c r="IV19" s="4">
        <f t="shared" si="199"/>
        <v>0</v>
      </c>
      <c r="IW19" s="4">
        <f>IF(IK19&lt;=PARAMETRELER!$D$6,0,IV19*0.00759)</f>
        <v>0</v>
      </c>
      <c r="IX19" s="20">
        <f t="shared" si="132"/>
        <v>17002.125</v>
      </c>
      <c r="IY19" s="21">
        <f t="shared" si="133"/>
        <v>4100.5124999999998</v>
      </c>
      <c r="IZ19" s="21">
        <f t="shared" si="89"/>
        <v>400.05</v>
      </c>
      <c r="JA19" s="22">
        <f t="shared" si="90"/>
        <v>24503.0625</v>
      </c>
      <c r="JB19" s="44">
        <f t="shared" si="134"/>
        <v>1000.125</v>
      </c>
      <c r="JC19" s="45">
        <f t="shared" si="135"/>
        <v>23502.9375</v>
      </c>
    </row>
    <row r="20" spans="1:263" ht="15.6" x14ac:dyDescent="0.3">
      <c r="A20" s="2">
        <v>18</v>
      </c>
      <c r="B20" s="2" t="str">
        <f>'YILLIK MALİYET RAPORU'!B20</f>
        <v xml:space="preserve"> AD SOYAD 18</v>
      </c>
      <c r="C20" s="7">
        <f>'YILLIK MALİYET RAPORU'!C20</f>
        <v>20002.5</v>
      </c>
      <c r="D20" s="11">
        <f>PARAMETRELER!$D$4</f>
        <v>150018.75</v>
      </c>
      <c r="E20" s="7">
        <f t="shared" si="0"/>
        <v>2800.3500000000004</v>
      </c>
      <c r="F20" s="7">
        <f t="shared" si="1"/>
        <v>200.02500000000001</v>
      </c>
      <c r="G20" s="7">
        <f t="shared" si="2"/>
        <v>17002.125</v>
      </c>
      <c r="H20" s="7" cm="1">
        <f t="array" ref="H20">SUMPRODUCT(--(SUM(G20:G20)&gt;PARAMETRELER!$D$21:$D$24), (SUM(G20:G20)-PARAMETRELER!$D$21:$D$24), {0.15;0.05;0.07;0.08})-SUM($H$2:$H$2)</f>
        <v>2550.3187499999999</v>
      </c>
      <c r="I20" s="7">
        <f>PARAMETRELER!$D$8</f>
        <v>2550.3187499999999</v>
      </c>
      <c r="J20" s="7">
        <f t="shared" si="3"/>
        <v>17002.125</v>
      </c>
      <c r="K20" s="7">
        <v>0</v>
      </c>
      <c r="L20" s="7">
        <f t="shared" si="4"/>
        <v>20002.5</v>
      </c>
      <c r="M20" s="5">
        <f>PARAMETRELER!$D$6</f>
        <v>20002.5</v>
      </c>
      <c r="N20" s="7">
        <f t="shared" si="136"/>
        <v>0</v>
      </c>
      <c r="O20" s="7">
        <f>IF(C20&lt;=PARAMETRELER!$D$6,0,N20*0.00759)</f>
        <v>0</v>
      </c>
      <c r="P20" s="20">
        <f t="shared" si="5"/>
        <v>17002.125</v>
      </c>
      <c r="Q20" s="21">
        <f t="shared" si="6"/>
        <v>4100.5124999999998</v>
      </c>
      <c r="R20" s="21">
        <f t="shared" si="7"/>
        <v>400.05</v>
      </c>
      <c r="S20" s="20">
        <f t="shared" si="8"/>
        <v>24503.0625</v>
      </c>
      <c r="T20" s="44">
        <f t="shared" si="9"/>
        <v>1000.125</v>
      </c>
      <c r="U20" s="45">
        <f t="shared" si="91"/>
        <v>23502.9375</v>
      </c>
      <c r="W20" s="2">
        <v>18</v>
      </c>
      <c r="X20" s="2" t="str">
        <f t="shared" si="10"/>
        <v xml:space="preserve"> AD SOYAD 18</v>
      </c>
      <c r="Y20" s="7">
        <f t="shared" si="11"/>
        <v>20002.5</v>
      </c>
      <c r="Z20" s="11">
        <f>PARAMETRELER!$D$4</f>
        <v>150018.75</v>
      </c>
      <c r="AA20" s="7">
        <f t="shared" si="137"/>
        <v>2800.3500000000004</v>
      </c>
      <c r="AB20" s="7">
        <f t="shared" si="138"/>
        <v>200.02500000000001</v>
      </c>
      <c r="AC20" s="7">
        <f t="shared" si="12"/>
        <v>17002.125</v>
      </c>
      <c r="AD20" s="7" cm="1">
        <f t="array" ref="AD20">SUMPRODUCT(--(SUM(G20,AC20)&gt;PARAMETRELER!$D$21:$D$24), (SUM(G20,AC20)-PARAMETRELER!$D$21:$D$24), {0.15;0.05;0.07;0.08})-SUM($H$2,H20)</f>
        <v>2550.3187499999999</v>
      </c>
      <c r="AE20" s="7">
        <f>PARAMETRELER!$D$9</f>
        <v>2550.3187499999999</v>
      </c>
      <c r="AF20" s="7">
        <f t="shared" si="13"/>
        <v>34004.25</v>
      </c>
      <c r="AG20" s="7">
        <f t="shared" si="14"/>
        <v>17002.125</v>
      </c>
      <c r="AH20" s="7">
        <f t="shared" si="15"/>
        <v>20002.5</v>
      </c>
      <c r="AI20" s="5">
        <f>PARAMETRELER!$D$6</f>
        <v>20002.5</v>
      </c>
      <c r="AJ20" s="7">
        <f t="shared" si="139"/>
        <v>0</v>
      </c>
      <c r="AK20" s="7">
        <f>IF(Y20&lt;=PARAMETRELER!$D$6,0,AJ20*0.00759)</f>
        <v>0</v>
      </c>
      <c r="AL20" s="20">
        <f t="shared" si="92"/>
        <v>17002.125</v>
      </c>
      <c r="AM20" s="21">
        <f t="shared" si="93"/>
        <v>4100.5124999999998</v>
      </c>
      <c r="AN20" s="21">
        <f t="shared" si="16"/>
        <v>400.05</v>
      </c>
      <c r="AO20" s="20">
        <f t="shared" si="17"/>
        <v>24503.0625</v>
      </c>
      <c r="AP20" s="44">
        <f t="shared" si="94"/>
        <v>1000.125</v>
      </c>
      <c r="AQ20" s="45">
        <f t="shared" si="95"/>
        <v>23502.9375</v>
      </c>
      <c r="AS20" s="2">
        <v>18</v>
      </c>
      <c r="AT20" s="2" t="str">
        <f t="shared" si="18"/>
        <v xml:space="preserve"> AD SOYAD 18</v>
      </c>
      <c r="AU20" s="7">
        <f t="shared" si="19"/>
        <v>20002.5</v>
      </c>
      <c r="AV20" s="11">
        <f>PARAMETRELER!$D$4</f>
        <v>150018.75</v>
      </c>
      <c r="AW20" s="7">
        <f t="shared" si="140"/>
        <v>2800.3500000000004</v>
      </c>
      <c r="AX20" s="7">
        <f t="shared" si="141"/>
        <v>200.02500000000001</v>
      </c>
      <c r="AY20" s="7">
        <f t="shared" si="20"/>
        <v>17002.125</v>
      </c>
      <c r="AZ20" s="7" cm="1">
        <f t="array" ref="AZ20">SUMPRODUCT(--(SUM(G20,AC20,AY20)&gt;PARAMETRELER!$D$21:$D$24), (SUM(G20,AC20,AY20)-PARAMETRELER!$D$21:$D$24), {0.15;0.05;0.07;0.08})-SUM($H$2,H20,AD20)</f>
        <v>2550.3187499999995</v>
      </c>
      <c r="BA20" s="7">
        <f>PARAMETRELER!$D$10</f>
        <v>2550.3187499999995</v>
      </c>
      <c r="BB20" s="7">
        <f t="shared" si="21"/>
        <v>51006.375</v>
      </c>
      <c r="BC20" s="7">
        <f t="shared" si="22"/>
        <v>34004.25</v>
      </c>
      <c r="BD20" s="7">
        <f t="shared" si="23"/>
        <v>20002.5</v>
      </c>
      <c r="BE20" s="5">
        <f>PARAMETRELER!$D$6</f>
        <v>20002.5</v>
      </c>
      <c r="BF20" s="7">
        <f t="shared" si="142"/>
        <v>0</v>
      </c>
      <c r="BG20" s="7">
        <f>IF(AU20&lt;=PARAMETRELER!$D$6,0,BF20*0.00759)</f>
        <v>0</v>
      </c>
      <c r="BH20" s="20">
        <f t="shared" si="96"/>
        <v>17002.125</v>
      </c>
      <c r="BI20" s="21">
        <f t="shared" si="97"/>
        <v>4100.5124999999998</v>
      </c>
      <c r="BJ20" s="21">
        <f t="shared" si="24"/>
        <v>400.05</v>
      </c>
      <c r="BK20" s="20">
        <f t="shared" si="25"/>
        <v>24503.0625</v>
      </c>
      <c r="BL20" s="44">
        <f t="shared" si="98"/>
        <v>1000.125</v>
      </c>
      <c r="BM20" s="45">
        <f t="shared" si="99"/>
        <v>23502.9375</v>
      </c>
      <c r="BO20" s="2">
        <v>18</v>
      </c>
      <c r="BP20" s="2" t="str">
        <f t="shared" si="26"/>
        <v xml:space="preserve"> AD SOYAD 18</v>
      </c>
      <c r="BQ20" s="7">
        <f t="shared" si="27"/>
        <v>20002.5</v>
      </c>
      <c r="BR20" s="11">
        <f>PARAMETRELER!$D$4</f>
        <v>150018.75</v>
      </c>
      <c r="BS20" s="7">
        <f t="shared" si="143"/>
        <v>2800.3500000000004</v>
      </c>
      <c r="BT20" s="7">
        <f t="shared" si="144"/>
        <v>200.02500000000001</v>
      </c>
      <c r="BU20" s="7">
        <f t="shared" si="28"/>
        <v>17002.125</v>
      </c>
      <c r="BV20" s="7" cm="1">
        <f t="array" ref="BV20">SUMPRODUCT(--(SUM(G20,AC20,AY20,BU20)&gt;PARAMETRELER!$D$21:$D$24), (SUM(G20,AC20,AY20,BU20)-PARAMETRELER!$D$21:$D$24), {0.15;0.05;0.07;0.08})-SUM($H$2,H20,AD20,AZ20)</f>
        <v>2550.3187500000004</v>
      </c>
      <c r="BW20" s="7">
        <f>PARAMETRELER!$D$11</f>
        <v>2550.3187500000004</v>
      </c>
      <c r="BX20" s="7">
        <f t="shared" si="29"/>
        <v>68008.5</v>
      </c>
      <c r="BY20" s="7">
        <f t="shared" si="30"/>
        <v>51006.375</v>
      </c>
      <c r="BZ20" s="7">
        <f t="shared" si="31"/>
        <v>20002.5</v>
      </c>
      <c r="CA20" s="5">
        <f>PARAMETRELER!$D$6</f>
        <v>20002.5</v>
      </c>
      <c r="CB20" s="7">
        <f t="shared" si="145"/>
        <v>0</v>
      </c>
      <c r="CC20" s="7">
        <f>IF(BQ20&lt;=PARAMETRELER!$D$6,0,CB20*0.00759)</f>
        <v>0</v>
      </c>
      <c r="CD20" s="20">
        <f t="shared" si="100"/>
        <v>17002.125</v>
      </c>
      <c r="CE20" s="21">
        <f t="shared" si="101"/>
        <v>4100.5124999999998</v>
      </c>
      <c r="CF20" s="21">
        <f t="shared" si="32"/>
        <v>400.05</v>
      </c>
      <c r="CG20" s="20">
        <f t="shared" si="33"/>
        <v>24503.0625</v>
      </c>
      <c r="CH20" s="44">
        <f t="shared" si="102"/>
        <v>1000.125</v>
      </c>
      <c r="CI20" s="45">
        <f t="shared" si="103"/>
        <v>23502.9375</v>
      </c>
      <c r="CK20" s="2">
        <v>18</v>
      </c>
      <c r="CL20" s="2" t="str">
        <f t="shared" si="34"/>
        <v xml:space="preserve"> AD SOYAD 18</v>
      </c>
      <c r="CM20" s="7">
        <f t="shared" si="35"/>
        <v>20002.5</v>
      </c>
      <c r="CN20" s="11">
        <f>PARAMETRELER!$D$4</f>
        <v>150018.75</v>
      </c>
      <c r="CO20" s="7">
        <f t="shared" si="146"/>
        <v>2800.3500000000004</v>
      </c>
      <c r="CP20" s="7">
        <f t="shared" si="147"/>
        <v>200.02500000000001</v>
      </c>
      <c r="CQ20" s="7">
        <f t="shared" si="36"/>
        <v>17002.125</v>
      </c>
      <c r="CR20" s="7" cm="1">
        <f t="array" ref="CR20">SUMPRODUCT(--(SUM(G20,AC20,AY20,BU20,CQ20)&gt;PARAMETRELER!$D$21:$D$24), (SUM(G20,AC20,AY20,BU20,CQ20)-PARAMETRELER!$D$21:$D$24), {0.15;0.05;0.07;0.08})-SUM($H$2,H20,AD20,AZ20,BV20)</f>
        <v>2550.3187500000004</v>
      </c>
      <c r="CS20" s="7">
        <f>PARAMETRELER!$D$12</f>
        <v>2550.3187500000004</v>
      </c>
      <c r="CT20" s="7">
        <f t="shared" si="37"/>
        <v>85010.625</v>
      </c>
      <c r="CU20" s="7">
        <f t="shared" si="38"/>
        <v>68008.5</v>
      </c>
      <c r="CV20" s="7">
        <f t="shared" si="39"/>
        <v>20002.5</v>
      </c>
      <c r="CW20" s="5">
        <f>PARAMETRELER!$D$6</f>
        <v>20002.5</v>
      </c>
      <c r="CX20" s="7">
        <f t="shared" si="148"/>
        <v>0</v>
      </c>
      <c r="CY20" s="7">
        <f>IF(CM20&lt;=PARAMETRELER!$D$6,0,CX20*0.00759)</f>
        <v>0</v>
      </c>
      <c r="CZ20" s="20">
        <f t="shared" si="104"/>
        <v>17002.125</v>
      </c>
      <c r="DA20" s="21">
        <f t="shared" si="105"/>
        <v>4100.5124999999998</v>
      </c>
      <c r="DB20" s="21">
        <f t="shared" si="40"/>
        <v>400.05</v>
      </c>
      <c r="DC20" s="20">
        <f t="shared" si="41"/>
        <v>24503.0625</v>
      </c>
      <c r="DD20" s="44">
        <f t="shared" si="106"/>
        <v>1000.125</v>
      </c>
      <c r="DE20" s="45">
        <f t="shared" si="107"/>
        <v>23502.9375</v>
      </c>
      <c r="DG20" s="2">
        <v>18</v>
      </c>
      <c r="DH20" s="2" t="str">
        <f t="shared" si="200"/>
        <v xml:space="preserve"> AD SOYAD 18</v>
      </c>
      <c r="DI20" s="7">
        <f t="shared" si="201"/>
        <v>20002.5</v>
      </c>
      <c r="DJ20" s="11">
        <f>PARAMETRELER!$D$4</f>
        <v>150018.75</v>
      </c>
      <c r="DK20" s="7">
        <f t="shared" si="149"/>
        <v>2800.3500000000004</v>
      </c>
      <c r="DL20" s="7">
        <f t="shared" si="150"/>
        <v>200.02500000000001</v>
      </c>
      <c r="DM20" s="7">
        <f t="shared" si="43"/>
        <v>17002.125</v>
      </c>
      <c r="DN20" s="7" cm="1">
        <f t="array" ref="DN20">SUMPRODUCT(--(SUM(G20,AC20,AY20,BU20,CQ20,DM20)&gt;PARAMETRELER!$D$21:$D$24), (SUM(G20,AC20,AY20,BU20,CQ20,DM20)-PARAMETRELER!$D$21:$D$24), {0.15;0.05;0.07;0.08})-SUM($H$2,H20,AD20,AZ20,BV20,CR20)</f>
        <v>2550.3187499999985</v>
      </c>
      <c r="DO20" s="7">
        <f>PARAMETRELER!$D$13</f>
        <v>2550.3187499999985</v>
      </c>
      <c r="DP20" s="7">
        <f t="shared" si="44"/>
        <v>102012.75</v>
      </c>
      <c r="DQ20" s="7">
        <f t="shared" si="45"/>
        <v>85010.625</v>
      </c>
      <c r="DR20" s="7">
        <f t="shared" si="46"/>
        <v>20002.5</v>
      </c>
      <c r="DS20" s="5">
        <f>PARAMETRELER!$D$6</f>
        <v>20002.5</v>
      </c>
      <c r="DT20" s="7">
        <f t="shared" si="151"/>
        <v>0</v>
      </c>
      <c r="DU20" s="7">
        <f>IF(DI20&lt;=PARAMETRELER!$D$6,0,DT20*0.00759)</f>
        <v>0</v>
      </c>
      <c r="DV20" s="20">
        <f t="shared" si="108"/>
        <v>17002.125</v>
      </c>
      <c r="DW20" s="21">
        <f t="shared" si="109"/>
        <v>4100.5124999999998</v>
      </c>
      <c r="DX20" s="21">
        <f t="shared" si="47"/>
        <v>400.05</v>
      </c>
      <c r="DY20" s="20">
        <f t="shared" si="48"/>
        <v>24503.0625</v>
      </c>
      <c r="DZ20" s="44">
        <f t="shared" si="110"/>
        <v>1000.125</v>
      </c>
      <c r="EA20" s="45">
        <f t="shared" si="111"/>
        <v>23502.9375</v>
      </c>
      <c r="EC20" s="2">
        <v>18</v>
      </c>
      <c r="ED20" s="2" t="str">
        <f t="shared" si="49"/>
        <v xml:space="preserve"> AD SOYAD 18</v>
      </c>
      <c r="EE20" s="7">
        <f t="shared" si="152"/>
        <v>20002.5</v>
      </c>
      <c r="EF20" s="11">
        <f>PARAMETRELER!$D$4</f>
        <v>150018.75</v>
      </c>
      <c r="EG20" s="7">
        <f t="shared" si="153"/>
        <v>2800.3500000000004</v>
      </c>
      <c r="EH20" s="7">
        <f t="shared" si="154"/>
        <v>200.02500000000001</v>
      </c>
      <c r="EI20" s="7">
        <f t="shared" si="155"/>
        <v>17002.125</v>
      </c>
      <c r="EJ20" s="7" cm="1">
        <f t="array" ref="EJ20">SUMPRODUCT(--(SUM(G20,AC20,AY20,BU20,CQ20,DM20,EI20)&gt;PARAMETRELER!$D$21:$D$24), (SUM(G20,AC20,AY20,BU20,CQ20,DM20,EI20)-PARAMETRELER!$D$21:$D$24), {0.15;0.05;0.07;0.08})-SUM($H$2,H20,AD20,AZ20,BV20,CR20,DN20)</f>
        <v>3001.0625000000036</v>
      </c>
      <c r="EK20" s="7">
        <f>PARAMETRELER!$D$14</f>
        <v>3001.0625000000036</v>
      </c>
      <c r="EL20" s="7">
        <f t="shared" si="156"/>
        <v>119014.875</v>
      </c>
      <c r="EM20" s="7">
        <f t="shared" si="157"/>
        <v>102012.75</v>
      </c>
      <c r="EN20" s="7">
        <f t="shared" si="158"/>
        <v>20002.5</v>
      </c>
      <c r="EO20" s="5">
        <f>PARAMETRELER!$D$6</f>
        <v>20002.5</v>
      </c>
      <c r="EP20" s="7">
        <f t="shared" si="159"/>
        <v>0</v>
      </c>
      <c r="EQ20" s="7">
        <f>IF(EE20&lt;=PARAMETRELER!$D$6,0,EP20*0.00759)</f>
        <v>0</v>
      </c>
      <c r="ER20" s="20">
        <f t="shared" si="112"/>
        <v>17002.125</v>
      </c>
      <c r="ES20" s="21">
        <f t="shared" si="113"/>
        <v>4100.5124999999998</v>
      </c>
      <c r="ET20" s="21">
        <f t="shared" si="54"/>
        <v>400.05</v>
      </c>
      <c r="EU20" s="20">
        <f t="shared" si="55"/>
        <v>24503.0625</v>
      </c>
      <c r="EV20" s="44">
        <f t="shared" si="114"/>
        <v>1000.125</v>
      </c>
      <c r="EW20" s="45">
        <f t="shared" si="115"/>
        <v>23502.9375</v>
      </c>
      <c r="EY20" s="2">
        <v>18</v>
      </c>
      <c r="EZ20" s="2" t="str">
        <f t="shared" si="56"/>
        <v xml:space="preserve"> AD SOYAD 18</v>
      </c>
      <c r="FA20" s="7">
        <f t="shared" si="160"/>
        <v>20002.5</v>
      </c>
      <c r="FB20" s="11">
        <f>PARAMETRELER!$D$4</f>
        <v>150018.75</v>
      </c>
      <c r="FC20" s="7">
        <f t="shared" si="161"/>
        <v>2800.3500000000004</v>
      </c>
      <c r="FD20" s="7">
        <f t="shared" si="162"/>
        <v>200.02500000000001</v>
      </c>
      <c r="FE20" s="7">
        <f t="shared" si="163"/>
        <v>17002.125</v>
      </c>
      <c r="FF20" s="7" cm="1">
        <f t="array" ref="FF20">SUMPRODUCT(--(SUM(G20,AC20,AY20,BU20,CQ20,DM20,EI20,FE20)&gt;PARAMETRELER!$D$21:$D$24), (SUM(G20,AC20,AY20,BU20,CQ20,DM20,EI20,FE20)-PARAMETRELER!$D$21:$D$24), {0.15;0.05;0.07;0.08})-SUM($H$2,H20,AD20,AZ20,BV20,CR20,DN20,EJ20)</f>
        <v>3400.4249999999956</v>
      </c>
      <c r="FG20" s="7">
        <f>PARAMETRELER!$D$15</f>
        <v>3400.4249999999956</v>
      </c>
      <c r="FH20" s="7">
        <f t="shared" si="164"/>
        <v>136017</v>
      </c>
      <c r="FI20" s="7">
        <f t="shared" si="165"/>
        <v>119014.875</v>
      </c>
      <c r="FJ20" s="7">
        <f t="shared" si="166"/>
        <v>20002.5</v>
      </c>
      <c r="FK20" s="5">
        <f>PARAMETRELER!$D$6</f>
        <v>20002.5</v>
      </c>
      <c r="FL20" s="7">
        <f t="shared" si="167"/>
        <v>0</v>
      </c>
      <c r="FM20" s="7">
        <f>IF(FA20&lt;=PARAMETRELER!$D$6,0,FL20*0.00759)</f>
        <v>0</v>
      </c>
      <c r="FN20" s="20">
        <f t="shared" si="116"/>
        <v>17002.125</v>
      </c>
      <c r="FO20" s="21">
        <f t="shared" si="117"/>
        <v>4100.5124999999998</v>
      </c>
      <c r="FP20" s="21">
        <f t="shared" si="61"/>
        <v>400.05</v>
      </c>
      <c r="FQ20" s="20">
        <f t="shared" si="62"/>
        <v>24503.0625</v>
      </c>
      <c r="FR20" s="44">
        <f t="shared" si="118"/>
        <v>1000.125</v>
      </c>
      <c r="FS20" s="45">
        <f t="shared" si="119"/>
        <v>23502.9375</v>
      </c>
      <c r="FU20" s="2">
        <v>18</v>
      </c>
      <c r="FV20" s="2" t="str">
        <f t="shared" si="63"/>
        <v xml:space="preserve"> AD SOYAD 18</v>
      </c>
      <c r="FW20" s="7">
        <f t="shared" si="168"/>
        <v>20002.5</v>
      </c>
      <c r="FX20" s="11">
        <f>PARAMETRELER!$D$4</f>
        <v>150018.75</v>
      </c>
      <c r="FY20" s="7">
        <f t="shared" si="169"/>
        <v>2800.3500000000004</v>
      </c>
      <c r="FZ20" s="7">
        <f t="shared" si="170"/>
        <v>200.02500000000001</v>
      </c>
      <c r="GA20" s="7">
        <f t="shared" si="171"/>
        <v>17002.125</v>
      </c>
      <c r="GB20" s="7" cm="1">
        <f t="array" ref="GB20">SUMPRODUCT(--(SUM(G20,AC20,AY20,BU20,CQ20,DM20,EI20,FE20,GA20)&gt;PARAMETRELER!$D$21:$D$24), (SUM(G20,AC20,AY20,BU20,CQ20,DM20,EI20,FE20,GA20)-PARAMETRELER!$D$21:$D$24), {0.15;0.05;0.07;0.08})-SUM($H$2,H20,AD20,AZ20,BV20,CR20,DN20,EJ20,FF20)</f>
        <v>3400.4249999999993</v>
      </c>
      <c r="GC20" s="7">
        <f>PARAMETRELER!$D$16</f>
        <v>3400.4249999999993</v>
      </c>
      <c r="GD20" s="7">
        <f t="shared" si="172"/>
        <v>153019.125</v>
      </c>
      <c r="GE20" s="7">
        <f t="shared" si="173"/>
        <v>136017</v>
      </c>
      <c r="GF20" s="7">
        <f t="shared" si="174"/>
        <v>20002.5</v>
      </c>
      <c r="GG20" s="5">
        <f>PARAMETRELER!$D$6</f>
        <v>20002.5</v>
      </c>
      <c r="GH20" s="7">
        <f t="shared" si="175"/>
        <v>0</v>
      </c>
      <c r="GI20" s="7">
        <f>IF(FW20&lt;=PARAMETRELER!$D$6,0,GH20*0.00759)</f>
        <v>0</v>
      </c>
      <c r="GJ20" s="20">
        <f t="shared" si="120"/>
        <v>17002.125</v>
      </c>
      <c r="GK20" s="21">
        <f t="shared" si="121"/>
        <v>4100.5124999999998</v>
      </c>
      <c r="GL20" s="21">
        <f t="shared" si="68"/>
        <v>400.05</v>
      </c>
      <c r="GM20" s="20">
        <f t="shared" si="69"/>
        <v>24503.0625</v>
      </c>
      <c r="GN20" s="44">
        <f t="shared" si="122"/>
        <v>1000.125</v>
      </c>
      <c r="GO20" s="45">
        <f t="shared" si="123"/>
        <v>23502.9375</v>
      </c>
      <c r="GQ20" s="2">
        <v>18</v>
      </c>
      <c r="GR20" s="2" t="str">
        <f t="shared" si="70"/>
        <v xml:space="preserve"> AD SOYAD 18</v>
      </c>
      <c r="GS20" s="7">
        <f t="shared" si="176"/>
        <v>20002.5</v>
      </c>
      <c r="GT20" s="11">
        <f>PARAMETRELER!$D$4</f>
        <v>150018.75</v>
      </c>
      <c r="GU20" s="7">
        <f t="shared" si="177"/>
        <v>2800.3500000000004</v>
      </c>
      <c r="GV20" s="7">
        <f t="shared" si="178"/>
        <v>200.02500000000001</v>
      </c>
      <c r="GW20" s="7">
        <f t="shared" si="179"/>
        <v>17002.125</v>
      </c>
      <c r="GX20" s="7" cm="1">
        <f t="array" ref="GX20">SUMPRODUCT(--(SUM(G20,AC20,AY20,BU20,CQ20,DM20,EI20,FE20,GA20,GW20)&gt;PARAMETRELER!$D$21:$D$24), (SUM(G20,AC20,AY20,BU20,CQ20,DM20,EI20,FE20,GA20,GW20)-PARAMETRELER!$D$21:$D$24), {0.15;0.05;0.07;0.08})-SUM($H$2,H20,AD20,AZ20,BV20,CR20,DN20,EJ20,FF20,GB20)</f>
        <v>3400.4250000000029</v>
      </c>
      <c r="GY20" s="7">
        <f>PARAMETRELER!$D$17</f>
        <v>3400.4250000000029</v>
      </c>
      <c r="GZ20" s="7">
        <f t="shared" si="180"/>
        <v>170021.25</v>
      </c>
      <c r="HA20" s="7">
        <f t="shared" si="181"/>
        <v>153019.125</v>
      </c>
      <c r="HB20" s="7">
        <f t="shared" si="182"/>
        <v>20002.5</v>
      </c>
      <c r="HC20" s="5">
        <f>PARAMETRELER!$D$6</f>
        <v>20002.5</v>
      </c>
      <c r="HD20" s="7">
        <f t="shared" si="183"/>
        <v>0</v>
      </c>
      <c r="HE20" s="7">
        <f>IF(GS20&lt;=PARAMETRELER!$D$6,0,HD20*0.00759)</f>
        <v>0</v>
      </c>
      <c r="HF20" s="20">
        <f t="shared" si="124"/>
        <v>17002.125</v>
      </c>
      <c r="HG20" s="21">
        <f t="shared" si="125"/>
        <v>4100.5124999999998</v>
      </c>
      <c r="HH20" s="21">
        <f t="shared" si="75"/>
        <v>400.05</v>
      </c>
      <c r="HI20" s="20">
        <f t="shared" si="76"/>
        <v>24503.0625</v>
      </c>
      <c r="HJ20" s="44">
        <f t="shared" si="126"/>
        <v>1000.125</v>
      </c>
      <c r="HK20" s="45">
        <f t="shared" si="127"/>
        <v>23502.9375</v>
      </c>
      <c r="HM20" s="2">
        <v>18</v>
      </c>
      <c r="HN20" s="2" t="str">
        <f t="shared" si="77"/>
        <v xml:space="preserve"> AD SOYAD 18</v>
      </c>
      <c r="HO20" s="7">
        <f t="shared" si="184"/>
        <v>20002.5</v>
      </c>
      <c r="HP20" s="11">
        <f>PARAMETRELER!$D$4</f>
        <v>150018.75</v>
      </c>
      <c r="HQ20" s="7">
        <f t="shared" si="185"/>
        <v>2800.3500000000004</v>
      </c>
      <c r="HR20" s="7">
        <f t="shared" si="186"/>
        <v>200.02500000000001</v>
      </c>
      <c r="HS20" s="7">
        <f t="shared" si="187"/>
        <v>17002.125</v>
      </c>
      <c r="HT20" s="7" cm="1">
        <f t="array" ref="HT20">SUMPRODUCT(--(SUM(G20,AC20,AY20,BU20,CQ20,DM20,EI20,FE20,GA20,GW20,HS20)&gt;PARAMETRELER!$D$21:$D$24), (SUM(G20,AC20,AY20,BU20,CQ20,DM20,EI20,FE20,GA20,GW20,HS20)-PARAMETRELER!$D$21:$D$24), {0.15;0.05;0.07;0.08})-SUM($H$2,H20,AD20,AZ20,BV20,CR20,DN20,EJ20,FF20,GB20,GX20)</f>
        <v>3400.4249999999993</v>
      </c>
      <c r="HU20" s="7">
        <f>PARAMETRELER!$D$18</f>
        <v>3400.4249999999993</v>
      </c>
      <c r="HV20" s="7">
        <f t="shared" si="188"/>
        <v>187023.375</v>
      </c>
      <c r="HW20" s="7">
        <f t="shared" si="189"/>
        <v>170021.25</v>
      </c>
      <c r="HX20" s="7">
        <f t="shared" si="190"/>
        <v>20002.5</v>
      </c>
      <c r="HY20" s="5">
        <f>PARAMETRELER!$D$6</f>
        <v>20002.5</v>
      </c>
      <c r="HZ20" s="7">
        <f t="shared" si="191"/>
        <v>0</v>
      </c>
      <c r="IA20" s="7">
        <f>IF(HO20&lt;=PARAMETRELER!$D$6,0,HZ20*0.00759)</f>
        <v>0</v>
      </c>
      <c r="IB20" s="20">
        <f t="shared" si="128"/>
        <v>17002.125</v>
      </c>
      <c r="IC20" s="21">
        <f t="shared" si="129"/>
        <v>4100.5124999999998</v>
      </c>
      <c r="ID20" s="21">
        <f t="shared" si="82"/>
        <v>400.05</v>
      </c>
      <c r="IE20" s="20">
        <f t="shared" si="83"/>
        <v>24503.0625</v>
      </c>
      <c r="IF20" s="44">
        <f t="shared" si="130"/>
        <v>1000.125</v>
      </c>
      <c r="IG20" s="45">
        <f t="shared" si="131"/>
        <v>23502.9375</v>
      </c>
      <c r="II20" s="2">
        <v>18</v>
      </c>
      <c r="IJ20" s="2" t="str">
        <f t="shared" si="84"/>
        <v xml:space="preserve"> AD SOYAD 18</v>
      </c>
      <c r="IK20" s="7">
        <f t="shared" si="192"/>
        <v>20002.5</v>
      </c>
      <c r="IL20" s="11">
        <f>PARAMETRELER!$D$4</f>
        <v>150018.75</v>
      </c>
      <c r="IM20" s="7">
        <f t="shared" si="193"/>
        <v>2800.3500000000004</v>
      </c>
      <c r="IN20" s="7">
        <f t="shared" si="194"/>
        <v>200.02500000000001</v>
      </c>
      <c r="IO20" s="7">
        <f t="shared" si="195"/>
        <v>17002.125</v>
      </c>
      <c r="IP20" s="7" cm="1">
        <f t="array" ref="IP20">SUMPRODUCT(--(SUM(G20,AC20,AY20,BU20,CQ20,DM20,EI20,FE20,GA20,GW20,HS20,IO20)&gt;PARAMETRELER!$D$21:$D$24), (SUM(G20,AC20,AY20,BU20,CQ20,DM20,EI20,FE20,GA20,GW20,HS20,IO20)-PARAMETRELER!$D$21:$D$24), {0.15;0.05;0.07;0.08})-SUM($H$2,H20,AD20,AZ20,BV20,CR20,DN20,EJ20,FF20,GB20,GX20,HT20)</f>
        <v>3400.4249999999993</v>
      </c>
      <c r="IQ20" s="7">
        <f>PARAMETRELER!$D$19</f>
        <v>3400.4249999999993</v>
      </c>
      <c r="IR20" s="7">
        <f t="shared" si="196"/>
        <v>204025.5</v>
      </c>
      <c r="IS20" s="7">
        <f t="shared" si="197"/>
        <v>187023.375</v>
      </c>
      <c r="IT20" s="7">
        <f t="shared" si="198"/>
        <v>20002.5</v>
      </c>
      <c r="IU20" s="5">
        <f>PARAMETRELER!$D$6</f>
        <v>20002.5</v>
      </c>
      <c r="IV20" s="7">
        <f t="shared" si="199"/>
        <v>0</v>
      </c>
      <c r="IW20" s="7">
        <f>IF(IK20&lt;=PARAMETRELER!$D$6,0,IV20*0.00759)</f>
        <v>0</v>
      </c>
      <c r="IX20" s="20">
        <f t="shared" si="132"/>
        <v>17002.125</v>
      </c>
      <c r="IY20" s="21">
        <f t="shared" si="133"/>
        <v>4100.5124999999998</v>
      </c>
      <c r="IZ20" s="21">
        <f t="shared" si="89"/>
        <v>400.05</v>
      </c>
      <c r="JA20" s="20">
        <f t="shared" si="90"/>
        <v>24503.0625</v>
      </c>
      <c r="JB20" s="44">
        <f t="shared" si="134"/>
        <v>1000.125</v>
      </c>
      <c r="JC20" s="45">
        <f t="shared" si="135"/>
        <v>23502.9375</v>
      </c>
    </row>
    <row r="21" spans="1:263" ht="15.6" x14ac:dyDescent="0.3">
      <c r="A21" s="3">
        <v>19</v>
      </c>
      <c r="B21" s="3" t="str">
        <f>'YILLIK MALİYET RAPORU'!B21</f>
        <v xml:space="preserve"> AD SOYAD 19</v>
      </c>
      <c r="C21" s="4">
        <f>'YILLIK MALİYET RAPORU'!C21</f>
        <v>20002.5</v>
      </c>
      <c r="D21" s="4">
        <f>PARAMETRELER!$D$4</f>
        <v>150018.75</v>
      </c>
      <c r="E21" s="4">
        <f t="shared" si="0"/>
        <v>2800.3500000000004</v>
      </c>
      <c r="F21" s="4">
        <f t="shared" si="1"/>
        <v>200.02500000000001</v>
      </c>
      <c r="G21" s="4">
        <f t="shared" si="2"/>
        <v>17002.125</v>
      </c>
      <c r="H21" s="4" cm="1">
        <f t="array" ref="H21">SUMPRODUCT(--(SUM(G21:G21)&gt;PARAMETRELER!$D$21:$D$24), (SUM(G21:G21)-PARAMETRELER!$D$21:$D$24), {0.15;0.05;0.07;0.08})-SUM($H$2:$H$2)</f>
        <v>2550.3187499999999</v>
      </c>
      <c r="I21" s="4">
        <f>PARAMETRELER!$D$8</f>
        <v>2550.3187499999999</v>
      </c>
      <c r="J21" s="4">
        <f t="shared" si="3"/>
        <v>17002.125</v>
      </c>
      <c r="K21" s="4">
        <v>0</v>
      </c>
      <c r="L21" s="4">
        <f t="shared" si="4"/>
        <v>20002.5</v>
      </c>
      <c r="M21" s="4">
        <f>PARAMETRELER!$D$6</f>
        <v>20002.5</v>
      </c>
      <c r="N21" s="4">
        <f t="shared" si="136"/>
        <v>0</v>
      </c>
      <c r="O21" s="4">
        <f>IF(C21&lt;=PARAMETRELER!$D$6,0,N21*0.00759)</f>
        <v>0</v>
      </c>
      <c r="P21" s="20">
        <f t="shared" si="5"/>
        <v>17002.125</v>
      </c>
      <c r="Q21" s="21">
        <f t="shared" si="6"/>
        <v>4100.5124999999998</v>
      </c>
      <c r="R21" s="21">
        <f t="shared" si="7"/>
        <v>400.05</v>
      </c>
      <c r="S21" s="22">
        <f t="shared" si="8"/>
        <v>24503.0625</v>
      </c>
      <c r="T21" s="44">
        <f t="shared" si="9"/>
        <v>1000.125</v>
      </c>
      <c r="U21" s="45">
        <f t="shared" si="91"/>
        <v>23502.9375</v>
      </c>
      <c r="W21" s="3">
        <v>19</v>
      </c>
      <c r="X21" s="3" t="str">
        <f t="shared" si="10"/>
        <v xml:space="preserve"> AD SOYAD 19</v>
      </c>
      <c r="Y21" s="4">
        <f t="shared" si="11"/>
        <v>20002.5</v>
      </c>
      <c r="Z21" s="4">
        <f>PARAMETRELER!$D$4</f>
        <v>150018.75</v>
      </c>
      <c r="AA21" s="4">
        <f t="shared" si="137"/>
        <v>2800.3500000000004</v>
      </c>
      <c r="AB21" s="4">
        <f t="shared" si="138"/>
        <v>200.02500000000001</v>
      </c>
      <c r="AC21" s="4">
        <f t="shared" si="12"/>
        <v>17002.125</v>
      </c>
      <c r="AD21" s="4" cm="1">
        <f t="array" ref="AD21">SUMPRODUCT(--(SUM(G21,AC21)&gt;PARAMETRELER!$D$21:$D$24), (SUM(G21,AC21)-PARAMETRELER!$D$21:$D$24), {0.15;0.05;0.07;0.08})-SUM($H$2,H21)</f>
        <v>2550.3187499999999</v>
      </c>
      <c r="AE21" s="4">
        <f>PARAMETRELER!$D$9</f>
        <v>2550.3187499999999</v>
      </c>
      <c r="AF21" s="4">
        <f t="shared" si="13"/>
        <v>34004.25</v>
      </c>
      <c r="AG21" s="4">
        <f t="shared" si="14"/>
        <v>17002.125</v>
      </c>
      <c r="AH21" s="4">
        <f t="shared" si="15"/>
        <v>20002.5</v>
      </c>
      <c r="AI21" s="4">
        <f>PARAMETRELER!$D$6</f>
        <v>20002.5</v>
      </c>
      <c r="AJ21" s="4">
        <f t="shared" si="139"/>
        <v>0</v>
      </c>
      <c r="AK21" s="4">
        <f>IF(Y21&lt;=PARAMETRELER!$D$6,0,AJ21*0.00759)</f>
        <v>0</v>
      </c>
      <c r="AL21" s="20">
        <f t="shared" si="92"/>
        <v>17002.125</v>
      </c>
      <c r="AM21" s="21">
        <f t="shared" si="93"/>
        <v>4100.5124999999998</v>
      </c>
      <c r="AN21" s="21">
        <f t="shared" si="16"/>
        <v>400.05</v>
      </c>
      <c r="AO21" s="22">
        <f t="shared" si="17"/>
        <v>24503.0625</v>
      </c>
      <c r="AP21" s="44">
        <f t="shared" si="94"/>
        <v>1000.125</v>
      </c>
      <c r="AQ21" s="45">
        <f t="shared" si="95"/>
        <v>23502.9375</v>
      </c>
      <c r="AS21" s="3">
        <v>19</v>
      </c>
      <c r="AT21" s="3" t="str">
        <f t="shared" si="18"/>
        <v xml:space="preserve"> AD SOYAD 19</v>
      </c>
      <c r="AU21" s="4">
        <f t="shared" si="19"/>
        <v>20002.5</v>
      </c>
      <c r="AV21" s="4">
        <f>PARAMETRELER!$D$4</f>
        <v>150018.75</v>
      </c>
      <c r="AW21" s="4">
        <f t="shared" si="140"/>
        <v>2800.3500000000004</v>
      </c>
      <c r="AX21" s="4">
        <f t="shared" si="141"/>
        <v>200.02500000000001</v>
      </c>
      <c r="AY21" s="4">
        <f t="shared" si="20"/>
        <v>17002.125</v>
      </c>
      <c r="AZ21" s="4" cm="1">
        <f t="array" ref="AZ21">SUMPRODUCT(--(SUM(G21,AC21,AY21)&gt;PARAMETRELER!$D$21:$D$24), (SUM(G21,AC21,AY21)-PARAMETRELER!$D$21:$D$24), {0.15;0.05;0.07;0.08})-SUM($H$2,H21,AD21)</f>
        <v>2550.3187499999995</v>
      </c>
      <c r="BA21" s="4">
        <f>PARAMETRELER!$D$10</f>
        <v>2550.3187499999995</v>
      </c>
      <c r="BB21" s="4">
        <f t="shared" si="21"/>
        <v>51006.375</v>
      </c>
      <c r="BC21" s="4">
        <f t="shared" si="22"/>
        <v>34004.25</v>
      </c>
      <c r="BD21" s="4">
        <f t="shared" si="23"/>
        <v>20002.5</v>
      </c>
      <c r="BE21" s="4">
        <f>PARAMETRELER!$D$6</f>
        <v>20002.5</v>
      </c>
      <c r="BF21" s="4">
        <f t="shared" si="142"/>
        <v>0</v>
      </c>
      <c r="BG21" s="4">
        <f>IF(AU21&lt;=PARAMETRELER!$D$6,0,BF21*0.00759)</f>
        <v>0</v>
      </c>
      <c r="BH21" s="20">
        <f t="shared" si="96"/>
        <v>17002.125</v>
      </c>
      <c r="BI21" s="21">
        <f t="shared" si="97"/>
        <v>4100.5124999999998</v>
      </c>
      <c r="BJ21" s="21">
        <f t="shared" si="24"/>
        <v>400.05</v>
      </c>
      <c r="BK21" s="22">
        <f t="shared" si="25"/>
        <v>24503.0625</v>
      </c>
      <c r="BL21" s="44">
        <f t="shared" si="98"/>
        <v>1000.125</v>
      </c>
      <c r="BM21" s="45">
        <f t="shared" si="99"/>
        <v>23502.9375</v>
      </c>
      <c r="BO21" s="3">
        <v>19</v>
      </c>
      <c r="BP21" s="3" t="str">
        <f t="shared" si="26"/>
        <v xml:space="preserve"> AD SOYAD 19</v>
      </c>
      <c r="BQ21" s="4">
        <f t="shared" si="27"/>
        <v>20002.5</v>
      </c>
      <c r="BR21" s="4">
        <f>PARAMETRELER!$D$4</f>
        <v>150018.75</v>
      </c>
      <c r="BS21" s="4">
        <f t="shared" si="143"/>
        <v>2800.3500000000004</v>
      </c>
      <c r="BT21" s="4">
        <f t="shared" si="144"/>
        <v>200.02500000000001</v>
      </c>
      <c r="BU21" s="4">
        <f t="shared" si="28"/>
        <v>17002.125</v>
      </c>
      <c r="BV21" s="4" cm="1">
        <f t="array" ref="BV21">SUMPRODUCT(--(SUM(G21,AC21,AY21,BU21)&gt;PARAMETRELER!$D$21:$D$24), (SUM(G21,AC21,AY21,BU21)-PARAMETRELER!$D$21:$D$24), {0.15;0.05;0.07;0.08})-SUM($H$2,H21,AD21,AZ21)</f>
        <v>2550.3187500000004</v>
      </c>
      <c r="BW21" s="4">
        <f>PARAMETRELER!$D$11</f>
        <v>2550.3187500000004</v>
      </c>
      <c r="BX21" s="4">
        <f t="shared" si="29"/>
        <v>68008.5</v>
      </c>
      <c r="BY21" s="4">
        <f t="shared" si="30"/>
        <v>51006.375</v>
      </c>
      <c r="BZ21" s="4">
        <f t="shared" si="31"/>
        <v>20002.5</v>
      </c>
      <c r="CA21" s="4">
        <f>PARAMETRELER!$D$6</f>
        <v>20002.5</v>
      </c>
      <c r="CB21" s="4">
        <f t="shared" si="145"/>
        <v>0</v>
      </c>
      <c r="CC21" s="4">
        <f>IF(BQ21&lt;=PARAMETRELER!$D$6,0,CB21*0.00759)</f>
        <v>0</v>
      </c>
      <c r="CD21" s="20">
        <f t="shared" si="100"/>
        <v>17002.125</v>
      </c>
      <c r="CE21" s="21">
        <f t="shared" si="101"/>
        <v>4100.5124999999998</v>
      </c>
      <c r="CF21" s="21">
        <f t="shared" si="32"/>
        <v>400.05</v>
      </c>
      <c r="CG21" s="22">
        <f t="shared" si="33"/>
        <v>24503.0625</v>
      </c>
      <c r="CH21" s="44">
        <f t="shared" si="102"/>
        <v>1000.125</v>
      </c>
      <c r="CI21" s="45">
        <f t="shared" si="103"/>
        <v>23502.9375</v>
      </c>
      <c r="CK21" s="3">
        <v>19</v>
      </c>
      <c r="CL21" s="3" t="str">
        <f t="shared" si="34"/>
        <v xml:space="preserve"> AD SOYAD 19</v>
      </c>
      <c r="CM21" s="4">
        <f t="shared" si="35"/>
        <v>20002.5</v>
      </c>
      <c r="CN21" s="4">
        <f>PARAMETRELER!$D$4</f>
        <v>150018.75</v>
      </c>
      <c r="CO21" s="4">
        <f t="shared" si="146"/>
        <v>2800.3500000000004</v>
      </c>
      <c r="CP21" s="4">
        <f t="shared" si="147"/>
        <v>200.02500000000001</v>
      </c>
      <c r="CQ21" s="4">
        <f t="shared" si="36"/>
        <v>17002.125</v>
      </c>
      <c r="CR21" s="4" cm="1">
        <f t="array" ref="CR21">SUMPRODUCT(--(SUM(G21,AC21,AY21,BU21,CQ21)&gt;PARAMETRELER!$D$21:$D$24), (SUM(G21,AC21,AY21,BU21,CQ21)-PARAMETRELER!$D$21:$D$24), {0.15;0.05;0.07;0.08})-SUM($H$2,H21,AD21,AZ21,BV21)</f>
        <v>2550.3187500000004</v>
      </c>
      <c r="CS21" s="4">
        <f>PARAMETRELER!$D$12</f>
        <v>2550.3187500000004</v>
      </c>
      <c r="CT21" s="4">
        <f t="shared" si="37"/>
        <v>85010.625</v>
      </c>
      <c r="CU21" s="4">
        <f t="shared" si="38"/>
        <v>68008.5</v>
      </c>
      <c r="CV21" s="4">
        <f t="shared" si="39"/>
        <v>20002.5</v>
      </c>
      <c r="CW21" s="4">
        <f>PARAMETRELER!$D$6</f>
        <v>20002.5</v>
      </c>
      <c r="CX21" s="4">
        <f t="shared" si="148"/>
        <v>0</v>
      </c>
      <c r="CY21" s="4">
        <f>IF(CM21&lt;=PARAMETRELER!$D$6,0,CX21*0.00759)</f>
        <v>0</v>
      </c>
      <c r="CZ21" s="20">
        <f t="shared" si="104"/>
        <v>17002.125</v>
      </c>
      <c r="DA21" s="21">
        <f t="shared" si="105"/>
        <v>4100.5124999999998</v>
      </c>
      <c r="DB21" s="21">
        <f t="shared" si="40"/>
        <v>400.05</v>
      </c>
      <c r="DC21" s="22">
        <f t="shared" si="41"/>
        <v>24503.0625</v>
      </c>
      <c r="DD21" s="44">
        <f t="shared" si="106"/>
        <v>1000.125</v>
      </c>
      <c r="DE21" s="45">
        <f t="shared" si="107"/>
        <v>23502.9375</v>
      </c>
      <c r="DG21" s="3">
        <v>19</v>
      </c>
      <c r="DH21" s="3" t="str">
        <f t="shared" si="200"/>
        <v xml:space="preserve"> AD SOYAD 19</v>
      </c>
      <c r="DI21" s="4">
        <f t="shared" si="201"/>
        <v>20002.5</v>
      </c>
      <c r="DJ21" s="4">
        <f>PARAMETRELER!$D$4</f>
        <v>150018.75</v>
      </c>
      <c r="DK21" s="4">
        <f t="shared" si="149"/>
        <v>2800.3500000000004</v>
      </c>
      <c r="DL21" s="4">
        <f t="shared" si="150"/>
        <v>200.02500000000001</v>
      </c>
      <c r="DM21" s="4">
        <f t="shared" si="43"/>
        <v>17002.125</v>
      </c>
      <c r="DN21" s="4" cm="1">
        <f t="array" ref="DN21">SUMPRODUCT(--(SUM(G21,AC21,AY21,BU21,CQ21,DM21)&gt;PARAMETRELER!$D$21:$D$24), (SUM(G21,AC21,AY21,BU21,CQ21,DM21)-PARAMETRELER!$D$21:$D$24), {0.15;0.05;0.07;0.08})-SUM($H$2,H21,AD21,AZ21,BV21,CR21)</f>
        <v>2550.3187499999985</v>
      </c>
      <c r="DO21" s="4">
        <f>PARAMETRELER!$D$13</f>
        <v>2550.3187499999985</v>
      </c>
      <c r="DP21" s="4">
        <f t="shared" si="44"/>
        <v>102012.75</v>
      </c>
      <c r="DQ21" s="4">
        <f t="shared" si="45"/>
        <v>85010.625</v>
      </c>
      <c r="DR21" s="4">
        <f t="shared" si="46"/>
        <v>20002.5</v>
      </c>
      <c r="DS21" s="4">
        <f>PARAMETRELER!$D$6</f>
        <v>20002.5</v>
      </c>
      <c r="DT21" s="4">
        <f t="shared" si="151"/>
        <v>0</v>
      </c>
      <c r="DU21" s="4">
        <f>IF(DI21&lt;=PARAMETRELER!$D$6,0,DT21*0.00759)</f>
        <v>0</v>
      </c>
      <c r="DV21" s="20">
        <f t="shared" si="108"/>
        <v>17002.125</v>
      </c>
      <c r="DW21" s="21">
        <f t="shared" si="109"/>
        <v>4100.5124999999998</v>
      </c>
      <c r="DX21" s="21">
        <f t="shared" si="47"/>
        <v>400.05</v>
      </c>
      <c r="DY21" s="22">
        <f t="shared" si="48"/>
        <v>24503.0625</v>
      </c>
      <c r="DZ21" s="44">
        <f t="shared" si="110"/>
        <v>1000.125</v>
      </c>
      <c r="EA21" s="45">
        <f t="shared" si="111"/>
        <v>23502.9375</v>
      </c>
      <c r="EC21" s="3">
        <v>19</v>
      </c>
      <c r="ED21" s="3" t="str">
        <f t="shared" si="49"/>
        <v xml:space="preserve"> AD SOYAD 19</v>
      </c>
      <c r="EE21" s="4">
        <f t="shared" si="152"/>
        <v>20002.5</v>
      </c>
      <c r="EF21" s="4">
        <f>PARAMETRELER!$D$4</f>
        <v>150018.75</v>
      </c>
      <c r="EG21" s="4">
        <f t="shared" si="153"/>
        <v>2800.3500000000004</v>
      </c>
      <c r="EH21" s="4">
        <f t="shared" si="154"/>
        <v>200.02500000000001</v>
      </c>
      <c r="EI21" s="4">
        <f t="shared" si="155"/>
        <v>17002.125</v>
      </c>
      <c r="EJ21" s="4" cm="1">
        <f t="array" ref="EJ21">SUMPRODUCT(--(SUM(G21,AC21,AY21,BU21,CQ21,DM21,EI21)&gt;PARAMETRELER!$D$21:$D$24), (SUM(G21,AC21,AY21,BU21,CQ21,DM21,EI21)-PARAMETRELER!$D$21:$D$24), {0.15;0.05;0.07;0.08})-SUM($H$2,H21,AD21,AZ21,BV21,CR21,DN21)</f>
        <v>3001.0625000000036</v>
      </c>
      <c r="EK21" s="4">
        <f>PARAMETRELER!$D$14</f>
        <v>3001.0625000000036</v>
      </c>
      <c r="EL21" s="4">
        <f t="shared" si="156"/>
        <v>119014.875</v>
      </c>
      <c r="EM21" s="4">
        <f t="shared" si="157"/>
        <v>102012.75</v>
      </c>
      <c r="EN21" s="4">
        <f t="shared" si="158"/>
        <v>20002.5</v>
      </c>
      <c r="EO21" s="4">
        <f>PARAMETRELER!$D$6</f>
        <v>20002.5</v>
      </c>
      <c r="EP21" s="4">
        <f t="shared" si="159"/>
        <v>0</v>
      </c>
      <c r="EQ21" s="4">
        <f>IF(EE21&lt;=PARAMETRELER!$D$6,0,EP21*0.00759)</f>
        <v>0</v>
      </c>
      <c r="ER21" s="20">
        <f t="shared" si="112"/>
        <v>17002.125</v>
      </c>
      <c r="ES21" s="21">
        <f t="shared" si="113"/>
        <v>4100.5124999999998</v>
      </c>
      <c r="ET21" s="21">
        <f t="shared" si="54"/>
        <v>400.05</v>
      </c>
      <c r="EU21" s="22">
        <f t="shared" si="55"/>
        <v>24503.0625</v>
      </c>
      <c r="EV21" s="44">
        <f t="shared" si="114"/>
        <v>1000.125</v>
      </c>
      <c r="EW21" s="45">
        <f t="shared" si="115"/>
        <v>23502.9375</v>
      </c>
      <c r="EY21" s="3">
        <v>19</v>
      </c>
      <c r="EZ21" s="3" t="str">
        <f t="shared" si="56"/>
        <v xml:space="preserve"> AD SOYAD 19</v>
      </c>
      <c r="FA21" s="4">
        <f t="shared" si="160"/>
        <v>20002.5</v>
      </c>
      <c r="FB21" s="4">
        <f>PARAMETRELER!$D$4</f>
        <v>150018.75</v>
      </c>
      <c r="FC21" s="4">
        <f t="shared" si="161"/>
        <v>2800.3500000000004</v>
      </c>
      <c r="FD21" s="4">
        <f t="shared" si="162"/>
        <v>200.02500000000001</v>
      </c>
      <c r="FE21" s="4">
        <f t="shared" si="163"/>
        <v>17002.125</v>
      </c>
      <c r="FF21" s="4" cm="1">
        <f t="array" ref="FF21">SUMPRODUCT(--(SUM(G21,AC21,AY21,BU21,CQ21,DM21,EI21,FE21)&gt;PARAMETRELER!$D$21:$D$24), (SUM(G21,AC21,AY21,BU21,CQ21,DM21,EI21,FE21)-PARAMETRELER!$D$21:$D$24), {0.15;0.05;0.07;0.08})-SUM($H$2,H21,AD21,AZ21,BV21,CR21,DN21,EJ21)</f>
        <v>3400.4249999999956</v>
      </c>
      <c r="FG21" s="4">
        <f>PARAMETRELER!$D$15</f>
        <v>3400.4249999999956</v>
      </c>
      <c r="FH21" s="4">
        <f t="shared" si="164"/>
        <v>136017</v>
      </c>
      <c r="FI21" s="4">
        <f t="shared" si="165"/>
        <v>119014.875</v>
      </c>
      <c r="FJ21" s="4">
        <f t="shared" si="166"/>
        <v>20002.5</v>
      </c>
      <c r="FK21" s="4">
        <f>PARAMETRELER!$D$6</f>
        <v>20002.5</v>
      </c>
      <c r="FL21" s="4">
        <f t="shared" si="167"/>
        <v>0</v>
      </c>
      <c r="FM21" s="4">
        <f>IF(FA21&lt;=PARAMETRELER!$D$6,0,FL21*0.00759)</f>
        <v>0</v>
      </c>
      <c r="FN21" s="20">
        <f t="shared" si="116"/>
        <v>17002.125</v>
      </c>
      <c r="FO21" s="21">
        <f t="shared" si="117"/>
        <v>4100.5124999999998</v>
      </c>
      <c r="FP21" s="21">
        <f t="shared" si="61"/>
        <v>400.05</v>
      </c>
      <c r="FQ21" s="22">
        <f t="shared" si="62"/>
        <v>24503.0625</v>
      </c>
      <c r="FR21" s="44">
        <f t="shared" si="118"/>
        <v>1000.125</v>
      </c>
      <c r="FS21" s="45">
        <f t="shared" si="119"/>
        <v>23502.9375</v>
      </c>
      <c r="FU21" s="3">
        <v>19</v>
      </c>
      <c r="FV21" s="3" t="str">
        <f t="shared" si="63"/>
        <v xml:space="preserve"> AD SOYAD 19</v>
      </c>
      <c r="FW21" s="4">
        <f t="shared" si="168"/>
        <v>20002.5</v>
      </c>
      <c r="FX21" s="4">
        <f>PARAMETRELER!$D$4</f>
        <v>150018.75</v>
      </c>
      <c r="FY21" s="4">
        <f t="shared" si="169"/>
        <v>2800.3500000000004</v>
      </c>
      <c r="FZ21" s="4">
        <f t="shared" si="170"/>
        <v>200.02500000000001</v>
      </c>
      <c r="GA21" s="4">
        <f t="shared" si="171"/>
        <v>17002.125</v>
      </c>
      <c r="GB21" s="4" cm="1">
        <f t="array" ref="GB21">SUMPRODUCT(--(SUM(G21,AC21,AY21,BU21,CQ21,DM21,EI21,FE21,GA21)&gt;PARAMETRELER!$D$21:$D$24), (SUM(G21,AC21,AY21,BU21,CQ21,DM21,EI21,FE21,GA21)-PARAMETRELER!$D$21:$D$24), {0.15;0.05;0.07;0.08})-SUM($H$2,H21,AD21,AZ21,BV21,CR21,DN21,EJ21,FF21)</f>
        <v>3400.4249999999993</v>
      </c>
      <c r="GC21" s="4">
        <f>PARAMETRELER!$D$16</f>
        <v>3400.4249999999993</v>
      </c>
      <c r="GD21" s="4">
        <f t="shared" si="172"/>
        <v>153019.125</v>
      </c>
      <c r="GE21" s="4">
        <f t="shared" si="173"/>
        <v>136017</v>
      </c>
      <c r="GF21" s="4">
        <f t="shared" si="174"/>
        <v>20002.5</v>
      </c>
      <c r="GG21" s="4">
        <f>PARAMETRELER!$D$6</f>
        <v>20002.5</v>
      </c>
      <c r="GH21" s="4">
        <f t="shared" si="175"/>
        <v>0</v>
      </c>
      <c r="GI21" s="4">
        <f>IF(FW21&lt;=PARAMETRELER!$D$6,0,GH21*0.00759)</f>
        <v>0</v>
      </c>
      <c r="GJ21" s="20">
        <f t="shared" si="120"/>
        <v>17002.125</v>
      </c>
      <c r="GK21" s="21">
        <f t="shared" si="121"/>
        <v>4100.5124999999998</v>
      </c>
      <c r="GL21" s="21">
        <f t="shared" si="68"/>
        <v>400.05</v>
      </c>
      <c r="GM21" s="22">
        <f t="shared" si="69"/>
        <v>24503.0625</v>
      </c>
      <c r="GN21" s="44">
        <f t="shared" si="122"/>
        <v>1000.125</v>
      </c>
      <c r="GO21" s="45">
        <f t="shared" si="123"/>
        <v>23502.9375</v>
      </c>
      <c r="GQ21" s="3">
        <v>19</v>
      </c>
      <c r="GR21" s="3" t="str">
        <f t="shared" si="70"/>
        <v xml:space="preserve"> AD SOYAD 19</v>
      </c>
      <c r="GS21" s="4">
        <f t="shared" si="176"/>
        <v>20002.5</v>
      </c>
      <c r="GT21" s="4">
        <f>PARAMETRELER!$D$4</f>
        <v>150018.75</v>
      </c>
      <c r="GU21" s="4">
        <f t="shared" si="177"/>
        <v>2800.3500000000004</v>
      </c>
      <c r="GV21" s="4">
        <f t="shared" si="178"/>
        <v>200.02500000000001</v>
      </c>
      <c r="GW21" s="4">
        <f t="shared" si="179"/>
        <v>17002.125</v>
      </c>
      <c r="GX21" s="4" cm="1">
        <f t="array" ref="GX21">SUMPRODUCT(--(SUM(G21,AC21,AY21,BU21,CQ21,DM21,EI21,FE21,GA21,GW21)&gt;PARAMETRELER!$D$21:$D$24), (SUM(G21,AC21,AY21,BU21,CQ21,DM21,EI21,FE21,GA21,GW21)-PARAMETRELER!$D$21:$D$24), {0.15;0.05;0.07;0.08})-SUM($H$2,H21,AD21,AZ21,BV21,CR21,DN21,EJ21,FF21,GB21)</f>
        <v>3400.4250000000029</v>
      </c>
      <c r="GY21" s="4">
        <f>PARAMETRELER!$D$17</f>
        <v>3400.4250000000029</v>
      </c>
      <c r="GZ21" s="4">
        <f t="shared" si="180"/>
        <v>170021.25</v>
      </c>
      <c r="HA21" s="4">
        <f t="shared" si="181"/>
        <v>153019.125</v>
      </c>
      <c r="HB21" s="4">
        <f t="shared" si="182"/>
        <v>20002.5</v>
      </c>
      <c r="HC21" s="4">
        <f>PARAMETRELER!$D$6</f>
        <v>20002.5</v>
      </c>
      <c r="HD21" s="4">
        <f t="shared" si="183"/>
        <v>0</v>
      </c>
      <c r="HE21" s="4">
        <f>IF(GS21&lt;=PARAMETRELER!$D$6,0,HD21*0.00759)</f>
        <v>0</v>
      </c>
      <c r="HF21" s="20">
        <f t="shared" si="124"/>
        <v>17002.125</v>
      </c>
      <c r="HG21" s="21">
        <f t="shared" si="125"/>
        <v>4100.5124999999998</v>
      </c>
      <c r="HH21" s="21">
        <f t="shared" si="75"/>
        <v>400.05</v>
      </c>
      <c r="HI21" s="22">
        <f t="shared" si="76"/>
        <v>24503.0625</v>
      </c>
      <c r="HJ21" s="44">
        <f t="shared" si="126"/>
        <v>1000.125</v>
      </c>
      <c r="HK21" s="45">
        <f t="shared" si="127"/>
        <v>23502.9375</v>
      </c>
      <c r="HM21" s="3">
        <v>19</v>
      </c>
      <c r="HN21" s="3" t="str">
        <f t="shared" si="77"/>
        <v xml:space="preserve"> AD SOYAD 19</v>
      </c>
      <c r="HO21" s="4">
        <f t="shared" si="184"/>
        <v>20002.5</v>
      </c>
      <c r="HP21" s="4">
        <f>PARAMETRELER!$D$4</f>
        <v>150018.75</v>
      </c>
      <c r="HQ21" s="4">
        <f t="shared" si="185"/>
        <v>2800.3500000000004</v>
      </c>
      <c r="HR21" s="4">
        <f t="shared" si="186"/>
        <v>200.02500000000001</v>
      </c>
      <c r="HS21" s="4">
        <f t="shared" si="187"/>
        <v>17002.125</v>
      </c>
      <c r="HT21" s="4" cm="1">
        <f t="array" ref="HT21">SUMPRODUCT(--(SUM(G21,AC21,AY21,BU21,CQ21,DM21,EI21,FE21,GA21,GW21,HS21)&gt;PARAMETRELER!$D$21:$D$24), (SUM(G21,AC21,AY21,BU21,CQ21,DM21,EI21,FE21,GA21,GW21,HS21)-PARAMETRELER!$D$21:$D$24), {0.15;0.05;0.07;0.08})-SUM($H$2,H21,AD21,AZ21,BV21,CR21,DN21,EJ21,FF21,GB21,GX21)</f>
        <v>3400.4249999999993</v>
      </c>
      <c r="HU21" s="4">
        <f>PARAMETRELER!$D$18</f>
        <v>3400.4249999999993</v>
      </c>
      <c r="HV21" s="4">
        <f t="shared" si="188"/>
        <v>187023.375</v>
      </c>
      <c r="HW21" s="4">
        <f t="shared" si="189"/>
        <v>170021.25</v>
      </c>
      <c r="HX21" s="4">
        <f t="shared" si="190"/>
        <v>20002.5</v>
      </c>
      <c r="HY21" s="4">
        <f>PARAMETRELER!$D$6</f>
        <v>20002.5</v>
      </c>
      <c r="HZ21" s="4">
        <f t="shared" si="191"/>
        <v>0</v>
      </c>
      <c r="IA21" s="4">
        <f>IF(HO21&lt;=PARAMETRELER!$D$6,0,HZ21*0.00759)</f>
        <v>0</v>
      </c>
      <c r="IB21" s="20">
        <f t="shared" si="128"/>
        <v>17002.125</v>
      </c>
      <c r="IC21" s="21">
        <f t="shared" si="129"/>
        <v>4100.5124999999998</v>
      </c>
      <c r="ID21" s="21">
        <f t="shared" si="82"/>
        <v>400.05</v>
      </c>
      <c r="IE21" s="22">
        <f t="shared" si="83"/>
        <v>24503.0625</v>
      </c>
      <c r="IF21" s="44">
        <f t="shared" si="130"/>
        <v>1000.125</v>
      </c>
      <c r="IG21" s="45">
        <f t="shared" si="131"/>
        <v>23502.9375</v>
      </c>
      <c r="II21" s="3">
        <v>19</v>
      </c>
      <c r="IJ21" s="3" t="str">
        <f t="shared" si="84"/>
        <v xml:space="preserve"> AD SOYAD 19</v>
      </c>
      <c r="IK21" s="4">
        <f t="shared" si="192"/>
        <v>20002.5</v>
      </c>
      <c r="IL21" s="4">
        <f>PARAMETRELER!$D$4</f>
        <v>150018.75</v>
      </c>
      <c r="IM21" s="4">
        <f t="shared" si="193"/>
        <v>2800.3500000000004</v>
      </c>
      <c r="IN21" s="4">
        <f t="shared" si="194"/>
        <v>200.02500000000001</v>
      </c>
      <c r="IO21" s="4">
        <f t="shared" si="195"/>
        <v>17002.125</v>
      </c>
      <c r="IP21" s="4" cm="1">
        <f t="array" ref="IP21">SUMPRODUCT(--(SUM(G21,AC21,AY21,BU21,CQ21,DM21,EI21,FE21,GA21,GW21,HS21,IO21)&gt;PARAMETRELER!$D$21:$D$24), (SUM(G21,AC21,AY21,BU21,CQ21,DM21,EI21,FE21,GA21,GW21,HS21,IO21)-PARAMETRELER!$D$21:$D$24), {0.15;0.05;0.07;0.08})-SUM($H$2,H21,AD21,AZ21,BV21,CR21,DN21,EJ21,FF21,GB21,GX21,HT21)</f>
        <v>3400.4249999999993</v>
      </c>
      <c r="IQ21" s="4">
        <f>PARAMETRELER!$D$19</f>
        <v>3400.4249999999993</v>
      </c>
      <c r="IR21" s="4">
        <f t="shared" si="196"/>
        <v>204025.5</v>
      </c>
      <c r="IS21" s="4">
        <f t="shared" si="197"/>
        <v>187023.375</v>
      </c>
      <c r="IT21" s="4">
        <f t="shared" si="198"/>
        <v>20002.5</v>
      </c>
      <c r="IU21" s="4">
        <f>PARAMETRELER!$D$6</f>
        <v>20002.5</v>
      </c>
      <c r="IV21" s="4">
        <f t="shared" si="199"/>
        <v>0</v>
      </c>
      <c r="IW21" s="4">
        <f>IF(IK21&lt;=PARAMETRELER!$D$6,0,IV21*0.00759)</f>
        <v>0</v>
      </c>
      <c r="IX21" s="20">
        <f t="shared" si="132"/>
        <v>17002.125</v>
      </c>
      <c r="IY21" s="21">
        <f t="shared" si="133"/>
        <v>4100.5124999999998</v>
      </c>
      <c r="IZ21" s="21">
        <f t="shared" si="89"/>
        <v>400.05</v>
      </c>
      <c r="JA21" s="22">
        <f t="shared" si="90"/>
        <v>24503.0625</v>
      </c>
      <c r="JB21" s="44">
        <f t="shared" si="134"/>
        <v>1000.125</v>
      </c>
      <c r="JC21" s="45">
        <f t="shared" si="135"/>
        <v>23502.9375</v>
      </c>
    </row>
    <row r="22" spans="1:263" ht="15.6" x14ac:dyDescent="0.3">
      <c r="A22" s="2">
        <v>20</v>
      </c>
      <c r="B22" s="2" t="str">
        <f>'YILLIK MALİYET RAPORU'!B22</f>
        <v xml:space="preserve"> AD SOYAD 20</v>
      </c>
      <c r="C22" s="7">
        <f>'YILLIK MALİYET RAPORU'!C22</f>
        <v>20002.5</v>
      </c>
      <c r="D22" s="11">
        <f>PARAMETRELER!$D$4</f>
        <v>150018.75</v>
      </c>
      <c r="E22" s="7">
        <f t="shared" si="0"/>
        <v>2800.3500000000004</v>
      </c>
      <c r="F22" s="7">
        <f t="shared" si="1"/>
        <v>200.02500000000001</v>
      </c>
      <c r="G22" s="7">
        <f t="shared" si="2"/>
        <v>17002.125</v>
      </c>
      <c r="H22" s="7" cm="1">
        <f t="array" ref="H22">SUMPRODUCT(--(SUM(G22:G22)&gt;PARAMETRELER!$D$21:$D$24), (SUM(G22:G22)-PARAMETRELER!$D$21:$D$24), {0.15;0.05;0.07;0.08})-SUM($H$2:$H$2)</f>
        <v>2550.3187499999999</v>
      </c>
      <c r="I22" s="7">
        <f>PARAMETRELER!$D$8</f>
        <v>2550.3187499999999</v>
      </c>
      <c r="J22" s="7">
        <f t="shared" si="3"/>
        <v>17002.125</v>
      </c>
      <c r="K22" s="7">
        <v>0</v>
      </c>
      <c r="L22" s="7">
        <f t="shared" si="4"/>
        <v>20002.5</v>
      </c>
      <c r="M22" s="5">
        <f>PARAMETRELER!$D$6</f>
        <v>20002.5</v>
      </c>
      <c r="N22" s="7">
        <f t="shared" si="136"/>
        <v>0</v>
      </c>
      <c r="O22" s="7">
        <f>IF(C22&lt;=PARAMETRELER!$D$6,0,N22*0.00759)</f>
        <v>0</v>
      </c>
      <c r="P22" s="20">
        <f t="shared" si="5"/>
        <v>17002.125</v>
      </c>
      <c r="Q22" s="21">
        <f t="shared" si="6"/>
        <v>4100.5124999999998</v>
      </c>
      <c r="R22" s="21">
        <f t="shared" si="7"/>
        <v>400.05</v>
      </c>
      <c r="S22" s="20">
        <f t="shared" si="8"/>
        <v>24503.0625</v>
      </c>
      <c r="T22" s="44">
        <f t="shared" si="9"/>
        <v>1000.125</v>
      </c>
      <c r="U22" s="45">
        <f t="shared" si="91"/>
        <v>23502.9375</v>
      </c>
      <c r="W22" s="2">
        <v>20</v>
      </c>
      <c r="X22" s="2" t="str">
        <f t="shared" si="10"/>
        <v xml:space="preserve"> AD SOYAD 20</v>
      </c>
      <c r="Y22" s="7">
        <f t="shared" si="11"/>
        <v>20002.5</v>
      </c>
      <c r="Z22" s="11">
        <f>PARAMETRELER!$D$4</f>
        <v>150018.75</v>
      </c>
      <c r="AA22" s="7">
        <f t="shared" si="137"/>
        <v>2800.3500000000004</v>
      </c>
      <c r="AB22" s="7">
        <f t="shared" si="138"/>
        <v>200.02500000000001</v>
      </c>
      <c r="AC22" s="7">
        <f t="shared" si="12"/>
        <v>17002.125</v>
      </c>
      <c r="AD22" s="7" cm="1">
        <f t="array" ref="AD22">SUMPRODUCT(--(SUM(G22,AC22)&gt;PARAMETRELER!$D$21:$D$24), (SUM(G22,AC22)-PARAMETRELER!$D$21:$D$24), {0.15;0.05;0.07;0.08})-SUM($H$2,H22)</f>
        <v>2550.3187499999999</v>
      </c>
      <c r="AE22" s="7">
        <f>PARAMETRELER!$D$9</f>
        <v>2550.3187499999999</v>
      </c>
      <c r="AF22" s="7">
        <f t="shared" si="13"/>
        <v>34004.25</v>
      </c>
      <c r="AG22" s="7">
        <f t="shared" si="14"/>
        <v>17002.125</v>
      </c>
      <c r="AH22" s="7">
        <f t="shared" si="15"/>
        <v>20002.5</v>
      </c>
      <c r="AI22" s="5">
        <f>PARAMETRELER!$D$6</f>
        <v>20002.5</v>
      </c>
      <c r="AJ22" s="7">
        <f t="shared" si="139"/>
        <v>0</v>
      </c>
      <c r="AK22" s="7">
        <f>IF(Y22&lt;=PARAMETRELER!$D$6,0,AJ22*0.00759)</f>
        <v>0</v>
      </c>
      <c r="AL22" s="20">
        <f t="shared" si="92"/>
        <v>17002.125</v>
      </c>
      <c r="AM22" s="21">
        <f t="shared" si="93"/>
        <v>4100.5124999999998</v>
      </c>
      <c r="AN22" s="21">
        <f t="shared" si="16"/>
        <v>400.05</v>
      </c>
      <c r="AO22" s="20">
        <f t="shared" si="17"/>
        <v>24503.0625</v>
      </c>
      <c r="AP22" s="44">
        <f t="shared" si="94"/>
        <v>1000.125</v>
      </c>
      <c r="AQ22" s="45">
        <f t="shared" si="95"/>
        <v>23502.9375</v>
      </c>
      <c r="AS22" s="2">
        <v>20</v>
      </c>
      <c r="AT22" s="2" t="str">
        <f t="shared" si="18"/>
        <v xml:space="preserve"> AD SOYAD 20</v>
      </c>
      <c r="AU22" s="7">
        <f t="shared" si="19"/>
        <v>20002.5</v>
      </c>
      <c r="AV22" s="11">
        <f>PARAMETRELER!$D$4</f>
        <v>150018.75</v>
      </c>
      <c r="AW22" s="7">
        <f t="shared" si="140"/>
        <v>2800.3500000000004</v>
      </c>
      <c r="AX22" s="7">
        <f t="shared" si="141"/>
        <v>200.02500000000001</v>
      </c>
      <c r="AY22" s="7">
        <f t="shared" si="20"/>
        <v>17002.125</v>
      </c>
      <c r="AZ22" s="7" cm="1">
        <f t="array" ref="AZ22">SUMPRODUCT(--(SUM(G22,AC22,AY22)&gt;PARAMETRELER!$D$21:$D$24), (SUM(G22,AC22,AY22)-PARAMETRELER!$D$21:$D$24), {0.15;0.05;0.07;0.08})-SUM($H$2,H22,AD22)</f>
        <v>2550.3187499999995</v>
      </c>
      <c r="BA22" s="7">
        <f>PARAMETRELER!$D$10</f>
        <v>2550.3187499999995</v>
      </c>
      <c r="BB22" s="7">
        <f t="shared" si="21"/>
        <v>51006.375</v>
      </c>
      <c r="BC22" s="7">
        <f t="shared" si="22"/>
        <v>34004.25</v>
      </c>
      <c r="BD22" s="7">
        <f t="shared" si="23"/>
        <v>20002.5</v>
      </c>
      <c r="BE22" s="5">
        <f>PARAMETRELER!$D$6</f>
        <v>20002.5</v>
      </c>
      <c r="BF22" s="7">
        <f t="shared" si="142"/>
        <v>0</v>
      </c>
      <c r="BG22" s="7">
        <f>IF(AU22&lt;=PARAMETRELER!$D$6,0,BF22*0.00759)</f>
        <v>0</v>
      </c>
      <c r="BH22" s="20">
        <f t="shared" si="96"/>
        <v>17002.125</v>
      </c>
      <c r="BI22" s="21">
        <f t="shared" si="97"/>
        <v>4100.5124999999998</v>
      </c>
      <c r="BJ22" s="21">
        <f t="shared" si="24"/>
        <v>400.05</v>
      </c>
      <c r="BK22" s="20">
        <f t="shared" si="25"/>
        <v>24503.0625</v>
      </c>
      <c r="BL22" s="44">
        <f t="shared" si="98"/>
        <v>1000.125</v>
      </c>
      <c r="BM22" s="45">
        <f t="shared" si="99"/>
        <v>23502.9375</v>
      </c>
      <c r="BO22" s="2">
        <v>20</v>
      </c>
      <c r="BP22" s="2" t="str">
        <f t="shared" si="26"/>
        <v xml:space="preserve"> AD SOYAD 20</v>
      </c>
      <c r="BQ22" s="7">
        <f t="shared" si="27"/>
        <v>20002.5</v>
      </c>
      <c r="BR22" s="11">
        <f>PARAMETRELER!$D$4</f>
        <v>150018.75</v>
      </c>
      <c r="BS22" s="7">
        <f t="shared" si="143"/>
        <v>2800.3500000000004</v>
      </c>
      <c r="BT22" s="7">
        <f t="shared" si="144"/>
        <v>200.02500000000001</v>
      </c>
      <c r="BU22" s="7">
        <f t="shared" si="28"/>
        <v>17002.125</v>
      </c>
      <c r="BV22" s="7" cm="1">
        <f t="array" ref="BV22">SUMPRODUCT(--(SUM(G22,AC22,AY22,BU22)&gt;PARAMETRELER!$D$21:$D$24), (SUM(G22,AC22,AY22,BU22)-PARAMETRELER!$D$21:$D$24), {0.15;0.05;0.07;0.08})-SUM($H$2,H22,AD22,AZ22)</f>
        <v>2550.3187500000004</v>
      </c>
      <c r="BW22" s="7">
        <f>PARAMETRELER!$D$11</f>
        <v>2550.3187500000004</v>
      </c>
      <c r="BX22" s="7">
        <f t="shared" si="29"/>
        <v>68008.5</v>
      </c>
      <c r="BY22" s="7">
        <f t="shared" si="30"/>
        <v>51006.375</v>
      </c>
      <c r="BZ22" s="7">
        <f t="shared" si="31"/>
        <v>20002.5</v>
      </c>
      <c r="CA22" s="5">
        <f>PARAMETRELER!$D$6</f>
        <v>20002.5</v>
      </c>
      <c r="CB22" s="7">
        <f t="shared" si="145"/>
        <v>0</v>
      </c>
      <c r="CC22" s="7">
        <f>IF(BQ22&lt;=PARAMETRELER!$D$6,0,CB22*0.00759)</f>
        <v>0</v>
      </c>
      <c r="CD22" s="20">
        <f t="shared" si="100"/>
        <v>17002.125</v>
      </c>
      <c r="CE22" s="21">
        <f t="shared" si="101"/>
        <v>4100.5124999999998</v>
      </c>
      <c r="CF22" s="21">
        <f t="shared" si="32"/>
        <v>400.05</v>
      </c>
      <c r="CG22" s="20">
        <f t="shared" si="33"/>
        <v>24503.0625</v>
      </c>
      <c r="CH22" s="44">
        <f t="shared" si="102"/>
        <v>1000.125</v>
      </c>
      <c r="CI22" s="45">
        <f t="shared" si="103"/>
        <v>23502.9375</v>
      </c>
      <c r="CK22" s="2">
        <v>20</v>
      </c>
      <c r="CL22" s="2" t="str">
        <f t="shared" si="34"/>
        <v xml:space="preserve"> AD SOYAD 20</v>
      </c>
      <c r="CM22" s="7">
        <f t="shared" si="35"/>
        <v>20002.5</v>
      </c>
      <c r="CN22" s="11">
        <f>PARAMETRELER!$D$4</f>
        <v>150018.75</v>
      </c>
      <c r="CO22" s="7">
        <f t="shared" si="146"/>
        <v>2800.3500000000004</v>
      </c>
      <c r="CP22" s="7">
        <f t="shared" si="147"/>
        <v>200.02500000000001</v>
      </c>
      <c r="CQ22" s="7">
        <f t="shared" si="36"/>
        <v>17002.125</v>
      </c>
      <c r="CR22" s="7" cm="1">
        <f t="array" ref="CR22">SUMPRODUCT(--(SUM(G22,AC22,AY22,BU22,CQ22)&gt;PARAMETRELER!$D$21:$D$24), (SUM(G22,AC22,AY22,BU22,CQ22)-PARAMETRELER!$D$21:$D$24), {0.15;0.05;0.07;0.08})-SUM($H$2,H22,AD22,AZ22,BV22)</f>
        <v>2550.3187500000004</v>
      </c>
      <c r="CS22" s="7">
        <f>PARAMETRELER!$D$12</f>
        <v>2550.3187500000004</v>
      </c>
      <c r="CT22" s="7">
        <f t="shared" si="37"/>
        <v>85010.625</v>
      </c>
      <c r="CU22" s="7">
        <f t="shared" si="38"/>
        <v>68008.5</v>
      </c>
      <c r="CV22" s="7">
        <f t="shared" si="39"/>
        <v>20002.5</v>
      </c>
      <c r="CW22" s="5">
        <f>PARAMETRELER!$D$6</f>
        <v>20002.5</v>
      </c>
      <c r="CX22" s="7">
        <f t="shared" si="148"/>
        <v>0</v>
      </c>
      <c r="CY22" s="7">
        <f>IF(CM22&lt;=PARAMETRELER!$D$6,0,CX22*0.00759)</f>
        <v>0</v>
      </c>
      <c r="CZ22" s="20">
        <f t="shared" si="104"/>
        <v>17002.125</v>
      </c>
      <c r="DA22" s="21">
        <f t="shared" si="105"/>
        <v>4100.5124999999998</v>
      </c>
      <c r="DB22" s="21">
        <f t="shared" si="40"/>
        <v>400.05</v>
      </c>
      <c r="DC22" s="20">
        <f t="shared" si="41"/>
        <v>24503.0625</v>
      </c>
      <c r="DD22" s="44">
        <f t="shared" si="106"/>
        <v>1000.125</v>
      </c>
      <c r="DE22" s="45">
        <f t="shared" si="107"/>
        <v>23502.9375</v>
      </c>
      <c r="DG22" s="2">
        <v>20</v>
      </c>
      <c r="DH22" s="2" t="str">
        <f t="shared" si="200"/>
        <v xml:space="preserve"> AD SOYAD 20</v>
      </c>
      <c r="DI22" s="7">
        <f t="shared" si="201"/>
        <v>20002.5</v>
      </c>
      <c r="DJ22" s="11">
        <f>PARAMETRELER!$D$4</f>
        <v>150018.75</v>
      </c>
      <c r="DK22" s="7">
        <f t="shared" si="149"/>
        <v>2800.3500000000004</v>
      </c>
      <c r="DL22" s="7">
        <f t="shared" si="150"/>
        <v>200.02500000000001</v>
      </c>
      <c r="DM22" s="7">
        <f t="shared" si="43"/>
        <v>17002.125</v>
      </c>
      <c r="DN22" s="7" cm="1">
        <f t="array" ref="DN22">SUMPRODUCT(--(SUM(G22,AC22,AY22,BU22,CQ22,DM22)&gt;PARAMETRELER!$D$21:$D$24), (SUM(G22,AC22,AY22,BU22,CQ22,DM22)-PARAMETRELER!$D$21:$D$24), {0.15;0.05;0.07;0.08})-SUM($H$2,H22,AD22,AZ22,BV22,CR22)</f>
        <v>2550.3187499999985</v>
      </c>
      <c r="DO22" s="7">
        <f>PARAMETRELER!$D$13</f>
        <v>2550.3187499999985</v>
      </c>
      <c r="DP22" s="7">
        <f t="shared" si="44"/>
        <v>102012.75</v>
      </c>
      <c r="DQ22" s="7">
        <f t="shared" si="45"/>
        <v>85010.625</v>
      </c>
      <c r="DR22" s="7">
        <f t="shared" si="46"/>
        <v>20002.5</v>
      </c>
      <c r="DS22" s="5">
        <f>PARAMETRELER!$D$6</f>
        <v>20002.5</v>
      </c>
      <c r="DT22" s="7">
        <f t="shared" si="151"/>
        <v>0</v>
      </c>
      <c r="DU22" s="7">
        <f>IF(DI22&lt;=PARAMETRELER!$D$6,0,DT22*0.00759)</f>
        <v>0</v>
      </c>
      <c r="DV22" s="20">
        <f t="shared" si="108"/>
        <v>17002.125</v>
      </c>
      <c r="DW22" s="21">
        <f t="shared" si="109"/>
        <v>4100.5124999999998</v>
      </c>
      <c r="DX22" s="21">
        <f t="shared" si="47"/>
        <v>400.05</v>
      </c>
      <c r="DY22" s="20">
        <f t="shared" si="48"/>
        <v>24503.0625</v>
      </c>
      <c r="DZ22" s="44">
        <f t="shared" si="110"/>
        <v>1000.125</v>
      </c>
      <c r="EA22" s="45">
        <f t="shared" si="111"/>
        <v>23502.9375</v>
      </c>
      <c r="EC22" s="2">
        <v>20</v>
      </c>
      <c r="ED22" s="2" t="str">
        <f t="shared" si="49"/>
        <v xml:space="preserve"> AD SOYAD 20</v>
      </c>
      <c r="EE22" s="7">
        <f t="shared" si="152"/>
        <v>20002.5</v>
      </c>
      <c r="EF22" s="11">
        <f>PARAMETRELER!$D$4</f>
        <v>150018.75</v>
      </c>
      <c r="EG22" s="7">
        <f t="shared" si="153"/>
        <v>2800.3500000000004</v>
      </c>
      <c r="EH22" s="7">
        <f t="shared" si="154"/>
        <v>200.02500000000001</v>
      </c>
      <c r="EI22" s="7">
        <f t="shared" si="155"/>
        <v>17002.125</v>
      </c>
      <c r="EJ22" s="7" cm="1">
        <f t="array" ref="EJ22">SUMPRODUCT(--(SUM(G22,AC22,AY22,BU22,CQ22,DM22,EI22)&gt;PARAMETRELER!$D$21:$D$24), (SUM(G22,AC22,AY22,BU22,CQ22,DM22,EI22)-PARAMETRELER!$D$21:$D$24), {0.15;0.05;0.07;0.08})-SUM($H$2,H22,AD22,AZ22,BV22,CR22,DN22)</f>
        <v>3001.0625000000036</v>
      </c>
      <c r="EK22" s="7">
        <f>PARAMETRELER!$D$14</f>
        <v>3001.0625000000036</v>
      </c>
      <c r="EL22" s="7">
        <f t="shared" si="156"/>
        <v>119014.875</v>
      </c>
      <c r="EM22" s="7">
        <f t="shared" si="157"/>
        <v>102012.75</v>
      </c>
      <c r="EN22" s="7">
        <f t="shared" si="158"/>
        <v>20002.5</v>
      </c>
      <c r="EO22" s="5">
        <f>PARAMETRELER!$D$6</f>
        <v>20002.5</v>
      </c>
      <c r="EP22" s="7">
        <f t="shared" si="159"/>
        <v>0</v>
      </c>
      <c r="EQ22" s="7">
        <f>IF(EE22&lt;=PARAMETRELER!$D$6,0,EP22*0.00759)</f>
        <v>0</v>
      </c>
      <c r="ER22" s="20">
        <f t="shared" si="112"/>
        <v>17002.125</v>
      </c>
      <c r="ES22" s="21">
        <f t="shared" si="113"/>
        <v>4100.5124999999998</v>
      </c>
      <c r="ET22" s="21">
        <f t="shared" si="54"/>
        <v>400.05</v>
      </c>
      <c r="EU22" s="20">
        <f t="shared" si="55"/>
        <v>24503.0625</v>
      </c>
      <c r="EV22" s="44">
        <f t="shared" si="114"/>
        <v>1000.125</v>
      </c>
      <c r="EW22" s="45">
        <f t="shared" si="115"/>
        <v>23502.9375</v>
      </c>
      <c r="EY22" s="2">
        <v>20</v>
      </c>
      <c r="EZ22" s="2" t="str">
        <f t="shared" si="56"/>
        <v xml:space="preserve"> AD SOYAD 20</v>
      </c>
      <c r="FA22" s="7">
        <f t="shared" si="160"/>
        <v>20002.5</v>
      </c>
      <c r="FB22" s="11">
        <f>PARAMETRELER!$D$4</f>
        <v>150018.75</v>
      </c>
      <c r="FC22" s="7">
        <f t="shared" si="161"/>
        <v>2800.3500000000004</v>
      </c>
      <c r="FD22" s="7">
        <f t="shared" si="162"/>
        <v>200.02500000000001</v>
      </c>
      <c r="FE22" s="7">
        <f t="shared" si="163"/>
        <v>17002.125</v>
      </c>
      <c r="FF22" s="7" cm="1">
        <f t="array" ref="FF22">SUMPRODUCT(--(SUM(G22,AC22,AY22,BU22,CQ22,DM22,EI22,FE22)&gt;PARAMETRELER!$D$21:$D$24), (SUM(G22,AC22,AY22,BU22,CQ22,DM22,EI22,FE22)-PARAMETRELER!$D$21:$D$24), {0.15;0.05;0.07;0.08})-SUM($H$2,H22,AD22,AZ22,BV22,CR22,DN22,EJ22)</f>
        <v>3400.4249999999956</v>
      </c>
      <c r="FG22" s="7">
        <f>PARAMETRELER!$D$15</f>
        <v>3400.4249999999956</v>
      </c>
      <c r="FH22" s="7">
        <f t="shared" si="164"/>
        <v>136017</v>
      </c>
      <c r="FI22" s="7">
        <f t="shared" si="165"/>
        <v>119014.875</v>
      </c>
      <c r="FJ22" s="7">
        <f t="shared" si="166"/>
        <v>20002.5</v>
      </c>
      <c r="FK22" s="5">
        <f>PARAMETRELER!$D$6</f>
        <v>20002.5</v>
      </c>
      <c r="FL22" s="7">
        <f t="shared" si="167"/>
        <v>0</v>
      </c>
      <c r="FM22" s="7">
        <f>IF(FA22&lt;=PARAMETRELER!$D$6,0,FL22*0.00759)</f>
        <v>0</v>
      </c>
      <c r="FN22" s="20">
        <f t="shared" si="116"/>
        <v>17002.125</v>
      </c>
      <c r="FO22" s="21">
        <f t="shared" si="117"/>
        <v>4100.5124999999998</v>
      </c>
      <c r="FP22" s="21">
        <f t="shared" si="61"/>
        <v>400.05</v>
      </c>
      <c r="FQ22" s="20">
        <f t="shared" si="62"/>
        <v>24503.0625</v>
      </c>
      <c r="FR22" s="44">
        <f t="shared" si="118"/>
        <v>1000.125</v>
      </c>
      <c r="FS22" s="45">
        <f t="shared" si="119"/>
        <v>23502.9375</v>
      </c>
      <c r="FU22" s="2">
        <v>20</v>
      </c>
      <c r="FV22" s="2" t="str">
        <f t="shared" si="63"/>
        <v xml:space="preserve"> AD SOYAD 20</v>
      </c>
      <c r="FW22" s="7">
        <f t="shared" si="168"/>
        <v>20002.5</v>
      </c>
      <c r="FX22" s="11">
        <f>PARAMETRELER!$D$4</f>
        <v>150018.75</v>
      </c>
      <c r="FY22" s="7">
        <f t="shared" si="169"/>
        <v>2800.3500000000004</v>
      </c>
      <c r="FZ22" s="7">
        <f t="shared" si="170"/>
        <v>200.02500000000001</v>
      </c>
      <c r="GA22" s="7">
        <f t="shared" si="171"/>
        <v>17002.125</v>
      </c>
      <c r="GB22" s="7" cm="1">
        <f t="array" ref="GB22">SUMPRODUCT(--(SUM(G22,AC22,AY22,BU22,CQ22,DM22,EI22,FE22,GA22)&gt;PARAMETRELER!$D$21:$D$24), (SUM(G22,AC22,AY22,BU22,CQ22,DM22,EI22,FE22,GA22)-PARAMETRELER!$D$21:$D$24), {0.15;0.05;0.07;0.08})-SUM($H$2,H22,AD22,AZ22,BV22,CR22,DN22,EJ22,FF22)</f>
        <v>3400.4249999999993</v>
      </c>
      <c r="GC22" s="7">
        <f>PARAMETRELER!$D$16</f>
        <v>3400.4249999999993</v>
      </c>
      <c r="GD22" s="7">
        <f t="shared" si="172"/>
        <v>153019.125</v>
      </c>
      <c r="GE22" s="7">
        <f t="shared" si="173"/>
        <v>136017</v>
      </c>
      <c r="GF22" s="7">
        <f t="shared" si="174"/>
        <v>20002.5</v>
      </c>
      <c r="GG22" s="5">
        <f>PARAMETRELER!$D$6</f>
        <v>20002.5</v>
      </c>
      <c r="GH22" s="7">
        <f t="shared" si="175"/>
        <v>0</v>
      </c>
      <c r="GI22" s="7">
        <f>IF(FW22&lt;=PARAMETRELER!$D$6,0,GH22*0.00759)</f>
        <v>0</v>
      </c>
      <c r="GJ22" s="20">
        <f t="shared" si="120"/>
        <v>17002.125</v>
      </c>
      <c r="GK22" s="21">
        <f t="shared" si="121"/>
        <v>4100.5124999999998</v>
      </c>
      <c r="GL22" s="21">
        <f t="shared" si="68"/>
        <v>400.05</v>
      </c>
      <c r="GM22" s="20">
        <f t="shared" si="69"/>
        <v>24503.0625</v>
      </c>
      <c r="GN22" s="44">
        <f t="shared" si="122"/>
        <v>1000.125</v>
      </c>
      <c r="GO22" s="45">
        <f t="shared" si="123"/>
        <v>23502.9375</v>
      </c>
      <c r="GQ22" s="2">
        <v>20</v>
      </c>
      <c r="GR22" s="2" t="str">
        <f t="shared" si="70"/>
        <v xml:space="preserve"> AD SOYAD 20</v>
      </c>
      <c r="GS22" s="7">
        <f t="shared" si="176"/>
        <v>20002.5</v>
      </c>
      <c r="GT22" s="11">
        <f>PARAMETRELER!$D$4</f>
        <v>150018.75</v>
      </c>
      <c r="GU22" s="7">
        <f t="shared" si="177"/>
        <v>2800.3500000000004</v>
      </c>
      <c r="GV22" s="7">
        <f t="shared" si="178"/>
        <v>200.02500000000001</v>
      </c>
      <c r="GW22" s="7">
        <f t="shared" si="179"/>
        <v>17002.125</v>
      </c>
      <c r="GX22" s="7" cm="1">
        <f t="array" ref="GX22">SUMPRODUCT(--(SUM(G22,AC22,AY22,BU22,CQ22,DM22,EI22,FE22,GA22,GW22)&gt;PARAMETRELER!$D$21:$D$24), (SUM(G22,AC22,AY22,BU22,CQ22,DM22,EI22,FE22,GA22,GW22)-PARAMETRELER!$D$21:$D$24), {0.15;0.05;0.07;0.08})-SUM($H$2,H22,AD22,AZ22,BV22,CR22,DN22,EJ22,FF22,GB22)</f>
        <v>3400.4250000000029</v>
      </c>
      <c r="GY22" s="7">
        <f>PARAMETRELER!$D$17</f>
        <v>3400.4250000000029</v>
      </c>
      <c r="GZ22" s="7">
        <f t="shared" si="180"/>
        <v>170021.25</v>
      </c>
      <c r="HA22" s="7">
        <f t="shared" si="181"/>
        <v>153019.125</v>
      </c>
      <c r="HB22" s="7">
        <f t="shared" si="182"/>
        <v>20002.5</v>
      </c>
      <c r="HC22" s="5">
        <f>PARAMETRELER!$D$6</f>
        <v>20002.5</v>
      </c>
      <c r="HD22" s="7">
        <f t="shared" si="183"/>
        <v>0</v>
      </c>
      <c r="HE22" s="7">
        <f>IF(GS22&lt;=PARAMETRELER!$D$6,0,HD22*0.00759)</f>
        <v>0</v>
      </c>
      <c r="HF22" s="20">
        <f t="shared" si="124"/>
        <v>17002.125</v>
      </c>
      <c r="HG22" s="21">
        <f t="shared" si="125"/>
        <v>4100.5124999999998</v>
      </c>
      <c r="HH22" s="21">
        <f t="shared" si="75"/>
        <v>400.05</v>
      </c>
      <c r="HI22" s="20">
        <f t="shared" si="76"/>
        <v>24503.0625</v>
      </c>
      <c r="HJ22" s="44">
        <f t="shared" si="126"/>
        <v>1000.125</v>
      </c>
      <c r="HK22" s="45">
        <f t="shared" si="127"/>
        <v>23502.9375</v>
      </c>
      <c r="HM22" s="2">
        <v>20</v>
      </c>
      <c r="HN22" s="2" t="str">
        <f t="shared" si="77"/>
        <v xml:space="preserve"> AD SOYAD 20</v>
      </c>
      <c r="HO22" s="7">
        <f t="shared" si="184"/>
        <v>20002.5</v>
      </c>
      <c r="HP22" s="11">
        <f>PARAMETRELER!$D$4</f>
        <v>150018.75</v>
      </c>
      <c r="HQ22" s="7">
        <f t="shared" si="185"/>
        <v>2800.3500000000004</v>
      </c>
      <c r="HR22" s="7">
        <f t="shared" si="186"/>
        <v>200.02500000000001</v>
      </c>
      <c r="HS22" s="7">
        <f t="shared" si="187"/>
        <v>17002.125</v>
      </c>
      <c r="HT22" s="7" cm="1">
        <f t="array" ref="HT22">SUMPRODUCT(--(SUM(G22,AC22,AY22,BU22,CQ22,DM22,EI22,FE22,GA22,GW22,HS22)&gt;PARAMETRELER!$D$21:$D$24), (SUM(G22,AC22,AY22,BU22,CQ22,DM22,EI22,FE22,GA22,GW22,HS22)-PARAMETRELER!$D$21:$D$24), {0.15;0.05;0.07;0.08})-SUM($H$2,H22,AD22,AZ22,BV22,CR22,DN22,EJ22,FF22,GB22,GX22)</f>
        <v>3400.4249999999993</v>
      </c>
      <c r="HU22" s="7">
        <f>PARAMETRELER!$D$18</f>
        <v>3400.4249999999993</v>
      </c>
      <c r="HV22" s="7">
        <f t="shared" si="188"/>
        <v>187023.375</v>
      </c>
      <c r="HW22" s="7">
        <f t="shared" si="189"/>
        <v>170021.25</v>
      </c>
      <c r="HX22" s="7">
        <f t="shared" si="190"/>
        <v>20002.5</v>
      </c>
      <c r="HY22" s="5">
        <f>PARAMETRELER!$D$6</f>
        <v>20002.5</v>
      </c>
      <c r="HZ22" s="7">
        <f t="shared" si="191"/>
        <v>0</v>
      </c>
      <c r="IA22" s="7">
        <f>IF(HO22&lt;=PARAMETRELER!$D$6,0,HZ22*0.00759)</f>
        <v>0</v>
      </c>
      <c r="IB22" s="20">
        <f t="shared" si="128"/>
        <v>17002.125</v>
      </c>
      <c r="IC22" s="21">
        <f t="shared" si="129"/>
        <v>4100.5124999999998</v>
      </c>
      <c r="ID22" s="21">
        <f t="shared" si="82"/>
        <v>400.05</v>
      </c>
      <c r="IE22" s="20">
        <f t="shared" si="83"/>
        <v>24503.0625</v>
      </c>
      <c r="IF22" s="44">
        <f t="shared" si="130"/>
        <v>1000.125</v>
      </c>
      <c r="IG22" s="45">
        <f t="shared" si="131"/>
        <v>23502.9375</v>
      </c>
      <c r="II22" s="2">
        <v>20</v>
      </c>
      <c r="IJ22" s="2" t="str">
        <f t="shared" si="84"/>
        <v xml:space="preserve"> AD SOYAD 20</v>
      </c>
      <c r="IK22" s="7">
        <f t="shared" si="192"/>
        <v>20002.5</v>
      </c>
      <c r="IL22" s="11">
        <f>PARAMETRELER!$D$4</f>
        <v>150018.75</v>
      </c>
      <c r="IM22" s="7">
        <f t="shared" si="193"/>
        <v>2800.3500000000004</v>
      </c>
      <c r="IN22" s="7">
        <f t="shared" si="194"/>
        <v>200.02500000000001</v>
      </c>
      <c r="IO22" s="7">
        <f t="shared" si="195"/>
        <v>17002.125</v>
      </c>
      <c r="IP22" s="7" cm="1">
        <f t="array" ref="IP22">SUMPRODUCT(--(SUM(G22,AC22,AY22,BU22,CQ22,DM22,EI22,FE22,GA22,GW22,HS22,IO22)&gt;PARAMETRELER!$D$21:$D$24), (SUM(G22,AC22,AY22,BU22,CQ22,DM22,EI22,FE22,GA22,GW22,HS22,IO22)-PARAMETRELER!$D$21:$D$24), {0.15;0.05;0.07;0.08})-SUM($H$2,H22,AD22,AZ22,BV22,CR22,DN22,EJ22,FF22,GB22,GX22,HT22)</f>
        <v>3400.4249999999993</v>
      </c>
      <c r="IQ22" s="7">
        <f>PARAMETRELER!$D$19</f>
        <v>3400.4249999999993</v>
      </c>
      <c r="IR22" s="7">
        <f t="shared" si="196"/>
        <v>204025.5</v>
      </c>
      <c r="IS22" s="7">
        <f t="shared" si="197"/>
        <v>187023.375</v>
      </c>
      <c r="IT22" s="7">
        <f t="shared" si="198"/>
        <v>20002.5</v>
      </c>
      <c r="IU22" s="5">
        <f>PARAMETRELER!$D$6</f>
        <v>20002.5</v>
      </c>
      <c r="IV22" s="7">
        <f t="shared" si="199"/>
        <v>0</v>
      </c>
      <c r="IW22" s="7">
        <f>IF(IK22&lt;=PARAMETRELER!$D$6,0,IV22*0.00759)</f>
        <v>0</v>
      </c>
      <c r="IX22" s="20">
        <f t="shared" si="132"/>
        <v>17002.125</v>
      </c>
      <c r="IY22" s="21">
        <f t="shared" si="133"/>
        <v>4100.5124999999998</v>
      </c>
      <c r="IZ22" s="21">
        <f t="shared" si="89"/>
        <v>400.05</v>
      </c>
      <c r="JA22" s="20">
        <f t="shared" si="90"/>
        <v>24503.0625</v>
      </c>
      <c r="JB22" s="44">
        <f t="shared" si="134"/>
        <v>1000.125</v>
      </c>
      <c r="JC22" s="45">
        <f t="shared" si="135"/>
        <v>23502.9375</v>
      </c>
    </row>
    <row r="23" spans="1:263" ht="15.6" x14ac:dyDescent="0.3">
      <c r="A23" s="3">
        <v>21</v>
      </c>
      <c r="B23" s="3" t="str">
        <f>'YILLIK MALİYET RAPORU'!B23</f>
        <v xml:space="preserve"> AD SOYAD 21</v>
      </c>
      <c r="C23" s="4">
        <f>'YILLIK MALİYET RAPORU'!C23</f>
        <v>20002.5</v>
      </c>
      <c r="D23" s="4">
        <f>PARAMETRELER!$D$4</f>
        <v>150018.75</v>
      </c>
      <c r="E23" s="4">
        <f t="shared" si="0"/>
        <v>2800.3500000000004</v>
      </c>
      <c r="F23" s="4">
        <f t="shared" si="1"/>
        <v>200.02500000000001</v>
      </c>
      <c r="G23" s="4">
        <f t="shared" si="2"/>
        <v>17002.125</v>
      </c>
      <c r="H23" s="4" cm="1">
        <f t="array" ref="H23">SUMPRODUCT(--(SUM(G23:G23)&gt;PARAMETRELER!$D$21:$D$24), (SUM(G23:G23)-PARAMETRELER!$D$21:$D$24), {0.15;0.05;0.07;0.08})-SUM($H$2:$H$2)</f>
        <v>2550.3187499999999</v>
      </c>
      <c r="I23" s="4">
        <f>PARAMETRELER!$D$8</f>
        <v>2550.3187499999999</v>
      </c>
      <c r="J23" s="4">
        <f t="shared" si="3"/>
        <v>17002.125</v>
      </c>
      <c r="K23" s="4">
        <v>0</v>
      </c>
      <c r="L23" s="4">
        <f t="shared" si="4"/>
        <v>20002.5</v>
      </c>
      <c r="M23" s="4">
        <f>PARAMETRELER!$D$6</f>
        <v>20002.5</v>
      </c>
      <c r="N23" s="4">
        <f t="shared" si="136"/>
        <v>0</v>
      </c>
      <c r="O23" s="4">
        <f>IF(C23&lt;=PARAMETRELER!$D$6,0,N23*0.00759)</f>
        <v>0</v>
      </c>
      <c r="P23" s="20">
        <f t="shared" si="5"/>
        <v>17002.125</v>
      </c>
      <c r="Q23" s="21">
        <f t="shared" si="6"/>
        <v>4100.5124999999998</v>
      </c>
      <c r="R23" s="21">
        <f t="shared" si="7"/>
        <v>400.05</v>
      </c>
      <c r="S23" s="22">
        <f t="shared" si="8"/>
        <v>24503.0625</v>
      </c>
      <c r="T23" s="44">
        <f t="shared" si="9"/>
        <v>1000.125</v>
      </c>
      <c r="U23" s="45">
        <f t="shared" si="91"/>
        <v>23502.9375</v>
      </c>
      <c r="W23" s="3">
        <v>21</v>
      </c>
      <c r="X23" s="3" t="str">
        <f t="shared" si="10"/>
        <v xml:space="preserve"> AD SOYAD 21</v>
      </c>
      <c r="Y23" s="4">
        <f t="shared" si="11"/>
        <v>20002.5</v>
      </c>
      <c r="Z23" s="4">
        <f>PARAMETRELER!$D$4</f>
        <v>150018.75</v>
      </c>
      <c r="AA23" s="4">
        <f t="shared" si="137"/>
        <v>2800.3500000000004</v>
      </c>
      <c r="AB23" s="4">
        <f t="shared" si="138"/>
        <v>200.02500000000001</v>
      </c>
      <c r="AC23" s="4">
        <f t="shared" si="12"/>
        <v>17002.125</v>
      </c>
      <c r="AD23" s="4" cm="1">
        <f t="array" ref="AD23">SUMPRODUCT(--(SUM(G23,AC23)&gt;PARAMETRELER!$D$21:$D$24), (SUM(G23,AC23)-PARAMETRELER!$D$21:$D$24), {0.15;0.05;0.07;0.08})-SUM($H$2,H23)</f>
        <v>2550.3187499999999</v>
      </c>
      <c r="AE23" s="4">
        <f>PARAMETRELER!$D$9</f>
        <v>2550.3187499999999</v>
      </c>
      <c r="AF23" s="4">
        <f t="shared" si="13"/>
        <v>34004.25</v>
      </c>
      <c r="AG23" s="4">
        <f t="shared" si="14"/>
        <v>17002.125</v>
      </c>
      <c r="AH23" s="4">
        <f t="shared" si="15"/>
        <v>20002.5</v>
      </c>
      <c r="AI23" s="4">
        <f>PARAMETRELER!$D$6</f>
        <v>20002.5</v>
      </c>
      <c r="AJ23" s="4">
        <f t="shared" si="139"/>
        <v>0</v>
      </c>
      <c r="AK23" s="4">
        <f>IF(Y23&lt;=PARAMETRELER!$D$6,0,AJ23*0.00759)</f>
        <v>0</v>
      </c>
      <c r="AL23" s="20">
        <f t="shared" si="92"/>
        <v>17002.125</v>
      </c>
      <c r="AM23" s="21">
        <f t="shared" si="93"/>
        <v>4100.5124999999998</v>
      </c>
      <c r="AN23" s="21">
        <f t="shared" si="16"/>
        <v>400.05</v>
      </c>
      <c r="AO23" s="22">
        <f t="shared" si="17"/>
        <v>24503.0625</v>
      </c>
      <c r="AP23" s="44">
        <f t="shared" si="94"/>
        <v>1000.125</v>
      </c>
      <c r="AQ23" s="45">
        <f t="shared" si="95"/>
        <v>23502.9375</v>
      </c>
      <c r="AS23" s="3">
        <v>21</v>
      </c>
      <c r="AT23" s="3" t="str">
        <f t="shared" si="18"/>
        <v xml:space="preserve"> AD SOYAD 21</v>
      </c>
      <c r="AU23" s="4">
        <f t="shared" si="19"/>
        <v>20002.5</v>
      </c>
      <c r="AV23" s="4">
        <f>PARAMETRELER!$D$4</f>
        <v>150018.75</v>
      </c>
      <c r="AW23" s="4">
        <f t="shared" si="140"/>
        <v>2800.3500000000004</v>
      </c>
      <c r="AX23" s="4">
        <f t="shared" si="141"/>
        <v>200.02500000000001</v>
      </c>
      <c r="AY23" s="4">
        <f t="shared" si="20"/>
        <v>17002.125</v>
      </c>
      <c r="AZ23" s="4" cm="1">
        <f t="array" ref="AZ23">SUMPRODUCT(--(SUM(G23,AC23,AY23)&gt;PARAMETRELER!$D$21:$D$24), (SUM(G23,AC23,AY23)-PARAMETRELER!$D$21:$D$24), {0.15;0.05;0.07;0.08})-SUM($H$2,H23,AD23)</f>
        <v>2550.3187499999995</v>
      </c>
      <c r="BA23" s="4">
        <f>PARAMETRELER!$D$10</f>
        <v>2550.3187499999995</v>
      </c>
      <c r="BB23" s="4">
        <f t="shared" si="21"/>
        <v>51006.375</v>
      </c>
      <c r="BC23" s="4">
        <f t="shared" si="22"/>
        <v>34004.25</v>
      </c>
      <c r="BD23" s="4">
        <f t="shared" si="23"/>
        <v>20002.5</v>
      </c>
      <c r="BE23" s="4">
        <f>PARAMETRELER!$D$6</f>
        <v>20002.5</v>
      </c>
      <c r="BF23" s="4">
        <f t="shared" si="142"/>
        <v>0</v>
      </c>
      <c r="BG23" s="4">
        <f>IF(AU23&lt;=PARAMETRELER!$D$6,0,BF23*0.00759)</f>
        <v>0</v>
      </c>
      <c r="BH23" s="20">
        <f t="shared" si="96"/>
        <v>17002.125</v>
      </c>
      <c r="BI23" s="21">
        <f t="shared" si="97"/>
        <v>4100.5124999999998</v>
      </c>
      <c r="BJ23" s="21">
        <f t="shared" si="24"/>
        <v>400.05</v>
      </c>
      <c r="BK23" s="22">
        <f t="shared" si="25"/>
        <v>24503.0625</v>
      </c>
      <c r="BL23" s="44">
        <f t="shared" si="98"/>
        <v>1000.125</v>
      </c>
      <c r="BM23" s="45">
        <f t="shared" si="99"/>
        <v>23502.9375</v>
      </c>
      <c r="BO23" s="3">
        <v>21</v>
      </c>
      <c r="BP23" s="3" t="str">
        <f t="shared" si="26"/>
        <v xml:space="preserve"> AD SOYAD 21</v>
      </c>
      <c r="BQ23" s="4">
        <f t="shared" si="27"/>
        <v>20002.5</v>
      </c>
      <c r="BR23" s="4">
        <f>PARAMETRELER!$D$4</f>
        <v>150018.75</v>
      </c>
      <c r="BS23" s="4">
        <f t="shared" si="143"/>
        <v>2800.3500000000004</v>
      </c>
      <c r="BT23" s="4">
        <f t="shared" si="144"/>
        <v>200.02500000000001</v>
      </c>
      <c r="BU23" s="4">
        <f t="shared" si="28"/>
        <v>17002.125</v>
      </c>
      <c r="BV23" s="4" cm="1">
        <f t="array" ref="BV23">SUMPRODUCT(--(SUM(G23,AC23,AY23,BU23)&gt;PARAMETRELER!$D$21:$D$24), (SUM(G23,AC23,AY23,BU23)-PARAMETRELER!$D$21:$D$24), {0.15;0.05;0.07;0.08})-SUM($H$2,H23,AD23,AZ23)</f>
        <v>2550.3187500000004</v>
      </c>
      <c r="BW23" s="4">
        <f>PARAMETRELER!$D$11</f>
        <v>2550.3187500000004</v>
      </c>
      <c r="BX23" s="4">
        <f t="shared" si="29"/>
        <v>68008.5</v>
      </c>
      <c r="BY23" s="4">
        <f t="shared" si="30"/>
        <v>51006.375</v>
      </c>
      <c r="BZ23" s="4">
        <f t="shared" si="31"/>
        <v>20002.5</v>
      </c>
      <c r="CA23" s="4">
        <f>PARAMETRELER!$D$6</f>
        <v>20002.5</v>
      </c>
      <c r="CB23" s="4">
        <f t="shared" si="145"/>
        <v>0</v>
      </c>
      <c r="CC23" s="4">
        <f>IF(BQ23&lt;=PARAMETRELER!$D$6,0,CB23*0.00759)</f>
        <v>0</v>
      </c>
      <c r="CD23" s="20">
        <f t="shared" si="100"/>
        <v>17002.125</v>
      </c>
      <c r="CE23" s="21">
        <f t="shared" si="101"/>
        <v>4100.5124999999998</v>
      </c>
      <c r="CF23" s="21">
        <f t="shared" si="32"/>
        <v>400.05</v>
      </c>
      <c r="CG23" s="22">
        <f t="shared" si="33"/>
        <v>24503.0625</v>
      </c>
      <c r="CH23" s="44">
        <f t="shared" si="102"/>
        <v>1000.125</v>
      </c>
      <c r="CI23" s="45">
        <f t="shared" si="103"/>
        <v>23502.9375</v>
      </c>
      <c r="CK23" s="3">
        <v>21</v>
      </c>
      <c r="CL23" s="3" t="str">
        <f t="shared" si="34"/>
        <v xml:space="preserve"> AD SOYAD 21</v>
      </c>
      <c r="CM23" s="4">
        <f t="shared" si="35"/>
        <v>20002.5</v>
      </c>
      <c r="CN23" s="4">
        <f>PARAMETRELER!$D$4</f>
        <v>150018.75</v>
      </c>
      <c r="CO23" s="4">
        <f t="shared" si="146"/>
        <v>2800.3500000000004</v>
      </c>
      <c r="CP23" s="4">
        <f t="shared" si="147"/>
        <v>200.02500000000001</v>
      </c>
      <c r="CQ23" s="4">
        <f t="shared" si="36"/>
        <v>17002.125</v>
      </c>
      <c r="CR23" s="4" cm="1">
        <f t="array" ref="CR23">SUMPRODUCT(--(SUM(G23,AC23,AY23,BU23,CQ23)&gt;PARAMETRELER!$D$21:$D$24), (SUM(G23,AC23,AY23,BU23,CQ23)-PARAMETRELER!$D$21:$D$24), {0.15;0.05;0.07;0.08})-SUM($H$2,H23,AD23,AZ23,BV23)</f>
        <v>2550.3187500000004</v>
      </c>
      <c r="CS23" s="4">
        <f>PARAMETRELER!$D$12</f>
        <v>2550.3187500000004</v>
      </c>
      <c r="CT23" s="4">
        <f t="shared" si="37"/>
        <v>85010.625</v>
      </c>
      <c r="CU23" s="4">
        <f t="shared" si="38"/>
        <v>68008.5</v>
      </c>
      <c r="CV23" s="4">
        <f t="shared" si="39"/>
        <v>20002.5</v>
      </c>
      <c r="CW23" s="4">
        <f>PARAMETRELER!$D$6</f>
        <v>20002.5</v>
      </c>
      <c r="CX23" s="4">
        <f t="shared" si="148"/>
        <v>0</v>
      </c>
      <c r="CY23" s="4">
        <f>IF(CM23&lt;=PARAMETRELER!$D$6,0,CX23*0.00759)</f>
        <v>0</v>
      </c>
      <c r="CZ23" s="20">
        <f t="shared" si="104"/>
        <v>17002.125</v>
      </c>
      <c r="DA23" s="21">
        <f t="shared" si="105"/>
        <v>4100.5124999999998</v>
      </c>
      <c r="DB23" s="21">
        <f t="shared" si="40"/>
        <v>400.05</v>
      </c>
      <c r="DC23" s="22">
        <f t="shared" si="41"/>
        <v>24503.0625</v>
      </c>
      <c r="DD23" s="44">
        <f t="shared" si="106"/>
        <v>1000.125</v>
      </c>
      <c r="DE23" s="45">
        <f t="shared" si="107"/>
        <v>23502.9375</v>
      </c>
      <c r="DG23" s="3">
        <v>21</v>
      </c>
      <c r="DH23" s="3" t="str">
        <f t="shared" si="200"/>
        <v xml:space="preserve"> AD SOYAD 21</v>
      </c>
      <c r="DI23" s="4">
        <f t="shared" si="201"/>
        <v>20002.5</v>
      </c>
      <c r="DJ23" s="4">
        <f>PARAMETRELER!$D$4</f>
        <v>150018.75</v>
      </c>
      <c r="DK23" s="4">
        <f t="shared" si="149"/>
        <v>2800.3500000000004</v>
      </c>
      <c r="DL23" s="4">
        <f t="shared" si="150"/>
        <v>200.02500000000001</v>
      </c>
      <c r="DM23" s="4">
        <f t="shared" si="43"/>
        <v>17002.125</v>
      </c>
      <c r="DN23" s="4" cm="1">
        <f t="array" ref="DN23">SUMPRODUCT(--(SUM(G23,AC23,AY23,BU23,CQ23,DM23)&gt;PARAMETRELER!$D$21:$D$24), (SUM(G23,AC23,AY23,BU23,CQ23,DM23)-PARAMETRELER!$D$21:$D$24), {0.15;0.05;0.07;0.08})-SUM($H$2,H23,AD23,AZ23,BV23,CR23)</f>
        <v>2550.3187499999985</v>
      </c>
      <c r="DO23" s="4">
        <f>PARAMETRELER!$D$13</f>
        <v>2550.3187499999985</v>
      </c>
      <c r="DP23" s="4">
        <f t="shared" si="44"/>
        <v>102012.75</v>
      </c>
      <c r="DQ23" s="4">
        <f t="shared" si="45"/>
        <v>85010.625</v>
      </c>
      <c r="DR23" s="4">
        <f t="shared" si="46"/>
        <v>20002.5</v>
      </c>
      <c r="DS23" s="4">
        <f>PARAMETRELER!$D$6</f>
        <v>20002.5</v>
      </c>
      <c r="DT23" s="4">
        <f t="shared" si="151"/>
        <v>0</v>
      </c>
      <c r="DU23" s="4">
        <f>IF(DI23&lt;=PARAMETRELER!$D$6,0,DT23*0.00759)</f>
        <v>0</v>
      </c>
      <c r="DV23" s="20">
        <f t="shared" si="108"/>
        <v>17002.125</v>
      </c>
      <c r="DW23" s="21">
        <f t="shared" si="109"/>
        <v>4100.5124999999998</v>
      </c>
      <c r="DX23" s="21">
        <f t="shared" si="47"/>
        <v>400.05</v>
      </c>
      <c r="DY23" s="22">
        <f t="shared" si="48"/>
        <v>24503.0625</v>
      </c>
      <c r="DZ23" s="44">
        <f t="shared" si="110"/>
        <v>1000.125</v>
      </c>
      <c r="EA23" s="45">
        <f t="shared" si="111"/>
        <v>23502.9375</v>
      </c>
      <c r="EC23" s="3">
        <v>21</v>
      </c>
      <c r="ED23" s="3" t="str">
        <f t="shared" si="49"/>
        <v xml:space="preserve"> AD SOYAD 21</v>
      </c>
      <c r="EE23" s="4">
        <f t="shared" si="152"/>
        <v>20002.5</v>
      </c>
      <c r="EF23" s="4">
        <f>PARAMETRELER!$D$4</f>
        <v>150018.75</v>
      </c>
      <c r="EG23" s="4">
        <f t="shared" si="153"/>
        <v>2800.3500000000004</v>
      </c>
      <c r="EH23" s="4">
        <f t="shared" si="154"/>
        <v>200.02500000000001</v>
      </c>
      <c r="EI23" s="4">
        <f t="shared" si="155"/>
        <v>17002.125</v>
      </c>
      <c r="EJ23" s="4" cm="1">
        <f t="array" ref="EJ23">SUMPRODUCT(--(SUM(G23,AC23,AY23,BU23,CQ23,DM23,EI23)&gt;PARAMETRELER!$D$21:$D$24), (SUM(G23,AC23,AY23,BU23,CQ23,DM23,EI23)-PARAMETRELER!$D$21:$D$24), {0.15;0.05;0.07;0.08})-SUM($H$2,H23,AD23,AZ23,BV23,CR23,DN23)</f>
        <v>3001.0625000000036</v>
      </c>
      <c r="EK23" s="4">
        <f>PARAMETRELER!$D$14</f>
        <v>3001.0625000000036</v>
      </c>
      <c r="EL23" s="4">
        <f t="shared" si="156"/>
        <v>119014.875</v>
      </c>
      <c r="EM23" s="4">
        <f t="shared" si="157"/>
        <v>102012.75</v>
      </c>
      <c r="EN23" s="4">
        <f t="shared" si="158"/>
        <v>20002.5</v>
      </c>
      <c r="EO23" s="4">
        <f>PARAMETRELER!$D$6</f>
        <v>20002.5</v>
      </c>
      <c r="EP23" s="4">
        <f t="shared" si="159"/>
        <v>0</v>
      </c>
      <c r="EQ23" s="4">
        <f>IF(EE23&lt;=PARAMETRELER!$D$6,0,EP23*0.00759)</f>
        <v>0</v>
      </c>
      <c r="ER23" s="20">
        <f t="shared" si="112"/>
        <v>17002.125</v>
      </c>
      <c r="ES23" s="21">
        <f t="shared" si="113"/>
        <v>4100.5124999999998</v>
      </c>
      <c r="ET23" s="21">
        <f t="shared" si="54"/>
        <v>400.05</v>
      </c>
      <c r="EU23" s="22">
        <f t="shared" si="55"/>
        <v>24503.0625</v>
      </c>
      <c r="EV23" s="44">
        <f t="shared" si="114"/>
        <v>1000.125</v>
      </c>
      <c r="EW23" s="45">
        <f t="shared" si="115"/>
        <v>23502.9375</v>
      </c>
      <c r="EY23" s="3">
        <v>21</v>
      </c>
      <c r="EZ23" s="3" t="str">
        <f t="shared" si="56"/>
        <v xml:space="preserve"> AD SOYAD 21</v>
      </c>
      <c r="FA23" s="4">
        <f t="shared" si="160"/>
        <v>20002.5</v>
      </c>
      <c r="FB23" s="4">
        <f>PARAMETRELER!$D$4</f>
        <v>150018.75</v>
      </c>
      <c r="FC23" s="4">
        <f t="shared" si="161"/>
        <v>2800.3500000000004</v>
      </c>
      <c r="FD23" s="4">
        <f t="shared" si="162"/>
        <v>200.02500000000001</v>
      </c>
      <c r="FE23" s="4">
        <f t="shared" si="163"/>
        <v>17002.125</v>
      </c>
      <c r="FF23" s="4" cm="1">
        <f t="array" ref="FF23">SUMPRODUCT(--(SUM(G23,AC23,AY23,BU23,CQ23,DM23,EI23,FE23)&gt;PARAMETRELER!$D$21:$D$24), (SUM(G23,AC23,AY23,BU23,CQ23,DM23,EI23,FE23)-PARAMETRELER!$D$21:$D$24), {0.15;0.05;0.07;0.08})-SUM($H$2,H23,AD23,AZ23,BV23,CR23,DN23,EJ23)</f>
        <v>3400.4249999999956</v>
      </c>
      <c r="FG23" s="4">
        <f>PARAMETRELER!$D$15</f>
        <v>3400.4249999999956</v>
      </c>
      <c r="FH23" s="4">
        <f t="shared" si="164"/>
        <v>136017</v>
      </c>
      <c r="FI23" s="4">
        <f t="shared" si="165"/>
        <v>119014.875</v>
      </c>
      <c r="FJ23" s="4">
        <f t="shared" si="166"/>
        <v>20002.5</v>
      </c>
      <c r="FK23" s="4">
        <f>PARAMETRELER!$D$6</f>
        <v>20002.5</v>
      </c>
      <c r="FL23" s="4">
        <f t="shared" si="167"/>
        <v>0</v>
      </c>
      <c r="FM23" s="4">
        <f>IF(FA23&lt;=PARAMETRELER!$D$6,0,FL23*0.00759)</f>
        <v>0</v>
      </c>
      <c r="FN23" s="20">
        <f t="shared" si="116"/>
        <v>17002.125</v>
      </c>
      <c r="FO23" s="21">
        <f t="shared" si="117"/>
        <v>4100.5124999999998</v>
      </c>
      <c r="FP23" s="21">
        <f t="shared" si="61"/>
        <v>400.05</v>
      </c>
      <c r="FQ23" s="22">
        <f t="shared" si="62"/>
        <v>24503.0625</v>
      </c>
      <c r="FR23" s="44">
        <f t="shared" si="118"/>
        <v>1000.125</v>
      </c>
      <c r="FS23" s="45">
        <f t="shared" si="119"/>
        <v>23502.9375</v>
      </c>
      <c r="FU23" s="3">
        <v>21</v>
      </c>
      <c r="FV23" s="3" t="str">
        <f t="shared" si="63"/>
        <v xml:space="preserve"> AD SOYAD 21</v>
      </c>
      <c r="FW23" s="4">
        <f t="shared" si="168"/>
        <v>20002.5</v>
      </c>
      <c r="FX23" s="4">
        <f>PARAMETRELER!$D$4</f>
        <v>150018.75</v>
      </c>
      <c r="FY23" s="4">
        <f t="shared" si="169"/>
        <v>2800.3500000000004</v>
      </c>
      <c r="FZ23" s="4">
        <f t="shared" si="170"/>
        <v>200.02500000000001</v>
      </c>
      <c r="GA23" s="4">
        <f t="shared" si="171"/>
        <v>17002.125</v>
      </c>
      <c r="GB23" s="4" cm="1">
        <f t="array" ref="GB23">SUMPRODUCT(--(SUM(G23,AC23,AY23,BU23,CQ23,DM23,EI23,FE23,GA23)&gt;PARAMETRELER!$D$21:$D$24), (SUM(G23,AC23,AY23,BU23,CQ23,DM23,EI23,FE23,GA23)-PARAMETRELER!$D$21:$D$24), {0.15;0.05;0.07;0.08})-SUM($H$2,H23,AD23,AZ23,BV23,CR23,DN23,EJ23,FF23)</f>
        <v>3400.4249999999993</v>
      </c>
      <c r="GC23" s="4">
        <f>PARAMETRELER!$D$16</f>
        <v>3400.4249999999993</v>
      </c>
      <c r="GD23" s="4">
        <f t="shared" si="172"/>
        <v>153019.125</v>
      </c>
      <c r="GE23" s="4">
        <f t="shared" si="173"/>
        <v>136017</v>
      </c>
      <c r="GF23" s="4">
        <f t="shared" si="174"/>
        <v>20002.5</v>
      </c>
      <c r="GG23" s="4">
        <f>PARAMETRELER!$D$6</f>
        <v>20002.5</v>
      </c>
      <c r="GH23" s="4">
        <f t="shared" si="175"/>
        <v>0</v>
      </c>
      <c r="GI23" s="4">
        <f>IF(FW23&lt;=PARAMETRELER!$D$6,0,GH23*0.00759)</f>
        <v>0</v>
      </c>
      <c r="GJ23" s="20">
        <f t="shared" si="120"/>
        <v>17002.125</v>
      </c>
      <c r="GK23" s="21">
        <f t="shared" si="121"/>
        <v>4100.5124999999998</v>
      </c>
      <c r="GL23" s="21">
        <f t="shared" si="68"/>
        <v>400.05</v>
      </c>
      <c r="GM23" s="22">
        <f t="shared" si="69"/>
        <v>24503.0625</v>
      </c>
      <c r="GN23" s="44">
        <f t="shared" si="122"/>
        <v>1000.125</v>
      </c>
      <c r="GO23" s="45">
        <f t="shared" si="123"/>
        <v>23502.9375</v>
      </c>
      <c r="GQ23" s="3">
        <v>21</v>
      </c>
      <c r="GR23" s="3" t="str">
        <f t="shared" si="70"/>
        <v xml:space="preserve"> AD SOYAD 21</v>
      </c>
      <c r="GS23" s="4">
        <f t="shared" si="176"/>
        <v>20002.5</v>
      </c>
      <c r="GT23" s="4">
        <f>PARAMETRELER!$D$4</f>
        <v>150018.75</v>
      </c>
      <c r="GU23" s="4">
        <f t="shared" si="177"/>
        <v>2800.3500000000004</v>
      </c>
      <c r="GV23" s="4">
        <f t="shared" si="178"/>
        <v>200.02500000000001</v>
      </c>
      <c r="GW23" s="4">
        <f t="shared" si="179"/>
        <v>17002.125</v>
      </c>
      <c r="GX23" s="4" cm="1">
        <f t="array" ref="GX23">SUMPRODUCT(--(SUM(G23,AC23,AY23,BU23,CQ23,DM23,EI23,FE23,GA23,GW23)&gt;PARAMETRELER!$D$21:$D$24), (SUM(G23,AC23,AY23,BU23,CQ23,DM23,EI23,FE23,GA23,GW23)-PARAMETRELER!$D$21:$D$24), {0.15;0.05;0.07;0.08})-SUM($H$2,H23,AD23,AZ23,BV23,CR23,DN23,EJ23,FF23,GB23)</f>
        <v>3400.4250000000029</v>
      </c>
      <c r="GY23" s="4">
        <f>PARAMETRELER!$D$17</f>
        <v>3400.4250000000029</v>
      </c>
      <c r="GZ23" s="4">
        <f t="shared" si="180"/>
        <v>170021.25</v>
      </c>
      <c r="HA23" s="4">
        <f t="shared" si="181"/>
        <v>153019.125</v>
      </c>
      <c r="HB23" s="4">
        <f t="shared" si="182"/>
        <v>20002.5</v>
      </c>
      <c r="HC23" s="4">
        <f>PARAMETRELER!$D$6</f>
        <v>20002.5</v>
      </c>
      <c r="HD23" s="4">
        <f t="shared" si="183"/>
        <v>0</v>
      </c>
      <c r="HE23" s="4">
        <f>IF(GS23&lt;=PARAMETRELER!$D$6,0,HD23*0.00759)</f>
        <v>0</v>
      </c>
      <c r="HF23" s="20">
        <f t="shared" si="124"/>
        <v>17002.125</v>
      </c>
      <c r="HG23" s="21">
        <f t="shared" si="125"/>
        <v>4100.5124999999998</v>
      </c>
      <c r="HH23" s="21">
        <f t="shared" si="75"/>
        <v>400.05</v>
      </c>
      <c r="HI23" s="22">
        <f t="shared" si="76"/>
        <v>24503.0625</v>
      </c>
      <c r="HJ23" s="44">
        <f t="shared" si="126"/>
        <v>1000.125</v>
      </c>
      <c r="HK23" s="45">
        <f t="shared" si="127"/>
        <v>23502.9375</v>
      </c>
      <c r="HM23" s="3">
        <v>21</v>
      </c>
      <c r="HN23" s="3" t="str">
        <f t="shared" si="77"/>
        <v xml:space="preserve"> AD SOYAD 21</v>
      </c>
      <c r="HO23" s="4">
        <f t="shared" si="184"/>
        <v>20002.5</v>
      </c>
      <c r="HP23" s="4">
        <f>PARAMETRELER!$D$4</f>
        <v>150018.75</v>
      </c>
      <c r="HQ23" s="4">
        <f t="shared" si="185"/>
        <v>2800.3500000000004</v>
      </c>
      <c r="HR23" s="4">
        <f t="shared" si="186"/>
        <v>200.02500000000001</v>
      </c>
      <c r="HS23" s="4">
        <f t="shared" si="187"/>
        <v>17002.125</v>
      </c>
      <c r="HT23" s="4" cm="1">
        <f t="array" ref="HT23">SUMPRODUCT(--(SUM(G23,AC23,AY23,BU23,CQ23,DM23,EI23,FE23,GA23,GW23,HS23)&gt;PARAMETRELER!$D$21:$D$24), (SUM(G23,AC23,AY23,BU23,CQ23,DM23,EI23,FE23,GA23,GW23,HS23)-PARAMETRELER!$D$21:$D$24), {0.15;0.05;0.07;0.08})-SUM($H$2,H23,AD23,AZ23,BV23,CR23,DN23,EJ23,FF23,GB23,GX23)</f>
        <v>3400.4249999999993</v>
      </c>
      <c r="HU23" s="4">
        <f>PARAMETRELER!$D$18</f>
        <v>3400.4249999999993</v>
      </c>
      <c r="HV23" s="4">
        <f t="shared" si="188"/>
        <v>187023.375</v>
      </c>
      <c r="HW23" s="4">
        <f t="shared" si="189"/>
        <v>170021.25</v>
      </c>
      <c r="HX23" s="4">
        <f t="shared" si="190"/>
        <v>20002.5</v>
      </c>
      <c r="HY23" s="4">
        <f>PARAMETRELER!$D$6</f>
        <v>20002.5</v>
      </c>
      <c r="HZ23" s="4">
        <f t="shared" si="191"/>
        <v>0</v>
      </c>
      <c r="IA23" s="4">
        <f>IF(HO23&lt;=PARAMETRELER!$D$6,0,HZ23*0.00759)</f>
        <v>0</v>
      </c>
      <c r="IB23" s="20">
        <f t="shared" si="128"/>
        <v>17002.125</v>
      </c>
      <c r="IC23" s="21">
        <f t="shared" si="129"/>
        <v>4100.5124999999998</v>
      </c>
      <c r="ID23" s="21">
        <f t="shared" si="82"/>
        <v>400.05</v>
      </c>
      <c r="IE23" s="22">
        <f t="shared" si="83"/>
        <v>24503.0625</v>
      </c>
      <c r="IF23" s="44">
        <f t="shared" si="130"/>
        <v>1000.125</v>
      </c>
      <c r="IG23" s="45">
        <f t="shared" si="131"/>
        <v>23502.9375</v>
      </c>
      <c r="II23" s="3">
        <v>21</v>
      </c>
      <c r="IJ23" s="3" t="str">
        <f t="shared" si="84"/>
        <v xml:space="preserve"> AD SOYAD 21</v>
      </c>
      <c r="IK23" s="4">
        <f t="shared" si="192"/>
        <v>20002.5</v>
      </c>
      <c r="IL23" s="4">
        <f>PARAMETRELER!$D$4</f>
        <v>150018.75</v>
      </c>
      <c r="IM23" s="4">
        <f t="shared" si="193"/>
        <v>2800.3500000000004</v>
      </c>
      <c r="IN23" s="4">
        <f t="shared" si="194"/>
        <v>200.02500000000001</v>
      </c>
      <c r="IO23" s="4">
        <f t="shared" si="195"/>
        <v>17002.125</v>
      </c>
      <c r="IP23" s="4" cm="1">
        <f t="array" ref="IP23">SUMPRODUCT(--(SUM(G23,AC23,AY23,BU23,CQ23,DM23,EI23,FE23,GA23,GW23,HS23,IO23)&gt;PARAMETRELER!$D$21:$D$24), (SUM(G23,AC23,AY23,BU23,CQ23,DM23,EI23,FE23,GA23,GW23,HS23,IO23)-PARAMETRELER!$D$21:$D$24), {0.15;0.05;0.07;0.08})-SUM($H$2,H23,AD23,AZ23,BV23,CR23,DN23,EJ23,FF23,GB23,GX23,HT23)</f>
        <v>3400.4249999999993</v>
      </c>
      <c r="IQ23" s="4">
        <f>PARAMETRELER!$D$19</f>
        <v>3400.4249999999993</v>
      </c>
      <c r="IR23" s="4">
        <f t="shared" si="196"/>
        <v>204025.5</v>
      </c>
      <c r="IS23" s="4">
        <f t="shared" si="197"/>
        <v>187023.375</v>
      </c>
      <c r="IT23" s="4">
        <f t="shared" si="198"/>
        <v>20002.5</v>
      </c>
      <c r="IU23" s="4">
        <f>PARAMETRELER!$D$6</f>
        <v>20002.5</v>
      </c>
      <c r="IV23" s="4">
        <f t="shared" si="199"/>
        <v>0</v>
      </c>
      <c r="IW23" s="4">
        <f>IF(IK23&lt;=PARAMETRELER!$D$6,0,IV23*0.00759)</f>
        <v>0</v>
      </c>
      <c r="IX23" s="20">
        <f t="shared" si="132"/>
        <v>17002.125</v>
      </c>
      <c r="IY23" s="21">
        <f t="shared" si="133"/>
        <v>4100.5124999999998</v>
      </c>
      <c r="IZ23" s="21">
        <f t="shared" si="89"/>
        <v>400.05</v>
      </c>
      <c r="JA23" s="22">
        <f t="shared" si="90"/>
        <v>24503.0625</v>
      </c>
      <c r="JB23" s="44">
        <f t="shared" si="134"/>
        <v>1000.125</v>
      </c>
      <c r="JC23" s="45">
        <f t="shared" si="135"/>
        <v>23502.9375</v>
      </c>
    </row>
    <row r="24" spans="1:263" ht="15.6" x14ac:dyDescent="0.3">
      <c r="A24" s="2">
        <v>22</v>
      </c>
      <c r="B24" s="2" t="str">
        <f>'YILLIK MALİYET RAPORU'!B24</f>
        <v xml:space="preserve"> AD SOYAD 22</v>
      </c>
      <c r="C24" s="7">
        <f>'YILLIK MALİYET RAPORU'!C24</f>
        <v>20002.5</v>
      </c>
      <c r="D24" s="11">
        <f>PARAMETRELER!$D$4</f>
        <v>150018.75</v>
      </c>
      <c r="E24" s="7">
        <f t="shared" si="0"/>
        <v>2800.3500000000004</v>
      </c>
      <c r="F24" s="7">
        <f t="shared" si="1"/>
        <v>200.02500000000001</v>
      </c>
      <c r="G24" s="7">
        <f t="shared" si="2"/>
        <v>17002.125</v>
      </c>
      <c r="H24" s="7" cm="1">
        <f t="array" ref="H24">SUMPRODUCT(--(SUM(G24:G24)&gt;PARAMETRELER!$D$21:$D$24), (SUM(G24:G24)-PARAMETRELER!$D$21:$D$24), {0.15;0.05;0.07;0.08})-SUM($H$2:$H$2)</f>
        <v>2550.3187499999999</v>
      </c>
      <c r="I24" s="7">
        <f>PARAMETRELER!$D$8</f>
        <v>2550.3187499999999</v>
      </c>
      <c r="J24" s="7">
        <f t="shared" si="3"/>
        <v>17002.125</v>
      </c>
      <c r="K24" s="7">
        <v>0</v>
      </c>
      <c r="L24" s="7">
        <f t="shared" si="4"/>
        <v>20002.5</v>
      </c>
      <c r="M24" s="5">
        <f>PARAMETRELER!$D$6</f>
        <v>20002.5</v>
      </c>
      <c r="N24" s="7">
        <f t="shared" si="136"/>
        <v>0</v>
      </c>
      <c r="O24" s="7">
        <f>IF(C24&lt;=PARAMETRELER!$D$6,0,N24*0.00759)</f>
        <v>0</v>
      </c>
      <c r="P24" s="20">
        <f t="shared" si="5"/>
        <v>17002.125</v>
      </c>
      <c r="Q24" s="21">
        <f t="shared" si="6"/>
        <v>4100.5124999999998</v>
      </c>
      <c r="R24" s="21">
        <f t="shared" si="7"/>
        <v>400.05</v>
      </c>
      <c r="S24" s="20">
        <f t="shared" si="8"/>
        <v>24503.0625</v>
      </c>
      <c r="T24" s="44">
        <f t="shared" si="9"/>
        <v>1000.125</v>
      </c>
      <c r="U24" s="45">
        <f t="shared" si="91"/>
        <v>23502.9375</v>
      </c>
      <c r="W24" s="2">
        <v>22</v>
      </c>
      <c r="X24" s="2" t="str">
        <f t="shared" si="10"/>
        <v xml:space="preserve"> AD SOYAD 22</v>
      </c>
      <c r="Y24" s="7">
        <f t="shared" si="11"/>
        <v>20002.5</v>
      </c>
      <c r="Z24" s="11">
        <f>PARAMETRELER!$D$4</f>
        <v>150018.75</v>
      </c>
      <c r="AA24" s="7">
        <f t="shared" si="137"/>
        <v>2800.3500000000004</v>
      </c>
      <c r="AB24" s="7">
        <f t="shared" si="138"/>
        <v>200.02500000000001</v>
      </c>
      <c r="AC24" s="7">
        <f t="shared" si="12"/>
        <v>17002.125</v>
      </c>
      <c r="AD24" s="7" cm="1">
        <f t="array" ref="AD24">SUMPRODUCT(--(SUM(G24,AC24)&gt;PARAMETRELER!$D$21:$D$24), (SUM(G24,AC24)-PARAMETRELER!$D$21:$D$24), {0.15;0.05;0.07;0.08})-SUM($H$2,H24)</f>
        <v>2550.3187499999999</v>
      </c>
      <c r="AE24" s="7">
        <f>PARAMETRELER!$D$9</f>
        <v>2550.3187499999999</v>
      </c>
      <c r="AF24" s="7">
        <f t="shared" si="13"/>
        <v>34004.25</v>
      </c>
      <c r="AG24" s="7">
        <f t="shared" si="14"/>
        <v>17002.125</v>
      </c>
      <c r="AH24" s="7">
        <f t="shared" si="15"/>
        <v>20002.5</v>
      </c>
      <c r="AI24" s="5">
        <f>PARAMETRELER!$D$6</f>
        <v>20002.5</v>
      </c>
      <c r="AJ24" s="7">
        <f t="shared" si="139"/>
        <v>0</v>
      </c>
      <c r="AK24" s="7">
        <f>IF(Y24&lt;=PARAMETRELER!$D$6,0,AJ24*0.00759)</f>
        <v>0</v>
      </c>
      <c r="AL24" s="20">
        <f t="shared" si="92"/>
        <v>17002.125</v>
      </c>
      <c r="AM24" s="21">
        <f t="shared" si="93"/>
        <v>4100.5124999999998</v>
      </c>
      <c r="AN24" s="21">
        <f t="shared" si="16"/>
        <v>400.05</v>
      </c>
      <c r="AO24" s="20">
        <f t="shared" si="17"/>
        <v>24503.0625</v>
      </c>
      <c r="AP24" s="44">
        <f t="shared" si="94"/>
        <v>1000.125</v>
      </c>
      <c r="AQ24" s="45">
        <f t="shared" si="95"/>
        <v>23502.9375</v>
      </c>
      <c r="AS24" s="2">
        <v>22</v>
      </c>
      <c r="AT24" s="2" t="str">
        <f t="shared" si="18"/>
        <v xml:space="preserve"> AD SOYAD 22</v>
      </c>
      <c r="AU24" s="7">
        <f t="shared" si="19"/>
        <v>20002.5</v>
      </c>
      <c r="AV24" s="11">
        <f>PARAMETRELER!$D$4</f>
        <v>150018.75</v>
      </c>
      <c r="AW24" s="7">
        <f t="shared" si="140"/>
        <v>2800.3500000000004</v>
      </c>
      <c r="AX24" s="7">
        <f t="shared" si="141"/>
        <v>200.02500000000001</v>
      </c>
      <c r="AY24" s="7">
        <f t="shared" si="20"/>
        <v>17002.125</v>
      </c>
      <c r="AZ24" s="7" cm="1">
        <f t="array" ref="AZ24">SUMPRODUCT(--(SUM(G24,AC24,AY24)&gt;PARAMETRELER!$D$21:$D$24), (SUM(G24,AC24,AY24)-PARAMETRELER!$D$21:$D$24), {0.15;0.05;0.07;0.08})-SUM($H$2,H24,AD24)</f>
        <v>2550.3187499999995</v>
      </c>
      <c r="BA24" s="7">
        <f>PARAMETRELER!$D$10</f>
        <v>2550.3187499999995</v>
      </c>
      <c r="BB24" s="7">
        <f t="shared" si="21"/>
        <v>51006.375</v>
      </c>
      <c r="BC24" s="7">
        <f t="shared" si="22"/>
        <v>34004.25</v>
      </c>
      <c r="BD24" s="7">
        <f t="shared" si="23"/>
        <v>20002.5</v>
      </c>
      <c r="BE24" s="5">
        <f>PARAMETRELER!$D$6</f>
        <v>20002.5</v>
      </c>
      <c r="BF24" s="7">
        <f t="shared" si="142"/>
        <v>0</v>
      </c>
      <c r="BG24" s="7">
        <f>IF(AU24&lt;=PARAMETRELER!$D$6,0,BF24*0.00759)</f>
        <v>0</v>
      </c>
      <c r="BH24" s="20">
        <f t="shared" si="96"/>
        <v>17002.125</v>
      </c>
      <c r="BI24" s="21">
        <f t="shared" si="97"/>
        <v>4100.5124999999998</v>
      </c>
      <c r="BJ24" s="21">
        <f t="shared" si="24"/>
        <v>400.05</v>
      </c>
      <c r="BK24" s="20">
        <f t="shared" si="25"/>
        <v>24503.0625</v>
      </c>
      <c r="BL24" s="44">
        <f t="shared" si="98"/>
        <v>1000.125</v>
      </c>
      <c r="BM24" s="45">
        <f t="shared" si="99"/>
        <v>23502.9375</v>
      </c>
      <c r="BO24" s="2">
        <v>22</v>
      </c>
      <c r="BP24" s="2" t="str">
        <f t="shared" si="26"/>
        <v xml:space="preserve"> AD SOYAD 22</v>
      </c>
      <c r="BQ24" s="7">
        <f t="shared" si="27"/>
        <v>20002.5</v>
      </c>
      <c r="BR24" s="11">
        <f>PARAMETRELER!$D$4</f>
        <v>150018.75</v>
      </c>
      <c r="BS24" s="7">
        <f t="shared" si="143"/>
        <v>2800.3500000000004</v>
      </c>
      <c r="BT24" s="7">
        <f t="shared" si="144"/>
        <v>200.02500000000001</v>
      </c>
      <c r="BU24" s="7">
        <f t="shared" si="28"/>
        <v>17002.125</v>
      </c>
      <c r="BV24" s="7" cm="1">
        <f t="array" ref="BV24">SUMPRODUCT(--(SUM(G24,AC24,AY24,BU24)&gt;PARAMETRELER!$D$21:$D$24), (SUM(G24,AC24,AY24,BU24)-PARAMETRELER!$D$21:$D$24), {0.15;0.05;0.07;0.08})-SUM($H$2,H24,AD24,AZ24)</f>
        <v>2550.3187500000004</v>
      </c>
      <c r="BW24" s="7">
        <f>PARAMETRELER!$D$11</f>
        <v>2550.3187500000004</v>
      </c>
      <c r="BX24" s="7">
        <f t="shared" si="29"/>
        <v>68008.5</v>
      </c>
      <c r="BY24" s="7">
        <f t="shared" si="30"/>
        <v>51006.375</v>
      </c>
      <c r="BZ24" s="7">
        <f t="shared" si="31"/>
        <v>20002.5</v>
      </c>
      <c r="CA24" s="5">
        <f>PARAMETRELER!$D$6</f>
        <v>20002.5</v>
      </c>
      <c r="CB24" s="7">
        <f t="shared" si="145"/>
        <v>0</v>
      </c>
      <c r="CC24" s="7">
        <f>IF(BQ24&lt;=PARAMETRELER!$D$6,0,CB24*0.00759)</f>
        <v>0</v>
      </c>
      <c r="CD24" s="20">
        <f t="shared" si="100"/>
        <v>17002.125</v>
      </c>
      <c r="CE24" s="21">
        <f t="shared" si="101"/>
        <v>4100.5124999999998</v>
      </c>
      <c r="CF24" s="21">
        <f t="shared" si="32"/>
        <v>400.05</v>
      </c>
      <c r="CG24" s="20">
        <f t="shared" si="33"/>
        <v>24503.0625</v>
      </c>
      <c r="CH24" s="44">
        <f t="shared" si="102"/>
        <v>1000.125</v>
      </c>
      <c r="CI24" s="45">
        <f t="shared" si="103"/>
        <v>23502.9375</v>
      </c>
      <c r="CK24" s="2">
        <v>22</v>
      </c>
      <c r="CL24" s="2" t="str">
        <f t="shared" si="34"/>
        <v xml:space="preserve"> AD SOYAD 22</v>
      </c>
      <c r="CM24" s="7">
        <f t="shared" si="35"/>
        <v>20002.5</v>
      </c>
      <c r="CN24" s="11">
        <f>PARAMETRELER!$D$4</f>
        <v>150018.75</v>
      </c>
      <c r="CO24" s="7">
        <f t="shared" si="146"/>
        <v>2800.3500000000004</v>
      </c>
      <c r="CP24" s="7">
        <f t="shared" si="147"/>
        <v>200.02500000000001</v>
      </c>
      <c r="CQ24" s="7">
        <f t="shared" si="36"/>
        <v>17002.125</v>
      </c>
      <c r="CR24" s="7" cm="1">
        <f t="array" ref="CR24">SUMPRODUCT(--(SUM(G24,AC24,AY24,BU24,CQ24)&gt;PARAMETRELER!$D$21:$D$24), (SUM(G24,AC24,AY24,BU24,CQ24)-PARAMETRELER!$D$21:$D$24), {0.15;0.05;0.07;0.08})-SUM($H$2,H24,AD24,AZ24,BV24)</f>
        <v>2550.3187500000004</v>
      </c>
      <c r="CS24" s="7">
        <f>PARAMETRELER!$D$12</f>
        <v>2550.3187500000004</v>
      </c>
      <c r="CT24" s="7">
        <f t="shared" si="37"/>
        <v>85010.625</v>
      </c>
      <c r="CU24" s="7">
        <f t="shared" si="38"/>
        <v>68008.5</v>
      </c>
      <c r="CV24" s="7">
        <f t="shared" si="39"/>
        <v>20002.5</v>
      </c>
      <c r="CW24" s="5">
        <f>PARAMETRELER!$D$6</f>
        <v>20002.5</v>
      </c>
      <c r="CX24" s="7">
        <f t="shared" si="148"/>
        <v>0</v>
      </c>
      <c r="CY24" s="7">
        <f>IF(CM24&lt;=PARAMETRELER!$D$6,0,CX24*0.00759)</f>
        <v>0</v>
      </c>
      <c r="CZ24" s="20">
        <f t="shared" si="104"/>
        <v>17002.125</v>
      </c>
      <c r="DA24" s="21">
        <f t="shared" si="105"/>
        <v>4100.5124999999998</v>
      </c>
      <c r="DB24" s="21">
        <f t="shared" si="40"/>
        <v>400.05</v>
      </c>
      <c r="DC24" s="20">
        <f t="shared" si="41"/>
        <v>24503.0625</v>
      </c>
      <c r="DD24" s="44">
        <f t="shared" si="106"/>
        <v>1000.125</v>
      </c>
      <c r="DE24" s="45">
        <f t="shared" si="107"/>
        <v>23502.9375</v>
      </c>
      <c r="DG24" s="2">
        <v>22</v>
      </c>
      <c r="DH24" s="2" t="str">
        <f t="shared" si="200"/>
        <v xml:space="preserve"> AD SOYAD 22</v>
      </c>
      <c r="DI24" s="7">
        <f t="shared" si="201"/>
        <v>20002.5</v>
      </c>
      <c r="DJ24" s="11">
        <f>PARAMETRELER!$D$4</f>
        <v>150018.75</v>
      </c>
      <c r="DK24" s="7">
        <f t="shared" si="149"/>
        <v>2800.3500000000004</v>
      </c>
      <c r="DL24" s="7">
        <f t="shared" si="150"/>
        <v>200.02500000000001</v>
      </c>
      <c r="DM24" s="7">
        <f t="shared" si="43"/>
        <v>17002.125</v>
      </c>
      <c r="DN24" s="7" cm="1">
        <f t="array" ref="DN24">SUMPRODUCT(--(SUM(G24,AC24,AY24,BU24,CQ24,DM24)&gt;PARAMETRELER!$D$21:$D$24), (SUM(G24,AC24,AY24,BU24,CQ24,DM24)-PARAMETRELER!$D$21:$D$24), {0.15;0.05;0.07;0.08})-SUM($H$2,H24,AD24,AZ24,BV24,CR24)</f>
        <v>2550.3187499999985</v>
      </c>
      <c r="DO24" s="7">
        <f>PARAMETRELER!$D$13</f>
        <v>2550.3187499999985</v>
      </c>
      <c r="DP24" s="7">
        <f t="shared" si="44"/>
        <v>102012.75</v>
      </c>
      <c r="DQ24" s="7">
        <f t="shared" si="45"/>
        <v>85010.625</v>
      </c>
      <c r="DR24" s="7">
        <f t="shared" si="46"/>
        <v>20002.5</v>
      </c>
      <c r="DS24" s="5">
        <f>PARAMETRELER!$D$6</f>
        <v>20002.5</v>
      </c>
      <c r="DT24" s="7">
        <f t="shared" si="151"/>
        <v>0</v>
      </c>
      <c r="DU24" s="7">
        <f>IF(DI24&lt;=PARAMETRELER!$D$6,0,DT24*0.00759)</f>
        <v>0</v>
      </c>
      <c r="DV24" s="20">
        <f t="shared" si="108"/>
        <v>17002.125</v>
      </c>
      <c r="DW24" s="21">
        <f t="shared" si="109"/>
        <v>4100.5124999999998</v>
      </c>
      <c r="DX24" s="21">
        <f t="shared" si="47"/>
        <v>400.05</v>
      </c>
      <c r="DY24" s="20">
        <f t="shared" si="48"/>
        <v>24503.0625</v>
      </c>
      <c r="DZ24" s="44">
        <f t="shared" si="110"/>
        <v>1000.125</v>
      </c>
      <c r="EA24" s="45">
        <f t="shared" si="111"/>
        <v>23502.9375</v>
      </c>
      <c r="EC24" s="2">
        <v>22</v>
      </c>
      <c r="ED24" s="2" t="str">
        <f t="shared" si="49"/>
        <v xml:space="preserve"> AD SOYAD 22</v>
      </c>
      <c r="EE24" s="7">
        <f t="shared" si="152"/>
        <v>20002.5</v>
      </c>
      <c r="EF24" s="11">
        <f>PARAMETRELER!$D$4</f>
        <v>150018.75</v>
      </c>
      <c r="EG24" s="7">
        <f t="shared" si="153"/>
        <v>2800.3500000000004</v>
      </c>
      <c r="EH24" s="7">
        <f t="shared" si="154"/>
        <v>200.02500000000001</v>
      </c>
      <c r="EI24" s="7">
        <f t="shared" si="155"/>
        <v>17002.125</v>
      </c>
      <c r="EJ24" s="7" cm="1">
        <f t="array" ref="EJ24">SUMPRODUCT(--(SUM(G24,AC24,AY24,BU24,CQ24,DM24,EI24)&gt;PARAMETRELER!$D$21:$D$24), (SUM(G24,AC24,AY24,BU24,CQ24,DM24,EI24)-PARAMETRELER!$D$21:$D$24), {0.15;0.05;0.07;0.08})-SUM($H$2,H24,AD24,AZ24,BV24,CR24,DN24)</f>
        <v>3001.0625000000036</v>
      </c>
      <c r="EK24" s="7">
        <f>PARAMETRELER!$D$14</f>
        <v>3001.0625000000036</v>
      </c>
      <c r="EL24" s="7">
        <f t="shared" si="156"/>
        <v>119014.875</v>
      </c>
      <c r="EM24" s="7">
        <f t="shared" si="157"/>
        <v>102012.75</v>
      </c>
      <c r="EN24" s="7">
        <f t="shared" si="158"/>
        <v>20002.5</v>
      </c>
      <c r="EO24" s="5">
        <f>PARAMETRELER!$D$6</f>
        <v>20002.5</v>
      </c>
      <c r="EP24" s="7">
        <f t="shared" si="159"/>
        <v>0</v>
      </c>
      <c r="EQ24" s="7">
        <f>IF(EE24&lt;=PARAMETRELER!$D$6,0,EP24*0.00759)</f>
        <v>0</v>
      </c>
      <c r="ER24" s="20">
        <f t="shared" si="112"/>
        <v>17002.125</v>
      </c>
      <c r="ES24" s="21">
        <f t="shared" si="113"/>
        <v>4100.5124999999998</v>
      </c>
      <c r="ET24" s="21">
        <f t="shared" si="54"/>
        <v>400.05</v>
      </c>
      <c r="EU24" s="20">
        <f t="shared" si="55"/>
        <v>24503.0625</v>
      </c>
      <c r="EV24" s="44">
        <f t="shared" si="114"/>
        <v>1000.125</v>
      </c>
      <c r="EW24" s="45">
        <f t="shared" si="115"/>
        <v>23502.9375</v>
      </c>
      <c r="EY24" s="2">
        <v>22</v>
      </c>
      <c r="EZ24" s="2" t="str">
        <f t="shared" si="56"/>
        <v xml:space="preserve"> AD SOYAD 22</v>
      </c>
      <c r="FA24" s="7">
        <f t="shared" si="160"/>
        <v>20002.5</v>
      </c>
      <c r="FB24" s="11">
        <f>PARAMETRELER!$D$4</f>
        <v>150018.75</v>
      </c>
      <c r="FC24" s="7">
        <f t="shared" si="161"/>
        <v>2800.3500000000004</v>
      </c>
      <c r="FD24" s="7">
        <f t="shared" si="162"/>
        <v>200.02500000000001</v>
      </c>
      <c r="FE24" s="7">
        <f t="shared" si="163"/>
        <v>17002.125</v>
      </c>
      <c r="FF24" s="7" cm="1">
        <f t="array" ref="FF24">SUMPRODUCT(--(SUM(G24,AC24,AY24,BU24,CQ24,DM24,EI24,FE24)&gt;PARAMETRELER!$D$21:$D$24), (SUM(G24,AC24,AY24,BU24,CQ24,DM24,EI24,FE24)-PARAMETRELER!$D$21:$D$24), {0.15;0.05;0.07;0.08})-SUM($H$2,H24,AD24,AZ24,BV24,CR24,DN24,EJ24)</f>
        <v>3400.4249999999956</v>
      </c>
      <c r="FG24" s="7">
        <f>PARAMETRELER!$D$15</f>
        <v>3400.4249999999956</v>
      </c>
      <c r="FH24" s="7">
        <f t="shared" si="164"/>
        <v>136017</v>
      </c>
      <c r="FI24" s="7">
        <f t="shared" si="165"/>
        <v>119014.875</v>
      </c>
      <c r="FJ24" s="7">
        <f t="shared" si="166"/>
        <v>20002.5</v>
      </c>
      <c r="FK24" s="5">
        <f>PARAMETRELER!$D$6</f>
        <v>20002.5</v>
      </c>
      <c r="FL24" s="7">
        <f t="shared" si="167"/>
        <v>0</v>
      </c>
      <c r="FM24" s="7">
        <f>IF(FA24&lt;=PARAMETRELER!$D$6,0,FL24*0.00759)</f>
        <v>0</v>
      </c>
      <c r="FN24" s="20">
        <f t="shared" si="116"/>
        <v>17002.125</v>
      </c>
      <c r="FO24" s="21">
        <f t="shared" si="117"/>
        <v>4100.5124999999998</v>
      </c>
      <c r="FP24" s="21">
        <f t="shared" si="61"/>
        <v>400.05</v>
      </c>
      <c r="FQ24" s="20">
        <f t="shared" si="62"/>
        <v>24503.0625</v>
      </c>
      <c r="FR24" s="44">
        <f t="shared" si="118"/>
        <v>1000.125</v>
      </c>
      <c r="FS24" s="45">
        <f t="shared" si="119"/>
        <v>23502.9375</v>
      </c>
      <c r="FU24" s="2">
        <v>22</v>
      </c>
      <c r="FV24" s="2" t="str">
        <f t="shared" si="63"/>
        <v xml:space="preserve"> AD SOYAD 22</v>
      </c>
      <c r="FW24" s="7">
        <f t="shared" si="168"/>
        <v>20002.5</v>
      </c>
      <c r="FX24" s="11">
        <f>PARAMETRELER!$D$4</f>
        <v>150018.75</v>
      </c>
      <c r="FY24" s="7">
        <f t="shared" si="169"/>
        <v>2800.3500000000004</v>
      </c>
      <c r="FZ24" s="7">
        <f t="shared" si="170"/>
        <v>200.02500000000001</v>
      </c>
      <c r="GA24" s="7">
        <f t="shared" si="171"/>
        <v>17002.125</v>
      </c>
      <c r="GB24" s="7" cm="1">
        <f t="array" ref="GB24">SUMPRODUCT(--(SUM(G24,AC24,AY24,BU24,CQ24,DM24,EI24,FE24,GA24)&gt;PARAMETRELER!$D$21:$D$24), (SUM(G24,AC24,AY24,BU24,CQ24,DM24,EI24,FE24,GA24)-PARAMETRELER!$D$21:$D$24), {0.15;0.05;0.07;0.08})-SUM($H$2,H24,AD24,AZ24,BV24,CR24,DN24,EJ24,FF24)</f>
        <v>3400.4249999999993</v>
      </c>
      <c r="GC24" s="7">
        <f>PARAMETRELER!$D$16</f>
        <v>3400.4249999999993</v>
      </c>
      <c r="GD24" s="7">
        <f t="shared" si="172"/>
        <v>153019.125</v>
      </c>
      <c r="GE24" s="7">
        <f t="shared" si="173"/>
        <v>136017</v>
      </c>
      <c r="GF24" s="7">
        <f t="shared" si="174"/>
        <v>20002.5</v>
      </c>
      <c r="GG24" s="5">
        <f>PARAMETRELER!$D$6</f>
        <v>20002.5</v>
      </c>
      <c r="GH24" s="7">
        <f t="shared" si="175"/>
        <v>0</v>
      </c>
      <c r="GI24" s="7">
        <f>IF(FW24&lt;=PARAMETRELER!$D$6,0,GH24*0.00759)</f>
        <v>0</v>
      </c>
      <c r="GJ24" s="20">
        <f t="shared" si="120"/>
        <v>17002.125</v>
      </c>
      <c r="GK24" s="21">
        <f t="shared" si="121"/>
        <v>4100.5124999999998</v>
      </c>
      <c r="GL24" s="21">
        <f t="shared" si="68"/>
        <v>400.05</v>
      </c>
      <c r="GM24" s="20">
        <f t="shared" si="69"/>
        <v>24503.0625</v>
      </c>
      <c r="GN24" s="44">
        <f t="shared" si="122"/>
        <v>1000.125</v>
      </c>
      <c r="GO24" s="45">
        <f t="shared" si="123"/>
        <v>23502.9375</v>
      </c>
      <c r="GQ24" s="2">
        <v>22</v>
      </c>
      <c r="GR24" s="2" t="str">
        <f t="shared" si="70"/>
        <v xml:space="preserve"> AD SOYAD 22</v>
      </c>
      <c r="GS24" s="7">
        <f t="shared" si="176"/>
        <v>20002.5</v>
      </c>
      <c r="GT24" s="11">
        <f>PARAMETRELER!$D$4</f>
        <v>150018.75</v>
      </c>
      <c r="GU24" s="7">
        <f t="shared" si="177"/>
        <v>2800.3500000000004</v>
      </c>
      <c r="GV24" s="7">
        <f t="shared" si="178"/>
        <v>200.02500000000001</v>
      </c>
      <c r="GW24" s="7">
        <f t="shared" si="179"/>
        <v>17002.125</v>
      </c>
      <c r="GX24" s="7" cm="1">
        <f t="array" ref="GX24">SUMPRODUCT(--(SUM(G24,AC24,AY24,BU24,CQ24,DM24,EI24,FE24,GA24,GW24)&gt;PARAMETRELER!$D$21:$D$24), (SUM(G24,AC24,AY24,BU24,CQ24,DM24,EI24,FE24,GA24,GW24)-PARAMETRELER!$D$21:$D$24), {0.15;0.05;0.07;0.08})-SUM($H$2,H24,AD24,AZ24,BV24,CR24,DN24,EJ24,FF24,GB24)</f>
        <v>3400.4250000000029</v>
      </c>
      <c r="GY24" s="7">
        <f>PARAMETRELER!$D$17</f>
        <v>3400.4250000000029</v>
      </c>
      <c r="GZ24" s="7">
        <f t="shared" si="180"/>
        <v>170021.25</v>
      </c>
      <c r="HA24" s="7">
        <f t="shared" si="181"/>
        <v>153019.125</v>
      </c>
      <c r="HB24" s="7">
        <f t="shared" si="182"/>
        <v>20002.5</v>
      </c>
      <c r="HC24" s="5">
        <f>PARAMETRELER!$D$6</f>
        <v>20002.5</v>
      </c>
      <c r="HD24" s="7">
        <f t="shared" si="183"/>
        <v>0</v>
      </c>
      <c r="HE24" s="7">
        <f>IF(GS24&lt;=PARAMETRELER!$D$6,0,HD24*0.00759)</f>
        <v>0</v>
      </c>
      <c r="HF24" s="20">
        <f t="shared" si="124"/>
        <v>17002.125</v>
      </c>
      <c r="HG24" s="21">
        <f t="shared" si="125"/>
        <v>4100.5124999999998</v>
      </c>
      <c r="HH24" s="21">
        <f t="shared" si="75"/>
        <v>400.05</v>
      </c>
      <c r="HI24" s="20">
        <f t="shared" si="76"/>
        <v>24503.0625</v>
      </c>
      <c r="HJ24" s="44">
        <f t="shared" si="126"/>
        <v>1000.125</v>
      </c>
      <c r="HK24" s="45">
        <f t="shared" si="127"/>
        <v>23502.9375</v>
      </c>
      <c r="HM24" s="2">
        <v>22</v>
      </c>
      <c r="HN24" s="2" t="str">
        <f t="shared" si="77"/>
        <v xml:space="preserve"> AD SOYAD 22</v>
      </c>
      <c r="HO24" s="7">
        <f t="shared" si="184"/>
        <v>20002.5</v>
      </c>
      <c r="HP24" s="11">
        <f>PARAMETRELER!$D$4</f>
        <v>150018.75</v>
      </c>
      <c r="HQ24" s="7">
        <f t="shared" si="185"/>
        <v>2800.3500000000004</v>
      </c>
      <c r="HR24" s="7">
        <f t="shared" si="186"/>
        <v>200.02500000000001</v>
      </c>
      <c r="HS24" s="7">
        <f t="shared" si="187"/>
        <v>17002.125</v>
      </c>
      <c r="HT24" s="7" cm="1">
        <f t="array" ref="HT24">SUMPRODUCT(--(SUM(G24,AC24,AY24,BU24,CQ24,DM24,EI24,FE24,GA24,GW24,HS24)&gt;PARAMETRELER!$D$21:$D$24), (SUM(G24,AC24,AY24,BU24,CQ24,DM24,EI24,FE24,GA24,GW24,HS24)-PARAMETRELER!$D$21:$D$24), {0.15;0.05;0.07;0.08})-SUM($H$2,H24,AD24,AZ24,BV24,CR24,DN24,EJ24,FF24,GB24,GX24)</f>
        <v>3400.4249999999993</v>
      </c>
      <c r="HU24" s="7">
        <f>PARAMETRELER!$D$18</f>
        <v>3400.4249999999993</v>
      </c>
      <c r="HV24" s="7">
        <f t="shared" si="188"/>
        <v>187023.375</v>
      </c>
      <c r="HW24" s="7">
        <f t="shared" si="189"/>
        <v>170021.25</v>
      </c>
      <c r="HX24" s="7">
        <f t="shared" si="190"/>
        <v>20002.5</v>
      </c>
      <c r="HY24" s="5">
        <f>PARAMETRELER!$D$6</f>
        <v>20002.5</v>
      </c>
      <c r="HZ24" s="7">
        <f t="shared" si="191"/>
        <v>0</v>
      </c>
      <c r="IA24" s="7">
        <f>IF(HO24&lt;=PARAMETRELER!$D$6,0,HZ24*0.00759)</f>
        <v>0</v>
      </c>
      <c r="IB24" s="20">
        <f t="shared" si="128"/>
        <v>17002.125</v>
      </c>
      <c r="IC24" s="21">
        <f t="shared" si="129"/>
        <v>4100.5124999999998</v>
      </c>
      <c r="ID24" s="21">
        <f t="shared" si="82"/>
        <v>400.05</v>
      </c>
      <c r="IE24" s="20">
        <f t="shared" si="83"/>
        <v>24503.0625</v>
      </c>
      <c r="IF24" s="44">
        <f t="shared" si="130"/>
        <v>1000.125</v>
      </c>
      <c r="IG24" s="45">
        <f t="shared" si="131"/>
        <v>23502.9375</v>
      </c>
      <c r="II24" s="2">
        <v>22</v>
      </c>
      <c r="IJ24" s="2" t="str">
        <f t="shared" si="84"/>
        <v xml:space="preserve"> AD SOYAD 22</v>
      </c>
      <c r="IK24" s="7">
        <f t="shared" si="192"/>
        <v>20002.5</v>
      </c>
      <c r="IL24" s="11">
        <f>PARAMETRELER!$D$4</f>
        <v>150018.75</v>
      </c>
      <c r="IM24" s="7">
        <f t="shared" si="193"/>
        <v>2800.3500000000004</v>
      </c>
      <c r="IN24" s="7">
        <f t="shared" si="194"/>
        <v>200.02500000000001</v>
      </c>
      <c r="IO24" s="7">
        <f t="shared" si="195"/>
        <v>17002.125</v>
      </c>
      <c r="IP24" s="7" cm="1">
        <f t="array" ref="IP24">SUMPRODUCT(--(SUM(G24,AC24,AY24,BU24,CQ24,DM24,EI24,FE24,GA24,GW24,HS24,IO24)&gt;PARAMETRELER!$D$21:$D$24), (SUM(G24,AC24,AY24,BU24,CQ24,DM24,EI24,FE24,GA24,GW24,HS24,IO24)-PARAMETRELER!$D$21:$D$24), {0.15;0.05;0.07;0.08})-SUM($H$2,H24,AD24,AZ24,BV24,CR24,DN24,EJ24,FF24,GB24,GX24,HT24)</f>
        <v>3400.4249999999993</v>
      </c>
      <c r="IQ24" s="7">
        <f>PARAMETRELER!$D$19</f>
        <v>3400.4249999999993</v>
      </c>
      <c r="IR24" s="7">
        <f t="shared" si="196"/>
        <v>204025.5</v>
      </c>
      <c r="IS24" s="7">
        <f t="shared" si="197"/>
        <v>187023.375</v>
      </c>
      <c r="IT24" s="7">
        <f t="shared" si="198"/>
        <v>20002.5</v>
      </c>
      <c r="IU24" s="5">
        <f>PARAMETRELER!$D$6</f>
        <v>20002.5</v>
      </c>
      <c r="IV24" s="7">
        <f t="shared" si="199"/>
        <v>0</v>
      </c>
      <c r="IW24" s="7">
        <f>IF(IK24&lt;=PARAMETRELER!$D$6,0,IV24*0.00759)</f>
        <v>0</v>
      </c>
      <c r="IX24" s="20">
        <f t="shared" si="132"/>
        <v>17002.125</v>
      </c>
      <c r="IY24" s="21">
        <f t="shared" si="133"/>
        <v>4100.5124999999998</v>
      </c>
      <c r="IZ24" s="21">
        <f t="shared" si="89"/>
        <v>400.05</v>
      </c>
      <c r="JA24" s="20">
        <f t="shared" si="90"/>
        <v>24503.0625</v>
      </c>
      <c r="JB24" s="44">
        <f t="shared" si="134"/>
        <v>1000.125</v>
      </c>
      <c r="JC24" s="45">
        <f t="shared" si="135"/>
        <v>23502.9375</v>
      </c>
    </row>
    <row r="25" spans="1:263" ht="15.6" x14ac:dyDescent="0.3">
      <c r="A25" s="3">
        <v>23</v>
      </c>
      <c r="B25" s="3" t="str">
        <f>'YILLIK MALİYET RAPORU'!B25</f>
        <v xml:space="preserve"> AD SOYAD 23</v>
      </c>
      <c r="C25" s="4">
        <f>'YILLIK MALİYET RAPORU'!C25</f>
        <v>20002.5</v>
      </c>
      <c r="D25" s="4">
        <f>PARAMETRELER!$D$4</f>
        <v>150018.75</v>
      </c>
      <c r="E25" s="4">
        <f t="shared" si="0"/>
        <v>2800.3500000000004</v>
      </c>
      <c r="F25" s="4">
        <f t="shared" si="1"/>
        <v>200.02500000000001</v>
      </c>
      <c r="G25" s="4">
        <f t="shared" si="2"/>
        <v>17002.125</v>
      </c>
      <c r="H25" s="4" cm="1">
        <f t="array" ref="H25">SUMPRODUCT(--(SUM(G25:G25)&gt;PARAMETRELER!$D$21:$D$24), (SUM(G25:G25)-PARAMETRELER!$D$21:$D$24), {0.15;0.05;0.07;0.08})-SUM($H$2:$H$2)</f>
        <v>2550.3187499999999</v>
      </c>
      <c r="I25" s="4">
        <f>PARAMETRELER!$D$8</f>
        <v>2550.3187499999999</v>
      </c>
      <c r="J25" s="4">
        <f t="shared" si="3"/>
        <v>17002.125</v>
      </c>
      <c r="K25" s="4">
        <v>0</v>
      </c>
      <c r="L25" s="4">
        <f t="shared" si="4"/>
        <v>20002.5</v>
      </c>
      <c r="M25" s="4">
        <f>PARAMETRELER!$D$6</f>
        <v>20002.5</v>
      </c>
      <c r="N25" s="4">
        <f t="shared" si="136"/>
        <v>0</v>
      </c>
      <c r="O25" s="4">
        <f>IF(C25&lt;=PARAMETRELER!$D$6,0,N25*0.00759)</f>
        <v>0</v>
      </c>
      <c r="P25" s="20">
        <f t="shared" si="5"/>
        <v>17002.125</v>
      </c>
      <c r="Q25" s="21">
        <f t="shared" si="6"/>
        <v>4100.5124999999998</v>
      </c>
      <c r="R25" s="21">
        <f t="shared" si="7"/>
        <v>400.05</v>
      </c>
      <c r="S25" s="22">
        <f t="shared" si="8"/>
        <v>24503.0625</v>
      </c>
      <c r="T25" s="44">
        <f t="shared" si="9"/>
        <v>1000.125</v>
      </c>
      <c r="U25" s="45">
        <f t="shared" si="91"/>
        <v>23502.9375</v>
      </c>
      <c r="W25" s="3">
        <v>23</v>
      </c>
      <c r="X25" s="3" t="str">
        <f t="shared" si="10"/>
        <v xml:space="preserve"> AD SOYAD 23</v>
      </c>
      <c r="Y25" s="4">
        <f t="shared" si="11"/>
        <v>20002.5</v>
      </c>
      <c r="Z25" s="4">
        <f>PARAMETRELER!$D$4</f>
        <v>150018.75</v>
      </c>
      <c r="AA25" s="4">
        <f t="shared" si="137"/>
        <v>2800.3500000000004</v>
      </c>
      <c r="AB25" s="4">
        <f t="shared" si="138"/>
        <v>200.02500000000001</v>
      </c>
      <c r="AC25" s="4">
        <f t="shared" si="12"/>
        <v>17002.125</v>
      </c>
      <c r="AD25" s="4" cm="1">
        <f t="array" ref="AD25">SUMPRODUCT(--(SUM(G25,AC25)&gt;PARAMETRELER!$D$21:$D$24), (SUM(G25,AC25)-PARAMETRELER!$D$21:$D$24), {0.15;0.05;0.07;0.08})-SUM($H$2,H25)</f>
        <v>2550.3187499999999</v>
      </c>
      <c r="AE25" s="4">
        <f>PARAMETRELER!$D$9</f>
        <v>2550.3187499999999</v>
      </c>
      <c r="AF25" s="4">
        <f t="shared" si="13"/>
        <v>34004.25</v>
      </c>
      <c r="AG25" s="4">
        <f t="shared" si="14"/>
        <v>17002.125</v>
      </c>
      <c r="AH25" s="4">
        <f t="shared" si="15"/>
        <v>20002.5</v>
      </c>
      <c r="AI25" s="4">
        <f>PARAMETRELER!$D$6</f>
        <v>20002.5</v>
      </c>
      <c r="AJ25" s="4">
        <f t="shared" si="139"/>
        <v>0</v>
      </c>
      <c r="AK25" s="4">
        <f>IF(Y25&lt;=PARAMETRELER!$D$6,0,AJ25*0.00759)</f>
        <v>0</v>
      </c>
      <c r="AL25" s="20">
        <f t="shared" si="92"/>
        <v>17002.125</v>
      </c>
      <c r="AM25" s="21">
        <f t="shared" si="93"/>
        <v>4100.5124999999998</v>
      </c>
      <c r="AN25" s="21">
        <f t="shared" si="16"/>
        <v>400.05</v>
      </c>
      <c r="AO25" s="22">
        <f t="shared" si="17"/>
        <v>24503.0625</v>
      </c>
      <c r="AP25" s="44">
        <f t="shared" si="94"/>
        <v>1000.125</v>
      </c>
      <c r="AQ25" s="45">
        <f t="shared" si="95"/>
        <v>23502.9375</v>
      </c>
      <c r="AS25" s="3">
        <v>23</v>
      </c>
      <c r="AT25" s="3" t="str">
        <f t="shared" si="18"/>
        <v xml:space="preserve"> AD SOYAD 23</v>
      </c>
      <c r="AU25" s="4">
        <f t="shared" si="19"/>
        <v>20002.5</v>
      </c>
      <c r="AV25" s="4">
        <f>PARAMETRELER!$D$4</f>
        <v>150018.75</v>
      </c>
      <c r="AW25" s="4">
        <f t="shared" si="140"/>
        <v>2800.3500000000004</v>
      </c>
      <c r="AX25" s="4">
        <f t="shared" si="141"/>
        <v>200.02500000000001</v>
      </c>
      <c r="AY25" s="4">
        <f t="shared" si="20"/>
        <v>17002.125</v>
      </c>
      <c r="AZ25" s="4" cm="1">
        <f t="array" ref="AZ25">SUMPRODUCT(--(SUM(G25,AC25,AY25)&gt;PARAMETRELER!$D$21:$D$24), (SUM(G25,AC25,AY25)-PARAMETRELER!$D$21:$D$24), {0.15;0.05;0.07;0.08})-SUM($H$2,H25,AD25)</f>
        <v>2550.3187499999995</v>
      </c>
      <c r="BA25" s="4">
        <f>PARAMETRELER!$D$10</f>
        <v>2550.3187499999995</v>
      </c>
      <c r="BB25" s="4">
        <f t="shared" si="21"/>
        <v>51006.375</v>
      </c>
      <c r="BC25" s="4">
        <f t="shared" si="22"/>
        <v>34004.25</v>
      </c>
      <c r="BD25" s="4">
        <f t="shared" si="23"/>
        <v>20002.5</v>
      </c>
      <c r="BE25" s="4">
        <f>PARAMETRELER!$D$6</f>
        <v>20002.5</v>
      </c>
      <c r="BF25" s="4">
        <f t="shared" si="142"/>
        <v>0</v>
      </c>
      <c r="BG25" s="4">
        <f>IF(AU25&lt;=PARAMETRELER!$D$6,0,BF25*0.00759)</f>
        <v>0</v>
      </c>
      <c r="BH25" s="20">
        <f t="shared" si="96"/>
        <v>17002.125</v>
      </c>
      <c r="BI25" s="21">
        <f t="shared" si="97"/>
        <v>4100.5124999999998</v>
      </c>
      <c r="BJ25" s="21">
        <f t="shared" si="24"/>
        <v>400.05</v>
      </c>
      <c r="BK25" s="22">
        <f t="shared" si="25"/>
        <v>24503.0625</v>
      </c>
      <c r="BL25" s="44">
        <f t="shared" si="98"/>
        <v>1000.125</v>
      </c>
      <c r="BM25" s="45">
        <f t="shared" si="99"/>
        <v>23502.9375</v>
      </c>
      <c r="BO25" s="3">
        <v>23</v>
      </c>
      <c r="BP25" s="3" t="str">
        <f t="shared" si="26"/>
        <v xml:space="preserve"> AD SOYAD 23</v>
      </c>
      <c r="BQ25" s="4">
        <f t="shared" si="27"/>
        <v>20002.5</v>
      </c>
      <c r="BR25" s="4">
        <f>PARAMETRELER!$D$4</f>
        <v>150018.75</v>
      </c>
      <c r="BS25" s="4">
        <f t="shared" si="143"/>
        <v>2800.3500000000004</v>
      </c>
      <c r="BT25" s="4">
        <f t="shared" si="144"/>
        <v>200.02500000000001</v>
      </c>
      <c r="BU25" s="4">
        <f t="shared" si="28"/>
        <v>17002.125</v>
      </c>
      <c r="BV25" s="4" cm="1">
        <f t="array" ref="BV25">SUMPRODUCT(--(SUM(G25,AC25,AY25,BU25)&gt;PARAMETRELER!$D$21:$D$24), (SUM(G25,AC25,AY25,BU25)-PARAMETRELER!$D$21:$D$24), {0.15;0.05;0.07;0.08})-SUM($H$2,H25,AD25,AZ25)</f>
        <v>2550.3187500000004</v>
      </c>
      <c r="BW25" s="4">
        <f>PARAMETRELER!$D$11</f>
        <v>2550.3187500000004</v>
      </c>
      <c r="BX25" s="4">
        <f t="shared" si="29"/>
        <v>68008.5</v>
      </c>
      <c r="BY25" s="4">
        <f t="shared" si="30"/>
        <v>51006.375</v>
      </c>
      <c r="BZ25" s="4">
        <f t="shared" si="31"/>
        <v>20002.5</v>
      </c>
      <c r="CA25" s="4">
        <f>PARAMETRELER!$D$6</f>
        <v>20002.5</v>
      </c>
      <c r="CB25" s="4">
        <f t="shared" si="145"/>
        <v>0</v>
      </c>
      <c r="CC25" s="4">
        <f>IF(BQ25&lt;=PARAMETRELER!$D$6,0,CB25*0.00759)</f>
        <v>0</v>
      </c>
      <c r="CD25" s="20">
        <f t="shared" si="100"/>
        <v>17002.125</v>
      </c>
      <c r="CE25" s="21">
        <f t="shared" si="101"/>
        <v>4100.5124999999998</v>
      </c>
      <c r="CF25" s="21">
        <f t="shared" si="32"/>
        <v>400.05</v>
      </c>
      <c r="CG25" s="22">
        <f t="shared" si="33"/>
        <v>24503.0625</v>
      </c>
      <c r="CH25" s="44">
        <f t="shared" si="102"/>
        <v>1000.125</v>
      </c>
      <c r="CI25" s="45">
        <f t="shared" si="103"/>
        <v>23502.9375</v>
      </c>
      <c r="CK25" s="3">
        <v>23</v>
      </c>
      <c r="CL25" s="3" t="str">
        <f t="shared" si="34"/>
        <v xml:space="preserve"> AD SOYAD 23</v>
      </c>
      <c r="CM25" s="4">
        <f t="shared" si="35"/>
        <v>20002.5</v>
      </c>
      <c r="CN25" s="4">
        <f>PARAMETRELER!$D$4</f>
        <v>150018.75</v>
      </c>
      <c r="CO25" s="4">
        <f t="shared" si="146"/>
        <v>2800.3500000000004</v>
      </c>
      <c r="CP25" s="4">
        <f t="shared" si="147"/>
        <v>200.02500000000001</v>
      </c>
      <c r="CQ25" s="4">
        <f t="shared" si="36"/>
        <v>17002.125</v>
      </c>
      <c r="CR25" s="4" cm="1">
        <f t="array" ref="CR25">SUMPRODUCT(--(SUM(G25,AC25,AY25,BU25,CQ25)&gt;PARAMETRELER!$D$21:$D$24), (SUM(G25,AC25,AY25,BU25,CQ25)-PARAMETRELER!$D$21:$D$24), {0.15;0.05;0.07;0.08})-SUM($H$2,H25,AD25,AZ25,BV25)</f>
        <v>2550.3187500000004</v>
      </c>
      <c r="CS25" s="4">
        <f>PARAMETRELER!$D$12</f>
        <v>2550.3187500000004</v>
      </c>
      <c r="CT25" s="4">
        <f t="shared" si="37"/>
        <v>85010.625</v>
      </c>
      <c r="CU25" s="4">
        <f t="shared" si="38"/>
        <v>68008.5</v>
      </c>
      <c r="CV25" s="4">
        <f t="shared" si="39"/>
        <v>20002.5</v>
      </c>
      <c r="CW25" s="4">
        <f>PARAMETRELER!$D$6</f>
        <v>20002.5</v>
      </c>
      <c r="CX25" s="4">
        <f t="shared" si="148"/>
        <v>0</v>
      </c>
      <c r="CY25" s="4">
        <f>IF(CM25&lt;=PARAMETRELER!$D$6,0,CX25*0.00759)</f>
        <v>0</v>
      </c>
      <c r="CZ25" s="20">
        <f t="shared" si="104"/>
        <v>17002.125</v>
      </c>
      <c r="DA25" s="21">
        <f t="shared" si="105"/>
        <v>4100.5124999999998</v>
      </c>
      <c r="DB25" s="21">
        <f t="shared" si="40"/>
        <v>400.05</v>
      </c>
      <c r="DC25" s="22">
        <f t="shared" si="41"/>
        <v>24503.0625</v>
      </c>
      <c r="DD25" s="44">
        <f t="shared" si="106"/>
        <v>1000.125</v>
      </c>
      <c r="DE25" s="45">
        <f t="shared" si="107"/>
        <v>23502.9375</v>
      </c>
      <c r="DG25" s="3">
        <v>23</v>
      </c>
      <c r="DH25" s="3" t="str">
        <f t="shared" si="200"/>
        <v xml:space="preserve"> AD SOYAD 23</v>
      </c>
      <c r="DI25" s="4">
        <f t="shared" si="201"/>
        <v>20002.5</v>
      </c>
      <c r="DJ25" s="4">
        <f>PARAMETRELER!$D$4</f>
        <v>150018.75</v>
      </c>
      <c r="DK25" s="4">
        <f t="shared" si="149"/>
        <v>2800.3500000000004</v>
      </c>
      <c r="DL25" s="4">
        <f t="shared" si="150"/>
        <v>200.02500000000001</v>
      </c>
      <c r="DM25" s="4">
        <f t="shared" si="43"/>
        <v>17002.125</v>
      </c>
      <c r="DN25" s="4" cm="1">
        <f t="array" ref="DN25">SUMPRODUCT(--(SUM(G25,AC25,AY25,BU25,CQ25,DM25)&gt;PARAMETRELER!$D$21:$D$24), (SUM(G25,AC25,AY25,BU25,CQ25,DM25)-PARAMETRELER!$D$21:$D$24), {0.15;0.05;0.07;0.08})-SUM($H$2,H25,AD25,AZ25,BV25,CR25)</f>
        <v>2550.3187499999985</v>
      </c>
      <c r="DO25" s="4">
        <f>PARAMETRELER!$D$13</f>
        <v>2550.3187499999985</v>
      </c>
      <c r="DP25" s="4">
        <f t="shared" si="44"/>
        <v>102012.75</v>
      </c>
      <c r="DQ25" s="4">
        <f t="shared" si="45"/>
        <v>85010.625</v>
      </c>
      <c r="DR25" s="4">
        <f t="shared" si="46"/>
        <v>20002.5</v>
      </c>
      <c r="DS25" s="4">
        <f>PARAMETRELER!$D$6</f>
        <v>20002.5</v>
      </c>
      <c r="DT25" s="4">
        <f t="shared" si="151"/>
        <v>0</v>
      </c>
      <c r="DU25" s="4">
        <f>IF(DI25&lt;=PARAMETRELER!$D$6,0,DT25*0.00759)</f>
        <v>0</v>
      </c>
      <c r="DV25" s="20">
        <f t="shared" si="108"/>
        <v>17002.125</v>
      </c>
      <c r="DW25" s="21">
        <f t="shared" si="109"/>
        <v>4100.5124999999998</v>
      </c>
      <c r="DX25" s="21">
        <f t="shared" si="47"/>
        <v>400.05</v>
      </c>
      <c r="DY25" s="22">
        <f t="shared" si="48"/>
        <v>24503.0625</v>
      </c>
      <c r="DZ25" s="44">
        <f t="shared" si="110"/>
        <v>1000.125</v>
      </c>
      <c r="EA25" s="45">
        <f t="shared" si="111"/>
        <v>23502.9375</v>
      </c>
      <c r="EC25" s="3">
        <v>23</v>
      </c>
      <c r="ED25" s="3" t="str">
        <f t="shared" si="49"/>
        <v xml:space="preserve"> AD SOYAD 23</v>
      </c>
      <c r="EE25" s="4">
        <f t="shared" si="152"/>
        <v>20002.5</v>
      </c>
      <c r="EF25" s="4">
        <f>PARAMETRELER!$D$4</f>
        <v>150018.75</v>
      </c>
      <c r="EG25" s="4">
        <f t="shared" si="153"/>
        <v>2800.3500000000004</v>
      </c>
      <c r="EH25" s="4">
        <f t="shared" si="154"/>
        <v>200.02500000000001</v>
      </c>
      <c r="EI25" s="4">
        <f t="shared" si="155"/>
        <v>17002.125</v>
      </c>
      <c r="EJ25" s="4" cm="1">
        <f t="array" ref="EJ25">SUMPRODUCT(--(SUM(G25,AC25,AY25,BU25,CQ25,DM25,EI25)&gt;PARAMETRELER!$D$21:$D$24), (SUM(G25,AC25,AY25,BU25,CQ25,DM25,EI25)-PARAMETRELER!$D$21:$D$24), {0.15;0.05;0.07;0.08})-SUM($H$2,H25,AD25,AZ25,BV25,CR25,DN25)</f>
        <v>3001.0625000000036</v>
      </c>
      <c r="EK25" s="4">
        <f>PARAMETRELER!$D$14</f>
        <v>3001.0625000000036</v>
      </c>
      <c r="EL25" s="4">
        <f t="shared" si="156"/>
        <v>119014.875</v>
      </c>
      <c r="EM25" s="4">
        <f t="shared" si="157"/>
        <v>102012.75</v>
      </c>
      <c r="EN25" s="4">
        <f t="shared" si="158"/>
        <v>20002.5</v>
      </c>
      <c r="EO25" s="4">
        <f>PARAMETRELER!$D$6</f>
        <v>20002.5</v>
      </c>
      <c r="EP25" s="4">
        <f t="shared" si="159"/>
        <v>0</v>
      </c>
      <c r="EQ25" s="4">
        <f>IF(EE25&lt;=PARAMETRELER!$D$6,0,EP25*0.00759)</f>
        <v>0</v>
      </c>
      <c r="ER25" s="20">
        <f t="shared" si="112"/>
        <v>17002.125</v>
      </c>
      <c r="ES25" s="21">
        <f t="shared" si="113"/>
        <v>4100.5124999999998</v>
      </c>
      <c r="ET25" s="21">
        <f t="shared" si="54"/>
        <v>400.05</v>
      </c>
      <c r="EU25" s="22">
        <f t="shared" si="55"/>
        <v>24503.0625</v>
      </c>
      <c r="EV25" s="44">
        <f t="shared" si="114"/>
        <v>1000.125</v>
      </c>
      <c r="EW25" s="45">
        <f t="shared" si="115"/>
        <v>23502.9375</v>
      </c>
      <c r="EY25" s="3">
        <v>23</v>
      </c>
      <c r="EZ25" s="3" t="str">
        <f t="shared" si="56"/>
        <v xml:space="preserve"> AD SOYAD 23</v>
      </c>
      <c r="FA25" s="4">
        <f t="shared" si="160"/>
        <v>20002.5</v>
      </c>
      <c r="FB25" s="4">
        <f>PARAMETRELER!$D$4</f>
        <v>150018.75</v>
      </c>
      <c r="FC25" s="4">
        <f t="shared" si="161"/>
        <v>2800.3500000000004</v>
      </c>
      <c r="FD25" s="4">
        <f t="shared" si="162"/>
        <v>200.02500000000001</v>
      </c>
      <c r="FE25" s="4">
        <f t="shared" si="163"/>
        <v>17002.125</v>
      </c>
      <c r="FF25" s="4" cm="1">
        <f t="array" ref="FF25">SUMPRODUCT(--(SUM(G25,AC25,AY25,BU25,CQ25,DM25,EI25,FE25)&gt;PARAMETRELER!$D$21:$D$24), (SUM(G25,AC25,AY25,BU25,CQ25,DM25,EI25,FE25)-PARAMETRELER!$D$21:$D$24), {0.15;0.05;0.07;0.08})-SUM($H$2,H25,AD25,AZ25,BV25,CR25,DN25,EJ25)</f>
        <v>3400.4249999999956</v>
      </c>
      <c r="FG25" s="4">
        <f>PARAMETRELER!$D$15</f>
        <v>3400.4249999999956</v>
      </c>
      <c r="FH25" s="4">
        <f t="shared" si="164"/>
        <v>136017</v>
      </c>
      <c r="FI25" s="4">
        <f t="shared" si="165"/>
        <v>119014.875</v>
      </c>
      <c r="FJ25" s="4">
        <f t="shared" si="166"/>
        <v>20002.5</v>
      </c>
      <c r="FK25" s="4">
        <f>PARAMETRELER!$D$6</f>
        <v>20002.5</v>
      </c>
      <c r="FL25" s="4">
        <f t="shared" si="167"/>
        <v>0</v>
      </c>
      <c r="FM25" s="4">
        <f>IF(FA25&lt;=PARAMETRELER!$D$6,0,FL25*0.00759)</f>
        <v>0</v>
      </c>
      <c r="FN25" s="20">
        <f t="shared" si="116"/>
        <v>17002.125</v>
      </c>
      <c r="FO25" s="21">
        <f t="shared" si="117"/>
        <v>4100.5124999999998</v>
      </c>
      <c r="FP25" s="21">
        <f t="shared" si="61"/>
        <v>400.05</v>
      </c>
      <c r="FQ25" s="22">
        <f t="shared" si="62"/>
        <v>24503.0625</v>
      </c>
      <c r="FR25" s="44">
        <f t="shared" si="118"/>
        <v>1000.125</v>
      </c>
      <c r="FS25" s="45">
        <f t="shared" si="119"/>
        <v>23502.9375</v>
      </c>
      <c r="FU25" s="3">
        <v>23</v>
      </c>
      <c r="FV25" s="3" t="str">
        <f t="shared" si="63"/>
        <v xml:space="preserve"> AD SOYAD 23</v>
      </c>
      <c r="FW25" s="4">
        <f t="shared" si="168"/>
        <v>20002.5</v>
      </c>
      <c r="FX25" s="4">
        <f>PARAMETRELER!$D$4</f>
        <v>150018.75</v>
      </c>
      <c r="FY25" s="4">
        <f t="shared" si="169"/>
        <v>2800.3500000000004</v>
      </c>
      <c r="FZ25" s="4">
        <f t="shared" si="170"/>
        <v>200.02500000000001</v>
      </c>
      <c r="GA25" s="4">
        <f t="shared" si="171"/>
        <v>17002.125</v>
      </c>
      <c r="GB25" s="4" cm="1">
        <f t="array" ref="GB25">SUMPRODUCT(--(SUM(G25,AC25,AY25,BU25,CQ25,DM25,EI25,FE25,GA25)&gt;PARAMETRELER!$D$21:$D$24), (SUM(G25,AC25,AY25,BU25,CQ25,DM25,EI25,FE25,GA25)-PARAMETRELER!$D$21:$D$24), {0.15;0.05;0.07;0.08})-SUM($H$2,H25,AD25,AZ25,BV25,CR25,DN25,EJ25,FF25)</f>
        <v>3400.4249999999993</v>
      </c>
      <c r="GC25" s="4">
        <f>PARAMETRELER!$D$16</f>
        <v>3400.4249999999993</v>
      </c>
      <c r="GD25" s="4">
        <f t="shared" si="172"/>
        <v>153019.125</v>
      </c>
      <c r="GE25" s="4">
        <f t="shared" si="173"/>
        <v>136017</v>
      </c>
      <c r="GF25" s="4">
        <f t="shared" si="174"/>
        <v>20002.5</v>
      </c>
      <c r="GG25" s="4">
        <f>PARAMETRELER!$D$6</f>
        <v>20002.5</v>
      </c>
      <c r="GH25" s="4">
        <f t="shared" si="175"/>
        <v>0</v>
      </c>
      <c r="GI25" s="4">
        <f>IF(FW25&lt;=PARAMETRELER!$D$6,0,GH25*0.00759)</f>
        <v>0</v>
      </c>
      <c r="GJ25" s="20">
        <f t="shared" si="120"/>
        <v>17002.125</v>
      </c>
      <c r="GK25" s="21">
        <f t="shared" si="121"/>
        <v>4100.5124999999998</v>
      </c>
      <c r="GL25" s="21">
        <f t="shared" si="68"/>
        <v>400.05</v>
      </c>
      <c r="GM25" s="22">
        <f t="shared" si="69"/>
        <v>24503.0625</v>
      </c>
      <c r="GN25" s="44">
        <f t="shared" si="122"/>
        <v>1000.125</v>
      </c>
      <c r="GO25" s="45">
        <f t="shared" si="123"/>
        <v>23502.9375</v>
      </c>
      <c r="GQ25" s="3">
        <v>23</v>
      </c>
      <c r="GR25" s="3" t="str">
        <f t="shared" si="70"/>
        <v xml:space="preserve"> AD SOYAD 23</v>
      </c>
      <c r="GS25" s="4">
        <f t="shared" si="176"/>
        <v>20002.5</v>
      </c>
      <c r="GT25" s="4">
        <f>PARAMETRELER!$D$4</f>
        <v>150018.75</v>
      </c>
      <c r="GU25" s="4">
        <f t="shared" si="177"/>
        <v>2800.3500000000004</v>
      </c>
      <c r="GV25" s="4">
        <f t="shared" si="178"/>
        <v>200.02500000000001</v>
      </c>
      <c r="GW25" s="4">
        <f t="shared" si="179"/>
        <v>17002.125</v>
      </c>
      <c r="GX25" s="4" cm="1">
        <f t="array" ref="GX25">SUMPRODUCT(--(SUM(G25,AC25,AY25,BU25,CQ25,DM25,EI25,FE25,GA25,GW25)&gt;PARAMETRELER!$D$21:$D$24), (SUM(G25,AC25,AY25,BU25,CQ25,DM25,EI25,FE25,GA25,GW25)-PARAMETRELER!$D$21:$D$24), {0.15;0.05;0.07;0.08})-SUM($H$2,H25,AD25,AZ25,BV25,CR25,DN25,EJ25,FF25,GB25)</f>
        <v>3400.4250000000029</v>
      </c>
      <c r="GY25" s="4">
        <f>PARAMETRELER!$D$17</f>
        <v>3400.4250000000029</v>
      </c>
      <c r="GZ25" s="4">
        <f t="shared" si="180"/>
        <v>170021.25</v>
      </c>
      <c r="HA25" s="4">
        <f t="shared" si="181"/>
        <v>153019.125</v>
      </c>
      <c r="HB25" s="4">
        <f t="shared" si="182"/>
        <v>20002.5</v>
      </c>
      <c r="HC25" s="4">
        <f>PARAMETRELER!$D$6</f>
        <v>20002.5</v>
      </c>
      <c r="HD25" s="4">
        <f t="shared" si="183"/>
        <v>0</v>
      </c>
      <c r="HE25" s="4">
        <f>IF(GS25&lt;=PARAMETRELER!$D$6,0,HD25*0.00759)</f>
        <v>0</v>
      </c>
      <c r="HF25" s="20">
        <f t="shared" si="124"/>
        <v>17002.125</v>
      </c>
      <c r="HG25" s="21">
        <f t="shared" si="125"/>
        <v>4100.5124999999998</v>
      </c>
      <c r="HH25" s="21">
        <f t="shared" si="75"/>
        <v>400.05</v>
      </c>
      <c r="HI25" s="22">
        <f t="shared" si="76"/>
        <v>24503.0625</v>
      </c>
      <c r="HJ25" s="44">
        <f t="shared" si="126"/>
        <v>1000.125</v>
      </c>
      <c r="HK25" s="45">
        <f t="shared" si="127"/>
        <v>23502.9375</v>
      </c>
      <c r="HM25" s="3">
        <v>23</v>
      </c>
      <c r="HN25" s="3" t="str">
        <f t="shared" si="77"/>
        <v xml:space="preserve"> AD SOYAD 23</v>
      </c>
      <c r="HO25" s="4">
        <f t="shared" si="184"/>
        <v>20002.5</v>
      </c>
      <c r="HP25" s="4">
        <f>PARAMETRELER!$D$4</f>
        <v>150018.75</v>
      </c>
      <c r="HQ25" s="4">
        <f t="shared" si="185"/>
        <v>2800.3500000000004</v>
      </c>
      <c r="HR25" s="4">
        <f t="shared" si="186"/>
        <v>200.02500000000001</v>
      </c>
      <c r="HS25" s="4">
        <f t="shared" si="187"/>
        <v>17002.125</v>
      </c>
      <c r="HT25" s="4" cm="1">
        <f t="array" ref="HT25">SUMPRODUCT(--(SUM(G25,AC25,AY25,BU25,CQ25,DM25,EI25,FE25,GA25,GW25,HS25)&gt;PARAMETRELER!$D$21:$D$24), (SUM(G25,AC25,AY25,BU25,CQ25,DM25,EI25,FE25,GA25,GW25,HS25)-PARAMETRELER!$D$21:$D$24), {0.15;0.05;0.07;0.08})-SUM($H$2,H25,AD25,AZ25,BV25,CR25,DN25,EJ25,FF25,GB25,GX25)</f>
        <v>3400.4249999999993</v>
      </c>
      <c r="HU25" s="4">
        <f>PARAMETRELER!$D$18</f>
        <v>3400.4249999999993</v>
      </c>
      <c r="HV25" s="4">
        <f t="shared" si="188"/>
        <v>187023.375</v>
      </c>
      <c r="HW25" s="4">
        <f t="shared" si="189"/>
        <v>170021.25</v>
      </c>
      <c r="HX25" s="4">
        <f t="shared" si="190"/>
        <v>20002.5</v>
      </c>
      <c r="HY25" s="4">
        <f>PARAMETRELER!$D$6</f>
        <v>20002.5</v>
      </c>
      <c r="HZ25" s="4">
        <f t="shared" si="191"/>
        <v>0</v>
      </c>
      <c r="IA25" s="4">
        <f>IF(HO25&lt;=PARAMETRELER!$D$6,0,HZ25*0.00759)</f>
        <v>0</v>
      </c>
      <c r="IB25" s="20">
        <f t="shared" si="128"/>
        <v>17002.125</v>
      </c>
      <c r="IC25" s="21">
        <f t="shared" si="129"/>
        <v>4100.5124999999998</v>
      </c>
      <c r="ID25" s="21">
        <f t="shared" si="82"/>
        <v>400.05</v>
      </c>
      <c r="IE25" s="22">
        <f t="shared" si="83"/>
        <v>24503.0625</v>
      </c>
      <c r="IF25" s="44">
        <f t="shared" si="130"/>
        <v>1000.125</v>
      </c>
      <c r="IG25" s="45">
        <f t="shared" si="131"/>
        <v>23502.9375</v>
      </c>
      <c r="II25" s="3">
        <v>23</v>
      </c>
      <c r="IJ25" s="3" t="str">
        <f t="shared" si="84"/>
        <v xml:space="preserve"> AD SOYAD 23</v>
      </c>
      <c r="IK25" s="4">
        <f t="shared" si="192"/>
        <v>20002.5</v>
      </c>
      <c r="IL25" s="4">
        <f>PARAMETRELER!$D$4</f>
        <v>150018.75</v>
      </c>
      <c r="IM25" s="4">
        <f t="shared" si="193"/>
        <v>2800.3500000000004</v>
      </c>
      <c r="IN25" s="4">
        <f t="shared" si="194"/>
        <v>200.02500000000001</v>
      </c>
      <c r="IO25" s="4">
        <f t="shared" si="195"/>
        <v>17002.125</v>
      </c>
      <c r="IP25" s="4" cm="1">
        <f t="array" ref="IP25">SUMPRODUCT(--(SUM(G25,AC25,AY25,BU25,CQ25,DM25,EI25,FE25,GA25,GW25,HS25,IO25)&gt;PARAMETRELER!$D$21:$D$24), (SUM(G25,AC25,AY25,BU25,CQ25,DM25,EI25,FE25,GA25,GW25,HS25,IO25)-PARAMETRELER!$D$21:$D$24), {0.15;0.05;0.07;0.08})-SUM($H$2,H25,AD25,AZ25,BV25,CR25,DN25,EJ25,FF25,GB25,GX25,HT25)</f>
        <v>3400.4249999999993</v>
      </c>
      <c r="IQ25" s="4">
        <f>PARAMETRELER!$D$19</f>
        <v>3400.4249999999993</v>
      </c>
      <c r="IR25" s="4">
        <f t="shared" si="196"/>
        <v>204025.5</v>
      </c>
      <c r="IS25" s="4">
        <f t="shared" si="197"/>
        <v>187023.375</v>
      </c>
      <c r="IT25" s="4">
        <f t="shared" si="198"/>
        <v>20002.5</v>
      </c>
      <c r="IU25" s="4">
        <f>PARAMETRELER!$D$6</f>
        <v>20002.5</v>
      </c>
      <c r="IV25" s="4">
        <f t="shared" si="199"/>
        <v>0</v>
      </c>
      <c r="IW25" s="4">
        <f>IF(IK25&lt;=PARAMETRELER!$D$6,0,IV25*0.00759)</f>
        <v>0</v>
      </c>
      <c r="IX25" s="20">
        <f t="shared" si="132"/>
        <v>17002.125</v>
      </c>
      <c r="IY25" s="21">
        <f t="shared" si="133"/>
        <v>4100.5124999999998</v>
      </c>
      <c r="IZ25" s="21">
        <f t="shared" si="89"/>
        <v>400.05</v>
      </c>
      <c r="JA25" s="22">
        <f t="shared" si="90"/>
        <v>24503.0625</v>
      </c>
      <c r="JB25" s="44">
        <f t="shared" si="134"/>
        <v>1000.125</v>
      </c>
      <c r="JC25" s="45">
        <f t="shared" si="135"/>
        <v>23502.9375</v>
      </c>
    </row>
    <row r="26" spans="1:263" ht="15.6" x14ac:dyDescent="0.3">
      <c r="A26" s="2">
        <v>24</v>
      </c>
      <c r="B26" s="2" t="str">
        <f>'YILLIK MALİYET RAPORU'!B26</f>
        <v xml:space="preserve"> AD SOYAD 24</v>
      </c>
      <c r="C26" s="7">
        <f>'YILLIK MALİYET RAPORU'!C26</f>
        <v>20002.5</v>
      </c>
      <c r="D26" s="11">
        <f>PARAMETRELER!$D$4</f>
        <v>150018.75</v>
      </c>
      <c r="E26" s="7">
        <f t="shared" si="0"/>
        <v>2800.3500000000004</v>
      </c>
      <c r="F26" s="7">
        <f t="shared" si="1"/>
        <v>200.02500000000001</v>
      </c>
      <c r="G26" s="7">
        <f t="shared" si="2"/>
        <v>17002.125</v>
      </c>
      <c r="H26" s="7" cm="1">
        <f t="array" ref="H26">SUMPRODUCT(--(SUM(G26:G26)&gt;PARAMETRELER!$D$21:$D$24), (SUM(G26:G26)-PARAMETRELER!$D$21:$D$24), {0.15;0.05;0.07;0.08})-SUM($H$2:$H$2)</f>
        <v>2550.3187499999999</v>
      </c>
      <c r="I26" s="7">
        <f>PARAMETRELER!$D$8</f>
        <v>2550.3187499999999</v>
      </c>
      <c r="J26" s="7">
        <f t="shared" si="3"/>
        <v>17002.125</v>
      </c>
      <c r="K26" s="7">
        <v>0</v>
      </c>
      <c r="L26" s="7">
        <f t="shared" si="4"/>
        <v>20002.5</v>
      </c>
      <c r="M26" s="5">
        <f>PARAMETRELER!$D$6</f>
        <v>20002.5</v>
      </c>
      <c r="N26" s="7">
        <f t="shared" si="136"/>
        <v>0</v>
      </c>
      <c r="O26" s="7">
        <f>IF(C26&lt;=PARAMETRELER!$D$6,0,N26*0.00759)</f>
        <v>0</v>
      </c>
      <c r="P26" s="20">
        <f t="shared" si="5"/>
        <v>17002.125</v>
      </c>
      <c r="Q26" s="21">
        <f t="shared" si="6"/>
        <v>4100.5124999999998</v>
      </c>
      <c r="R26" s="21">
        <f t="shared" si="7"/>
        <v>400.05</v>
      </c>
      <c r="S26" s="20">
        <f t="shared" si="8"/>
        <v>24503.0625</v>
      </c>
      <c r="T26" s="44">
        <f t="shared" si="9"/>
        <v>1000.125</v>
      </c>
      <c r="U26" s="45">
        <f t="shared" si="91"/>
        <v>23502.9375</v>
      </c>
      <c r="W26" s="2">
        <v>24</v>
      </c>
      <c r="X26" s="2" t="str">
        <f t="shared" si="10"/>
        <v xml:space="preserve"> AD SOYAD 24</v>
      </c>
      <c r="Y26" s="7">
        <f t="shared" si="11"/>
        <v>20002.5</v>
      </c>
      <c r="Z26" s="11">
        <f>PARAMETRELER!$D$4</f>
        <v>150018.75</v>
      </c>
      <c r="AA26" s="7">
        <f t="shared" si="137"/>
        <v>2800.3500000000004</v>
      </c>
      <c r="AB26" s="7">
        <f t="shared" si="138"/>
        <v>200.02500000000001</v>
      </c>
      <c r="AC26" s="7">
        <f t="shared" si="12"/>
        <v>17002.125</v>
      </c>
      <c r="AD26" s="7" cm="1">
        <f t="array" ref="AD26">SUMPRODUCT(--(SUM(G26,AC26)&gt;PARAMETRELER!$D$21:$D$24), (SUM(G26,AC26)-PARAMETRELER!$D$21:$D$24), {0.15;0.05;0.07;0.08})-SUM($H$2,H26)</f>
        <v>2550.3187499999999</v>
      </c>
      <c r="AE26" s="7">
        <f>PARAMETRELER!$D$9</f>
        <v>2550.3187499999999</v>
      </c>
      <c r="AF26" s="7">
        <f t="shared" si="13"/>
        <v>34004.25</v>
      </c>
      <c r="AG26" s="7">
        <f t="shared" si="14"/>
        <v>17002.125</v>
      </c>
      <c r="AH26" s="7">
        <f t="shared" si="15"/>
        <v>20002.5</v>
      </c>
      <c r="AI26" s="5">
        <f>PARAMETRELER!$D$6</f>
        <v>20002.5</v>
      </c>
      <c r="AJ26" s="7">
        <f t="shared" si="139"/>
        <v>0</v>
      </c>
      <c r="AK26" s="7">
        <f>IF(Y26&lt;=PARAMETRELER!$D$6,0,AJ26*0.00759)</f>
        <v>0</v>
      </c>
      <c r="AL26" s="20">
        <f t="shared" si="92"/>
        <v>17002.125</v>
      </c>
      <c r="AM26" s="21">
        <f t="shared" si="93"/>
        <v>4100.5124999999998</v>
      </c>
      <c r="AN26" s="21">
        <f t="shared" si="16"/>
        <v>400.05</v>
      </c>
      <c r="AO26" s="20">
        <f t="shared" si="17"/>
        <v>24503.0625</v>
      </c>
      <c r="AP26" s="44">
        <f t="shared" si="94"/>
        <v>1000.125</v>
      </c>
      <c r="AQ26" s="45">
        <f t="shared" si="95"/>
        <v>23502.9375</v>
      </c>
      <c r="AS26" s="2">
        <v>24</v>
      </c>
      <c r="AT26" s="2" t="str">
        <f t="shared" si="18"/>
        <v xml:space="preserve"> AD SOYAD 24</v>
      </c>
      <c r="AU26" s="7">
        <f t="shared" si="19"/>
        <v>20002.5</v>
      </c>
      <c r="AV26" s="11">
        <f>PARAMETRELER!$D$4</f>
        <v>150018.75</v>
      </c>
      <c r="AW26" s="7">
        <f t="shared" si="140"/>
        <v>2800.3500000000004</v>
      </c>
      <c r="AX26" s="7">
        <f t="shared" si="141"/>
        <v>200.02500000000001</v>
      </c>
      <c r="AY26" s="7">
        <f t="shared" si="20"/>
        <v>17002.125</v>
      </c>
      <c r="AZ26" s="7" cm="1">
        <f t="array" ref="AZ26">SUMPRODUCT(--(SUM(G26,AC26,AY26)&gt;PARAMETRELER!$D$21:$D$24), (SUM(G26,AC26,AY26)-PARAMETRELER!$D$21:$D$24), {0.15;0.05;0.07;0.08})-SUM($H$2,H26,AD26)</f>
        <v>2550.3187499999995</v>
      </c>
      <c r="BA26" s="7">
        <f>PARAMETRELER!$D$10</f>
        <v>2550.3187499999995</v>
      </c>
      <c r="BB26" s="7">
        <f t="shared" si="21"/>
        <v>51006.375</v>
      </c>
      <c r="BC26" s="7">
        <f t="shared" si="22"/>
        <v>34004.25</v>
      </c>
      <c r="BD26" s="7">
        <f t="shared" si="23"/>
        <v>20002.5</v>
      </c>
      <c r="BE26" s="5">
        <f>PARAMETRELER!$D$6</f>
        <v>20002.5</v>
      </c>
      <c r="BF26" s="7">
        <f t="shared" si="142"/>
        <v>0</v>
      </c>
      <c r="BG26" s="7">
        <f>IF(AU26&lt;=PARAMETRELER!$D$6,0,BF26*0.00759)</f>
        <v>0</v>
      </c>
      <c r="BH26" s="20">
        <f t="shared" si="96"/>
        <v>17002.125</v>
      </c>
      <c r="BI26" s="21">
        <f t="shared" si="97"/>
        <v>4100.5124999999998</v>
      </c>
      <c r="BJ26" s="21">
        <f t="shared" si="24"/>
        <v>400.05</v>
      </c>
      <c r="BK26" s="20">
        <f t="shared" si="25"/>
        <v>24503.0625</v>
      </c>
      <c r="BL26" s="44">
        <f t="shared" si="98"/>
        <v>1000.125</v>
      </c>
      <c r="BM26" s="45">
        <f t="shared" si="99"/>
        <v>23502.9375</v>
      </c>
      <c r="BO26" s="2">
        <v>24</v>
      </c>
      <c r="BP26" s="2" t="str">
        <f t="shared" si="26"/>
        <v xml:space="preserve"> AD SOYAD 24</v>
      </c>
      <c r="BQ26" s="7">
        <f t="shared" si="27"/>
        <v>20002.5</v>
      </c>
      <c r="BR26" s="11">
        <f>PARAMETRELER!$D$4</f>
        <v>150018.75</v>
      </c>
      <c r="BS26" s="7">
        <f t="shared" si="143"/>
        <v>2800.3500000000004</v>
      </c>
      <c r="BT26" s="7">
        <f t="shared" si="144"/>
        <v>200.02500000000001</v>
      </c>
      <c r="BU26" s="7">
        <f t="shared" si="28"/>
        <v>17002.125</v>
      </c>
      <c r="BV26" s="7" cm="1">
        <f t="array" ref="BV26">SUMPRODUCT(--(SUM(G26,AC26,AY26,BU26)&gt;PARAMETRELER!$D$21:$D$24), (SUM(G26,AC26,AY26,BU26)-PARAMETRELER!$D$21:$D$24), {0.15;0.05;0.07;0.08})-SUM($H$2,H26,AD26,AZ26)</f>
        <v>2550.3187500000004</v>
      </c>
      <c r="BW26" s="7">
        <f>PARAMETRELER!$D$11</f>
        <v>2550.3187500000004</v>
      </c>
      <c r="BX26" s="7">
        <f t="shared" si="29"/>
        <v>68008.5</v>
      </c>
      <c r="BY26" s="7">
        <f t="shared" si="30"/>
        <v>51006.375</v>
      </c>
      <c r="BZ26" s="7">
        <f t="shared" si="31"/>
        <v>20002.5</v>
      </c>
      <c r="CA26" s="5">
        <f>PARAMETRELER!$D$6</f>
        <v>20002.5</v>
      </c>
      <c r="CB26" s="7">
        <f t="shared" si="145"/>
        <v>0</v>
      </c>
      <c r="CC26" s="7">
        <f>IF(BQ26&lt;=PARAMETRELER!$D$6,0,CB26*0.00759)</f>
        <v>0</v>
      </c>
      <c r="CD26" s="20">
        <f t="shared" si="100"/>
        <v>17002.125</v>
      </c>
      <c r="CE26" s="21">
        <f t="shared" si="101"/>
        <v>4100.5124999999998</v>
      </c>
      <c r="CF26" s="21">
        <f t="shared" si="32"/>
        <v>400.05</v>
      </c>
      <c r="CG26" s="20">
        <f t="shared" si="33"/>
        <v>24503.0625</v>
      </c>
      <c r="CH26" s="44">
        <f t="shared" si="102"/>
        <v>1000.125</v>
      </c>
      <c r="CI26" s="45">
        <f t="shared" si="103"/>
        <v>23502.9375</v>
      </c>
      <c r="CK26" s="2">
        <v>24</v>
      </c>
      <c r="CL26" s="2" t="str">
        <f t="shared" si="34"/>
        <v xml:space="preserve"> AD SOYAD 24</v>
      </c>
      <c r="CM26" s="7">
        <f t="shared" si="35"/>
        <v>20002.5</v>
      </c>
      <c r="CN26" s="11">
        <f>PARAMETRELER!$D$4</f>
        <v>150018.75</v>
      </c>
      <c r="CO26" s="7">
        <f t="shared" si="146"/>
        <v>2800.3500000000004</v>
      </c>
      <c r="CP26" s="7">
        <f t="shared" si="147"/>
        <v>200.02500000000001</v>
      </c>
      <c r="CQ26" s="7">
        <f t="shared" si="36"/>
        <v>17002.125</v>
      </c>
      <c r="CR26" s="7" cm="1">
        <f t="array" ref="CR26">SUMPRODUCT(--(SUM(G26,AC26,AY26,BU26,CQ26)&gt;PARAMETRELER!$D$21:$D$24), (SUM(G26,AC26,AY26,BU26,CQ26)-PARAMETRELER!$D$21:$D$24), {0.15;0.05;0.07;0.08})-SUM($H$2,H26,AD26,AZ26,BV26)</f>
        <v>2550.3187500000004</v>
      </c>
      <c r="CS26" s="7">
        <f>PARAMETRELER!$D$12</f>
        <v>2550.3187500000004</v>
      </c>
      <c r="CT26" s="7">
        <f t="shared" si="37"/>
        <v>85010.625</v>
      </c>
      <c r="CU26" s="7">
        <f t="shared" si="38"/>
        <v>68008.5</v>
      </c>
      <c r="CV26" s="7">
        <f t="shared" si="39"/>
        <v>20002.5</v>
      </c>
      <c r="CW26" s="5">
        <f>PARAMETRELER!$D$6</f>
        <v>20002.5</v>
      </c>
      <c r="CX26" s="7">
        <f t="shared" si="148"/>
        <v>0</v>
      </c>
      <c r="CY26" s="7">
        <f>IF(CM26&lt;=PARAMETRELER!$D$6,0,CX26*0.00759)</f>
        <v>0</v>
      </c>
      <c r="CZ26" s="20">
        <f t="shared" si="104"/>
        <v>17002.125</v>
      </c>
      <c r="DA26" s="21">
        <f t="shared" si="105"/>
        <v>4100.5124999999998</v>
      </c>
      <c r="DB26" s="21">
        <f t="shared" si="40"/>
        <v>400.05</v>
      </c>
      <c r="DC26" s="20">
        <f t="shared" si="41"/>
        <v>24503.0625</v>
      </c>
      <c r="DD26" s="44">
        <f t="shared" si="106"/>
        <v>1000.125</v>
      </c>
      <c r="DE26" s="45">
        <f t="shared" si="107"/>
        <v>23502.9375</v>
      </c>
      <c r="DG26" s="2">
        <v>24</v>
      </c>
      <c r="DH26" s="2" t="str">
        <f t="shared" si="200"/>
        <v xml:space="preserve"> AD SOYAD 24</v>
      </c>
      <c r="DI26" s="7">
        <f t="shared" si="201"/>
        <v>20002.5</v>
      </c>
      <c r="DJ26" s="11">
        <f>PARAMETRELER!$D$4</f>
        <v>150018.75</v>
      </c>
      <c r="DK26" s="7">
        <f t="shared" si="149"/>
        <v>2800.3500000000004</v>
      </c>
      <c r="DL26" s="7">
        <f t="shared" si="150"/>
        <v>200.02500000000001</v>
      </c>
      <c r="DM26" s="7">
        <f t="shared" si="43"/>
        <v>17002.125</v>
      </c>
      <c r="DN26" s="7" cm="1">
        <f t="array" ref="DN26">SUMPRODUCT(--(SUM(G26,AC26,AY26,BU26,CQ26,DM26)&gt;PARAMETRELER!$D$21:$D$24), (SUM(G26,AC26,AY26,BU26,CQ26,DM26)-PARAMETRELER!$D$21:$D$24), {0.15;0.05;0.07;0.08})-SUM($H$2,H26,AD26,AZ26,BV26,CR26)</f>
        <v>2550.3187499999985</v>
      </c>
      <c r="DO26" s="7">
        <f>PARAMETRELER!$D$13</f>
        <v>2550.3187499999985</v>
      </c>
      <c r="DP26" s="7">
        <f t="shared" si="44"/>
        <v>102012.75</v>
      </c>
      <c r="DQ26" s="7">
        <f t="shared" si="45"/>
        <v>85010.625</v>
      </c>
      <c r="DR26" s="7">
        <f t="shared" si="46"/>
        <v>20002.5</v>
      </c>
      <c r="DS26" s="5">
        <f>PARAMETRELER!$D$6</f>
        <v>20002.5</v>
      </c>
      <c r="DT26" s="7">
        <f t="shared" si="151"/>
        <v>0</v>
      </c>
      <c r="DU26" s="7">
        <f>IF(DI26&lt;=PARAMETRELER!$D$6,0,DT26*0.00759)</f>
        <v>0</v>
      </c>
      <c r="DV26" s="20">
        <f t="shared" si="108"/>
        <v>17002.125</v>
      </c>
      <c r="DW26" s="21">
        <f t="shared" si="109"/>
        <v>4100.5124999999998</v>
      </c>
      <c r="DX26" s="21">
        <f t="shared" si="47"/>
        <v>400.05</v>
      </c>
      <c r="DY26" s="20">
        <f t="shared" si="48"/>
        <v>24503.0625</v>
      </c>
      <c r="DZ26" s="44">
        <f t="shared" si="110"/>
        <v>1000.125</v>
      </c>
      <c r="EA26" s="45">
        <f t="shared" si="111"/>
        <v>23502.9375</v>
      </c>
      <c r="EC26" s="2">
        <v>24</v>
      </c>
      <c r="ED26" s="2" t="str">
        <f t="shared" si="49"/>
        <v xml:space="preserve"> AD SOYAD 24</v>
      </c>
      <c r="EE26" s="7">
        <f t="shared" si="152"/>
        <v>20002.5</v>
      </c>
      <c r="EF26" s="11">
        <f>PARAMETRELER!$D$4</f>
        <v>150018.75</v>
      </c>
      <c r="EG26" s="7">
        <f t="shared" si="153"/>
        <v>2800.3500000000004</v>
      </c>
      <c r="EH26" s="7">
        <f t="shared" si="154"/>
        <v>200.02500000000001</v>
      </c>
      <c r="EI26" s="7">
        <f t="shared" si="155"/>
        <v>17002.125</v>
      </c>
      <c r="EJ26" s="7" cm="1">
        <f t="array" ref="EJ26">SUMPRODUCT(--(SUM(G26,AC26,AY26,BU26,CQ26,DM26,EI26)&gt;PARAMETRELER!$D$21:$D$24), (SUM(G26,AC26,AY26,BU26,CQ26,DM26,EI26)-PARAMETRELER!$D$21:$D$24), {0.15;0.05;0.07;0.08})-SUM($H$2,H26,AD26,AZ26,BV26,CR26,DN26)</f>
        <v>3001.0625000000036</v>
      </c>
      <c r="EK26" s="7">
        <f>PARAMETRELER!$D$14</f>
        <v>3001.0625000000036</v>
      </c>
      <c r="EL26" s="7">
        <f t="shared" si="156"/>
        <v>119014.875</v>
      </c>
      <c r="EM26" s="7">
        <f t="shared" si="157"/>
        <v>102012.75</v>
      </c>
      <c r="EN26" s="7">
        <f t="shared" si="158"/>
        <v>20002.5</v>
      </c>
      <c r="EO26" s="5">
        <f>PARAMETRELER!$D$6</f>
        <v>20002.5</v>
      </c>
      <c r="EP26" s="7">
        <f t="shared" si="159"/>
        <v>0</v>
      </c>
      <c r="EQ26" s="7">
        <f>IF(EE26&lt;=PARAMETRELER!$D$6,0,EP26*0.00759)</f>
        <v>0</v>
      </c>
      <c r="ER26" s="20">
        <f t="shared" si="112"/>
        <v>17002.125</v>
      </c>
      <c r="ES26" s="21">
        <f t="shared" si="113"/>
        <v>4100.5124999999998</v>
      </c>
      <c r="ET26" s="21">
        <f t="shared" si="54"/>
        <v>400.05</v>
      </c>
      <c r="EU26" s="20">
        <f t="shared" si="55"/>
        <v>24503.0625</v>
      </c>
      <c r="EV26" s="44">
        <f t="shared" si="114"/>
        <v>1000.125</v>
      </c>
      <c r="EW26" s="45">
        <f t="shared" si="115"/>
        <v>23502.9375</v>
      </c>
      <c r="EY26" s="2">
        <v>24</v>
      </c>
      <c r="EZ26" s="2" t="str">
        <f t="shared" si="56"/>
        <v xml:space="preserve"> AD SOYAD 24</v>
      </c>
      <c r="FA26" s="7">
        <f t="shared" si="160"/>
        <v>20002.5</v>
      </c>
      <c r="FB26" s="11">
        <f>PARAMETRELER!$D$4</f>
        <v>150018.75</v>
      </c>
      <c r="FC26" s="7">
        <f t="shared" si="161"/>
        <v>2800.3500000000004</v>
      </c>
      <c r="FD26" s="7">
        <f t="shared" si="162"/>
        <v>200.02500000000001</v>
      </c>
      <c r="FE26" s="7">
        <f t="shared" si="163"/>
        <v>17002.125</v>
      </c>
      <c r="FF26" s="7" cm="1">
        <f t="array" ref="FF26">SUMPRODUCT(--(SUM(G26,AC26,AY26,BU26,CQ26,DM26,EI26,FE26)&gt;PARAMETRELER!$D$21:$D$24), (SUM(G26,AC26,AY26,BU26,CQ26,DM26,EI26,FE26)-PARAMETRELER!$D$21:$D$24), {0.15;0.05;0.07;0.08})-SUM($H$2,H26,AD26,AZ26,BV26,CR26,DN26,EJ26)</f>
        <v>3400.4249999999956</v>
      </c>
      <c r="FG26" s="7">
        <f>PARAMETRELER!$D$15</f>
        <v>3400.4249999999956</v>
      </c>
      <c r="FH26" s="7">
        <f t="shared" si="164"/>
        <v>136017</v>
      </c>
      <c r="FI26" s="7">
        <f t="shared" si="165"/>
        <v>119014.875</v>
      </c>
      <c r="FJ26" s="7">
        <f t="shared" si="166"/>
        <v>20002.5</v>
      </c>
      <c r="FK26" s="5">
        <f>PARAMETRELER!$D$6</f>
        <v>20002.5</v>
      </c>
      <c r="FL26" s="7">
        <f t="shared" si="167"/>
        <v>0</v>
      </c>
      <c r="FM26" s="7">
        <f>IF(FA26&lt;=PARAMETRELER!$D$6,0,FL26*0.00759)</f>
        <v>0</v>
      </c>
      <c r="FN26" s="20">
        <f t="shared" si="116"/>
        <v>17002.125</v>
      </c>
      <c r="FO26" s="21">
        <f t="shared" si="117"/>
        <v>4100.5124999999998</v>
      </c>
      <c r="FP26" s="21">
        <f t="shared" si="61"/>
        <v>400.05</v>
      </c>
      <c r="FQ26" s="20">
        <f t="shared" si="62"/>
        <v>24503.0625</v>
      </c>
      <c r="FR26" s="44">
        <f t="shared" si="118"/>
        <v>1000.125</v>
      </c>
      <c r="FS26" s="45">
        <f t="shared" si="119"/>
        <v>23502.9375</v>
      </c>
      <c r="FU26" s="2">
        <v>24</v>
      </c>
      <c r="FV26" s="2" t="str">
        <f t="shared" si="63"/>
        <v xml:space="preserve"> AD SOYAD 24</v>
      </c>
      <c r="FW26" s="7">
        <f t="shared" si="168"/>
        <v>20002.5</v>
      </c>
      <c r="FX26" s="11">
        <f>PARAMETRELER!$D$4</f>
        <v>150018.75</v>
      </c>
      <c r="FY26" s="7">
        <f t="shared" si="169"/>
        <v>2800.3500000000004</v>
      </c>
      <c r="FZ26" s="7">
        <f t="shared" si="170"/>
        <v>200.02500000000001</v>
      </c>
      <c r="GA26" s="7">
        <f t="shared" si="171"/>
        <v>17002.125</v>
      </c>
      <c r="GB26" s="7" cm="1">
        <f t="array" ref="GB26">SUMPRODUCT(--(SUM(G26,AC26,AY26,BU26,CQ26,DM26,EI26,FE26,GA26)&gt;PARAMETRELER!$D$21:$D$24), (SUM(G26,AC26,AY26,BU26,CQ26,DM26,EI26,FE26,GA26)-PARAMETRELER!$D$21:$D$24), {0.15;0.05;0.07;0.08})-SUM($H$2,H26,AD26,AZ26,BV26,CR26,DN26,EJ26,FF26)</f>
        <v>3400.4249999999993</v>
      </c>
      <c r="GC26" s="7">
        <f>PARAMETRELER!$D$16</f>
        <v>3400.4249999999993</v>
      </c>
      <c r="GD26" s="7">
        <f t="shared" si="172"/>
        <v>153019.125</v>
      </c>
      <c r="GE26" s="7">
        <f t="shared" si="173"/>
        <v>136017</v>
      </c>
      <c r="GF26" s="7">
        <f t="shared" si="174"/>
        <v>20002.5</v>
      </c>
      <c r="GG26" s="5">
        <f>PARAMETRELER!$D$6</f>
        <v>20002.5</v>
      </c>
      <c r="GH26" s="7">
        <f t="shared" si="175"/>
        <v>0</v>
      </c>
      <c r="GI26" s="7">
        <f>IF(FW26&lt;=PARAMETRELER!$D$6,0,GH26*0.00759)</f>
        <v>0</v>
      </c>
      <c r="GJ26" s="20">
        <f t="shared" si="120"/>
        <v>17002.125</v>
      </c>
      <c r="GK26" s="21">
        <f t="shared" si="121"/>
        <v>4100.5124999999998</v>
      </c>
      <c r="GL26" s="21">
        <f t="shared" si="68"/>
        <v>400.05</v>
      </c>
      <c r="GM26" s="20">
        <f t="shared" si="69"/>
        <v>24503.0625</v>
      </c>
      <c r="GN26" s="44">
        <f t="shared" si="122"/>
        <v>1000.125</v>
      </c>
      <c r="GO26" s="45">
        <f t="shared" si="123"/>
        <v>23502.9375</v>
      </c>
      <c r="GQ26" s="2">
        <v>24</v>
      </c>
      <c r="GR26" s="2" t="str">
        <f t="shared" si="70"/>
        <v xml:space="preserve"> AD SOYAD 24</v>
      </c>
      <c r="GS26" s="7">
        <f t="shared" si="176"/>
        <v>20002.5</v>
      </c>
      <c r="GT26" s="11">
        <f>PARAMETRELER!$D$4</f>
        <v>150018.75</v>
      </c>
      <c r="GU26" s="7">
        <f t="shared" si="177"/>
        <v>2800.3500000000004</v>
      </c>
      <c r="GV26" s="7">
        <f t="shared" si="178"/>
        <v>200.02500000000001</v>
      </c>
      <c r="GW26" s="7">
        <f t="shared" si="179"/>
        <v>17002.125</v>
      </c>
      <c r="GX26" s="7" cm="1">
        <f t="array" ref="GX26">SUMPRODUCT(--(SUM(G26,AC26,AY26,BU26,CQ26,DM26,EI26,FE26,GA26,GW26)&gt;PARAMETRELER!$D$21:$D$24), (SUM(G26,AC26,AY26,BU26,CQ26,DM26,EI26,FE26,GA26,GW26)-PARAMETRELER!$D$21:$D$24), {0.15;0.05;0.07;0.08})-SUM($H$2,H26,AD26,AZ26,BV26,CR26,DN26,EJ26,FF26,GB26)</f>
        <v>3400.4250000000029</v>
      </c>
      <c r="GY26" s="7">
        <f>PARAMETRELER!$D$17</f>
        <v>3400.4250000000029</v>
      </c>
      <c r="GZ26" s="7">
        <f t="shared" si="180"/>
        <v>170021.25</v>
      </c>
      <c r="HA26" s="7">
        <f t="shared" si="181"/>
        <v>153019.125</v>
      </c>
      <c r="HB26" s="7">
        <f t="shared" si="182"/>
        <v>20002.5</v>
      </c>
      <c r="HC26" s="5">
        <f>PARAMETRELER!$D$6</f>
        <v>20002.5</v>
      </c>
      <c r="HD26" s="7">
        <f t="shared" si="183"/>
        <v>0</v>
      </c>
      <c r="HE26" s="7">
        <f>IF(GS26&lt;=PARAMETRELER!$D$6,0,HD26*0.00759)</f>
        <v>0</v>
      </c>
      <c r="HF26" s="20">
        <f t="shared" si="124"/>
        <v>17002.125</v>
      </c>
      <c r="HG26" s="21">
        <f t="shared" si="125"/>
        <v>4100.5124999999998</v>
      </c>
      <c r="HH26" s="21">
        <f t="shared" si="75"/>
        <v>400.05</v>
      </c>
      <c r="HI26" s="20">
        <f t="shared" si="76"/>
        <v>24503.0625</v>
      </c>
      <c r="HJ26" s="44">
        <f t="shared" si="126"/>
        <v>1000.125</v>
      </c>
      <c r="HK26" s="45">
        <f t="shared" si="127"/>
        <v>23502.9375</v>
      </c>
      <c r="HM26" s="2">
        <v>24</v>
      </c>
      <c r="HN26" s="2" t="str">
        <f t="shared" si="77"/>
        <v xml:space="preserve"> AD SOYAD 24</v>
      </c>
      <c r="HO26" s="7">
        <f t="shared" si="184"/>
        <v>20002.5</v>
      </c>
      <c r="HP26" s="11">
        <f>PARAMETRELER!$D$4</f>
        <v>150018.75</v>
      </c>
      <c r="HQ26" s="7">
        <f t="shared" si="185"/>
        <v>2800.3500000000004</v>
      </c>
      <c r="HR26" s="7">
        <f t="shared" si="186"/>
        <v>200.02500000000001</v>
      </c>
      <c r="HS26" s="7">
        <f t="shared" si="187"/>
        <v>17002.125</v>
      </c>
      <c r="HT26" s="7" cm="1">
        <f t="array" ref="HT26">SUMPRODUCT(--(SUM(G26,AC26,AY26,BU26,CQ26,DM26,EI26,FE26,GA26,GW26,HS26)&gt;PARAMETRELER!$D$21:$D$24), (SUM(G26,AC26,AY26,BU26,CQ26,DM26,EI26,FE26,GA26,GW26,HS26)-PARAMETRELER!$D$21:$D$24), {0.15;0.05;0.07;0.08})-SUM($H$2,H26,AD26,AZ26,BV26,CR26,DN26,EJ26,FF26,GB26,GX26)</f>
        <v>3400.4249999999993</v>
      </c>
      <c r="HU26" s="7">
        <f>PARAMETRELER!$D$18</f>
        <v>3400.4249999999993</v>
      </c>
      <c r="HV26" s="7">
        <f t="shared" si="188"/>
        <v>187023.375</v>
      </c>
      <c r="HW26" s="7">
        <f t="shared" si="189"/>
        <v>170021.25</v>
      </c>
      <c r="HX26" s="7">
        <f t="shared" si="190"/>
        <v>20002.5</v>
      </c>
      <c r="HY26" s="5">
        <f>PARAMETRELER!$D$6</f>
        <v>20002.5</v>
      </c>
      <c r="HZ26" s="7">
        <f t="shared" si="191"/>
        <v>0</v>
      </c>
      <c r="IA26" s="7">
        <f>IF(HO26&lt;=PARAMETRELER!$D$6,0,HZ26*0.00759)</f>
        <v>0</v>
      </c>
      <c r="IB26" s="20">
        <f t="shared" si="128"/>
        <v>17002.125</v>
      </c>
      <c r="IC26" s="21">
        <f t="shared" si="129"/>
        <v>4100.5124999999998</v>
      </c>
      <c r="ID26" s="21">
        <f t="shared" si="82"/>
        <v>400.05</v>
      </c>
      <c r="IE26" s="20">
        <f t="shared" si="83"/>
        <v>24503.0625</v>
      </c>
      <c r="IF26" s="44">
        <f t="shared" si="130"/>
        <v>1000.125</v>
      </c>
      <c r="IG26" s="45">
        <f t="shared" si="131"/>
        <v>23502.9375</v>
      </c>
      <c r="II26" s="2">
        <v>24</v>
      </c>
      <c r="IJ26" s="2" t="str">
        <f t="shared" si="84"/>
        <v xml:space="preserve"> AD SOYAD 24</v>
      </c>
      <c r="IK26" s="7">
        <f t="shared" si="192"/>
        <v>20002.5</v>
      </c>
      <c r="IL26" s="11">
        <f>PARAMETRELER!$D$4</f>
        <v>150018.75</v>
      </c>
      <c r="IM26" s="7">
        <f t="shared" si="193"/>
        <v>2800.3500000000004</v>
      </c>
      <c r="IN26" s="7">
        <f t="shared" si="194"/>
        <v>200.02500000000001</v>
      </c>
      <c r="IO26" s="7">
        <f t="shared" si="195"/>
        <v>17002.125</v>
      </c>
      <c r="IP26" s="7" cm="1">
        <f t="array" ref="IP26">SUMPRODUCT(--(SUM(G26,AC26,AY26,BU26,CQ26,DM26,EI26,FE26,GA26,GW26,HS26,IO26)&gt;PARAMETRELER!$D$21:$D$24), (SUM(G26,AC26,AY26,BU26,CQ26,DM26,EI26,FE26,GA26,GW26,HS26,IO26)-PARAMETRELER!$D$21:$D$24), {0.15;0.05;0.07;0.08})-SUM($H$2,H26,AD26,AZ26,BV26,CR26,DN26,EJ26,FF26,GB26,GX26,HT26)</f>
        <v>3400.4249999999993</v>
      </c>
      <c r="IQ26" s="7">
        <f>PARAMETRELER!$D$19</f>
        <v>3400.4249999999993</v>
      </c>
      <c r="IR26" s="7">
        <f t="shared" si="196"/>
        <v>204025.5</v>
      </c>
      <c r="IS26" s="7">
        <f t="shared" si="197"/>
        <v>187023.375</v>
      </c>
      <c r="IT26" s="7">
        <f t="shared" si="198"/>
        <v>20002.5</v>
      </c>
      <c r="IU26" s="5">
        <f>PARAMETRELER!$D$6</f>
        <v>20002.5</v>
      </c>
      <c r="IV26" s="7">
        <f t="shared" si="199"/>
        <v>0</v>
      </c>
      <c r="IW26" s="7">
        <f>IF(IK26&lt;=PARAMETRELER!$D$6,0,IV26*0.00759)</f>
        <v>0</v>
      </c>
      <c r="IX26" s="20">
        <f t="shared" si="132"/>
        <v>17002.125</v>
      </c>
      <c r="IY26" s="21">
        <f t="shared" si="133"/>
        <v>4100.5124999999998</v>
      </c>
      <c r="IZ26" s="21">
        <f t="shared" si="89"/>
        <v>400.05</v>
      </c>
      <c r="JA26" s="20">
        <f t="shared" si="90"/>
        <v>24503.0625</v>
      </c>
      <c r="JB26" s="44">
        <f t="shared" si="134"/>
        <v>1000.125</v>
      </c>
      <c r="JC26" s="45">
        <f t="shared" si="135"/>
        <v>23502.9375</v>
      </c>
    </row>
    <row r="27" spans="1:263" ht="15.6" x14ac:dyDescent="0.3">
      <c r="A27" s="3">
        <v>25</v>
      </c>
      <c r="B27" s="3" t="str">
        <f>'YILLIK MALİYET RAPORU'!B27</f>
        <v xml:space="preserve"> AD SOYAD 25</v>
      </c>
      <c r="C27" s="4">
        <f>'YILLIK MALİYET RAPORU'!C27</f>
        <v>20002.5</v>
      </c>
      <c r="D27" s="4">
        <f>PARAMETRELER!$D$4</f>
        <v>150018.75</v>
      </c>
      <c r="E27" s="4">
        <f t="shared" si="0"/>
        <v>2800.3500000000004</v>
      </c>
      <c r="F27" s="4">
        <f t="shared" si="1"/>
        <v>200.02500000000001</v>
      </c>
      <c r="G27" s="4">
        <f t="shared" si="2"/>
        <v>17002.125</v>
      </c>
      <c r="H27" s="4" cm="1">
        <f t="array" ref="H27">SUMPRODUCT(--(SUM(G27:G27)&gt;PARAMETRELER!$D$21:$D$24), (SUM(G27:G27)-PARAMETRELER!$D$21:$D$24), {0.15;0.05;0.07;0.08})-SUM($H$2:$H$2)</f>
        <v>2550.3187499999999</v>
      </c>
      <c r="I27" s="4">
        <f>PARAMETRELER!$D$8</f>
        <v>2550.3187499999999</v>
      </c>
      <c r="J27" s="4">
        <f t="shared" si="3"/>
        <v>17002.125</v>
      </c>
      <c r="K27" s="4">
        <v>0</v>
      </c>
      <c r="L27" s="4">
        <f t="shared" si="4"/>
        <v>20002.5</v>
      </c>
      <c r="M27" s="4">
        <f>PARAMETRELER!$D$6</f>
        <v>20002.5</v>
      </c>
      <c r="N27" s="4">
        <f t="shared" si="136"/>
        <v>0</v>
      </c>
      <c r="O27" s="4">
        <f>IF(C27&lt;=PARAMETRELER!$D$6,0,N27*0.00759)</f>
        <v>0</v>
      </c>
      <c r="P27" s="20">
        <f t="shared" si="5"/>
        <v>17002.125</v>
      </c>
      <c r="Q27" s="21">
        <f t="shared" si="6"/>
        <v>4100.5124999999998</v>
      </c>
      <c r="R27" s="21">
        <f t="shared" si="7"/>
        <v>400.05</v>
      </c>
      <c r="S27" s="22">
        <f t="shared" si="8"/>
        <v>24503.0625</v>
      </c>
      <c r="T27" s="44">
        <f t="shared" si="9"/>
        <v>1000.125</v>
      </c>
      <c r="U27" s="45">
        <f t="shared" si="91"/>
        <v>23502.9375</v>
      </c>
      <c r="W27" s="3">
        <v>25</v>
      </c>
      <c r="X27" s="3" t="str">
        <f t="shared" si="10"/>
        <v xml:space="preserve"> AD SOYAD 25</v>
      </c>
      <c r="Y27" s="4">
        <f t="shared" si="11"/>
        <v>20002.5</v>
      </c>
      <c r="Z27" s="4">
        <f>PARAMETRELER!$D$4</f>
        <v>150018.75</v>
      </c>
      <c r="AA27" s="4">
        <f t="shared" si="137"/>
        <v>2800.3500000000004</v>
      </c>
      <c r="AB27" s="4">
        <f t="shared" si="138"/>
        <v>200.02500000000001</v>
      </c>
      <c r="AC27" s="4">
        <f t="shared" si="12"/>
        <v>17002.125</v>
      </c>
      <c r="AD27" s="4" cm="1">
        <f t="array" ref="AD27">SUMPRODUCT(--(SUM(G27,AC27)&gt;PARAMETRELER!$D$21:$D$24), (SUM(G27,AC27)-PARAMETRELER!$D$21:$D$24), {0.15;0.05;0.07;0.08})-SUM($H$2,H27)</f>
        <v>2550.3187499999999</v>
      </c>
      <c r="AE27" s="4">
        <f>PARAMETRELER!$D$9</f>
        <v>2550.3187499999999</v>
      </c>
      <c r="AF27" s="4">
        <f t="shared" si="13"/>
        <v>34004.25</v>
      </c>
      <c r="AG27" s="4">
        <f t="shared" si="14"/>
        <v>17002.125</v>
      </c>
      <c r="AH27" s="4">
        <f t="shared" si="15"/>
        <v>20002.5</v>
      </c>
      <c r="AI27" s="4">
        <f>PARAMETRELER!$D$6</f>
        <v>20002.5</v>
      </c>
      <c r="AJ27" s="4">
        <f t="shared" si="139"/>
        <v>0</v>
      </c>
      <c r="AK27" s="4">
        <f>IF(Y27&lt;=PARAMETRELER!$D$6,0,AJ27*0.00759)</f>
        <v>0</v>
      </c>
      <c r="AL27" s="20">
        <f t="shared" si="92"/>
        <v>17002.125</v>
      </c>
      <c r="AM27" s="21">
        <f t="shared" si="93"/>
        <v>4100.5124999999998</v>
      </c>
      <c r="AN27" s="21">
        <f t="shared" si="16"/>
        <v>400.05</v>
      </c>
      <c r="AO27" s="22">
        <f t="shared" si="17"/>
        <v>24503.0625</v>
      </c>
      <c r="AP27" s="44">
        <f t="shared" si="94"/>
        <v>1000.125</v>
      </c>
      <c r="AQ27" s="45">
        <f t="shared" si="95"/>
        <v>23502.9375</v>
      </c>
      <c r="AS27" s="3">
        <v>25</v>
      </c>
      <c r="AT27" s="3" t="str">
        <f t="shared" si="18"/>
        <v xml:space="preserve"> AD SOYAD 25</v>
      </c>
      <c r="AU27" s="4">
        <f t="shared" si="19"/>
        <v>20002.5</v>
      </c>
      <c r="AV27" s="4">
        <f>PARAMETRELER!$D$4</f>
        <v>150018.75</v>
      </c>
      <c r="AW27" s="4">
        <f t="shared" si="140"/>
        <v>2800.3500000000004</v>
      </c>
      <c r="AX27" s="4">
        <f t="shared" si="141"/>
        <v>200.02500000000001</v>
      </c>
      <c r="AY27" s="4">
        <f t="shared" si="20"/>
        <v>17002.125</v>
      </c>
      <c r="AZ27" s="4" cm="1">
        <f t="array" ref="AZ27">SUMPRODUCT(--(SUM(G27,AC27,AY27)&gt;PARAMETRELER!$D$21:$D$24), (SUM(G27,AC27,AY27)-PARAMETRELER!$D$21:$D$24), {0.15;0.05;0.07;0.08})-SUM($H$2,H27,AD27)</f>
        <v>2550.3187499999995</v>
      </c>
      <c r="BA27" s="4">
        <f>PARAMETRELER!$D$10</f>
        <v>2550.3187499999995</v>
      </c>
      <c r="BB27" s="4">
        <f t="shared" si="21"/>
        <v>51006.375</v>
      </c>
      <c r="BC27" s="4">
        <f t="shared" si="22"/>
        <v>34004.25</v>
      </c>
      <c r="BD27" s="4">
        <f t="shared" si="23"/>
        <v>20002.5</v>
      </c>
      <c r="BE27" s="4">
        <f>PARAMETRELER!$D$6</f>
        <v>20002.5</v>
      </c>
      <c r="BF27" s="4">
        <f t="shared" si="142"/>
        <v>0</v>
      </c>
      <c r="BG27" s="4">
        <f>IF(AU27&lt;=PARAMETRELER!$D$6,0,BF27*0.00759)</f>
        <v>0</v>
      </c>
      <c r="BH27" s="20">
        <f t="shared" si="96"/>
        <v>17002.125</v>
      </c>
      <c r="BI27" s="21">
        <f t="shared" si="97"/>
        <v>4100.5124999999998</v>
      </c>
      <c r="BJ27" s="21">
        <f t="shared" si="24"/>
        <v>400.05</v>
      </c>
      <c r="BK27" s="22">
        <f t="shared" si="25"/>
        <v>24503.0625</v>
      </c>
      <c r="BL27" s="44">
        <f t="shared" si="98"/>
        <v>1000.125</v>
      </c>
      <c r="BM27" s="45">
        <f t="shared" si="99"/>
        <v>23502.9375</v>
      </c>
      <c r="BO27" s="3">
        <v>25</v>
      </c>
      <c r="BP27" s="3" t="str">
        <f t="shared" si="26"/>
        <v xml:space="preserve"> AD SOYAD 25</v>
      </c>
      <c r="BQ27" s="4">
        <f t="shared" si="27"/>
        <v>20002.5</v>
      </c>
      <c r="BR27" s="4">
        <f>PARAMETRELER!$D$4</f>
        <v>150018.75</v>
      </c>
      <c r="BS27" s="4">
        <f t="shared" si="143"/>
        <v>2800.3500000000004</v>
      </c>
      <c r="BT27" s="4">
        <f t="shared" si="144"/>
        <v>200.02500000000001</v>
      </c>
      <c r="BU27" s="4">
        <f t="shared" si="28"/>
        <v>17002.125</v>
      </c>
      <c r="BV27" s="4" cm="1">
        <f t="array" ref="BV27">SUMPRODUCT(--(SUM(G27,AC27,AY27,BU27)&gt;PARAMETRELER!$D$21:$D$24), (SUM(G27,AC27,AY27,BU27)-PARAMETRELER!$D$21:$D$24), {0.15;0.05;0.07;0.08})-SUM($H$2,H27,AD27,AZ27)</f>
        <v>2550.3187500000004</v>
      </c>
      <c r="BW27" s="4">
        <f>PARAMETRELER!$D$11</f>
        <v>2550.3187500000004</v>
      </c>
      <c r="BX27" s="4">
        <f t="shared" si="29"/>
        <v>68008.5</v>
      </c>
      <c r="BY27" s="4">
        <f t="shared" si="30"/>
        <v>51006.375</v>
      </c>
      <c r="BZ27" s="4">
        <f t="shared" si="31"/>
        <v>20002.5</v>
      </c>
      <c r="CA27" s="4">
        <f>PARAMETRELER!$D$6</f>
        <v>20002.5</v>
      </c>
      <c r="CB27" s="4">
        <f t="shared" si="145"/>
        <v>0</v>
      </c>
      <c r="CC27" s="4">
        <f>IF(BQ27&lt;=PARAMETRELER!$D$6,0,CB27*0.00759)</f>
        <v>0</v>
      </c>
      <c r="CD27" s="20">
        <f t="shared" si="100"/>
        <v>17002.125</v>
      </c>
      <c r="CE27" s="21">
        <f t="shared" si="101"/>
        <v>4100.5124999999998</v>
      </c>
      <c r="CF27" s="21">
        <f t="shared" si="32"/>
        <v>400.05</v>
      </c>
      <c r="CG27" s="22">
        <f t="shared" si="33"/>
        <v>24503.0625</v>
      </c>
      <c r="CH27" s="44">
        <f t="shared" si="102"/>
        <v>1000.125</v>
      </c>
      <c r="CI27" s="45">
        <f t="shared" si="103"/>
        <v>23502.9375</v>
      </c>
      <c r="CK27" s="3">
        <v>25</v>
      </c>
      <c r="CL27" s="3" t="str">
        <f t="shared" si="34"/>
        <v xml:space="preserve"> AD SOYAD 25</v>
      </c>
      <c r="CM27" s="4">
        <f t="shared" si="35"/>
        <v>20002.5</v>
      </c>
      <c r="CN27" s="4">
        <f>PARAMETRELER!$D$4</f>
        <v>150018.75</v>
      </c>
      <c r="CO27" s="4">
        <f t="shared" si="146"/>
        <v>2800.3500000000004</v>
      </c>
      <c r="CP27" s="4">
        <f t="shared" si="147"/>
        <v>200.02500000000001</v>
      </c>
      <c r="CQ27" s="4">
        <f t="shared" si="36"/>
        <v>17002.125</v>
      </c>
      <c r="CR27" s="4" cm="1">
        <f t="array" ref="CR27">SUMPRODUCT(--(SUM(G27,AC27,AY27,BU27,CQ27)&gt;PARAMETRELER!$D$21:$D$24), (SUM(G27,AC27,AY27,BU27,CQ27)-PARAMETRELER!$D$21:$D$24), {0.15;0.05;0.07;0.08})-SUM($H$2,H27,AD27,AZ27,BV27)</f>
        <v>2550.3187500000004</v>
      </c>
      <c r="CS27" s="4">
        <f>PARAMETRELER!$D$12</f>
        <v>2550.3187500000004</v>
      </c>
      <c r="CT27" s="4">
        <f t="shared" si="37"/>
        <v>85010.625</v>
      </c>
      <c r="CU27" s="4">
        <f t="shared" si="38"/>
        <v>68008.5</v>
      </c>
      <c r="CV27" s="4">
        <f t="shared" si="39"/>
        <v>20002.5</v>
      </c>
      <c r="CW27" s="4">
        <f>PARAMETRELER!$D$6</f>
        <v>20002.5</v>
      </c>
      <c r="CX27" s="4">
        <f t="shared" si="148"/>
        <v>0</v>
      </c>
      <c r="CY27" s="4">
        <f>IF(CM27&lt;=PARAMETRELER!$D$6,0,CX27*0.00759)</f>
        <v>0</v>
      </c>
      <c r="CZ27" s="20">
        <f t="shared" si="104"/>
        <v>17002.125</v>
      </c>
      <c r="DA27" s="21">
        <f t="shared" si="105"/>
        <v>4100.5124999999998</v>
      </c>
      <c r="DB27" s="21">
        <f t="shared" si="40"/>
        <v>400.05</v>
      </c>
      <c r="DC27" s="22">
        <f t="shared" si="41"/>
        <v>24503.0625</v>
      </c>
      <c r="DD27" s="44">
        <f t="shared" si="106"/>
        <v>1000.125</v>
      </c>
      <c r="DE27" s="45">
        <f t="shared" si="107"/>
        <v>23502.9375</v>
      </c>
      <c r="DG27" s="3">
        <v>25</v>
      </c>
      <c r="DH27" s="3" t="str">
        <f t="shared" si="200"/>
        <v xml:space="preserve"> AD SOYAD 25</v>
      </c>
      <c r="DI27" s="4">
        <f t="shared" si="201"/>
        <v>20002.5</v>
      </c>
      <c r="DJ27" s="4">
        <f>PARAMETRELER!$D$4</f>
        <v>150018.75</v>
      </c>
      <c r="DK27" s="4">
        <f t="shared" si="149"/>
        <v>2800.3500000000004</v>
      </c>
      <c r="DL27" s="4">
        <f t="shared" si="150"/>
        <v>200.02500000000001</v>
      </c>
      <c r="DM27" s="4">
        <f t="shared" si="43"/>
        <v>17002.125</v>
      </c>
      <c r="DN27" s="4" cm="1">
        <f t="array" ref="DN27">SUMPRODUCT(--(SUM(G27,AC27,AY27,BU27,CQ27,DM27)&gt;PARAMETRELER!$D$21:$D$24), (SUM(G27,AC27,AY27,BU27,CQ27,DM27)-PARAMETRELER!$D$21:$D$24), {0.15;0.05;0.07;0.08})-SUM($H$2,H27,AD27,AZ27,BV27,CR27)</f>
        <v>2550.3187499999985</v>
      </c>
      <c r="DO27" s="4">
        <f>PARAMETRELER!$D$13</f>
        <v>2550.3187499999985</v>
      </c>
      <c r="DP27" s="4">
        <f t="shared" si="44"/>
        <v>102012.75</v>
      </c>
      <c r="DQ27" s="4">
        <f t="shared" si="45"/>
        <v>85010.625</v>
      </c>
      <c r="DR27" s="4">
        <f t="shared" si="46"/>
        <v>20002.5</v>
      </c>
      <c r="DS27" s="4">
        <f>PARAMETRELER!$D$6</f>
        <v>20002.5</v>
      </c>
      <c r="DT27" s="4">
        <f t="shared" si="151"/>
        <v>0</v>
      </c>
      <c r="DU27" s="4">
        <f>IF(DI27&lt;=PARAMETRELER!$D$6,0,DT27*0.00759)</f>
        <v>0</v>
      </c>
      <c r="DV27" s="20">
        <f t="shared" si="108"/>
        <v>17002.125</v>
      </c>
      <c r="DW27" s="21">
        <f t="shared" si="109"/>
        <v>4100.5124999999998</v>
      </c>
      <c r="DX27" s="21">
        <f t="shared" si="47"/>
        <v>400.05</v>
      </c>
      <c r="DY27" s="22">
        <f t="shared" si="48"/>
        <v>24503.0625</v>
      </c>
      <c r="DZ27" s="44">
        <f t="shared" si="110"/>
        <v>1000.125</v>
      </c>
      <c r="EA27" s="45">
        <f t="shared" si="111"/>
        <v>23502.9375</v>
      </c>
      <c r="EC27" s="3">
        <v>25</v>
      </c>
      <c r="ED27" s="3" t="str">
        <f t="shared" si="49"/>
        <v xml:space="preserve"> AD SOYAD 25</v>
      </c>
      <c r="EE27" s="4">
        <f t="shared" si="152"/>
        <v>20002.5</v>
      </c>
      <c r="EF27" s="4">
        <f>PARAMETRELER!$D$4</f>
        <v>150018.75</v>
      </c>
      <c r="EG27" s="4">
        <f t="shared" si="153"/>
        <v>2800.3500000000004</v>
      </c>
      <c r="EH27" s="4">
        <f t="shared" si="154"/>
        <v>200.02500000000001</v>
      </c>
      <c r="EI27" s="4">
        <f t="shared" si="155"/>
        <v>17002.125</v>
      </c>
      <c r="EJ27" s="4" cm="1">
        <f t="array" ref="EJ27">SUMPRODUCT(--(SUM(G27,AC27,AY27,BU27,CQ27,DM27,EI27)&gt;PARAMETRELER!$D$21:$D$24), (SUM(G27,AC27,AY27,BU27,CQ27,DM27,EI27)-PARAMETRELER!$D$21:$D$24), {0.15;0.05;0.07;0.08})-SUM($H$2,H27,AD27,AZ27,BV27,CR27,DN27)</f>
        <v>3001.0625000000036</v>
      </c>
      <c r="EK27" s="4">
        <f>PARAMETRELER!$D$14</f>
        <v>3001.0625000000036</v>
      </c>
      <c r="EL27" s="4">
        <f t="shared" si="156"/>
        <v>119014.875</v>
      </c>
      <c r="EM27" s="4">
        <f t="shared" si="157"/>
        <v>102012.75</v>
      </c>
      <c r="EN27" s="4">
        <f t="shared" si="158"/>
        <v>20002.5</v>
      </c>
      <c r="EO27" s="4">
        <f>PARAMETRELER!$D$6</f>
        <v>20002.5</v>
      </c>
      <c r="EP27" s="4">
        <f t="shared" si="159"/>
        <v>0</v>
      </c>
      <c r="EQ27" s="4">
        <f>IF(EE27&lt;=PARAMETRELER!$D$6,0,EP27*0.00759)</f>
        <v>0</v>
      </c>
      <c r="ER27" s="20">
        <f t="shared" si="112"/>
        <v>17002.125</v>
      </c>
      <c r="ES27" s="21">
        <f t="shared" si="113"/>
        <v>4100.5124999999998</v>
      </c>
      <c r="ET27" s="21">
        <f t="shared" si="54"/>
        <v>400.05</v>
      </c>
      <c r="EU27" s="22">
        <f t="shared" si="55"/>
        <v>24503.0625</v>
      </c>
      <c r="EV27" s="44">
        <f t="shared" si="114"/>
        <v>1000.125</v>
      </c>
      <c r="EW27" s="45">
        <f t="shared" si="115"/>
        <v>23502.9375</v>
      </c>
      <c r="EY27" s="3">
        <v>25</v>
      </c>
      <c r="EZ27" s="3" t="str">
        <f t="shared" si="56"/>
        <v xml:space="preserve"> AD SOYAD 25</v>
      </c>
      <c r="FA27" s="4">
        <f t="shared" si="160"/>
        <v>20002.5</v>
      </c>
      <c r="FB27" s="4">
        <f>PARAMETRELER!$D$4</f>
        <v>150018.75</v>
      </c>
      <c r="FC27" s="4">
        <f t="shared" si="161"/>
        <v>2800.3500000000004</v>
      </c>
      <c r="FD27" s="4">
        <f t="shared" si="162"/>
        <v>200.02500000000001</v>
      </c>
      <c r="FE27" s="4">
        <f t="shared" si="163"/>
        <v>17002.125</v>
      </c>
      <c r="FF27" s="4" cm="1">
        <f t="array" ref="FF27">SUMPRODUCT(--(SUM(G27,AC27,AY27,BU27,CQ27,DM27,EI27,FE27)&gt;PARAMETRELER!$D$21:$D$24), (SUM(G27,AC27,AY27,BU27,CQ27,DM27,EI27,FE27)-PARAMETRELER!$D$21:$D$24), {0.15;0.05;0.07;0.08})-SUM($H$2,H27,AD27,AZ27,BV27,CR27,DN27,EJ27)</f>
        <v>3400.4249999999956</v>
      </c>
      <c r="FG27" s="4">
        <f>PARAMETRELER!$D$15</f>
        <v>3400.4249999999956</v>
      </c>
      <c r="FH27" s="4">
        <f t="shared" si="164"/>
        <v>136017</v>
      </c>
      <c r="FI27" s="4">
        <f t="shared" si="165"/>
        <v>119014.875</v>
      </c>
      <c r="FJ27" s="4">
        <f t="shared" si="166"/>
        <v>20002.5</v>
      </c>
      <c r="FK27" s="4">
        <f>PARAMETRELER!$D$6</f>
        <v>20002.5</v>
      </c>
      <c r="FL27" s="4">
        <f t="shared" si="167"/>
        <v>0</v>
      </c>
      <c r="FM27" s="4">
        <f>IF(FA27&lt;=PARAMETRELER!$D$6,0,FL27*0.00759)</f>
        <v>0</v>
      </c>
      <c r="FN27" s="20">
        <f t="shared" si="116"/>
        <v>17002.125</v>
      </c>
      <c r="FO27" s="21">
        <f t="shared" si="117"/>
        <v>4100.5124999999998</v>
      </c>
      <c r="FP27" s="21">
        <f t="shared" si="61"/>
        <v>400.05</v>
      </c>
      <c r="FQ27" s="22">
        <f t="shared" si="62"/>
        <v>24503.0625</v>
      </c>
      <c r="FR27" s="44">
        <f t="shared" si="118"/>
        <v>1000.125</v>
      </c>
      <c r="FS27" s="45">
        <f t="shared" si="119"/>
        <v>23502.9375</v>
      </c>
      <c r="FU27" s="3">
        <v>25</v>
      </c>
      <c r="FV27" s="3" t="str">
        <f t="shared" si="63"/>
        <v xml:space="preserve"> AD SOYAD 25</v>
      </c>
      <c r="FW27" s="4">
        <f t="shared" si="168"/>
        <v>20002.5</v>
      </c>
      <c r="FX27" s="4">
        <f>PARAMETRELER!$D$4</f>
        <v>150018.75</v>
      </c>
      <c r="FY27" s="4">
        <f t="shared" si="169"/>
        <v>2800.3500000000004</v>
      </c>
      <c r="FZ27" s="4">
        <f t="shared" si="170"/>
        <v>200.02500000000001</v>
      </c>
      <c r="GA27" s="4">
        <f t="shared" si="171"/>
        <v>17002.125</v>
      </c>
      <c r="GB27" s="4" cm="1">
        <f t="array" ref="GB27">SUMPRODUCT(--(SUM(G27,AC27,AY27,BU27,CQ27,DM27,EI27,FE27,GA27)&gt;PARAMETRELER!$D$21:$D$24), (SUM(G27,AC27,AY27,BU27,CQ27,DM27,EI27,FE27,GA27)-PARAMETRELER!$D$21:$D$24), {0.15;0.05;0.07;0.08})-SUM($H$2,H27,AD27,AZ27,BV27,CR27,DN27,EJ27,FF27)</f>
        <v>3400.4249999999993</v>
      </c>
      <c r="GC27" s="4">
        <f>PARAMETRELER!$D$16</f>
        <v>3400.4249999999993</v>
      </c>
      <c r="GD27" s="4">
        <f t="shared" si="172"/>
        <v>153019.125</v>
      </c>
      <c r="GE27" s="4">
        <f t="shared" si="173"/>
        <v>136017</v>
      </c>
      <c r="GF27" s="4">
        <f t="shared" si="174"/>
        <v>20002.5</v>
      </c>
      <c r="GG27" s="4">
        <f>PARAMETRELER!$D$6</f>
        <v>20002.5</v>
      </c>
      <c r="GH27" s="4">
        <f t="shared" si="175"/>
        <v>0</v>
      </c>
      <c r="GI27" s="4">
        <f>IF(FW27&lt;=PARAMETRELER!$D$6,0,GH27*0.00759)</f>
        <v>0</v>
      </c>
      <c r="GJ27" s="20">
        <f t="shared" si="120"/>
        <v>17002.125</v>
      </c>
      <c r="GK27" s="21">
        <f t="shared" si="121"/>
        <v>4100.5124999999998</v>
      </c>
      <c r="GL27" s="21">
        <f t="shared" si="68"/>
        <v>400.05</v>
      </c>
      <c r="GM27" s="22">
        <f t="shared" si="69"/>
        <v>24503.0625</v>
      </c>
      <c r="GN27" s="44">
        <f t="shared" si="122"/>
        <v>1000.125</v>
      </c>
      <c r="GO27" s="45">
        <f t="shared" si="123"/>
        <v>23502.9375</v>
      </c>
      <c r="GQ27" s="3">
        <v>25</v>
      </c>
      <c r="GR27" s="3" t="str">
        <f t="shared" si="70"/>
        <v xml:space="preserve"> AD SOYAD 25</v>
      </c>
      <c r="GS27" s="4">
        <f t="shared" si="176"/>
        <v>20002.5</v>
      </c>
      <c r="GT27" s="4">
        <f>PARAMETRELER!$D$4</f>
        <v>150018.75</v>
      </c>
      <c r="GU27" s="4">
        <f t="shared" si="177"/>
        <v>2800.3500000000004</v>
      </c>
      <c r="GV27" s="4">
        <f t="shared" si="178"/>
        <v>200.02500000000001</v>
      </c>
      <c r="GW27" s="4">
        <f t="shared" si="179"/>
        <v>17002.125</v>
      </c>
      <c r="GX27" s="4" cm="1">
        <f t="array" ref="GX27">SUMPRODUCT(--(SUM(G27,AC27,AY27,BU27,CQ27,DM27,EI27,FE27,GA27,GW27)&gt;PARAMETRELER!$D$21:$D$24), (SUM(G27,AC27,AY27,BU27,CQ27,DM27,EI27,FE27,GA27,GW27)-PARAMETRELER!$D$21:$D$24), {0.15;0.05;0.07;0.08})-SUM($H$2,H27,AD27,AZ27,BV27,CR27,DN27,EJ27,FF27,GB27)</f>
        <v>3400.4250000000029</v>
      </c>
      <c r="GY27" s="4">
        <f>PARAMETRELER!$D$17</f>
        <v>3400.4250000000029</v>
      </c>
      <c r="GZ27" s="4">
        <f t="shared" si="180"/>
        <v>170021.25</v>
      </c>
      <c r="HA27" s="4">
        <f t="shared" si="181"/>
        <v>153019.125</v>
      </c>
      <c r="HB27" s="4">
        <f t="shared" si="182"/>
        <v>20002.5</v>
      </c>
      <c r="HC27" s="4">
        <f>PARAMETRELER!$D$6</f>
        <v>20002.5</v>
      </c>
      <c r="HD27" s="4">
        <f t="shared" si="183"/>
        <v>0</v>
      </c>
      <c r="HE27" s="4">
        <f>IF(GS27&lt;=PARAMETRELER!$D$6,0,HD27*0.00759)</f>
        <v>0</v>
      </c>
      <c r="HF27" s="20">
        <f t="shared" si="124"/>
        <v>17002.125</v>
      </c>
      <c r="HG27" s="21">
        <f t="shared" si="125"/>
        <v>4100.5124999999998</v>
      </c>
      <c r="HH27" s="21">
        <f t="shared" si="75"/>
        <v>400.05</v>
      </c>
      <c r="HI27" s="22">
        <f t="shared" si="76"/>
        <v>24503.0625</v>
      </c>
      <c r="HJ27" s="44">
        <f t="shared" si="126"/>
        <v>1000.125</v>
      </c>
      <c r="HK27" s="45">
        <f t="shared" si="127"/>
        <v>23502.9375</v>
      </c>
      <c r="HM27" s="3">
        <v>25</v>
      </c>
      <c r="HN27" s="3" t="str">
        <f t="shared" si="77"/>
        <v xml:space="preserve"> AD SOYAD 25</v>
      </c>
      <c r="HO27" s="4">
        <f t="shared" si="184"/>
        <v>20002.5</v>
      </c>
      <c r="HP27" s="4">
        <f>PARAMETRELER!$D$4</f>
        <v>150018.75</v>
      </c>
      <c r="HQ27" s="4">
        <f t="shared" si="185"/>
        <v>2800.3500000000004</v>
      </c>
      <c r="HR27" s="4">
        <f t="shared" si="186"/>
        <v>200.02500000000001</v>
      </c>
      <c r="HS27" s="4">
        <f t="shared" si="187"/>
        <v>17002.125</v>
      </c>
      <c r="HT27" s="4" cm="1">
        <f t="array" ref="HT27">SUMPRODUCT(--(SUM(G27,AC27,AY27,BU27,CQ27,DM27,EI27,FE27,GA27,GW27,HS27)&gt;PARAMETRELER!$D$21:$D$24), (SUM(G27,AC27,AY27,BU27,CQ27,DM27,EI27,FE27,GA27,GW27,HS27)-PARAMETRELER!$D$21:$D$24), {0.15;0.05;0.07;0.08})-SUM($H$2,H27,AD27,AZ27,BV27,CR27,DN27,EJ27,FF27,GB27,GX27)</f>
        <v>3400.4249999999993</v>
      </c>
      <c r="HU27" s="4">
        <f>PARAMETRELER!$D$18</f>
        <v>3400.4249999999993</v>
      </c>
      <c r="HV27" s="4">
        <f t="shared" si="188"/>
        <v>187023.375</v>
      </c>
      <c r="HW27" s="4">
        <f t="shared" si="189"/>
        <v>170021.25</v>
      </c>
      <c r="HX27" s="4">
        <f t="shared" si="190"/>
        <v>20002.5</v>
      </c>
      <c r="HY27" s="4">
        <f>PARAMETRELER!$D$6</f>
        <v>20002.5</v>
      </c>
      <c r="HZ27" s="4">
        <f t="shared" si="191"/>
        <v>0</v>
      </c>
      <c r="IA27" s="4">
        <f>IF(HO27&lt;=PARAMETRELER!$D$6,0,HZ27*0.00759)</f>
        <v>0</v>
      </c>
      <c r="IB27" s="20">
        <f t="shared" si="128"/>
        <v>17002.125</v>
      </c>
      <c r="IC27" s="21">
        <f t="shared" si="129"/>
        <v>4100.5124999999998</v>
      </c>
      <c r="ID27" s="21">
        <f t="shared" si="82"/>
        <v>400.05</v>
      </c>
      <c r="IE27" s="22">
        <f t="shared" si="83"/>
        <v>24503.0625</v>
      </c>
      <c r="IF27" s="44">
        <f t="shared" si="130"/>
        <v>1000.125</v>
      </c>
      <c r="IG27" s="45">
        <f t="shared" si="131"/>
        <v>23502.9375</v>
      </c>
      <c r="II27" s="3">
        <v>25</v>
      </c>
      <c r="IJ27" s="3" t="str">
        <f t="shared" si="84"/>
        <v xml:space="preserve"> AD SOYAD 25</v>
      </c>
      <c r="IK27" s="4">
        <f t="shared" si="192"/>
        <v>20002.5</v>
      </c>
      <c r="IL27" s="4">
        <f>PARAMETRELER!$D$4</f>
        <v>150018.75</v>
      </c>
      <c r="IM27" s="4">
        <f t="shared" si="193"/>
        <v>2800.3500000000004</v>
      </c>
      <c r="IN27" s="4">
        <f t="shared" si="194"/>
        <v>200.02500000000001</v>
      </c>
      <c r="IO27" s="4">
        <f t="shared" si="195"/>
        <v>17002.125</v>
      </c>
      <c r="IP27" s="4" cm="1">
        <f t="array" ref="IP27">SUMPRODUCT(--(SUM(G27,AC27,AY27,BU27,CQ27,DM27,EI27,FE27,GA27,GW27,HS27,IO27)&gt;PARAMETRELER!$D$21:$D$24), (SUM(G27,AC27,AY27,BU27,CQ27,DM27,EI27,FE27,GA27,GW27,HS27,IO27)-PARAMETRELER!$D$21:$D$24), {0.15;0.05;0.07;0.08})-SUM($H$2,H27,AD27,AZ27,BV27,CR27,DN27,EJ27,FF27,GB27,GX27,HT27)</f>
        <v>3400.4249999999993</v>
      </c>
      <c r="IQ27" s="4">
        <f>PARAMETRELER!$D$19</f>
        <v>3400.4249999999993</v>
      </c>
      <c r="IR27" s="4">
        <f t="shared" si="196"/>
        <v>204025.5</v>
      </c>
      <c r="IS27" s="4">
        <f t="shared" si="197"/>
        <v>187023.375</v>
      </c>
      <c r="IT27" s="4">
        <f t="shared" si="198"/>
        <v>20002.5</v>
      </c>
      <c r="IU27" s="4">
        <f>PARAMETRELER!$D$6</f>
        <v>20002.5</v>
      </c>
      <c r="IV27" s="4">
        <f t="shared" si="199"/>
        <v>0</v>
      </c>
      <c r="IW27" s="4">
        <f>IF(IK27&lt;=PARAMETRELER!$D$6,0,IV27*0.00759)</f>
        <v>0</v>
      </c>
      <c r="IX27" s="20">
        <f t="shared" si="132"/>
        <v>17002.125</v>
      </c>
      <c r="IY27" s="21">
        <f t="shared" si="133"/>
        <v>4100.5124999999998</v>
      </c>
      <c r="IZ27" s="21">
        <f t="shared" si="89"/>
        <v>400.05</v>
      </c>
      <c r="JA27" s="22">
        <f t="shared" si="90"/>
        <v>24503.0625</v>
      </c>
      <c r="JB27" s="44">
        <f t="shared" si="134"/>
        <v>1000.125</v>
      </c>
      <c r="JC27" s="45">
        <f t="shared" si="135"/>
        <v>23502.9375</v>
      </c>
    </row>
    <row r="28" spans="1:263" ht="15.6" x14ac:dyDescent="0.3">
      <c r="A28" s="2">
        <v>26</v>
      </c>
      <c r="B28" s="2" t="str">
        <f>'YILLIK MALİYET RAPORU'!B28</f>
        <v xml:space="preserve"> AD SOYAD 26</v>
      </c>
      <c r="C28" s="7">
        <f>'YILLIK MALİYET RAPORU'!C28</f>
        <v>20002.5</v>
      </c>
      <c r="D28" s="11">
        <f>PARAMETRELER!$D$4</f>
        <v>150018.75</v>
      </c>
      <c r="E28" s="7">
        <f t="shared" si="0"/>
        <v>2800.3500000000004</v>
      </c>
      <c r="F28" s="7">
        <f t="shared" si="1"/>
        <v>200.02500000000001</v>
      </c>
      <c r="G28" s="7">
        <f t="shared" si="2"/>
        <v>17002.125</v>
      </c>
      <c r="H28" s="7" cm="1">
        <f t="array" ref="H28">SUMPRODUCT(--(SUM(G28:G28)&gt;PARAMETRELER!$D$21:$D$24), (SUM(G28:G28)-PARAMETRELER!$D$21:$D$24), {0.15;0.05;0.07;0.08})-SUM($H$2:$H$2)</f>
        <v>2550.3187499999999</v>
      </c>
      <c r="I28" s="7">
        <f>PARAMETRELER!$D$8</f>
        <v>2550.3187499999999</v>
      </c>
      <c r="J28" s="7">
        <f t="shared" si="3"/>
        <v>17002.125</v>
      </c>
      <c r="K28" s="7">
        <v>0</v>
      </c>
      <c r="L28" s="7">
        <f t="shared" si="4"/>
        <v>20002.5</v>
      </c>
      <c r="M28" s="5">
        <f>PARAMETRELER!$D$6</f>
        <v>20002.5</v>
      </c>
      <c r="N28" s="7">
        <f t="shared" si="136"/>
        <v>0</v>
      </c>
      <c r="O28" s="7">
        <f>IF(C28&lt;=PARAMETRELER!$D$6,0,N28*0.00759)</f>
        <v>0</v>
      </c>
      <c r="P28" s="20">
        <f t="shared" si="5"/>
        <v>17002.125</v>
      </c>
      <c r="Q28" s="21">
        <f t="shared" si="6"/>
        <v>4100.5124999999998</v>
      </c>
      <c r="R28" s="21">
        <f t="shared" si="7"/>
        <v>400.05</v>
      </c>
      <c r="S28" s="20">
        <f t="shared" si="8"/>
        <v>24503.0625</v>
      </c>
      <c r="T28" s="44">
        <f t="shared" si="9"/>
        <v>1000.125</v>
      </c>
      <c r="U28" s="45">
        <f t="shared" si="91"/>
        <v>23502.9375</v>
      </c>
      <c r="W28" s="2">
        <v>26</v>
      </c>
      <c r="X28" s="2" t="str">
        <f t="shared" si="10"/>
        <v xml:space="preserve"> AD SOYAD 26</v>
      </c>
      <c r="Y28" s="7">
        <f t="shared" si="11"/>
        <v>20002.5</v>
      </c>
      <c r="Z28" s="11">
        <f>PARAMETRELER!$D$4</f>
        <v>150018.75</v>
      </c>
      <c r="AA28" s="7">
        <f t="shared" si="137"/>
        <v>2800.3500000000004</v>
      </c>
      <c r="AB28" s="7">
        <f t="shared" si="138"/>
        <v>200.02500000000001</v>
      </c>
      <c r="AC28" s="7">
        <f t="shared" si="12"/>
        <v>17002.125</v>
      </c>
      <c r="AD28" s="7" cm="1">
        <f t="array" ref="AD28">SUMPRODUCT(--(SUM(G28,AC28)&gt;PARAMETRELER!$D$21:$D$24), (SUM(G28,AC28)-PARAMETRELER!$D$21:$D$24), {0.15;0.05;0.07;0.08})-SUM($H$2,H28)</f>
        <v>2550.3187499999999</v>
      </c>
      <c r="AE28" s="7">
        <f>PARAMETRELER!$D$9</f>
        <v>2550.3187499999999</v>
      </c>
      <c r="AF28" s="7">
        <f t="shared" si="13"/>
        <v>34004.25</v>
      </c>
      <c r="AG28" s="7">
        <f t="shared" si="14"/>
        <v>17002.125</v>
      </c>
      <c r="AH28" s="7">
        <f t="shared" si="15"/>
        <v>20002.5</v>
      </c>
      <c r="AI28" s="5">
        <f>PARAMETRELER!$D$6</f>
        <v>20002.5</v>
      </c>
      <c r="AJ28" s="7">
        <f t="shared" si="139"/>
        <v>0</v>
      </c>
      <c r="AK28" s="7">
        <f>IF(Y28&lt;=PARAMETRELER!$D$6,0,AJ28*0.00759)</f>
        <v>0</v>
      </c>
      <c r="AL28" s="20">
        <f t="shared" si="92"/>
        <v>17002.125</v>
      </c>
      <c r="AM28" s="21">
        <f t="shared" si="93"/>
        <v>4100.5124999999998</v>
      </c>
      <c r="AN28" s="21">
        <f t="shared" si="16"/>
        <v>400.05</v>
      </c>
      <c r="AO28" s="20">
        <f t="shared" si="17"/>
        <v>24503.0625</v>
      </c>
      <c r="AP28" s="44">
        <f t="shared" si="94"/>
        <v>1000.125</v>
      </c>
      <c r="AQ28" s="45">
        <f t="shared" si="95"/>
        <v>23502.9375</v>
      </c>
      <c r="AS28" s="2">
        <v>26</v>
      </c>
      <c r="AT28" s="2" t="str">
        <f t="shared" si="18"/>
        <v xml:space="preserve"> AD SOYAD 26</v>
      </c>
      <c r="AU28" s="7">
        <f t="shared" si="19"/>
        <v>20002.5</v>
      </c>
      <c r="AV28" s="11">
        <f>PARAMETRELER!$D$4</f>
        <v>150018.75</v>
      </c>
      <c r="AW28" s="7">
        <f t="shared" si="140"/>
        <v>2800.3500000000004</v>
      </c>
      <c r="AX28" s="7">
        <f t="shared" si="141"/>
        <v>200.02500000000001</v>
      </c>
      <c r="AY28" s="7">
        <f t="shared" si="20"/>
        <v>17002.125</v>
      </c>
      <c r="AZ28" s="7" cm="1">
        <f t="array" ref="AZ28">SUMPRODUCT(--(SUM(G28,AC28,AY28)&gt;PARAMETRELER!$D$21:$D$24), (SUM(G28,AC28,AY28)-PARAMETRELER!$D$21:$D$24), {0.15;0.05;0.07;0.08})-SUM($H$2,H28,AD28)</f>
        <v>2550.3187499999995</v>
      </c>
      <c r="BA28" s="7">
        <f>PARAMETRELER!$D$10</f>
        <v>2550.3187499999995</v>
      </c>
      <c r="BB28" s="7">
        <f t="shared" si="21"/>
        <v>51006.375</v>
      </c>
      <c r="BC28" s="7">
        <f t="shared" si="22"/>
        <v>34004.25</v>
      </c>
      <c r="BD28" s="7">
        <f t="shared" si="23"/>
        <v>20002.5</v>
      </c>
      <c r="BE28" s="5">
        <f>PARAMETRELER!$D$6</f>
        <v>20002.5</v>
      </c>
      <c r="BF28" s="7">
        <f t="shared" si="142"/>
        <v>0</v>
      </c>
      <c r="BG28" s="7">
        <f>IF(AU28&lt;=PARAMETRELER!$D$6,0,BF28*0.00759)</f>
        <v>0</v>
      </c>
      <c r="BH28" s="20">
        <f t="shared" si="96"/>
        <v>17002.125</v>
      </c>
      <c r="BI28" s="21">
        <f t="shared" si="97"/>
        <v>4100.5124999999998</v>
      </c>
      <c r="BJ28" s="21">
        <f t="shared" si="24"/>
        <v>400.05</v>
      </c>
      <c r="BK28" s="20">
        <f t="shared" si="25"/>
        <v>24503.0625</v>
      </c>
      <c r="BL28" s="44">
        <f t="shared" si="98"/>
        <v>1000.125</v>
      </c>
      <c r="BM28" s="45">
        <f t="shared" si="99"/>
        <v>23502.9375</v>
      </c>
      <c r="BO28" s="2">
        <v>26</v>
      </c>
      <c r="BP28" s="2" t="str">
        <f t="shared" si="26"/>
        <v xml:space="preserve"> AD SOYAD 26</v>
      </c>
      <c r="BQ28" s="7">
        <f t="shared" si="27"/>
        <v>20002.5</v>
      </c>
      <c r="BR28" s="11">
        <f>PARAMETRELER!$D$4</f>
        <v>150018.75</v>
      </c>
      <c r="BS28" s="7">
        <f t="shared" si="143"/>
        <v>2800.3500000000004</v>
      </c>
      <c r="BT28" s="7">
        <f t="shared" si="144"/>
        <v>200.02500000000001</v>
      </c>
      <c r="BU28" s="7">
        <f t="shared" si="28"/>
        <v>17002.125</v>
      </c>
      <c r="BV28" s="7" cm="1">
        <f t="array" ref="BV28">SUMPRODUCT(--(SUM(G28,AC28,AY28,BU28)&gt;PARAMETRELER!$D$21:$D$24), (SUM(G28,AC28,AY28,BU28)-PARAMETRELER!$D$21:$D$24), {0.15;0.05;0.07;0.08})-SUM($H$2,H28,AD28,AZ28)</f>
        <v>2550.3187500000004</v>
      </c>
      <c r="BW28" s="7">
        <f>PARAMETRELER!$D$11</f>
        <v>2550.3187500000004</v>
      </c>
      <c r="BX28" s="7">
        <f t="shared" si="29"/>
        <v>68008.5</v>
      </c>
      <c r="BY28" s="7">
        <f t="shared" si="30"/>
        <v>51006.375</v>
      </c>
      <c r="BZ28" s="7">
        <f t="shared" si="31"/>
        <v>20002.5</v>
      </c>
      <c r="CA28" s="5">
        <f>PARAMETRELER!$D$6</f>
        <v>20002.5</v>
      </c>
      <c r="CB28" s="7">
        <f t="shared" si="145"/>
        <v>0</v>
      </c>
      <c r="CC28" s="7">
        <f>IF(BQ28&lt;=PARAMETRELER!$D$6,0,CB28*0.00759)</f>
        <v>0</v>
      </c>
      <c r="CD28" s="20">
        <f t="shared" si="100"/>
        <v>17002.125</v>
      </c>
      <c r="CE28" s="21">
        <f t="shared" si="101"/>
        <v>4100.5124999999998</v>
      </c>
      <c r="CF28" s="21">
        <f t="shared" si="32"/>
        <v>400.05</v>
      </c>
      <c r="CG28" s="20">
        <f t="shared" si="33"/>
        <v>24503.0625</v>
      </c>
      <c r="CH28" s="44">
        <f t="shared" si="102"/>
        <v>1000.125</v>
      </c>
      <c r="CI28" s="45">
        <f t="shared" si="103"/>
        <v>23502.9375</v>
      </c>
      <c r="CK28" s="2">
        <v>26</v>
      </c>
      <c r="CL28" s="2" t="str">
        <f t="shared" si="34"/>
        <v xml:space="preserve"> AD SOYAD 26</v>
      </c>
      <c r="CM28" s="7">
        <f t="shared" si="35"/>
        <v>20002.5</v>
      </c>
      <c r="CN28" s="11">
        <f>PARAMETRELER!$D$4</f>
        <v>150018.75</v>
      </c>
      <c r="CO28" s="7">
        <f t="shared" si="146"/>
        <v>2800.3500000000004</v>
      </c>
      <c r="CP28" s="7">
        <f t="shared" si="147"/>
        <v>200.02500000000001</v>
      </c>
      <c r="CQ28" s="7">
        <f t="shared" si="36"/>
        <v>17002.125</v>
      </c>
      <c r="CR28" s="7" cm="1">
        <f t="array" ref="CR28">SUMPRODUCT(--(SUM(G28,AC28,AY28,BU28,CQ28)&gt;PARAMETRELER!$D$21:$D$24), (SUM(G28,AC28,AY28,BU28,CQ28)-PARAMETRELER!$D$21:$D$24), {0.15;0.05;0.07;0.08})-SUM($H$2,H28,AD28,AZ28,BV28)</f>
        <v>2550.3187500000004</v>
      </c>
      <c r="CS28" s="7">
        <f>PARAMETRELER!$D$12</f>
        <v>2550.3187500000004</v>
      </c>
      <c r="CT28" s="7">
        <f t="shared" si="37"/>
        <v>85010.625</v>
      </c>
      <c r="CU28" s="7">
        <f t="shared" si="38"/>
        <v>68008.5</v>
      </c>
      <c r="CV28" s="7">
        <f t="shared" si="39"/>
        <v>20002.5</v>
      </c>
      <c r="CW28" s="5">
        <f>PARAMETRELER!$D$6</f>
        <v>20002.5</v>
      </c>
      <c r="CX28" s="7">
        <f t="shared" si="148"/>
        <v>0</v>
      </c>
      <c r="CY28" s="7">
        <f>IF(CM28&lt;=PARAMETRELER!$D$6,0,CX28*0.00759)</f>
        <v>0</v>
      </c>
      <c r="CZ28" s="20">
        <f t="shared" si="104"/>
        <v>17002.125</v>
      </c>
      <c r="DA28" s="21">
        <f t="shared" si="105"/>
        <v>4100.5124999999998</v>
      </c>
      <c r="DB28" s="21">
        <f t="shared" si="40"/>
        <v>400.05</v>
      </c>
      <c r="DC28" s="20">
        <f t="shared" si="41"/>
        <v>24503.0625</v>
      </c>
      <c r="DD28" s="44">
        <f t="shared" si="106"/>
        <v>1000.125</v>
      </c>
      <c r="DE28" s="45">
        <f t="shared" si="107"/>
        <v>23502.9375</v>
      </c>
      <c r="DG28" s="2">
        <v>26</v>
      </c>
      <c r="DH28" s="2" t="str">
        <f t="shared" si="200"/>
        <v xml:space="preserve"> AD SOYAD 26</v>
      </c>
      <c r="DI28" s="7">
        <f t="shared" si="201"/>
        <v>20002.5</v>
      </c>
      <c r="DJ28" s="11">
        <f>PARAMETRELER!$D$4</f>
        <v>150018.75</v>
      </c>
      <c r="DK28" s="7">
        <f t="shared" si="149"/>
        <v>2800.3500000000004</v>
      </c>
      <c r="DL28" s="7">
        <f t="shared" si="150"/>
        <v>200.02500000000001</v>
      </c>
      <c r="DM28" s="7">
        <f t="shared" si="43"/>
        <v>17002.125</v>
      </c>
      <c r="DN28" s="7" cm="1">
        <f t="array" ref="DN28">SUMPRODUCT(--(SUM(G28,AC28,AY28,BU28,CQ28,DM28)&gt;PARAMETRELER!$D$21:$D$24), (SUM(G28,AC28,AY28,BU28,CQ28,DM28)-PARAMETRELER!$D$21:$D$24), {0.15;0.05;0.07;0.08})-SUM($H$2,H28,AD28,AZ28,BV28,CR28)</f>
        <v>2550.3187499999985</v>
      </c>
      <c r="DO28" s="7">
        <f>PARAMETRELER!$D$13</f>
        <v>2550.3187499999985</v>
      </c>
      <c r="DP28" s="7">
        <f t="shared" si="44"/>
        <v>102012.75</v>
      </c>
      <c r="DQ28" s="7">
        <f t="shared" si="45"/>
        <v>85010.625</v>
      </c>
      <c r="DR28" s="7">
        <f t="shared" si="46"/>
        <v>20002.5</v>
      </c>
      <c r="DS28" s="5">
        <f>PARAMETRELER!$D$6</f>
        <v>20002.5</v>
      </c>
      <c r="DT28" s="7">
        <f t="shared" si="151"/>
        <v>0</v>
      </c>
      <c r="DU28" s="7">
        <f>IF(DI28&lt;=PARAMETRELER!$D$6,0,DT28*0.00759)</f>
        <v>0</v>
      </c>
      <c r="DV28" s="20">
        <f t="shared" si="108"/>
        <v>17002.125</v>
      </c>
      <c r="DW28" s="21">
        <f t="shared" si="109"/>
        <v>4100.5124999999998</v>
      </c>
      <c r="DX28" s="21">
        <f t="shared" si="47"/>
        <v>400.05</v>
      </c>
      <c r="DY28" s="20">
        <f t="shared" si="48"/>
        <v>24503.0625</v>
      </c>
      <c r="DZ28" s="44">
        <f t="shared" si="110"/>
        <v>1000.125</v>
      </c>
      <c r="EA28" s="45">
        <f t="shared" si="111"/>
        <v>23502.9375</v>
      </c>
      <c r="EC28" s="2">
        <v>26</v>
      </c>
      <c r="ED28" s="2" t="str">
        <f t="shared" si="49"/>
        <v xml:space="preserve"> AD SOYAD 26</v>
      </c>
      <c r="EE28" s="7">
        <f t="shared" si="152"/>
        <v>20002.5</v>
      </c>
      <c r="EF28" s="11">
        <f>PARAMETRELER!$D$4</f>
        <v>150018.75</v>
      </c>
      <c r="EG28" s="7">
        <f t="shared" si="153"/>
        <v>2800.3500000000004</v>
      </c>
      <c r="EH28" s="7">
        <f t="shared" si="154"/>
        <v>200.02500000000001</v>
      </c>
      <c r="EI28" s="7">
        <f t="shared" si="155"/>
        <v>17002.125</v>
      </c>
      <c r="EJ28" s="7" cm="1">
        <f t="array" ref="EJ28">SUMPRODUCT(--(SUM(G28,AC28,AY28,BU28,CQ28,DM28,EI28)&gt;PARAMETRELER!$D$21:$D$24), (SUM(G28,AC28,AY28,BU28,CQ28,DM28,EI28)-PARAMETRELER!$D$21:$D$24), {0.15;0.05;0.07;0.08})-SUM($H$2,H28,AD28,AZ28,BV28,CR28,DN28)</f>
        <v>3001.0625000000036</v>
      </c>
      <c r="EK28" s="7">
        <f>PARAMETRELER!$D$14</f>
        <v>3001.0625000000036</v>
      </c>
      <c r="EL28" s="7">
        <f t="shared" si="156"/>
        <v>119014.875</v>
      </c>
      <c r="EM28" s="7">
        <f t="shared" si="157"/>
        <v>102012.75</v>
      </c>
      <c r="EN28" s="7">
        <f t="shared" si="158"/>
        <v>20002.5</v>
      </c>
      <c r="EO28" s="5">
        <f>PARAMETRELER!$D$6</f>
        <v>20002.5</v>
      </c>
      <c r="EP28" s="7">
        <f t="shared" si="159"/>
        <v>0</v>
      </c>
      <c r="EQ28" s="7">
        <f>IF(EE28&lt;=PARAMETRELER!$D$6,0,EP28*0.00759)</f>
        <v>0</v>
      </c>
      <c r="ER28" s="20">
        <f t="shared" si="112"/>
        <v>17002.125</v>
      </c>
      <c r="ES28" s="21">
        <f t="shared" si="113"/>
        <v>4100.5124999999998</v>
      </c>
      <c r="ET28" s="21">
        <f t="shared" si="54"/>
        <v>400.05</v>
      </c>
      <c r="EU28" s="20">
        <f t="shared" si="55"/>
        <v>24503.0625</v>
      </c>
      <c r="EV28" s="44">
        <f t="shared" si="114"/>
        <v>1000.125</v>
      </c>
      <c r="EW28" s="45">
        <f t="shared" si="115"/>
        <v>23502.9375</v>
      </c>
      <c r="EY28" s="2">
        <v>26</v>
      </c>
      <c r="EZ28" s="2" t="str">
        <f t="shared" si="56"/>
        <v xml:space="preserve"> AD SOYAD 26</v>
      </c>
      <c r="FA28" s="7">
        <f t="shared" si="160"/>
        <v>20002.5</v>
      </c>
      <c r="FB28" s="11">
        <f>PARAMETRELER!$D$4</f>
        <v>150018.75</v>
      </c>
      <c r="FC28" s="7">
        <f t="shared" si="161"/>
        <v>2800.3500000000004</v>
      </c>
      <c r="FD28" s="7">
        <f t="shared" si="162"/>
        <v>200.02500000000001</v>
      </c>
      <c r="FE28" s="7">
        <f t="shared" si="163"/>
        <v>17002.125</v>
      </c>
      <c r="FF28" s="7" cm="1">
        <f t="array" ref="FF28">SUMPRODUCT(--(SUM(G28,AC28,AY28,BU28,CQ28,DM28,EI28,FE28)&gt;PARAMETRELER!$D$21:$D$24), (SUM(G28,AC28,AY28,BU28,CQ28,DM28,EI28,FE28)-PARAMETRELER!$D$21:$D$24), {0.15;0.05;0.07;0.08})-SUM($H$2,H28,AD28,AZ28,BV28,CR28,DN28,EJ28)</f>
        <v>3400.4249999999956</v>
      </c>
      <c r="FG28" s="7">
        <f>PARAMETRELER!$D$15</f>
        <v>3400.4249999999956</v>
      </c>
      <c r="FH28" s="7">
        <f t="shared" si="164"/>
        <v>136017</v>
      </c>
      <c r="FI28" s="7">
        <f t="shared" si="165"/>
        <v>119014.875</v>
      </c>
      <c r="FJ28" s="7">
        <f t="shared" si="166"/>
        <v>20002.5</v>
      </c>
      <c r="FK28" s="5">
        <f>PARAMETRELER!$D$6</f>
        <v>20002.5</v>
      </c>
      <c r="FL28" s="7">
        <f t="shared" si="167"/>
        <v>0</v>
      </c>
      <c r="FM28" s="7">
        <f>IF(FA28&lt;=PARAMETRELER!$D$6,0,FL28*0.00759)</f>
        <v>0</v>
      </c>
      <c r="FN28" s="20">
        <f t="shared" si="116"/>
        <v>17002.125</v>
      </c>
      <c r="FO28" s="21">
        <f t="shared" si="117"/>
        <v>4100.5124999999998</v>
      </c>
      <c r="FP28" s="21">
        <f t="shared" si="61"/>
        <v>400.05</v>
      </c>
      <c r="FQ28" s="20">
        <f t="shared" si="62"/>
        <v>24503.0625</v>
      </c>
      <c r="FR28" s="44">
        <f t="shared" si="118"/>
        <v>1000.125</v>
      </c>
      <c r="FS28" s="45">
        <f t="shared" si="119"/>
        <v>23502.9375</v>
      </c>
      <c r="FU28" s="2">
        <v>26</v>
      </c>
      <c r="FV28" s="2" t="str">
        <f t="shared" si="63"/>
        <v xml:space="preserve"> AD SOYAD 26</v>
      </c>
      <c r="FW28" s="7">
        <f t="shared" si="168"/>
        <v>20002.5</v>
      </c>
      <c r="FX28" s="11">
        <f>PARAMETRELER!$D$4</f>
        <v>150018.75</v>
      </c>
      <c r="FY28" s="7">
        <f t="shared" si="169"/>
        <v>2800.3500000000004</v>
      </c>
      <c r="FZ28" s="7">
        <f t="shared" si="170"/>
        <v>200.02500000000001</v>
      </c>
      <c r="GA28" s="7">
        <f t="shared" si="171"/>
        <v>17002.125</v>
      </c>
      <c r="GB28" s="7" cm="1">
        <f t="array" ref="GB28">SUMPRODUCT(--(SUM(G28,AC28,AY28,BU28,CQ28,DM28,EI28,FE28,GA28)&gt;PARAMETRELER!$D$21:$D$24), (SUM(G28,AC28,AY28,BU28,CQ28,DM28,EI28,FE28,GA28)-PARAMETRELER!$D$21:$D$24), {0.15;0.05;0.07;0.08})-SUM($H$2,H28,AD28,AZ28,BV28,CR28,DN28,EJ28,FF28)</f>
        <v>3400.4249999999993</v>
      </c>
      <c r="GC28" s="7">
        <f>PARAMETRELER!$D$16</f>
        <v>3400.4249999999993</v>
      </c>
      <c r="GD28" s="7">
        <f t="shared" si="172"/>
        <v>153019.125</v>
      </c>
      <c r="GE28" s="7">
        <f t="shared" si="173"/>
        <v>136017</v>
      </c>
      <c r="GF28" s="7">
        <f t="shared" si="174"/>
        <v>20002.5</v>
      </c>
      <c r="GG28" s="5">
        <f>PARAMETRELER!$D$6</f>
        <v>20002.5</v>
      </c>
      <c r="GH28" s="7">
        <f t="shared" si="175"/>
        <v>0</v>
      </c>
      <c r="GI28" s="7">
        <f>IF(FW28&lt;=PARAMETRELER!$D$6,0,GH28*0.00759)</f>
        <v>0</v>
      </c>
      <c r="GJ28" s="20">
        <f t="shared" si="120"/>
        <v>17002.125</v>
      </c>
      <c r="GK28" s="21">
        <f t="shared" si="121"/>
        <v>4100.5124999999998</v>
      </c>
      <c r="GL28" s="21">
        <f t="shared" si="68"/>
        <v>400.05</v>
      </c>
      <c r="GM28" s="20">
        <f t="shared" si="69"/>
        <v>24503.0625</v>
      </c>
      <c r="GN28" s="44">
        <f t="shared" si="122"/>
        <v>1000.125</v>
      </c>
      <c r="GO28" s="45">
        <f t="shared" si="123"/>
        <v>23502.9375</v>
      </c>
      <c r="GQ28" s="2">
        <v>26</v>
      </c>
      <c r="GR28" s="2" t="str">
        <f t="shared" si="70"/>
        <v xml:space="preserve"> AD SOYAD 26</v>
      </c>
      <c r="GS28" s="7">
        <f t="shared" si="176"/>
        <v>20002.5</v>
      </c>
      <c r="GT28" s="11">
        <f>PARAMETRELER!$D$4</f>
        <v>150018.75</v>
      </c>
      <c r="GU28" s="7">
        <f t="shared" si="177"/>
        <v>2800.3500000000004</v>
      </c>
      <c r="GV28" s="7">
        <f t="shared" si="178"/>
        <v>200.02500000000001</v>
      </c>
      <c r="GW28" s="7">
        <f t="shared" si="179"/>
        <v>17002.125</v>
      </c>
      <c r="GX28" s="7" cm="1">
        <f t="array" ref="GX28">SUMPRODUCT(--(SUM(G28,AC28,AY28,BU28,CQ28,DM28,EI28,FE28,GA28,GW28)&gt;PARAMETRELER!$D$21:$D$24), (SUM(G28,AC28,AY28,BU28,CQ28,DM28,EI28,FE28,GA28,GW28)-PARAMETRELER!$D$21:$D$24), {0.15;0.05;0.07;0.08})-SUM($H$2,H28,AD28,AZ28,BV28,CR28,DN28,EJ28,FF28,GB28)</f>
        <v>3400.4250000000029</v>
      </c>
      <c r="GY28" s="7">
        <f>PARAMETRELER!$D$17</f>
        <v>3400.4250000000029</v>
      </c>
      <c r="GZ28" s="7">
        <f t="shared" si="180"/>
        <v>170021.25</v>
      </c>
      <c r="HA28" s="7">
        <f t="shared" si="181"/>
        <v>153019.125</v>
      </c>
      <c r="HB28" s="7">
        <f t="shared" si="182"/>
        <v>20002.5</v>
      </c>
      <c r="HC28" s="5">
        <f>PARAMETRELER!$D$6</f>
        <v>20002.5</v>
      </c>
      <c r="HD28" s="7">
        <f t="shared" si="183"/>
        <v>0</v>
      </c>
      <c r="HE28" s="7">
        <f>IF(GS28&lt;=PARAMETRELER!$D$6,0,HD28*0.00759)</f>
        <v>0</v>
      </c>
      <c r="HF28" s="20">
        <f t="shared" si="124"/>
        <v>17002.125</v>
      </c>
      <c r="HG28" s="21">
        <f t="shared" si="125"/>
        <v>4100.5124999999998</v>
      </c>
      <c r="HH28" s="21">
        <f t="shared" si="75"/>
        <v>400.05</v>
      </c>
      <c r="HI28" s="20">
        <f t="shared" si="76"/>
        <v>24503.0625</v>
      </c>
      <c r="HJ28" s="44">
        <f t="shared" si="126"/>
        <v>1000.125</v>
      </c>
      <c r="HK28" s="45">
        <f t="shared" si="127"/>
        <v>23502.9375</v>
      </c>
      <c r="HM28" s="2">
        <v>26</v>
      </c>
      <c r="HN28" s="2" t="str">
        <f t="shared" si="77"/>
        <v xml:space="preserve"> AD SOYAD 26</v>
      </c>
      <c r="HO28" s="7">
        <f t="shared" si="184"/>
        <v>20002.5</v>
      </c>
      <c r="HP28" s="11">
        <f>PARAMETRELER!$D$4</f>
        <v>150018.75</v>
      </c>
      <c r="HQ28" s="7">
        <f t="shared" si="185"/>
        <v>2800.3500000000004</v>
      </c>
      <c r="HR28" s="7">
        <f t="shared" si="186"/>
        <v>200.02500000000001</v>
      </c>
      <c r="HS28" s="7">
        <f t="shared" si="187"/>
        <v>17002.125</v>
      </c>
      <c r="HT28" s="7" cm="1">
        <f t="array" ref="HT28">SUMPRODUCT(--(SUM(G28,AC28,AY28,BU28,CQ28,DM28,EI28,FE28,GA28,GW28,HS28)&gt;PARAMETRELER!$D$21:$D$24), (SUM(G28,AC28,AY28,BU28,CQ28,DM28,EI28,FE28,GA28,GW28,HS28)-PARAMETRELER!$D$21:$D$24), {0.15;0.05;0.07;0.08})-SUM($H$2,H28,AD28,AZ28,BV28,CR28,DN28,EJ28,FF28,GB28,GX28)</f>
        <v>3400.4249999999993</v>
      </c>
      <c r="HU28" s="7">
        <f>PARAMETRELER!$D$18</f>
        <v>3400.4249999999993</v>
      </c>
      <c r="HV28" s="7">
        <f t="shared" si="188"/>
        <v>187023.375</v>
      </c>
      <c r="HW28" s="7">
        <f t="shared" si="189"/>
        <v>170021.25</v>
      </c>
      <c r="HX28" s="7">
        <f t="shared" si="190"/>
        <v>20002.5</v>
      </c>
      <c r="HY28" s="5">
        <f>PARAMETRELER!$D$6</f>
        <v>20002.5</v>
      </c>
      <c r="HZ28" s="7">
        <f t="shared" si="191"/>
        <v>0</v>
      </c>
      <c r="IA28" s="7">
        <f>IF(HO28&lt;=PARAMETRELER!$D$6,0,HZ28*0.00759)</f>
        <v>0</v>
      </c>
      <c r="IB28" s="20">
        <f t="shared" si="128"/>
        <v>17002.125</v>
      </c>
      <c r="IC28" s="21">
        <f t="shared" si="129"/>
        <v>4100.5124999999998</v>
      </c>
      <c r="ID28" s="21">
        <f t="shared" si="82"/>
        <v>400.05</v>
      </c>
      <c r="IE28" s="20">
        <f t="shared" si="83"/>
        <v>24503.0625</v>
      </c>
      <c r="IF28" s="44">
        <f t="shared" si="130"/>
        <v>1000.125</v>
      </c>
      <c r="IG28" s="45">
        <f t="shared" si="131"/>
        <v>23502.9375</v>
      </c>
      <c r="II28" s="2">
        <v>26</v>
      </c>
      <c r="IJ28" s="2" t="str">
        <f t="shared" si="84"/>
        <v xml:space="preserve"> AD SOYAD 26</v>
      </c>
      <c r="IK28" s="7">
        <f t="shared" si="192"/>
        <v>20002.5</v>
      </c>
      <c r="IL28" s="11">
        <f>PARAMETRELER!$D$4</f>
        <v>150018.75</v>
      </c>
      <c r="IM28" s="7">
        <f t="shared" si="193"/>
        <v>2800.3500000000004</v>
      </c>
      <c r="IN28" s="7">
        <f t="shared" si="194"/>
        <v>200.02500000000001</v>
      </c>
      <c r="IO28" s="7">
        <f t="shared" si="195"/>
        <v>17002.125</v>
      </c>
      <c r="IP28" s="7" cm="1">
        <f t="array" ref="IP28">SUMPRODUCT(--(SUM(G28,AC28,AY28,BU28,CQ28,DM28,EI28,FE28,GA28,GW28,HS28,IO28)&gt;PARAMETRELER!$D$21:$D$24), (SUM(G28,AC28,AY28,BU28,CQ28,DM28,EI28,FE28,GA28,GW28,HS28,IO28)-PARAMETRELER!$D$21:$D$24), {0.15;0.05;0.07;0.08})-SUM($H$2,H28,AD28,AZ28,BV28,CR28,DN28,EJ28,FF28,GB28,GX28,HT28)</f>
        <v>3400.4249999999993</v>
      </c>
      <c r="IQ28" s="7">
        <f>PARAMETRELER!$D$19</f>
        <v>3400.4249999999993</v>
      </c>
      <c r="IR28" s="7">
        <f t="shared" si="196"/>
        <v>204025.5</v>
      </c>
      <c r="IS28" s="7">
        <f t="shared" si="197"/>
        <v>187023.375</v>
      </c>
      <c r="IT28" s="7">
        <f t="shared" si="198"/>
        <v>20002.5</v>
      </c>
      <c r="IU28" s="5">
        <f>PARAMETRELER!$D$6</f>
        <v>20002.5</v>
      </c>
      <c r="IV28" s="7">
        <f t="shared" si="199"/>
        <v>0</v>
      </c>
      <c r="IW28" s="7">
        <f>IF(IK28&lt;=PARAMETRELER!$D$6,0,IV28*0.00759)</f>
        <v>0</v>
      </c>
      <c r="IX28" s="20">
        <f t="shared" si="132"/>
        <v>17002.125</v>
      </c>
      <c r="IY28" s="21">
        <f t="shared" si="133"/>
        <v>4100.5124999999998</v>
      </c>
      <c r="IZ28" s="21">
        <f t="shared" si="89"/>
        <v>400.05</v>
      </c>
      <c r="JA28" s="20">
        <f t="shared" si="90"/>
        <v>24503.0625</v>
      </c>
      <c r="JB28" s="44">
        <f t="shared" si="134"/>
        <v>1000.125</v>
      </c>
      <c r="JC28" s="45">
        <f t="shared" si="135"/>
        <v>23502.9375</v>
      </c>
    </row>
    <row r="29" spans="1:263" ht="15.6" x14ac:dyDescent="0.3">
      <c r="A29" s="3">
        <v>27</v>
      </c>
      <c r="B29" s="3" t="str">
        <f>'YILLIK MALİYET RAPORU'!B29</f>
        <v xml:space="preserve"> AD SOYAD 27</v>
      </c>
      <c r="C29" s="4">
        <f>'YILLIK MALİYET RAPORU'!C29</f>
        <v>20002.5</v>
      </c>
      <c r="D29" s="4">
        <f>PARAMETRELER!$D$4</f>
        <v>150018.75</v>
      </c>
      <c r="E29" s="4">
        <f t="shared" si="0"/>
        <v>2800.3500000000004</v>
      </c>
      <c r="F29" s="4">
        <f t="shared" si="1"/>
        <v>200.02500000000001</v>
      </c>
      <c r="G29" s="4">
        <f t="shared" si="2"/>
        <v>17002.125</v>
      </c>
      <c r="H29" s="4" cm="1">
        <f t="array" ref="H29">SUMPRODUCT(--(SUM(G29:G29)&gt;PARAMETRELER!$D$21:$D$24), (SUM(G29:G29)-PARAMETRELER!$D$21:$D$24), {0.15;0.05;0.07;0.08})-SUM($H$2:$H$2)</f>
        <v>2550.3187499999999</v>
      </c>
      <c r="I29" s="4">
        <f>PARAMETRELER!$D$8</f>
        <v>2550.3187499999999</v>
      </c>
      <c r="J29" s="4">
        <f t="shared" si="3"/>
        <v>17002.125</v>
      </c>
      <c r="K29" s="4">
        <v>0</v>
      </c>
      <c r="L29" s="4">
        <f t="shared" si="4"/>
        <v>20002.5</v>
      </c>
      <c r="M29" s="4">
        <f>PARAMETRELER!$D$6</f>
        <v>20002.5</v>
      </c>
      <c r="N29" s="4">
        <f t="shared" si="136"/>
        <v>0</v>
      </c>
      <c r="O29" s="4">
        <f>IF(C29&lt;=PARAMETRELER!$D$6,0,N29*0.00759)</f>
        <v>0</v>
      </c>
      <c r="P29" s="20">
        <f t="shared" si="5"/>
        <v>17002.125</v>
      </c>
      <c r="Q29" s="21">
        <f t="shared" si="6"/>
        <v>4100.5124999999998</v>
      </c>
      <c r="R29" s="21">
        <f t="shared" si="7"/>
        <v>400.05</v>
      </c>
      <c r="S29" s="22">
        <f t="shared" si="8"/>
        <v>24503.0625</v>
      </c>
      <c r="T29" s="44">
        <f t="shared" si="9"/>
        <v>1000.125</v>
      </c>
      <c r="U29" s="45">
        <f t="shared" si="91"/>
        <v>23502.9375</v>
      </c>
      <c r="W29" s="3">
        <v>27</v>
      </c>
      <c r="X29" s="3" t="str">
        <f t="shared" si="10"/>
        <v xml:space="preserve"> AD SOYAD 27</v>
      </c>
      <c r="Y29" s="4">
        <f t="shared" si="11"/>
        <v>20002.5</v>
      </c>
      <c r="Z29" s="4">
        <f>PARAMETRELER!$D$4</f>
        <v>150018.75</v>
      </c>
      <c r="AA29" s="4">
        <f t="shared" si="137"/>
        <v>2800.3500000000004</v>
      </c>
      <c r="AB29" s="4">
        <f t="shared" si="138"/>
        <v>200.02500000000001</v>
      </c>
      <c r="AC29" s="4">
        <f t="shared" si="12"/>
        <v>17002.125</v>
      </c>
      <c r="AD29" s="4" cm="1">
        <f t="array" ref="AD29">SUMPRODUCT(--(SUM(G29,AC29)&gt;PARAMETRELER!$D$21:$D$24), (SUM(G29,AC29)-PARAMETRELER!$D$21:$D$24), {0.15;0.05;0.07;0.08})-SUM($H$2,H29)</f>
        <v>2550.3187499999999</v>
      </c>
      <c r="AE29" s="4">
        <f>PARAMETRELER!$D$9</f>
        <v>2550.3187499999999</v>
      </c>
      <c r="AF29" s="4">
        <f t="shared" si="13"/>
        <v>34004.25</v>
      </c>
      <c r="AG29" s="4">
        <f t="shared" si="14"/>
        <v>17002.125</v>
      </c>
      <c r="AH29" s="4">
        <f t="shared" si="15"/>
        <v>20002.5</v>
      </c>
      <c r="AI29" s="4">
        <f>PARAMETRELER!$D$6</f>
        <v>20002.5</v>
      </c>
      <c r="AJ29" s="4">
        <f t="shared" si="139"/>
        <v>0</v>
      </c>
      <c r="AK29" s="4">
        <f>IF(Y29&lt;=PARAMETRELER!$D$6,0,AJ29*0.00759)</f>
        <v>0</v>
      </c>
      <c r="AL29" s="20">
        <f t="shared" si="92"/>
        <v>17002.125</v>
      </c>
      <c r="AM29" s="21">
        <f t="shared" si="93"/>
        <v>4100.5124999999998</v>
      </c>
      <c r="AN29" s="21">
        <f t="shared" si="16"/>
        <v>400.05</v>
      </c>
      <c r="AO29" s="22">
        <f t="shared" si="17"/>
        <v>24503.0625</v>
      </c>
      <c r="AP29" s="44">
        <f t="shared" si="94"/>
        <v>1000.125</v>
      </c>
      <c r="AQ29" s="45">
        <f t="shared" si="95"/>
        <v>23502.9375</v>
      </c>
      <c r="AS29" s="3">
        <v>27</v>
      </c>
      <c r="AT29" s="3" t="str">
        <f t="shared" si="18"/>
        <v xml:space="preserve"> AD SOYAD 27</v>
      </c>
      <c r="AU29" s="4">
        <f t="shared" si="19"/>
        <v>20002.5</v>
      </c>
      <c r="AV29" s="4">
        <f>PARAMETRELER!$D$4</f>
        <v>150018.75</v>
      </c>
      <c r="AW29" s="4">
        <f t="shared" si="140"/>
        <v>2800.3500000000004</v>
      </c>
      <c r="AX29" s="4">
        <f t="shared" si="141"/>
        <v>200.02500000000001</v>
      </c>
      <c r="AY29" s="4">
        <f t="shared" si="20"/>
        <v>17002.125</v>
      </c>
      <c r="AZ29" s="4" cm="1">
        <f t="array" ref="AZ29">SUMPRODUCT(--(SUM(G29,AC29,AY29)&gt;PARAMETRELER!$D$21:$D$24), (SUM(G29,AC29,AY29)-PARAMETRELER!$D$21:$D$24), {0.15;0.05;0.07;0.08})-SUM($H$2,H29,AD29)</f>
        <v>2550.3187499999995</v>
      </c>
      <c r="BA29" s="4">
        <f>PARAMETRELER!$D$10</f>
        <v>2550.3187499999995</v>
      </c>
      <c r="BB29" s="4">
        <f t="shared" si="21"/>
        <v>51006.375</v>
      </c>
      <c r="BC29" s="4">
        <f t="shared" si="22"/>
        <v>34004.25</v>
      </c>
      <c r="BD29" s="4">
        <f t="shared" si="23"/>
        <v>20002.5</v>
      </c>
      <c r="BE29" s="4">
        <f>PARAMETRELER!$D$6</f>
        <v>20002.5</v>
      </c>
      <c r="BF29" s="4">
        <f t="shared" si="142"/>
        <v>0</v>
      </c>
      <c r="BG29" s="4">
        <f>IF(AU29&lt;=PARAMETRELER!$D$6,0,BF29*0.00759)</f>
        <v>0</v>
      </c>
      <c r="BH29" s="20">
        <f t="shared" si="96"/>
        <v>17002.125</v>
      </c>
      <c r="BI29" s="21">
        <f t="shared" si="97"/>
        <v>4100.5124999999998</v>
      </c>
      <c r="BJ29" s="21">
        <f t="shared" si="24"/>
        <v>400.05</v>
      </c>
      <c r="BK29" s="22">
        <f t="shared" si="25"/>
        <v>24503.0625</v>
      </c>
      <c r="BL29" s="44">
        <f t="shared" si="98"/>
        <v>1000.125</v>
      </c>
      <c r="BM29" s="45">
        <f t="shared" si="99"/>
        <v>23502.9375</v>
      </c>
      <c r="BO29" s="3">
        <v>27</v>
      </c>
      <c r="BP29" s="3" t="str">
        <f t="shared" si="26"/>
        <v xml:space="preserve"> AD SOYAD 27</v>
      </c>
      <c r="BQ29" s="4">
        <f t="shared" si="27"/>
        <v>20002.5</v>
      </c>
      <c r="BR29" s="4">
        <f>PARAMETRELER!$D$4</f>
        <v>150018.75</v>
      </c>
      <c r="BS29" s="4">
        <f t="shared" si="143"/>
        <v>2800.3500000000004</v>
      </c>
      <c r="BT29" s="4">
        <f t="shared" si="144"/>
        <v>200.02500000000001</v>
      </c>
      <c r="BU29" s="4">
        <f t="shared" si="28"/>
        <v>17002.125</v>
      </c>
      <c r="BV29" s="4" cm="1">
        <f t="array" ref="BV29">SUMPRODUCT(--(SUM(G29,AC29,AY29,BU29)&gt;PARAMETRELER!$D$21:$D$24), (SUM(G29,AC29,AY29,BU29)-PARAMETRELER!$D$21:$D$24), {0.15;0.05;0.07;0.08})-SUM($H$2,H29,AD29,AZ29)</f>
        <v>2550.3187500000004</v>
      </c>
      <c r="BW29" s="4">
        <f>PARAMETRELER!$D$11</f>
        <v>2550.3187500000004</v>
      </c>
      <c r="BX29" s="4">
        <f t="shared" si="29"/>
        <v>68008.5</v>
      </c>
      <c r="BY29" s="4">
        <f t="shared" si="30"/>
        <v>51006.375</v>
      </c>
      <c r="BZ29" s="4">
        <f t="shared" si="31"/>
        <v>20002.5</v>
      </c>
      <c r="CA29" s="4">
        <f>PARAMETRELER!$D$6</f>
        <v>20002.5</v>
      </c>
      <c r="CB29" s="4">
        <f t="shared" si="145"/>
        <v>0</v>
      </c>
      <c r="CC29" s="4">
        <f>IF(BQ29&lt;=PARAMETRELER!$D$6,0,CB29*0.00759)</f>
        <v>0</v>
      </c>
      <c r="CD29" s="20">
        <f t="shared" si="100"/>
        <v>17002.125</v>
      </c>
      <c r="CE29" s="21">
        <f t="shared" si="101"/>
        <v>4100.5124999999998</v>
      </c>
      <c r="CF29" s="21">
        <f t="shared" si="32"/>
        <v>400.05</v>
      </c>
      <c r="CG29" s="22">
        <f t="shared" si="33"/>
        <v>24503.0625</v>
      </c>
      <c r="CH29" s="44">
        <f t="shared" si="102"/>
        <v>1000.125</v>
      </c>
      <c r="CI29" s="45">
        <f t="shared" si="103"/>
        <v>23502.9375</v>
      </c>
      <c r="CK29" s="3">
        <v>27</v>
      </c>
      <c r="CL29" s="3" t="str">
        <f t="shared" si="34"/>
        <v xml:space="preserve"> AD SOYAD 27</v>
      </c>
      <c r="CM29" s="4">
        <f t="shared" si="35"/>
        <v>20002.5</v>
      </c>
      <c r="CN29" s="4">
        <f>PARAMETRELER!$D$4</f>
        <v>150018.75</v>
      </c>
      <c r="CO29" s="4">
        <f t="shared" si="146"/>
        <v>2800.3500000000004</v>
      </c>
      <c r="CP29" s="4">
        <f t="shared" si="147"/>
        <v>200.02500000000001</v>
      </c>
      <c r="CQ29" s="4">
        <f t="shared" si="36"/>
        <v>17002.125</v>
      </c>
      <c r="CR29" s="4" cm="1">
        <f t="array" ref="CR29">SUMPRODUCT(--(SUM(G29,AC29,AY29,BU29,CQ29)&gt;PARAMETRELER!$D$21:$D$24), (SUM(G29,AC29,AY29,BU29,CQ29)-PARAMETRELER!$D$21:$D$24), {0.15;0.05;0.07;0.08})-SUM($H$2,H29,AD29,AZ29,BV29)</f>
        <v>2550.3187500000004</v>
      </c>
      <c r="CS29" s="4">
        <f>PARAMETRELER!$D$12</f>
        <v>2550.3187500000004</v>
      </c>
      <c r="CT29" s="4">
        <f t="shared" si="37"/>
        <v>85010.625</v>
      </c>
      <c r="CU29" s="4">
        <f t="shared" si="38"/>
        <v>68008.5</v>
      </c>
      <c r="CV29" s="4">
        <f t="shared" si="39"/>
        <v>20002.5</v>
      </c>
      <c r="CW29" s="4">
        <f>PARAMETRELER!$D$6</f>
        <v>20002.5</v>
      </c>
      <c r="CX29" s="4">
        <f t="shared" si="148"/>
        <v>0</v>
      </c>
      <c r="CY29" s="4">
        <f>IF(CM29&lt;=PARAMETRELER!$D$6,0,CX29*0.00759)</f>
        <v>0</v>
      </c>
      <c r="CZ29" s="20">
        <f t="shared" si="104"/>
        <v>17002.125</v>
      </c>
      <c r="DA29" s="21">
        <f t="shared" si="105"/>
        <v>4100.5124999999998</v>
      </c>
      <c r="DB29" s="21">
        <f t="shared" si="40"/>
        <v>400.05</v>
      </c>
      <c r="DC29" s="22">
        <f t="shared" si="41"/>
        <v>24503.0625</v>
      </c>
      <c r="DD29" s="44">
        <f t="shared" si="106"/>
        <v>1000.125</v>
      </c>
      <c r="DE29" s="45">
        <f t="shared" si="107"/>
        <v>23502.9375</v>
      </c>
      <c r="DG29" s="3">
        <v>27</v>
      </c>
      <c r="DH29" s="3" t="str">
        <f t="shared" si="200"/>
        <v xml:space="preserve"> AD SOYAD 27</v>
      </c>
      <c r="DI29" s="4">
        <f t="shared" si="201"/>
        <v>20002.5</v>
      </c>
      <c r="DJ29" s="4">
        <f>PARAMETRELER!$D$4</f>
        <v>150018.75</v>
      </c>
      <c r="DK29" s="4">
        <f t="shared" si="149"/>
        <v>2800.3500000000004</v>
      </c>
      <c r="DL29" s="4">
        <f t="shared" si="150"/>
        <v>200.02500000000001</v>
      </c>
      <c r="DM29" s="4">
        <f t="shared" si="43"/>
        <v>17002.125</v>
      </c>
      <c r="DN29" s="4" cm="1">
        <f t="array" ref="DN29">SUMPRODUCT(--(SUM(G29,AC29,AY29,BU29,CQ29,DM29)&gt;PARAMETRELER!$D$21:$D$24), (SUM(G29,AC29,AY29,BU29,CQ29,DM29)-PARAMETRELER!$D$21:$D$24), {0.15;0.05;0.07;0.08})-SUM($H$2,H29,AD29,AZ29,BV29,CR29)</f>
        <v>2550.3187499999985</v>
      </c>
      <c r="DO29" s="4">
        <f>PARAMETRELER!$D$13</f>
        <v>2550.3187499999985</v>
      </c>
      <c r="DP29" s="4">
        <f t="shared" si="44"/>
        <v>102012.75</v>
      </c>
      <c r="DQ29" s="4">
        <f t="shared" si="45"/>
        <v>85010.625</v>
      </c>
      <c r="DR29" s="4">
        <f t="shared" si="46"/>
        <v>20002.5</v>
      </c>
      <c r="DS29" s="4">
        <f>PARAMETRELER!$D$6</f>
        <v>20002.5</v>
      </c>
      <c r="DT29" s="4">
        <f t="shared" si="151"/>
        <v>0</v>
      </c>
      <c r="DU29" s="4">
        <f>IF(DI29&lt;=PARAMETRELER!$D$6,0,DT29*0.00759)</f>
        <v>0</v>
      </c>
      <c r="DV29" s="20">
        <f t="shared" si="108"/>
        <v>17002.125</v>
      </c>
      <c r="DW29" s="21">
        <f t="shared" si="109"/>
        <v>4100.5124999999998</v>
      </c>
      <c r="DX29" s="21">
        <f t="shared" si="47"/>
        <v>400.05</v>
      </c>
      <c r="DY29" s="22">
        <f t="shared" si="48"/>
        <v>24503.0625</v>
      </c>
      <c r="DZ29" s="44">
        <f t="shared" si="110"/>
        <v>1000.125</v>
      </c>
      <c r="EA29" s="45">
        <f t="shared" si="111"/>
        <v>23502.9375</v>
      </c>
      <c r="EC29" s="3">
        <v>27</v>
      </c>
      <c r="ED29" s="3" t="str">
        <f t="shared" si="49"/>
        <v xml:space="preserve"> AD SOYAD 27</v>
      </c>
      <c r="EE29" s="4">
        <f t="shared" si="152"/>
        <v>20002.5</v>
      </c>
      <c r="EF29" s="4">
        <f>PARAMETRELER!$D$4</f>
        <v>150018.75</v>
      </c>
      <c r="EG29" s="4">
        <f t="shared" si="153"/>
        <v>2800.3500000000004</v>
      </c>
      <c r="EH29" s="4">
        <f t="shared" si="154"/>
        <v>200.02500000000001</v>
      </c>
      <c r="EI29" s="4">
        <f t="shared" si="155"/>
        <v>17002.125</v>
      </c>
      <c r="EJ29" s="4" cm="1">
        <f t="array" ref="EJ29">SUMPRODUCT(--(SUM(G29,AC29,AY29,BU29,CQ29,DM29,EI29)&gt;PARAMETRELER!$D$21:$D$24), (SUM(G29,AC29,AY29,BU29,CQ29,DM29,EI29)-PARAMETRELER!$D$21:$D$24), {0.15;0.05;0.07;0.08})-SUM($H$2,H29,AD29,AZ29,BV29,CR29,DN29)</f>
        <v>3001.0625000000036</v>
      </c>
      <c r="EK29" s="4">
        <f>PARAMETRELER!$D$14</f>
        <v>3001.0625000000036</v>
      </c>
      <c r="EL29" s="4">
        <f t="shared" si="156"/>
        <v>119014.875</v>
      </c>
      <c r="EM29" s="4">
        <f t="shared" si="157"/>
        <v>102012.75</v>
      </c>
      <c r="EN29" s="4">
        <f t="shared" si="158"/>
        <v>20002.5</v>
      </c>
      <c r="EO29" s="4">
        <f>PARAMETRELER!$D$6</f>
        <v>20002.5</v>
      </c>
      <c r="EP29" s="4">
        <f t="shared" si="159"/>
        <v>0</v>
      </c>
      <c r="EQ29" s="4">
        <f>IF(EE29&lt;=PARAMETRELER!$D$6,0,EP29*0.00759)</f>
        <v>0</v>
      </c>
      <c r="ER29" s="20">
        <f t="shared" si="112"/>
        <v>17002.125</v>
      </c>
      <c r="ES29" s="21">
        <f t="shared" si="113"/>
        <v>4100.5124999999998</v>
      </c>
      <c r="ET29" s="21">
        <f t="shared" si="54"/>
        <v>400.05</v>
      </c>
      <c r="EU29" s="22">
        <f t="shared" si="55"/>
        <v>24503.0625</v>
      </c>
      <c r="EV29" s="44">
        <f t="shared" si="114"/>
        <v>1000.125</v>
      </c>
      <c r="EW29" s="45">
        <f t="shared" si="115"/>
        <v>23502.9375</v>
      </c>
      <c r="EY29" s="3">
        <v>27</v>
      </c>
      <c r="EZ29" s="3" t="str">
        <f t="shared" si="56"/>
        <v xml:space="preserve"> AD SOYAD 27</v>
      </c>
      <c r="FA29" s="4">
        <f t="shared" si="160"/>
        <v>20002.5</v>
      </c>
      <c r="FB29" s="4">
        <f>PARAMETRELER!$D$4</f>
        <v>150018.75</v>
      </c>
      <c r="FC29" s="4">
        <f t="shared" si="161"/>
        <v>2800.3500000000004</v>
      </c>
      <c r="FD29" s="4">
        <f t="shared" si="162"/>
        <v>200.02500000000001</v>
      </c>
      <c r="FE29" s="4">
        <f t="shared" si="163"/>
        <v>17002.125</v>
      </c>
      <c r="FF29" s="4" cm="1">
        <f t="array" ref="FF29">SUMPRODUCT(--(SUM(G29,AC29,AY29,BU29,CQ29,DM29,EI29,FE29)&gt;PARAMETRELER!$D$21:$D$24), (SUM(G29,AC29,AY29,BU29,CQ29,DM29,EI29,FE29)-PARAMETRELER!$D$21:$D$24), {0.15;0.05;0.07;0.08})-SUM($H$2,H29,AD29,AZ29,BV29,CR29,DN29,EJ29)</f>
        <v>3400.4249999999956</v>
      </c>
      <c r="FG29" s="4">
        <f>PARAMETRELER!$D$15</f>
        <v>3400.4249999999956</v>
      </c>
      <c r="FH29" s="4">
        <f t="shared" si="164"/>
        <v>136017</v>
      </c>
      <c r="FI29" s="4">
        <f t="shared" si="165"/>
        <v>119014.875</v>
      </c>
      <c r="FJ29" s="4">
        <f t="shared" si="166"/>
        <v>20002.5</v>
      </c>
      <c r="FK29" s="4">
        <f>PARAMETRELER!$D$6</f>
        <v>20002.5</v>
      </c>
      <c r="FL29" s="4">
        <f t="shared" si="167"/>
        <v>0</v>
      </c>
      <c r="FM29" s="4">
        <f>IF(FA29&lt;=PARAMETRELER!$D$6,0,FL29*0.00759)</f>
        <v>0</v>
      </c>
      <c r="FN29" s="20">
        <f t="shared" si="116"/>
        <v>17002.125</v>
      </c>
      <c r="FO29" s="21">
        <f t="shared" si="117"/>
        <v>4100.5124999999998</v>
      </c>
      <c r="FP29" s="21">
        <f t="shared" si="61"/>
        <v>400.05</v>
      </c>
      <c r="FQ29" s="22">
        <f t="shared" si="62"/>
        <v>24503.0625</v>
      </c>
      <c r="FR29" s="44">
        <f t="shared" si="118"/>
        <v>1000.125</v>
      </c>
      <c r="FS29" s="45">
        <f t="shared" si="119"/>
        <v>23502.9375</v>
      </c>
      <c r="FU29" s="3">
        <v>27</v>
      </c>
      <c r="FV29" s="3" t="str">
        <f t="shared" si="63"/>
        <v xml:space="preserve"> AD SOYAD 27</v>
      </c>
      <c r="FW29" s="4">
        <f t="shared" si="168"/>
        <v>20002.5</v>
      </c>
      <c r="FX29" s="4">
        <f>PARAMETRELER!$D$4</f>
        <v>150018.75</v>
      </c>
      <c r="FY29" s="4">
        <f t="shared" si="169"/>
        <v>2800.3500000000004</v>
      </c>
      <c r="FZ29" s="4">
        <f t="shared" si="170"/>
        <v>200.02500000000001</v>
      </c>
      <c r="GA29" s="4">
        <f t="shared" si="171"/>
        <v>17002.125</v>
      </c>
      <c r="GB29" s="4" cm="1">
        <f t="array" ref="GB29">SUMPRODUCT(--(SUM(G29,AC29,AY29,BU29,CQ29,DM29,EI29,FE29,GA29)&gt;PARAMETRELER!$D$21:$D$24), (SUM(G29,AC29,AY29,BU29,CQ29,DM29,EI29,FE29,GA29)-PARAMETRELER!$D$21:$D$24), {0.15;0.05;0.07;0.08})-SUM($H$2,H29,AD29,AZ29,BV29,CR29,DN29,EJ29,FF29)</f>
        <v>3400.4249999999993</v>
      </c>
      <c r="GC29" s="4">
        <f>PARAMETRELER!$D$16</f>
        <v>3400.4249999999993</v>
      </c>
      <c r="GD29" s="4">
        <f t="shared" si="172"/>
        <v>153019.125</v>
      </c>
      <c r="GE29" s="4">
        <f t="shared" si="173"/>
        <v>136017</v>
      </c>
      <c r="GF29" s="4">
        <f t="shared" si="174"/>
        <v>20002.5</v>
      </c>
      <c r="GG29" s="4">
        <f>PARAMETRELER!$D$6</f>
        <v>20002.5</v>
      </c>
      <c r="GH29" s="4">
        <f t="shared" si="175"/>
        <v>0</v>
      </c>
      <c r="GI29" s="4">
        <f>IF(FW29&lt;=PARAMETRELER!$D$6,0,GH29*0.00759)</f>
        <v>0</v>
      </c>
      <c r="GJ29" s="20">
        <f t="shared" si="120"/>
        <v>17002.125</v>
      </c>
      <c r="GK29" s="21">
        <f t="shared" si="121"/>
        <v>4100.5124999999998</v>
      </c>
      <c r="GL29" s="21">
        <f t="shared" si="68"/>
        <v>400.05</v>
      </c>
      <c r="GM29" s="22">
        <f t="shared" si="69"/>
        <v>24503.0625</v>
      </c>
      <c r="GN29" s="44">
        <f t="shared" si="122"/>
        <v>1000.125</v>
      </c>
      <c r="GO29" s="45">
        <f t="shared" si="123"/>
        <v>23502.9375</v>
      </c>
      <c r="GQ29" s="3">
        <v>27</v>
      </c>
      <c r="GR29" s="3" t="str">
        <f t="shared" si="70"/>
        <v xml:space="preserve"> AD SOYAD 27</v>
      </c>
      <c r="GS29" s="4">
        <f t="shared" si="176"/>
        <v>20002.5</v>
      </c>
      <c r="GT29" s="4">
        <f>PARAMETRELER!$D$4</f>
        <v>150018.75</v>
      </c>
      <c r="GU29" s="4">
        <f t="shared" si="177"/>
        <v>2800.3500000000004</v>
      </c>
      <c r="GV29" s="4">
        <f t="shared" si="178"/>
        <v>200.02500000000001</v>
      </c>
      <c r="GW29" s="4">
        <f t="shared" si="179"/>
        <v>17002.125</v>
      </c>
      <c r="GX29" s="4" cm="1">
        <f t="array" ref="GX29">SUMPRODUCT(--(SUM(G29,AC29,AY29,BU29,CQ29,DM29,EI29,FE29,GA29,GW29)&gt;PARAMETRELER!$D$21:$D$24), (SUM(G29,AC29,AY29,BU29,CQ29,DM29,EI29,FE29,GA29,GW29)-PARAMETRELER!$D$21:$D$24), {0.15;0.05;0.07;0.08})-SUM($H$2,H29,AD29,AZ29,BV29,CR29,DN29,EJ29,FF29,GB29)</f>
        <v>3400.4250000000029</v>
      </c>
      <c r="GY29" s="4">
        <f>PARAMETRELER!$D$17</f>
        <v>3400.4250000000029</v>
      </c>
      <c r="GZ29" s="4">
        <f t="shared" si="180"/>
        <v>170021.25</v>
      </c>
      <c r="HA29" s="4">
        <f t="shared" si="181"/>
        <v>153019.125</v>
      </c>
      <c r="HB29" s="4">
        <f t="shared" si="182"/>
        <v>20002.5</v>
      </c>
      <c r="HC29" s="4">
        <f>PARAMETRELER!$D$6</f>
        <v>20002.5</v>
      </c>
      <c r="HD29" s="4">
        <f t="shared" si="183"/>
        <v>0</v>
      </c>
      <c r="HE29" s="4">
        <f>IF(GS29&lt;=PARAMETRELER!$D$6,0,HD29*0.00759)</f>
        <v>0</v>
      </c>
      <c r="HF29" s="20">
        <f t="shared" si="124"/>
        <v>17002.125</v>
      </c>
      <c r="HG29" s="21">
        <f t="shared" si="125"/>
        <v>4100.5124999999998</v>
      </c>
      <c r="HH29" s="21">
        <f t="shared" si="75"/>
        <v>400.05</v>
      </c>
      <c r="HI29" s="22">
        <f t="shared" si="76"/>
        <v>24503.0625</v>
      </c>
      <c r="HJ29" s="44">
        <f t="shared" si="126"/>
        <v>1000.125</v>
      </c>
      <c r="HK29" s="45">
        <f t="shared" si="127"/>
        <v>23502.9375</v>
      </c>
      <c r="HM29" s="3">
        <v>27</v>
      </c>
      <c r="HN29" s="3" t="str">
        <f t="shared" si="77"/>
        <v xml:space="preserve"> AD SOYAD 27</v>
      </c>
      <c r="HO29" s="4">
        <f t="shared" si="184"/>
        <v>20002.5</v>
      </c>
      <c r="HP29" s="4">
        <f>PARAMETRELER!$D$4</f>
        <v>150018.75</v>
      </c>
      <c r="HQ29" s="4">
        <f t="shared" si="185"/>
        <v>2800.3500000000004</v>
      </c>
      <c r="HR29" s="4">
        <f t="shared" si="186"/>
        <v>200.02500000000001</v>
      </c>
      <c r="HS29" s="4">
        <f t="shared" si="187"/>
        <v>17002.125</v>
      </c>
      <c r="HT29" s="4" cm="1">
        <f t="array" ref="HT29">SUMPRODUCT(--(SUM(G29,AC29,AY29,BU29,CQ29,DM29,EI29,FE29,GA29,GW29,HS29)&gt;PARAMETRELER!$D$21:$D$24), (SUM(G29,AC29,AY29,BU29,CQ29,DM29,EI29,FE29,GA29,GW29,HS29)-PARAMETRELER!$D$21:$D$24), {0.15;0.05;0.07;0.08})-SUM($H$2,H29,AD29,AZ29,BV29,CR29,DN29,EJ29,FF29,GB29,GX29)</f>
        <v>3400.4249999999993</v>
      </c>
      <c r="HU29" s="4">
        <f>PARAMETRELER!$D$18</f>
        <v>3400.4249999999993</v>
      </c>
      <c r="HV29" s="4">
        <f t="shared" si="188"/>
        <v>187023.375</v>
      </c>
      <c r="HW29" s="4">
        <f t="shared" si="189"/>
        <v>170021.25</v>
      </c>
      <c r="HX29" s="4">
        <f t="shared" si="190"/>
        <v>20002.5</v>
      </c>
      <c r="HY29" s="4">
        <f>PARAMETRELER!$D$6</f>
        <v>20002.5</v>
      </c>
      <c r="HZ29" s="4">
        <f t="shared" si="191"/>
        <v>0</v>
      </c>
      <c r="IA29" s="4">
        <f>IF(HO29&lt;=PARAMETRELER!$D$6,0,HZ29*0.00759)</f>
        <v>0</v>
      </c>
      <c r="IB29" s="20">
        <f t="shared" si="128"/>
        <v>17002.125</v>
      </c>
      <c r="IC29" s="21">
        <f t="shared" si="129"/>
        <v>4100.5124999999998</v>
      </c>
      <c r="ID29" s="21">
        <f t="shared" si="82"/>
        <v>400.05</v>
      </c>
      <c r="IE29" s="22">
        <f t="shared" si="83"/>
        <v>24503.0625</v>
      </c>
      <c r="IF29" s="44">
        <f t="shared" si="130"/>
        <v>1000.125</v>
      </c>
      <c r="IG29" s="45">
        <f t="shared" si="131"/>
        <v>23502.9375</v>
      </c>
      <c r="II29" s="3">
        <v>27</v>
      </c>
      <c r="IJ29" s="3" t="str">
        <f t="shared" si="84"/>
        <v xml:space="preserve"> AD SOYAD 27</v>
      </c>
      <c r="IK29" s="4">
        <f t="shared" si="192"/>
        <v>20002.5</v>
      </c>
      <c r="IL29" s="4">
        <f>PARAMETRELER!$D$4</f>
        <v>150018.75</v>
      </c>
      <c r="IM29" s="4">
        <f t="shared" si="193"/>
        <v>2800.3500000000004</v>
      </c>
      <c r="IN29" s="4">
        <f t="shared" si="194"/>
        <v>200.02500000000001</v>
      </c>
      <c r="IO29" s="4">
        <f t="shared" si="195"/>
        <v>17002.125</v>
      </c>
      <c r="IP29" s="4" cm="1">
        <f t="array" ref="IP29">SUMPRODUCT(--(SUM(G29,AC29,AY29,BU29,CQ29,DM29,EI29,FE29,GA29,GW29,HS29,IO29)&gt;PARAMETRELER!$D$21:$D$24), (SUM(G29,AC29,AY29,BU29,CQ29,DM29,EI29,FE29,GA29,GW29,HS29,IO29)-PARAMETRELER!$D$21:$D$24), {0.15;0.05;0.07;0.08})-SUM($H$2,H29,AD29,AZ29,BV29,CR29,DN29,EJ29,FF29,GB29,GX29,HT29)</f>
        <v>3400.4249999999993</v>
      </c>
      <c r="IQ29" s="4">
        <f>PARAMETRELER!$D$19</f>
        <v>3400.4249999999993</v>
      </c>
      <c r="IR29" s="4">
        <f t="shared" si="196"/>
        <v>204025.5</v>
      </c>
      <c r="IS29" s="4">
        <f t="shared" si="197"/>
        <v>187023.375</v>
      </c>
      <c r="IT29" s="4">
        <f t="shared" si="198"/>
        <v>20002.5</v>
      </c>
      <c r="IU29" s="4">
        <f>PARAMETRELER!$D$6</f>
        <v>20002.5</v>
      </c>
      <c r="IV29" s="4">
        <f t="shared" si="199"/>
        <v>0</v>
      </c>
      <c r="IW29" s="4">
        <f>IF(IK29&lt;=PARAMETRELER!$D$6,0,IV29*0.00759)</f>
        <v>0</v>
      </c>
      <c r="IX29" s="20">
        <f t="shared" si="132"/>
        <v>17002.125</v>
      </c>
      <c r="IY29" s="21">
        <f t="shared" si="133"/>
        <v>4100.5124999999998</v>
      </c>
      <c r="IZ29" s="21">
        <f t="shared" si="89"/>
        <v>400.05</v>
      </c>
      <c r="JA29" s="22">
        <f t="shared" si="90"/>
        <v>24503.0625</v>
      </c>
      <c r="JB29" s="44">
        <f t="shared" si="134"/>
        <v>1000.125</v>
      </c>
      <c r="JC29" s="45">
        <f t="shared" si="135"/>
        <v>23502.9375</v>
      </c>
    </row>
    <row r="30" spans="1:263" ht="15.6" x14ac:dyDescent="0.3">
      <c r="A30" s="2">
        <v>28</v>
      </c>
      <c r="B30" s="2" t="str">
        <f>'YILLIK MALİYET RAPORU'!B30</f>
        <v xml:space="preserve"> AD SOYAD 28</v>
      </c>
      <c r="C30" s="7">
        <f>'YILLIK MALİYET RAPORU'!C30</f>
        <v>20002.5</v>
      </c>
      <c r="D30" s="11">
        <f>PARAMETRELER!$D$4</f>
        <v>150018.75</v>
      </c>
      <c r="E30" s="7">
        <f t="shared" si="0"/>
        <v>2800.3500000000004</v>
      </c>
      <c r="F30" s="7">
        <f t="shared" si="1"/>
        <v>200.02500000000001</v>
      </c>
      <c r="G30" s="7">
        <f t="shared" si="2"/>
        <v>17002.125</v>
      </c>
      <c r="H30" s="7" cm="1">
        <f t="array" ref="H30">SUMPRODUCT(--(SUM(G30:G30)&gt;PARAMETRELER!$D$21:$D$24), (SUM(G30:G30)-PARAMETRELER!$D$21:$D$24), {0.15;0.05;0.07;0.08})-SUM($H$2:$H$2)</f>
        <v>2550.3187499999999</v>
      </c>
      <c r="I30" s="7">
        <f>PARAMETRELER!$D$8</f>
        <v>2550.3187499999999</v>
      </c>
      <c r="J30" s="7">
        <f t="shared" si="3"/>
        <v>17002.125</v>
      </c>
      <c r="K30" s="7">
        <v>0</v>
      </c>
      <c r="L30" s="7">
        <f t="shared" si="4"/>
        <v>20002.5</v>
      </c>
      <c r="M30" s="5">
        <f>PARAMETRELER!$D$6</f>
        <v>20002.5</v>
      </c>
      <c r="N30" s="7">
        <f t="shared" si="136"/>
        <v>0</v>
      </c>
      <c r="O30" s="7">
        <f>IF(C30&lt;=PARAMETRELER!$D$6,0,N30*0.00759)</f>
        <v>0</v>
      </c>
      <c r="P30" s="20">
        <f t="shared" si="5"/>
        <v>17002.125</v>
      </c>
      <c r="Q30" s="21">
        <f t="shared" si="6"/>
        <v>4100.5124999999998</v>
      </c>
      <c r="R30" s="21">
        <f t="shared" si="7"/>
        <v>400.05</v>
      </c>
      <c r="S30" s="20">
        <f t="shared" si="8"/>
        <v>24503.0625</v>
      </c>
      <c r="T30" s="44">
        <f t="shared" si="9"/>
        <v>1000.125</v>
      </c>
      <c r="U30" s="45">
        <f t="shared" si="91"/>
        <v>23502.9375</v>
      </c>
      <c r="W30" s="2">
        <v>28</v>
      </c>
      <c r="X30" s="2" t="str">
        <f t="shared" si="10"/>
        <v xml:space="preserve"> AD SOYAD 28</v>
      </c>
      <c r="Y30" s="7">
        <f t="shared" si="11"/>
        <v>20002.5</v>
      </c>
      <c r="Z30" s="11">
        <f>PARAMETRELER!$D$4</f>
        <v>150018.75</v>
      </c>
      <c r="AA30" s="7">
        <f t="shared" si="137"/>
        <v>2800.3500000000004</v>
      </c>
      <c r="AB30" s="7">
        <f t="shared" si="138"/>
        <v>200.02500000000001</v>
      </c>
      <c r="AC30" s="7">
        <f t="shared" si="12"/>
        <v>17002.125</v>
      </c>
      <c r="AD30" s="7" cm="1">
        <f t="array" ref="AD30">SUMPRODUCT(--(SUM(G30,AC30)&gt;PARAMETRELER!$D$21:$D$24), (SUM(G30,AC30)-PARAMETRELER!$D$21:$D$24), {0.15;0.05;0.07;0.08})-SUM($H$2,H30)</f>
        <v>2550.3187499999999</v>
      </c>
      <c r="AE30" s="7">
        <f>PARAMETRELER!$D$9</f>
        <v>2550.3187499999999</v>
      </c>
      <c r="AF30" s="7">
        <f t="shared" si="13"/>
        <v>34004.25</v>
      </c>
      <c r="AG30" s="7">
        <f t="shared" si="14"/>
        <v>17002.125</v>
      </c>
      <c r="AH30" s="7">
        <f t="shared" si="15"/>
        <v>20002.5</v>
      </c>
      <c r="AI30" s="5">
        <f>PARAMETRELER!$D$6</f>
        <v>20002.5</v>
      </c>
      <c r="AJ30" s="7">
        <f t="shared" si="139"/>
        <v>0</v>
      </c>
      <c r="AK30" s="7">
        <f>IF(Y30&lt;=PARAMETRELER!$D$6,0,AJ30*0.00759)</f>
        <v>0</v>
      </c>
      <c r="AL30" s="20">
        <f t="shared" si="92"/>
        <v>17002.125</v>
      </c>
      <c r="AM30" s="21">
        <f t="shared" si="93"/>
        <v>4100.5124999999998</v>
      </c>
      <c r="AN30" s="21">
        <f t="shared" si="16"/>
        <v>400.05</v>
      </c>
      <c r="AO30" s="20">
        <f t="shared" si="17"/>
        <v>24503.0625</v>
      </c>
      <c r="AP30" s="44">
        <f t="shared" si="94"/>
        <v>1000.125</v>
      </c>
      <c r="AQ30" s="45">
        <f t="shared" si="95"/>
        <v>23502.9375</v>
      </c>
      <c r="AS30" s="2">
        <v>28</v>
      </c>
      <c r="AT30" s="2" t="str">
        <f t="shared" si="18"/>
        <v xml:space="preserve"> AD SOYAD 28</v>
      </c>
      <c r="AU30" s="7">
        <f t="shared" si="19"/>
        <v>20002.5</v>
      </c>
      <c r="AV30" s="11">
        <f>PARAMETRELER!$D$4</f>
        <v>150018.75</v>
      </c>
      <c r="AW30" s="7">
        <f t="shared" si="140"/>
        <v>2800.3500000000004</v>
      </c>
      <c r="AX30" s="7">
        <f t="shared" si="141"/>
        <v>200.02500000000001</v>
      </c>
      <c r="AY30" s="7">
        <f t="shared" si="20"/>
        <v>17002.125</v>
      </c>
      <c r="AZ30" s="7" cm="1">
        <f t="array" ref="AZ30">SUMPRODUCT(--(SUM(G30,AC30,AY30)&gt;PARAMETRELER!$D$21:$D$24), (SUM(G30,AC30,AY30)-PARAMETRELER!$D$21:$D$24), {0.15;0.05;0.07;0.08})-SUM($H$2,H30,AD30)</f>
        <v>2550.3187499999995</v>
      </c>
      <c r="BA30" s="7">
        <f>PARAMETRELER!$D$10</f>
        <v>2550.3187499999995</v>
      </c>
      <c r="BB30" s="7">
        <f t="shared" si="21"/>
        <v>51006.375</v>
      </c>
      <c r="BC30" s="7">
        <f t="shared" si="22"/>
        <v>34004.25</v>
      </c>
      <c r="BD30" s="7">
        <f t="shared" si="23"/>
        <v>20002.5</v>
      </c>
      <c r="BE30" s="5">
        <f>PARAMETRELER!$D$6</f>
        <v>20002.5</v>
      </c>
      <c r="BF30" s="7">
        <f t="shared" si="142"/>
        <v>0</v>
      </c>
      <c r="BG30" s="7">
        <f>IF(AU30&lt;=PARAMETRELER!$D$6,0,BF30*0.00759)</f>
        <v>0</v>
      </c>
      <c r="BH30" s="20">
        <f t="shared" si="96"/>
        <v>17002.125</v>
      </c>
      <c r="BI30" s="21">
        <f t="shared" si="97"/>
        <v>4100.5124999999998</v>
      </c>
      <c r="BJ30" s="21">
        <f t="shared" si="24"/>
        <v>400.05</v>
      </c>
      <c r="BK30" s="20">
        <f t="shared" si="25"/>
        <v>24503.0625</v>
      </c>
      <c r="BL30" s="44">
        <f t="shared" si="98"/>
        <v>1000.125</v>
      </c>
      <c r="BM30" s="45">
        <f t="shared" si="99"/>
        <v>23502.9375</v>
      </c>
      <c r="BO30" s="2">
        <v>28</v>
      </c>
      <c r="BP30" s="2" t="str">
        <f t="shared" si="26"/>
        <v xml:space="preserve"> AD SOYAD 28</v>
      </c>
      <c r="BQ30" s="7">
        <f t="shared" si="27"/>
        <v>20002.5</v>
      </c>
      <c r="BR30" s="11">
        <f>PARAMETRELER!$D$4</f>
        <v>150018.75</v>
      </c>
      <c r="BS30" s="7">
        <f t="shared" si="143"/>
        <v>2800.3500000000004</v>
      </c>
      <c r="BT30" s="7">
        <f t="shared" si="144"/>
        <v>200.02500000000001</v>
      </c>
      <c r="BU30" s="7">
        <f t="shared" si="28"/>
        <v>17002.125</v>
      </c>
      <c r="BV30" s="7" cm="1">
        <f t="array" ref="BV30">SUMPRODUCT(--(SUM(G30,AC30,AY30,BU30)&gt;PARAMETRELER!$D$21:$D$24), (SUM(G30,AC30,AY30,BU30)-PARAMETRELER!$D$21:$D$24), {0.15;0.05;0.07;0.08})-SUM($H$2,H30,AD30,AZ30)</f>
        <v>2550.3187500000004</v>
      </c>
      <c r="BW30" s="7">
        <f>PARAMETRELER!$D$11</f>
        <v>2550.3187500000004</v>
      </c>
      <c r="BX30" s="7">
        <f t="shared" si="29"/>
        <v>68008.5</v>
      </c>
      <c r="BY30" s="7">
        <f t="shared" si="30"/>
        <v>51006.375</v>
      </c>
      <c r="BZ30" s="7">
        <f t="shared" si="31"/>
        <v>20002.5</v>
      </c>
      <c r="CA30" s="5">
        <f>PARAMETRELER!$D$6</f>
        <v>20002.5</v>
      </c>
      <c r="CB30" s="7">
        <f t="shared" si="145"/>
        <v>0</v>
      </c>
      <c r="CC30" s="7">
        <f>IF(BQ30&lt;=PARAMETRELER!$D$6,0,CB30*0.00759)</f>
        <v>0</v>
      </c>
      <c r="CD30" s="20">
        <f t="shared" si="100"/>
        <v>17002.125</v>
      </c>
      <c r="CE30" s="21">
        <f t="shared" si="101"/>
        <v>4100.5124999999998</v>
      </c>
      <c r="CF30" s="21">
        <f t="shared" si="32"/>
        <v>400.05</v>
      </c>
      <c r="CG30" s="20">
        <f t="shared" si="33"/>
        <v>24503.0625</v>
      </c>
      <c r="CH30" s="44">
        <f t="shared" si="102"/>
        <v>1000.125</v>
      </c>
      <c r="CI30" s="45">
        <f t="shared" si="103"/>
        <v>23502.9375</v>
      </c>
      <c r="CK30" s="2">
        <v>28</v>
      </c>
      <c r="CL30" s="2" t="str">
        <f t="shared" si="34"/>
        <v xml:space="preserve"> AD SOYAD 28</v>
      </c>
      <c r="CM30" s="7">
        <f t="shared" si="35"/>
        <v>20002.5</v>
      </c>
      <c r="CN30" s="11">
        <f>PARAMETRELER!$D$4</f>
        <v>150018.75</v>
      </c>
      <c r="CO30" s="7">
        <f t="shared" si="146"/>
        <v>2800.3500000000004</v>
      </c>
      <c r="CP30" s="7">
        <f t="shared" si="147"/>
        <v>200.02500000000001</v>
      </c>
      <c r="CQ30" s="7">
        <f t="shared" si="36"/>
        <v>17002.125</v>
      </c>
      <c r="CR30" s="7" cm="1">
        <f t="array" ref="CR30">SUMPRODUCT(--(SUM(G30,AC30,AY30,BU30,CQ30)&gt;PARAMETRELER!$D$21:$D$24), (SUM(G30,AC30,AY30,BU30,CQ30)-PARAMETRELER!$D$21:$D$24), {0.15;0.05;0.07;0.08})-SUM($H$2,H30,AD30,AZ30,BV30)</f>
        <v>2550.3187500000004</v>
      </c>
      <c r="CS30" s="7">
        <f>PARAMETRELER!$D$12</f>
        <v>2550.3187500000004</v>
      </c>
      <c r="CT30" s="7">
        <f t="shared" si="37"/>
        <v>85010.625</v>
      </c>
      <c r="CU30" s="7">
        <f t="shared" si="38"/>
        <v>68008.5</v>
      </c>
      <c r="CV30" s="7">
        <f t="shared" si="39"/>
        <v>20002.5</v>
      </c>
      <c r="CW30" s="5">
        <f>PARAMETRELER!$D$6</f>
        <v>20002.5</v>
      </c>
      <c r="CX30" s="7">
        <f t="shared" si="148"/>
        <v>0</v>
      </c>
      <c r="CY30" s="7">
        <f>IF(CM30&lt;=PARAMETRELER!$D$6,0,CX30*0.00759)</f>
        <v>0</v>
      </c>
      <c r="CZ30" s="20">
        <f t="shared" si="104"/>
        <v>17002.125</v>
      </c>
      <c r="DA30" s="21">
        <f t="shared" si="105"/>
        <v>4100.5124999999998</v>
      </c>
      <c r="DB30" s="21">
        <f t="shared" si="40"/>
        <v>400.05</v>
      </c>
      <c r="DC30" s="20">
        <f t="shared" si="41"/>
        <v>24503.0625</v>
      </c>
      <c r="DD30" s="44">
        <f t="shared" si="106"/>
        <v>1000.125</v>
      </c>
      <c r="DE30" s="45">
        <f t="shared" si="107"/>
        <v>23502.9375</v>
      </c>
      <c r="DG30" s="2">
        <v>28</v>
      </c>
      <c r="DH30" s="2" t="str">
        <f t="shared" si="200"/>
        <v xml:space="preserve"> AD SOYAD 28</v>
      </c>
      <c r="DI30" s="7">
        <f t="shared" si="201"/>
        <v>20002.5</v>
      </c>
      <c r="DJ30" s="11">
        <f>PARAMETRELER!$D$4</f>
        <v>150018.75</v>
      </c>
      <c r="DK30" s="7">
        <f t="shared" si="149"/>
        <v>2800.3500000000004</v>
      </c>
      <c r="DL30" s="7">
        <f t="shared" si="150"/>
        <v>200.02500000000001</v>
      </c>
      <c r="DM30" s="7">
        <f t="shared" si="43"/>
        <v>17002.125</v>
      </c>
      <c r="DN30" s="7" cm="1">
        <f t="array" ref="DN30">SUMPRODUCT(--(SUM(G30,AC30,AY30,BU30,CQ30,DM30)&gt;PARAMETRELER!$D$21:$D$24), (SUM(G30,AC30,AY30,BU30,CQ30,DM30)-PARAMETRELER!$D$21:$D$24), {0.15;0.05;0.07;0.08})-SUM($H$2,H30,AD30,AZ30,BV30,CR30)</f>
        <v>2550.3187499999985</v>
      </c>
      <c r="DO30" s="7">
        <f>PARAMETRELER!$D$13</f>
        <v>2550.3187499999985</v>
      </c>
      <c r="DP30" s="7">
        <f t="shared" si="44"/>
        <v>102012.75</v>
      </c>
      <c r="DQ30" s="7">
        <f t="shared" si="45"/>
        <v>85010.625</v>
      </c>
      <c r="DR30" s="7">
        <f t="shared" si="46"/>
        <v>20002.5</v>
      </c>
      <c r="DS30" s="5">
        <f>PARAMETRELER!$D$6</f>
        <v>20002.5</v>
      </c>
      <c r="DT30" s="7">
        <f t="shared" si="151"/>
        <v>0</v>
      </c>
      <c r="DU30" s="7">
        <f>IF(DI30&lt;=PARAMETRELER!$D$6,0,DT30*0.00759)</f>
        <v>0</v>
      </c>
      <c r="DV30" s="20">
        <f t="shared" si="108"/>
        <v>17002.125</v>
      </c>
      <c r="DW30" s="21">
        <f t="shared" si="109"/>
        <v>4100.5124999999998</v>
      </c>
      <c r="DX30" s="21">
        <f t="shared" si="47"/>
        <v>400.05</v>
      </c>
      <c r="DY30" s="20">
        <f t="shared" si="48"/>
        <v>24503.0625</v>
      </c>
      <c r="DZ30" s="44">
        <f t="shared" si="110"/>
        <v>1000.125</v>
      </c>
      <c r="EA30" s="45">
        <f t="shared" si="111"/>
        <v>23502.9375</v>
      </c>
      <c r="EC30" s="2">
        <v>28</v>
      </c>
      <c r="ED30" s="2" t="str">
        <f t="shared" si="49"/>
        <v xml:space="preserve"> AD SOYAD 28</v>
      </c>
      <c r="EE30" s="7">
        <f t="shared" si="152"/>
        <v>20002.5</v>
      </c>
      <c r="EF30" s="11">
        <f>PARAMETRELER!$D$4</f>
        <v>150018.75</v>
      </c>
      <c r="EG30" s="7">
        <f t="shared" si="153"/>
        <v>2800.3500000000004</v>
      </c>
      <c r="EH30" s="7">
        <f t="shared" si="154"/>
        <v>200.02500000000001</v>
      </c>
      <c r="EI30" s="7">
        <f t="shared" si="155"/>
        <v>17002.125</v>
      </c>
      <c r="EJ30" s="7" cm="1">
        <f t="array" ref="EJ30">SUMPRODUCT(--(SUM(G30,AC30,AY30,BU30,CQ30,DM30,EI30)&gt;PARAMETRELER!$D$21:$D$24), (SUM(G30,AC30,AY30,BU30,CQ30,DM30,EI30)-PARAMETRELER!$D$21:$D$24), {0.15;0.05;0.07;0.08})-SUM($H$2,H30,AD30,AZ30,BV30,CR30,DN30)</f>
        <v>3001.0625000000036</v>
      </c>
      <c r="EK30" s="7">
        <f>PARAMETRELER!$D$14</f>
        <v>3001.0625000000036</v>
      </c>
      <c r="EL30" s="7">
        <f t="shared" si="156"/>
        <v>119014.875</v>
      </c>
      <c r="EM30" s="7">
        <f t="shared" si="157"/>
        <v>102012.75</v>
      </c>
      <c r="EN30" s="7">
        <f t="shared" si="158"/>
        <v>20002.5</v>
      </c>
      <c r="EO30" s="5">
        <f>PARAMETRELER!$D$6</f>
        <v>20002.5</v>
      </c>
      <c r="EP30" s="7">
        <f t="shared" si="159"/>
        <v>0</v>
      </c>
      <c r="EQ30" s="7">
        <f>IF(EE30&lt;=PARAMETRELER!$D$6,0,EP30*0.00759)</f>
        <v>0</v>
      </c>
      <c r="ER30" s="20">
        <f t="shared" si="112"/>
        <v>17002.125</v>
      </c>
      <c r="ES30" s="21">
        <f t="shared" si="113"/>
        <v>4100.5124999999998</v>
      </c>
      <c r="ET30" s="21">
        <f t="shared" si="54"/>
        <v>400.05</v>
      </c>
      <c r="EU30" s="20">
        <f t="shared" si="55"/>
        <v>24503.0625</v>
      </c>
      <c r="EV30" s="44">
        <f t="shared" si="114"/>
        <v>1000.125</v>
      </c>
      <c r="EW30" s="45">
        <f t="shared" si="115"/>
        <v>23502.9375</v>
      </c>
      <c r="EY30" s="2">
        <v>28</v>
      </c>
      <c r="EZ30" s="2" t="str">
        <f t="shared" si="56"/>
        <v xml:space="preserve"> AD SOYAD 28</v>
      </c>
      <c r="FA30" s="7">
        <f t="shared" si="160"/>
        <v>20002.5</v>
      </c>
      <c r="FB30" s="11">
        <f>PARAMETRELER!$D$4</f>
        <v>150018.75</v>
      </c>
      <c r="FC30" s="7">
        <f t="shared" si="161"/>
        <v>2800.3500000000004</v>
      </c>
      <c r="FD30" s="7">
        <f t="shared" si="162"/>
        <v>200.02500000000001</v>
      </c>
      <c r="FE30" s="7">
        <f t="shared" si="163"/>
        <v>17002.125</v>
      </c>
      <c r="FF30" s="7" cm="1">
        <f t="array" ref="FF30">SUMPRODUCT(--(SUM(G30,AC30,AY30,BU30,CQ30,DM30,EI30,FE30)&gt;PARAMETRELER!$D$21:$D$24), (SUM(G30,AC30,AY30,BU30,CQ30,DM30,EI30,FE30)-PARAMETRELER!$D$21:$D$24), {0.15;0.05;0.07;0.08})-SUM($H$2,H30,AD30,AZ30,BV30,CR30,DN30,EJ30)</f>
        <v>3400.4249999999956</v>
      </c>
      <c r="FG30" s="7">
        <f>PARAMETRELER!$D$15</f>
        <v>3400.4249999999956</v>
      </c>
      <c r="FH30" s="7">
        <f t="shared" si="164"/>
        <v>136017</v>
      </c>
      <c r="FI30" s="7">
        <f t="shared" si="165"/>
        <v>119014.875</v>
      </c>
      <c r="FJ30" s="7">
        <f t="shared" si="166"/>
        <v>20002.5</v>
      </c>
      <c r="FK30" s="5">
        <f>PARAMETRELER!$D$6</f>
        <v>20002.5</v>
      </c>
      <c r="FL30" s="7">
        <f t="shared" si="167"/>
        <v>0</v>
      </c>
      <c r="FM30" s="7">
        <f>IF(FA30&lt;=PARAMETRELER!$D$6,0,FL30*0.00759)</f>
        <v>0</v>
      </c>
      <c r="FN30" s="20">
        <f t="shared" si="116"/>
        <v>17002.125</v>
      </c>
      <c r="FO30" s="21">
        <f t="shared" si="117"/>
        <v>4100.5124999999998</v>
      </c>
      <c r="FP30" s="21">
        <f t="shared" si="61"/>
        <v>400.05</v>
      </c>
      <c r="FQ30" s="20">
        <f t="shared" si="62"/>
        <v>24503.0625</v>
      </c>
      <c r="FR30" s="44">
        <f t="shared" si="118"/>
        <v>1000.125</v>
      </c>
      <c r="FS30" s="45">
        <f t="shared" si="119"/>
        <v>23502.9375</v>
      </c>
      <c r="FU30" s="2">
        <v>28</v>
      </c>
      <c r="FV30" s="2" t="str">
        <f t="shared" si="63"/>
        <v xml:space="preserve"> AD SOYAD 28</v>
      </c>
      <c r="FW30" s="7">
        <f t="shared" si="168"/>
        <v>20002.5</v>
      </c>
      <c r="FX30" s="11">
        <f>PARAMETRELER!$D$4</f>
        <v>150018.75</v>
      </c>
      <c r="FY30" s="7">
        <f t="shared" si="169"/>
        <v>2800.3500000000004</v>
      </c>
      <c r="FZ30" s="7">
        <f t="shared" si="170"/>
        <v>200.02500000000001</v>
      </c>
      <c r="GA30" s="7">
        <f t="shared" si="171"/>
        <v>17002.125</v>
      </c>
      <c r="GB30" s="7" cm="1">
        <f t="array" ref="GB30">SUMPRODUCT(--(SUM(G30,AC30,AY30,BU30,CQ30,DM30,EI30,FE30,GA30)&gt;PARAMETRELER!$D$21:$D$24), (SUM(G30,AC30,AY30,BU30,CQ30,DM30,EI30,FE30,GA30)-PARAMETRELER!$D$21:$D$24), {0.15;0.05;0.07;0.08})-SUM($H$2,H30,AD30,AZ30,BV30,CR30,DN30,EJ30,FF30)</f>
        <v>3400.4249999999993</v>
      </c>
      <c r="GC30" s="7">
        <f>PARAMETRELER!$D$16</f>
        <v>3400.4249999999993</v>
      </c>
      <c r="GD30" s="7">
        <f t="shared" si="172"/>
        <v>153019.125</v>
      </c>
      <c r="GE30" s="7">
        <f t="shared" si="173"/>
        <v>136017</v>
      </c>
      <c r="GF30" s="7">
        <f t="shared" si="174"/>
        <v>20002.5</v>
      </c>
      <c r="GG30" s="5">
        <f>PARAMETRELER!$D$6</f>
        <v>20002.5</v>
      </c>
      <c r="GH30" s="7">
        <f t="shared" si="175"/>
        <v>0</v>
      </c>
      <c r="GI30" s="7">
        <f>IF(FW30&lt;=PARAMETRELER!$D$6,0,GH30*0.00759)</f>
        <v>0</v>
      </c>
      <c r="GJ30" s="20">
        <f t="shared" si="120"/>
        <v>17002.125</v>
      </c>
      <c r="GK30" s="21">
        <f t="shared" si="121"/>
        <v>4100.5124999999998</v>
      </c>
      <c r="GL30" s="21">
        <f t="shared" si="68"/>
        <v>400.05</v>
      </c>
      <c r="GM30" s="20">
        <f t="shared" si="69"/>
        <v>24503.0625</v>
      </c>
      <c r="GN30" s="44">
        <f t="shared" si="122"/>
        <v>1000.125</v>
      </c>
      <c r="GO30" s="45">
        <f t="shared" si="123"/>
        <v>23502.9375</v>
      </c>
      <c r="GQ30" s="2">
        <v>28</v>
      </c>
      <c r="GR30" s="2" t="str">
        <f t="shared" si="70"/>
        <v xml:space="preserve"> AD SOYAD 28</v>
      </c>
      <c r="GS30" s="7">
        <f t="shared" si="176"/>
        <v>20002.5</v>
      </c>
      <c r="GT30" s="11">
        <f>PARAMETRELER!$D$4</f>
        <v>150018.75</v>
      </c>
      <c r="GU30" s="7">
        <f t="shared" si="177"/>
        <v>2800.3500000000004</v>
      </c>
      <c r="GV30" s="7">
        <f t="shared" si="178"/>
        <v>200.02500000000001</v>
      </c>
      <c r="GW30" s="7">
        <f t="shared" si="179"/>
        <v>17002.125</v>
      </c>
      <c r="GX30" s="7" cm="1">
        <f t="array" ref="GX30">SUMPRODUCT(--(SUM(G30,AC30,AY30,BU30,CQ30,DM30,EI30,FE30,GA30,GW30)&gt;PARAMETRELER!$D$21:$D$24), (SUM(G30,AC30,AY30,BU30,CQ30,DM30,EI30,FE30,GA30,GW30)-PARAMETRELER!$D$21:$D$24), {0.15;0.05;0.07;0.08})-SUM($H$2,H30,AD30,AZ30,BV30,CR30,DN30,EJ30,FF30,GB30)</f>
        <v>3400.4250000000029</v>
      </c>
      <c r="GY30" s="7">
        <f>PARAMETRELER!$D$17</f>
        <v>3400.4250000000029</v>
      </c>
      <c r="GZ30" s="7">
        <f t="shared" si="180"/>
        <v>170021.25</v>
      </c>
      <c r="HA30" s="7">
        <f t="shared" si="181"/>
        <v>153019.125</v>
      </c>
      <c r="HB30" s="7">
        <f t="shared" si="182"/>
        <v>20002.5</v>
      </c>
      <c r="HC30" s="5">
        <f>PARAMETRELER!$D$6</f>
        <v>20002.5</v>
      </c>
      <c r="HD30" s="7">
        <f t="shared" si="183"/>
        <v>0</v>
      </c>
      <c r="HE30" s="7">
        <f>IF(GS30&lt;=PARAMETRELER!$D$6,0,HD30*0.00759)</f>
        <v>0</v>
      </c>
      <c r="HF30" s="20">
        <f t="shared" si="124"/>
        <v>17002.125</v>
      </c>
      <c r="HG30" s="21">
        <f t="shared" si="125"/>
        <v>4100.5124999999998</v>
      </c>
      <c r="HH30" s="21">
        <f t="shared" si="75"/>
        <v>400.05</v>
      </c>
      <c r="HI30" s="20">
        <f t="shared" si="76"/>
        <v>24503.0625</v>
      </c>
      <c r="HJ30" s="44">
        <f t="shared" si="126"/>
        <v>1000.125</v>
      </c>
      <c r="HK30" s="45">
        <f t="shared" si="127"/>
        <v>23502.9375</v>
      </c>
      <c r="HM30" s="2">
        <v>28</v>
      </c>
      <c r="HN30" s="2" t="str">
        <f t="shared" si="77"/>
        <v xml:space="preserve"> AD SOYAD 28</v>
      </c>
      <c r="HO30" s="7">
        <f t="shared" si="184"/>
        <v>20002.5</v>
      </c>
      <c r="HP30" s="11">
        <f>PARAMETRELER!$D$4</f>
        <v>150018.75</v>
      </c>
      <c r="HQ30" s="7">
        <f t="shared" si="185"/>
        <v>2800.3500000000004</v>
      </c>
      <c r="HR30" s="7">
        <f t="shared" si="186"/>
        <v>200.02500000000001</v>
      </c>
      <c r="HS30" s="7">
        <f t="shared" si="187"/>
        <v>17002.125</v>
      </c>
      <c r="HT30" s="7" cm="1">
        <f t="array" ref="HT30">SUMPRODUCT(--(SUM(G30,AC30,AY30,BU30,CQ30,DM30,EI30,FE30,GA30,GW30,HS30)&gt;PARAMETRELER!$D$21:$D$24), (SUM(G30,AC30,AY30,BU30,CQ30,DM30,EI30,FE30,GA30,GW30,HS30)-PARAMETRELER!$D$21:$D$24), {0.15;0.05;0.07;0.08})-SUM($H$2,H30,AD30,AZ30,BV30,CR30,DN30,EJ30,FF30,GB30,GX30)</f>
        <v>3400.4249999999993</v>
      </c>
      <c r="HU30" s="7">
        <f>PARAMETRELER!$D$18</f>
        <v>3400.4249999999993</v>
      </c>
      <c r="HV30" s="7">
        <f t="shared" si="188"/>
        <v>187023.375</v>
      </c>
      <c r="HW30" s="7">
        <f t="shared" si="189"/>
        <v>170021.25</v>
      </c>
      <c r="HX30" s="7">
        <f t="shared" si="190"/>
        <v>20002.5</v>
      </c>
      <c r="HY30" s="5">
        <f>PARAMETRELER!$D$6</f>
        <v>20002.5</v>
      </c>
      <c r="HZ30" s="7">
        <f t="shared" si="191"/>
        <v>0</v>
      </c>
      <c r="IA30" s="7">
        <f>IF(HO30&lt;=PARAMETRELER!$D$6,0,HZ30*0.00759)</f>
        <v>0</v>
      </c>
      <c r="IB30" s="20">
        <f t="shared" si="128"/>
        <v>17002.125</v>
      </c>
      <c r="IC30" s="21">
        <f t="shared" si="129"/>
        <v>4100.5124999999998</v>
      </c>
      <c r="ID30" s="21">
        <f t="shared" si="82"/>
        <v>400.05</v>
      </c>
      <c r="IE30" s="20">
        <f t="shared" si="83"/>
        <v>24503.0625</v>
      </c>
      <c r="IF30" s="44">
        <f t="shared" si="130"/>
        <v>1000.125</v>
      </c>
      <c r="IG30" s="45">
        <f t="shared" si="131"/>
        <v>23502.9375</v>
      </c>
      <c r="II30" s="2">
        <v>28</v>
      </c>
      <c r="IJ30" s="2" t="str">
        <f t="shared" si="84"/>
        <v xml:space="preserve"> AD SOYAD 28</v>
      </c>
      <c r="IK30" s="7">
        <f t="shared" si="192"/>
        <v>20002.5</v>
      </c>
      <c r="IL30" s="11">
        <f>PARAMETRELER!$D$4</f>
        <v>150018.75</v>
      </c>
      <c r="IM30" s="7">
        <f t="shared" si="193"/>
        <v>2800.3500000000004</v>
      </c>
      <c r="IN30" s="7">
        <f t="shared" si="194"/>
        <v>200.02500000000001</v>
      </c>
      <c r="IO30" s="7">
        <f t="shared" si="195"/>
        <v>17002.125</v>
      </c>
      <c r="IP30" s="7" cm="1">
        <f t="array" ref="IP30">SUMPRODUCT(--(SUM(G30,AC30,AY30,BU30,CQ30,DM30,EI30,FE30,GA30,GW30,HS30,IO30)&gt;PARAMETRELER!$D$21:$D$24), (SUM(G30,AC30,AY30,BU30,CQ30,DM30,EI30,FE30,GA30,GW30,HS30,IO30)-PARAMETRELER!$D$21:$D$24), {0.15;0.05;0.07;0.08})-SUM($H$2,H30,AD30,AZ30,BV30,CR30,DN30,EJ30,FF30,GB30,GX30,HT30)</f>
        <v>3400.4249999999993</v>
      </c>
      <c r="IQ30" s="7">
        <f>PARAMETRELER!$D$19</f>
        <v>3400.4249999999993</v>
      </c>
      <c r="IR30" s="7">
        <f t="shared" si="196"/>
        <v>204025.5</v>
      </c>
      <c r="IS30" s="7">
        <f t="shared" si="197"/>
        <v>187023.375</v>
      </c>
      <c r="IT30" s="7">
        <f t="shared" si="198"/>
        <v>20002.5</v>
      </c>
      <c r="IU30" s="5">
        <f>PARAMETRELER!$D$6</f>
        <v>20002.5</v>
      </c>
      <c r="IV30" s="7">
        <f t="shared" si="199"/>
        <v>0</v>
      </c>
      <c r="IW30" s="7">
        <f>IF(IK30&lt;=PARAMETRELER!$D$6,0,IV30*0.00759)</f>
        <v>0</v>
      </c>
      <c r="IX30" s="20">
        <f t="shared" si="132"/>
        <v>17002.125</v>
      </c>
      <c r="IY30" s="21">
        <f t="shared" si="133"/>
        <v>4100.5124999999998</v>
      </c>
      <c r="IZ30" s="21">
        <f t="shared" si="89"/>
        <v>400.05</v>
      </c>
      <c r="JA30" s="20">
        <f t="shared" si="90"/>
        <v>24503.0625</v>
      </c>
      <c r="JB30" s="44">
        <f t="shared" si="134"/>
        <v>1000.125</v>
      </c>
      <c r="JC30" s="45">
        <f t="shared" si="135"/>
        <v>23502.9375</v>
      </c>
    </row>
    <row r="31" spans="1:263" ht="15.6" x14ac:dyDescent="0.3">
      <c r="A31" s="3">
        <v>29</v>
      </c>
      <c r="B31" s="3" t="str">
        <f>'YILLIK MALİYET RAPORU'!B31</f>
        <v xml:space="preserve"> AD SOYAD 29</v>
      </c>
      <c r="C31" s="4">
        <f>'YILLIK MALİYET RAPORU'!C31</f>
        <v>20002.5</v>
      </c>
      <c r="D31" s="4">
        <f>PARAMETRELER!$D$4</f>
        <v>150018.75</v>
      </c>
      <c r="E31" s="4">
        <f t="shared" si="0"/>
        <v>2800.3500000000004</v>
      </c>
      <c r="F31" s="4">
        <f t="shared" si="1"/>
        <v>200.02500000000001</v>
      </c>
      <c r="G31" s="4">
        <f t="shared" si="2"/>
        <v>17002.125</v>
      </c>
      <c r="H31" s="4" cm="1">
        <f t="array" ref="H31">SUMPRODUCT(--(SUM(G31:G31)&gt;PARAMETRELER!$D$21:$D$24), (SUM(G31:G31)-PARAMETRELER!$D$21:$D$24), {0.15;0.05;0.07;0.08})-SUM($H$2:$H$2)</f>
        <v>2550.3187499999999</v>
      </c>
      <c r="I31" s="4">
        <f>PARAMETRELER!$D$8</f>
        <v>2550.3187499999999</v>
      </c>
      <c r="J31" s="4">
        <f t="shared" si="3"/>
        <v>17002.125</v>
      </c>
      <c r="K31" s="4">
        <v>0</v>
      </c>
      <c r="L31" s="4">
        <f t="shared" si="4"/>
        <v>20002.5</v>
      </c>
      <c r="M31" s="4">
        <f>PARAMETRELER!$D$6</f>
        <v>20002.5</v>
      </c>
      <c r="N31" s="4">
        <f t="shared" si="136"/>
        <v>0</v>
      </c>
      <c r="O31" s="4">
        <f>IF(C31&lt;=PARAMETRELER!$D$6,0,N31*0.00759)</f>
        <v>0</v>
      </c>
      <c r="P31" s="20">
        <f t="shared" si="5"/>
        <v>17002.125</v>
      </c>
      <c r="Q31" s="21">
        <f t="shared" si="6"/>
        <v>4100.5124999999998</v>
      </c>
      <c r="R31" s="21">
        <f t="shared" si="7"/>
        <v>400.05</v>
      </c>
      <c r="S31" s="22">
        <f t="shared" si="8"/>
        <v>24503.0625</v>
      </c>
      <c r="T31" s="44">
        <f t="shared" si="9"/>
        <v>1000.125</v>
      </c>
      <c r="U31" s="45">
        <f t="shared" si="91"/>
        <v>23502.9375</v>
      </c>
      <c r="W31" s="3">
        <v>29</v>
      </c>
      <c r="X31" s="3" t="str">
        <f t="shared" si="10"/>
        <v xml:space="preserve"> AD SOYAD 29</v>
      </c>
      <c r="Y31" s="4">
        <f t="shared" si="11"/>
        <v>20002.5</v>
      </c>
      <c r="Z31" s="4">
        <f>PARAMETRELER!$D$4</f>
        <v>150018.75</v>
      </c>
      <c r="AA31" s="4">
        <f t="shared" si="137"/>
        <v>2800.3500000000004</v>
      </c>
      <c r="AB31" s="4">
        <f t="shared" si="138"/>
        <v>200.02500000000001</v>
      </c>
      <c r="AC31" s="4">
        <f t="shared" si="12"/>
        <v>17002.125</v>
      </c>
      <c r="AD31" s="4" cm="1">
        <f t="array" ref="AD31">SUMPRODUCT(--(SUM(G31,AC31)&gt;PARAMETRELER!$D$21:$D$24), (SUM(G31,AC31)-PARAMETRELER!$D$21:$D$24), {0.15;0.05;0.07;0.08})-SUM($H$2,H31)</f>
        <v>2550.3187499999999</v>
      </c>
      <c r="AE31" s="4">
        <f>PARAMETRELER!$D$9</f>
        <v>2550.3187499999999</v>
      </c>
      <c r="AF31" s="4">
        <f t="shared" si="13"/>
        <v>34004.25</v>
      </c>
      <c r="AG31" s="4">
        <f t="shared" si="14"/>
        <v>17002.125</v>
      </c>
      <c r="AH31" s="4">
        <f t="shared" si="15"/>
        <v>20002.5</v>
      </c>
      <c r="AI31" s="4">
        <f>PARAMETRELER!$D$6</f>
        <v>20002.5</v>
      </c>
      <c r="AJ31" s="4">
        <f t="shared" si="139"/>
        <v>0</v>
      </c>
      <c r="AK31" s="4">
        <f>IF(Y31&lt;=PARAMETRELER!$D$6,0,AJ31*0.00759)</f>
        <v>0</v>
      </c>
      <c r="AL31" s="20">
        <f t="shared" si="92"/>
        <v>17002.125</v>
      </c>
      <c r="AM31" s="21">
        <f t="shared" si="93"/>
        <v>4100.5124999999998</v>
      </c>
      <c r="AN31" s="21">
        <f t="shared" si="16"/>
        <v>400.05</v>
      </c>
      <c r="AO31" s="22">
        <f t="shared" si="17"/>
        <v>24503.0625</v>
      </c>
      <c r="AP31" s="44">
        <f t="shared" si="94"/>
        <v>1000.125</v>
      </c>
      <c r="AQ31" s="45">
        <f t="shared" si="95"/>
        <v>23502.9375</v>
      </c>
      <c r="AS31" s="3">
        <v>29</v>
      </c>
      <c r="AT31" s="3" t="str">
        <f t="shared" si="18"/>
        <v xml:space="preserve"> AD SOYAD 29</v>
      </c>
      <c r="AU31" s="4">
        <f t="shared" si="19"/>
        <v>20002.5</v>
      </c>
      <c r="AV31" s="4">
        <f>PARAMETRELER!$D$4</f>
        <v>150018.75</v>
      </c>
      <c r="AW31" s="4">
        <f t="shared" si="140"/>
        <v>2800.3500000000004</v>
      </c>
      <c r="AX31" s="4">
        <f t="shared" si="141"/>
        <v>200.02500000000001</v>
      </c>
      <c r="AY31" s="4">
        <f t="shared" si="20"/>
        <v>17002.125</v>
      </c>
      <c r="AZ31" s="4" cm="1">
        <f t="array" ref="AZ31">SUMPRODUCT(--(SUM(G31,AC31,AY31)&gt;PARAMETRELER!$D$21:$D$24), (SUM(G31,AC31,AY31)-PARAMETRELER!$D$21:$D$24), {0.15;0.05;0.07;0.08})-SUM($H$2,H31,AD31)</f>
        <v>2550.3187499999995</v>
      </c>
      <c r="BA31" s="4">
        <f>PARAMETRELER!$D$10</f>
        <v>2550.3187499999995</v>
      </c>
      <c r="BB31" s="4">
        <f t="shared" si="21"/>
        <v>51006.375</v>
      </c>
      <c r="BC31" s="4">
        <f t="shared" si="22"/>
        <v>34004.25</v>
      </c>
      <c r="BD31" s="4">
        <f t="shared" si="23"/>
        <v>20002.5</v>
      </c>
      <c r="BE31" s="4">
        <f>PARAMETRELER!$D$6</f>
        <v>20002.5</v>
      </c>
      <c r="BF31" s="4">
        <f t="shared" si="142"/>
        <v>0</v>
      </c>
      <c r="BG31" s="4">
        <f>IF(AU31&lt;=PARAMETRELER!$D$6,0,BF31*0.00759)</f>
        <v>0</v>
      </c>
      <c r="BH31" s="20">
        <f t="shared" si="96"/>
        <v>17002.125</v>
      </c>
      <c r="BI31" s="21">
        <f t="shared" si="97"/>
        <v>4100.5124999999998</v>
      </c>
      <c r="BJ31" s="21">
        <f t="shared" si="24"/>
        <v>400.05</v>
      </c>
      <c r="BK31" s="22">
        <f t="shared" si="25"/>
        <v>24503.0625</v>
      </c>
      <c r="BL31" s="44">
        <f t="shared" si="98"/>
        <v>1000.125</v>
      </c>
      <c r="BM31" s="45">
        <f t="shared" si="99"/>
        <v>23502.9375</v>
      </c>
      <c r="BO31" s="3">
        <v>29</v>
      </c>
      <c r="BP31" s="3" t="str">
        <f t="shared" si="26"/>
        <v xml:space="preserve"> AD SOYAD 29</v>
      </c>
      <c r="BQ31" s="4">
        <f t="shared" si="27"/>
        <v>20002.5</v>
      </c>
      <c r="BR31" s="4">
        <f>PARAMETRELER!$D$4</f>
        <v>150018.75</v>
      </c>
      <c r="BS31" s="4">
        <f t="shared" si="143"/>
        <v>2800.3500000000004</v>
      </c>
      <c r="BT31" s="4">
        <f t="shared" si="144"/>
        <v>200.02500000000001</v>
      </c>
      <c r="BU31" s="4">
        <f t="shared" si="28"/>
        <v>17002.125</v>
      </c>
      <c r="BV31" s="4" cm="1">
        <f t="array" ref="BV31">SUMPRODUCT(--(SUM(G31,AC31,AY31,BU31)&gt;PARAMETRELER!$D$21:$D$24), (SUM(G31,AC31,AY31,BU31)-PARAMETRELER!$D$21:$D$24), {0.15;0.05;0.07;0.08})-SUM($H$2,H31,AD31,AZ31)</f>
        <v>2550.3187500000004</v>
      </c>
      <c r="BW31" s="4">
        <f>PARAMETRELER!$D$11</f>
        <v>2550.3187500000004</v>
      </c>
      <c r="BX31" s="4">
        <f t="shared" si="29"/>
        <v>68008.5</v>
      </c>
      <c r="BY31" s="4">
        <f t="shared" si="30"/>
        <v>51006.375</v>
      </c>
      <c r="BZ31" s="4">
        <f t="shared" si="31"/>
        <v>20002.5</v>
      </c>
      <c r="CA31" s="4">
        <f>PARAMETRELER!$D$6</f>
        <v>20002.5</v>
      </c>
      <c r="CB31" s="4">
        <f t="shared" si="145"/>
        <v>0</v>
      </c>
      <c r="CC31" s="4">
        <f>IF(BQ31&lt;=PARAMETRELER!$D$6,0,CB31*0.00759)</f>
        <v>0</v>
      </c>
      <c r="CD31" s="20">
        <f t="shared" si="100"/>
        <v>17002.125</v>
      </c>
      <c r="CE31" s="21">
        <f t="shared" si="101"/>
        <v>4100.5124999999998</v>
      </c>
      <c r="CF31" s="21">
        <f t="shared" si="32"/>
        <v>400.05</v>
      </c>
      <c r="CG31" s="22">
        <f t="shared" si="33"/>
        <v>24503.0625</v>
      </c>
      <c r="CH31" s="44">
        <f t="shared" si="102"/>
        <v>1000.125</v>
      </c>
      <c r="CI31" s="45">
        <f t="shared" si="103"/>
        <v>23502.9375</v>
      </c>
      <c r="CK31" s="3">
        <v>29</v>
      </c>
      <c r="CL31" s="3" t="str">
        <f t="shared" si="34"/>
        <v xml:space="preserve"> AD SOYAD 29</v>
      </c>
      <c r="CM31" s="4">
        <f t="shared" si="35"/>
        <v>20002.5</v>
      </c>
      <c r="CN31" s="4">
        <f>PARAMETRELER!$D$4</f>
        <v>150018.75</v>
      </c>
      <c r="CO31" s="4">
        <f t="shared" si="146"/>
        <v>2800.3500000000004</v>
      </c>
      <c r="CP31" s="4">
        <f t="shared" si="147"/>
        <v>200.02500000000001</v>
      </c>
      <c r="CQ31" s="4">
        <f t="shared" si="36"/>
        <v>17002.125</v>
      </c>
      <c r="CR31" s="4" cm="1">
        <f t="array" ref="CR31">SUMPRODUCT(--(SUM(G31,AC31,AY31,BU31,CQ31)&gt;PARAMETRELER!$D$21:$D$24), (SUM(G31,AC31,AY31,BU31,CQ31)-PARAMETRELER!$D$21:$D$24), {0.15;0.05;0.07;0.08})-SUM($H$2,H31,AD31,AZ31,BV31)</f>
        <v>2550.3187500000004</v>
      </c>
      <c r="CS31" s="4">
        <f>PARAMETRELER!$D$12</f>
        <v>2550.3187500000004</v>
      </c>
      <c r="CT31" s="4">
        <f t="shared" si="37"/>
        <v>85010.625</v>
      </c>
      <c r="CU31" s="4">
        <f t="shared" si="38"/>
        <v>68008.5</v>
      </c>
      <c r="CV31" s="4">
        <f t="shared" si="39"/>
        <v>20002.5</v>
      </c>
      <c r="CW31" s="4">
        <f>PARAMETRELER!$D$6</f>
        <v>20002.5</v>
      </c>
      <c r="CX31" s="4">
        <f t="shared" si="148"/>
        <v>0</v>
      </c>
      <c r="CY31" s="4">
        <f>IF(CM31&lt;=PARAMETRELER!$D$6,0,CX31*0.00759)</f>
        <v>0</v>
      </c>
      <c r="CZ31" s="20">
        <f t="shared" si="104"/>
        <v>17002.125</v>
      </c>
      <c r="DA31" s="21">
        <f t="shared" si="105"/>
        <v>4100.5124999999998</v>
      </c>
      <c r="DB31" s="21">
        <f t="shared" si="40"/>
        <v>400.05</v>
      </c>
      <c r="DC31" s="22">
        <f t="shared" si="41"/>
        <v>24503.0625</v>
      </c>
      <c r="DD31" s="44">
        <f t="shared" si="106"/>
        <v>1000.125</v>
      </c>
      <c r="DE31" s="45">
        <f t="shared" si="107"/>
        <v>23502.9375</v>
      </c>
      <c r="DG31" s="3">
        <v>29</v>
      </c>
      <c r="DH31" s="3" t="str">
        <f t="shared" si="200"/>
        <v xml:space="preserve"> AD SOYAD 29</v>
      </c>
      <c r="DI31" s="4">
        <f t="shared" si="201"/>
        <v>20002.5</v>
      </c>
      <c r="DJ31" s="4">
        <f>PARAMETRELER!$D$4</f>
        <v>150018.75</v>
      </c>
      <c r="DK31" s="4">
        <f t="shared" si="149"/>
        <v>2800.3500000000004</v>
      </c>
      <c r="DL31" s="4">
        <f t="shared" si="150"/>
        <v>200.02500000000001</v>
      </c>
      <c r="DM31" s="4">
        <f t="shared" si="43"/>
        <v>17002.125</v>
      </c>
      <c r="DN31" s="4" cm="1">
        <f t="array" ref="DN31">SUMPRODUCT(--(SUM(G31,AC31,AY31,BU31,CQ31,DM31)&gt;PARAMETRELER!$D$21:$D$24), (SUM(G31,AC31,AY31,BU31,CQ31,DM31)-PARAMETRELER!$D$21:$D$24), {0.15;0.05;0.07;0.08})-SUM($H$2,H31,AD31,AZ31,BV31,CR31)</f>
        <v>2550.3187499999985</v>
      </c>
      <c r="DO31" s="4">
        <f>PARAMETRELER!$D$13</f>
        <v>2550.3187499999985</v>
      </c>
      <c r="DP31" s="4">
        <f t="shared" si="44"/>
        <v>102012.75</v>
      </c>
      <c r="DQ31" s="4">
        <f t="shared" si="45"/>
        <v>85010.625</v>
      </c>
      <c r="DR31" s="4">
        <f t="shared" si="46"/>
        <v>20002.5</v>
      </c>
      <c r="DS31" s="4">
        <f>PARAMETRELER!$D$6</f>
        <v>20002.5</v>
      </c>
      <c r="DT31" s="4">
        <f t="shared" si="151"/>
        <v>0</v>
      </c>
      <c r="DU31" s="4">
        <f>IF(DI31&lt;=PARAMETRELER!$D$6,0,DT31*0.00759)</f>
        <v>0</v>
      </c>
      <c r="DV31" s="20">
        <f t="shared" si="108"/>
        <v>17002.125</v>
      </c>
      <c r="DW31" s="21">
        <f t="shared" si="109"/>
        <v>4100.5124999999998</v>
      </c>
      <c r="DX31" s="21">
        <f t="shared" si="47"/>
        <v>400.05</v>
      </c>
      <c r="DY31" s="22">
        <f t="shared" si="48"/>
        <v>24503.0625</v>
      </c>
      <c r="DZ31" s="44">
        <f t="shared" si="110"/>
        <v>1000.125</v>
      </c>
      <c r="EA31" s="45">
        <f t="shared" si="111"/>
        <v>23502.9375</v>
      </c>
      <c r="EC31" s="3">
        <v>29</v>
      </c>
      <c r="ED31" s="3" t="str">
        <f t="shared" si="49"/>
        <v xml:space="preserve"> AD SOYAD 29</v>
      </c>
      <c r="EE31" s="4">
        <f t="shared" si="152"/>
        <v>20002.5</v>
      </c>
      <c r="EF31" s="4">
        <f>PARAMETRELER!$D$4</f>
        <v>150018.75</v>
      </c>
      <c r="EG31" s="4">
        <f t="shared" si="153"/>
        <v>2800.3500000000004</v>
      </c>
      <c r="EH31" s="4">
        <f t="shared" si="154"/>
        <v>200.02500000000001</v>
      </c>
      <c r="EI31" s="4">
        <f t="shared" si="155"/>
        <v>17002.125</v>
      </c>
      <c r="EJ31" s="4" cm="1">
        <f t="array" ref="EJ31">SUMPRODUCT(--(SUM(G31,AC31,AY31,BU31,CQ31,DM31,EI31)&gt;PARAMETRELER!$D$21:$D$24), (SUM(G31,AC31,AY31,BU31,CQ31,DM31,EI31)-PARAMETRELER!$D$21:$D$24), {0.15;0.05;0.07;0.08})-SUM($H$2,H31,AD31,AZ31,BV31,CR31,DN31)</f>
        <v>3001.0625000000036</v>
      </c>
      <c r="EK31" s="4">
        <f>PARAMETRELER!$D$14</f>
        <v>3001.0625000000036</v>
      </c>
      <c r="EL31" s="4">
        <f t="shared" si="156"/>
        <v>119014.875</v>
      </c>
      <c r="EM31" s="4">
        <f t="shared" si="157"/>
        <v>102012.75</v>
      </c>
      <c r="EN31" s="4">
        <f t="shared" si="158"/>
        <v>20002.5</v>
      </c>
      <c r="EO31" s="4">
        <f>PARAMETRELER!$D$6</f>
        <v>20002.5</v>
      </c>
      <c r="EP31" s="4">
        <f t="shared" si="159"/>
        <v>0</v>
      </c>
      <c r="EQ31" s="4">
        <f>IF(EE31&lt;=PARAMETRELER!$D$6,0,EP31*0.00759)</f>
        <v>0</v>
      </c>
      <c r="ER31" s="20">
        <f t="shared" si="112"/>
        <v>17002.125</v>
      </c>
      <c r="ES31" s="21">
        <f t="shared" si="113"/>
        <v>4100.5124999999998</v>
      </c>
      <c r="ET31" s="21">
        <f t="shared" si="54"/>
        <v>400.05</v>
      </c>
      <c r="EU31" s="22">
        <f t="shared" si="55"/>
        <v>24503.0625</v>
      </c>
      <c r="EV31" s="44">
        <f t="shared" si="114"/>
        <v>1000.125</v>
      </c>
      <c r="EW31" s="45">
        <f t="shared" si="115"/>
        <v>23502.9375</v>
      </c>
      <c r="EY31" s="3">
        <v>29</v>
      </c>
      <c r="EZ31" s="3" t="str">
        <f t="shared" si="56"/>
        <v xml:space="preserve"> AD SOYAD 29</v>
      </c>
      <c r="FA31" s="4">
        <f t="shared" si="160"/>
        <v>20002.5</v>
      </c>
      <c r="FB31" s="4">
        <f>PARAMETRELER!$D$4</f>
        <v>150018.75</v>
      </c>
      <c r="FC31" s="4">
        <f t="shared" si="161"/>
        <v>2800.3500000000004</v>
      </c>
      <c r="FD31" s="4">
        <f t="shared" si="162"/>
        <v>200.02500000000001</v>
      </c>
      <c r="FE31" s="4">
        <f t="shared" si="163"/>
        <v>17002.125</v>
      </c>
      <c r="FF31" s="4" cm="1">
        <f t="array" ref="FF31">SUMPRODUCT(--(SUM(G31,AC31,AY31,BU31,CQ31,DM31,EI31,FE31)&gt;PARAMETRELER!$D$21:$D$24), (SUM(G31,AC31,AY31,BU31,CQ31,DM31,EI31,FE31)-PARAMETRELER!$D$21:$D$24), {0.15;0.05;0.07;0.08})-SUM($H$2,H31,AD31,AZ31,BV31,CR31,DN31,EJ31)</f>
        <v>3400.4249999999956</v>
      </c>
      <c r="FG31" s="4">
        <f>PARAMETRELER!$D$15</f>
        <v>3400.4249999999956</v>
      </c>
      <c r="FH31" s="4">
        <f t="shared" si="164"/>
        <v>136017</v>
      </c>
      <c r="FI31" s="4">
        <f t="shared" si="165"/>
        <v>119014.875</v>
      </c>
      <c r="FJ31" s="4">
        <f t="shared" si="166"/>
        <v>20002.5</v>
      </c>
      <c r="FK31" s="4">
        <f>PARAMETRELER!$D$6</f>
        <v>20002.5</v>
      </c>
      <c r="FL31" s="4">
        <f t="shared" si="167"/>
        <v>0</v>
      </c>
      <c r="FM31" s="4">
        <f>IF(FA31&lt;=PARAMETRELER!$D$6,0,FL31*0.00759)</f>
        <v>0</v>
      </c>
      <c r="FN31" s="20">
        <f t="shared" si="116"/>
        <v>17002.125</v>
      </c>
      <c r="FO31" s="21">
        <f t="shared" si="117"/>
        <v>4100.5124999999998</v>
      </c>
      <c r="FP31" s="21">
        <f t="shared" si="61"/>
        <v>400.05</v>
      </c>
      <c r="FQ31" s="22">
        <f t="shared" si="62"/>
        <v>24503.0625</v>
      </c>
      <c r="FR31" s="44">
        <f t="shared" si="118"/>
        <v>1000.125</v>
      </c>
      <c r="FS31" s="45">
        <f t="shared" si="119"/>
        <v>23502.9375</v>
      </c>
      <c r="FU31" s="3">
        <v>29</v>
      </c>
      <c r="FV31" s="3" t="str">
        <f t="shared" si="63"/>
        <v xml:space="preserve"> AD SOYAD 29</v>
      </c>
      <c r="FW31" s="4">
        <f t="shared" si="168"/>
        <v>20002.5</v>
      </c>
      <c r="FX31" s="4">
        <f>PARAMETRELER!$D$4</f>
        <v>150018.75</v>
      </c>
      <c r="FY31" s="4">
        <f t="shared" si="169"/>
        <v>2800.3500000000004</v>
      </c>
      <c r="FZ31" s="4">
        <f t="shared" si="170"/>
        <v>200.02500000000001</v>
      </c>
      <c r="GA31" s="4">
        <f t="shared" si="171"/>
        <v>17002.125</v>
      </c>
      <c r="GB31" s="4" cm="1">
        <f t="array" ref="GB31">SUMPRODUCT(--(SUM(G31,AC31,AY31,BU31,CQ31,DM31,EI31,FE31,GA31)&gt;PARAMETRELER!$D$21:$D$24), (SUM(G31,AC31,AY31,BU31,CQ31,DM31,EI31,FE31,GA31)-PARAMETRELER!$D$21:$D$24), {0.15;0.05;0.07;0.08})-SUM($H$2,H31,AD31,AZ31,BV31,CR31,DN31,EJ31,FF31)</f>
        <v>3400.4249999999993</v>
      </c>
      <c r="GC31" s="4">
        <f>PARAMETRELER!$D$16</f>
        <v>3400.4249999999993</v>
      </c>
      <c r="GD31" s="4">
        <f t="shared" si="172"/>
        <v>153019.125</v>
      </c>
      <c r="GE31" s="4">
        <f t="shared" si="173"/>
        <v>136017</v>
      </c>
      <c r="GF31" s="4">
        <f t="shared" si="174"/>
        <v>20002.5</v>
      </c>
      <c r="GG31" s="4">
        <f>PARAMETRELER!$D$6</f>
        <v>20002.5</v>
      </c>
      <c r="GH31" s="4">
        <f t="shared" si="175"/>
        <v>0</v>
      </c>
      <c r="GI31" s="4">
        <f>IF(FW31&lt;=PARAMETRELER!$D$6,0,GH31*0.00759)</f>
        <v>0</v>
      </c>
      <c r="GJ31" s="20">
        <f t="shared" si="120"/>
        <v>17002.125</v>
      </c>
      <c r="GK31" s="21">
        <f t="shared" si="121"/>
        <v>4100.5124999999998</v>
      </c>
      <c r="GL31" s="21">
        <f t="shared" si="68"/>
        <v>400.05</v>
      </c>
      <c r="GM31" s="22">
        <f t="shared" si="69"/>
        <v>24503.0625</v>
      </c>
      <c r="GN31" s="44">
        <f t="shared" si="122"/>
        <v>1000.125</v>
      </c>
      <c r="GO31" s="45">
        <f t="shared" si="123"/>
        <v>23502.9375</v>
      </c>
      <c r="GQ31" s="3">
        <v>29</v>
      </c>
      <c r="GR31" s="3" t="str">
        <f t="shared" si="70"/>
        <v xml:space="preserve"> AD SOYAD 29</v>
      </c>
      <c r="GS31" s="4">
        <f t="shared" si="176"/>
        <v>20002.5</v>
      </c>
      <c r="GT31" s="4">
        <f>PARAMETRELER!$D$4</f>
        <v>150018.75</v>
      </c>
      <c r="GU31" s="4">
        <f t="shared" si="177"/>
        <v>2800.3500000000004</v>
      </c>
      <c r="GV31" s="4">
        <f t="shared" si="178"/>
        <v>200.02500000000001</v>
      </c>
      <c r="GW31" s="4">
        <f t="shared" si="179"/>
        <v>17002.125</v>
      </c>
      <c r="GX31" s="4" cm="1">
        <f t="array" ref="GX31">SUMPRODUCT(--(SUM(G31,AC31,AY31,BU31,CQ31,DM31,EI31,FE31,GA31,GW31)&gt;PARAMETRELER!$D$21:$D$24), (SUM(G31,AC31,AY31,BU31,CQ31,DM31,EI31,FE31,GA31,GW31)-PARAMETRELER!$D$21:$D$24), {0.15;0.05;0.07;0.08})-SUM($H$2,H31,AD31,AZ31,BV31,CR31,DN31,EJ31,FF31,GB31)</f>
        <v>3400.4250000000029</v>
      </c>
      <c r="GY31" s="4">
        <f>PARAMETRELER!$D$17</f>
        <v>3400.4250000000029</v>
      </c>
      <c r="GZ31" s="4">
        <f t="shared" si="180"/>
        <v>170021.25</v>
      </c>
      <c r="HA31" s="4">
        <f t="shared" si="181"/>
        <v>153019.125</v>
      </c>
      <c r="HB31" s="4">
        <f t="shared" si="182"/>
        <v>20002.5</v>
      </c>
      <c r="HC31" s="4">
        <f>PARAMETRELER!$D$6</f>
        <v>20002.5</v>
      </c>
      <c r="HD31" s="4">
        <f t="shared" si="183"/>
        <v>0</v>
      </c>
      <c r="HE31" s="4">
        <f>IF(GS31&lt;=PARAMETRELER!$D$6,0,HD31*0.00759)</f>
        <v>0</v>
      </c>
      <c r="HF31" s="20">
        <f t="shared" si="124"/>
        <v>17002.125</v>
      </c>
      <c r="HG31" s="21">
        <f t="shared" si="125"/>
        <v>4100.5124999999998</v>
      </c>
      <c r="HH31" s="21">
        <f t="shared" si="75"/>
        <v>400.05</v>
      </c>
      <c r="HI31" s="22">
        <f t="shared" si="76"/>
        <v>24503.0625</v>
      </c>
      <c r="HJ31" s="44">
        <f t="shared" si="126"/>
        <v>1000.125</v>
      </c>
      <c r="HK31" s="45">
        <f t="shared" si="127"/>
        <v>23502.9375</v>
      </c>
      <c r="HM31" s="3">
        <v>29</v>
      </c>
      <c r="HN31" s="3" t="str">
        <f t="shared" si="77"/>
        <v xml:space="preserve"> AD SOYAD 29</v>
      </c>
      <c r="HO31" s="4">
        <f t="shared" si="184"/>
        <v>20002.5</v>
      </c>
      <c r="HP31" s="4">
        <f>PARAMETRELER!$D$4</f>
        <v>150018.75</v>
      </c>
      <c r="HQ31" s="4">
        <f t="shared" si="185"/>
        <v>2800.3500000000004</v>
      </c>
      <c r="HR31" s="4">
        <f t="shared" si="186"/>
        <v>200.02500000000001</v>
      </c>
      <c r="HS31" s="4">
        <f t="shared" si="187"/>
        <v>17002.125</v>
      </c>
      <c r="HT31" s="4" cm="1">
        <f t="array" ref="HT31">SUMPRODUCT(--(SUM(G31,AC31,AY31,BU31,CQ31,DM31,EI31,FE31,GA31,GW31,HS31)&gt;PARAMETRELER!$D$21:$D$24), (SUM(G31,AC31,AY31,BU31,CQ31,DM31,EI31,FE31,GA31,GW31,HS31)-PARAMETRELER!$D$21:$D$24), {0.15;0.05;0.07;0.08})-SUM($H$2,H31,AD31,AZ31,BV31,CR31,DN31,EJ31,FF31,GB31,GX31)</f>
        <v>3400.4249999999993</v>
      </c>
      <c r="HU31" s="4">
        <f>PARAMETRELER!$D$18</f>
        <v>3400.4249999999993</v>
      </c>
      <c r="HV31" s="4">
        <f t="shared" si="188"/>
        <v>187023.375</v>
      </c>
      <c r="HW31" s="4">
        <f t="shared" si="189"/>
        <v>170021.25</v>
      </c>
      <c r="HX31" s="4">
        <f t="shared" si="190"/>
        <v>20002.5</v>
      </c>
      <c r="HY31" s="4">
        <f>PARAMETRELER!$D$6</f>
        <v>20002.5</v>
      </c>
      <c r="HZ31" s="4">
        <f t="shared" si="191"/>
        <v>0</v>
      </c>
      <c r="IA31" s="4">
        <f>IF(HO31&lt;=PARAMETRELER!$D$6,0,HZ31*0.00759)</f>
        <v>0</v>
      </c>
      <c r="IB31" s="20">
        <f t="shared" si="128"/>
        <v>17002.125</v>
      </c>
      <c r="IC31" s="21">
        <f t="shared" si="129"/>
        <v>4100.5124999999998</v>
      </c>
      <c r="ID31" s="21">
        <f t="shared" si="82"/>
        <v>400.05</v>
      </c>
      <c r="IE31" s="22">
        <f t="shared" si="83"/>
        <v>24503.0625</v>
      </c>
      <c r="IF31" s="44">
        <f t="shared" si="130"/>
        <v>1000.125</v>
      </c>
      <c r="IG31" s="45">
        <f t="shared" si="131"/>
        <v>23502.9375</v>
      </c>
      <c r="II31" s="3">
        <v>29</v>
      </c>
      <c r="IJ31" s="3" t="str">
        <f t="shared" si="84"/>
        <v xml:space="preserve"> AD SOYAD 29</v>
      </c>
      <c r="IK31" s="4">
        <f t="shared" si="192"/>
        <v>20002.5</v>
      </c>
      <c r="IL31" s="4">
        <f>PARAMETRELER!$D$4</f>
        <v>150018.75</v>
      </c>
      <c r="IM31" s="4">
        <f t="shared" si="193"/>
        <v>2800.3500000000004</v>
      </c>
      <c r="IN31" s="4">
        <f t="shared" si="194"/>
        <v>200.02500000000001</v>
      </c>
      <c r="IO31" s="4">
        <f t="shared" si="195"/>
        <v>17002.125</v>
      </c>
      <c r="IP31" s="4" cm="1">
        <f t="array" ref="IP31">SUMPRODUCT(--(SUM(G31,AC31,AY31,BU31,CQ31,DM31,EI31,FE31,GA31,GW31,HS31,IO31)&gt;PARAMETRELER!$D$21:$D$24), (SUM(G31,AC31,AY31,BU31,CQ31,DM31,EI31,FE31,GA31,GW31,HS31,IO31)-PARAMETRELER!$D$21:$D$24), {0.15;0.05;0.07;0.08})-SUM($H$2,H31,AD31,AZ31,BV31,CR31,DN31,EJ31,FF31,GB31,GX31,HT31)</f>
        <v>3400.4249999999993</v>
      </c>
      <c r="IQ31" s="4">
        <f>PARAMETRELER!$D$19</f>
        <v>3400.4249999999993</v>
      </c>
      <c r="IR31" s="4">
        <f t="shared" si="196"/>
        <v>204025.5</v>
      </c>
      <c r="IS31" s="4">
        <f t="shared" si="197"/>
        <v>187023.375</v>
      </c>
      <c r="IT31" s="4">
        <f t="shared" si="198"/>
        <v>20002.5</v>
      </c>
      <c r="IU31" s="4">
        <f>PARAMETRELER!$D$6</f>
        <v>20002.5</v>
      </c>
      <c r="IV31" s="4">
        <f t="shared" si="199"/>
        <v>0</v>
      </c>
      <c r="IW31" s="4">
        <f>IF(IK31&lt;=PARAMETRELER!$D$6,0,IV31*0.00759)</f>
        <v>0</v>
      </c>
      <c r="IX31" s="20">
        <f t="shared" si="132"/>
        <v>17002.125</v>
      </c>
      <c r="IY31" s="21">
        <f t="shared" si="133"/>
        <v>4100.5124999999998</v>
      </c>
      <c r="IZ31" s="21">
        <f t="shared" si="89"/>
        <v>400.05</v>
      </c>
      <c r="JA31" s="22">
        <f t="shared" si="90"/>
        <v>24503.0625</v>
      </c>
      <c r="JB31" s="44">
        <f t="shared" si="134"/>
        <v>1000.125</v>
      </c>
      <c r="JC31" s="45">
        <f t="shared" si="135"/>
        <v>23502.9375</v>
      </c>
    </row>
    <row r="32" spans="1:263" ht="15.6" x14ac:dyDescent="0.3">
      <c r="A32" s="2">
        <v>30</v>
      </c>
      <c r="B32" s="2" t="str">
        <f>'YILLIK MALİYET RAPORU'!B32</f>
        <v xml:space="preserve"> AD SOYAD 30</v>
      </c>
      <c r="C32" s="7">
        <f>'YILLIK MALİYET RAPORU'!C32</f>
        <v>20002.5</v>
      </c>
      <c r="D32" s="11">
        <f>PARAMETRELER!$D$4</f>
        <v>150018.75</v>
      </c>
      <c r="E32" s="7">
        <f t="shared" si="0"/>
        <v>2800.3500000000004</v>
      </c>
      <c r="F32" s="7">
        <f t="shared" si="1"/>
        <v>200.02500000000001</v>
      </c>
      <c r="G32" s="7">
        <f t="shared" si="2"/>
        <v>17002.125</v>
      </c>
      <c r="H32" s="7" cm="1">
        <f t="array" ref="H32">SUMPRODUCT(--(SUM(G32:G32)&gt;PARAMETRELER!$D$21:$D$24), (SUM(G32:G32)-PARAMETRELER!$D$21:$D$24), {0.15;0.05;0.07;0.08})-SUM($H$2:$H$2)</f>
        <v>2550.3187499999999</v>
      </c>
      <c r="I32" s="7">
        <f>PARAMETRELER!$D$8</f>
        <v>2550.3187499999999</v>
      </c>
      <c r="J32" s="7">
        <f t="shared" si="3"/>
        <v>17002.125</v>
      </c>
      <c r="K32" s="7">
        <v>0</v>
      </c>
      <c r="L32" s="7">
        <f t="shared" si="4"/>
        <v>20002.5</v>
      </c>
      <c r="M32" s="5">
        <f>PARAMETRELER!$D$6</f>
        <v>20002.5</v>
      </c>
      <c r="N32" s="7">
        <f t="shared" si="136"/>
        <v>0</v>
      </c>
      <c r="O32" s="7">
        <f>IF(C32&lt;=PARAMETRELER!$D$6,0,N32*0.00759)</f>
        <v>0</v>
      </c>
      <c r="P32" s="20">
        <f t="shared" si="5"/>
        <v>17002.125</v>
      </c>
      <c r="Q32" s="21">
        <f t="shared" si="6"/>
        <v>4100.5124999999998</v>
      </c>
      <c r="R32" s="21">
        <f t="shared" si="7"/>
        <v>400.05</v>
      </c>
      <c r="S32" s="20">
        <f t="shared" si="8"/>
        <v>24503.0625</v>
      </c>
      <c r="T32" s="44">
        <f t="shared" si="9"/>
        <v>1000.125</v>
      </c>
      <c r="U32" s="45">
        <f t="shared" si="91"/>
        <v>23502.9375</v>
      </c>
      <c r="W32" s="2">
        <v>30</v>
      </c>
      <c r="X32" s="2" t="str">
        <f t="shared" si="10"/>
        <v xml:space="preserve"> AD SOYAD 30</v>
      </c>
      <c r="Y32" s="7">
        <f t="shared" si="11"/>
        <v>20002.5</v>
      </c>
      <c r="Z32" s="11">
        <f>PARAMETRELER!$D$4</f>
        <v>150018.75</v>
      </c>
      <c r="AA32" s="7">
        <f t="shared" si="137"/>
        <v>2800.3500000000004</v>
      </c>
      <c r="AB32" s="7">
        <f t="shared" si="138"/>
        <v>200.02500000000001</v>
      </c>
      <c r="AC32" s="7">
        <f t="shared" si="12"/>
        <v>17002.125</v>
      </c>
      <c r="AD32" s="7" cm="1">
        <f t="array" ref="AD32">SUMPRODUCT(--(SUM(G32,AC32)&gt;PARAMETRELER!$D$21:$D$24), (SUM(G32,AC32)-PARAMETRELER!$D$21:$D$24), {0.15;0.05;0.07;0.08})-SUM($H$2,H32)</f>
        <v>2550.3187499999999</v>
      </c>
      <c r="AE32" s="7">
        <f>PARAMETRELER!$D$9</f>
        <v>2550.3187499999999</v>
      </c>
      <c r="AF32" s="7">
        <f t="shared" si="13"/>
        <v>34004.25</v>
      </c>
      <c r="AG32" s="7">
        <f t="shared" si="14"/>
        <v>17002.125</v>
      </c>
      <c r="AH32" s="7">
        <f t="shared" si="15"/>
        <v>20002.5</v>
      </c>
      <c r="AI32" s="5">
        <f>PARAMETRELER!$D$6</f>
        <v>20002.5</v>
      </c>
      <c r="AJ32" s="7">
        <f t="shared" si="139"/>
        <v>0</v>
      </c>
      <c r="AK32" s="7">
        <f>IF(Y32&lt;=PARAMETRELER!$D$6,0,AJ32*0.00759)</f>
        <v>0</v>
      </c>
      <c r="AL32" s="20">
        <f t="shared" si="92"/>
        <v>17002.125</v>
      </c>
      <c r="AM32" s="21">
        <f t="shared" si="93"/>
        <v>4100.5124999999998</v>
      </c>
      <c r="AN32" s="21">
        <f t="shared" si="16"/>
        <v>400.05</v>
      </c>
      <c r="AO32" s="20">
        <f t="shared" si="17"/>
        <v>24503.0625</v>
      </c>
      <c r="AP32" s="44">
        <f t="shared" si="94"/>
        <v>1000.125</v>
      </c>
      <c r="AQ32" s="45">
        <f t="shared" si="95"/>
        <v>23502.9375</v>
      </c>
      <c r="AS32" s="2">
        <v>30</v>
      </c>
      <c r="AT32" s="2" t="str">
        <f t="shared" si="18"/>
        <v xml:space="preserve"> AD SOYAD 30</v>
      </c>
      <c r="AU32" s="7">
        <f t="shared" si="19"/>
        <v>20002.5</v>
      </c>
      <c r="AV32" s="11">
        <f>PARAMETRELER!$D$4</f>
        <v>150018.75</v>
      </c>
      <c r="AW32" s="7">
        <f t="shared" si="140"/>
        <v>2800.3500000000004</v>
      </c>
      <c r="AX32" s="7">
        <f t="shared" si="141"/>
        <v>200.02500000000001</v>
      </c>
      <c r="AY32" s="7">
        <f t="shared" si="20"/>
        <v>17002.125</v>
      </c>
      <c r="AZ32" s="7" cm="1">
        <f t="array" ref="AZ32">SUMPRODUCT(--(SUM(G32,AC32,AY32)&gt;PARAMETRELER!$D$21:$D$24), (SUM(G32,AC32,AY32)-PARAMETRELER!$D$21:$D$24), {0.15;0.05;0.07;0.08})-SUM($H$2,H32,AD32)</f>
        <v>2550.3187499999995</v>
      </c>
      <c r="BA32" s="7">
        <f>PARAMETRELER!$D$10</f>
        <v>2550.3187499999995</v>
      </c>
      <c r="BB32" s="7">
        <f t="shared" si="21"/>
        <v>51006.375</v>
      </c>
      <c r="BC32" s="7">
        <f t="shared" si="22"/>
        <v>34004.25</v>
      </c>
      <c r="BD32" s="7">
        <f t="shared" si="23"/>
        <v>20002.5</v>
      </c>
      <c r="BE32" s="5">
        <f>PARAMETRELER!$D$6</f>
        <v>20002.5</v>
      </c>
      <c r="BF32" s="7">
        <f t="shared" si="142"/>
        <v>0</v>
      </c>
      <c r="BG32" s="7">
        <f>IF(AU32&lt;=PARAMETRELER!$D$6,0,BF32*0.00759)</f>
        <v>0</v>
      </c>
      <c r="BH32" s="20">
        <f t="shared" si="96"/>
        <v>17002.125</v>
      </c>
      <c r="BI32" s="21">
        <f t="shared" si="97"/>
        <v>4100.5124999999998</v>
      </c>
      <c r="BJ32" s="21">
        <f t="shared" si="24"/>
        <v>400.05</v>
      </c>
      <c r="BK32" s="20">
        <f t="shared" si="25"/>
        <v>24503.0625</v>
      </c>
      <c r="BL32" s="44">
        <f t="shared" si="98"/>
        <v>1000.125</v>
      </c>
      <c r="BM32" s="45">
        <f t="shared" si="99"/>
        <v>23502.9375</v>
      </c>
      <c r="BO32" s="2">
        <v>30</v>
      </c>
      <c r="BP32" s="2" t="str">
        <f t="shared" si="26"/>
        <v xml:space="preserve"> AD SOYAD 30</v>
      </c>
      <c r="BQ32" s="7">
        <f t="shared" si="27"/>
        <v>20002.5</v>
      </c>
      <c r="BR32" s="11">
        <f>PARAMETRELER!$D$4</f>
        <v>150018.75</v>
      </c>
      <c r="BS32" s="7">
        <f t="shared" si="143"/>
        <v>2800.3500000000004</v>
      </c>
      <c r="BT32" s="7">
        <f t="shared" si="144"/>
        <v>200.02500000000001</v>
      </c>
      <c r="BU32" s="7">
        <f t="shared" si="28"/>
        <v>17002.125</v>
      </c>
      <c r="BV32" s="7" cm="1">
        <f t="array" ref="BV32">SUMPRODUCT(--(SUM(G32,AC32,AY32,BU32)&gt;PARAMETRELER!$D$21:$D$24), (SUM(G32,AC32,AY32,BU32)-PARAMETRELER!$D$21:$D$24), {0.15;0.05;0.07;0.08})-SUM($H$2,H32,AD32,AZ32)</f>
        <v>2550.3187500000004</v>
      </c>
      <c r="BW32" s="7">
        <f>PARAMETRELER!$D$11</f>
        <v>2550.3187500000004</v>
      </c>
      <c r="BX32" s="7">
        <f t="shared" si="29"/>
        <v>68008.5</v>
      </c>
      <c r="BY32" s="7">
        <f t="shared" si="30"/>
        <v>51006.375</v>
      </c>
      <c r="BZ32" s="7">
        <f t="shared" si="31"/>
        <v>20002.5</v>
      </c>
      <c r="CA32" s="5">
        <f>PARAMETRELER!$D$6</f>
        <v>20002.5</v>
      </c>
      <c r="CB32" s="7">
        <f t="shared" si="145"/>
        <v>0</v>
      </c>
      <c r="CC32" s="7">
        <f>IF(BQ32&lt;=PARAMETRELER!$D$6,0,CB32*0.00759)</f>
        <v>0</v>
      </c>
      <c r="CD32" s="20">
        <f t="shared" si="100"/>
        <v>17002.125</v>
      </c>
      <c r="CE32" s="21">
        <f t="shared" si="101"/>
        <v>4100.5124999999998</v>
      </c>
      <c r="CF32" s="21">
        <f t="shared" si="32"/>
        <v>400.05</v>
      </c>
      <c r="CG32" s="20">
        <f t="shared" si="33"/>
        <v>24503.0625</v>
      </c>
      <c r="CH32" s="44">
        <f t="shared" si="102"/>
        <v>1000.125</v>
      </c>
      <c r="CI32" s="45">
        <f t="shared" si="103"/>
        <v>23502.9375</v>
      </c>
      <c r="CK32" s="2">
        <v>30</v>
      </c>
      <c r="CL32" s="2" t="str">
        <f t="shared" si="34"/>
        <v xml:space="preserve"> AD SOYAD 30</v>
      </c>
      <c r="CM32" s="7">
        <f t="shared" si="35"/>
        <v>20002.5</v>
      </c>
      <c r="CN32" s="11">
        <f>PARAMETRELER!$D$4</f>
        <v>150018.75</v>
      </c>
      <c r="CO32" s="7">
        <f t="shared" si="146"/>
        <v>2800.3500000000004</v>
      </c>
      <c r="CP32" s="7">
        <f t="shared" si="147"/>
        <v>200.02500000000001</v>
      </c>
      <c r="CQ32" s="7">
        <f t="shared" si="36"/>
        <v>17002.125</v>
      </c>
      <c r="CR32" s="7" cm="1">
        <f t="array" ref="CR32">SUMPRODUCT(--(SUM(G32,AC32,AY32,BU32,CQ32)&gt;PARAMETRELER!$D$21:$D$24), (SUM(G32,AC32,AY32,BU32,CQ32)-PARAMETRELER!$D$21:$D$24), {0.15;0.05;0.07;0.08})-SUM($H$2,H32,AD32,AZ32,BV32)</f>
        <v>2550.3187500000004</v>
      </c>
      <c r="CS32" s="7">
        <f>PARAMETRELER!$D$12</f>
        <v>2550.3187500000004</v>
      </c>
      <c r="CT32" s="7">
        <f t="shared" si="37"/>
        <v>85010.625</v>
      </c>
      <c r="CU32" s="7">
        <f t="shared" si="38"/>
        <v>68008.5</v>
      </c>
      <c r="CV32" s="7">
        <f t="shared" si="39"/>
        <v>20002.5</v>
      </c>
      <c r="CW32" s="5">
        <f>PARAMETRELER!$D$6</f>
        <v>20002.5</v>
      </c>
      <c r="CX32" s="7">
        <f t="shared" si="148"/>
        <v>0</v>
      </c>
      <c r="CY32" s="7">
        <f>IF(CM32&lt;=PARAMETRELER!$D$6,0,CX32*0.00759)</f>
        <v>0</v>
      </c>
      <c r="CZ32" s="20">
        <f t="shared" si="104"/>
        <v>17002.125</v>
      </c>
      <c r="DA32" s="21">
        <f t="shared" si="105"/>
        <v>4100.5124999999998</v>
      </c>
      <c r="DB32" s="21">
        <f t="shared" si="40"/>
        <v>400.05</v>
      </c>
      <c r="DC32" s="20">
        <f t="shared" si="41"/>
        <v>24503.0625</v>
      </c>
      <c r="DD32" s="44">
        <f t="shared" si="106"/>
        <v>1000.125</v>
      </c>
      <c r="DE32" s="45">
        <f t="shared" si="107"/>
        <v>23502.9375</v>
      </c>
      <c r="DG32" s="2">
        <v>30</v>
      </c>
      <c r="DH32" s="2" t="str">
        <f t="shared" si="200"/>
        <v xml:space="preserve"> AD SOYAD 30</v>
      </c>
      <c r="DI32" s="7">
        <f t="shared" si="201"/>
        <v>20002.5</v>
      </c>
      <c r="DJ32" s="11">
        <f>PARAMETRELER!$D$4</f>
        <v>150018.75</v>
      </c>
      <c r="DK32" s="7">
        <f t="shared" si="149"/>
        <v>2800.3500000000004</v>
      </c>
      <c r="DL32" s="7">
        <f t="shared" si="150"/>
        <v>200.02500000000001</v>
      </c>
      <c r="DM32" s="7">
        <f t="shared" si="43"/>
        <v>17002.125</v>
      </c>
      <c r="DN32" s="7" cm="1">
        <f t="array" ref="DN32">SUMPRODUCT(--(SUM(G32,AC32,AY32,BU32,CQ32,DM32)&gt;PARAMETRELER!$D$21:$D$24), (SUM(G32,AC32,AY32,BU32,CQ32,DM32)-PARAMETRELER!$D$21:$D$24), {0.15;0.05;0.07;0.08})-SUM($H$2,H32,AD32,AZ32,BV32,CR32)</f>
        <v>2550.3187499999985</v>
      </c>
      <c r="DO32" s="7">
        <f>PARAMETRELER!$D$13</f>
        <v>2550.3187499999985</v>
      </c>
      <c r="DP32" s="7">
        <f t="shared" si="44"/>
        <v>102012.75</v>
      </c>
      <c r="DQ32" s="7">
        <f t="shared" si="45"/>
        <v>85010.625</v>
      </c>
      <c r="DR32" s="7">
        <f t="shared" si="46"/>
        <v>20002.5</v>
      </c>
      <c r="DS32" s="5">
        <f>PARAMETRELER!$D$6</f>
        <v>20002.5</v>
      </c>
      <c r="DT32" s="7">
        <f t="shared" si="151"/>
        <v>0</v>
      </c>
      <c r="DU32" s="7">
        <f>IF(DI32&lt;=PARAMETRELER!$D$6,0,DT32*0.00759)</f>
        <v>0</v>
      </c>
      <c r="DV32" s="20">
        <f t="shared" si="108"/>
        <v>17002.125</v>
      </c>
      <c r="DW32" s="21">
        <f t="shared" si="109"/>
        <v>4100.5124999999998</v>
      </c>
      <c r="DX32" s="21">
        <f t="shared" si="47"/>
        <v>400.05</v>
      </c>
      <c r="DY32" s="20">
        <f t="shared" si="48"/>
        <v>24503.0625</v>
      </c>
      <c r="DZ32" s="44">
        <f t="shared" si="110"/>
        <v>1000.125</v>
      </c>
      <c r="EA32" s="45">
        <f t="shared" si="111"/>
        <v>23502.9375</v>
      </c>
      <c r="EC32" s="2">
        <v>30</v>
      </c>
      <c r="ED32" s="2" t="str">
        <f t="shared" si="49"/>
        <v xml:space="preserve"> AD SOYAD 30</v>
      </c>
      <c r="EE32" s="7">
        <f t="shared" si="152"/>
        <v>20002.5</v>
      </c>
      <c r="EF32" s="11">
        <f>PARAMETRELER!$D$4</f>
        <v>150018.75</v>
      </c>
      <c r="EG32" s="7">
        <f t="shared" si="153"/>
        <v>2800.3500000000004</v>
      </c>
      <c r="EH32" s="7">
        <f t="shared" si="154"/>
        <v>200.02500000000001</v>
      </c>
      <c r="EI32" s="7">
        <f t="shared" si="155"/>
        <v>17002.125</v>
      </c>
      <c r="EJ32" s="7" cm="1">
        <f t="array" ref="EJ32">SUMPRODUCT(--(SUM(G32,AC32,AY32,BU32,CQ32,DM32,EI32)&gt;PARAMETRELER!$D$21:$D$24), (SUM(G32,AC32,AY32,BU32,CQ32,DM32,EI32)-PARAMETRELER!$D$21:$D$24), {0.15;0.05;0.07;0.08})-SUM($H$2,H32,AD32,AZ32,BV32,CR32,DN32)</f>
        <v>3001.0625000000036</v>
      </c>
      <c r="EK32" s="7">
        <f>PARAMETRELER!$D$14</f>
        <v>3001.0625000000036</v>
      </c>
      <c r="EL32" s="7">
        <f t="shared" si="156"/>
        <v>119014.875</v>
      </c>
      <c r="EM32" s="7">
        <f t="shared" si="157"/>
        <v>102012.75</v>
      </c>
      <c r="EN32" s="7">
        <f t="shared" si="158"/>
        <v>20002.5</v>
      </c>
      <c r="EO32" s="5">
        <f>PARAMETRELER!$D$6</f>
        <v>20002.5</v>
      </c>
      <c r="EP32" s="7">
        <f t="shared" si="159"/>
        <v>0</v>
      </c>
      <c r="EQ32" s="7">
        <f>IF(EE32&lt;=PARAMETRELER!$D$6,0,EP32*0.00759)</f>
        <v>0</v>
      </c>
      <c r="ER32" s="20">
        <f t="shared" si="112"/>
        <v>17002.125</v>
      </c>
      <c r="ES32" s="21">
        <f t="shared" si="113"/>
        <v>4100.5124999999998</v>
      </c>
      <c r="ET32" s="21">
        <f t="shared" si="54"/>
        <v>400.05</v>
      </c>
      <c r="EU32" s="20">
        <f t="shared" si="55"/>
        <v>24503.0625</v>
      </c>
      <c r="EV32" s="44">
        <f t="shared" si="114"/>
        <v>1000.125</v>
      </c>
      <c r="EW32" s="45">
        <f t="shared" si="115"/>
        <v>23502.9375</v>
      </c>
      <c r="EY32" s="2">
        <v>30</v>
      </c>
      <c r="EZ32" s="2" t="str">
        <f t="shared" si="56"/>
        <v xml:space="preserve"> AD SOYAD 30</v>
      </c>
      <c r="FA32" s="7">
        <f t="shared" si="160"/>
        <v>20002.5</v>
      </c>
      <c r="FB32" s="11">
        <f>PARAMETRELER!$D$4</f>
        <v>150018.75</v>
      </c>
      <c r="FC32" s="7">
        <f t="shared" si="161"/>
        <v>2800.3500000000004</v>
      </c>
      <c r="FD32" s="7">
        <f t="shared" si="162"/>
        <v>200.02500000000001</v>
      </c>
      <c r="FE32" s="7">
        <f t="shared" si="163"/>
        <v>17002.125</v>
      </c>
      <c r="FF32" s="7" cm="1">
        <f t="array" ref="FF32">SUMPRODUCT(--(SUM(G32,AC32,AY32,BU32,CQ32,DM32,EI32,FE32)&gt;PARAMETRELER!$D$21:$D$24), (SUM(G32,AC32,AY32,BU32,CQ32,DM32,EI32,FE32)-PARAMETRELER!$D$21:$D$24), {0.15;0.05;0.07;0.08})-SUM($H$2,H32,AD32,AZ32,BV32,CR32,DN32,EJ32)</f>
        <v>3400.4249999999956</v>
      </c>
      <c r="FG32" s="7">
        <f>PARAMETRELER!$D$15</f>
        <v>3400.4249999999956</v>
      </c>
      <c r="FH32" s="7">
        <f t="shared" si="164"/>
        <v>136017</v>
      </c>
      <c r="FI32" s="7">
        <f t="shared" si="165"/>
        <v>119014.875</v>
      </c>
      <c r="FJ32" s="7">
        <f t="shared" si="166"/>
        <v>20002.5</v>
      </c>
      <c r="FK32" s="5">
        <f>PARAMETRELER!$D$6</f>
        <v>20002.5</v>
      </c>
      <c r="FL32" s="7">
        <f t="shared" si="167"/>
        <v>0</v>
      </c>
      <c r="FM32" s="7">
        <f>IF(FA32&lt;=PARAMETRELER!$D$6,0,FL32*0.00759)</f>
        <v>0</v>
      </c>
      <c r="FN32" s="20">
        <f t="shared" si="116"/>
        <v>17002.125</v>
      </c>
      <c r="FO32" s="21">
        <f t="shared" si="117"/>
        <v>4100.5124999999998</v>
      </c>
      <c r="FP32" s="21">
        <f t="shared" si="61"/>
        <v>400.05</v>
      </c>
      <c r="FQ32" s="20">
        <f t="shared" si="62"/>
        <v>24503.0625</v>
      </c>
      <c r="FR32" s="44">
        <f t="shared" si="118"/>
        <v>1000.125</v>
      </c>
      <c r="FS32" s="45">
        <f t="shared" si="119"/>
        <v>23502.9375</v>
      </c>
      <c r="FU32" s="2">
        <v>30</v>
      </c>
      <c r="FV32" s="2" t="str">
        <f t="shared" si="63"/>
        <v xml:space="preserve"> AD SOYAD 30</v>
      </c>
      <c r="FW32" s="7">
        <f t="shared" si="168"/>
        <v>20002.5</v>
      </c>
      <c r="FX32" s="11">
        <f>PARAMETRELER!$D$4</f>
        <v>150018.75</v>
      </c>
      <c r="FY32" s="7">
        <f t="shared" si="169"/>
        <v>2800.3500000000004</v>
      </c>
      <c r="FZ32" s="7">
        <f t="shared" si="170"/>
        <v>200.02500000000001</v>
      </c>
      <c r="GA32" s="7">
        <f t="shared" si="171"/>
        <v>17002.125</v>
      </c>
      <c r="GB32" s="7" cm="1">
        <f t="array" ref="GB32">SUMPRODUCT(--(SUM(G32,AC32,AY32,BU32,CQ32,DM32,EI32,FE32,GA32)&gt;PARAMETRELER!$D$21:$D$24), (SUM(G32,AC32,AY32,BU32,CQ32,DM32,EI32,FE32,GA32)-PARAMETRELER!$D$21:$D$24), {0.15;0.05;0.07;0.08})-SUM($H$2,H32,AD32,AZ32,BV32,CR32,DN32,EJ32,FF32)</f>
        <v>3400.4249999999993</v>
      </c>
      <c r="GC32" s="7">
        <f>PARAMETRELER!$D$16</f>
        <v>3400.4249999999993</v>
      </c>
      <c r="GD32" s="7">
        <f t="shared" si="172"/>
        <v>153019.125</v>
      </c>
      <c r="GE32" s="7">
        <f t="shared" si="173"/>
        <v>136017</v>
      </c>
      <c r="GF32" s="7">
        <f t="shared" si="174"/>
        <v>20002.5</v>
      </c>
      <c r="GG32" s="5">
        <f>PARAMETRELER!$D$6</f>
        <v>20002.5</v>
      </c>
      <c r="GH32" s="7">
        <f t="shared" si="175"/>
        <v>0</v>
      </c>
      <c r="GI32" s="7">
        <f>IF(FW32&lt;=PARAMETRELER!$D$6,0,GH32*0.00759)</f>
        <v>0</v>
      </c>
      <c r="GJ32" s="20">
        <f t="shared" si="120"/>
        <v>17002.125</v>
      </c>
      <c r="GK32" s="21">
        <f t="shared" si="121"/>
        <v>4100.5124999999998</v>
      </c>
      <c r="GL32" s="21">
        <f t="shared" si="68"/>
        <v>400.05</v>
      </c>
      <c r="GM32" s="20">
        <f t="shared" si="69"/>
        <v>24503.0625</v>
      </c>
      <c r="GN32" s="44">
        <f t="shared" si="122"/>
        <v>1000.125</v>
      </c>
      <c r="GO32" s="45">
        <f t="shared" si="123"/>
        <v>23502.9375</v>
      </c>
      <c r="GQ32" s="2">
        <v>30</v>
      </c>
      <c r="GR32" s="2" t="str">
        <f t="shared" si="70"/>
        <v xml:space="preserve"> AD SOYAD 30</v>
      </c>
      <c r="GS32" s="7">
        <f t="shared" si="176"/>
        <v>20002.5</v>
      </c>
      <c r="GT32" s="11">
        <f>PARAMETRELER!$D$4</f>
        <v>150018.75</v>
      </c>
      <c r="GU32" s="7">
        <f t="shared" si="177"/>
        <v>2800.3500000000004</v>
      </c>
      <c r="GV32" s="7">
        <f t="shared" si="178"/>
        <v>200.02500000000001</v>
      </c>
      <c r="GW32" s="7">
        <f t="shared" si="179"/>
        <v>17002.125</v>
      </c>
      <c r="GX32" s="7" cm="1">
        <f t="array" ref="GX32">SUMPRODUCT(--(SUM(G32,AC32,AY32,BU32,CQ32,DM32,EI32,FE32,GA32,GW32)&gt;PARAMETRELER!$D$21:$D$24), (SUM(G32,AC32,AY32,BU32,CQ32,DM32,EI32,FE32,GA32,GW32)-PARAMETRELER!$D$21:$D$24), {0.15;0.05;0.07;0.08})-SUM($H$2,H32,AD32,AZ32,BV32,CR32,DN32,EJ32,FF32,GB32)</f>
        <v>3400.4250000000029</v>
      </c>
      <c r="GY32" s="7">
        <f>PARAMETRELER!$D$17</f>
        <v>3400.4250000000029</v>
      </c>
      <c r="GZ32" s="7">
        <f t="shared" si="180"/>
        <v>170021.25</v>
      </c>
      <c r="HA32" s="7">
        <f t="shared" si="181"/>
        <v>153019.125</v>
      </c>
      <c r="HB32" s="7">
        <f t="shared" si="182"/>
        <v>20002.5</v>
      </c>
      <c r="HC32" s="5">
        <f>PARAMETRELER!$D$6</f>
        <v>20002.5</v>
      </c>
      <c r="HD32" s="7">
        <f t="shared" si="183"/>
        <v>0</v>
      </c>
      <c r="HE32" s="7">
        <f>IF(GS32&lt;=PARAMETRELER!$D$6,0,HD32*0.00759)</f>
        <v>0</v>
      </c>
      <c r="HF32" s="20">
        <f t="shared" si="124"/>
        <v>17002.125</v>
      </c>
      <c r="HG32" s="21">
        <f t="shared" si="125"/>
        <v>4100.5124999999998</v>
      </c>
      <c r="HH32" s="21">
        <f t="shared" si="75"/>
        <v>400.05</v>
      </c>
      <c r="HI32" s="20">
        <f t="shared" si="76"/>
        <v>24503.0625</v>
      </c>
      <c r="HJ32" s="44">
        <f t="shared" si="126"/>
        <v>1000.125</v>
      </c>
      <c r="HK32" s="45">
        <f t="shared" si="127"/>
        <v>23502.9375</v>
      </c>
      <c r="HM32" s="2">
        <v>30</v>
      </c>
      <c r="HN32" s="2" t="str">
        <f t="shared" si="77"/>
        <v xml:space="preserve"> AD SOYAD 30</v>
      </c>
      <c r="HO32" s="7">
        <f t="shared" si="184"/>
        <v>20002.5</v>
      </c>
      <c r="HP32" s="11">
        <f>PARAMETRELER!$D$4</f>
        <v>150018.75</v>
      </c>
      <c r="HQ32" s="7">
        <f t="shared" si="185"/>
        <v>2800.3500000000004</v>
      </c>
      <c r="HR32" s="7">
        <f t="shared" si="186"/>
        <v>200.02500000000001</v>
      </c>
      <c r="HS32" s="7">
        <f t="shared" si="187"/>
        <v>17002.125</v>
      </c>
      <c r="HT32" s="7" cm="1">
        <f t="array" ref="HT32">SUMPRODUCT(--(SUM(G32,AC32,AY32,BU32,CQ32,DM32,EI32,FE32,GA32,GW32,HS32)&gt;PARAMETRELER!$D$21:$D$24), (SUM(G32,AC32,AY32,BU32,CQ32,DM32,EI32,FE32,GA32,GW32,HS32)-PARAMETRELER!$D$21:$D$24), {0.15;0.05;0.07;0.08})-SUM($H$2,H32,AD32,AZ32,BV32,CR32,DN32,EJ32,FF32,GB32,GX32)</f>
        <v>3400.4249999999993</v>
      </c>
      <c r="HU32" s="7">
        <f>PARAMETRELER!$D$18</f>
        <v>3400.4249999999993</v>
      </c>
      <c r="HV32" s="7">
        <f t="shared" si="188"/>
        <v>187023.375</v>
      </c>
      <c r="HW32" s="7">
        <f t="shared" si="189"/>
        <v>170021.25</v>
      </c>
      <c r="HX32" s="7">
        <f t="shared" si="190"/>
        <v>20002.5</v>
      </c>
      <c r="HY32" s="5">
        <f>PARAMETRELER!$D$6</f>
        <v>20002.5</v>
      </c>
      <c r="HZ32" s="7">
        <f t="shared" si="191"/>
        <v>0</v>
      </c>
      <c r="IA32" s="7">
        <f>IF(HO32&lt;=PARAMETRELER!$D$6,0,HZ32*0.00759)</f>
        <v>0</v>
      </c>
      <c r="IB32" s="20">
        <f t="shared" si="128"/>
        <v>17002.125</v>
      </c>
      <c r="IC32" s="21">
        <f t="shared" si="129"/>
        <v>4100.5124999999998</v>
      </c>
      <c r="ID32" s="21">
        <f t="shared" si="82"/>
        <v>400.05</v>
      </c>
      <c r="IE32" s="20">
        <f t="shared" si="83"/>
        <v>24503.0625</v>
      </c>
      <c r="IF32" s="44">
        <f t="shared" si="130"/>
        <v>1000.125</v>
      </c>
      <c r="IG32" s="45">
        <f t="shared" si="131"/>
        <v>23502.9375</v>
      </c>
      <c r="II32" s="2">
        <v>30</v>
      </c>
      <c r="IJ32" s="2" t="str">
        <f t="shared" si="84"/>
        <v xml:space="preserve"> AD SOYAD 30</v>
      </c>
      <c r="IK32" s="7">
        <f t="shared" si="192"/>
        <v>20002.5</v>
      </c>
      <c r="IL32" s="11">
        <f>PARAMETRELER!$D$4</f>
        <v>150018.75</v>
      </c>
      <c r="IM32" s="7">
        <f t="shared" si="193"/>
        <v>2800.3500000000004</v>
      </c>
      <c r="IN32" s="7">
        <f t="shared" si="194"/>
        <v>200.02500000000001</v>
      </c>
      <c r="IO32" s="7">
        <f t="shared" si="195"/>
        <v>17002.125</v>
      </c>
      <c r="IP32" s="7" cm="1">
        <f t="array" ref="IP32">SUMPRODUCT(--(SUM(G32,AC32,AY32,BU32,CQ32,DM32,EI32,FE32,GA32,GW32,HS32,IO32)&gt;PARAMETRELER!$D$21:$D$24), (SUM(G32,AC32,AY32,BU32,CQ32,DM32,EI32,FE32,GA32,GW32,HS32,IO32)-PARAMETRELER!$D$21:$D$24), {0.15;0.05;0.07;0.08})-SUM($H$2,H32,AD32,AZ32,BV32,CR32,DN32,EJ32,FF32,GB32,GX32,HT32)</f>
        <v>3400.4249999999993</v>
      </c>
      <c r="IQ32" s="7">
        <f>PARAMETRELER!$D$19</f>
        <v>3400.4249999999993</v>
      </c>
      <c r="IR32" s="7">
        <f t="shared" si="196"/>
        <v>204025.5</v>
      </c>
      <c r="IS32" s="7">
        <f t="shared" si="197"/>
        <v>187023.375</v>
      </c>
      <c r="IT32" s="7">
        <f t="shared" si="198"/>
        <v>20002.5</v>
      </c>
      <c r="IU32" s="5">
        <f>PARAMETRELER!$D$6</f>
        <v>20002.5</v>
      </c>
      <c r="IV32" s="7">
        <f t="shared" si="199"/>
        <v>0</v>
      </c>
      <c r="IW32" s="7">
        <f>IF(IK32&lt;=PARAMETRELER!$D$6,0,IV32*0.00759)</f>
        <v>0</v>
      </c>
      <c r="IX32" s="20">
        <f t="shared" si="132"/>
        <v>17002.125</v>
      </c>
      <c r="IY32" s="21">
        <f t="shared" si="133"/>
        <v>4100.5124999999998</v>
      </c>
      <c r="IZ32" s="21">
        <f t="shared" si="89"/>
        <v>400.05</v>
      </c>
      <c r="JA32" s="20">
        <f t="shared" si="90"/>
        <v>24503.0625</v>
      </c>
      <c r="JB32" s="44">
        <f t="shared" si="134"/>
        <v>1000.125</v>
      </c>
      <c r="JC32" s="45">
        <f t="shared" si="135"/>
        <v>23502.9375</v>
      </c>
    </row>
    <row r="33" spans="1:263" ht="15.6" x14ac:dyDescent="0.3">
      <c r="A33" s="3">
        <v>31</v>
      </c>
      <c r="B33" s="3" t="str">
        <f>'YILLIK MALİYET RAPORU'!B33</f>
        <v xml:space="preserve"> AD SOYAD 31</v>
      </c>
      <c r="C33" s="4">
        <f>'YILLIK MALİYET RAPORU'!C33</f>
        <v>20002.5</v>
      </c>
      <c r="D33" s="4">
        <f>PARAMETRELER!$D$4</f>
        <v>150018.75</v>
      </c>
      <c r="E33" s="4">
        <f t="shared" si="0"/>
        <v>2800.3500000000004</v>
      </c>
      <c r="F33" s="4">
        <f t="shared" si="1"/>
        <v>200.02500000000001</v>
      </c>
      <c r="G33" s="4">
        <f t="shared" si="2"/>
        <v>17002.125</v>
      </c>
      <c r="H33" s="4" cm="1">
        <f t="array" ref="H33">SUMPRODUCT(--(SUM(G33:G33)&gt;PARAMETRELER!$D$21:$D$24), (SUM(G33:G33)-PARAMETRELER!$D$21:$D$24), {0.15;0.05;0.07;0.08})-SUM($H$2:$H$2)</f>
        <v>2550.3187499999999</v>
      </c>
      <c r="I33" s="4">
        <f>PARAMETRELER!$D$8</f>
        <v>2550.3187499999999</v>
      </c>
      <c r="J33" s="4">
        <f t="shared" si="3"/>
        <v>17002.125</v>
      </c>
      <c r="K33" s="4">
        <v>0</v>
      </c>
      <c r="L33" s="4">
        <f t="shared" si="4"/>
        <v>20002.5</v>
      </c>
      <c r="M33" s="4">
        <f>PARAMETRELER!$D$6</f>
        <v>20002.5</v>
      </c>
      <c r="N33" s="4">
        <f t="shared" si="136"/>
        <v>0</v>
      </c>
      <c r="O33" s="4">
        <f>IF(C33&lt;=PARAMETRELER!$D$6,0,N33*0.00759)</f>
        <v>0</v>
      </c>
      <c r="P33" s="20">
        <f t="shared" si="5"/>
        <v>17002.125</v>
      </c>
      <c r="Q33" s="21">
        <f t="shared" si="6"/>
        <v>4100.5124999999998</v>
      </c>
      <c r="R33" s="21">
        <f t="shared" si="7"/>
        <v>400.05</v>
      </c>
      <c r="S33" s="22">
        <f t="shared" si="8"/>
        <v>24503.0625</v>
      </c>
      <c r="T33" s="44">
        <f t="shared" si="9"/>
        <v>1000.125</v>
      </c>
      <c r="U33" s="45">
        <f t="shared" si="91"/>
        <v>23502.9375</v>
      </c>
      <c r="W33" s="3">
        <v>31</v>
      </c>
      <c r="X33" s="3" t="str">
        <f t="shared" si="10"/>
        <v xml:space="preserve"> AD SOYAD 31</v>
      </c>
      <c r="Y33" s="4">
        <f t="shared" si="11"/>
        <v>20002.5</v>
      </c>
      <c r="Z33" s="4">
        <f>PARAMETRELER!$D$4</f>
        <v>150018.75</v>
      </c>
      <c r="AA33" s="4">
        <f t="shared" si="137"/>
        <v>2800.3500000000004</v>
      </c>
      <c r="AB33" s="4">
        <f t="shared" si="138"/>
        <v>200.02500000000001</v>
      </c>
      <c r="AC33" s="4">
        <f t="shared" si="12"/>
        <v>17002.125</v>
      </c>
      <c r="AD33" s="4" cm="1">
        <f t="array" ref="AD33">SUMPRODUCT(--(SUM(G33,AC33)&gt;PARAMETRELER!$D$21:$D$24), (SUM(G33,AC33)-PARAMETRELER!$D$21:$D$24), {0.15;0.05;0.07;0.08})-SUM($H$2,H33)</f>
        <v>2550.3187499999999</v>
      </c>
      <c r="AE33" s="4">
        <f>PARAMETRELER!$D$9</f>
        <v>2550.3187499999999</v>
      </c>
      <c r="AF33" s="4">
        <f t="shared" si="13"/>
        <v>34004.25</v>
      </c>
      <c r="AG33" s="4">
        <f t="shared" si="14"/>
        <v>17002.125</v>
      </c>
      <c r="AH33" s="4">
        <f t="shared" si="15"/>
        <v>20002.5</v>
      </c>
      <c r="AI33" s="4">
        <f>PARAMETRELER!$D$6</f>
        <v>20002.5</v>
      </c>
      <c r="AJ33" s="4">
        <f t="shared" si="139"/>
        <v>0</v>
      </c>
      <c r="AK33" s="4">
        <f>IF(Y33&lt;=PARAMETRELER!$D$6,0,AJ33*0.00759)</f>
        <v>0</v>
      </c>
      <c r="AL33" s="20">
        <f t="shared" si="92"/>
        <v>17002.125</v>
      </c>
      <c r="AM33" s="21">
        <f t="shared" si="93"/>
        <v>4100.5124999999998</v>
      </c>
      <c r="AN33" s="21">
        <f t="shared" si="16"/>
        <v>400.05</v>
      </c>
      <c r="AO33" s="22">
        <f t="shared" si="17"/>
        <v>24503.0625</v>
      </c>
      <c r="AP33" s="44">
        <f t="shared" si="94"/>
        <v>1000.125</v>
      </c>
      <c r="AQ33" s="45">
        <f t="shared" si="95"/>
        <v>23502.9375</v>
      </c>
      <c r="AS33" s="3">
        <v>31</v>
      </c>
      <c r="AT33" s="3" t="str">
        <f t="shared" si="18"/>
        <v xml:space="preserve"> AD SOYAD 31</v>
      </c>
      <c r="AU33" s="4">
        <f t="shared" si="19"/>
        <v>20002.5</v>
      </c>
      <c r="AV33" s="4">
        <f>PARAMETRELER!$D$4</f>
        <v>150018.75</v>
      </c>
      <c r="AW33" s="4">
        <f t="shared" si="140"/>
        <v>2800.3500000000004</v>
      </c>
      <c r="AX33" s="4">
        <f t="shared" si="141"/>
        <v>200.02500000000001</v>
      </c>
      <c r="AY33" s="4">
        <f t="shared" si="20"/>
        <v>17002.125</v>
      </c>
      <c r="AZ33" s="4" cm="1">
        <f t="array" ref="AZ33">SUMPRODUCT(--(SUM(G33,AC33,AY33)&gt;PARAMETRELER!$D$21:$D$24), (SUM(G33,AC33,AY33)-PARAMETRELER!$D$21:$D$24), {0.15;0.05;0.07;0.08})-SUM($H$2,H33,AD33)</f>
        <v>2550.3187499999995</v>
      </c>
      <c r="BA33" s="4">
        <f>PARAMETRELER!$D$10</f>
        <v>2550.3187499999995</v>
      </c>
      <c r="BB33" s="4">
        <f t="shared" si="21"/>
        <v>51006.375</v>
      </c>
      <c r="BC33" s="4">
        <f t="shared" si="22"/>
        <v>34004.25</v>
      </c>
      <c r="BD33" s="4">
        <f t="shared" si="23"/>
        <v>20002.5</v>
      </c>
      <c r="BE33" s="4">
        <f>PARAMETRELER!$D$6</f>
        <v>20002.5</v>
      </c>
      <c r="BF33" s="4">
        <f t="shared" si="142"/>
        <v>0</v>
      </c>
      <c r="BG33" s="4">
        <f>IF(AU33&lt;=PARAMETRELER!$D$6,0,BF33*0.00759)</f>
        <v>0</v>
      </c>
      <c r="BH33" s="20">
        <f t="shared" si="96"/>
        <v>17002.125</v>
      </c>
      <c r="BI33" s="21">
        <f t="shared" si="97"/>
        <v>4100.5124999999998</v>
      </c>
      <c r="BJ33" s="21">
        <f t="shared" si="24"/>
        <v>400.05</v>
      </c>
      <c r="BK33" s="22">
        <f t="shared" si="25"/>
        <v>24503.0625</v>
      </c>
      <c r="BL33" s="44">
        <f t="shared" si="98"/>
        <v>1000.125</v>
      </c>
      <c r="BM33" s="45">
        <f t="shared" si="99"/>
        <v>23502.9375</v>
      </c>
      <c r="BO33" s="3">
        <v>31</v>
      </c>
      <c r="BP33" s="3" t="str">
        <f t="shared" si="26"/>
        <v xml:space="preserve"> AD SOYAD 31</v>
      </c>
      <c r="BQ33" s="4">
        <f t="shared" si="27"/>
        <v>20002.5</v>
      </c>
      <c r="BR33" s="4">
        <f>PARAMETRELER!$D$4</f>
        <v>150018.75</v>
      </c>
      <c r="BS33" s="4">
        <f t="shared" si="143"/>
        <v>2800.3500000000004</v>
      </c>
      <c r="BT33" s="4">
        <f t="shared" si="144"/>
        <v>200.02500000000001</v>
      </c>
      <c r="BU33" s="4">
        <f t="shared" si="28"/>
        <v>17002.125</v>
      </c>
      <c r="BV33" s="4" cm="1">
        <f t="array" ref="BV33">SUMPRODUCT(--(SUM(G33,AC33,AY33,BU33)&gt;PARAMETRELER!$D$21:$D$24), (SUM(G33,AC33,AY33,BU33)-PARAMETRELER!$D$21:$D$24), {0.15;0.05;0.07;0.08})-SUM($H$2,H33,AD33,AZ33)</f>
        <v>2550.3187500000004</v>
      </c>
      <c r="BW33" s="4">
        <f>PARAMETRELER!$D$11</f>
        <v>2550.3187500000004</v>
      </c>
      <c r="BX33" s="4">
        <f t="shared" si="29"/>
        <v>68008.5</v>
      </c>
      <c r="BY33" s="4">
        <f t="shared" si="30"/>
        <v>51006.375</v>
      </c>
      <c r="BZ33" s="4">
        <f t="shared" si="31"/>
        <v>20002.5</v>
      </c>
      <c r="CA33" s="4">
        <f>PARAMETRELER!$D$6</f>
        <v>20002.5</v>
      </c>
      <c r="CB33" s="4">
        <f t="shared" si="145"/>
        <v>0</v>
      </c>
      <c r="CC33" s="4">
        <f>IF(BQ33&lt;=PARAMETRELER!$D$6,0,CB33*0.00759)</f>
        <v>0</v>
      </c>
      <c r="CD33" s="20">
        <f t="shared" si="100"/>
        <v>17002.125</v>
      </c>
      <c r="CE33" s="21">
        <f t="shared" si="101"/>
        <v>4100.5124999999998</v>
      </c>
      <c r="CF33" s="21">
        <f t="shared" si="32"/>
        <v>400.05</v>
      </c>
      <c r="CG33" s="22">
        <f t="shared" si="33"/>
        <v>24503.0625</v>
      </c>
      <c r="CH33" s="44">
        <f t="shared" si="102"/>
        <v>1000.125</v>
      </c>
      <c r="CI33" s="45">
        <f t="shared" si="103"/>
        <v>23502.9375</v>
      </c>
      <c r="CK33" s="3">
        <v>31</v>
      </c>
      <c r="CL33" s="3" t="str">
        <f t="shared" si="34"/>
        <v xml:space="preserve"> AD SOYAD 31</v>
      </c>
      <c r="CM33" s="4">
        <f t="shared" si="35"/>
        <v>20002.5</v>
      </c>
      <c r="CN33" s="4">
        <f>PARAMETRELER!$D$4</f>
        <v>150018.75</v>
      </c>
      <c r="CO33" s="4">
        <f t="shared" si="146"/>
        <v>2800.3500000000004</v>
      </c>
      <c r="CP33" s="4">
        <f t="shared" si="147"/>
        <v>200.02500000000001</v>
      </c>
      <c r="CQ33" s="4">
        <f t="shared" si="36"/>
        <v>17002.125</v>
      </c>
      <c r="CR33" s="4" cm="1">
        <f t="array" ref="CR33">SUMPRODUCT(--(SUM(G33,AC33,AY33,BU33,CQ33)&gt;PARAMETRELER!$D$21:$D$24), (SUM(G33,AC33,AY33,BU33,CQ33)-PARAMETRELER!$D$21:$D$24), {0.15;0.05;0.07;0.08})-SUM($H$2,H33,AD33,AZ33,BV33)</f>
        <v>2550.3187500000004</v>
      </c>
      <c r="CS33" s="4">
        <f>PARAMETRELER!$D$12</f>
        <v>2550.3187500000004</v>
      </c>
      <c r="CT33" s="4">
        <f t="shared" si="37"/>
        <v>85010.625</v>
      </c>
      <c r="CU33" s="4">
        <f t="shared" si="38"/>
        <v>68008.5</v>
      </c>
      <c r="CV33" s="4">
        <f t="shared" si="39"/>
        <v>20002.5</v>
      </c>
      <c r="CW33" s="4">
        <f>PARAMETRELER!$D$6</f>
        <v>20002.5</v>
      </c>
      <c r="CX33" s="4">
        <f t="shared" si="148"/>
        <v>0</v>
      </c>
      <c r="CY33" s="4">
        <f>IF(CM33&lt;=PARAMETRELER!$D$6,0,CX33*0.00759)</f>
        <v>0</v>
      </c>
      <c r="CZ33" s="20">
        <f t="shared" si="104"/>
        <v>17002.125</v>
      </c>
      <c r="DA33" s="21">
        <f t="shared" si="105"/>
        <v>4100.5124999999998</v>
      </c>
      <c r="DB33" s="21">
        <f t="shared" si="40"/>
        <v>400.05</v>
      </c>
      <c r="DC33" s="22">
        <f t="shared" si="41"/>
        <v>24503.0625</v>
      </c>
      <c r="DD33" s="44">
        <f t="shared" si="106"/>
        <v>1000.125</v>
      </c>
      <c r="DE33" s="45">
        <f t="shared" si="107"/>
        <v>23502.9375</v>
      </c>
      <c r="DG33" s="3">
        <v>31</v>
      </c>
      <c r="DH33" s="3" t="str">
        <f t="shared" si="200"/>
        <v xml:space="preserve"> AD SOYAD 31</v>
      </c>
      <c r="DI33" s="4">
        <f t="shared" si="201"/>
        <v>20002.5</v>
      </c>
      <c r="DJ33" s="4">
        <f>PARAMETRELER!$D$4</f>
        <v>150018.75</v>
      </c>
      <c r="DK33" s="4">
        <f t="shared" si="149"/>
        <v>2800.3500000000004</v>
      </c>
      <c r="DL33" s="4">
        <f t="shared" si="150"/>
        <v>200.02500000000001</v>
      </c>
      <c r="DM33" s="4">
        <f t="shared" si="43"/>
        <v>17002.125</v>
      </c>
      <c r="DN33" s="4" cm="1">
        <f t="array" ref="DN33">SUMPRODUCT(--(SUM(G33,AC33,AY33,BU33,CQ33,DM33)&gt;PARAMETRELER!$D$21:$D$24), (SUM(G33,AC33,AY33,BU33,CQ33,DM33)-PARAMETRELER!$D$21:$D$24), {0.15;0.05;0.07;0.08})-SUM($H$2,H33,AD33,AZ33,BV33,CR33)</f>
        <v>2550.3187499999985</v>
      </c>
      <c r="DO33" s="4">
        <f>PARAMETRELER!$D$13</f>
        <v>2550.3187499999985</v>
      </c>
      <c r="DP33" s="4">
        <f t="shared" si="44"/>
        <v>102012.75</v>
      </c>
      <c r="DQ33" s="4">
        <f t="shared" si="45"/>
        <v>85010.625</v>
      </c>
      <c r="DR33" s="4">
        <f t="shared" si="46"/>
        <v>20002.5</v>
      </c>
      <c r="DS33" s="4">
        <f>PARAMETRELER!$D$6</f>
        <v>20002.5</v>
      </c>
      <c r="DT33" s="4">
        <f t="shared" si="151"/>
        <v>0</v>
      </c>
      <c r="DU33" s="4">
        <f>IF(DI33&lt;=PARAMETRELER!$D$6,0,DT33*0.00759)</f>
        <v>0</v>
      </c>
      <c r="DV33" s="20">
        <f t="shared" si="108"/>
        <v>17002.125</v>
      </c>
      <c r="DW33" s="21">
        <f t="shared" si="109"/>
        <v>4100.5124999999998</v>
      </c>
      <c r="DX33" s="21">
        <f t="shared" si="47"/>
        <v>400.05</v>
      </c>
      <c r="DY33" s="22">
        <f t="shared" si="48"/>
        <v>24503.0625</v>
      </c>
      <c r="DZ33" s="44">
        <f t="shared" si="110"/>
        <v>1000.125</v>
      </c>
      <c r="EA33" s="45">
        <f t="shared" si="111"/>
        <v>23502.9375</v>
      </c>
      <c r="EC33" s="3">
        <v>31</v>
      </c>
      <c r="ED33" s="3" t="str">
        <f t="shared" si="49"/>
        <v xml:space="preserve"> AD SOYAD 31</v>
      </c>
      <c r="EE33" s="4">
        <f t="shared" si="152"/>
        <v>20002.5</v>
      </c>
      <c r="EF33" s="4">
        <f>PARAMETRELER!$D$4</f>
        <v>150018.75</v>
      </c>
      <c r="EG33" s="4">
        <f t="shared" si="153"/>
        <v>2800.3500000000004</v>
      </c>
      <c r="EH33" s="4">
        <f t="shared" si="154"/>
        <v>200.02500000000001</v>
      </c>
      <c r="EI33" s="4">
        <f t="shared" si="155"/>
        <v>17002.125</v>
      </c>
      <c r="EJ33" s="4" cm="1">
        <f t="array" ref="EJ33">SUMPRODUCT(--(SUM(G33,AC33,AY33,BU33,CQ33,DM33,EI33)&gt;PARAMETRELER!$D$21:$D$24), (SUM(G33,AC33,AY33,BU33,CQ33,DM33,EI33)-PARAMETRELER!$D$21:$D$24), {0.15;0.05;0.07;0.08})-SUM($H$2,H33,AD33,AZ33,BV33,CR33,DN33)</f>
        <v>3001.0625000000036</v>
      </c>
      <c r="EK33" s="4">
        <f>PARAMETRELER!$D$14</f>
        <v>3001.0625000000036</v>
      </c>
      <c r="EL33" s="4">
        <f t="shared" si="156"/>
        <v>119014.875</v>
      </c>
      <c r="EM33" s="4">
        <f t="shared" si="157"/>
        <v>102012.75</v>
      </c>
      <c r="EN33" s="4">
        <f t="shared" si="158"/>
        <v>20002.5</v>
      </c>
      <c r="EO33" s="4">
        <f>PARAMETRELER!$D$6</f>
        <v>20002.5</v>
      </c>
      <c r="EP33" s="4">
        <f t="shared" si="159"/>
        <v>0</v>
      </c>
      <c r="EQ33" s="4">
        <f>IF(EE33&lt;=PARAMETRELER!$D$6,0,EP33*0.00759)</f>
        <v>0</v>
      </c>
      <c r="ER33" s="20">
        <f t="shared" si="112"/>
        <v>17002.125</v>
      </c>
      <c r="ES33" s="21">
        <f t="shared" si="113"/>
        <v>4100.5124999999998</v>
      </c>
      <c r="ET33" s="21">
        <f t="shared" si="54"/>
        <v>400.05</v>
      </c>
      <c r="EU33" s="22">
        <f t="shared" si="55"/>
        <v>24503.0625</v>
      </c>
      <c r="EV33" s="44">
        <f t="shared" si="114"/>
        <v>1000.125</v>
      </c>
      <c r="EW33" s="45">
        <f t="shared" si="115"/>
        <v>23502.9375</v>
      </c>
      <c r="EY33" s="3">
        <v>31</v>
      </c>
      <c r="EZ33" s="3" t="str">
        <f t="shared" si="56"/>
        <v xml:space="preserve"> AD SOYAD 31</v>
      </c>
      <c r="FA33" s="4">
        <f t="shared" si="160"/>
        <v>20002.5</v>
      </c>
      <c r="FB33" s="4">
        <f>PARAMETRELER!$D$4</f>
        <v>150018.75</v>
      </c>
      <c r="FC33" s="4">
        <f t="shared" si="161"/>
        <v>2800.3500000000004</v>
      </c>
      <c r="FD33" s="4">
        <f t="shared" si="162"/>
        <v>200.02500000000001</v>
      </c>
      <c r="FE33" s="4">
        <f t="shared" si="163"/>
        <v>17002.125</v>
      </c>
      <c r="FF33" s="4" cm="1">
        <f t="array" ref="FF33">SUMPRODUCT(--(SUM(G33,AC33,AY33,BU33,CQ33,DM33,EI33,FE33)&gt;PARAMETRELER!$D$21:$D$24), (SUM(G33,AC33,AY33,BU33,CQ33,DM33,EI33,FE33)-PARAMETRELER!$D$21:$D$24), {0.15;0.05;0.07;0.08})-SUM($H$2,H33,AD33,AZ33,BV33,CR33,DN33,EJ33)</f>
        <v>3400.4249999999956</v>
      </c>
      <c r="FG33" s="4">
        <f>PARAMETRELER!$D$15</f>
        <v>3400.4249999999956</v>
      </c>
      <c r="FH33" s="4">
        <f t="shared" si="164"/>
        <v>136017</v>
      </c>
      <c r="FI33" s="4">
        <f t="shared" si="165"/>
        <v>119014.875</v>
      </c>
      <c r="FJ33" s="4">
        <f t="shared" si="166"/>
        <v>20002.5</v>
      </c>
      <c r="FK33" s="4">
        <f>PARAMETRELER!$D$6</f>
        <v>20002.5</v>
      </c>
      <c r="FL33" s="4">
        <f t="shared" si="167"/>
        <v>0</v>
      </c>
      <c r="FM33" s="4">
        <f>IF(FA33&lt;=PARAMETRELER!$D$6,0,FL33*0.00759)</f>
        <v>0</v>
      </c>
      <c r="FN33" s="20">
        <f t="shared" si="116"/>
        <v>17002.125</v>
      </c>
      <c r="FO33" s="21">
        <f t="shared" si="117"/>
        <v>4100.5124999999998</v>
      </c>
      <c r="FP33" s="21">
        <f t="shared" si="61"/>
        <v>400.05</v>
      </c>
      <c r="FQ33" s="22">
        <f t="shared" si="62"/>
        <v>24503.0625</v>
      </c>
      <c r="FR33" s="44">
        <f t="shared" si="118"/>
        <v>1000.125</v>
      </c>
      <c r="FS33" s="45">
        <f t="shared" si="119"/>
        <v>23502.9375</v>
      </c>
      <c r="FU33" s="3">
        <v>31</v>
      </c>
      <c r="FV33" s="3" t="str">
        <f t="shared" si="63"/>
        <v xml:space="preserve"> AD SOYAD 31</v>
      </c>
      <c r="FW33" s="4">
        <f t="shared" si="168"/>
        <v>20002.5</v>
      </c>
      <c r="FX33" s="4">
        <f>PARAMETRELER!$D$4</f>
        <v>150018.75</v>
      </c>
      <c r="FY33" s="4">
        <f t="shared" si="169"/>
        <v>2800.3500000000004</v>
      </c>
      <c r="FZ33" s="4">
        <f t="shared" si="170"/>
        <v>200.02500000000001</v>
      </c>
      <c r="GA33" s="4">
        <f t="shared" si="171"/>
        <v>17002.125</v>
      </c>
      <c r="GB33" s="4" cm="1">
        <f t="array" ref="GB33">SUMPRODUCT(--(SUM(G33,AC33,AY33,BU33,CQ33,DM33,EI33,FE33,GA33)&gt;PARAMETRELER!$D$21:$D$24), (SUM(G33,AC33,AY33,BU33,CQ33,DM33,EI33,FE33,GA33)-PARAMETRELER!$D$21:$D$24), {0.15;0.05;0.07;0.08})-SUM($H$2,H33,AD33,AZ33,BV33,CR33,DN33,EJ33,FF33)</f>
        <v>3400.4249999999993</v>
      </c>
      <c r="GC33" s="4">
        <f>PARAMETRELER!$D$16</f>
        <v>3400.4249999999993</v>
      </c>
      <c r="GD33" s="4">
        <f t="shared" si="172"/>
        <v>153019.125</v>
      </c>
      <c r="GE33" s="4">
        <f t="shared" si="173"/>
        <v>136017</v>
      </c>
      <c r="GF33" s="4">
        <f t="shared" si="174"/>
        <v>20002.5</v>
      </c>
      <c r="GG33" s="4">
        <f>PARAMETRELER!$D$6</f>
        <v>20002.5</v>
      </c>
      <c r="GH33" s="4">
        <f t="shared" si="175"/>
        <v>0</v>
      </c>
      <c r="GI33" s="4">
        <f>IF(FW33&lt;=PARAMETRELER!$D$6,0,GH33*0.00759)</f>
        <v>0</v>
      </c>
      <c r="GJ33" s="20">
        <f t="shared" si="120"/>
        <v>17002.125</v>
      </c>
      <c r="GK33" s="21">
        <f t="shared" si="121"/>
        <v>4100.5124999999998</v>
      </c>
      <c r="GL33" s="21">
        <f t="shared" si="68"/>
        <v>400.05</v>
      </c>
      <c r="GM33" s="22">
        <f t="shared" si="69"/>
        <v>24503.0625</v>
      </c>
      <c r="GN33" s="44">
        <f t="shared" si="122"/>
        <v>1000.125</v>
      </c>
      <c r="GO33" s="45">
        <f t="shared" si="123"/>
        <v>23502.9375</v>
      </c>
      <c r="GQ33" s="3">
        <v>31</v>
      </c>
      <c r="GR33" s="3" t="str">
        <f t="shared" si="70"/>
        <v xml:space="preserve"> AD SOYAD 31</v>
      </c>
      <c r="GS33" s="4">
        <f t="shared" si="176"/>
        <v>20002.5</v>
      </c>
      <c r="GT33" s="4">
        <f>PARAMETRELER!$D$4</f>
        <v>150018.75</v>
      </c>
      <c r="GU33" s="4">
        <f t="shared" si="177"/>
        <v>2800.3500000000004</v>
      </c>
      <c r="GV33" s="4">
        <f t="shared" si="178"/>
        <v>200.02500000000001</v>
      </c>
      <c r="GW33" s="4">
        <f t="shared" si="179"/>
        <v>17002.125</v>
      </c>
      <c r="GX33" s="4" cm="1">
        <f t="array" ref="GX33">SUMPRODUCT(--(SUM(G33,AC33,AY33,BU33,CQ33,DM33,EI33,FE33,GA33,GW33)&gt;PARAMETRELER!$D$21:$D$24), (SUM(G33,AC33,AY33,BU33,CQ33,DM33,EI33,FE33,GA33,GW33)-PARAMETRELER!$D$21:$D$24), {0.15;0.05;0.07;0.08})-SUM($H$2,H33,AD33,AZ33,BV33,CR33,DN33,EJ33,FF33,GB33)</f>
        <v>3400.4250000000029</v>
      </c>
      <c r="GY33" s="4">
        <f>PARAMETRELER!$D$17</f>
        <v>3400.4250000000029</v>
      </c>
      <c r="GZ33" s="4">
        <f t="shared" si="180"/>
        <v>170021.25</v>
      </c>
      <c r="HA33" s="4">
        <f t="shared" si="181"/>
        <v>153019.125</v>
      </c>
      <c r="HB33" s="4">
        <f t="shared" si="182"/>
        <v>20002.5</v>
      </c>
      <c r="HC33" s="4">
        <f>PARAMETRELER!$D$6</f>
        <v>20002.5</v>
      </c>
      <c r="HD33" s="4">
        <f t="shared" si="183"/>
        <v>0</v>
      </c>
      <c r="HE33" s="4">
        <f>IF(GS33&lt;=PARAMETRELER!$D$6,0,HD33*0.00759)</f>
        <v>0</v>
      </c>
      <c r="HF33" s="20">
        <f t="shared" si="124"/>
        <v>17002.125</v>
      </c>
      <c r="HG33" s="21">
        <f t="shared" si="125"/>
        <v>4100.5124999999998</v>
      </c>
      <c r="HH33" s="21">
        <f t="shared" si="75"/>
        <v>400.05</v>
      </c>
      <c r="HI33" s="22">
        <f t="shared" si="76"/>
        <v>24503.0625</v>
      </c>
      <c r="HJ33" s="44">
        <f t="shared" si="126"/>
        <v>1000.125</v>
      </c>
      <c r="HK33" s="45">
        <f t="shared" si="127"/>
        <v>23502.9375</v>
      </c>
      <c r="HM33" s="3">
        <v>31</v>
      </c>
      <c r="HN33" s="3" t="str">
        <f t="shared" si="77"/>
        <v xml:space="preserve"> AD SOYAD 31</v>
      </c>
      <c r="HO33" s="4">
        <f t="shared" si="184"/>
        <v>20002.5</v>
      </c>
      <c r="HP33" s="4">
        <f>PARAMETRELER!$D$4</f>
        <v>150018.75</v>
      </c>
      <c r="HQ33" s="4">
        <f t="shared" si="185"/>
        <v>2800.3500000000004</v>
      </c>
      <c r="HR33" s="4">
        <f t="shared" si="186"/>
        <v>200.02500000000001</v>
      </c>
      <c r="HS33" s="4">
        <f t="shared" si="187"/>
        <v>17002.125</v>
      </c>
      <c r="HT33" s="4" cm="1">
        <f t="array" ref="HT33">SUMPRODUCT(--(SUM(G33,AC33,AY33,BU33,CQ33,DM33,EI33,FE33,GA33,GW33,HS33)&gt;PARAMETRELER!$D$21:$D$24), (SUM(G33,AC33,AY33,BU33,CQ33,DM33,EI33,FE33,GA33,GW33,HS33)-PARAMETRELER!$D$21:$D$24), {0.15;0.05;0.07;0.08})-SUM($H$2,H33,AD33,AZ33,BV33,CR33,DN33,EJ33,FF33,GB33,GX33)</f>
        <v>3400.4249999999993</v>
      </c>
      <c r="HU33" s="4">
        <f>PARAMETRELER!$D$18</f>
        <v>3400.4249999999993</v>
      </c>
      <c r="HV33" s="4">
        <f t="shared" si="188"/>
        <v>187023.375</v>
      </c>
      <c r="HW33" s="4">
        <f t="shared" si="189"/>
        <v>170021.25</v>
      </c>
      <c r="HX33" s="4">
        <f t="shared" si="190"/>
        <v>20002.5</v>
      </c>
      <c r="HY33" s="4">
        <f>PARAMETRELER!$D$6</f>
        <v>20002.5</v>
      </c>
      <c r="HZ33" s="4">
        <f t="shared" si="191"/>
        <v>0</v>
      </c>
      <c r="IA33" s="4">
        <f>IF(HO33&lt;=PARAMETRELER!$D$6,0,HZ33*0.00759)</f>
        <v>0</v>
      </c>
      <c r="IB33" s="20">
        <f t="shared" si="128"/>
        <v>17002.125</v>
      </c>
      <c r="IC33" s="21">
        <f t="shared" si="129"/>
        <v>4100.5124999999998</v>
      </c>
      <c r="ID33" s="21">
        <f t="shared" si="82"/>
        <v>400.05</v>
      </c>
      <c r="IE33" s="22">
        <f t="shared" si="83"/>
        <v>24503.0625</v>
      </c>
      <c r="IF33" s="44">
        <f t="shared" si="130"/>
        <v>1000.125</v>
      </c>
      <c r="IG33" s="45">
        <f t="shared" si="131"/>
        <v>23502.9375</v>
      </c>
      <c r="II33" s="3">
        <v>31</v>
      </c>
      <c r="IJ33" s="3" t="str">
        <f t="shared" si="84"/>
        <v xml:space="preserve"> AD SOYAD 31</v>
      </c>
      <c r="IK33" s="4">
        <f t="shared" si="192"/>
        <v>20002.5</v>
      </c>
      <c r="IL33" s="4">
        <f>PARAMETRELER!$D$4</f>
        <v>150018.75</v>
      </c>
      <c r="IM33" s="4">
        <f t="shared" si="193"/>
        <v>2800.3500000000004</v>
      </c>
      <c r="IN33" s="4">
        <f t="shared" si="194"/>
        <v>200.02500000000001</v>
      </c>
      <c r="IO33" s="4">
        <f t="shared" si="195"/>
        <v>17002.125</v>
      </c>
      <c r="IP33" s="4" cm="1">
        <f t="array" ref="IP33">SUMPRODUCT(--(SUM(G33,AC33,AY33,BU33,CQ33,DM33,EI33,FE33,GA33,GW33,HS33,IO33)&gt;PARAMETRELER!$D$21:$D$24), (SUM(G33,AC33,AY33,BU33,CQ33,DM33,EI33,FE33,GA33,GW33,HS33,IO33)-PARAMETRELER!$D$21:$D$24), {0.15;0.05;0.07;0.08})-SUM($H$2,H33,AD33,AZ33,BV33,CR33,DN33,EJ33,FF33,GB33,GX33,HT33)</f>
        <v>3400.4249999999993</v>
      </c>
      <c r="IQ33" s="4">
        <f>PARAMETRELER!$D$19</f>
        <v>3400.4249999999993</v>
      </c>
      <c r="IR33" s="4">
        <f t="shared" si="196"/>
        <v>204025.5</v>
      </c>
      <c r="IS33" s="4">
        <f t="shared" si="197"/>
        <v>187023.375</v>
      </c>
      <c r="IT33" s="4">
        <f t="shared" si="198"/>
        <v>20002.5</v>
      </c>
      <c r="IU33" s="4">
        <f>PARAMETRELER!$D$6</f>
        <v>20002.5</v>
      </c>
      <c r="IV33" s="4">
        <f t="shared" si="199"/>
        <v>0</v>
      </c>
      <c r="IW33" s="4">
        <f>IF(IK33&lt;=PARAMETRELER!$D$6,0,IV33*0.00759)</f>
        <v>0</v>
      </c>
      <c r="IX33" s="20">
        <f t="shared" si="132"/>
        <v>17002.125</v>
      </c>
      <c r="IY33" s="21">
        <f t="shared" si="133"/>
        <v>4100.5124999999998</v>
      </c>
      <c r="IZ33" s="21">
        <f t="shared" si="89"/>
        <v>400.05</v>
      </c>
      <c r="JA33" s="22">
        <f t="shared" si="90"/>
        <v>24503.0625</v>
      </c>
      <c r="JB33" s="44">
        <f t="shared" si="134"/>
        <v>1000.125</v>
      </c>
      <c r="JC33" s="45">
        <f t="shared" si="135"/>
        <v>23502.9375</v>
      </c>
    </row>
    <row r="34" spans="1:263" ht="15.6" x14ac:dyDescent="0.3">
      <c r="A34" s="2">
        <v>32</v>
      </c>
      <c r="B34" s="2" t="str">
        <f>'YILLIK MALİYET RAPORU'!B34</f>
        <v xml:space="preserve"> AD SOYAD 32</v>
      </c>
      <c r="C34" s="7">
        <f>'YILLIK MALİYET RAPORU'!C34</f>
        <v>20002.5</v>
      </c>
      <c r="D34" s="11">
        <f>PARAMETRELER!$D$4</f>
        <v>150018.75</v>
      </c>
      <c r="E34" s="7">
        <f t="shared" si="0"/>
        <v>2800.3500000000004</v>
      </c>
      <c r="F34" s="7">
        <f t="shared" si="1"/>
        <v>200.02500000000001</v>
      </c>
      <c r="G34" s="7">
        <f t="shared" si="2"/>
        <v>17002.125</v>
      </c>
      <c r="H34" s="7" cm="1">
        <f t="array" ref="H34">SUMPRODUCT(--(SUM(G34:G34)&gt;PARAMETRELER!$D$21:$D$24), (SUM(G34:G34)-PARAMETRELER!$D$21:$D$24), {0.15;0.05;0.07;0.08})-SUM($H$2:$H$2)</f>
        <v>2550.3187499999999</v>
      </c>
      <c r="I34" s="7">
        <f>PARAMETRELER!$D$8</f>
        <v>2550.3187499999999</v>
      </c>
      <c r="J34" s="7">
        <f t="shared" si="3"/>
        <v>17002.125</v>
      </c>
      <c r="K34" s="7">
        <v>0</v>
      </c>
      <c r="L34" s="7">
        <f t="shared" si="4"/>
        <v>20002.5</v>
      </c>
      <c r="M34" s="5">
        <f>PARAMETRELER!$D$6</f>
        <v>20002.5</v>
      </c>
      <c r="N34" s="7">
        <f t="shared" si="136"/>
        <v>0</v>
      </c>
      <c r="O34" s="7">
        <f>IF(C34&lt;=PARAMETRELER!$D$6,0,N34*0.00759)</f>
        <v>0</v>
      </c>
      <c r="P34" s="20">
        <f t="shared" si="5"/>
        <v>17002.125</v>
      </c>
      <c r="Q34" s="21">
        <f t="shared" si="6"/>
        <v>4100.5124999999998</v>
      </c>
      <c r="R34" s="21">
        <f t="shared" si="7"/>
        <v>400.05</v>
      </c>
      <c r="S34" s="20">
        <f t="shared" si="8"/>
        <v>24503.0625</v>
      </c>
      <c r="T34" s="44">
        <f t="shared" si="9"/>
        <v>1000.125</v>
      </c>
      <c r="U34" s="45">
        <f t="shared" si="91"/>
        <v>23502.9375</v>
      </c>
      <c r="W34" s="2">
        <v>32</v>
      </c>
      <c r="X34" s="2" t="str">
        <f t="shared" si="10"/>
        <v xml:space="preserve"> AD SOYAD 32</v>
      </c>
      <c r="Y34" s="7">
        <f t="shared" si="11"/>
        <v>20002.5</v>
      </c>
      <c r="Z34" s="11">
        <f>PARAMETRELER!$D$4</f>
        <v>150018.75</v>
      </c>
      <c r="AA34" s="7">
        <f t="shared" si="137"/>
        <v>2800.3500000000004</v>
      </c>
      <c r="AB34" s="7">
        <f t="shared" si="138"/>
        <v>200.02500000000001</v>
      </c>
      <c r="AC34" s="7">
        <f t="shared" si="12"/>
        <v>17002.125</v>
      </c>
      <c r="AD34" s="7" cm="1">
        <f t="array" ref="AD34">SUMPRODUCT(--(SUM(G34,AC34)&gt;PARAMETRELER!$D$21:$D$24), (SUM(G34,AC34)-PARAMETRELER!$D$21:$D$24), {0.15;0.05;0.07;0.08})-SUM($H$2,H34)</f>
        <v>2550.3187499999999</v>
      </c>
      <c r="AE34" s="7">
        <f>PARAMETRELER!$D$9</f>
        <v>2550.3187499999999</v>
      </c>
      <c r="AF34" s="7">
        <f t="shared" si="13"/>
        <v>34004.25</v>
      </c>
      <c r="AG34" s="7">
        <f t="shared" si="14"/>
        <v>17002.125</v>
      </c>
      <c r="AH34" s="7">
        <f t="shared" si="15"/>
        <v>20002.5</v>
      </c>
      <c r="AI34" s="5">
        <f>PARAMETRELER!$D$6</f>
        <v>20002.5</v>
      </c>
      <c r="AJ34" s="7">
        <f t="shared" si="139"/>
        <v>0</v>
      </c>
      <c r="AK34" s="7">
        <f>IF(Y34&lt;=PARAMETRELER!$D$6,0,AJ34*0.00759)</f>
        <v>0</v>
      </c>
      <c r="AL34" s="20">
        <f t="shared" si="92"/>
        <v>17002.125</v>
      </c>
      <c r="AM34" s="21">
        <f t="shared" si="93"/>
        <v>4100.5124999999998</v>
      </c>
      <c r="AN34" s="21">
        <f t="shared" si="16"/>
        <v>400.05</v>
      </c>
      <c r="AO34" s="20">
        <f t="shared" si="17"/>
        <v>24503.0625</v>
      </c>
      <c r="AP34" s="44">
        <f t="shared" si="94"/>
        <v>1000.125</v>
      </c>
      <c r="AQ34" s="45">
        <f t="shared" si="95"/>
        <v>23502.9375</v>
      </c>
      <c r="AS34" s="2">
        <v>32</v>
      </c>
      <c r="AT34" s="2" t="str">
        <f t="shared" si="18"/>
        <v xml:space="preserve"> AD SOYAD 32</v>
      </c>
      <c r="AU34" s="7">
        <f t="shared" si="19"/>
        <v>20002.5</v>
      </c>
      <c r="AV34" s="11">
        <f>PARAMETRELER!$D$4</f>
        <v>150018.75</v>
      </c>
      <c r="AW34" s="7">
        <f t="shared" si="140"/>
        <v>2800.3500000000004</v>
      </c>
      <c r="AX34" s="7">
        <f t="shared" si="141"/>
        <v>200.02500000000001</v>
      </c>
      <c r="AY34" s="7">
        <f t="shared" si="20"/>
        <v>17002.125</v>
      </c>
      <c r="AZ34" s="7" cm="1">
        <f t="array" ref="AZ34">SUMPRODUCT(--(SUM(G34,AC34,AY34)&gt;PARAMETRELER!$D$21:$D$24), (SUM(G34,AC34,AY34)-PARAMETRELER!$D$21:$D$24), {0.15;0.05;0.07;0.08})-SUM($H$2,H34,AD34)</f>
        <v>2550.3187499999995</v>
      </c>
      <c r="BA34" s="7">
        <f>PARAMETRELER!$D$10</f>
        <v>2550.3187499999995</v>
      </c>
      <c r="BB34" s="7">
        <f t="shared" si="21"/>
        <v>51006.375</v>
      </c>
      <c r="BC34" s="7">
        <f t="shared" si="22"/>
        <v>34004.25</v>
      </c>
      <c r="BD34" s="7">
        <f t="shared" si="23"/>
        <v>20002.5</v>
      </c>
      <c r="BE34" s="5">
        <f>PARAMETRELER!$D$6</f>
        <v>20002.5</v>
      </c>
      <c r="BF34" s="7">
        <f t="shared" si="142"/>
        <v>0</v>
      </c>
      <c r="BG34" s="7">
        <f>IF(AU34&lt;=PARAMETRELER!$D$6,0,BF34*0.00759)</f>
        <v>0</v>
      </c>
      <c r="BH34" s="20">
        <f t="shared" si="96"/>
        <v>17002.125</v>
      </c>
      <c r="BI34" s="21">
        <f t="shared" si="97"/>
        <v>4100.5124999999998</v>
      </c>
      <c r="BJ34" s="21">
        <f t="shared" si="24"/>
        <v>400.05</v>
      </c>
      <c r="BK34" s="20">
        <f t="shared" si="25"/>
        <v>24503.0625</v>
      </c>
      <c r="BL34" s="44">
        <f t="shared" si="98"/>
        <v>1000.125</v>
      </c>
      <c r="BM34" s="45">
        <f t="shared" si="99"/>
        <v>23502.9375</v>
      </c>
      <c r="BO34" s="2">
        <v>32</v>
      </c>
      <c r="BP34" s="2" t="str">
        <f t="shared" si="26"/>
        <v xml:space="preserve"> AD SOYAD 32</v>
      </c>
      <c r="BQ34" s="7">
        <f t="shared" si="27"/>
        <v>20002.5</v>
      </c>
      <c r="BR34" s="11">
        <f>PARAMETRELER!$D$4</f>
        <v>150018.75</v>
      </c>
      <c r="BS34" s="7">
        <f t="shared" si="143"/>
        <v>2800.3500000000004</v>
      </c>
      <c r="BT34" s="7">
        <f t="shared" si="144"/>
        <v>200.02500000000001</v>
      </c>
      <c r="BU34" s="7">
        <f t="shared" si="28"/>
        <v>17002.125</v>
      </c>
      <c r="BV34" s="7" cm="1">
        <f t="array" ref="BV34">SUMPRODUCT(--(SUM(G34,AC34,AY34,BU34)&gt;PARAMETRELER!$D$21:$D$24), (SUM(G34,AC34,AY34,BU34)-PARAMETRELER!$D$21:$D$24), {0.15;0.05;0.07;0.08})-SUM($H$2,H34,AD34,AZ34)</f>
        <v>2550.3187500000004</v>
      </c>
      <c r="BW34" s="7">
        <f>PARAMETRELER!$D$11</f>
        <v>2550.3187500000004</v>
      </c>
      <c r="BX34" s="7">
        <f t="shared" si="29"/>
        <v>68008.5</v>
      </c>
      <c r="BY34" s="7">
        <f t="shared" si="30"/>
        <v>51006.375</v>
      </c>
      <c r="BZ34" s="7">
        <f t="shared" si="31"/>
        <v>20002.5</v>
      </c>
      <c r="CA34" s="5">
        <f>PARAMETRELER!$D$6</f>
        <v>20002.5</v>
      </c>
      <c r="CB34" s="7">
        <f t="shared" si="145"/>
        <v>0</v>
      </c>
      <c r="CC34" s="7">
        <f>IF(BQ34&lt;=PARAMETRELER!$D$6,0,CB34*0.00759)</f>
        <v>0</v>
      </c>
      <c r="CD34" s="20">
        <f t="shared" si="100"/>
        <v>17002.125</v>
      </c>
      <c r="CE34" s="21">
        <f t="shared" si="101"/>
        <v>4100.5124999999998</v>
      </c>
      <c r="CF34" s="21">
        <f t="shared" si="32"/>
        <v>400.05</v>
      </c>
      <c r="CG34" s="20">
        <f t="shared" si="33"/>
        <v>24503.0625</v>
      </c>
      <c r="CH34" s="44">
        <f t="shared" si="102"/>
        <v>1000.125</v>
      </c>
      <c r="CI34" s="45">
        <f t="shared" si="103"/>
        <v>23502.9375</v>
      </c>
      <c r="CK34" s="2">
        <v>32</v>
      </c>
      <c r="CL34" s="2" t="str">
        <f t="shared" si="34"/>
        <v xml:space="preserve"> AD SOYAD 32</v>
      </c>
      <c r="CM34" s="7">
        <f t="shared" si="35"/>
        <v>20002.5</v>
      </c>
      <c r="CN34" s="11">
        <f>PARAMETRELER!$D$4</f>
        <v>150018.75</v>
      </c>
      <c r="CO34" s="7">
        <f t="shared" si="146"/>
        <v>2800.3500000000004</v>
      </c>
      <c r="CP34" s="7">
        <f t="shared" si="147"/>
        <v>200.02500000000001</v>
      </c>
      <c r="CQ34" s="7">
        <f t="shared" si="36"/>
        <v>17002.125</v>
      </c>
      <c r="CR34" s="7" cm="1">
        <f t="array" ref="CR34">SUMPRODUCT(--(SUM(G34,AC34,AY34,BU34,CQ34)&gt;PARAMETRELER!$D$21:$D$24), (SUM(G34,AC34,AY34,BU34,CQ34)-PARAMETRELER!$D$21:$D$24), {0.15;0.05;0.07;0.08})-SUM($H$2,H34,AD34,AZ34,BV34)</f>
        <v>2550.3187500000004</v>
      </c>
      <c r="CS34" s="7">
        <f>PARAMETRELER!$D$12</f>
        <v>2550.3187500000004</v>
      </c>
      <c r="CT34" s="7">
        <f t="shared" si="37"/>
        <v>85010.625</v>
      </c>
      <c r="CU34" s="7">
        <f t="shared" si="38"/>
        <v>68008.5</v>
      </c>
      <c r="CV34" s="7">
        <f t="shared" si="39"/>
        <v>20002.5</v>
      </c>
      <c r="CW34" s="5">
        <f>PARAMETRELER!$D$6</f>
        <v>20002.5</v>
      </c>
      <c r="CX34" s="7">
        <f t="shared" si="148"/>
        <v>0</v>
      </c>
      <c r="CY34" s="7">
        <f>IF(CM34&lt;=PARAMETRELER!$D$6,0,CX34*0.00759)</f>
        <v>0</v>
      </c>
      <c r="CZ34" s="20">
        <f t="shared" si="104"/>
        <v>17002.125</v>
      </c>
      <c r="DA34" s="21">
        <f t="shared" si="105"/>
        <v>4100.5124999999998</v>
      </c>
      <c r="DB34" s="21">
        <f t="shared" si="40"/>
        <v>400.05</v>
      </c>
      <c r="DC34" s="20">
        <f t="shared" si="41"/>
        <v>24503.0625</v>
      </c>
      <c r="DD34" s="44">
        <f t="shared" si="106"/>
        <v>1000.125</v>
      </c>
      <c r="DE34" s="45">
        <f t="shared" si="107"/>
        <v>23502.9375</v>
      </c>
      <c r="DG34" s="2">
        <v>32</v>
      </c>
      <c r="DH34" s="2" t="str">
        <f t="shared" si="200"/>
        <v xml:space="preserve"> AD SOYAD 32</v>
      </c>
      <c r="DI34" s="7">
        <f t="shared" si="201"/>
        <v>20002.5</v>
      </c>
      <c r="DJ34" s="11">
        <f>PARAMETRELER!$D$4</f>
        <v>150018.75</v>
      </c>
      <c r="DK34" s="7">
        <f t="shared" si="149"/>
        <v>2800.3500000000004</v>
      </c>
      <c r="DL34" s="7">
        <f t="shared" si="150"/>
        <v>200.02500000000001</v>
      </c>
      <c r="DM34" s="7">
        <f t="shared" si="43"/>
        <v>17002.125</v>
      </c>
      <c r="DN34" s="7" cm="1">
        <f t="array" ref="DN34">SUMPRODUCT(--(SUM(G34,AC34,AY34,BU34,CQ34,DM34)&gt;PARAMETRELER!$D$21:$D$24), (SUM(G34,AC34,AY34,BU34,CQ34,DM34)-PARAMETRELER!$D$21:$D$24), {0.15;0.05;0.07;0.08})-SUM($H$2,H34,AD34,AZ34,BV34,CR34)</f>
        <v>2550.3187499999985</v>
      </c>
      <c r="DO34" s="7">
        <f>PARAMETRELER!$D$13</f>
        <v>2550.3187499999985</v>
      </c>
      <c r="DP34" s="7">
        <f t="shared" si="44"/>
        <v>102012.75</v>
      </c>
      <c r="DQ34" s="7">
        <f t="shared" si="45"/>
        <v>85010.625</v>
      </c>
      <c r="DR34" s="7">
        <f t="shared" si="46"/>
        <v>20002.5</v>
      </c>
      <c r="DS34" s="5">
        <f>PARAMETRELER!$D$6</f>
        <v>20002.5</v>
      </c>
      <c r="DT34" s="7">
        <f t="shared" si="151"/>
        <v>0</v>
      </c>
      <c r="DU34" s="7">
        <f>IF(DI34&lt;=PARAMETRELER!$D$6,0,DT34*0.00759)</f>
        <v>0</v>
      </c>
      <c r="DV34" s="20">
        <f t="shared" si="108"/>
        <v>17002.125</v>
      </c>
      <c r="DW34" s="21">
        <f t="shared" si="109"/>
        <v>4100.5124999999998</v>
      </c>
      <c r="DX34" s="21">
        <f t="shared" si="47"/>
        <v>400.05</v>
      </c>
      <c r="DY34" s="20">
        <f t="shared" si="48"/>
        <v>24503.0625</v>
      </c>
      <c r="DZ34" s="44">
        <f t="shared" si="110"/>
        <v>1000.125</v>
      </c>
      <c r="EA34" s="45">
        <f t="shared" si="111"/>
        <v>23502.9375</v>
      </c>
      <c r="EC34" s="2">
        <v>32</v>
      </c>
      <c r="ED34" s="2" t="str">
        <f t="shared" si="49"/>
        <v xml:space="preserve"> AD SOYAD 32</v>
      </c>
      <c r="EE34" s="7">
        <f t="shared" si="152"/>
        <v>20002.5</v>
      </c>
      <c r="EF34" s="11">
        <f>PARAMETRELER!$D$4</f>
        <v>150018.75</v>
      </c>
      <c r="EG34" s="7">
        <f t="shared" si="153"/>
        <v>2800.3500000000004</v>
      </c>
      <c r="EH34" s="7">
        <f t="shared" si="154"/>
        <v>200.02500000000001</v>
      </c>
      <c r="EI34" s="7">
        <f t="shared" si="155"/>
        <v>17002.125</v>
      </c>
      <c r="EJ34" s="7" cm="1">
        <f t="array" ref="EJ34">SUMPRODUCT(--(SUM(G34,AC34,AY34,BU34,CQ34,DM34,EI34)&gt;PARAMETRELER!$D$21:$D$24), (SUM(G34,AC34,AY34,BU34,CQ34,DM34,EI34)-PARAMETRELER!$D$21:$D$24), {0.15;0.05;0.07;0.08})-SUM($H$2,H34,AD34,AZ34,BV34,CR34,DN34)</f>
        <v>3001.0625000000036</v>
      </c>
      <c r="EK34" s="7">
        <f>PARAMETRELER!$D$14</f>
        <v>3001.0625000000036</v>
      </c>
      <c r="EL34" s="7">
        <f t="shared" si="156"/>
        <v>119014.875</v>
      </c>
      <c r="EM34" s="7">
        <f t="shared" si="157"/>
        <v>102012.75</v>
      </c>
      <c r="EN34" s="7">
        <f t="shared" si="158"/>
        <v>20002.5</v>
      </c>
      <c r="EO34" s="5">
        <f>PARAMETRELER!$D$6</f>
        <v>20002.5</v>
      </c>
      <c r="EP34" s="7">
        <f t="shared" si="159"/>
        <v>0</v>
      </c>
      <c r="EQ34" s="7">
        <f>IF(EE34&lt;=PARAMETRELER!$D$6,0,EP34*0.00759)</f>
        <v>0</v>
      </c>
      <c r="ER34" s="20">
        <f t="shared" si="112"/>
        <v>17002.125</v>
      </c>
      <c r="ES34" s="21">
        <f t="shared" si="113"/>
        <v>4100.5124999999998</v>
      </c>
      <c r="ET34" s="21">
        <f t="shared" si="54"/>
        <v>400.05</v>
      </c>
      <c r="EU34" s="20">
        <f t="shared" si="55"/>
        <v>24503.0625</v>
      </c>
      <c r="EV34" s="44">
        <f t="shared" si="114"/>
        <v>1000.125</v>
      </c>
      <c r="EW34" s="45">
        <f t="shared" si="115"/>
        <v>23502.9375</v>
      </c>
      <c r="EY34" s="2">
        <v>32</v>
      </c>
      <c r="EZ34" s="2" t="str">
        <f t="shared" si="56"/>
        <v xml:space="preserve"> AD SOYAD 32</v>
      </c>
      <c r="FA34" s="7">
        <f t="shared" si="160"/>
        <v>20002.5</v>
      </c>
      <c r="FB34" s="11">
        <f>PARAMETRELER!$D$4</f>
        <v>150018.75</v>
      </c>
      <c r="FC34" s="7">
        <f t="shared" si="161"/>
        <v>2800.3500000000004</v>
      </c>
      <c r="FD34" s="7">
        <f t="shared" si="162"/>
        <v>200.02500000000001</v>
      </c>
      <c r="FE34" s="7">
        <f t="shared" si="163"/>
        <v>17002.125</v>
      </c>
      <c r="FF34" s="7" cm="1">
        <f t="array" ref="FF34">SUMPRODUCT(--(SUM(G34,AC34,AY34,BU34,CQ34,DM34,EI34,FE34)&gt;PARAMETRELER!$D$21:$D$24), (SUM(G34,AC34,AY34,BU34,CQ34,DM34,EI34,FE34)-PARAMETRELER!$D$21:$D$24), {0.15;0.05;0.07;0.08})-SUM($H$2,H34,AD34,AZ34,BV34,CR34,DN34,EJ34)</f>
        <v>3400.4249999999956</v>
      </c>
      <c r="FG34" s="7">
        <f>PARAMETRELER!$D$15</f>
        <v>3400.4249999999956</v>
      </c>
      <c r="FH34" s="7">
        <f t="shared" si="164"/>
        <v>136017</v>
      </c>
      <c r="FI34" s="7">
        <f t="shared" si="165"/>
        <v>119014.875</v>
      </c>
      <c r="FJ34" s="7">
        <f t="shared" si="166"/>
        <v>20002.5</v>
      </c>
      <c r="FK34" s="5">
        <f>PARAMETRELER!$D$6</f>
        <v>20002.5</v>
      </c>
      <c r="FL34" s="7">
        <f t="shared" si="167"/>
        <v>0</v>
      </c>
      <c r="FM34" s="7">
        <f>IF(FA34&lt;=PARAMETRELER!$D$6,0,FL34*0.00759)</f>
        <v>0</v>
      </c>
      <c r="FN34" s="20">
        <f t="shared" si="116"/>
        <v>17002.125</v>
      </c>
      <c r="FO34" s="21">
        <f t="shared" si="117"/>
        <v>4100.5124999999998</v>
      </c>
      <c r="FP34" s="21">
        <f t="shared" si="61"/>
        <v>400.05</v>
      </c>
      <c r="FQ34" s="20">
        <f t="shared" si="62"/>
        <v>24503.0625</v>
      </c>
      <c r="FR34" s="44">
        <f t="shared" si="118"/>
        <v>1000.125</v>
      </c>
      <c r="FS34" s="45">
        <f t="shared" si="119"/>
        <v>23502.9375</v>
      </c>
      <c r="FU34" s="2">
        <v>32</v>
      </c>
      <c r="FV34" s="2" t="str">
        <f t="shared" si="63"/>
        <v xml:space="preserve"> AD SOYAD 32</v>
      </c>
      <c r="FW34" s="7">
        <f t="shared" si="168"/>
        <v>20002.5</v>
      </c>
      <c r="FX34" s="11">
        <f>PARAMETRELER!$D$4</f>
        <v>150018.75</v>
      </c>
      <c r="FY34" s="7">
        <f t="shared" si="169"/>
        <v>2800.3500000000004</v>
      </c>
      <c r="FZ34" s="7">
        <f t="shared" si="170"/>
        <v>200.02500000000001</v>
      </c>
      <c r="GA34" s="7">
        <f t="shared" si="171"/>
        <v>17002.125</v>
      </c>
      <c r="GB34" s="7" cm="1">
        <f t="array" ref="GB34">SUMPRODUCT(--(SUM(G34,AC34,AY34,BU34,CQ34,DM34,EI34,FE34,GA34)&gt;PARAMETRELER!$D$21:$D$24), (SUM(G34,AC34,AY34,BU34,CQ34,DM34,EI34,FE34,GA34)-PARAMETRELER!$D$21:$D$24), {0.15;0.05;0.07;0.08})-SUM($H$2,H34,AD34,AZ34,BV34,CR34,DN34,EJ34,FF34)</f>
        <v>3400.4249999999993</v>
      </c>
      <c r="GC34" s="7">
        <f>PARAMETRELER!$D$16</f>
        <v>3400.4249999999993</v>
      </c>
      <c r="GD34" s="7">
        <f t="shared" si="172"/>
        <v>153019.125</v>
      </c>
      <c r="GE34" s="7">
        <f t="shared" si="173"/>
        <v>136017</v>
      </c>
      <c r="GF34" s="7">
        <f t="shared" si="174"/>
        <v>20002.5</v>
      </c>
      <c r="GG34" s="5">
        <f>PARAMETRELER!$D$6</f>
        <v>20002.5</v>
      </c>
      <c r="GH34" s="7">
        <f t="shared" si="175"/>
        <v>0</v>
      </c>
      <c r="GI34" s="7">
        <f>IF(FW34&lt;=PARAMETRELER!$D$6,0,GH34*0.00759)</f>
        <v>0</v>
      </c>
      <c r="GJ34" s="20">
        <f t="shared" si="120"/>
        <v>17002.125</v>
      </c>
      <c r="GK34" s="21">
        <f t="shared" si="121"/>
        <v>4100.5124999999998</v>
      </c>
      <c r="GL34" s="21">
        <f t="shared" si="68"/>
        <v>400.05</v>
      </c>
      <c r="GM34" s="20">
        <f t="shared" si="69"/>
        <v>24503.0625</v>
      </c>
      <c r="GN34" s="44">
        <f t="shared" si="122"/>
        <v>1000.125</v>
      </c>
      <c r="GO34" s="45">
        <f t="shared" si="123"/>
        <v>23502.9375</v>
      </c>
      <c r="GQ34" s="2">
        <v>32</v>
      </c>
      <c r="GR34" s="2" t="str">
        <f t="shared" si="70"/>
        <v xml:space="preserve"> AD SOYAD 32</v>
      </c>
      <c r="GS34" s="7">
        <f t="shared" si="176"/>
        <v>20002.5</v>
      </c>
      <c r="GT34" s="11">
        <f>PARAMETRELER!$D$4</f>
        <v>150018.75</v>
      </c>
      <c r="GU34" s="7">
        <f t="shared" si="177"/>
        <v>2800.3500000000004</v>
      </c>
      <c r="GV34" s="7">
        <f t="shared" si="178"/>
        <v>200.02500000000001</v>
      </c>
      <c r="GW34" s="7">
        <f t="shared" si="179"/>
        <v>17002.125</v>
      </c>
      <c r="GX34" s="7" cm="1">
        <f t="array" ref="GX34">SUMPRODUCT(--(SUM(G34,AC34,AY34,BU34,CQ34,DM34,EI34,FE34,GA34,GW34)&gt;PARAMETRELER!$D$21:$D$24), (SUM(G34,AC34,AY34,BU34,CQ34,DM34,EI34,FE34,GA34,GW34)-PARAMETRELER!$D$21:$D$24), {0.15;0.05;0.07;0.08})-SUM($H$2,H34,AD34,AZ34,BV34,CR34,DN34,EJ34,FF34,GB34)</f>
        <v>3400.4250000000029</v>
      </c>
      <c r="GY34" s="7">
        <f>PARAMETRELER!$D$17</f>
        <v>3400.4250000000029</v>
      </c>
      <c r="GZ34" s="7">
        <f t="shared" si="180"/>
        <v>170021.25</v>
      </c>
      <c r="HA34" s="7">
        <f t="shared" si="181"/>
        <v>153019.125</v>
      </c>
      <c r="HB34" s="7">
        <f t="shared" si="182"/>
        <v>20002.5</v>
      </c>
      <c r="HC34" s="5">
        <f>PARAMETRELER!$D$6</f>
        <v>20002.5</v>
      </c>
      <c r="HD34" s="7">
        <f t="shared" si="183"/>
        <v>0</v>
      </c>
      <c r="HE34" s="7">
        <f>IF(GS34&lt;=PARAMETRELER!$D$6,0,HD34*0.00759)</f>
        <v>0</v>
      </c>
      <c r="HF34" s="20">
        <f t="shared" si="124"/>
        <v>17002.125</v>
      </c>
      <c r="HG34" s="21">
        <f t="shared" si="125"/>
        <v>4100.5124999999998</v>
      </c>
      <c r="HH34" s="21">
        <f t="shared" si="75"/>
        <v>400.05</v>
      </c>
      <c r="HI34" s="20">
        <f t="shared" si="76"/>
        <v>24503.0625</v>
      </c>
      <c r="HJ34" s="44">
        <f t="shared" si="126"/>
        <v>1000.125</v>
      </c>
      <c r="HK34" s="45">
        <f t="shared" si="127"/>
        <v>23502.9375</v>
      </c>
      <c r="HM34" s="2">
        <v>32</v>
      </c>
      <c r="HN34" s="2" t="str">
        <f t="shared" si="77"/>
        <v xml:space="preserve"> AD SOYAD 32</v>
      </c>
      <c r="HO34" s="7">
        <f t="shared" si="184"/>
        <v>20002.5</v>
      </c>
      <c r="HP34" s="11">
        <f>PARAMETRELER!$D$4</f>
        <v>150018.75</v>
      </c>
      <c r="HQ34" s="7">
        <f t="shared" si="185"/>
        <v>2800.3500000000004</v>
      </c>
      <c r="HR34" s="7">
        <f t="shared" si="186"/>
        <v>200.02500000000001</v>
      </c>
      <c r="HS34" s="7">
        <f t="shared" si="187"/>
        <v>17002.125</v>
      </c>
      <c r="HT34" s="7" cm="1">
        <f t="array" ref="HT34">SUMPRODUCT(--(SUM(G34,AC34,AY34,BU34,CQ34,DM34,EI34,FE34,GA34,GW34,HS34)&gt;PARAMETRELER!$D$21:$D$24), (SUM(G34,AC34,AY34,BU34,CQ34,DM34,EI34,FE34,GA34,GW34,HS34)-PARAMETRELER!$D$21:$D$24), {0.15;0.05;0.07;0.08})-SUM($H$2,H34,AD34,AZ34,BV34,CR34,DN34,EJ34,FF34,GB34,GX34)</f>
        <v>3400.4249999999993</v>
      </c>
      <c r="HU34" s="7">
        <f>PARAMETRELER!$D$18</f>
        <v>3400.4249999999993</v>
      </c>
      <c r="HV34" s="7">
        <f t="shared" si="188"/>
        <v>187023.375</v>
      </c>
      <c r="HW34" s="7">
        <f t="shared" si="189"/>
        <v>170021.25</v>
      </c>
      <c r="HX34" s="7">
        <f t="shared" si="190"/>
        <v>20002.5</v>
      </c>
      <c r="HY34" s="5">
        <f>PARAMETRELER!$D$6</f>
        <v>20002.5</v>
      </c>
      <c r="HZ34" s="7">
        <f t="shared" si="191"/>
        <v>0</v>
      </c>
      <c r="IA34" s="7">
        <f>IF(HO34&lt;=PARAMETRELER!$D$6,0,HZ34*0.00759)</f>
        <v>0</v>
      </c>
      <c r="IB34" s="20">
        <f t="shared" si="128"/>
        <v>17002.125</v>
      </c>
      <c r="IC34" s="21">
        <f t="shared" si="129"/>
        <v>4100.5124999999998</v>
      </c>
      <c r="ID34" s="21">
        <f t="shared" si="82"/>
        <v>400.05</v>
      </c>
      <c r="IE34" s="20">
        <f t="shared" si="83"/>
        <v>24503.0625</v>
      </c>
      <c r="IF34" s="44">
        <f t="shared" si="130"/>
        <v>1000.125</v>
      </c>
      <c r="IG34" s="45">
        <f t="shared" si="131"/>
        <v>23502.9375</v>
      </c>
      <c r="II34" s="2">
        <v>32</v>
      </c>
      <c r="IJ34" s="2" t="str">
        <f t="shared" si="84"/>
        <v xml:space="preserve"> AD SOYAD 32</v>
      </c>
      <c r="IK34" s="7">
        <f t="shared" si="192"/>
        <v>20002.5</v>
      </c>
      <c r="IL34" s="11">
        <f>PARAMETRELER!$D$4</f>
        <v>150018.75</v>
      </c>
      <c r="IM34" s="7">
        <f t="shared" si="193"/>
        <v>2800.3500000000004</v>
      </c>
      <c r="IN34" s="7">
        <f t="shared" si="194"/>
        <v>200.02500000000001</v>
      </c>
      <c r="IO34" s="7">
        <f t="shared" si="195"/>
        <v>17002.125</v>
      </c>
      <c r="IP34" s="7" cm="1">
        <f t="array" ref="IP34">SUMPRODUCT(--(SUM(G34,AC34,AY34,BU34,CQ34,DM34,EI34,FE34,GA34,GW34,HS34,IO34)&gt;PARAMETRELER!$D$21:$D$24), (SUM(G34,AC34,AY34,BU34,CQ34,DM34,EI34,FE34,GA34,GW34,HS34,IO34)-PARAMETRELER!$D$21:$D$24), {0.15;0.05;0.07;0.08})-SUM($H$2,H34,AD34,AZ34,BV34,CR34,DN34,EJ34,FF34,GB34,GX34,HT34)</f>
        <v>3400.4249999999993</v>
      </c>
      <c r="IQ34" s="7">
        <f>PARAMETRELER!$D$19</f>
        <v>3400.4249999999993</v>
      </c>
      <c r="IR34" s="7">
        <f t="shared" si="196"/>
        <v>204025.5</v>
      </c>
      <c r="IS34" s="7">
        <f t="shared" si="197"/>
        <v>187023.375</v>
      </c>
      <c r="IT34" s="7">
        <f t="shared" si="198"/>
        <v>20002.5</v>
      </c>
      <c r="IU34" s="5">
        <f>PARAMETRELER!$D$6</f>
        <v>20002.5</v>
      </c>
      <c r="IV34" s="7">
        <f t="shared" si="199"/>
        <v>0</v>
      </c>
      <c r="IW34" s="7">
        <f>IF(IK34&lt;=PARAMETRELER!$D$6,0,IV34*0.00759)</f>
        <v>0</v>
      </c>
      <c r="IX34" s="20">
        <f t="shared" si="132"/>
        <v>17002.125</v>
      </c>
      <c r="IY34" s="21">
        <f t="shared" si="133"/>
        <v>4100.5124999999998</v>
      </c>
      <c r="IZ34" s="21">
        <f t="shared" si="89"/>
        <v>400.05</v>
      </c>
      <c r="JA34" s="20">
        <f t="shared" si="90"/>
        <v>24503.0625</v>
      </c>
      <c r="JB34" s="44">
        <f t="shared" si="134"/>
        <v>1000.125</v>
      </c>
      <c r="JC34" s="45">
        <f t="shared" si="135"/>
        <v>23502.9375</v>
      </c>
    </row>
    <row r="35" spans="1:263" ht="15.6" x14ac:dyDescent="0.3">
      <c r="A35" s="3">
        <v>33</v>
      </c>
      <c r="B35" s="3" t="str">
        <f>'YILLIK MALİYET RAPORU'!B35</f>
        <v xml:space="preserve"> AD SOYAD 33</v>
      </c>
      <c r="C35" s="4">
        <f>'YILLIK MALİYET RAPORU'!C35</f>
        <v>20002.5</v>
      </c>
      <c r="D35" s="4">
        <f>PARAMETRELER!$D$4</f>
        <v>150018.75</v>
      </c>
      <c r="E35" s="4">
        <f t="shared" si="0"/>
        <v>2800.3500000000004</v>
      </c>
      <c r="F35" s="4">
        <f t="shared" si="1"/>
        <v>200.02500000000001</v>
      </c>
      <c r="G35" s="4">
        <f t="shared" si="2"/>
        <v>17002.125</v>
      </c>
      <c r="H35" s="4" cm="1">
        <f t="array" ref="H35">SUMPRODUCT(--(SUM(G35:G35)&gt;PARAMETRELER!$D$21:$D$24), (SUM(G35:G35)-PARAMETRELER!$D$21:$D$24), {0.15;0.05;0.07;0.08})-SUM($H$2:$H$2)</f>
        <v>2550.3187499999999</v>
      </c>
      <c r="I35" s="4">
        <f>PARAMETRELER!$D$8</f>
        <v>2550.3187499999999</v>
      </c>
      <c r="J35" s="4">
        <f t="shared" si="3"/>
        <v>17002.125</v>
      </c>
      <c r="K35" s="4">
        <v>0</v>
      </c>
      <c r="L35" s="4">
        <f t="shared" si="4"/>
        <v>20002.5</v>
      </c>
      <c r="M35" s="4">
        <f>PARAMETRELER!$D$6</f>
        <v>20002.5</v>
      </c>
      <c r="N35" s="4">
        <f t="shared" si="136"/>
        <v>0</v>
      </c>
      <c r="O35" s="4">
        <f>IF(C35&lt;=PARAMETRELER!$D$6,0,N35*0.00759)</f>
        <v>0</v>
      </c>
      <c r="P35" s="20">
        <f t="shared" si="5"/>
        <v>17002.125</v>
      </c>
      <c r="Q35" s="21">
        <f t="shared" si="6"/>
        <v>4100.5124999999998</v>
      </c>
      <c r="R35" s="21">
        <f t="shared" si="7"/>
        <v>400.05</v>
      </c>
      <c r="S35" s="22">
        <f t="shared" si="8"/>
        <v>24503.0625</v>
      </c>
      <c r="T35" s="44">
        <f t="shared" si="9"/>
        <v>1000.125</v>
      </c>
      <c r="U35" s="45">
        <f t="shared" si="91"/>
        <v>23502.9375</v>
      </c>
      <c r="W35" s="3">
        <v>33</v>
      </c>
      <c r="X35" s="3" t="str">
        <f t="shared" si="10"/>
        <v xml:space="preserve"> AD SOYAD 33</v>
      </c>
      <c r="Y35" s="4">
        <f t="shared" si="11"/>
        <v>20002.5</v>
      </c>
      <c r="Z35" s="4">
        <f>PARAMETRELER!$D$4</f>
        <v>150018.75</v>
      </c>
      <c r="AA35" s="4">
        <f t="shared" si="137"/>
        <v>2800.3500000000004</v>
      </c>
      <c r="AB35" s="4">
        <f t="shared" si="138"/>
        <v>200.02500000000001</v>
      </c>
      <c r="AC35" s="4">
        <f t="shared" si="12"/>
        <v>17002.125</v>
      </c>
      <c r="AD35" s="4" cm="1">
        <f t="array" ref="AD35">SUMPRODUCT(--(SUM(G35,AC35)&gt;PARAMETRELER!$D$21:$D$24), (SUM(G35,AC35)-PARAMETRELER!$D$21:$D$24), {0.15;0.05;0.07;0.08})-SUM($H$2,H35)</f>
        <v>2550.3187499999999</v>
      </c>
      <c r="AE35" s="4">
        <f>PARAMETRELER!$D$9</f>
        <v>2550.3187499999999</v>
      </c>
      <c r="AF35" s="4">
        <f t="shared" si="13"/>
        <v>34004.25</v>
      </c>
      <c r="AG35" s="4">
        <f t="shared" si="14"/>
        <v>17002.125</v>
      </c>
      <c r="AH35" s="4">
        <f t="shared" si="15"/>
        <v>20002.5</v>
      </c>
      <c r="AI35" s="4">
        <f>PARAMETRELER!$D$6</f>
        <v>20002.5</v>
      </c>
      <c r="AJ35" s="4">
        <f t="shared" si="139"/>
        <v>0</v>
      </c>
      <c r="AK35" s="4">
        <f>IF(Y35&lt;=PARAMETRELER!$D$6,0,AJ35*0.00759)</f>
        <v>0</v>
      </c>
      <c r="AL35" s="20">
        <f t="shared" si="92"/>
        <v>17002.125</v>
      </c>
      <c r="AM35" s="21">
        <f t="shared" si="93"/>
        <v>4100.5124999999998</v>
      </c>
      <c r="AN35" s="21">
        <f t="shared" si="16"/>
        <v>400.05</v>
      </c>
      <c r="AO35" s="22">
        <f t="shared" si="17"/>
        <v>24503.0625</v>
      </c>
      <c r="AP35" s="44">
        <f t="shared" si="94"/>
        <v>1000.125</v>
      </c>
      <c r="AQ35" s="45">
        <f t="shared" si="95"/>
        <v>23502.9375</v>
      </c>
      <c r="AS35" s="3">
        <v>33</v>
      </c>
      <c r="AT35" s="3" t="str">
        <f t="shared" si="18"/>
        <v xml:space="preserve"> AD SOYAD 33</v>
      </c>
      <c r="AU35" s="4">
        <f t="shared" si="19"/>
        <v>20002.5</v>
      </c>
      <c r="AV35" s="4">
        <f>PARAMETRELER!$D$4</f>
        <v>150018.75</v>
      </c>
      <c r="AW35" s="4">
        <f t="shared" si="140"/>
        <v>2800.3500000000004</v>
      </c>
      <c r="AX35" s="4">
        <f t="shared" si="141"/>
        <v>200.02500000000001</v>
      </c>
      <c r="AY35" s="4">
        <f t="shared" si="20"/>
        <v>17002.125</v>
      </c>
      <c r="AZ35" s="4" cm="1">
        <f t="array" ref="AZ35">SUMPRODUCT(--(SUM(G35,AC35,AY35)&gt;PARAMETRELER!$D$21:$D$24), (SUM(G35,AC35,AY35)-PARAMETRELER!$D$21:$D$24), {0.15;0.05;0.07;0.08})-SUM($H$2,H35,AD35)</f>
        <v>2550.3187499999995</v>
      </c>
      <c r="BA35" s="4">
        <f>PARAMETRELER!$D$10</f>
        <v>2550.3187499999995</v>
      </c>
      <c r="BB35" s="4">
        <f t="shared" si="21"/>
        <v>51006.375</v>
      </c>
      <c r="BC35" s="4">
        <f t="shared" si="22"/>
        <v>34004.25</v>
      </c>
      <c r="BD35" s="4">
        <f t="shared" si="23"/>
        <v>20002.5</v>
      </c>
      <c r="BE35" s="4">
        <f>PARAMETRELER!$D$6</f>
        <v>20002.5</v>
      </c>
      <c r="BF35" s="4">
        <f t="shared" si="142"/>
        <v>0</v>
      </c>
      <c r="BG35" s="4">
        <f>IF(AU35&lt;=PARAMETRELER!$D$6,0,BF35*0.00759)</f>
        <v>0</v>
      </c>
      <c r="BH35" s="20">
        <f t="shared" si="96"/>
        <v>17002.125</v>
      </c>
      <c r="BI35" s="21">
        <f t="shared" si="97"/>
        <v>4100.5124999999998</v>
      </c>
      <c r="BJ35" s="21">
        <f t="shared" si="24"/>
        <v>400.05</v>
      </c>
      <c r="BK35" s="22">
        <f t="shared" si="25"/>
        <v>24503.0625</v>
      </c>
      <c r="BL35" s="44">
        <f t="shared" si="98"/>
        <v>1000.125</v>
      </c>
      <c r="BM35" s="45">
        <f t="shared" si="99"/>
        <v>23502.9375</v>
      </c>
      <c r="BO35" s="3">
        <v>33</v>
      </c>
      <c r="BP35" s="3" t="str">
        <f t="shared" si="26"/>
        <v xml:space="preserve"> AD SOYAD 33</v>
      </c>
      <c r="BQ35" s="4">
        <f t="shared" si="27"/>
        <v>20002.5</v>
      </c>
      <c r="BR35" s="4">
        <f>PARAMETRELER!$D$4</f>
        <v>150018.75</v>
      </c>
      <c r="BS35" s="4">
        <f t="shared" si="143"/>
        <v>2800.3500000000004</v>
      </c>
      <c r="BT35" s="4">
        <f t="shared" si="144"/>
        <v>200.02500000000001</v>
      </c>
      <c r="BU35" s="4">
        <f t="shared" si="28"/>
        <v>17002.125</v>
      </c>
      <c r="BV35" s="4" cm="1">
        <f t="array" ref="BV35">SUMPRODUCT(--(SUM(G35,AC35,AY35,BU35)&gt;PARAMETRELER!$D$21:$D$24), (SUM(G35,AC35,AY35,BU35)-PARAMETRELER!$D$21:$D$24), {0.15;0.05;0.07;0.08})-SUM($H$2,H35,AD35,AZ35)</f>
        <v>2550.3187500000004</v>
      </c>
      <c r="BW35" s="4">
        <f>PARAMETRELER!$D$11</f>
        <v>2550.3187500000004</v>
      </c>
      <c r="BX35" s="4">
        <f t="shared" si="29"/>
        <v>68008.5</v>
      </c>
      <c r="BY35" s="4">
        <f t="shared" si="30"/>
        <v>51006.375</v>
      </c>
      <c r="BZ35" s="4">
        <f t="shared" si="31"/>
        <v>20002.5</v>
      </c>
      <c r="CA35" s="4">
        <f>PARAMETRELER!$D$6</f>
        <v>20002.5</v>
      </c>
      <c r="CB35" s="4">
        <f t="shared" si="145"/>
        <v>0</v>
      </c>
      <c r="CC35" s="4">
        <f>IF(BQ35&lt;=PARAMETRELER!$D$6,0,CB35*0.00759)</f>
        <v>0</v>
      </c>
      <c r="CD35" s="20">
        <f t="shared" si="100"/>
        <v>17002.125</v>
      </c>
      <c r="CE35" s="21">
        <f t="shared" si="101"/>
        <v>4100.5124999999998</v>
      </c>
      <c r="CF35" s="21">
        <f t="shared" si="32"/>
        <v>400.05</v>
      </c>
      <c r="CG35" s="22">
        <f t="shared" si="33"/>
        <v>24503.0625</v>
      </c>
      <c r="CH35" s="44">
        <f t="shared" si="102"/>
        <v>1000.125</v>
      </c>
      <c r="CI35" s="45">
        <f t="shared" si="103"/>
        <v>23502.9375</v>
      </c>
      <c r="CK35" s="3">
        <v>33</v>
      </c>
      <c r="CL35" s="3" t="str">
        <f t="shared" si="34"/>
        <v xml:space="preserve"> AD SOYAD 33</v>
      </c>
      <c r="CM35" s="4">
        <f t="shared" si="35"/>
        <v>20002.5</v>
      </c>
      <c r="CN35" s="4">
        <f>PARAMETRELER!$D$4</f>
        <v>150018.75</v>
      </c>
      <c r="CO35" s="4">
        <f t="shared" si="146"/>
        <v>2800.3500000000004</v>
      </c>
      <c r="CP35" s="4">
        <f t="shared" si="147"/>
        <v>200.02500000000001</v>
      </c>
      <c r="CQ35" s="4">
        <f t="shared" si="36"/>
        <v>17002.125</v>
      </c>
      <c r="CR35" s="4" cm="1">
        <f t="array" ref="CR35">SUMPRODUCT(--(SUM(G35,AC35,AY35,BU35,CQ35)&gt;PARAMETRELER!$D$21:$D$24), (SUM(G35,AC35,AY35,BU35,CQ35)-PARAMETRELER!$D$21:$D$24), {0.15;0.05;0.07;0.08})-SUM($H$2,H35,AD35,AZ35,BV35)</f>
        <v>2550.3187500000004</v>
      </c>
      <c r="CS35" s="4">
        <f>PARAMETRELER!$D$12</f>
        <v>2550.3187500000004</v>
      </c>
      <c r="CT35" s="4">
        <f t="shared" si="37"/>
        <v>85010.625</v>
      </c>
      <c r="CU35" s="4">
        <f t="shared" si="38"/>
        <v>68008.5</v>
      </c>
      <c r="CV35" s="4">
        <f t="shared" si="39"/>
        <v>20002.5</v>
      </c>
      <c r="CW35" s="4">
        <f>PARAMETRELER!$D$6</f>
        <v>20002.5</v>
      </c>
      <c r="CX35" s="4">
        <f t="shared" si="148"/>
        <v>0</v>
      </c>
      <c r="CY35" s="4">
        <f>IF(CM35&lt;=PARAMETRELER!$D$6,0,CX35*0.00759)</f>
        <v>0</v>
      </c>
      <c r="CZ35" s="20">
        <f t="shared" si="104"/>
        <v>17002.125</v>
      </c>
      <c r="DA35" s="21">
        <f t="shared" si="105"/>
        <v>4100.5124999999998</v>
      </c>
      <c r="DB35" s="21">
        <f t="shared" si="40"/>
        <v>400.05</v>
      </c>
      <c r="DC35" s="22">
        <f t="shared" si="41"/>
        <v>24503.0625</v>
      </c>
      <c r="DD35" s="44">
        <f t="shared" si="106"/>
        <v>1000.125</v>
      </c>
      <c r="DE35" s="45">
        <f t="shared" si="107"/>
        <v>23502.9375</v>
      </c>
      <c r="DG35" s="3">
        <v>33</v>
      </c>
      <c r="DH35" s="3" t="str">
        <f t="shared" si="200"/>
        <v xml:space="preserve"> AD SOYAD 33</v>
      </c>
      <c r="DI35" s="4">
        <f t="shared" si="201"/>
        <v>20002.5</v>
      </c>
      <c r="DJ35" s="4">
        <f>PARAMETRELER!$D$4</f>
        <v>150018.75</v>
      </c>
      <c r="DK35" s="4">
        <f t="shared" si="149"/>
        <v>2800.3500000000004</v>
      </c>
      <c r="DL35" s="4">
        <f t="shared" si="150"/>
        <v>200.02500000000001</v>
      </c>
      <c r="DM35" s="4">
        <f t="shared" si="43"/>
        <v>17002.125</v>
      </c>
      <c r="DN35" s="4" cm="1">
        <f t="array" ref="DN35">SUMPRODUCT(--(SUM(G35,AC35,AY35,BU35,CQ35,DM35)&gt;PARAMETRELER!$D$21:$D$24), (SUM(G35,AC35,AY35,BU35,CQ35,DM35)-PARAMETRELER!$D$21:$D$24), {0.15;0.05;0.07;0.08})-SUM($H$2,H35,AD35,AZ35,BV35,CR35)</f>
        <v>2550.3187499999985</v>
      </c>
      <c r="DO35" s="4">
        <f>PARAMETRELER!$D$13</f>
        <v>2550.3187499999985</v>
      </c>
      <c r="DP35" s="4">
        <f t="shared" si="44"/>
        <v>102012.75</v>
      </c>
      <c r="DQ35" s="4">
        <f t="shared" si="45"/>
        <v>85010.625</v>
      </c>
      <c r="DR35" s="4">
        <f t="shared" si="46"/>
        <v>20002.5</v>
      </c>
      <c r="DS35" s="4">
        <f>PARAMETRELER!$D$6</f>
        <v>20002.5</v>
      </c>
      <c r="DT35" s="4">
        <f t="shared" si="151"/>
        <v>0</v>
      </c>
      <c r="DU35" s="4">
        <f>IF(DI35&lt;=PARAMETRELER!$D$6,0,DT35*0.00759)</f>
        <v>0</v>
      </c>
      <c r="DV35" s="20">
        <f t="shared" si="108"/>
        <v>17002.125</v>
      </c>
      <c r="DW35" s="21">
        <f t="shared" si="109"/>
        <v>4100.5124999999998</v>
      </c>
      <c r="DX35" s="21">
        <f t="shared" si="47"/>
        <v>400.05</v>
      </c>
      <c r="DY35" s="22">
        <f t="shared" si="48"/>
        <v>24503.0625</v>
      </c>
      <c r="DZ35" s="44">
        <f t="shared" si="110"/>
        <v>1000.125</v>
      </c>
      <c r="EA35" s="45">
        <f t="shared" si="111"/>
        <v>23502.9375</v>
      </c>
      <c r="EC35" s="3">
        <v>33</v>
      </c>
      <c r="ED35" s="3" t="str">
        <f t="shared" si="49"/>
        <v xml:space="preserve"> AD SOYAD 33</v>
      </c>
      <c r="EE35" s="4">
        <f t="shared" si="152"/>
        <v>20002.5</v>
      </c>
      <c r="EF35" s="4">
        <f>PARAMETRELER!$D$4</f>
        <v>150018.75</v>
      </c>
      <c r="EG35" s="4">
        <f t="shared" si="153"/>
        <v>2800.3500000000004</v>
      </c>
      <c r="EH35" s="4">
        <f t="shared" si="154"/>
        <v>200.02500000000001</v>
      </c>
      <c r="EI35" s="4">
        <f t="shared" si="155"/>
        <v>17002.125</v>
      </c>
      <c r="EJ35" s="4" cm="1">
        <f t="array" ref="EJ35">SUMPRODUCT(--(SUM(G35,AC35,AY35,BU35,CQ35,DM35,EI35)&gt;PARAMETRELER!$D$21:$D$24), (SUM(G35,AC35,AY35,BU35,CQ35,DM35,EI35)-PARAMETRELER!$D$21:$D$24), {0.15;0.05;0.07;0.08})-SUM($H$2,H35,AD35,AZ35,BV35,CR35,DN35)</f>
        <v>3001.0625000000036</v>
      </c>
      <c r="EK35" s="4">
        <f>PARAMETRELER!$D$14</f>
        <v>3001.0625000000036</v>
      </c>
      <c r="EL35" s="4">
        <f t="shared" si="156"/>
        <v>119014.875</v>
      </c>
      <c r="EM35" s="4">
        <f t="shared" si="157"/>
        <v>102012.75</v>
      </c>
      <c r="EN35" s="4">
        <f t="shared" si="158"/>
        <v>20002.5</v>
      </c>
      <c r="EO35" s="4">
        <f>PARAMETRELER!$D$6</f>
        <v>20002.5</v>
      </c>
      <c r="EP35" s="4">
        <f t="shared" si="159"/>
        <v>0</v>
      </c>
      <c r="EQ35" s="4">
        <f>IF(EE35&lt;=PARAMETRELER!$D$6,0,EP35*0.00759)</f>
        <v>0</v>
      </c>
      <c r="ER35" s="20">
        <f t="shared" si="112"/>
        <v>17002.125</v>
      </c>
      <c r="ES35" s="21">
        <f t="shared" si="113"/>
        <v>4100.5124999999998</v>
      </c>
      <c r="ET35" s="21">
        <f t="shared" si="54"/>
        <v>400.05</v>
      </c>
      <c r="EU35" s="22">
        <f t="shared" si="55"/>
        <v>24503.0625</v>
      </c>
      <c r="EV35" s="44">
        <f t="shared" si="114"/>
        <v>1000.125</v>
      </c>
      <c r="EW35" s="45">
        <f t="shared" si="115"/>
        <v>23502.9375</v>
      </c>
      <c r="EY35" s="3">
        <v>33</v>
      </c>
      <c r="EZ35" s="3" t="str">
        <f t="shared" si="56"/>
        <v xml:space="preserve"> AD SOYAD 33</v>
      </c>
      <c r="FA35" s="4">
        <f t="shared" si="160"/>
        <v>20002.5</v>
      </c>
      <c r="FB35" s="4">
        <f>PARAMETRELER!$D$4</f>
        <v>150018.75</v>
      </c>
      <c r="FC35" s="4">
        <f t="shared" si="161"/>
        <v>2800.3500000000004</v>
      </c>
      <c r="FD35" s="4">
        <f t="shared" si="162"/>
        <v>200.02500000000001</v>
      </c>
      <c r="FE35" s="4">
        <f t="shared" si="163"/>
        <v>17002.125</v>
      </c>
      <c r="FF35" s="4" cm="1">
        <f t="array" ref="FF35">SUMPRODUCT(--(SUM(G35,AC35,AY35,BU35,CQ35,DM35,EI35,FE35)&gt;PARAMETRELER!$D$21:$D$24), (SUM(G35,AC35,AY35,BU35,CQ35,DM35,EI35,FE35)-PARAMETRELER!$D$21:$D$24), {0.15;0.05;0.07;0.08})-SUM($H$2,H35,AD35,AZ35,BV35,CR35,DN35,EJ35)</f>
        <v>3400.4249999999956</v>
      </c>
      <c r="FG35" s="4">
        <f>PARAMETRELER!$D$15</f>
        <v>3400.4249999999956</v>
      </c>
      <c r="FH35" s="4">
        <f t="shared" si="164"/>
        <v>136017</v>
      </c>
      <c r="FI35" s="4">
        <f t="shared" si="165"/>
        <v>119014.875</v>
      </c>
      <c r="FJ35" s="4">
        <f t="shared" si="166"/>
        <v>20002.5</v>
      </c>
      <c r="FK35" s="4">
        <f>PARAMETRELER!$D$6</f>
        <v>20002.5</v>
      </c>
      <c r="FL35" s="4">
        <f t="shared" si="167"/>
        <v>0</v>
      </c>
      <c r="FM35" s="4">
        <f>IF(FA35&lt;=PARAMETRELER!$D$6,0,FL35*0.00759)</f>
        <v>0</v>
      </c>
      <c r="FN35" s="20">
        <f t="shared" si="116"/>
        <v>17002.125</v>
      </c>
      <c r="FO35" s="21">
        <f t="shared" si="117"/>
        <v>4100.5124999999998</v>
      </c>
      <c r="FP35" s="21">
        <f t="shared" si="61"/>
        <v>400.05</v>
      </c>
      <c r="FQ35" s="22">
        <f t="shared" si="62"/>
        <v>24503.0625</v>
      </c>
      <c r="FR35" s="44">
        <f t="shared" si="118"/>
        <v>1000.125</v>
      </c>
      <c r="FS35" s="45">
        <f t="shared" si="119"/>
        <v>23502.9375</v>
      </c>
      <c r="FU35" s="3">
        <v>33</v>
      </c>
      <c r="FV35" s="3" t="str">
        <f t="shared" si="63"/>
        <v xml:space="preserve"> AD SOYAD 33</v>
      </c>
      <c r="FW35" s="4">
        <f t="shared" si="168"/>
        <v>20002.5</v>
      </c>
      <c r="FX35" s="4">
        <f>PARAMETRELER!$D$4</f>
        <v>150018.75</v>
      </c>
      <c r="FY35" s="4">
        <f t="shared" si="169"/>
        <v>2800.3500000000004</v>
      </c>
      <c r="FZ35" s="4">
        <f t="shared" si="170"/>
        <v>200.02500000000001</v>
      </c>
      <c r="GA35" s="4">
        <f t="shared" si="171"/>
        <v>17002.125</v>
      </c>
      <c r="GB35" s="4" cm="1">
        <f t="array" ref="GB35">SUMPRODUCT(--(SUM(G35,AC35,AY35,BU35,CQ35,DM35,EI35,FE35,GA35)&gt;PARAMETRELER!$D$21:$D$24), (SUM(G35,AC35,AY35,BU35,CQ35,DM35,EI35,FE35,GA35)-PARAMETRELER!$D$21:$D$24), {0.15;0.05;0.07;0.08})-SUM($H$2,H35,AD35,AZ35,BV35,CR35,DN35,EJ35,FF35)</f>
        <v>3400.4249999999993</v>
      </c>
      <c r="GC35" s="4">
        <f>PARAMETRELER!$D$16</f>
        <v>3400.4249999999993</v>
      </c>
      <c r="GD35" s="4">
        <f t="shared" si="172"/>
        <v>153019.125</v>
      </c>
      <c r="GE35" s="4">
        <f t="shared" si="173"/>
        <v>136017</v>
      </c>
      <c r="GF35" s="4">
        <f t="shared" si="174"/>
        <v>20002.5</v>
      </c>
      <c r="GG35" s="4">
        <f>PARAMETRELER!$D$6</f>
        <v>20002.5</v>
      </c>
      <c r="GH35" s="4">
        <f t="shared" si="175"/>
        <v>0</v>
      </c>
      <c r="GI35" s="4">
        <f>IF(FW35&lt;=PARAMETRELER!$D$6,0,GH35*0.00759)</f>
        <v>0</v>
      </c>
      <c r="GJ35" s="20">
        <f t="shared" si="120"/>
        <v>17002.125</v>
      </c>
      <c r="GK35" s="21">
        <f t="shared" si="121"/>
        <v>4100.5124999999998</v>
      </c>
      <c r="GL35" s="21">
        <f t="shared" si="68"/>
        <v>400.05</v>
      </c>
      <c r="GM35" s="22">
        <f t="shared" si="69"/>
        <v>24503.0625</v>
      </c>
      <c r="GN35" s="44">
        <f t="shared" si="122"/>
        <v>1000.125</v>
      </c>
      <c r="GO35" s="45">
        <f t="shared" si="123"/>
        <v>23502.9375</v>
      </c>
      <c r="GQ35" s="3">
        <v>33</v>
      </c>
      <c r="GR35" s="3" t="str">
        <f t="shared" si="70"/>
        <v xml:space="preserve"> AD SOYAD 33</v>
      </c>
      <c r="GS35" s="4">
        <f t="shared" si="176"/>
        <v>20002.5</v>
      </c>
      <c r="GT35" s="4">
        <f>PARAMETRELER!$D$4</f>
        <v>150018.75</v>
      </c>
      <c r="GU35" s="4">
        <f t="shared" si="177"/>
        <v>2800.3500000000004</v>
      </c>
      <c r="GV35" s="4">
        <f t="shared" si="178"/>
        <v>200.02500000000001</v>
      </c>
      <c r="GW35" s="4">
        <f t="shared" si="179"/>
        <v>17002.125</v>
      </c>
      <c r="GX35" s="4" cm="1">
        <f t="array" ref="GX35">SUMPRODUCT(--(SUM(G35,AC35,AY35,BU35,CQ35,DM35,EI35,FE35,GA35,GW35)&gt;PARAMETRELER!$D$21:$D$24), (SUM(G35,AC35,AY35,BU35,CQ35,DM35,EI35,FE35,GA35,GW35)-PARAMETRELER!$D$21:$D$24), {0.15;0.05;0.07;0.08})-SUM($H$2,H35,AD35,AZ35,BV35,CR35,DN35,EJ35,FF35,GB35)</f>
        <v>3400.4250000000029</v>
      </c>
      <c r="GY35" s="4">
        <f>PARAMETRELER!$D$17</f>
        <v>3400.4250000000029</v>
      </c>
      <c r="GZ35" s="4">
        <f t="shared" si="180"/>
        <v>170021.25</v>
      </c>
      <c r="HA35" s="4">
        <f t="shared" si="181"/>
        <v>153019.125</v>
      </c>
      <c r="HB35" s="4">
        <f t="shared" si="182"/>
        <v>20002.5</v>
      </c>
      <c r="HC35" s="4">
        <f>PARAMETRELER!$D$6</f>
        <v>20002.5</v>
      </c>
      <c r="HD35" s="4">
        <f t="shared" si="183"/>
        <v>0</v>
      </c>
      <c r="HE35" s="4">
        <f>IF(GS35&lt;=PARAMETRELER!$D$6,0,HD35*0.00759)</f>
        <v>0</v>
      </c>
      <c r="HF35" s="20">
        <f t="shared" si="124"/>
        <v>17002.125</v>
      </c>
      <c r="HG35" s="21">
        <f t="shared" si="125"/>
        <v>4100.5124999999998</v>
      </c>
      <c r="HH35" s="21">
        <f t="shared" si="75"/>
        <v>400.05</v>
      </c>
      <c r="HI35" s="22">
        <f t="shared" si="76"/>
        <v>24503.0625</v>
      </c>
      <c r="HJ35" s="44">
        <f t="shared" si="126"/>
        <v>1000.125</v>
      </c>
      <c r="HK35" s="45">
        <f t="shared" si="127"/>
        <v>23502.9375</v>
      </c>
      <c r="HM35" s="3">
        <v>33</v>
      </c>
      <c r="HN35" s="3" t="str">
        <f t="shared" si="77"/>
        <v xml:space="preserve"> AD SOYAD 33</v>
      </c>
      <c r="HO35" s="4">
        <f t="shared" si="184"/>
        <v>20002.5</v>
      </c>
      <c r="HP35" s="4">
        <f>PARAMETRELER!$D$4</f>
        <v>150018.75</v>
      </c>
      <c r="HQ35" s="4">
        <f t="shared" si="185"/>
        <v>2800.3500000000004</v>
      </c>
      <c r="HR35" s="4">
        <f t="shared" si="186"/>
        <v>200.02500000000001</v>
      </c>
      <c r="HS35" s="4">
        <f t="shared" si="187"/>
        <v>17002.125</v>
      </c>
      <c r="HT35" s="4" cm="1">
        <f t="array" ref="HT35">SUMPRODUCT(--(SUM(G35,AC35,AY35,BU35,CQ35,DM35,EI35,FE35,GA35,GW35,HS35)&gt;PARAMETRELER!$D$21:$D$24), (SUM(G35,AC35,AY35,BU35,CQ35,DM35,EI35,FE35,GA35,GW35,HS35)-PARAMETRELER!$D$21:$D$24), {0.15;0.05;0.07;0.08})-SUM($H$2,H35,AD35,AZ35,BV35,CR35,DN35,EJ35,FF35,GB35,GX35)</f>
        <v>3400.4249999999993</v>
      </c>
      <c r="HU35" s="4">
        <f>PARAMETRELER!$D$18</f>
        <v>3400.4249999999993</v>
      </c>
      <c r="HV35" s="4">
        <f t="shared" si="188"/>
        <v>187023.375</v>
      </c>
      <c r="HW35" s="4">
        <f t="shared" si="189"/>
        <v>170021.25</v>
      </c>
      <c r="HX35" s="4">
        <f t="shared" si="190"/>
        <v>20002.5</v>
      </c>
      <c r="HY35" s="4">
        <f>PARAMETRELER!$D$6</f>
        <v>20002.5</v>
      </c>
      <c r="HZ35" s="4">
        <f t="shared" si="191"/>
        <v>0</v>
      </c>
      <c r="IA35" s="4">
        <f>IF(HO35&lt;=PARAMETRELER!$D$6,0,HZ35*0.00759)</f>
        <v>0</v>
      </c>
      <c r="IB35" s="20">
        <f t="shared" si="128"/>
        <v>17002.125</v>
      </c>
      <c r="IC35" s="21">
        <f t="shared" si="129"/>
        <v>4100.5124999999998</v>
      </c>
      <c r="ID35" s="21">
        <f t="shared" si="82"/>
        <v>400.05</v>
      </c>
      <c r="IE35" s="22">
        <f t="shared" si="83"/>
        <v>24503.0625</v>
      </c>
      <c r="IF35" s="44">
        <f t="shared" si="130"/>
        <v>1000.125</v>
      </c>
      <c r="IG35" s="45">
        <f t="shared" si="131"/>
        <v>23502.9375</v>
      </c>
      <c r="II35" s="3">
        <v>33</v>
      </c>
      <c r="IJ35" s="3" t="str">
        <f t="shared" si="84"/>
        <v xml:space="preserve"> AD SOYAD 33</v>
      </c>
      <c r="IK35" s="4">
        <f t="shared" si="192"/>
        <v>20002.5</v>
      </c>
      <c r="IL35" s="4">
        <f>PARAMETRELER!$D$4</f>
        <v>150018.75</v>
      </c>
      <c r="IM35" s="4">
        <f t="shared" si="193"/>
        <v>2800.3500000000004</v>
      </c>
      <c r="IN35" s="4">
        <f t="shared" si="194"/>
        <v>200.02500000000001</v>
      </c>
      <c r="IO35" s="4">
        <f t="shared" si="195"/>
        <v>17002.125</v>
      </c>
      <c r="IP35" s="4" cm="1">
        <f t="array" ref="IP35">SUMPRODUCT(--(SUM(G35,AC35,AY35,BU35,CQ35,DM35,EI35,FE35,GA35,GW35,HS35,IO35)&gt;PARAMETRELER!$D$21:$D$24), (SUM(G35,AC35,AY35,BU35,CQ35,DM35,EI35,FE35,GA35,GW35,HS35,IO35)-PARAMETRELER!$D$21:$D$24), {0.15;0.05;0.07;0.08})-SUM($H$2,H35,AD35,AZ35,BV35,CR35,DN35,EJ35,FF35,GB35,GX35,HT35)</f>
        <v>3400.4249999999993</v>
      </c>
      <c r="IQ35" s="4">
        <f>PARAMETRELER!$D$19</f>
        <v>3400.4249999999993</v>
      </c>
      <c r="IR35" s="4">
        <f t="shared" si="196"/>
        <v>204025.5</v>
      </c>
      <c r="IS35" s="4">
        <f t="shared" si="197"/>
        <v>187023.375</v>
      </c>
      <c r="IT35" s="4">
        <f t="shared" si="198"/>
        <v>20002.5</v>
      </c>
      <c r="IU35" s="4">
        <f>PARAMETRELER!$D$6</f>
        <v>20002.5</v>
      </c>
      <c r="IV35" s="4">
        <f t="shared" si="199"/>
        <v>0</v>
      </c>
      <c r="IW35" s="4">
        <f>IF(IK35&lt;=PARAMETRELER!$D$6,0,IV35*0.00759)</f>
        <v>0</v>
      </c>
      <c r="IX35" s="20">
        <f t="shared" si="132"/>
        <v>17002.125</v>
      </c>
      <c r="IY35" s="21">
        <f t="shared" si="133"/>
        <v>4100.5124999999998</v>
      </c>
      <c r="IZ35" s="21">
        <f t="shared" si="89"/>
        <v>400.05</v>
      </c>
      <c r="JA35" s="22">
        <f t="shared" si="90"/>
        <v>24503.0625</v>
      </c>
      <c r="JB35" s="44">
        <f t="shared" si="134"/>
        <v>1000.125</v>
      </c>
      <c r="JC35" s="45">
        <f t="shared" si="135"/>
        <v>23502.9375</v>
      </c>
    </row>
    <row r="36" spans="1:263" ht="15.6" x14ac:dyDescent="0.3">
      <c r="A36" s="2">
        <v>34</v>
      </c>
      <c r="B36" s="2" t="str">
        <f>'YILLIK MALİYET RAPORU'!B36</f>
        <v xml:space="preserve"> AD SOYAD 34</v>
      </c>
      <c r="C36" s="7">
        <f>'YILLIK MALİYET RAPORU'!C36</f>
        <v>20002.5</v>
      </c>
      <c r="D36" s="11">
        <f>PARAMETRELER!$D$4</f>
        <v>150018.75</v>
      </c>
      <c r="E36" s="7">
        <f t="shared" si="0"/>
        <v>2800.3500000000004</v>
      </c>
      <c r="F36" s="7">
        <f t="shared" si="1"/>
        <v>200.02500000000001</v>
      </c>
      <c r="G36" s="7">
        <f t="shared" si="2"/>
        <v>17002.125</v>
      </c>
      <c r="H36" s="7" cm="1">
        <f t="array" ref="H36">SUMPRODUCT(--(SUM(G36:G36)&gt;PARAMETRELER!$D$21:$D$24), (SUM(G36:G36)-PARAMETRELER!$D$21:$D$24), {0.15;0.05;0.07;0.08})-SUM($H$2:$H$2)</f>
        <v>2550.3187499999999</v>
      </c>
      <c r="I36" s="7">
        <f>PARAMETRELER!$D$8</f>
        <v>2550.3187499999999</v>
      </c>
      <c r="J36" s="7">
        <f t="shared" si="3"/>
        <v>17002.125</v>
      </c>
      <c r="K36" s="7">
        <v>0</v>
      </c>
      <c r="L36" s="7">
        <f t="shared" si="4"/>
        <v>20002.5</v>
      </c>
      <c r="M36" s="5">
        <f>PARAMETRELER!$D$6</f>
        <v>20002.5</v>
      </c>
      <c r="N36" s="7">
        <f t="shared" si="136"/>
        <v>0</v>
      </c>
      <c r="O36" s="7">
        <f>IF(C36&lt;=PARAMETRELER!$D$6,0,N36*0.00759)</f>
        <v>0</v>
      </c>
      <c r="P36" s="20">
        <f t="shared" si="5"/>
        <v>17002.125</v>
      </c>
      <c r="Q36" s="21">
        <f t="shared" si="6"/>
        <v>4100.5124999999998</v>
      </c>
      <c r="R36" s="21">
        <f t="shared" si="7"/>
        <v>400.05</v>
      </c>
      <c r="S36" s="20">
        <f t="shared" si="8"/>
        <v>24503.0625</v>
      </c>
      <c r="T36" s="44">
        <f t="shared" si="9"/>
        <v>1000.125</v>
      </c>
      <c r="U36" s="45">
        <f t="shared" si="91"/>
        <v>23502.9375</v>
      </c>
      <c r="W36" s="2">
        <v>34</v>
      </c>
      <c r="X36" s="2" t="str">
        <f t="shared" si="10"/>
        <v xml:space="preserve"> AD SOYAD 34</v>
      </c>
      <c r="Y36" s="7">
        <f t="shared" si="11"/>
        <v>20002.5</v>
      </c>
      <c r="Z36" s="11">
        <f>PARAMETRELER!$D$4</f>
        <v>150018.75</v>
      </c>
      <c r="AA36" s="7">
        <f t="shared" si="137"/>
        <v>2800.3500000000004</v>
      </c>
      <c r="AB36" s="7">
        <f t="shared" si="138"/>
        <v>200.02500000000001</v>
      </c>
      <c r="AC36" s="7">
        <f t="shared" si="12"/>
        <v>17002.125</v>
      </c>
      <c r="AD36" s="7" cm="1">
        <f t="array" ref="AD36">SUMPRODUCT(--(SUM(G36,AC36)&gt;PARAMETRELER!$D$21:$D$24), (SUM(G36,AC36)-PARAMETRELER!$D$21:$D$24), {0.15;0.05;0.07;0.08})-SUM($H$2,H36)</f>
        <v>2550.3187499999999</v>
      </c>
      <c r="AE36" s="7">
        <f>PARAMETRELER!$D$9</f>
        <v>2550.3187499999999</v>
      </c>
      <c r="AF36" s="7">
        <f t="shared" si="13"/>
        <v>34004.25</v>
      </c>
      <c r="AG36" s="7">
        <f t="shared" si="14"/>
        <v>17002.125</v>
      </c>
      <c r="AH36" s="7">
        <f t="shared" si="15"/>
        <v>20002.5</v>
      </c>
      <c r="AI36" s="5">
        <f>PARAMETRELER!$D$6</f>
        <v>20002.5</v>
      </c>
      <c r="AJ36" s="7">
        <f t="shared" si="139"/>
        <v>0</v>
      </c>
      <c r="AK36" s="7">
        <f>IF(Y36&lt;=PARAMETRELER!$D$6,0,AJ36*0.00759)</f>
        <v>0</v>
      </c>
      <c r="AL36" s="20">
        <f t="shared" si="92"/>
        <v>17002.125</v>
      </c>
      <c r="AM36" s="21">
        <f t="shared" si="93"/>
        <v>4100.5124999999998</v>
      </c>
      <c r="AN36" s="21">
        <f t="shared" si="16"/>
        <v>400.05</v>
      </c>
      <c r="AO36" s="20">
        <f t="shared" si="17"/>
        <v>24503.0625</v>
      </c>
      <c r="AP36" s="44">
        <f t="shared" si="94"/>
        <v>1000.125</v>
      </c>
      <c r="AQ36" s="45">
        <f t="shared" si="95"/>
        <v>23502.9375</v>
      </c>
      <c r="AS36" s="2">
        <v>34</v>
      </c>
      <c r="AT36" s="2" t="str">
        <f t="shared" si="18"/>
        <v xml:space="preserve"> AD SOYAD 34</v>
      </c>
      <c r="AU36" s="7">
        <f t="shared" si="19"/>
        <v>20002.5</v>
      </c>
      <c r="AV36" s="11">
        <f>PARAMETRELER!$D$4</f>
        <v>150018.75</v>
      </c>
      <c r="AW36" s="7">
        <f t="shared" si="140"/>
        <v>2800.3500000000004</v>
      </c>
      <c r="AX36" s="7">
        <f t="shared" si="141"/>
        <v>200.02500000000001</v>
      </c>
      <c r="AY36" s="7">
        <f t="shared" si="20"/>
        <v>17002.125</v>
      </c>
      <c r="AZ36" s="7" cm="1">
        <f t="array" ref="AZ36">SUMPRODUCT(--(SUM(G36,AC36,AY36)&gt;PARAMETRELER!$D$21:$D$24), (SUM(G36,AC36,AY36)-PARAMETRELER!$D$21:$D$24), {0.15;0.05;0.07;0.08})-SUM($H$2,H36,AD36)</f>
        <v>2550.3187499999995</v>
      </c>
      <c r="BA36" s="7">
        <f>PARAMETRELER!$D$10</f>
        <v>2550.3187499999995</v>
      </c>
      <c r="BB36" s="7">
        <f t="shared" si="21"/>
        <v>51006.375</v>
      </c>
      <c r="BC36" s="7">
        <f t="shared" si="22"/>
        <v>34004.25</v>
      </c>
      <c r="BD36" s="7">
        <f t="shared" si="23"/>
        <v>20002.5</v>
      </c>
      <c r="BE36" s="5">
        <f>PARAMETRELER!$D$6</f>
        <v>20002.5</v>
      </c>
      <c r="BF36" s="7">
        <f t="shared" si="142"/>
        <v>0</v>
      </c>
      <c r="BG36" s="7">
        <f>IF(AU36&lt;=PARAMETRELER!$D$6,0,BF36*0.00759)</f>
        <v>0</v>
      </c>
      <c r="BH36" s="20">
        <f t="shared" si="96"/>
        <v>17002.125</v>
      </c>
      <c r="BI36" s="21">
        <f t="shared" si="97"/>
        <v>4100.5124999999998</v>
      </c>
      <c r="BJ36" s="21">
        <f t="shared" si="24"/>
        <v>400.05</v>
      </c>
      <c r="BK36" s="20">
        <f t="shared" si="25"/>
        <v>24503.0625</v>
      </c>
      <c r="BL36" s="44">
        <f t="shared" si="98"/>
        <v>1000.125</v>
      </c>
      <c r="BM36" s="45">
        <f t="shared" si="99"/>
        <v>23502.9375</v>
      </c>
      <c r="BO36" s="2">
        <v>34</v>
      </c>
      <c r="BP36" s="2" t="str">
        <f t="shared" si="26"/>
        <v xml:space="preserve"> AD SOYAD 34</v>
      </c>
      <c r="BQ36" s="7">
        <f t="shared" si="27"/>
        <v>20002.5</v>
      </c>
      <c r="BR36" s="11">
        <f>PARAMETRELER!$D$4</f>
        <v>150018.75</v>
      </c>
      <c r="BS36" s="7">
        <f t="shared" si="143"/>
        <v>2800.3500000000004</v>
      </c>
      <c r="BT36" s="7">
        <f t="shared" si="144"/>
        <v>200.02500000000001</v>
      </c>
      <c r="BU36" s="7">
        <f t="shared" si="28"/>
        <v>17002.125</v>
      </c>
      <c r="BV36" s="7" cm="1">
        <f t="array" ref="BV36">SUMPRODUCT(--(SUM(G36,AC36,AY36,BU36)&gt;PARAMETRELER!$D$21:$D$24), (SUM(G36,AC36,AY36,BU36)-PARAMETRELER!$D$21:$D$24), {0.15;0.05;0.07;0.08})-SUM($H$2,H36,AD36,AZ36)</f>
        <v>2550.3187500000004</v>
      </c>
      <c r="BW36" s="7">
        <f>PARAMETRELER!$D$11</f>
        <v>2550.3187500000004</v>
      </c>
      <c r="BX36" s="7">
        <f t="shared" si="29"/>
        <v>68008.5</v>
      </c>
      <c r="BY36" s="7">
        <f t="shared" si="30"/>
        <v>51006.375</v>
      </c>
      <c r="BZ36" s="7">
        <f t="shared" si="31"/>
        <v>20002.5</v>
      </c>
      <c r="CA36" s="5">
        <f>PARAMETRELER!$D$6</f>
        <v>20002.5</v>
      </c>
      <c r="CB36" s="7">
        <f t="shared" si="145"/>
        <v>0</v>
      </c>
      <c r="CC36" s="7">
        <f>IF(BQ36&lt;=PARAMETRELER!$D$6,0,CB36*0.00759)</f>
        <v>0</v>
      </c>
      <c r="CD36" s="20">
        <f t="shared" si="100"/>
        <v>17002.125</v>
      </c>
      <c r="CE36" s="21">
        <f t="shared" si="101"/>
        <v>4100.5124999999998</v>
      </c>
      <c r="CF36" s="21">
        <f t="shared" si="32"/>
        <v>400.05</v>
      </c>
      <c r="CG36" s="20">
        <f t="shared" si="33"/>
        <v>24503.0625</v>
      </c>
      <c r="CH36" s="44">
        <f t="shared" si="102"/>
        <v>1000.125</v>
      </c>
      <c r="CI36" s="45">
        <f t="shared" si="103"/>
        <v>23502.9375</v>
      </c>
      <c r="CK36" s="2">
        <v>34</v>
      </c>
      <c r="CL36" s="2" t="str">
        <f t="shared" si="34"/>
        <v xml:space="preserve"> AD SOYAD 34</v>
      </c>
      <c r="CM36" s="7">
        <f t="shared" si="35"/>
        <v>20002.5</v>
      </c>
      <c r="CN36" s="11">
        <f>PARAMETRELER!$D$4</f>
        <v>150018.75</v>
      </c>
      <c r="CO36" s="7">
        <f t="shared" si="146"/>
        <v>2800.3500000000004</v>
      </c>
      <c r="CP36" s="7">
        <f t="shared" si="147"/>
        <v>200.02500000000001</v>
      </c>
      <c r="CQ36" s="7">
        <f t="shared" si="36"/>
        <v>17002.125</v>
      </c>
      <c r="CR36" s="7" cm="1">
        <f t="array" ref="CR36">SUMPRODUCT(--(SUM(G36,AC36,AY36,BU36,CQ36)&gt;PARAMETRELER!$D$21:$D$24), (SUM(G36,AC36,AY36,BU36,CQ36)-PARAMETRELER!$D$21:$D$24), {0.15;0.05;0.07;0.08})-SUM($H$2,H36,AD36,AZ36,BV36)</f>
        <v>2550.3187500000004</v>
      </c>
      <c r="CS36" s="7">
        <f>PARAMETRELER!$D$12</f>
        <v>2550.3187500000004</v>
      </c>
      <c r="CT36" s="7">
        <f t="shared" si="37"/>
        <v>85010.625</v>
      </c>
      <c r="CU36" s="7">
        <f t="shared" si="38"/>
        <v>68008.5</v>
      </c>
      <c r="CV36" s="7">
        <f t="shared" si="39"/>
        <v>20002.5</v>
      </c>
      <c r="CW36" s="5">
        <f>PARAMETRELER!$D$6</f>
        <v>20002.5</v>
      </c>
      <c r="CX36" s="7">
        <f t="shared" si="148"/>
        <v>0</v>
      </c>
      <c r="CY36" s="7">
        <f>IF(CM36&lt;=PARAMETRELER!$D$6,0,CX36*0.00759)</f>
        <v>0</v>
      </c>
      <c r="CZ36" s="20">
        <f t="shared" si="104"/>
        <v>17002.125</v>
      </c>
      <c r="DA36" s="21">
        <f t="shared" si="105"/>
        <v>4100.5124999999998</v>
      </c>
      <c r="DB36" s="21">
        <f t="shared" si="40"/>
        <v>400.05</v>
      </c>
      <c r="DC36" s="20">
        <f t="shared" si="41"/>
        <v>24503.0625</v>
      </c>
      <c r="DD36" s="44">
        <f t="shared" si="106"/>
        <v>1000.125</v>
      </c>
      <c r="DE36" s="45">
        <f t="shared" si="107"/>
        <v>23502.9375</v>
      </c>
      <c r="DG36" s="2">
        <v>34</v>
      </c>
      <c r="DH36" s="2" t="str">
        <f t="shared" si="200"/>
        <v xml:space="preserve"> AD SOYAD 34</v>
      </c>
      <c r="DI36" s="7">
        <f t="shared" si="201"/>
        <v>20002.5</v>
      </c>
      <c r="DJ36" s="11">
        <f>PARAMETRELER!$D$4</f>
        <v>150018.75</v>
      </c>
      <c r="DK36" s="7">
        <f t="shared" si="149"/>
        <v>2800.3500000000004</v>
      </c>
      <c r="DL36" s="7">
        <f t="shared" si="150"/>
        <v>200.02500000000001</v>
      </c>
      <c r="DM36" s="7">
        <f t="shared" si="43"/>
        <v>17002.125</v>
      </c>
      <c r="DN36" s="7" cm="1">
        <f t="array" ref="DN36">SUMPRODUCT(--(SUM(G36,AC36,AY36,BU36,CQ36,DM36)&gt;PARAMETRELER!$D$21:$D$24), (SUM(G36,AC36,AY36,BU36,CQ36,DM36)-PARAMETRELER!$D$21:$D$24), {0.15;0.05;0.07;0.08})-SUM($H$2,H36,AD36,AZ36,BV36,CR36)</f>
        <v>2550.3187499999985</v>
      </c>
      <c r="DO36" s="7">
        <f>PARAMETRELER!$D$13</f>
        <v>2550.3187499999985</v>
      </c>
      <c r="DP36" s="7">
        <f t="shared" si="44"/>
        <v>102012.75</v>
      </c>
      <c r="DQ36" s="7">
        <f t="shared" si="45"/>
        <v>85010.625</v>
      </c>
      <c r="DR36" s="7">
        <f t="shared" si="46"/>
        <v>20002.5</v>
      </c>
      <c r="DS36" s="5">
        <f>PARAMETRELER!$D$6</f>
        <v>20002.5</v>
      </c>
      <c r="DT36" s="7">
        <f t="shared" si="151"/>
        <v>0</v>
      </c>
      <c r="DU36" s="7">
        <f>IF(DI36&lt;=PARAMETRELER!$D$6,0,DT36*0.00759)</f>
        <v>0</v>
      </c>
      <c r="DV36" s="20">
        <f t="shared" si="108"/>
        <v>17002.125</v>
      </c>
      <c r="DW36" s="21">
        <f t="shared" si="109"/>
        <v>4100.5124999999998</v>
      </c>
      <c r="DX36" s="21">
        <f t="shared" si="47"/>
        <v>400.05</v>
      </c>
      <c r="DY36" s="20">
        <f t="shared" si="48"/>
        <v>24503.0625</v>
      </c>
      <c r="DZ36" s="44">
        <f t="shared" si="110"/>
        <v>1000.125</v>
      </c>
      <c r="EA36" s="45">
        <f t="shared" si="111"/>
        <v>23502.9375</v>
      </c>
      <c r="EC36" s="2">
        <v>34</v>
      </c>
      <c r="ED36" s="2" t="str">
        <f t="shared" si="49"/>
        <v xml:space="preserve"> AD SOYAD 34</v>
      </c>
      <c r="EE36" s="7">
        <f t="shared" si="152"/>
        <v>20002.5</v>
      </c>
      <c r="EF36" s="11">
        <f>PARAMETRELER!$D$4</f>
        <v>150018.75</v>
      </c>
      <c r="EG36" s="7">
        <f t="shared" si="153"/>
        <v>2800.3500000000004</v>
      </c>
      <c r="EH36" s="7">
        <f t="shared" si="154"/>
        <v>200.02500000000001</v>
      </c>
      <c r="EI36" s="7">
        <f t="shared" si="155"/>
        <v>17002.125</v>
      </c>
      <c r="EJ36" s="7" cm="1">
        <f t="array" ref="EJ36">SUMPRODUCT(--(SUM(G36,AC36,AY36,BU36,CQ36,DM36,EI36)&gt;PARAMETRELER!$D$21:$D$24), (SUM(G36,AC36,AY36,BU36,CQ36,DM36,EI36)-PARAMETRELER!$D$21:$D$24), {0.15;0.05;0.07;0.08})-SUM($H$2,H36,AD36,AZ36,BV36,CR36,DN36)</f>
        <v>3001.0625000000036</v>
      </c>
      <c r="EK36" s="7">
        <f>PARAMETRELER!$D$14</f>
        <v>3001.0625000000036</v>
      </c>
      <c r="EL36" s="7">
        <f t="shared" si="156"/>
        <v>119014.875</v>
      </c>
      <c r="EM36" s="7">
        <f t="shared" si="157"/>
        <v>102012.75</v>
      </c>
      <c r="EN36" s="7">
        <f t="shared" si="158"/>
        <v>20002.5</v>
      </c>
      <c r="EO36" s="5">
        <f>PARAMETRELER!$D$6</f>
        <v>20002.5</v>
      </c>
      <c r="EP36" s="7">
        <f t="shared" si="159"/>
        <v>0</v>
      </c>
      <c r="EQ36" s="7">
        <f>IF(EE36&lt;=PARAMETRELER!$D$6,0,EP36*0.00759)</f>
        <v>0</v>
      </c>
      <c r="ER36" s="20">
        <f t="shared" si="112"/>
        <v>17002.125</v>
      </c>
      <c r="ES36" s="21">
        <f t="shared" si="113"/>
        <v>4100.5124999999998</v>
      </c>
      <c r="ET36" s="21">
        <f t="shared" si="54"/>
        <v>400.05</v>
      </c>
      <c r="EU36" s="20">
        <f t="shared" si="55"/>
        <v>24503.0625</v>
      </c>
      <c r="EV36" s="44">
        <f t="shared" si="114"/>
        <v>1000.125</v>
      </c>
      <c r="EW36" s="45">
        <f t="shared" si="115"/>
        <v>23502.9375</v>
      </c>
      <c r="EY36" s="2">
        <v>34</v>
      </c>
      <c r="EZ36" s="2" t="str">
        <f t="shared" si="56"/>
        <v xml:space="preserve"> AD SOYAD 34</v>
      </c>
      <c r="FA36" s="7">
        <f t="shared" si="160"/>
        <v>20002.5</v>
      </c>
      <c r="FB36" s="11">
        <f>PARAMETRELER!$D$4</f>
        <v>150018.75</v>
      </c>
      <c r="FC36" s="7">
        <f t="shared" si="161"/>
        <v>2800.3500000000004</v>
      </c>
      <c r="FD36" s="7">
        <f t="shared" si="162"/>
        <v>200.02500000000001</v>
      </c>
      <c r="FE36" s="7">
        <f t="shared" si="163"/>
        <v>17002.125</v>
      </c>
      <c r="FF36" s="7" cm="1">
        <f t="array" ref="FF36">SUMPRODUCT(--(SUM(G36,AC36,AY36,BU36,CQ36,DM36,EI36,FE36)&gt;PARAMETRELER!$D$21:$D$24), (SUM(G36,AC36,AY36,BU36,CQ36,DM36,EI36,FE36)-PARAMETRELER!$D$21:$D$24), {0.15;0.05;0.07;0.08})-SUM($H$2,H36,AD36,AZ36,BV36,CR36,DN36,EJ36)</f>
        <v>3400.4249999999956</v>
      </c>
      <c r="FG36" s="7">
        <f>PARAMETRELER!$D$15</f>
        <v>3400.4249999999956</v>
      </c>
      <c r="FH36" s="7">
        <f t="shared" si="164"/>
        <v>136017</v>
      </c>
      <c r="FI36" s="7">
        <f t="shared" si="165"/>
        <v>119014.875</v>
      </c>
      <c r="FJ36" s="7">
        <f t="shared" si="166"/>
        <v>20002.5</v>
      </c>
      <c r="FK36" s="5">
        <f>PARAMETRELER!$D$6</f>
        <v>20002.5</v>
      </c>
      <c r="FL36" s="7">
        <f t="shared" si="167"/>
        <v>0</v>
      </c>
      <c r="FM36" s="7">
        <f>IF(FA36&lt;=PARAMETRELER!$D$6,0,FL36*0.00759)</f>
        <v>0</v>
      </c>
      <c r="FN36" s="20">
        <f t="shared" si="116"/>
        <v>17002.125</v>
      </c>
      <c r="FO36" s="21">
        <f t="shared" si="117"/>
        <v>4100.5124999999998</v>
      </c>
      <c r="FP36" s="21">
        <f t="shared" si="61"/>
        <v>400.05</v>
      </c>
      <c r="FQ36" s="20">
        <f t="shared" si="62"/>
        <v>24503.0625</v>
      </c>
      <c r="FR36" s="44">
        <f t="shared" si="118"/>
        <v>1000.125</v>
      </c>
      <c r="FS36" s="45">
        <f t="shared" si="119"/>
        <v>23502.9375</v>
      </c>
      <c r="FU36" s="2">
        <v>34</v>
      </c>
      <c r="FV36" s="2" t="str">
        <f t="shared" si="63"/>
        <v xml:space="preserve"> AD SOYAD 34</v>
      </c>
      <c r="FW36" s="7">
        <f t="shared" si="168"/>
        <v>20002.5</v>
      </c>
      <c r="FX36" s="11">
        <f>PARAMETRELER!$D$4</f>
        <v>150018.75</v>
      </c>
      <c r="FY36" s="7">
        <f t="shared" si="169"/>
        <v>2800.3500000000004</v>
      </c>
      <c r="FZ36" s="7">
        <f t="shared" si="170"/>
        <v>200.02500000000001</v>
      </c>
      <c r="GA36" s="7">
        <f t="shared" si="171"/>
        <v>17002.125</v>
      </c>
      <c r="GB36" s="7" cm="1">
        <f t="array" ref="GB36">SUMPRODUCT(--(SUM(G36,AC36,AY36,BU36,CQ36,DM36,EI36,FE36,GA36)&gt;PARAMETRELER!$D$21:$D$24), (SUM(G36,AC36,AY36,BU36,CQ36,DM36,EI36,FE36,GA36)-PARAMETRELER!$D$21:$D$24), {0.15;0.05;0.07;0.08})-SUM($H$2,H36,AD36,AZ36,BV36,CR36,DN36,EJ36,FF36)</f>
        <v>3400.4249999999993</v>
      </c>
      <c r="GC36" s="7">
        <f>PARAMETRELER!$D$16</f>
        <v>3400.4249999999993</v>
      </c>
      <c r="GD36" s="7">
        <f t="shared" si="172"/>
        <v>153019.125</v>
      </c>
      <c r="GE36" s="7">
        <f t="shared" si="173"/>
        <v>136017</v>
      </c>
      <c r="GF36" s="7">
        <f t="shared" si="174"/>
        <v>20002.5</v>
      </c>
      <c r="GG36" s="5">
        <f>PARAMETRELER!$D$6</f>
        <v>20002.5</v>
      </c>
      <c r="GH36" s="7">
        <f t="shared" si="175"/>
        <v>0</v>
      </c>
      <c r="GI36" s="7">
        <f>IF(FW36&lt;=PARAMETRELER!$D$6,0,GH36*0.00759)</f>
        <v>0</v>
      </c>
      <c r="GJ36" s="20">
        <f t="shared" si="120"/>
        <v>17002.125</v>
      </c>
      <c r="GK36" s="21">
        <f t="shared" si="121"/>
        <v>4100.5124999999998</v>
      </c>
      <c r="GL36" s="21">
        <f t="shared" si="68"/>
        <v>400.05</v>
      </c>
      <c r="GM36" s="20">
        <f t="shared" si="69"/>
        <v>24503.0625</v>
      </c>
      <c r="GN36" s="44">
        <f t="shared" si="122"/>
        <v>1000.125</v>
      </c>
      <c r="GO36" s="45">
        <f t="shared" si="123"/>
        <v>23502.9375</v>
      </c>
      <c r="GQ36" s="2">
        <v>34</v>
      </c>
      <c r="GR36" s="2" t="str">
        <f t="shared" si="70"/>
        <v xml:space="preserve"> AD SOYAD 34</v>
      </c>
      <c r="GS36" s="7">
        <f t="shared" si="176"/>
        <v>20002.5</v>
      </c>
      <c r="GT36" s="11">
        <f>PARAMETRELER!$D$4</f>
        <v>150018.75</v>
      </c>
      <c r="GU36" s="7">
        <f t="shared" si="177"/>
        <v>2800.3500000000004</v>
      </c>
      <c r="GV36" s="7">
        <f t="shared" si="178"/>
        <v>200.02500000000001</v>
      </c>
      <c r="GW36" s="7">
        <f t="shared" si="179"/>
        <v>17002.125</v>
      </c>
      <c r="GX36" s="7" cm="1">
        <f t="array" ref="GX36">SUMPRODUCT(--(SUM(G36,AC36,AY36,BU36,CQ36,DM36,EI36,FE36,GA36,GW36)&gt;PARAMETRELER!$D$21:$D$24), (SUM(G36,AC36,AY36,BU36,CQ36,DM36,EI36,FE36,GA36,GW36)-PARAMETRELER!$D$21:$D$24), {0.15;0.05;0.07;0.08})-SUM($H$2,H36,AD36,AZ36,BV36,CR36,DN36,EJ36,FF36,GB36)</f>
        <v>3400.4250000000029</v>
      </c>
      <c r="GY36" s="7">
        <f>PARAMETRELER!$D$17</f>
        <v>3400.4250000000029</v>
      </c>
      <c r="GZ36" s="7">
        <f t="shared" si="180"/>
        <v>170021.25</v>
      </c>
      <c r="HA36" s="7">
        <f t="shared" si="181"/>
        <v>153019.125</v>
      </c>
      <c r="HB36" s="7">
        <f t="shared" si="182"/>
        <v>20002.5</v>
      </c>
      <c r="HC36" s="5">
        <f>PARAMETRELER!$D$6</f>
        <v>20002.5</v>
      </c>
      <c r="HD36" s="7">
        <f t="shared" si="183"/>
        <v>0</v>
      </c>
      <c r="HE36" s="7">
        <f>IF(GS36&lt;=PARAMETRELER!$D$6,0,HD36*0.00759)</f>
        <v>0</v>
      </c>
      <c r="HF36" s="20">
        <f t="shared" si="124"/>
        <v>17002.125</v>
      </c>
      <c r="HG36" s="21">
        <f t="shared" si="125"/>
        <v>4100.5124999999998</v>
      </c>
      <c r="HH36" s="21">
        <f t="shared" si="75"/>
        <v>400.05</v>
      </c>
      <c r="HI36" s="20">
        <f t="shared" si="76"/>
        <v>24503.0625</v>
      </c>
      <c r="HJ36" s="44">
        <f t="shared" si="126"/>
        <v>1000.125</v>
      </c>
      <c r="HK36" s="45">
        <f t="shared" si="127"/>
        <v>23502.9375</v>
      </c>
      <c r="HM36" s="2">
        <v>34</v>
      </c>
      <c r="HN36" s="2" t="str">
        <f t="shared" si="77"/>
        <v xml:space="preserve"> AD SOYAD 34</v>
      </c>
      <c r="HO36" s="7">
        <f t="shared" si="184"/>
        <v>20002.5</v>
      </c>
      <c r="HP36" s="11">
        <f>PARAMETRELER!$D$4</f>
        <v>150018.75</v>
      </c>
      <c r="HQ36" s="7">
        <f t="shared" si="185"/>
        <v>2800.3500000000004</v>
      </c>
      <c r="HR36" s="7">
        <f t="shared" si="186"/>
        <v>200.02500000000001</v>
      </c>
      <c r="HS36" s="7">
        <f t="shared" si="187"/>
        <v>17002.125</v>
      </c>
      <c r="HT36" s="7" cm="1">
        <f t="array" ref="HT36">SUMPRODUCT(--(SUM(G36,AC36,AY36,BU36,CQ36,DM36,EI36,FE36,GA36,GW36,HS36)&gt;PARAMETRELER!$D$21:$D$24), (SUM(G36,AC36,AY36,BU36,CQ36,DM36,EI36,FE36,GA36,GW36,HS36)-PARAMETRELER!$D$21:$D$24), {0.15;0.05;0.07;0.08})-SUM($H$2,H36,AD36,AZ36,BV36,CR36,DN36,EJ36,FF36,GB36,GX36)</f>
        <v>3400.4249999999993</v>
      </c>
      <c r="HU36" s="7">
        <f>PARAMETRELER!$D$18</f>
        <v>3400.4249999999993</v>
      </c>
      <c r="HV36" s="7">
        <f t="shared" si="188"/>
        <v>187023.375</v>
      </c>
      <c r="HW36" s="7">
        <f t="shared" si="189"/>
        <v>170021.25</v>
      </c>
      <c r="HX36" s="7">
        <f t="shared" si="190"/>
        <v>20002.5</v>
      </c>
      <c r="HY36" s="5">
        <f>PARAMETRELER!$D$6</f>
        <v>20002.5</v>
      </c>
      <c r="HZ36" s="7">
        <f t="shared" si="191"/>
        <v>0</v>
      </c>
      <c r="IA36" s="7">
        <f>IF(HO36&lt;=PARAMETRELER!$D$6,0,HZ36*0.00759)</f>
        <v>0</v>
      </c>
      <c r="IB36" s="20">
        <f t="shared" si="128"/>
        <v>17002.125</v>
      </c>
      <c r="IC36" s="21">
        <f t="shared" si="129"/>
        <v>4100.5124999999998</v>
      </c>
      <c r="ID36" s="21">
        <f t="shared" si="82"/>
        <v>400.05</v>
      </c>
      <c r="IE36" s="20">
        <f t="shared" si="83"/>
        <v>24503.0625</v>
      </c>
      <c r="IF36" s="44">
        <f t="shared" si="130"/>
        <v>1000.125</v>
      </c>
      <c r="IG36" s="45">
        <f t="shared" si="131"/>
        <v>23502.9375</v>
      </c>
      <c r="II36" s="2">
        <v>34</v>
      </c>
      <c r="IJ36" s="2" t="str">
        <f t="shared" si="84"/>
        <v xml:space="preserve"> AD SOYAD 34</v>
      </c>
      <c r="IK36" s="7">
        <f t="shared" si="192"/>
        <v>20002.5</v>
      </c>
      <c r="IL36" s="11">
        <f>PARAMETRELER!$D$4</f>
        <v>150018.75</v>
      </c>
      <c r="IM36" s="7">
        <f t="shared" si="193"/>
        <v>2800.3500000000004</v>
      </c>
      <c r="IN36" s="7">
        <f t="shared" si="194"/>
        <v>200.02500000000001</v>
      </c>
      <c r="IO36" s="7">
        <f t="shared" si="195"/>
        <v>17002.125</v>
      </c>
      <c r="IP36" s="7" cm="1">
        <f t="array" ref="IP36">SUMPRODUCT(--(SUM(G36,AC36,AY36,BU36,CQ36,DM36,EI36,FE36,GA36,GW36,HS36,IO36)&gt;PARAMETRELER!$D$21:$D$24), (SUM(G36,AC36,AY36,BU36,CQ36,DM36,EI36,FE36,GA36,GW36,HS36,IO36)-PARAMETRELER!$D$21:$D$24), {0.15;0.05;0.07;0.08})-SUM($H$2,H36,AD36,AZ36,BV36,CR36,DN36,EJ36,FF36,GB36,GX36,HT36)</f>
        <v>3400.4249999999993</v>
      </c>
      <c r="IQ36" s="7">
        <f>PARAMETRELER!$D$19</f>
        <v>3400.4249999999993</v>
      </c>
      <c r="IR36" s="7">
        <f t="shared" si="196"/>
        <v>204025.5</v>
      </c>
      <c r="IS36" s="7">
        <f t="shared" si="197"/>
        <v>187023.375</v>
      </c>
      <c r="IT36" s="7">
        <f t="shared" si="198"/>
        <v>20002.5</v>
      </c>
      <c r="IU36" s="5">
        <f>PARAMETRELER!$D$6</f>
        <v>20002.5</v>
      </c>
      <c r="IV36" s="7">
        <f t="shared" si="199"/>
        <v>0</v>
      </c>
      <c r="IW36" s="7">
        <f>IF(IK36&lt;=PARAMETRELER!$D$6,0,IV36*0.00759)</f>
        <v>0</v>
      </c>
      <c r="IX36" s="20">
        <f t="shared" si="132"/>
        <v>17002.125</v>
      </c>
      <c r="IY36" s="21">
        <f t="shared" si="133"/>
        <v>4100.5124999999998</v>
      </c>
      <c r="IZ36" s="21">
        <f t="shared" si="89"/>
        <v>400.05</v>
      </c>
      <c r="JA36" s="20">
        <f t="shared" si="90"/>
        <v>24503.0625</v>
      </c>
      <c r="JB36" s="44">
        <f t="shared" si="134"/>
        <v>1000.125</v>
      </c>
      <c r="JC36" s="45">
        <f t="shared" si="135"/>
        <v>23502.9375</v>
      </c>
    </row>
    <row r="37" spans="1:263" ht="15.6" x14ac:dyDescent="0.3">
      <c r="A37" s="3">
        <v>35</v>
      </c>
      <c r="B37" s="3" t="str">
        <f>'YILLIK MALİYET RAPORU'!B37</f>
        <v xml:space="preserve"> AD SOYAD 35</v>
      </c>
      <c r="C37" s="4">
        <f>'YILLIK MALİYET RAPORU'!C37</f>
        <v>20002.5</v>
      </c>
      <c r="D37" s="4">
        <f>PARAMETRELER!$D$4</f>
        <v>150018.75</v>
      </c>
      <c r="E37" s="4">
        <f t="shared" si="0"/>
        <v>2800.3500000000004</v>
      </c>
      <c r="F37" s="4">
        <f t="shared" si="1"/>
        <v>200.02500000000001</v>
      </c>
      <c r="G37" s="4">
        <f t="shared" si="2"/>
        <v>17002.125</v>
      </c>
      <c r="H37" s="4" cm="1">
        <f t="array" ref="H37">SUMPRODUCT(--(SUM(G37:G37)&gt;PARAMETRELER!$D$21:$D$24), (SUM(G37:G37)-PARAMETRELER!$D$21:$D$24), {0.15;0.05;0.07;0.08})-SUM($H$2:$H$2)</f>
        <v>2550.3187499999999</v>
      </c>
      <c r="I37" s="4">
        <f>PARAMETRELER!$D$8</f>
        <v>2550.3187499999999</v>
      </c>
      <c r="J37" s="4">
        <f t="shared" si="3"/>
        <v>17002.125</v>
      </c>
      <c r="K37" s="4">
        <v>0</v>
      </c>
      <c r="L37" s="4">
        <f t="shared" si="4"/>
        <v>20002.5</v>
      </c>
      <c r="M37" s="4">
        <f>PARAMETRELER!$D$6</f>
        <v>20002.5</v>
      </c>
      <c r="N37" s="4">
        <f t="shared" si="136"/>
        <v>0</v>
      </c>
      <c r="O37" s="4">
        <f>IF(C37&lt;=PARAMETRELER!$D$6,0,N37*0.00759)</f>
        <v>0</v>
      </c>
      <c r="P37" s="20">
        <f t="shared" si="5"/>
        <v>17002.125</v>
      </c>
      <c r="Q37" s="21">
        <f t="shared" si="6"/>
        <v>4100.5124999999998</v>
      </c>
      <c r="R37" s="21">
        <f t="shared" si="7"/>
        <v>400.05</v>
      </c>
      <c r="S37" s="22">
        <f t="shared" si="8"/>
        <v>24503.0625</v>
      </c>
      <c r="T37" s="44">
        <f t="shared" si="9"/>
        <v>1000.125</v>
      </c>
      <c r="U37" s="45">
        <f t="shared" si="91"/>
        <v>23502.9375</v>
      </c>
      <c r="W37" s="3">
        <v>35</v>
      </c>
      <c r="X37" s="3" t="str">
        <f t="shared" si="10"/>
        <v xml:space="preserve"> AD SOYAD 35</v>
      </c>
      <c r="Y37" s="4">
        <f t="shared" si="11"/>
        <v>20002.5</v>
      </c>
      <c r="Z37" s="4">
        <f>PARAMETRELER!$D$4</f>
        <v>150018.75</v>
      </c>
      <c r="AA37" s="4">
        <f t="shared" si="137"/>
        <v>2800.3500000000004</v>
      </c>
      <c r="AB37" s="4">
        <f t="shared" si="138"/>
        <v>200.02500000000001</v>
      </c>
      <c r="AC37" s="4">
        <f t="shared" si="12"/>
        <v>17002.125</v>
      </c>
      <c r="AD37" s="4" cm="1">
        <f t="array" ref="AD37">SUMPRODUCT(--(SUM(G37,AC37)&gt;PARAMETRELER!$D$21:$D$24), (SUM(G37,AC37)-PARAMETRELER!$D$21:$D$24), {0.15;0.05;0.07;0.08})-SUM($H$2,H37)</f>
        <v>2550.3187499999999</v>
      </c>
      <c r="AE37" s="4">
        <f>PARAMETRELER!$D$9</f>
        <v>2550.3187499999999</v>
      </c>
      <c r="AF37" s="4">
        <f t="shared" si="13"/>
        <v>34004.25</v>
      </c>
      <c r="AG37" s="4">
        <f t="shared" si="14"/>
        <v>17002.125</v>
      </c>
      <c r="AH37" s="4">
        <f t="shared" si="15"/>
        <v>20002.5</v>
      </c>
      <c r="AI37" s="4">
        <f>PARAMETRELER!$D$6</f>
        <v>20002.5</v>
      </c>
      <c r="AJ37" s="4">
        <f t="shared" si="139"/>
        <v>0</v>
      </c>
      <c r="AK37" s="4">
        <f>IF(Y37&lt;=PARAMETRELER!$D$6,0,AJ37*0.00759)</f>
        <v>0</v>
      </c>
      <c r="AL37" s="20">
        <f t="shared" si="92"/>
        <v>17002.125</v>
      </c>
      <c r="AM37" s="21">
        <f t="shared" si="93"/>
        <v>4100.5124999999998</v>
      </c>
      <c r="AN37" s="21">
        <f t="shared" si="16"/>
        <v>400.05</v>
      </c>
      <c r="AO37" s="22">
        <f t="shared" si="17"/>
        <v>24503.0625</v>
      </c>
      <c r="AP37" s="44">
        <f t="shared" si="94"/>
        <v>1000.125</v>
      </c>
      <c r="AQ37" s="45">
        <f t="shared" si="95"/>
        <v>23502.9375</v>
      </c>
      <c r="AS37" s="3">
        <v>35</v>
      </c>
      <c r="AT37" s="3" t="str">
        <f t="shared" si="18"/>
        <v xml:space="preserve"> AD SOYAD 35</v>
      </c>
      <c r="AU37" s="4">
        <f t="shared" si="19"/>
        <v>20002.5</v>
      </c>
      <c r="AV37" s="4">
        <f>PARAMETRELER!$D$4</f>
        <v>150018.75</v>
      </c>
      <c r="AW37" s="4">
        <f t="shared" si="140"/>
        <v>2800.3500000000004</v>
      </c>
      <c r="AX37" s="4">
        <f t="shared" si="141"/>
        <v>200.02500000000001</v>
      </c>
      <c r="AY37" s="4">
        <f t="shared" si="20"/>
        <v>17002.125</v>
      </c>
      <c r="AZ37" s="4" cm="1">
        <f t="array" ref="AZ37">SUMPRODUCT(--(SUM(G37,AC37,AY37)&gt;PARAMETRELER!$D$21:$D$24), (SUM(G37,AC37,AY37)-PARAMETRELER!$D$21:$D$24), {0.15;0.05;0.07;0.08})-SUM($H$2,H37,AD37)</f>
        <v>2550.3187499999995</v>
      </c>
      <c r="BA37" s="4">
        <f>PARAMETRELER!$D$10</f>
        <v>2550.3187499999995</v>
      </c>
      <c r="BB37" s="4">
        <f t="shared" si="21"/>
        <v>51006.375</v>
      </c>
      <c r="BC37" s="4">
        <f t="shared" si="22"/>
        <v>34004.25</v>
      </c>
      <c r="BD37" s="4">
        <f t="shared" si="23"/>
        <v>20002.5</v>
      </c>
      <c r="BE37" s="4">
        <f>PARAMETRELER!$D$6</f>
        <v>20002.5</v>
      </c>
      <c r="BF37" s="4">
        <f t="shared" si="142"/>
        <v>0</v>
      </c>
      <c r="BG37" s="4">
        <f>IF(AU37&lt;=PARAMETRELER!$D$6,0,BF37*0.00759)</f>
        <v>0</v>
      </c>
      <c r="BH37" s="20">
        <f t="shared" si="96"/>
        <v>17002.125</v>
      </c>
      <c r="BI37" s="21">
        <f t="shared" si="97"/>
        <v>4100.5124999999998</v>
      </c>
      <c r="BJ37" s="21">
        <f t="shared" si="24"/>
        <v>400.05</v>
      </c>
      <c r="BK37" s="22">
        <f t="shared" si="25"/>
        <v>24503.0625</v>
      </c>
      <c r="BL37" s="44">
        <f t="shared" si="98"/>
        <v>1000.125</v>
      </c>
      <c r="BM37" s="45">
        <f t="shared" si="99"/>
        <v>23502.9375</v>
      </c>
      <c r="BO37" s="3">
        <v>35</v>
      </c>
      <c r="BP37" s="3" t="str">
        <f t="shared" si="26"/>
        <v xml:space="preserve"> AD SOYAD 35</v>
      </c>
      <c r="BQ37" s="4">
        <f t="shared" si="27"/>
        <v>20002.5</v>
      </c>
      <c r="BR37" s="4">
        <f>PARAMETRELER!$D$4</f>
        <v>150018.75</v>
      </c>
      <c r="BS37" s="4">
        <f t="shared" si="143"/>
        <v>2800.3500000000004</v>
      </c>
      <c r="BT37" s="4">
        <f t="shared" si="144"/>
        <v>200.02500000000001</v>
      </c>
      <c r="BU37" s="4">
        <f t="shared" si="28"/>
        <v>17002.125</v>
      </c>
      <c r="BV37" s="4" cm="1">
        <f t="array" ref="BV37">SUMPRODUCT(--(SUM(G37,AC37,AY37,BU37)&gt;PARAMETRELER!$D$21:$D$24), (SUM(G37,AC37,AY37,BU37)-PARAMETRELER!$D$21:$D$24), {0.15;0.05;0.07;0.08})-SUM($H$2,H37,AD37,AZ37)</f>
        <v>2550.3187500000004</v>
      </c>
      <c r="BW37" s="4">
        <f>PARAMETRELER!$D$11</f>
        <v>2550.3187500000004</v>
      </c>
      <c r="BX37" s="4">
        <f t="shared" si="29"/>
        <v>68008.5</v>
      </c>
      <c r="BY37" s="4">
        <f t="shared" si="30"/>
        <v>51006.375</v>
      </c>
      <c r="BZ37" s="4">
        <f t="shared" si="31"/>
        <v>20002.5</v>
      </c>
      <c r="CA37" s="4">
        <f>PARAMETRELER!$D$6</f>
        <v>20002.5</v>
      </c>
      <c r="CB37" s="4">
        <f t="shared" si="145"/>
        <v>0</v>
      </c>
      <c r="CC37" s="4">
        <f>IF(BQ37&lt;=PARAMETRELER!$D$6,0,CB37*0.00759)</f>
        <v>0</v>
      </c>
      <c r="CD37" s="20">
        <f t="shared" si="100"/>
        <v>17002.125</v>
      </c>
      <c r="CE37" s="21">
        <f t="shared" si="101"/>
        <v>4100.5124999999998</v>
      </c>
      <c r="CF37" s="21">
        <f t="shared" si="32"/>
        <v>400.05</v>
      </c>
      <c r="CG37" s="22">
        <f t="shared" si="33"/>
        <v>24503.0625</v>
      </c>
      <c r="CH37" s="44">
        <f t="shared" si="102"/>
        <v>1000.125</v>
      </c>
      <c r="CI37" s="45">
        <f t="shared" si="103"/>
        <v>23502.9375</v>
      </c>
      <c r="CK37" s="3">
        <v>35</v>
      </c>
      <c r="CL37" s="3" t="str">
        <f t="shared" si="34"/>
        <v xml:space="preserve"> AD SOYAD 35</v>
      </c>
      <c r="CM37" s="4">
        <f t="shared" si="35"/>
        <v>20002.5</v>
      </c>
      <c r="CN37" s="4">
        <f>PARAMETRELER!$D$4</f>
        <v>150018.75</v>
      </c>
      <c r="CO37" s="4">
        <f t="shared" si="146"/>
        <v>2800.3500000000004</v>
      </c>
      <c r="CP37" s="4">
        <f t="shared" si="147"/>
        <v>200.02500000000001</v>
      </c>
      <c r="CQ37" s="4">
        <f t="shared" si="36"/>
        <v>17002.125</v>
      </c>
      <c r="CR37" s="4" cm="1">
        <f t="array" ref="CR37">SUMPRODUCT(--(SUM(G37,AC37,AY37,BU37,CQ37)&gt;PARAMETRELER!$D$21:$D$24), (SUM(G37,AC37,AY37,BU37,CQ37)-PARAMETRELER!$D$21:$D$24), {0.15;0.05;0.07;0.08})-SUM($H$2,H37,AD37,AZ37,BV37)</f>
        <v>2550.3187500000004</v>
      </c>
      <c r="CS37" s="4">
        <f>PARAMETRELER!$D$12</f>
        <v>2550.3187500000004</v>
      </c>
      <c r="CT37" s="4">
        <f t="shared" si="37"/>
        <v>85010.625</v>
      </c>
      <c r="CU37" s="4">
        <f t="shared" si="38"/>
        <v>68008.5</v>
      </c>
      <c r="CV37" s="4">
        <f t="shared" si="39"/>
        <v>20002.5</v>
      </c>
      <c r="CW37" s="4">
        <f>PARAMETRELER!$D$6</f>
        <v>20002.5</v>
      </c>
      <c r="CX37" s="4">
        <f t="shared" si="148"/>
        <v>0</v>
      </c>
      <c r="CY37" s="4">
        <f>IF(CM37&lt;=PARAMETRELER!$D$6,0,CX37*0.00759)</f>
        <v>0</v>
      </c>
      <c r="CZ37" s="20">
        <f t="shared" si="104"/>
        <v>17002.125</v>
      </c>
      <c r="DA37" s="21">
        <f t="shared" si="105"/>
        <v>4100.5124999999998</v>
      </c>
      <c r="DB37" s="21">
        <f t="shared" si="40"/>
        <v>400.05</v>
      </c>
      <c r="DC37" s="22">
        <f t="shared" si="41"/>
        <v>24503.0625</v>
      </c>
      <c r="DD37" s="44">
        <f t="shared" si="106"/>
        <v>1000.125</v>
      </c>
      <c r="DE37" s="45">
        <f t="shared" si="107"/>
        <v>23502.9375</v>
      </c>
      <c r="DG37" s="3">
        <v>35</v>
      </c>
      <c r="DH37" s="3" t="str">
        <f t="shared" si="200"/>
        <v xml:space="preserve"> AD SOYAD 35</v>
      </c>
      <c r="DI37" s="4">
        <f t="shared" si="201"/>
        <v>20002.5</v>
      </c>
      <c r="DJ37" s="4">
        <f>PARAMETRELER!$D$4</f>
        <v>150018.75</v>
      </c>
      <c r="DK37" s="4">
        <f t="shared" si="149"/>
        <v>2800.3500000000004</v>
      </c>
      <c r="DL37" s="4">
        <f t="shared" si="150"/>
        <v>200.02500000000001</v>
      </c>
      <c r="DM37" s="4">
        <f t="shared" si="43"/>
        <v>17002.125</v>
      </c>
      <c r="DN37" s="4" cm="1">
        <f t="array" ref="DN37">SUMPRODUCT(--(SUM(G37,AC37,AY37,BU37,CQ37,DM37)&gt;PARAMETRELER!$D$21:$D$24), (SUM(G37,AC37,AY37,BU37,CQ37,DM37)-PARAMETRELER!$D$21:$D$24), {0.15;0.05;0.07;0.08})-SUM($H$2,H37,AD37,AZ37,BV37,CR37)</f>
        <v>2550.3187499999985</v>
      </c>
      <c r="DO37" s="4">
        <f>PARAMETRELER!$D$13</f>
        <v>2550.3187499999985</v>
      </c>
      <c r="DP37" s="4">
        <f t="shared" si="44"/>
        <v>102012.75</v>
      </c>
      <c r="DQ37" s="4">
        <f t="shared" si="45"/>
        <v>85010.625</v>
      </c>
      <c r="DR37" s="4">
        <f t="shared" si="46"/>
        <v>20002.5</v>
      </c>
      <c r="DS37" s="4">
        <f>PARAMETRELER!$D$6</f>
        <v>20002.5</v>
      </c>
      <c r="DT37" s="4">
        <f t="shared" si="151"/>
        <v>0</v>
      </c>
      <c r="DU37" s="4">
        <f>IF(DI37&lt;=PARAMETRELER!$D$6,0,DT37*0.00759)</f>
        <v>0</v>
      </c>
      <c r="DV37" s="20">
        <f t="shared" si="108"/>
        <v>17002.125</v>
      </c>
      <c r="DW37" s="21">
        <f t="shared" si="109"/>
        <v>4100.5124999999998</v>
      </c>
      <c r="DX37" s="21">
        <f t="shared" si="47"/>
        <v>400.05</v>
      </c>
      <c r="DY37" s="22">
        <f t="shared" si="48"/>
        <v>24503.0625</v>
      </c>
      <c r="DZ37" s="44">
        <f t="shared" si="110"/>
        <v>1000.125</v>
      </c>
      <c r="EA37" s="45">
        <f t="shared" si="111"/>
        <v>23502.9375</v>
      </c>
      <c r="EC37" s="3">
        <v>35</v>
      </c>
      <c r="ED37" s="3" t="str">
        <f t="shared" si="49"/>
        <v xml:space="preserve"> AD SOYAD 35</v>
      </c>
      <c r="EE37" s="4">
        <f t="shared" si="152"/>
        <v>20002.5</v>
      </c>
      <c r="EF37" s="4">
        <f>PARAMETRELER!$D$4</f>
        <v>150018.75</v>
      </c>
      <c r="EG37" s="4">
        <f t="shared" si="153"/>
        <v>2800.3500000000004</v>
      </c>
      <c r="EH37" s="4">
        <f t="shared" si="154"/>
        <v>200.02500000000001</v>
      </c>
      <c r="EI37" s="4">
        <f t="shared" si="155"/>
        <v>17002.125</v>
      </c>
      <c r="EJ37" s="4" cm="1">
        <f t="array" ref="EJ37">SUMPRODUCT(--(SUM(G37,AC37,AY37,BU37,CQ37,DM37,EI37)&gt;PARAMETRELER!$D$21:$D$24), (SUM(G37,AC37,AY37,BU37,CQ37,DM37,EI37)-PARAMETRELER!$D$21:$D$24), {0.15;0.05;0.07;0.08})-SUM($H$2,H37,AD37,AZ37,BV37,CR37,DN37)</f>
        <v>3001.0625000000036</v>
      </c>
      <c r="EK37" s="4">
        <f>PARAMETRELER!$D$14</f>
        <v>3001.0625000000036</v>
      </c>
      <c r="EL37" s="4">
        <f t="shared" si="156"/>
        <v>119014.875</v>
      </c>
      <c r="EM37" s="4">
        <f t="shared" si="157"/>
        <v>102012.75</v>
      </c>
      <c r="EN37" s="4">
        <f t="shared" si="158"/>
        <v>20002.5</v>
      </c>
      <c r="EO37" s="4">
        <f>PARAMETRELER!$D$6</f>
        <v>20002.5</v>
      </c>
      <c r="EP37" s="4">
        <f t="shared" si="159"/>
        <v>0</v>
      </c>
      <c r="EQ37" s="4">
        <f>IF(EE37&lt;=PARAMETRELER!$D$6,0,EP37*0.00759)</f>
        <v>0</v>
      </c>
      <c r="ER37" s="20">
        <f t="shared" si="112"/>
        <v>17002.125</v>
      </c>
      <c r="ES37" s="21">
        <f t="shared" si="113"/>
        <v>4100.5124999999998</v>
      </c>
      <c r="ET37" s="21">
        <f t="shared" si="54"/>
        <v>400.05</v>
      </c>
      <c r="EU37" s="22">
        <f t="shared" si="55"/>
        <v>24503.0625</v>
      </c>
      <c r="EV37" s="44">
        <f t="shared" si="114"/>
        <v>1000.125</v>
      </c>
      <c r="EW37" s="45">
        <f t="shared" si="115"/>
        <v>23502.9375</v>
      </c>
      <c r="EY37" s="3">
        <v>35</v>
      </c>
      <c r="EZ37" s="3" t="str">
        <f t="shared" si="56"/>
        <v xml:space="preserve"> AD SOYAD 35</v>
      </c>
      <c r="FA37" s="4">
        <f t="shared" si="160"/>
        <v>20002.5</v>
      </c>
      <c r="FB37" s="4">
        <f>PARAMETRELER!$D$4</f>
        <v>150018.75</v>
      </c>
      <c r="FC37" s="4">
        <f t="shared" si="161"/>
        <v>2800.3500000000004</v>
      </c>
      <c r="FD37" s="4">
        <f t="shared" si="162"/>
        <v>200.02500000000001</v>
      </c>
      <c r="FE37" s="4">
        <f t="shared" si="163"/>
        <v>17002.125</v>
      </c>
      <c r="FF37" s="4" cm="1">
        <f t="array" ref="FF37">SUMPRODUCT(--(SUM(G37,AC37,AY37,BU37,CQ37,DM37,EI37,FE37)&gt;PARAMETRELER!$D$21:$D$24), (SUM(G37,AC37,AY37,BU37,CQ37,DM37,EI37,FE37)-PARAMETRELER!$D$21:$D$24), {0.15;0.05;0.07;0.08})-SUM($H$2,H37,AD37,AZ37,BV37,CR37,DN37,EJ37)</f>
        <v>3400.4249999999956</v>
      </c>
      <c r="FG37" s="4">
        <f>PARAMETRELER!$D$15</f>
        <v>3400.4249999999956</v>
      </c>
      <c r="FH37" s="4">
        <f t="shared" si="164"/>
        <v>136017</v>
      </c>
      <c r="FI37" s="4">
        <f t="shared" si="165"/>
        <v>119014.875</v>
      </c>
      <c r="FJ37" s="4">
        <f t="shared" si="166"/>
        <v>20002.5</v>
      </c>
      <c r="FK37" s="4">
        <f>PARAMETRELER!$D$6</f>
        <v>20002.5</v>
      </c>
      <c r="FL37" s="4">
        <f t="shared" si="167"/>
        <v>0</v>
      </c>
      <c r="FM37" s="4">
        <f>IF(FA37&lt;=PARAMETRELER!$D$6,0,FL37*0.00759)</f>
        <v>0</v>
      </c>
      <c r="FN37" s="20">
        <f t="shared" si="116"/>
        <v>17002.125</v>
      </c>
      <c r="FO37" s="21">
        <f t="shared" si="117"/>
        <v>4100.5124999999998</v>
      </c>
      <c r="FP37" s="21">
        <f t="shared" si="61"/>
        <v>400.05</v>
      </c>
      <c r="FQ37" s="22">
        <f t="shared" si="62"/>
        <v>24503.0625</v>
      </c>
      <c r="FR37" s="44">
        <f t="shared" si="118"/>
        <v>1000.125</v>
      </c>
      <c r="FS37" s="45">
        <f t="shared" si="119"/>
        <v>23502.9375</v>
      </c>
      <c r="FU37" s="3">
        <v>35</v>
      </c>
      <c r="FV37" s="3" t="str">
        <f t="shared" si="63"/>
        <v xml:space="preserve"> AD SOYAD 35</v>
      </c>
      <c r="FW37" s="4">
        <f t="shared" si="168"/>
        <v>20002.5</v>
      </c>
      <c r="FX37" s="4">
        <f>PARAMETRELER!$D$4</f>
        <v>150018.75</v>
      </c>
      <c r="FY37" s="4">
        <f t="shared" si="169"/>
        <v>2800.3500000000004</v>
      </c>
      <c r="FZ37" s="4">
        <f t="shared" si="170"/>
        <v>200.02500000000001</v>
      </c>
      <c r="GA37" s="4">
        <f t="shared" si="171"/>
        <v>17002.125</v>
      </c>
      <c r="GB37" s="4" cm="1">
        <f t="array" ref="GB37">SUMPRODUCT(--(SUM(G37,AC37,AY37,BU37,CQ37,DM37,EI37,FE37,GA37)&gt;PARAMETRELER!$D$21:$D$24), (SUM(G37,AC37,AY37,BU37,CQ37,DM37,EI37,FE37,GA37)-PARAMETRELER!$D$21:$D$24), {0.15;0.05;0.07;0.08})-SUM($H$2,H37,AD37,AZ37,BV37,CR37,DN37,EJ37,FF37)</f>
        <v>3400.4249999999993</v>
      </c>
      <c r="GC37" s="4">
        <f>PARAMETRELER!$D$16</f>
        <v>3400.4249999999993</v>
      </c>
      <c r="GD37" s="4">
        <f t="shared" si="172"/>
        <v>153019.125</v>
      </c>
      <c r="GE37" s="4">
        <f t="shared" si="173"/>
        <v>136017</v>
      </c>
      <c r="GF37" s="4">
        <f t="shared" si="174"/>
        <v>20002.5</v>
      </c>
      <c r="GG37" s="4">
        <f>PARAMETRELER!$D$6</f>
        <v>20002.5</v>
      </c>
      <c r="GH37" s="4">
        <f t="shared" si="175"/>
        <v>0</v>
      </c>
      <c r="GI37" s="4">
        <f>IF(FW37&lt;=PARAMETRELER!$D$6,0,GH37*0.00759)</f>
        <v>0</v>
      </c>
      <c r="GJ37" s="20">
        <f t="shared" si="120"/>
        <v>17002.125</v>
      </c>
      <c r="GK37" s="21">
        <f t="shared" si="121"/>
        <v>4100.5124999999998</v>
      </c>
      <c r="GL37" s="21">
        <f t="shared" si="68"/>
        <v>400.05</v>
      </c>
      <c r="GM37" s="22">
        <f t="shared" si="69"/>
        <v>24503.0625</v>
      </c>
      <c r="GN37" s="44">
        <f t="shared" si="122"/>
        <v>1000.125</v>
      </c>
      <c r="GO37" s="45">
        <f t="shared" si="123"/>
        <v>23502.9375</v>
      </c>
      <c r="GQ37" s="3">
        <v>35</v>
      </c>
      <c r="GR37" s="3" t="str">
        <f t="shared" si="70"/>
        <v xml:space="preserve"> AD SOYAD 35</v>
      </c>
      <c r="GS37" s="4">
        <f t="shared" si="176"/>
        <v>20002.5</v>
      </c>
      <c r="GT37" s="4">
        <f>PARAMETRELER!$D$4</f>
        <v>150018.75</v>
      </c>
      <c r="GU37" s="4">
        <f t="shared" si="177"/>
        <v>2800.3500000000004</v>
      </c>
      <c r="GV37" s="4">
        <f t="shared" si="178"/>
        <v>200.02500000000001</v>
      </c>
      <c r="GW37" s="4">
        <f t="shared" si="179"/>
        <v>17002.125</v>
      </c>
      <c r="GX37" s="4" cm="1">
        <f t="array" ref="GX37">SUMPRODUCT(--(SUM(G37,AC37,AY37,BU37,CQ37,DM37,EI37,FE37,GA37,GW37)&gt;PARAMETRELER!$D$21:$D$24), (SUM(G37,AC37,AY37,BU37,CQ37,DM37,EI37,FE37,GA37,GW37)-PARAMETRELER!$D$21:$D$24), {0.15;0.05;0.07;0.08})-SUM($H$2,H37,AD37,AZ37,BV37,CR37,DN37,EJ37,FF37,GB37)</f>
        <v>3400.4250000000029</v>
      </c>
      <c r="GY37" s="4">
        <f>PARAMETRELER!$D$17</f>
        <v>3400.4250000000029</v>
      </c>
      <c r="GZ37" s="4">
        <f t="shared" si="180"/>
        <v>170021.25</v>
      </c>
      <c r="HA37" s="4">
        <f t="shared" si="181"/>
        <v>153019.125</v>
      </c>
      <c r="HB37" s="4">
        <f t="shared" si="182"/>
        <v>20002.5</v>
      </c>
      <c r="HC37" s="4">
        <f>PARAMETRELER!$D$6</f>
        <v>20002.5</v>
      </c>
      <c r="HD37" s="4">
        <f t="shared" si="183"/>
        <v>0</v>
      </c>
      <c r="HE37" s="4">
        <f>IF(GS37&lt;=PARAMETRELER!$D$6,0,HD37*0.00759)</f>
        <v>0</v>
      </c>
      <c r="HF37" s="20">
        <f t="shared" si="124"/>
        <v>17002.125</v>
      </c>
      <c r="HG37" s="21">
        <f t="shared" si="125"/>
        <v>4100.5124999999998</v>
      </c>
      <c r="HH37" s="21">
        <f t="shared" si="75"/>
        <v>400.05</v>
      </c>
      <c r="HI37" s="22">
        <f t="shared" si="76"/>
        <v>24503.0625</v>
      </c>
      <c r="HJ37" s="44">
        <f t="shared" si="126"/>
        <v>1000.125</v>
      </c>
      <c r="HK37" s="45">
        <f t="shared" si="127"/>
        <v>23502.9375</v>
      </c>
      <c r="HM37" s="3">
        <v>35</v>
      </c>
      <c r="HN37" s="3" t="str">
        <f t="shared" si="77"/>
        <v xml:space="preserve"> AD SOYAD 35</v>
      </c>
      <c r="HO37" s="4">
        <f t="shared" si="184"/>
        <v>20002.5</v>
      </c>
      <c r="HP37" s="4">
        <f>PARAMETRELER!$D$4</f>
        <v>150018.75</v>
      </c>
      <c r="HQ37" s="4">
        <f t="shared" si="185"/>
        <v>2800.3500000000004</v>
      </c>
      <c r="HR37" s="4">
        <f t="shared" si="186"/>
        <v>200.02500000000001</v>
      </c>
      <c r="HS37" s="4">
        <f t="shared" si="187"/>
        <v>17002.125</v>
      </c>
      <c r="HT37" s="4" cm="1">
        <f t="array" ref="HT37">SUMPRODUCT(--(SUM(G37,AC37,AY37,BU37,CQ37,DM37,EI37,FE37,GA37,GW37,HS37)&gt;PARAMETRELER!$D$21:$D$24), (SUM(G37,AC37,AY37,BU37,CQ37,DM37,EI37,FE37,GA37,GW37,HS37)-PARAMETRELER!$D$21:$D$24), {0.15;0.05;0.07;0.08})-SUM($H$2,H37,AD37,AZ37,BV37,CR37,DN37,EJ37,FF37,GB37,GX37)</f>
        <v>3400.4249999999993</v>
      </c>
      <c r="HU37" s="4">
        <f>PARAMETRELER!$D$18</f>
        <v>3400.4249999999993</v>
      </c>
      <c r="HV37" s="4">
        <f t="shared" si="188"/>
        <v>187023.375</v>
      </c>
      <c r="HW37" s="4">
        <f t="shared" si="189"/>
        <v>170021.25</v>
      </c>
      <c r="HX37" s="4">
        <f t="shared" si="190"/>
        <v>20002.5</v>
      </c>
      <c r="HY37" s="4">
        <f>PARAMETRELER!$D$6</f>
        <v>20002.5</v>
      </c>
      <c r="HZ37" s="4">
        <f t="shared" si="191"/>
        <v>0</v>
      </c>
      <c r="IA37" s="4">
        <f>IF(HO37&lt;=PARAMETRELER!$D$6,0,HZ37*0.00759)</f>
        <v>0</v>
      </c>
      <c r="IB37" s="20">
        <f t="shared" si="128"/>
        <v>17002.125</v>
      </c>
      <c r="IC37" s="21">
        <f t="shared" si="129"/>
        <v>4100.5124999999998</v>
      </c>
      <c r="ID37" s="21">
        <f t="shared" si="82"/>
        <v>400.05</v>
      </c>
      <c r="IE37" s="22">
        <f t="shared" si="83"/>
        <v>24503.0625</v>
      </c>
      <c r="IF37" s="44">
        <f t="shared" si="130"/>
        <v>1000.125</v>
      </c>
      <c r="IG37" s="45">
        <f t="shared" si="131"/>
        <v>23502.9375</v>
      </c>
      <c r="II37" s="3">
        <v>35</v>
      </c>
      <c r="IJ37" s="3" t="str">
        <f t="shared" si="84"/>
        <v xml:space="preserve"> AD SOYAD 35</v>
      </c>
      <c r="IK37" s="4">
        <f t="shared" si="192"/>
        <v>20002.5</v>
      </c>
      <c r="IL37" s="4">
        <f>PARAMETRELER!$D$4</f>
        <v>150018.75</v>
      </c>
      <c r="IM37" s="4">
        <f t="shared" si="193"/>
        <v>2800.3500000000004</v>
      </c>
      <c r="IN37" s="4">
        <f t="shared" si="194"/>
        <v>200.02500000000001</v>
      </c>
      <c r="IO37" s="4">
        <f t="shared" si="195"/>
        <v>17002.125</v>
      </c>
      <c r="IP37" s="4" cm="1">
        <f t="array" ref="IP37">SUMPRODUCT(--(SUM(G37,AC37,AY37,BU37,CQ37,DM37,EI37,FE37,GA37,GW37,HS37,IO37)&gt;PARAMETRELER!$D$21:$D$24), (SUM(G37,AC37,AY37,BU37,CQ37,DM37,EI37,FE37,GA37,GW37,HS37,IO37)-PARAMETRELER!$D$21:$D$24), {0.15;0.05;0.07;0.08})-SUM($H$2,H37,AD37,AZ37,BV37,CR37,DN37,EJ37,FF37,GB37,GX37,HT37)</f>
        <v>3400.4249999999993</v>
      </c>
      <c r="IQ37" s="4">
        <f>PARAMETRELER!$D$19</f>
        <v>3400.4249999999993</v>
      </c>
      <c r="IR37" s="4">
        <f t="shared" si="196"/>
        <v>204025.5</v>
      </c>
      <c r="IS37" s="4">
        <f t="shared" si="197"/>
        <v>187023.375</v>
      </c>
      <c r="IT37" s="4">
        <f t="shared" si="198"/>
        <v>20002.5</v>
      </c>
      <c r="IU37" s="4">
        <f>PARAMETRELER!$D$6</f>
        <v>20002.5</v>
      </c>
      <c r="IV37" s="4">
        <f t="shared" si="199"/>
        <v>0</v>
      </c>
      <c r="IW37" s="4">
        <f>IF(IK37&lt;=PARAMETRELER!$D$6,0,IV37*0.00759)</f>
        <v>0</v>
      </c>
      <c r="IX37" s="20">
        <f t="shared" si="132"/>
        <v>17002.125</v>
      </c>
      <c r="IY37" s="21">
        <f t="shared" si="133"/>
        <v>4100.5124999999998</v>
      </c>
      <c r="IZ37" s="21">
        <f t="shared" si="89"/>
        <v>400.05</v>
      </c>
      <c r="JA37" s="22">
        <f t="shared" si="90"/>
        <v>24503.0625</v>
      </c>
      <c r="JB37" s="44">
        <f t="shared" si="134"/>
        <v>1000.125</v>
      </c>
      <c r="JC37" s="45">
        <f t="shared" si="135"/>
        <v>23502.9375</v>
      </c>
    </row>
    <row r="38" spans="1:263" ht="15.6" x14ac:dyDescent="0.3">
      <c r="A38" s="2">
        <v>36</v>
      </c>
      <c r="B38" s="2" t="str">
        <f>'YILLIK MALİYET RAPORU'!B38</f>
        <v xml:space="preserve"> AD SOYAD 36</v>
      </c>
      <c r="C38" s="7">
        <f>'YILLIK MALİYET RAPORU'!C38</f>
        <v>20002.5</v>
      </c>
      <c r="D38" s="11">
        <f>PARAMETRELER!$D$4</f>
        <v>150018.75</v>
      </c>
      <c r="E38" s="7">
        <f t="shared" si="0"/>
        <v>2800.3500000000004</v>
      </c>
      <c r="F38" s="7">
        <f t="shared" si="1"/>
        <v>200.02500000000001</v>
      </c>
      <c r="G38" s="7">
        <f t="shared" si="2"/>
        <v>17002.125</v>
      </c>
      <c r="H38" s="7" cm="1">
        <f t="array" ref="H38">SUMPRODUCT(--(SUM(G38:G38)&gt;PARAMETRELER!$D$21:$D$24), (SUM(G38:G38)-PARAMETRELER!$D$21:$D$24), {0.15;0.05;0.07;0.08})-SUM($H$2:$H$2)</f>
        <v>2550.3187499999999</v>
      </c>
      <c r="I38" s="7">
        <f>PARAMETRELER!$D$8</f>
        <v>2550.3187499999999</v>
      </c>
      <c r="J38" s="7">
        <f t="shared" si="3"/>
        <v>17002.125</v>
      </c>
      <c r="K38" s="7">
        <v>0</v>
      </c>
      <c r="L38" s="7">
        <f t="shared" si="4"/>
        <v>20002.5</v>
      </c>
      <c r="M38" s="5">
        <f>PARAMETRELER!$D$6</f>
        <v>20002.5</v>
      </c>
      <c r="N38" s="7">
        <f t="shared" si="136"/>
        <v>0</v>
      </c>
      <c r="O38" s="7">
        <f>IF(C38&lt;=PARAMETRELER!$D$6,0,N38*0.00759)</f>
        <v>0</v>
      </c>
      <c r="P38" s="20">
        <f t="shared" si="5"/>
        <v>17002.125</v>
      </c>
      <c r="Q38" s="21">
        <f t="shared" si="6"/>
        <v>4100.5124999999998</v>
      </c>
      <c r="R38" s="21">
        <f t="shared" si="7"/>
        <v>400.05</v>
      </c>
      <c r="S38" s="20">
        <f t="shared" si="8"/>
        <v>24503.0625</v>
      </c>
      <c r="T38" s="44">
        <f t="shared" si="9"/>
        <v>1000.125</v>
      </c>
      <c r="U38" s="45">
        <f t="shared" si="91"/>
        <v>23502.9375</v>
      </c>
      <c r="W38" s="2">
        <v>36</v>
      </c>
      <c r="X38" s="2" t="str">
        <f t="shared" si="10"/>
        <v xml:space="preserve"> AD SOYAD 36</v>
      </c>
      <c r="Y38" s="7">
        <f t="shared" si="11"/>
        <v>20002.5</v>
      </c>
      <c r="Z38" s="11">
        <f>PARAMETRELER!$D$4</f>
        <v>150018.75</v>
      </c>
      <c r="AA38" s="7">
        <f t="shared" si="137"/>
        <v>2800.3500000000004</v>
      </c>
      <c r="AB38" s="7">
        <f t="shared" si="138"/>
        <v>200.02500000000001</v>
      </c>
      <c r="AC38" s="7">
        <f t="shared" si="12"/>
        <v>17002.125</v>
      </c>
      <c r="AD38" s="7" cm="1">
        <f t="array" ref="AD38">SUMPRODUCT(--(SUM(G38,AC38)&gt;PARAMETRELER!$D$21:$D$24), (SUM(G38,AC38)-PARAMETRELER!$D$21:$D$24), {0.15;0.05;0.07;0.08})-SUM($H$2,H38)</f>
        <v>2550.3187499999999</v>
      </c>
      <c r="AE38" s="7">
        <f>PARAMETRELER!$D$9</f>
        <v>2550.3187499999999</v>
      </c>
      <c r="AF38" s="7">
        <f t="shared" si="13"/>
        <v>34004.25</v>
      </c>
      <c r="AG38" s="7">
        <f t="shared" si="14"/>
        <v>17002.125</v>
      </c>
      <c r="AH38" s="7">
        <f t="shared" si="15"/>
        <v>20002.5</v>
      </c>
      <c r="AI38" s="5">
        <f>PARAMETRELER!$D$6</f>
        <v>20002.5</v>
      </c>
      <c r="AJ38" s="7">
        <f t="shared" si="139"/>
        <v>0</v>
      </c>
      <c r="AK38" s="7">
        <f>IF(Y38&lt;=PARAMETRELER!$D$6,0,AJ38*0.00759)</f>
        <v>0</v>
      </c>
      <c r="AL38" s="20">
        <f t="shared" si="92"/>
        <v>17002.125</v>
      </c>
      <c r="AM38" s="21">
        <f t="shared" si="93"/>
        <v>4100.5124999999998</v>
      </c>
      <c r="AN38" s="21">
        <f t="shared" si="16"/>
        <v>400.05</v>
      </c>
      <c r="AO38" s="20">
        <f t="shared" si="17"/>
        <v>24503.0625</v>
      </c>
      <c r="AP38" s="44">
        <f t="shared" si="94"/>
        <v>1000.125</v>
      </c>
      <c r="AQ38" s="45">
        <f t="shared" si="95"/>
        <v>23502.9375</v>
      </c>
      <c r="AS38" s="2">
        <v>36</v>
      </c>
      <c r="AT38" s="2" t="str">
        <f t="shared" si="18"/>
        <v xml:space="preserve"> AD SOYAD 36</v>
      </c>
      <c r="AU38" s="7">
        <f t="shared" si="19"/>
        <v>20002.5</v>
      </c>
      <c r="AV38" s="11">
        <f>PARAMETRELER!$D$4</f>
        <v>150018.75</v>
      </c>
      <c r="AW38" s="7">
        <f t="shared" si="140"/>
        <v>2800.3500000000004</v>
      </c>
      <c r="AX38" s="7">
        <f t="shared" si="141"/>
        <v>200.02500000000001</v>
      </c>
      <c r="AY38" s="7">
        <f t="shared" si="20"/>
        <v>17002.125</v>
      </c>
      <c r="AZ38" s="7" cm="1">
        <f t="array" ref="AZ38">SUMPRODUCT(--(SUM(G38,AC38,AY38)&gt;PARAMETRELER!$D$21:$D$24), (SUM(G38,AC38,AY38)-PARAMETRELER!$D$21:$D$24), {0.15;0.05;0.07;0.08})-SUM($H$2,H38,AD38)</f>
        <v>2550.3187499999995</v>
      </c>
      <c r="BA38" s="7">
        <f>PARAMETRELER!$D$10</f>
        <v>2550.3187499999995</v>
      </c>
      <c r="BB38" s="7">
        <f t="shared" si="21"/>
        <v>51006.375</v>
      </c>
      <c r="BC38" s="7">
        <f t="shared" si="22"/>
        <v>34004.25</v>
      </c>
      <c r="BD38" s="7">
        <f t="shared" si="23"/>
        <v>20002.5</v>
      </c>
      <c r="BE38" s="5">
        <f>PARAMETRELER!$D$6</f>
        <v>20002.5</v>
      </c>
      <c r="BF38" s="7">
        <f t="shared" si="142"/>
        <v>0</v>
      </c>
      <c r="BG38" s="7">
        <f>IF(AU38&lt;=PARAMETRELER!$D$6,0,BF38*0.00759)</f>
        <v>0</v>
      </c>
      <c r="BH38" s="20">
        <f t="shared" si="96"/>
        <v>17002.125</v>
      </c>
      <c r="BI38" s="21">
        <f t="shared" si="97"/>
        <v>4100.5124999999998</v>
      </c>
      <c r="BJ38" s="21">
        <f t="shared" si="24"/>
        <v>400.05</v>
      </c>
      <c r="BK38" s="20">
        <f t="shared" si="25"/>
        <v>24503.0625</v>
      </c>
      <c r="BL38" s="44">
        <f t="shared" si="98"/>
        <v>1000.125</v>
      </c>
      <c r="BM38" s="45">
        <f t="shared" si="99"/>
        <v>23502.9375</v>
      </c>
      <c r="BO38" s="2">
        <v>36</v>
      </c>
      <c r="BP38" s="2" t="str">
        <f t="shared" si="26"/>
        <v xml:space="preserve"> AD SOYAD 36</v>
      </c>
      <c r="BQ38" s="7">
        <f t="shared" si="27"/>
        <v>20002.5</v>
      </c>
      <c r="BR38" s="11">
        <f>PARAMETRELER!$D$4</f>
        <v>150018.75</v>
      </c>
      <c r="BS38" s="7">
        <f t="shared" si="143"/>
        <v>2800.3500000000004</v>
      </c>
      <c r="BT38" s="7">
        <f t="shared" si="144"/>
        <v>200.02500000000001</v>
      </c>
      <c r="BU38" s="7">
        <f t="shared" si="28"/>
        <v>17002.125</v>
      </c>
      <c r="BV38" s="7" cm="1">
        <f t="array" ref="BV38">SUMPRODUCT(--(SUM(G38,AC38,AY38,BU38)&gt;PARAMETRELER!$D$21:$D$24), (SUM(G38,AC38,AY38,BU38)-PARAMETRELER!$D$21:$D$24), {0.15;0.05;0.07;0.08})-SUM($H$2,H38,AD38,AZ38)</f>
        <v>2550.3187500000004</v>
      </c>
      <c r="BW38" s="7">
        <f>PARAMETRELER!$D$11</f>
        <v>2550.3187500000004</v>
      </c>
      <c r="BX38" s="7">
        <f t="shared" si="29"/>
        <v>68008.5</v>
      </c>
      <c r="BY38" s="7">
        <f t="shared" si="30"/>
        <v>51006.375</v>
      </c>
      <c r="BZ38" s="7">
        <f t="shared" si="31"/>
        <v>20002.5</v>
      </c>
      <c r="CA38" s="5">
        <f>PARAMETRELER!$D$6</f>
        <v>20002.5</v>
      </c>
      <c r="CB38" s="7">
        <f t="shared" si="145"/>
        <v>0</v>
      </c>
      <c r="CC38" s="7">
        <f>IF(BQ38&lt;=PARAMETRELER!$D$6,0,CB38*0.00759)</f>
        <v>0</v>
      </c>
      <c r="CD38" s="20">
        <f t="shared" si="100"/>
        <v>17002.125</v>
      </c>
      <c r="CE38" s="21">
        <f t="shared" si="101"/>
        <v>4100.5124999999998</v>
      </c>
      <c r="CF38" s="21">
        <f t="shared" si="32"/>
        <v>400.05</v>
      </c>
      <c r="CG38" s="20">
        <f t="shared" si="33"/>
        <v>24503.0625</v>
      </c>
      <c r="CH38" s="44">
        <f t="shared" si="102"/>
        <v>1000.125</v>
      </c>
      <c r="CI38" s="45">
        <f t="shared" si="103"/>
        <v>23502.9375</v>
      </c>
      <c r="CK38" s="2">
        <v>36</v>
      </c>
      <c r="CL38" s="2" t="str">
        <f t="shared" si="34"/>
        <v xml:space="preserve"> AD SOYAD 36</v>
      </c>
      <c r="CM38" s="7">
        <f t="shared" si="35"/>
        <v>20002.5</v>
      </c>
      <c r="CN38" s="11">
        <f>PARAMETRELER!$D$4</f>
        <v>150018.75</v>
      </c>
      <c r="CO38" s="7">
        <f t="shared" si="146"/>
        <v>2800.3500000000004</v>
      </c>
      <c r="CP38" s="7">
        <f t="shared" si="147"/>
        <v>200.02500000000001</v>
      </c>
      <c r="CQ38" s="7">
        <f t="shared" si="36"/>
        <v>17002.125</v>
      </c>
      <c r="CR38" s="7" cm="1">
        <f t="array" ref="CR38">SUMPRODUCT(--(SUM(G38,AC38,AY38,BU38,CQ38)&gt;PARAMETRELER!$D$21:$D$24), (SUM(G38,AC38,AY38,BU38,CQ38)-PARAMETRELER!$D$21:$D$24), {0.15;0.05;0.07;0.08})-SUM($H$2,H38,AD38,AZ38,BV38)</f>
        <v>2550.3187500000004</v>
      </c>
      <c r="CS38" s="7">
        <f>PARAMETRELER!$D$12</f>
        <v>2550.3187500000004</v>
      </c>
      <c r="CT38" s="7">
        <f t="shared" si="37"/>
        <v>85010.625</v>
      </c>
      <c r="CU38" s="7">
        <f t="shared" si="38"/>
        <v>68008.5</v>
      </c>
      <c r="CV38" s="7">
        <f t="shared" si="39"/>
        <v>20002.5</v>
      </c>
      <c r="CW38" s="5">
        <f>PARAMETRELER!$D$6</f>
        <v>20002.5</v>
      </c>
      <c r="CX38" s="7">
        <f t="shared" si="148"/>
        <v>0</v>
      </c>
      <c r="CY38" s="7">
        <f>IF(CM38&lt;=PARAMETRELER!$D$6,0,CX38*0.00759)</f>
        <v>0</v>
      </c>
      <c r="CZ38" s="20">
        <f t="shared" si="104"/>
        <v>17002.125</v>
      </c>
      <c r="DA38" s="21">
        <f t="shared" si="105"/>
        <v>4100.5124999999998</v>
      </c>
      <c r="DB38" s="21">
        <f t="shared" si="40"/>
        <v>400.05</v>
      </c>
      <c r="DC38" s="20">
        <f t="shared" si="41"/>
        <v>24503.0625</v>
      </c>
      <c r="DD38" s="44">
        <f t="shared" si="106"/>
        <v>1000.125</v>
      </c>
      <c r="DE38" s="45">
        <f t="shared" si="107"/>
        <v>23502.9375</v>
      </c>
      <c r="DG38" s="2">
        <v>36</v>
      </c>
      <c r="DH38" s="2" t="str">
        <f t="shared" si="200"/>
        <v xml:space="preserve"> AD SOYAD 36</v>
      </c>
      <c r="DI38" s="7">
        <f t="shared" si="201"/>
        <v>20002.5</v>
      </c>
      <c r="DJ38" s="11">
        <f>PARAMETRELER!$D$4</f>
        <v>150018.75</v>
      </c>
      <c r="DK38" s="7">
        <f t="shared" si="149"/>
        <v>2800.3500000000004</v>
      </c>
      <c r="DL38" s="7">
        <f t="shared" si="150"/>
        <v>200.02500000000001</v>
      </c>
      <c r="DM38" s="7">
        <f t="shared" si="43"/>
        <v>17002.125</v>
      </c>
      <c r="DN38" s="7" cm="1">
        <f t="array" ref="DN38">SUMPRODUCT(--(SUM(G38,AC38,AY38,BU38,CQ38,DM38)&gt;PARAMETRELER!$D$21:$D$24), (SUM(G38,AC38,AY38,BU38,CQ38,DM38)-PARAMETRELER!$D$21:$D$24), {0.15;0.05;0.07;0.08})-SUM($H$2,H38,AD38,AZ38,BV38,CR38)</f>
        <v>2550.3187499999985</v>
      </c>
      <c r="DO38" s="7">
        <f>PARAMETRELER!$D$13</f>
        <v>2550.3187499999985</v>
      </c>
      <c r="DP38" s="7">
        <f t="shared" si="44"/>
        <v>102012.75</v>
      </c>
      <c r="DQ38" s="7">
        <f t="shared" si="45"/>
        <v>85010.625</v>
      </c>
      <c r="DR38" s="7">
        <f t="shared" si="46"/>
        <v>20002.5</v>
      </c>
      <c r="DS38" s="5">
        <f>PARAMETRELER!$D$6</f>
        <v>20002.5</v>
      </c>
      <c r="DT38" s="7">
        <f t="shared" si="151"/>
        <v>0</v>
      </c>
      <c r="DU38" s="7">
        <f>IF(DI38&lt;=PARAMETRELER!$D$6,0,DT38*0.00759)</f>
        <v>0</v>
      </c>
      <c r="DV38" s="20">
        <f t="shared" si="108"/>
        <v>17002.125</v>
      </c>
      <c r="DW38" s="21">
        <f t="shared" si="109"/>
        <v>4100.5124999999998</v>
      </c>
      <c r="DX38" s="21">
        <f t="shared" si="47"/>
        <v>400.05</v>
      </c>
      <c r="DY38" s="20">
        <f t="shared" si="48"/>
        <v>24503.0625</v>
      </c>
      <c r="DZ38" s="44">
        <f t="shared" si="110"/>
        <v>1000.125</v>
      </c>
      <c r="EA38" s="45">
        <f t="shared" si="111"/>
        <v>23502.9375</v>
      </c>
      <c r="EC38" s="2">
        <v>36</v>
      </c>
      <c r="ED38" s="2" t="str">
        <f t="shared" si="49"/>
        <v xml:space="preserve"> AD SOYAD 36</v>
      </c>
      <c r="EE38" s="7">
        <f t="shared" si="152"/>
        <v>20002.5</v>
      </c>
      <c r="EF38" s="11">
        <f>PARAMETRELER!$D$4</f>
        <v>150018.75</v>
      </c>
      <c r="EG38" s="7">
        <f t="shared" si="153"/>
        <v>2800.3500000000004</v>
      </c>
      <c r="EH38" s="7">
        <f t="shared" si="154"/>
        <v>200.02500000000001</v>
      </c>
      <c r="EI38" s="7">
        <f t="shared" si="155"/>
        <v>17002.125</v>
      </c>
      <c r="EJ38" s="7" cm="1">
        <f t="array" ref="EJ38">SUMPRODUCT(--(SUM(G38,AC38,AY38,BU38,CQ38,DM38,EI38)&gt;PARAMETRELER!$D$21:$D$24), (SUM(G38,AC38,AY38,BU38,CQ38,DM38,EI38)-PARAMETRELER!$D$21:$D$24), {0.15;0.05;0.07;0.08})-SUM($H$2,H38,AD38,AZ38,BV38,CR38,DN38)</f>
        <v>3001.0625000000036</v>
      </c>
      <c r="EK38" s="7">
        <f>PARAMETRELER!$D$14</f>
        <v>3001.0625000000036</v>
      </c>
      <c r="EL38" s="7">
        <f t="shared" si="156"/>
        <v>119014.875</v>
      </c>
      <c r="EM38" s="7">
        <f t="shared" si="157"/>
        <v>102012.75</v>
      </c>
      <c r="EN38" s="7">
        <f t="shared" si="158"/>
        <v>20002.5</v>
      </c>
      <c r="EO38" s="5">
        <f>PARAMETRELER!$D$6</f>
        <v>20002.5</v>
      </c>
      <c r="EP38" s="7">
        <f t="shared" si="159"/>
        <v>0</v>
      </c>
      <c r="EQ38" s="7">
        <f>IF(EE38&lt;=PARAMETRELER!$D$6,0,EP38*0.00759)</f>
        <v>0</v>
      </c>
      <c r="ER38" s="20">
        <f t="shared" si="112"/>
        <v>17002.125</v>
      </c>
      <c r="ES38" s="21">
        <f t="shared" si="113"/>
        <v>4100.5124999999998</v>
      </c>
      <c r="ET38" s="21">
        <f t="shared" si="54"/>
        <v>400.05</v>
      </c>
      <c r="EU38" s="20">
        <f t="shared" si="55"/>
        <v>24503.0625</v>
      </c>
      <c r="EV38" s="44">
        <f t="shared" si="114"/>
        <v>1000.125</v>
      </c>
      <c r="EW38" s="45">
        <f t="shared" si="115"/>
        <v>23502.9375</v>
      </c>
      <c r="EY38" s="2">
        <v>36</v>
      </c>
      <c r="EZ38" s="2" t="str">
        <f t="shared" si="56"/>
        <v xml:space="preserve"> AD SOYAD 36</v>
      </c>
      <c r="FA38" s="7">
        <f t="shared" si="160"/>
        <v>20002.5</v>
      </c>
      <c r="FB38" s="11">
        <f>PARAMETRELER!$D$4</f>
        <v>150018.75</v>
      </c>
      <c r="FC38" s="7">
        <f t="shared" si="161"/>
        <v>2800.3500000000004</v>
      </c>
      <c r="FD38" s="7">
        <f t="shared" si="162"/>
        <v>200.02500000000001</v>
      </c>
      <c r="FE38" s="7">
        <f t="shared" si="163"/>
        <v>17002.125</v>
      </c>
      <c r="FF38" s="7" cm="1">
        <f t="array" ref="FF38">SUMPRODUCT(--(SUM(G38,AC38,AY38,BU38,CQ38,DM38,EI38,FE38)&gt;PARAMETRELER!$D$21:$D$24), (SUM(G38,AC38,AY38,BU38,CQ38,DM38,EI38,FE38)-PARAMETRELER!$D$21:$D$24), {0.15;0.05;0.07;0.08})-SUM($H$2,H38,AD38,AZ38,BV38,CR38,DN38,EJ38)</f>
        <v>3400.4249999999956</v>
      </c>
      <c r="FG38" s="7">
        <f>PARAMETRELER!$D$15</f>
        <v>3400.4249999999956</v>
      </c>
      <c r="FH38" s="7">
        <f t="shared" si="164"/>
        <v>136017</v>
      </c>
      <c r="FI38" s="7">
        <f t="shared" si="165"/>
        <v>119014.875</v>
      </c>
      <c r="FJ38" s="7">
        <f t="shared" si="166"/>
        <v>20002.5</v>
      </c>
      <c r="FK38" s="5">
        <f>PARAMETRELER!$D$6</f>
        <v>20002.5</v>
      </c>
      <c r="FL38" s="7">
        <f t="shared" si="167"/>
        <v>0</v>
      </c>
      <c r="FM38" s="7">
        <f>IF(FA38&lt;=PARAMETRELER!$D$6,0,FL38*0.00759)</f>
        <v>0</v>
      </c>
      <c r="FN38" s="20">
        <f t="shared" si="116"/>
        <v>17002.125</v>
      </c>
      <c r="FO38" s="21">
        <f t="shared" si="117"/>
        <v>4100.5124999999998</v>
      </c>
      <c r="FP38" s="21">
        <f t="shared" si="61"/>
        <v>400.05</v>
      </c>
      <c r="FQ38" s="20">
        <f t="shared" si="62"/>
        <v>24503.0625</v>
      </c>
      <c r="FR38" s="44">
        <f t="shared" si="118"/>
        <v>1000.125</v>
      </c>
      <c r="FS38" s="45">
        <f t="shared" si="119"/>
        <v>23502.9375</v>
      </c>
      <c r="FU38" s="2">
        <v>36</v>
      </c>
      <c r="FV38" s="2" t="str">
        <f t="shared" si="63"/>
        <v xml:space="preserve"> AD SOYAD 36</v>
      </c>
      <c r="FW38" s="7">
        <f t="shared" si="168"/>
        <v>20002.5</v>
      </c>
      <c r="FX38" s="11">
        <f>PARAMETRELER!$D$4</f>
        <v>150018.75</v>
      </c>
      <c r="FY38" s="7">
        <f t="shared" si="169"/>
        <v>2800.3500000000004</v>
      </c>
      <c r="FZ38" s="7">
        <f t="shared" si="170"/>
        <v>200.02500000000001</v>
      </c>
      <c r="GA38" s="7">
        <f t="shared" si="171"/>
        <v>17002.125</v>
      </c>
      <c r="GB38" s="7" cm="1">
        <f t="array" ref="GB38">SUMPRODUCT(--(SUM(G38,AC38,AY38,BU38,CQ38,DM38,EI38,FE38,GA38)&gt;PARAMETRELER!$D$21:$D$24), (SUM(G38,AC38,AY38,BU38,CQ38,DM38,EI38,FE38,GA38)-PARAMETRELER!$D$21:$D$24), {0.15;0.05;0.07;0.08})-SUM($H$2,H38,AD38,AZ38,BV38,CR38,DN38,EJ38,FF38)</f>
        <v>3400.4249999999993</v>
      </c>
      <c r="GC38" s="7">
        <f>PARAMETRELER!$D$16</f>
        <v>3400.4249999999993</v>
      </c>
      <c r="GD38" s="7">
        <f t="shared" si="172"/>
        <v>153019.125</v>
      </c>
      <c r="GE38" s="7">
        <f t="shared" si="173"/>
        <v>136017</v>
      </c>
      <c r="GF38" s="7">
        <f t="shared" si="174"/>
        <v>20002.5</v>
      </c>
      <c r="GG38" s="5">
        <f>PARAMETRELER!$D$6</f>
        <v>20002.5</v>
      </c>
      <c r="GH38" s="7">
        <f t="shared" si="175"/>
        <v>0</v>
      </c>
      <c r="GI38" s="7">
        <f>IF(FW38&lt;=PARAMETRELER!$D$6,0,GH38*0.00759)</f>
        <v>0</v>
      </c>
      <c r="GJ38" s="20">
        <f t="shared" si="120"/>
        <v>17002.125</v>
      </c>
      <c r="GK38" s="21">
        <f t="shared" si="121"/>
        <v>4100.5124999999998</v>
      </c>
      <c r="GL38" s="21">
        <f t="shared" si="68"/>
        <v>400.05</v>
      </c>
      <c r="GM38" s="20">
        <f t="shared" si="69"/>
        <v>24503.0625</v>
      </c>
      <c r="GN38" s="44">
        <f t="shared" si="122"/>
        <v>1000.125</v>
      </c>
      <c r="GO38" s="45">
        <f t="shared" si="123"/>
        <v>23502.9375</v>
      </c>
      <c r="GQ38" s="2">
        <v>36</v>
      </c>
      <c r="GR38" s="2" t="str">
        <f t="shared" si="70"/>
        <v xml:space="preserve"> AD SOYAD 36</v>
      </c>
      <c r="GS38" s="7">
        <f t="shared" si="176"/>
        <v>20002.5</v>
      </c>
      <c r="GT38" s="11">
        <f>PARAMETRELER!$D$4</f>
        <v>150018.75</v>
      </c>
      <c r="GU38" s="7">
        <f t="shared" si="177"/>
        <v>2800.3500000000004</v>
      </c>
      <c r="GV38" s="7">
        <f t="shared" si="178"/>
        <v>200.02500000000001</v>
      </c>
      <c r="GW38" s="7">
        <f t="shared" si="179"/>
        <v>17002.125</v>
      </c>
      <c r="GX38" s="7" cm="1">
        <f t="array" ref="GX38">SUMPRODUCT(--(SUM(G38,AC38,AY38,BU38,CQ38,DM38,EI38,FE38,GA38,GW38)&gt;PARAMETRELER!$D$21:$D$24), (SUM(G38,AC38,AY38,BU38,CQ38,DM38,EI38,FE38,GA38,GW38)-PARAMETRELER!$D$21:$D$24), {0.15;0.05;0.07;0.08})-SUM($H$2,H38,AD38,AZ38,BV38,CR38,DN38,EJ38,FF38,GB38)</f>
        <v>3400.4250000000029</v>
      </c>
      <c r="GY38" s="7">
        <f>PARAMETRELER!$D$17</f>
        <v>3400.4250000000029</v>
      </c>
      <c r="GZ38" s="7">
        <f t="shared" si="180"/>
        <v>170021.25</v>
      </c>
      <c r="HA38" s="7">
        <f t="shared" si="181"/>
        <v>153019.125</v>
      </c>
      <c r="HB38" s="7">
        <f t="shared" si="182"/>
        <v>20002.5</v>
      </c>
      <c r="HC38" s="5">
        <f>PARAMETRELER!$D$6</f>
        <v>20002.5</v>
      </c>
      <c r="HD38" s="7">
        <f t="shared" si="183"/>
        <v>0</v>
      </c>
      <c r="HE38" s="7">
        <f>IF(GS38&lt;=PARAMETRELER!$D$6,0,HD38*0.00759)</f>
        <v>0</v>
      </c>
      <c r="HF38" s="20">
        <f t="shared" si="124"/>
        <v>17002.125</v>
      </c>
      <c r="HG38" s="21">
        <f t="shared" si="125"/>
        <v>4100.5124999999998</v>
      </c>
      <c r="HH38" s="21">
        <f t="shared" si="75"/>
        <v>400.05</v>
      </c>
      <c r="HI38" s="20">
        <f t="shared" si="76"/>
        <v>24503.0625</v>
      </c>
      <c r="HJ38" s="44">
        <f t="shared" si="126"/>
        <v>1000.125</v>
      </c>
      <c r="HK38" s="45">
        <f t="shared" si="127"/>
        <v>23502.9375</v>
      </c>
      <c r="HM38" s="2">
        <v>36</v>
      </c>
      <c r="HN38" s="2" t="str">
        <f t="shared" si="77"/>
        <v xml:space="preserve"> AD SOYAD 36</v>
      </c>
      <c r="HO38" s="7">
        <f t="shared" si="184"/>
        <v>20002.5</v>
      </c>
      <c r="HP38" s="11">
        <f>PARAMETRELER!$D$4</f>
        <v>150018.75</v>
      </c>
      <c r="HQ38" s="7">
        <f t="shared" si="185"/>
        <v>2800.3500000000004</v>
      </c>
      <c r="HR38" s="7">
        <f t="shared" si="186"/>
        <v>200.02500000000001</v>
      </c>
      <c r="HS38" s="7">
        <f t="shared" si="187"/>
        <v>17002.125</v>
      </c>
      <c r="HT38" s="7" cm="1">
        <f t="array" ref="HT38">SUMPRODUCT(--(SUM(G38,AC38,AY38,BU38,CQ38,DM38,EI38,FE38,GA38,GW38,HS38)&gt;PARAMETRELER!$D$21:$D$24), (SUM(G38,AC38,AY38,BU38,CQ38,DM38,EI38,FE38,GA38,GW38,HS38)-PARAMETRELER!$D$21:$D$24), {0.15;0.05;0.07;0.08})-SUM($H$2,H38,AD38,AZ38,BV38,CR38,DN38,EJ38,FF38,GB38,GX38)</f>
        <v>3400.4249999999993</v>
      </c>
      <c r="HU38" s="7">
        <f>PARAMETRELER!$D$18</f>
        <v>3400.4249999999993</v>
      </c>
      <c r="HV38" s="7">
        <f t="shared" si="188"/>
        <v>187023.375</v>
      </c>
      <c r="HW38" s="7">
        <f t="shared" si="189"/>
        <v>170021.25</v>
      </c>
      <c r="HX38" s="7">
        <f t="shared" si="190"/>
        <v>20002.5</v>
      </c>
      <c r="HY38" s="5">
        <f>PARAMETRELER!$D$6</f>
        <v>20002.5</v>
      </c>
      <c r="HZ38" s="7">
        <f t="shared" si="191"/>
        <v>0</v>
      </c>
      <c r="IA38" s="7">
        <f>IF(HO38&lt;=PARAMETRELER!$D$6,0,HZ38*0.00759)</f>
        <v>0</v>
      </c>
      <c r="IB38" s="20">
        <f t="shared" si="128"/>
        <v>17002.125</v>
      </c>
      <c r="IC38" s="21">
        <f t="shared" si="129"/>
        <v>4100.5124999999998</v>
      </c>
      <c r="ID38" s="21">
        <f t="shared" si="82"/>
        <v>400.05</v>
      </c>
      <c r="IE38" s="20">
        <f t="shared" si="83"/>
        <v>24503.0625</v>
      </c>
      <c r="IF38" s="44">
        <f t="shared" si="130"/>
        <v>1000.125</v>
      </c>
      <c r="IG38" s="45">
        <f t="shared" si="131"/>
        <v>23502.9375</v>
      </c>
      <c r="II38" s="2">
        <v>36</v>
      </c>
      <c r="IJ38" s="2" t="str">
        <f t="shared" si="84"/>
        <v xml:space="preserve"> AD SOYAD 36</v>
      </c>
      <c r="IK38" s="7">
        <f t="shared" si="192"/>
        <v>20002.5</v>
      </c>
      <c r="IL38" s="11">
        <f>PARAMETRELER!$D$4</f>
        <v>150018.75</v>
      </c>
      <c r="IM38" s="7">
        <f t="shared" si="193"/>
        <v>2800.3500000000004</v>
      </c>
      <c r="IN38" s="7">
        <f t="shared" si="194"/>
        <v>200.02500000000001</v>
      </c>
      <c r="IO38" s="7">
        <f t="shared" si="195"/>
        <v>17002.125</v>
      </c>
      <c r="IP38" s="7" cm="1">
        <f t="array" ref="IP38">SUMPRODUCT(--(SUM(G38,AC38,AY38,BU38,CQ38,DM38,EI38,FE38,GA38,GW38,HS38,IO38)&gt;PARAMETRELER!$D$21:$D$24), (SUM(G38,AC38,AY38,BU38,CQ38,DM38,EI38,FE38,GA38,GW38,HS38,IO38)-PARAMETRELER!$D$21:$D$24), {0.15;0.05;0.07;0.08})-SUM($H$2,H38,AD38,AZ38,BV38,CR38,DN38,EJ38,FF38,GB38,GX38,HT38)</f>
        <v>3400.4249999999993</v>
      </c>
      <c r="IQ38" s="7">
        <f>PARAMETRELER!$D$19</f>
        <v>3400.4249999999993</v>
      </c>
      <c r="IR38" s="7">
        <f t="shared" si="196"/>
        <v>204025.5</v>
      </c>
      <c r="IS38" s="7">
        <f t="shared" si="197"/>
        <v>187023.375</v>
      </c>
      <c r="IT38" s="7">
        <f t="shared" si="198"/>
        <v>20002.5</v>
      </c>
      <c r="IU38" s="5">
        <f>PARAMETRELER!$D$6</f>
        <v>20002.5</v>
      </c>
      <c r="IV38" s="7">
        <f t="shared" si="199"/>
        <v>0</v>
      </c>
      <c r="IW38" s="7">
        <f>IF(IK38&lt;=PARAMETRELER!$D$6,0,IV38*0.00759)</f>
        <v>0</v>
      </c>
      <c r="IX38" s="20">
        <f t="shared" si="132"/>
        <v>17002.125</v>
      </c>
      <c r="IY38" s="21">
        <f t="shared" si="133"/>
        <v>4100.5124999999998</v>
      </c>
      <c r="IZ38" s="21">
        <f t="shared" si="89"/>
        <v>400.05</v>
      </c>
      <c r="JA38" s="20">
        <f t="shared" si="90"/>
        <v>24503.0625</v>
      </c>
      <c r="JB38" s="44">
        <f t="shared" si="134"/>
        <v>1000.125</v>
      </c>
      <c r="JC38" s="45">
        <f t="shared" si="135"/>
        <v>23502.9375</v>
      </c>
    </row>
    <row r="39" spans="1:263" ht="15.6" x14ac:dyDescent="0.3">
      <c r="A39" s="3">
        <v>37</v>
      </c>
      <c r="B39" s="3" t="str">
        <f>'YILLIK MALİYET RAPORU'!B39</f>
        <v xml:space="preserve"> AD SOYAD 37</v>
      </c>
      <c r="C39" s="4">
        <f>'YILLIK MALİYET RAPORU'!C39</f>
        <v>20002.5</v>
      </c>
      <c r="D39" s="4">
        <f>PARAMETRELER!$D$4</f>
        <v>150018.75</v>
      </c>
      <c r="E39" s="4">
        <f t="shared" si="0"/>
        <v>2800.3500000000004</v>
      </c>
      <c r="F39" s="4">
        <f t="shared" si="1"/>
        <v>200.02500000000001</v>
      </c>
      <c r="G39" s="4">
        <f t="shared" si="2"/>
        <v>17002.125</v>
      </c>
      <c r="H39" s="4" cm="1">
        <f t="array" ref="H39">SUMPRODUCT(--(SUM(G39:G39)&gt;PARAMETRELER!$D$21:$D$24), (SUM(G39:G39)-PARAMETRELER!$D$21:$D$24), {0.15;0.05;0.07;0.08})-SUM($H$2:$H$2)</f>
        <v>2550.3187499999999</v>
      </c>
      <c r="I39" s="4">
        <f>PARAMETRELER!$D$8</f>
        <v>2550.3187499999999</v>
      </c>
      <c r="J39" s="4">
        <f t="shared" si="3"/>
        <v>17002.125</v>
      </c>
      <c r="K39" s="4">
        <v>0</v>
      </c>
      <c r="L39" s="4">
        <f t="shared" si="4"/>
        <v>20002.5</v>
      </c>
      <c r="M39" s="4">
        <f>PARAMETRELER!$D$6</f>
        <v>20002.5</v>
      </c>
      <c r="N39" s="4">
        <f t="shared" si="136"/>
        <v>0</v>
      </c>
      <c r="O39" s="4">
        <f>IF(C39&lt;=PARAMETRELER!$D$6,0,N39*0.00759)</f>
        <v>0</v>
      </c>
      <c r="P39" s="20">
        <f t="shared" si="5"/>
        <v>17002.125</v>
      </c>
      <c r="Q39" s="21">
        <f t="shared" si="6"/>
        <v>4100.5124999999998</v>
      </c>
      <c r="R39" s="21">
        <f t="shared" si="7"/>
        <v>400.05</v>
      </c>
      <c r="S39" s="22">
        <f t="shared" si="8"/>
        <v>24503.0625</v>
      </c>
      <c r="T39" s="44">
        <f t="shared" si="9"/>
        <v>1000.125</v>
      </c>
      <c r="U39" s="45">
        <f t="shared" si="91"/>
        <v>23502.9375</v>
      </c>
      <c r="W39" s="3">
        <v>37</v>
      </c>
      <c r="X39" s="3" t="str">
        <f t="shared" si="10"/>
        <v xml:space="preserve"> AD SOYAD 37</v>
      </c>
      <c r="Y39" s="4">
        <f t="shared" si="11"/>
        <v>20002.5</v>
      </c>
      <c r="Z39" s="4">
        <f>PARAMETRELER!$D$4</f>
        <v>150018.75</v>
      </c>
      <c r="AA39" s="4">
        <f t="shared" si="137"/>
        <v>2800.3500000000004</v>
      </c>
      <c r="AB39" s="4">
        <f t="shared" si="138"/>
        <v>200.02500000000001</v>
      </c>
      <c r="AC39" s="4">
        <f t="shared" si="12"/>
        <v>17002.125</v>
      </c>
      <c r="AD39" s="4" cm="1">
        <f t="array" ref="AD39">SUMPRODUCT(--(SUM(G39,AC39)&gt;PARAMETRELER!$D$21:$D$24), (SUM(G39,AC39)-PARAMETRELER!$D$21:$D$24), {0.15;0.05;0.07;0.08})-SUM($H$2,H39)</f>
        <v>2550.3187499999999</v>
      </c>
      <c r="AE39" s="4">
        <f>PARAMETRELER!$D$9</f>
        <v>2550.3187499999999</v>
      </c>
      <c r="AF39" s="4">
        <f t="shared" si="13"/>
        <v>34004.25</v>
      </c>
      <c r="AG39" s="4">
        <f t="shared" si="14"/>
        <v>17002.125</v>
      </c>
      <c r="AH39" s="4">
        <f t="shared" si="15"/>
        <v>20002.5</v>
      </c>
      <c r="AI39" s="4">
        <f>PARAMETRELER!$D$6</f>
        <v>20002.5</v>
      </c>
      <c r="AJ39" s="4">
        <f t="shared" si="139"/>
        <v>0</v>
      </c>
      <c r="AK39" s="4">
        <f>IF(Y39&lt;=PARAMETRELER!$D$6,0,AJ39*0.00759)</f>
        <v>0</v>
      </c>
      <c r="AL39" s="20">
        <f t="shared" si="92"/>
        <v>17002.125</v>
      </c>
      <c r="AM39" s="21">
        <f t="shared" si="93"/>
        <v>4100.5124999999998</v>
      </c>
      <c r="AN39" s="21">
        <f t="shared" si="16"/>
        <v>400.05</v>
      </c>
      <c r="AO39" s="22">
        <f t="shared" si="17"/>
        <v>24503.0625</v>
      </c>
      <c r="AP39" s="44">
        <f t="shared" si="94"/>
        <v>1000.125</v>
      </c>
      <c r="AQ39" s="45">
        <f t="shared" si="95"/>
        <v>23502.9375</v>
      </c>
      <c r="AS39" s="3">
        <v>37</v>
      </c>
      <c r="AT39" s="3" t="str">
        <f t="shared" si="18"/>
        <v xml:space="preserve"> AD SOYAD 37</v>
      </c>
      <c r="AU39" s="4">
        <f t="shared" si="19"/>
        <v>20002.5</v>
      </c>
      <c r="AV39" s="4">
        <f>PARAMETRELER!$D$4</f>
        <v>150018.75</v>
      </c>
      <c r="AW39" s="4">
        <f t="shared" si="140"/>
        <v>2800.3500000000004</v>
      </c>
      <c r="AX39" s="4">
        <f t="shared" si="141"/>
        <v>200.02500000000001</v>
      </c>
      <c r="AY39" s="4">
        <f t="shared" si="20"/>
        <v>17002.125</v>
      </c>
      <c r="AZ39" s="4" cm="1">
        <f t="array" ref="AZ39">SUMPRODUCT(--(SUM(G39,AC39,AY39)&gt;PARAMETRELER!$D$21:$D$24), (SUM(G39,AC39,AY39)-PARAMETRELER!$D$21:$D$24), {0.15;0.05;0.07;0.08})-SUM($H$2,H39,AD39)</f>
        <v>2550.3187499999995</v>
      </c>
      <c r="BA39" s="4">
        <f>PARAMETRELER!$D$10</f>
        <v>2550.3187499999995</v>
      </c>
      <c r="BB39" s="4">
        <f t="shared" si="21"/>
        <v>51006.375</v>
      </c>
      <c r="BC39" s="4">
        <f t="shared" si="22"/>
        <v>34004.25</v>
      </c>
      <c r="BD39" s="4">
        <f t="shared" si="23"/>
        <v>20002.5</v>
      </c>
      <c r="BE39" s="4">
        <f>PARAMETRELER!$D$6</f>
        <v>20002.5</v>
      </c>
      <c r="BF39" s="4">
        <f t="shared" si="142"/>
        <v>0</v>
      </c>
      <c r="BG39" s="4">
        <f>IF(AU39&lt;=PARAMETRELER!$D$6,0,BF39*0.00759)</f>
        <v>0</v>
      </c>
      <c r="BH39" s="20">
        <f t="shared" si="96"/>
        <v>17002.125</v>
      </c>
      <c r="BI39" s="21">
        <f t="shared" si="97"/>
        <v>4100.5124999999998</v>
      </c>
      <c r="BJ39" s="21">
        <f t="shared" si="24"/>
        <v>400.05</v>
      </c>
      <c r="BK39" s="22">
        <f t="shared" si="25"/>
        <v>24503.0625</v>
      </c>
      <c r="BL39" s="44">
        <f t="shared" si="98"/>
        <v>1000.125</v>
      </c>
      <c r="BM39" s="45">
        <f t="shared" si="99"/>
        <v>23502.9375</v>
      </c>
      <c r="BO39" s="3">
        <v>37</v>
      </c>
      <c r="BP39" s="3" t="str">
        <f t="shared" si="26"/>
        <v xml:space="preserve"> AD SOYAD 37</v>
      </c>
      <c r="BQ39" s="4">
        <f t="shared" si="27"/>
        <v>20002.5</v>
      </c>
      <c r="BR39" s="4">
        <f>PARAMETRELER!$D$4</f>
        <v>150018.75</v>
      </c>
      <c r="BS39" s="4">
        <f t="shared" si="143"/>
        <v>2800.3500000000004</v>
      </c>
      <c r="BT39" s="4">
        <f t="shared" si="144"/>
        <v>200.02500000000001</v>
      </c>
      <c r="BU39" s="4">
        <f t="shared" si="28"/>
        <v>17002.125</v>
      </c>
      <c r="BV39" s="4" cm="1">
        <f t="array" ref="BV39">SUMPRODUCT(--(SUM(G39,AC39,AY39,BU39)&gt;PARAMETRELER!$D$21:$D$24), (SUM(G39,AC39,AY39,BU39)-PARAMETRELER!$D$21:$D$24), {0.15;0.05;0.07;0.08})-SUM($H$2,H39,AD39,AZ39)</f>
        <v>2550.3187500000004</v>
      </c>
      <c r="BW39" s="4">
        <f>PARAMETRELER!$D$11</f>
        <v>2550.3187500000004</v>
      </c>
      <c r="BX39" s="4">
        <f t="shared" si="29"/>
        <v>68008.5</v>
      </c>
      <c r="BY39" s="4">
        <f t="shared" si="30"/>
        <v>51006.375</v>
      </c>
      <c r="BZ39" s="4">
        <f t="shared" si="31"/>
        <v>20002.5</v>
      </c>
      <c r="CA39" s="4">
        <f>PARAMETRELER!$D$6</f>
        <v>20002.5</v>
      </c>
      <c r="CB39" s="4">
        <f t="shared" si="145"/>
        <v>0</v>
      </c>
      <c r="CC39" s="4">
        <f>IF(BQ39&lt;=PARAMETRELER!$D$6,0,CB39*0.00759)</f>
        <v>0</v>
      </c>
      <c r="CD39" s="20">
        <f t="shared" si="100"/>
        <v>17002.125</v>
      </c>
      <c r="CE39" s="21">
        <f t="shared" si="101"/>
        <v>4100.5124999999998</v>
      </c>
      <c r="CF39" s="21">
        <f t="shared" si="32"/>
        <v>400.05</v>
      </c>
      <c r="CG39" s="22">
        <f t="shared" si="33"/>
        <v>24503.0625</v>
      </c>
      <c r="CH39" s="44">
        <f t="shared" si="102"/>
        <v>1000.125</v>
      </c>
      <c r="CI39" s="45">
        <f t="shared" si="103"/>
        <v>23502.9375</v>
      </c>
      <c r="CK39" s="3">
        <v>37</v>
      </c>
      <c r="CL39" s="3" t="str">
        <f t="shared" si="34"/>
        <v xml:space="preserve"> AD SOYAD 37</v>
      </c>
      <c r="CM39" s="4">
        <f t="shared" si="35"/>
        <v>20002.5</v>
      </c>
      <c r="CN39" s="4">
        <f>PARAMETRELER!$D$4</f>
        <v>150018.75</v>
      </c>
      <c r="CO39" s="4">
        <f t="shared" si="146"/>
        <v>2800.3500000000004</v>
      </c>
      <c r="CP39" s="4">
        <f t="shared" si="147"/>
        <v>200.02500000000001</v>
      </c>
      <c r="CQ39" s="4">
        <f t="shared" si="36"/>
        <v>17002.125</v>
      </c>
      <c r="CR39" s="4" cm="1">
        <f t="array" ref="CR39">SUMPRODUCT(--(SUM(G39,AC39,AY39,BU39,CQ39)&gt;PARAMETRELER!$D$21:$D$24), (SUM(G39,AC39,AY39,BU39,CQ39)-PARAMETRELER!$D$21:$D$24), {0.15;0.05;0.07;0.08})-SUM($H$2,H39,AD39,AZ39,BV39)</f>
        <v>2550.3187500000004</v>
      </c>
      <c r="CS39" s="4">
        <f>PARAMETRELER!$D$12</f>
        <v>2550.3187500000004</v>
      </c>
      <c r="CT39" s="4">
        <f t="shared" si="37"/>
        <v>85010.625</v>
      </c>
      <c r="CU39" s="4">
        <f t="shared" si="38"/>
        <v>68008.5</v>
      </c>
      <c r="CV39" s="4">
        <f t="shared" si="39"/>
        <v>20002.5</v>
      </c>
      <c r="CW39" s="4">
        <f>PARAMETRELER!$D$6</f>
        <v>20002.5</v>
      </c>
      <c r="CX39" s="4">
        <f t="shared" si="148"/>
        <v>0</v>
      </c>
      <c r="CY39" s="4">
        <f>IF(CM39&lt;=PARAMETRELER!$D$6,0,CX39*0.00759)</f>
        <v>0</v>
      </c>
      <c r="CZ39" s="20">
        <f t="shared" si="104"/>
        <v>17002.125</v>
      </c>
      <c r="DA39" s="21">
        <f t="shared" si="105"/>
        <v>4100.5124999999998</v>
      </c>
      <c r="DB39" s="21">
        <f t="shared" si="40"/>
        <v>400.05</v>
      </c>
      <c r="DC39" s="22">
        <f t="shared" si="41"/>
        <v>24503.0625</v>
      </c>
      <c r="DD39" s="44">
        <f t="shared" si="106"/>
        <v>1000.125</v>
      </c>
      <c r="DE39" s="45">
        <f t="shared" si="107"/>
        <v>23502.9375</v>
      </c>
      <c r="DG39" s="3">
        <v>37</v>
      </c>
      <c r="DH39" s="3" t="str">
        <f t="shared" si="200"/>
        <v xml:space="preserve"> AD SOYAD 37</v>
      </c>
      <c r="DI39" s="4">
        <f t="shared" si="201"/>
        <v>20002.5</v>
      </c>
      <c r="DJ39" s="4">
        <f>PARAMETRELER!$D$4</f>
        <v>150018.75</v>
      </c>
      <c r="DK39" s="4">
        <f t="shared" si="149"/>
        <v>2800.3500000000004</v>
      </c>
      <c r="DL39" s="4">
        <f t="shared" si="150"/>
        <v>200.02500000000001</v>
      </c>
      <c r="DM39" s="4">
        <f t="shared" si="43"/>
        <v>17002.125</v>
      </c>
      <c r="DN39" s="4" cm="1">
        <f t="array" ref="DN39">SUMPRODUCT(--(SUM(G39,AC39,AY39,BU39,CQ39,DM39)&gt;PARAMETRELER!$D$21:$D$24), (SUM(G39,AC39,AY39,BU39,CQ39,DM39)-PARAMETRELER!$D$21:$D$24), {0.15;0.05;0.07;0.08})-SUM($H$2,H39,AD39,AZ39,BV39,CR39)</f>
        <v>2550.3187499999985</v>
      </c>
      <c r="DO39" s="4">
        <f>PARAMETRELER!$D$13</f>
        <v>2550.3187499999985</v>
      </c>
      <c r="DP39" s="4">
        <f t="shared" si="44"/>
        <v>102012.75</v>
      </c>
      <c r="DQ39" s="4">
        <f t="shared" si="45"/>
        <v>85010.625</v>
      </c>
      <c r="DR39" s="4">
        <f t="shared" si="46"/>
        <v>20002.5</v>
      </c>
      <c r="DS39" s="4">
        <f>PARAMETRELER!$D$6</f>
        <v>20002.5</v>
      </c>
      <c r="DT39" s="4">
        <f t="shared" si="151"/>
        <v>0</v>
      </c>
      <c r="DU39" s="4">
        <f>IF(DI39&lt;=PARAMETRELER!$D$6,0,DT39*0.00759)</f>
        <v>0</v>
      </c>
      <c r="DV39" s="20">
        <f t="shared" si="108"/>
        <v>17002.125</v>
      </c>
      <c r="DW39" s="21">
        <f t="shared" si="109"/>
        <v>4100.5124999999998</v>
      </c>
      <c r="DX39" s="21">
        <f t="shared" si="47"/>
        <v>400.05</v>
      </c>
      <c r="DY39" s="22">
        <f t="shared" si="48"/>
        <v>24503.0625</v>
      </c>
      <c r="DZ39" s="44">
        <f t="shared" si="110"/>
        <v>1000.125</v>
      </c>
      <c r="EA39" s="45">
        <f t="shared" si="111"/>
        <v>23502.9375</v>
      </c>
      <c r="EC39" s="3">
        <v>37</v>
      </c>
      <c r="ED39" s="3" t="str">
        <f t="shared" si="49"/>
        <v xml:space="preserve"> AD SOYAD 37</v>
      </c>
      <c r="EE39" s="4">
        <f t="shared" si="152"/>
        <v>20002.5</v>
      </c>
      <c r="EF39" s="4">
        <f>PARAMETRELER!$D$4</f>
        <v>150018.75</v>
      </c>
      <c r="EG39" s="4">
        <f t="shared" si="153"/>
        <v>2800.3500000000004</v>
      </c>
      <c r="EH39" s="4">
        <f t="shared" si="154"/>
        <v>200.02500000000001</v>
      </c>
      <c r="EI39" s="4">
        <f t="shared" si="155"/>
        <v>17002.125</v>
      </c>
      <c r="EJ39" s="4" cm="1">
        <f t="array" ref="EJ39">SUMPRODUCT(--(SUM(G39,AC39,AY39,BU39,CQ39,DM39,EI39)&gt;PARAMETRELER!$D$21:$D$24), (SUM(G39,AC39,AY39,BU39,CQ39,DM39,EI39)-PARAMETRELER!$D$21:$D$24), {0.15;0.05;0.07;0.08})-SUM($H$2,H39,AD39,AZ39,BV39,CR39,DN39)</f>
        <v>3001.0625000000036</v>
      </c>
      <c r="EK39" s="4">
        <f>PARAMETRELER!$D$14</f>
        <v>3001.0625000000036</v>
      </c>
      <c r="EL39" s="4">
        <f t="shared" si="156"/>
        <v>119014.875</v>
      </c>
      <c r="EM39" s="4">
        <f t="shared" si="157"/>
        <v>102012.75</v>
      </c>
      <c r="EN39" s="4">
        <f t="shared" si="158"/>
        <v>20002.5</v>
      </c>
      <c r="EO39" s="4">
        <f>PARAMETRELER!$D$6</f>
        <v>20002.5</v>
      </c>
      <c r="EP39" s="4">
        <f t="shared" si="159"/>
        <v>0</v>
      </c>
      <c r="EQ39" s="4">
        <f>IF(EE39&lt;=PARAMETRELER!$D$6,0,EP39*0.00759)</f>
        <v>0</v>
      </c>
      <c r="ER39" s="20">
        <f t="shared" si="112"/>
        <v>17002.125</v>
      </c>
      <c r="ES39" s="21">
        <f t="shared" si="113"/>
        <v>4100.5124999999998</v>
      </c>
      <c r="ET39" s="21">
        <f t="shared" si="54"/>
        <v>400.05</v>
      </c>
      <c r="EU39" s="22">
        <f t="shared" si="55"/>
        <v>24503.0625</v>
      </c>
      <c r="EV39" s="44">
        <f t="shared" si="114"/>
        <v>1000.125</v>
      </c>
      <c r="EW39" s="45">
        <f t="shared" si="115"/>
        <v>23502.9375</v>
      </c>
      <c r="EY39" s="3">
        <v>37</v>
      </c>
      <c r="EZ39" s="3" t="str">
        <f t="shared" si="56"/>
        <v xml:space="preserve"> AD SOYAD 37</v>
      </c>
      <c r="FA39" s="4">
        <f t="shared" si="160"/>
        <v>20002.5</v>
      </c>
      <c r="FB39" s="4">
        <f>PARAMETRELER!$D$4</f>
        <v>150018.75</v>
      </c>
      <c r="FC39" s="4">
        <f t="shared" si="161"/>
        <v>2800.3500000000004</v>
      </c>
      <c r="FD39" s="4">
        <f t="shared" si="162"/>
        <v>200.02500000000001</v>
      </c>
      <c r="FE39" s="4">
        <f t="shared" si="163"/>
        <v>17002.125</v>
      </c>
      <c r="FF39" s="4" cm="1">
        <f t="array" ref="FF39">SUMPRODUCT(--(SUM(G39,AC39,AY39,BU39,CQ39,DM39,EI39,FE39)&gt;PARAMETRELER!$D$21:$D$24), (SUM(G39,AC39,AY39,BU39,CQ39,DM39,EI39,FE39)-PARAMETRELER!$D$21:$D$24), {0.15;0.05;0.07;0.08})-SUM($H$2,H39,AD39,AZ39,BV39,CR39,DN39,EJ39)</f>
        <v>3400.4249999999956</v>
      </c>
      <c r="FG39" s="4">
        <f>PARAMETRELER!$D$15</f>
        <v>3400.4249999999956</v>
      </c>
      <c r="FH39" s="4">
        <f t="shared" si="164"/>
        <v>136017</v>
      </c>
      <c r="FI39" s="4">
        <f t="shared" si="165"/>
        <v>119014.875</v>
      </c>
      <c r="FJ39" s="4">
        <f t="shared" si="166"/>
        <v>20002.5</v>
      </c>
      <c r="FK39" s="4">
        <f>PARAMETRELER!$D$6</f>
        <v>20002.5</v>
      </c>
      <c r="FL39" s="4">
        <f t="shared" si="167"/>
        <v>0</v>
      </c>
      <c r="FM39" s="4">
        <f>IF(FA39&lt;=PARAMETRELER!$D$6,0,FL39*0.00759)</f>
        <v>0</v>
      </c>
      <c r="FN39" s="20">
        <f t="shared" si="116"/>
        <v>17002.125</v>
      </c>
      <c r="FO39" s="21">
        <f t="shared" si="117"/>
        <v>4100.5124999999998</v>
      </c>
      <c r="FP39" s="21">
        <f t="shared" si="61"/>
        <v>400.05</v>
      </c>
      <c r="FQ39" s="22">
        <f t="shared" si="62"/>
        <v>24503.0625</v>
      </c>
      <c r="FR39" s="44">
        <f t="shared" si="118"/>
        <v>1000.125</v>
      </c>
      <c r="FS39" s="45">
        <f t="shared" si="119"/>
        <v>23502.9375</v>
      </c>
      <c r="FU39" s="3">
        <v>37</v>
      </c>
      <c r="FV39" s="3" t="str">
        <f t="shared" si="63"/>
        <v xml:space="preserve"> AD SOYAD 37</v>
      </c>
      <c r="FW39" s="4">
        <f t="shared" si="168"/>
        <v>20002.5</v>
      </c>
      <c r="FX39" s="4">
        <f>PARAMETRELER!$D$4</f>
        <v>150018.75</v>
      </c>
      <c r="FY39" s="4">
        <f t="shared" si="169"/>
        <v>2800.3500000000004</v>
      </c>
      <c r="FZ39" s="4">
        <f t="shared" si="170"/>
        <v>200.02500000000001</v>
      </c>
      <c r="GA39" s="4">
        <f t="shared" si="171"/>
        <v>17002.125</v>
      </c>
      <c r="GB39" s="4" cm="1">
        <f t="array" ref="GB39">SUMPRODUCT(--(SUM(G39,AC39,AY39,BU39,CQ39,DM39,EI39,FE39,GA39)&gt;PARAMETRELER!$D$21:$D$24), (SUM(G39,AC39,AY39,BU39,CQ39,DM39,EI39,FE39,GA39)-PARAMETRELER!$D$21:$D$24), {0.15;0.05;0.07;0.08})-SUM($H$2,H39,AD39,AZ39,BV39,CR39,DN39,EJ39,FF39)</f>
        <v>3400.4249999999993</v>
      </c>
      <c r="GC39" s="4">
        <f>PARAMETRELER!$D$16</f>
        <v>3400.4249999999993</v>
      </c>
      <c r="GD39" s="4">
        <f t="shared" si="172"/>
        <v>153019.125</v>
      </c>
      <c r="GE39" s="4">
        <f t="shared" si="173"/>
        <v>136017</v>
      </c>
      <c r="GF39" s="4">
        <f t="shared" si="174"/>
        <v>20002.5</v>
      </c>
      <c r="GG39" s="4">
        <f>PARAMETRELER!$D$6</f>
        <v>20002.5</v>
      </c>
      <c r="GH39" s="4">
        <f t="shared" si="175"/>
        <v>0</v>
      </c>
      <c r="GI39" s="4">
        <f>IF(FW39&lt;=PARAMETRELER!$D$6,0,GH39*0.00759)</f>
        <v>0</v>
      </c>
      <c r="GJ39" s="20">
        <f t="shared" si="120"/>
        <v>17002.125</v>
      </c>
      <c r="GK39" s="21">
        <f t="shared" si="121"/>
        <v>4100.5124999999998</v>
      </c>
      <c r="GL39" s="21">
        <f t="shared" si="68"/>
        <v>400.05</v>
      </c>
      <c r="GM39" s="22">
        <f t="shared" si="69"/>
        <v>24503.0625</v>
      </c>
      <c r="GN39" s="44">
        <f t="shared" si="122"/>
        <v>1000.125</v>
      </c>
      <c r="GO39" s="45">
        <f t="shared" si="123"/>
        <v>23502.9375</v>
      </c>
      <c r="GQ39" s="3">
        <v>37</v>
      </c>
      <c r="GR39" s="3" t="str">
        <f t="shared" si="70"/>
        <v xml:space="preserve"> AD SOYAD 37</v>
      </c>
      <c r="GS39" s="4">
        <f t="shared" si="176"/>
        <v>20002.5</v>
      </c>
      <c r="GT39" s="4">
        <f>PARAMETRELER!$D$4</f>
        <v>150018.75</v>
      </c>
      <c r="GU39" s="4">
        <f t="shared" si="177"/>
        <v>2800.3500000000004</v>
      </c>
      <c r="GV39" s="4">
        <f t="shared" si="178"/>
        <v>200.02500000000001</v>
      </c>
      <c r="GW39" s="4">
        <f t="shared" si="179"/>
        <v>17002.125</v>
      </c>
      <c r="GX39" s="4" cm="1">
        <f t="array" ref="GX39">SUMPRODUCT(--(SUM(G39,AC39,AY39,BU39,CQ39,DM39,EI39,FE39,GA39,GW39)&gt;PARAMETRELER!$D$21:$D$24), (SUM(G39,AC39,AY39,BU39,CQ39,DM39,EI39,FE39,GA39,GW39)-PARAMETRELER!$D$21:$D$24), {0.15;0.05;0.07;0.08})-SUM($H$2,H39,AD39,AZ39,BV39,CR39,DN39,EJ39,FF39,GB39)</f>
        <v>3400.4250000000029</v>
      </c>
      <c r="GY39" s="4">
        <f>PARAMETRELER!$D$17</f>
        <v>3400.4250000000029</v>
      </c>
      <c r="GZ39" s="4">
        <f t="shared" si="180"/>
        <v>170021.25</v>
      </c>
      <c r="HA39" s="4">
        <f t="shared" si="181"/>
        <v>153019.125</v>
      </c>
      <c r="HB39" s="4">
        <f t="shared" si="182"/>
        <v>20002.5</v>
      </c>
      <c r="HC39" s="4">
        <f>PARAMETRELER!$D$6</f>
        <v>20002.5</v>
      </c>
      <c r="HD39" s="4">
        <f t="shared" si="183"/>
        <v>0</v>
      </c>
      <c r="HE39" s="4">
        <f>IF(GS39&lt;=PARAMETRELER!$D$6,0,HD39*0.00759)</f>
        <v>0</v>
      </c>
      <c r="HF39" s="20">
        <f t="shared" si="124"/>
        <v>17002.125</v>
      </c>
      <c r="HG39" s="21">
        <f t="shared" si="125"/>
        <v>4100.5124999999998</v>
      </c>
      <c r="HH39" s="21">
        <f t="shared" si="75"/>
        <v>400.05</v>
      </c>
      <c r="HI39" s="22">
        <f t="shared" si="76"/>
        <v>24503.0625</v>
      </c>
      <c r="HJ39" s="44">
        <f t="shared" si="126"/>
        <v>1000.125</v>
      </c>
      <c r="HK39" s="45">
        <f t="shared" si="127"/>
        <v>23502.9375</v>
      </c>
      <c r="HM39" s="3">
        <v>37</v>
      </c>
      <c r="HN39" s="3" t="str">
        <f t="shared" si="77"/>
        <v xml:space="preserve"> AD SOYAD 37</v>
      </c>
      <c r="HO39" s="4">
        <f t="shared" si="184"/>
        <v>20002.5</v>
      </c>
      <c r="HP39" s="4">
        <f>PARAMETRELER!$D$4</f>
        <v>150018.75</v>
      </c>
      <c r="HQ39" s="4">
        <f t="shared" si="185"/>
        <v>2800.3500000000004</v>
      </c>
      <c r="HR39" s="4">
        <f t="shared" si="186"/>
        <v>200.02500000000001</v>
      </c>
      <c r="HS39" s="4">
        <f t="shared" si="187"/>
        <v>17002.125</v>
      </c>
      <c r="HT39" s="4" cm="1">
        <f t="array" ref="HT39">SUMPRODUCT(--(SUM(G39,AC39,AY39,BU39,CQ39,DM39,EI39,FE39,GA39,GW39,HS39)&gt;PARAMETRELER!$D$21:$D$24), (SUM(G39,AC39,AY39,BU39,CQ39,DM39,EI39,FE39,GA39,GW39,HS39)-PARAMETRELER!$D$21:$D$24), {0.15;0.05;0.07;0.08})-SUM($H$2,H39,AD39,AZ39,BV39,CR39,DN39,EJ39,FF39,GB39,GX39)</f>
        <v>3400.4249999999993</v>
      </c>
      <c r="HU39" s="4">
        <f>PARAMETRELER!$D$18</f>
        <v>3400.4249999999993</v>
      </c>
      <c r="HV39" s="4">
        <f t="shared" si="188"/>
        <v>187023.375</v>
      </c>
      <c r="HW39" s="4">
        <f t="shared" si="189"/>
        <v>170021.25</v>
      </c>
      <c r="HX39" s="4">
        <f t="shared" si="190"/>
        <v>20002.5</v>
      </c>
      <c r="HY39" s="4">
        <f>PARAMETRELER!$D$6</f>
        <v>20002.5</v>
      </c>
      <c r="HZ39" s="4">
        <f t="shared" si="191"/>
        <v>0</v>
      </c>
      <c r="IA39" s="4">
        <f>IF(HO39&lt;=PARAMETRELER!$D$6,0,HZ39*0.00759)</f>
        <v>0</v>
      </c>
      <c r="IB39" s="20">
        <f t="shared" si="128"/>
        <v>17002.125</v>
      </c>
      <c r="IC39" s="21">
        <f t="shared" si="129"/>
        <v>4100.5124999999998</v>
      </c>
      <c r="ID39" s="21">
        <f t="shared" si="82"/>
        <v>400.05</v>
      </c>
      <c r="IE39" s="22">
        <f t="shared" si="83"/>
        <v>24503.0625</v>
      </c>
      <c r="IF39" s="44">
        <f t="shared" si="130"/>
        <v>1000.125</v>
      </c>
      <c r="IG39" s="45">
        <f t="shared" si="131"/>
        <v>23502.9375</v>
      </c>
      <c r="II39" s="3">
        <v>37</v>
      </c>
      <c r="IJ39" s="3" t="str">
        <f t="shared" si="84"/>
        <v xml:space="preserve"> AD SOYAD 37</v>
      </c>
      <c r="IK39" s="4">
        <f t="shared" si="192"/>
        <v>20002.5</v>
      </c>
      <c r="IL39" s="4">
        <f>PARAMETRELER!$D$4</f>
        <v>150018.75</v>
      </c>
      <c r="IM39" s="4">
        <f t="shared" si="193"/>
        <v>2800.3500000000004</v>
      </c>
      <c r="IN39" s="4">
        <f t="shared" si="194"/>
        <v>200.02500000000001</v>
      </c>
      <c r="IO39" s="4">
        <f t="shared" si="195"/>
        <v>17002.125</v>
      </c>
      <c r="IP39" s="4" cm="1">
        <f t="array" ref="IP39">SUMPRODUCT(--(SUM(G39,AC39,AY39,BU39,CQ39,DM39,EI39,FE39,GA39,GW39,HS39,IO39)&gt;PARAMETRELER!$D$21:$D$24), (SUM(G39,AC39,AY39,BU39,CQ39,DM39,EI39,FE39,GA39,GW39,HS39,IO39)-PARAMETRELER!$D$21:$D$24), {0.15;0.05;0.07;0.08})-SUM($H$2,H39,AD39,AZ39,BV39,CR39,DN39,EJ39,FF39,GB39,GX39,HT39)</f>
        <v>3400.4249999999993</v>
      </c>
      <c r="IQ39" s="4">
        <f>PARAMETRELER!$D$19</f>
        <v>3400.4249999999993</v>
      </c>
      <c r="IR39" s="4">
        <f t="shared" si="196"/>
        <v>204025.5</v>
      </c>
      <c r="IS39" s="4">
        <f t="shared" si="197"/>
        <v>187023.375</v>
      </c>
      <c r="IT39" s="4">
        <f t="shared" si="198"/>
        <v>20002.5</v>
      </c>
      <c r="IU39" s="4">
        <f>PARAMETRELER!$D$6</f>
        <v>20002.5</v>
      </c>
      <c r="IV39" s="4">
        <f t="shared" si="199"/>
        <v>0</v>
      </c>
      <c r="IW39" s="4">
        <f>IF(IK39&lt;=PARAMETRELER!$D$6,0,IV39*0.00759)</f>
        <v>0</v>
      </c>
      <c r="IX39" s="20">
        <f t="shared" si="132"/>
        <v>17002.125</v>
      </c>
      <c r="IY39" s="21">
        <f t="shared" si="133"/>
        <v>4100.5124999999998</v>
      </c>
      <c r="IZ39" s="21">
        <f t="shared" si="89"/>
        <v>400.05</v>
      </c>
      <c r="JA39" s="22">
        <f t="shared" si="90"/>
        <v>24503.0625</v>
      </c>
      <c r="JB39" s="44">
        <f t="shared" si="134"/>
        <v>1000.125</v>
      </c>
      <c r="JC39" s="45">
        <f t="shared" si="135"/>
        <v>23502.9375</v>
      </c>
    </row>
    <row r="40" spans="1:263" ht="15.6" x14ac:dyDescent="0.3">
      <c r="A40" s="2">
        <v>38</v>
      </c>
      <c r="B40" s="2" t="str">
        <f>'YILLIK MALİYET RAPORU'!B40</f>
        <v xml:space="preserve"> AD SOYAD 38</v>
      </c>
      <c r="C40" s="7">
        <f>'YILLIK MALİYET RAPORU'!C40</f>
        <v>20002.5</v>
      </c>
      <c r="D40" s="11">
        <f>PARAMETRELER!$D$4</f>
        <v>150018.75</v>
      </c>
      <c r="E40" s="7">
        <f t="shared" si="0"/>
        <v>2800.3500000000004</v>
      </c>
      <c r="F40" s="7">
        <f t="shared" si="1"/>
        <v>200.02500000000001</v>
      </c>
      <c r="G40" s="7">
        <f t="shared" si="2"/>
        <v>17002.125</v>
      </c>
      <c r="H40" s="7" cm="1">
        <f t="array" ref="H40">SUMPRODUCT(--(SUM(G40:G40)&gt;PARAMETRELER!$D$21:$D$24), (SUM(G40:G40)-PARAMETRELER!$D$21:$D$24), {0.15;0.05;0.07;0.08})-SUM($H$2:$H$2)</f>
        <v>2550.3187499999999</v>
      </c>
      <c r="I40" s="7">
        <f>PARAMETRELER!$D$8</f>
        <v>2550.3187499999999</v>
      </c>
      <c r="J40" s="7">
        <f t="shared" si="3"/>
        <v>17002.125</v>
      </c>
      <c r="K40" s="7">
        <v>0</v>
      </c>
      <c r="L40" s="7">
        <f t="shared" si="4"/>
        <v>20002.5</v>
      </c>
      <c r="M40" s="5">
        <f>PARAMETRELER!$D$6</f>
        <v>20002.5</v>
      </c>
      <c r="N40" s="7">
        <f t="shared" si="136"/>
        <v>0</v>
      </c>
      <c r="O40" s="7">
        <f>IF(C40&lt;=PARAMETRELER!$D$6,0,N40*0.00759)</f>
        <v>0</v>
      </c>
      <c r="P40" s="20">
        <f t="shared" si="5"/>
        <v>17002.125</v>
      </c>
      <c r="Q40" s="21">
        <f t="shared" si="6"/>
        <v>4100.5124999999998</v>
      </c>
      <c r="R40" s="21">
        <f t="shared" si="7"/>
        <v>400.05</v>
      </c>
      <c r="S40" s="20">
        <f t="shared" si="8"/>
        <v>24503.0625</v>
      </c>
      <c r="T40" s="44">
        <f t="shared" si="9"/>
        <v>1000.125</v>
      </c>
      <c r="U40" s="45">
        <f t="shared" si="91"/>
        <v>23502.9375</v>
      </c>
      <c r="W40" s="2">
        <v>38</v>
      </c>
      <c r="X40" s="2" t="str">
        <f t="shared" si="10"/>
        <v xml:space="preserve"> AD SOYAD 38</v>
      </c>
      <c r="Y40" s="7">
        <f t="shared" si="11"/>
        <v>20002.5</v>
      </c>
      <c r="Z40" s="11">
        <f>PARAMETRELER!$D$4</f>
        <v>150018.75</v>
      </c>
      <c r="AA40" s="7">
        <f t="shared" si="137"/>
        <v>2800.3500000000004</v>
      </c>
      <c r="AB40" s="7">
        <f t="shared" si="138"/>
        <v>200.02500000000001</v>
      </c>
      <c r="AC40" s="7">
        <f t="shared" si="12"/>
        <v>17002.125</v>
      </c>
      <c r="AD40" s="7" cm="1">
        <f t="array" ref="AD40">SUMPRODUCT(--(SUM(G40,AC40)&gt;PARAMETRELER!$D$21:$D$24), (SUM(G40,AC40)-PARAMETRELER!$D$21:$D$24), {0.15;0.05;0.07;0.08})-SUM($H$2,H40)</f>
        <v>2550.3187499999999</v>
      </c>
      <c r="AE40" s="7">
        <f>PARAMETRELER!$D$9</f>
        <v>2550.3187499999999</v>
      </c>
      <c r="AF40" s="7">
        <f t="shared" si="13"/>
        <v>34004.25</v>
      </c>
      <c r="AG40" s="7">
        <f t="shared" si="14"/>
        <v>17002.125</v>
      </c>
      <c r="AH40" s="7">
        <f t="shared" si="15"/>
        <v>20002.5</v>
      </c>
      <c r="AI40" s="5">
        <f>PARAMETRELER!$D$6</f>
        <v>20002.5</v>
      </c>
      <c r="AJ40" s="7">
        <f t="shared" si="139"/>
        <v>0</v>
      </c>
      <c r="AK40" s="7">
        <f>IF(Y40&lt;=PARAMETRELER!$D$6,0,AJ40*0.00759)</f>
        <v>0</v>
      </c>
      <c r="AL40" s="20">
        <f t="shared" si="92"/>
        <v>17002.125</v>
      </c>
      <c r="AM40" s="21">
        <f t="shared" si="93"/>
        <v>4100.5124999999998</v>
      </c>
      <c r="AN40" s="21">
        <f t="shared" si="16"/>
        <v>400.05</v>
      </c>
      <c r="AO40" s="20">
        <f t="shared" si="17"/>
        <v>24503.0625</v>
      </c>
      <c r="AP40" s="44">
        <f t="shared" si="94"/>
        <v>1000.125</v>
      </c>
      <c r="AQ40" s="45">
        <f t="shared" si="95"/>
        <v>23502.9375</v>
      </c>
      <c r="AS40" s="2">
        <v>38</v>
      </c>
      <c r="AT40" s="2" t="str">
        <f t="shared" si="18"/>
        <v xml:space="preserve"> AD SOYAD 38</v>
      </c>
      <c r="AU40" s="7">
        <f t="shared" si="19"/>
        <v>20002.5</v>
      </c>
      <c r="AV40" s="11">
        <f>PARAMETRELER!$D$4</f>
        <v>150018.75</v>
      </c>
      <c r="AW40" s="7">
        <f t="shared" si="140"/>
        <v>2800.3500000000004</v>
      </c>
      <c r="AX40" s="7">
        <f t="shared" si="141"/>
        <v>200.02500000000001</v>
      </c>
      <c r="AY40" s="7">
        <f t="shared" si="20"/>
        <v>17002.125</v>
      </c>
      <c r="AZ40" s="7" cm="1">
        <f t="array" ref="AZ40">SUMPRODUCT(--(SUM(G40,AC40,AY40)&gt;PARAMETRELER!$D$21:$D$24), (SUM(G40,AC40,AY40)-PARAMETRELER!$D$21:$D$24), {0.15;0.05;0.07;0.08})-SUM($H$2,H40,AD40)</f>
        <v>2550.3187499999995</v>
      </c>
      <c r="BA40" s="7">
        <f>PARAMETRELER!$D$10</f>
        <v>2550.3187499999995</v>
      </c>
      <c r="BB40" s="7">
        <f t="shared" si="21"/>
        <v>51006.375</v>
      </c>
      <c r="BC40" s="7">
        <f t="shared" si="22"/>
        <v>34004.25</v>
      </c>
      <c r="BD40" s="7">
        <f t="shared" si="23"/>
        <v>20002.5</v>
      </c>
      <c r="BE40" s="5">
        <f>PARAMETRELER!$D$6</f>
        <v>20002.5</v>
      </c>
      <c r="BF40" s="7">
        <f t="shared" si="142"/>
        <v>0</v>
      </c>
      <c r="BG40" s="7">
        <f>IF(AU40&lt;=PARAMETRELER!$D$6,0,BF40*0.00759)</f>
        <v>0</v>
      </c>
      <c r="BH40" s="20">
        <f t="shared" si="96"/>
        <v>17002.125</v>
      </c>
      <c r="BI40" s="21">
        <f t="shared" si="97"/>
        <v>4100.5124999999998</v>
      </c>
      <c r="BJ40" s="21">
        <f t="shared" si="24"/>
        <v>400.05</v>
      </c>
      <c r="BK40" s="20">
        <f t="shared" si="25"/>
        <v>24503.0625</v>
      </c>
      <c r="BL40" s="44">
        <f t="shared" si="98"/>
        <v>1000.125</v>
      </c>
      <c r="BM40" s="45">
        <f t="shared" si="99"/>
        <v>23502.9375</v>
      </c>
      <c r="BO40" s="2">
        <v>38</v>
      </c>
      <c r="BP40" s="2" t="str">
        <f t="shared" si="26"/>
        <v xml:space="preserve"> AD SOYAD 38</v>
      </c>
      <c r="BQ40" s="7">
        <f t="shared" si="27"/>
        <v>20002.5</v>
      </c>
      <c r="BR40" s="11">
        <f>PARAMETRELER!$D$4</f>
        <v>150018.75</v>
      </c>
      <c r="BS40" s="7">
        <f t="shared" si="143"/>
        <v>2800.3500000000004</v>
      </c>
      <c r="BT40" s="7">
        <f t="shared" si="144"/>
        <v>200.02500000000001</v>
      </c>
      <c r="BU40" s="7">
        <f t="shared" si="28"/>
        <v>17002.125</v>
      </c>
      <c r="BV40" s="7" cm="1">
        <f t="array" ref="BV40">SUMPRODUCT(--(SUM(G40,AC40,AY40,BU40)&gt;PARAMETRELER!$D$21:$D$24), (SUM(G40,AC40,AY40,BU40)-PARAMETRELER!$D$21:$D$24), {0.15;0.05;0.07;0.08})-SUM($H$2,H40,AD40,AZ40)</f>
        <v>2550.3187500000004</v>
      </c>
      <c r="BW40" s="7">
        <f>PARAMETRELER!$D$11</f>
        <v>2550.3187500000004</v>
      </c>
      <c r="BX40" s="7">
        <f t="shared" si="29"/>
        <v>68008.5</v>
      </c>
      <c r="BY40" s="7">
        <f t="shared" si="30"/>
        <v>51006.375</v>
      </c>
      <c r="BZ40" s="7">
        <f t="shared" si="31"/>
        <v>20002.5</v>
      </c>
      <c r="CA40" s="5">
        <f>PARAMETRELER!$D$6</f>
        <v>20002.5</v>
      </c>
      <c r="CB40" s="7">
        <f t="shared" si="145"/>
        <v>0</v>
      </c>
      <c r="CC40" s="7">
        <f>IF(BQ40&lt;=PARAMETRELER!$D$6,0,CB40*0.00759)</f>
        <v>0</v>
      </c>
      <c r="CD40" s="20">
        <f t="shared" si="100"/>
        <v>17002.125</v>
      </c>
      <c r="CE40" s="21">
        <f t="shared" si="101"/>
        <v>4100.5124999999998</v>
      </c>
      <c r="CF40" s="21">
        <f t="shared" si="32"/>
        <v>400.05</v>
      </c>
      <c r="CG40" s="20">
        <f t="shared" si="33"/>
        <v>24503.0625</v>
      </c>
      <c r="CH40" s="44">
        <f t="shared" si="102"/>
        <v>1000.125</v>
      </c>
      <c r="CI40" s="45">
        <f t="shared" si="103"/>
        <v>23502.9375</v>
      </c>
      <c r="CK40" s="2">
        <v>38</v>
      </c>
      <c r="CL40" s="2" t="str">
        <f t="shared" si="34"/>
        <v xml:space="preserve"> AD SOYAD 38</v>
      </c>
      <c r="CM40" s="7">
        <f t="shared" si="35"/>
        <v>20002.5</v>
      </c>
      <c r="CN40" s="11">
        <f>PARAMETRELER!$D$4</f>
        <v>150018.75</v>
      </c>
      <c r="CO40" s="7">
        <f t="shared" si="146"/>
        <v>2800.3500000000004</v>
      </c>
      <c r="CP40" s="7">
        <f t="shared" si="147"/>
        <v>200.02500000000001</v>
      </c>
      <c r="CQ40" s="7">
        <f t="shared" si="36"/>
        <v>17002.125</v>
      </c>
      <c r="CR40" s="7" cm="1">
        <f t="array" ref="CR40">SUMPRODUCT(--(SUM(G40,AC40,AY40,BU40,CQ40)&gt;PARAMETRELER!$D$21:$D$24), (SUM(G40,AC40,AY40,BU40,CQ40)-PARAMETRELER!$D$21:$D$24), {0.15;0.05;0.07;0.08})-SUM($H$2,H40,AD40,AZ40,BV40)</f>
        <v>2550.3187500000004</v>
      </c>
      <c r="CS40" s="7">
        <f>PARAMETRELER!$D$12</f>
        <v>2550.3187500000004</v>
      </c>
      <c r="CT40" s="7">
        <f t="shared" si="37"/>
        <v>85010.625</v>
      </c>
      <c r="CU40" s="7">
        <f t="shared" si="38"/>
        <v>68008.5</v>
      </c>
      <c r="CV40" s="7">
        <f t="shared" si="39"/>
        <v>20002.5</v>
      </c>
      <c r="CW40" s="5">
        <f>PARAMETRELER!$D$6</f>
        <v>20002.5</v>
      </c>
      <c r="CX40" s="7">
        <f t="shared" si="148"/>
        <v>0</v>
      </c>
      <c r="CY40" s="7">
        <f>IF(CM40&lt;=PARAMETRELER!$D$6,0,CX40*0.00759)</f>
        <v>0</v>
      </c>
      <c r="CZ40" s="20">
        <f t="shared" si="104"/>
        <v>17002.125</v>
      </c>
      <c r="DA40" s="21">
        <f t="shared" si="105"/>
        <v>4100.5124999999998</v>
      </c>
      <c r="DB40" s="21">
        <f t="shared" si="40"/>
        <v>400.05</v>
      </c>
      <c r="DC40" s="20">
        <f t="shared" si="41"/>
        <v>24503.0625</v>
      </c>
      <c r="DD40" s="44">
        <f t="shared" si="106"/>
        <v>1000.125</v>
      </c>
      <c r="DE40" s="45">
        <f t="shared" si="107"/>
        <v>23502.9375</v>
      </c>
      <c r="DG40" s="2">
        <v>38</v>
      </c>
      <c r="DH40" s="2" t="str">
        <f t="shared" si="200"/>
        <v xml:space="preserve"> AD SOYAD 38</v>
      </c>
      <c r="DI40" s="7">
        <f t="shared" si="201"/>
        <v>20002.5</v>
      </c>
      <c r="DJ40" s="11">
        <f>PARAMETRELER!$D$4</f>
        <v>150018.75</v>
      </c>
      <c r="DK40" s="7">
        <f t="shared" si="149"/>
        <v>2800.3500000000004</v>
      </c>
      <c r="DL40" s="7">
        <f t="shared" si="150"/>
        <v>200.02500000000001</v>
      </c>
      <c r="DM40" s="7">
        <f t="shared" si="43"/>
        <v>17002.125</v>
      </c>
      <c r="DN40" s="7" cm="1">
        <f t="array" ref="DN40">SUMPRODUCT(--(SUM(G40,AC40,AY40,BU40,CQ40,DM40)&gt;PARAMETRELER!$D$21:$D$24), (SUM(G40,AC40,AY40,BU40,CQ40,DM40)-PARAMETRELER!$D$21:$D$24), {0.15;0.05;0.07;0.08})-SUM($H$2,H40,AD40,AZ40,BV40,CR40)</f>
        <v>2550.3187499999985</v>
      </c>
      <c r="DO40" s="7">
        <f>PARAMETRELER!$D$13</f>
        <v>2550.3187499999985</v>
      </c>
      <c r="DP40" s="7">
        <f t="shared" si="44"/>
        <v>102012.75</v>
      </c>
      <c r="DQ40" s="7">
        <f t="shared" si="45"/>
        <v>85010.625</v>
      </c>
      <c r="DR40" s="7">
        <f t="shared" si="46"/>
        <v>20002.5</v>
      </c>
      <c r="DS40" s="5">
        <f>PARAMETRELER!$D$6</f>
        <v>20002.5</v>
      </c>
      <c r="DT40" s="7">
        <f t="shared" si="151"/>
        <v>0</v>
      </c>
      <c r="DU40" s="7">
        <f>IF(DI40&lt;=PARAMETRELER!$D$6,0,DT40*0.00759)</f>
        <v>0</v>
      </c>
      <c r="DV40" s="20">
        <f t="shared" si="108"/>
        <v>17002.125</v>
      </c>
      <c r="DW40" s="21">
        <f t="shared" si="109"/>
        <v>4100.5124999999998</v>
      </c>
      <c r="DX40" s="21">
        <f t="shared" si="47"/>
        <v>400.05</v>
      </c>
      <c r="DY40" s="20">
        <f t="shared" si="48"/>
        <v>24503.0625</v>
      </c>
      <c r="DZ40" s="44">
        <f t="shared" si="110"/>
        <v>1000.125</v>
      </c>
      <c r="EA40" s="45">
        <f t="shared" si="111"/>
        <v>23502.9375</v>
      </c>
      <c r="EC40" s="2">
        <v>38</v>
      </c>
      <c r="ED40" s="2" t="str">
        <f t="shared" si="49"/>
        <v xml:space="preserve"> AD SOYAD 38</v>
      </c>
      <c r="EE40" s="7">
        <f t="shared" si="152"/>
        <v>20002.5</v>
      </c>
      <c r="EF40" s="11">
        <f>PARAMETRELER!$D$4</f>
        <v>150018.75</v>
      </c>
      <c r="EG40" s="7">
        <f t="shared" si="153"/>
        <v>2800.3500000000004</v>
      </c>
      <c r="EH40" s="7">
        <f t="shared" si="154"/>
        <v>200.02500000000001</v>
      </c>
      <c r="EI40" s="7">
        <f t="shared" si="155"/>
        <v>17002.125</v>
      </c>
      <c r="EJ40" s="7" cm="1">
        <f t="array" ref="EJ40">SUMPRODUCT(--(SUM(G40,AC40,AY40,BU40,CQ40,DM40,EI40)&gt;PARAMETRELER!$D$21:$D$24), (SUM(G40,AC40,AY40,BU40,CQ40,DM40,EI40)-PARAMETRELER!$D$21:$D$24), {0.15;0.05;0.07;0.08})-SUM($H$2,H40,AD40,AZ40,BV40,CR40,DN40)</f>
        <v>3001.0625000000036</v>
      </c>
      <c r="EK40" s="7">
        <f>PARAMETRELER!$D$14</f>
        <v>3001.0625000000036</v>
      </c>
      <c r="EL40" s="7">
        <f t="shared" si="156"/>
        <v>119014.875</v>
      </c>
      <c r="EM40" s="7">
        <f t="shared" si="157"/>
        <v>102012.75</v>
      </c>
      <c r="EN40" s="7">
        <f t="shared" si="158"/>
        <v>20002.5</v>
      </c>
      <c r="EO40" s="5">
        <f>PARAMETRELER!$D$6</f>
        <v>20002.5</v>
      </c>
      <c r="EP40" s="7">
        <f t="shared" si="159"/>
        <v>0</v>
      </c>
      <c r="EQ40" s="7">
        <f>IF(EE40&lt;=PARAMETRELER!$D$6,0,EP40*0.00759)</f>
        <v>0</v>
      </c>
      <c r="ER40" s="20">
        <f t="shared" si="112"/>
        <v>17002.125</v>
      </c>
      <c r="ES40" s="21">
        <f t="shared" si="113"/>
        <v>4100.5124999999998</v>
      </c>
      <c r="ET40" s="21">
        <f t="shared" si="54"/>
        <v>400.05</v>
      </c>
      <c r="EU40" s="20">
        <f t="shared" si="55"/>
        <v>24503.0625</v>
      </c>
      <c r="EV40" s="44">
        <f t="shared" si="114"/>
        <v>1000.125</v>
      </c>
      <c r="EW40" s="45">
        <f t="shared" si="115"/>
        <v>23502.9375</v>
      </c>
      <c r="EY40" s="2">
        <v>38</v>
      </c>
      <c r="EZ40" s="2" t="str">
        <f t="shared" si="56"/>
        <v xml:space="preserve"> AD SOYAD 38</v>
      </c>
      <c r="FA40" s="7">
        <f t="shared" si="160"/>
        <v>20002.5</v>
      </c>
      <c r="FB40" s="11">
        <f>PARAMETRELER!$D$4</f>
        <v>150018.75</v>
      </c>
      <c r="FC40" s="7">
        <f t="shared" si="161"/>
        <v>2800.3500000000004</v>
      </c>
      <c r="FD40" s="7">
        <f t="shared" si="162"/>
        <v>200.02500000000001</v>
      </c>
      <c r="FE40" s="7">
        <f t="shared" si="163"/>
        <v>17002.125</v>
      </c>
      <c r="FF40" s="7" cm="1">
        <f t="array" ref="FF40">SUMPRODUCT(--(SUM(G40,AC40,AY40,BU40,CQ40,DM40,EI40,FE40)&gt;PARAMETRELER!$D$21:$D$24), (SUM(G40,AC40,AY40,BU40,CQ40,DM40,EI40,FE40)-PARAMETRELER!$D$21:$D$24), {0.15;0.05;0.07;0.08})-SUM($H$2,H40,AD40,AZ40,BV40,CR40,DN40,EJ40)</f>
        <v>3400.4249999999956</v>
      </c>
      <c r="FG40" s="7">
        <f>PARAMETRELER!$D$15</f>
        <v>3400.4249999999956</v>
      </c>
      <c r="FH40" s="7">
        <f t="shared" si="164"/>
        <v>136017</v>
      </c>
      <c r="FI40" s="7">
        <f t="shared" si="165"/>
        <v>119014.875</v>
      </c>
      <c r="FJ40" s="7">
        <f t="shared" si="166"/>
        <v>20002.5</v>
      </c>
      <c r="FK40" s="5">
        <f>PARAMETRELER!$D$6</f>
        <v>20002.5</v>
      </c>
      <c r="FL40" s="7">
        <f t="shared" si="167"/>
        <v>0</v>
      </c>
      <c r="FM40" s="7">
        <f>IF(FA40&lt;=PARAMETRELER!$D$6,0,FL40*0.00759)</f>
        <v>0</v>
      </c>
      <c r="FN40" s="20">
        <f t="shared" si="116"/>
        <v>17002.125</v>
      </c>
      <c r="FO40" s="21">
        <f t="shared" si="117"/>
        <v>4100.5124999999998</v>
      </c>
      <c r="FP40" s="21">
        <f t="shared" si="61"/>
        <v>400.05</v>
      </c>
      <c r="FQ40" s="20">
        <f t="shared" si="62"/>
        <v>24503.0625</v>
      </c>
      <c r="FR40" s="44">
        <f t="shared" si="118"/>
        <v>1000.125</v>
      </c>
      <c r="FS40" s="45">
        <f t="shared" si="119"/>
        <v>23502.9375</v>
      </c>
      <c r="FU40" s="2">
        <v>38</v>
      </c>
      <c r="FV40" s="2" t="str">
        <f t="shared" si="63"/>
        <v xml:space="preserve"> AD SOYAD 38</v>
      </c>
      <c r="FW40" s="7">
        <f t="shared" si="168"/>
        <v>20002.5</v>
      </c>
      <c r="FX40" s="11">
        <f>PARAMETRELER!$D$4</f>
        <v>150018.75</v>
      </c>
      <c r="FY40" s="7">
        <f t="shared" si="169"/>
        <v>2800.3500000000004</v>
      </c>
      <c r="FZ40" s="7">
        <f t="shared" si="170"/>
        <v>200.02500000000001</v>
      </c>
      <c r="GA40" s="7">
        <f t="shared" si="171"/>
        <v>17002.125</v>
      </c>
      <c r="GB40" s="7" cm="1">
        <f t="array" ref="GB40">SUMPRODUCT(--(SUM(G40,AC40,AY40,BU40,CQ40,DM40,EI40,FE40,GA40)&gt;PARAMETRELER!$D$21:$D$24), (SUM(G40,AC40,AY40,BU40,CQ40,DM40,EI40,FE40,GA40)-PARAMETRELER!$D$21:$D$24), {0.15;0.05;0.07;0.08})-SUM($H$2,H40,AD40,AZ40,BV40,CR40,DN40,EJ40,FF40)</f>
        <v>3400.4249999999993</v>
      </c>
      <c r="GC40" s="7">
        <f>PARAMETRELER!$D$16</f>
        <v>3400.4249999999993</v>
      </c>
      <c r="GD40" s="7">
        <f t="shared" si="172"/>
        <v>153019.125</v>
      </c>
      <c r="GE40" s="7">
        <f t="shared" si="173"/>
        <v>136017</v>
      </c>
      <c r="GF40" s="7">
        <f t="shared" si="174"/>
        <v>20002.5</v>
      </c>
      <c r="GG40" s="5">
        <f>PARAMETRELER!$D$6</f>
        <v>20002.5</v>
      </c>
      <c r="GH40" s="7">
        <f t="shared" si="175"/>
        <v>0</v>
      </c>
      <c r="GI40" s="7">
        <f>IF(FW40&lt;=PARAMETRELER!$D$6,0,GH40*0.00759)</f>
        <v>0</v>
      </c>
      <c r="GJ40" s="20">
        <f t="shared" si="120"/>
        <v>17002.125</v>
      </c>
      <c r="GK40" s="21">
        <f t="shared" si="121"/>
        <v>4100.5124999999998</v>
      </c>
      <c r="GL40" s="21">
        <f t="shared" si="68"/>
        <v>400.05</v>
      </c>
      <c r="GM40" s="20">
        <f t="shared" si="69"/>
        <v>24503.0625</v>
      </c>
      <c r="GN40" s="44">
        <f t="shared" si="122"/>
        <v>1000.125</v>
      </c>
      <c r="GO40" s="45">
        <f t="shared" si="123"/>
        <v>23502.9375</v>
      </c>
      <c r="GQ40" s="2">
        <v>38</v>
      </c>
      <c r="GR40" s="2" t="str">
        <f t="shared" si="70"/>
        <v xml:space="preserve"> AD SOYAD 38</v>
      </c>
      <c r="GS40" s="7">
        <f t="shared" si="176"/>
        <v>20002.5</v>
      </c>
      <c r="GT40" s="11">
        <f>PARAMETRELER!$D$4</f>
        <v>150018.75</v>
      </c>
      <c r="GU40" s="7">
        <f t="shared" si="177"/>
        <v>2800.3500000000004</v>
      </c>
      <c r="GV40" s="7">
        <f t="shared" si="178"/>
        <v>200.02500000000001</v>
      </c>
      <c r="GW40" s="7">
        <f t="shared" si="179"/>
        <v>17002.125</v>
      </c>
      <c r="GX40" s="7" cm="1">
        <f t="array" ref="GX40">SUMPRODUCT(--(SUM(G40,AC40,AY40,BU40,CQ40,DM40,EI40,FE40,GA40,GW40)&gt;PARAMETRELER!$D$21:$D$24), (SUM(G40,AC40,AY40,BU40,CQ40,DM40,EI40,FE40,GA40,GW40)-PARAMETRELER!$D$21:$D$24), {0.15;0.05;0.07;0.08})-SUM($H$2,H40,AD40,AZ40,BV40,CR40,DN40,EJ40,FF40,GB40)</f>
        <v>3400.4250000000029</v>
      </c>
      <c r="GY40" s="7">
        <f>PARAMETRELER!$D$17</f>
        <v>3400.4250000000029</v>
      </c>
      <c r="GZ40" s="7">
        <f t="shared" si="180"/>
        <v>170021.25</v>
      </c>
      <c r="HA40" s="7">
        <f t="shared" si="181"/>
        <v>153019.125</v>
      </c>
      <c r="HB40" s="7">
        <f t="shared" si="182"/>
        <v>20002.5</v>
      </c>
      <c r="HC40" s="5">
        <f>PARAMETRELER!$D$6</f>
        <v>20002.5</v>
      </c>
      <c r="HD40" s="7">
        <f t="shared" si="183"/>
        <v>0</v>
      </c>
      <c r="HE40" s="7">
        <f>IF(GS40&lt;=PARAMETRELER!$D$6,0,HD40*0.00759)</f>
        <v>0</v>
      </c>
      <c r="HF40" s="20">
        <f t="shared" si="124"/>
        <v>17002.125</v>
      </c>
      <c r="HG40" s="21">
        <f t="shared" si="125"/>
        <v>4100.5124999999998</v>
      </c>
      <c r="HH40" s="21">
        <f t="shared" si="75"/>
        <v>400.05</v>
      </c>
      <c r="HI40" s="20">
        <f t="shared" si="76"/>
        <v>24503.0625</v>
      </c>
      <c r="HJ40" s="44">
        <f t="shared" si="126"/>
        <v>1000.125</v>
      </c>
      <c r="HK40" s="45">
        <f t="shared" si="127"/>
        <v>23502.9375</v>
      </c>
      <c r="HM40" s="2">
        <v>38</v>
      </c>
      <c r="HN40" s="2" t="str">
        <f t="shared" si="77"/>
        <v xml:space="preserve"> AD SOYAD 38</v>
      </c>
      <c r="HO40" s="7">
        <f t="shared" si="184"/>
        <v>20002.5</v>
      </c>
      <c r="HP40" s="11">
        <f>PARAMETRELER!$D$4</f>
        <v>150018.75</v>
      </c>
      <c r="HQ40" s="7">
        <f t="shared" si="185"/>
        <v>2800.3500000000004</v>
      </c>
      <c r="HR40" s="7">
        <f t="shared" si="186"/>
        <v>200.02500000000001</v>
      </c>
      <c r="HS40" s="7">
        <f t="shared" si="187"/>
        <v>17002.125</v>
      </c>
      <c r="HT40" s="7" cm="1">
        <f t="array" ref="HT40">SUMPRODUCT(--(SUM(G40,AC40,AY40,BU40,CQ40,DM40,EI40,FE40,GA40,GW40,HS40)&gt;PARAMETRELER!$D$21:$D$24), (SUM(G40,AC40,AY40,BU40,CQ40,DM40,EI40,FE40,GA40,GW40,HS40)-PARAMETRELER!$D$21:$D$24), {0.15;0.05;0.07;0.08})-SUM($H$2,H40,AD40,AZ40,BV40,CR40,DN40,EJ40,FF40,GB40,GX40)</f>
        <v>3400.4249999999993</v>
      </c>
      <c r="HU40" s="7">
        <f>PARAMETRELER!$D$18</f>
        <v>3400.4249999999993</v>
      </c>
      <c r="HV40" s="7">
        <f t="shared" si="188"/>
        <v>187023.375</v>
      </c>
      <c r="HW40" s="7">
        <f t="shared" si="189"/>
        <v>170021.25</v>
      </c>
      <c r="HX40" s="7">
        <f t="shared" si="190"/>
        <v>20002.5</v>
      </c>
      <c r="HY40" s="5">
        <f>PARAMETRELER!$D$6</f>
        <v>20002.5</v>
      </c>
      <c r="HZ40" s="7">
        <f t="shared" si="191"/>
        <v>0</v>
      </c>
      <c r="IA40" s="7">
        <f>IF(HO40&lt;=PARAMETRELER!$D$6,0,HZ40*0.00759)</f>
        <v>0</v>
      </c>
      <c r="IB40" s="20">
        <f t="shared" si="128"/>
        <v>17002.125</v>
      </c>
      <c r="IC40" s="21">
        <f t="shared" si="129"/>
        <v>4100.5124999999998</v>
      </c>
      <c r="ID40" s="21">
        <f t="shared" si="82"/>
        <v>400.05</v>
      </c>
      <c r="IE40" s="20">
        <f t="shared" si="83"/>
        <v>24503.0625</v>
      </c>
      <c r="IF40" s="44">
        <f t="shared" si="130"/>
        <v>1000.125</v>
      </c>
      <c r="IG40" s="45">
        <f t="shared" si="131"/>
        <v>23502.9375</v>
      </c>
      <c r="II40" s="2">
        <v>38</v>
      </c>
      <c r="IJ40" s="2" t="str">
        <f t="shared" si="84"/>
        <v xml:space="preserve"> AD SOYAD 38</v>
      </c>
      <c r="IK40" s="7">
        <f t="shared" si="192"/>
        <v>20002.5</v>
      </c>
      <c r="IL40" s="11">
        <f>PARAMETRELER!$D$4</f>
        <v>150018.75</v>
      </c>
      <c r="IM40" s="7">
        <f t="shared" si="193"/>
        <v>2800.3500000000004</v>
      </c>
      <c r="IN40" s="7">
        <f t="shared" si="194"/>
        <v>200.02500000000001</v>
      </c>
      <c r="IO40" s="7">
        <f t="shared" si="195"/>
        <v>17002.125</v>
      </c>
      <c r="IP40" s="7" cm="1">
        <f t="array" ref="IP40">SUMPRODUCT(--(SUM(G40,AC40,AY40,BU40,CQ40,DM40,EI40,FE40,GA40,GW40,HS40,IO40)&gt;PARAMETRELER!$D$21:$D$24), (SUM(G40,AC40,AY40,BU40,CQ40,DM40,EI40,FE40,GA40,GW40,HS40,IO40)-PARAMETRELER!$D$21:$D$24), {0.15;0.05;0.07;0.08})-SUM($H$2,H40,AD40,AZ40,BV40,CR40,DN40,EJ40,FF40,GB40,GX40,HT40)</f>
        <v>3400.4249999999993</v>
      </c>
      <c r="IQ40" s="7">
        <f>PARAMETRELER!$D$19</f>
        <v>3400.4249999999993</v>
      </c>
      <c r="IR40" s="7">
        <f t="shared" si="196"/>
        <v>204025.5</v>
      </c>
      <c r="IS40" s="7">
        <f t="shared" si="197"/>
        <v>187023.375</v>
      </c>
      <c r="IT40" s="7">
        <f t="shared" si="198"/>
        <v>20002.5</v>
      </c>
      <c r="IU40" s="5">
        <f>PARAMETRELER!$D$6</f>
        <v>20002.5</v>
      </c>
      <c r="IV40" s="7">
        <f t="shared" si="199"/>
        <v>0</v>
      </c>
      <c r="IW40" s="7">
        <f>IF(IK40&lt;=PARAMETRELER!$D$6,0,IV40*0.00759)</f>
        <v>0</v>
      </c>
      <c r="IX40" s="20">
        <f t="shared" si="132"/>
        <v>17002.125</v>
      </c>
      <c r="IY40" s="21">
        <f t="shared" si="133"/>
        <v>4100.5124999999998</v>
      </c>
      <c r="IZ40" s="21">
        <f t="shared" si="89"/>
        <v>400.05</v>
      </c>
      <c r="JA40" s="20">
        <f t="shared" si="90"/>
        <v>24503.0625</v>
      </c>
      <c r="JB40" s="44">
        <f t="shared" si="134"/>
        <v>1000.125</v>
      </c>
      <c r="JC40" s="45">
        <f t="shared" si="135"/>
        <v>23502.9375</v>
      </c>
    </row>
    <row r="41" spans="1:263" ht="15.6" x14ac:dyDescent="0.3">
      <c r="A41" s="3">
        <v>39</v>
      </c>
      <c r="B41" s="3" t="str">
        <f>'YILLIK MALİYET RAPORU'!B41</f>
        <v xml:space="preserve"> AD SOYAD 39</v>
      </c>
      <c r="C41" s="4">
        <f>'YILLIK MALİYET RAPORU'!C41</f>
        <v>20002.5</v>
      </c>
      <c r="D41" s="4">
        <f>PARAMETRELER!$D$4</f>
        <v>150018.75</v>
      </c>
      <c r="E41" s="4">
        <f t="shared" si="0"/>
        <v>2800.3500000000004</v>
      </c>
      <c r="F41" s="4">
        <f t="shared" si="1"/>
        <v>200.02500000000001</v>
      </c>
      <c r="G41" s="4">
        <f t="shared" si="2"/>
        <v>17002.125</v>
      </c>
      <c r="H41" s="4" cm="1">
        <f t="array" ref="H41">SUMPRODUCT(--(SUM(G41:G41)&gt;PARAMETRELER!$D$21:$D$24), (SUM(G41:G41)-PARAMETRELER!$D$21:$D$24), {0.15;0.05;0.07;0.08})-SUM($H$2:$H$2)</f>
        <v>2550.3187499999999</v>
      </c>
      <c r="I41" s="4">
        <f>PARAMETRELER!$D$8</f>
        <v>2550.3187499999999</v>
      </c>
      <c r="J41" s="4">
        <f t="shared" si="3"/>
        <v>17002.125</v>
      </c>
      <c r="K41" s="4">
        <v>0</v>
      </c>
      <c r="L41" s="4">
        <f t="shared" si="4"/>
        <v>20002.5</v>
      </c>
      <c r="M41" s="4">
        <f>PARAMETRELER!$D$6</f>
        <v>20002.5</v>
      </c>
      <c r="N41" s="4">
        <f t="shared" si="136"/>
        <v>0</v>
      </c>
      <c r="O41" s="4">
        <f>IF(C41&lt;=PARAMETRELER!$D$6,0,N41*0.00759)</f>
        <v>0</v>
      </c>
      <c r="P41" s="20">
        <f t="shared" si="5"/>
        <v>17002.125</v>
      </c>
      <c r="Q41" s="21">
        <f t="shared" si="6"/>
        <v>4100.5124999999998</v>
      </c>
      <c r="R41" s="21">
        <f t="shared" si="7"/>
        <v>400.05</v>
      </c>
      <c r="S41" s="22">
        <f t="shared" si="8"/>
        <v>24503.0625</v>
      </c>
      <c r="T41" s="44">
        <f t="shared" si="9"/>
        <v>1000.125</v>
      </c>
      <c r="U41" s="45">
        <f t="shared" si="91"/>
        <v>23502.9375</v>
      </c>
      <c r="W41" s="3">
        <v>39</v>
      </c>
      <c r="X41" s="3" t="str">
        <f t="shared" si="10"/>
        <v xml:space="preserve"> AD SOYAD 39</v>
      </c>
      <c r="Y41" s="4">
        <f t="shared" si="11"/>
        <v>20002.5</v>
      </c>
      <c r="Z41" s="4">
        <f>PARAMETRELER!$D$4</f>
        <v>150018.75</v>
      </c>
      <c r="AA41" s="4">
        <f t="shared" si="137"/>
        <v>2800.3500000000004</v>
      </c>
      <c r="AB41" s="4">
        <f t="shared" si="138"/>
        <v>200.02500000000001</v>
      </c>
      <c r="AC41" s="4">
        <f t="shared" si="12"/>
        <v>17002.125</v>
      </c>
      <c r="AD41" s="4" cm="1">
        <f t="array" ref="AD41">SUMPRODUCT(--(SUM(G41,AC41)&gt;PARAMETRELER!$D$21:$D$24), (SUM(G41,AC41)-PARAMETRELER!$D$21:$D$24), {0.15;0.05;0.07;0.08})-SUM($H$2,H41)</f>
        <v>2550.3187499999999</v>
      </c>
      <c r="AE41" s="4">
        <f>PARAMETRELER!$D$9</f>
        <v>2550.3187499999999</v>
      </c>
      <c r="AF41" s="4">
        <f t="shared" si="13"/>
        <v>34004.25</v>
      </c>
      <c r="AG41" s="4">
        <f t="shared" si="14"/>
        <v>17002.125</v>
      </c>
      <c r="AH41" s="4">
        <f t="shared" si="15"/>
        <v>20002.5</v>
      </c>
      <c r="AI41" s="4">
        <f>PARAMETRELER!$D$6</f>
        <v>20002.5</v>
      </c>
      <c r="AJ41" s="4">
        <f t="shared" si="139"/>
        <v>0</v>
      </c>
      <c r="AK41" s="4">
        <f>IF(Y41&lt;=PARAMETRELER!$D$6,0,AJ41*0.00759)</f>
        <v>0</v>
      </c>
      <c r="AL41" s="20">
        <f t="shared" si="92"/>
        <v>17002.125</v>
      </c>
      <c r="AM41" s="21">
        <f t="shared" si="93"/>
        <v>4100.5124999999998</v>
      </c>
      <c r="AN41" s="21">
        <f t="shared" si="16"/>
        <v>400.05</v>
      </c>
      <c r="AO41" s="22">
        <f t="shared" si="17"/>
        <v>24503.0625</v>
      </c>
      <c r="AP41" s="44">
        <f t="shared" si="94"/>
        <v>1000.125</v>
      </c>
      <c r="AQ41" s="45">
        <f t="shared" si="95"/>
        <v>23502.9375</v>
      </c>
      <c r="AS41" s="3">
        <v>39</v>
      </c>
      <c r="AT41" s="3" t="str">
        <f t="shared" si="18"/>
        <v xml:space="preserve"> AD SOYAD 39</v>
      </c>
      <c r="AU41" s="4">
        <f t="shared" si="19"/>
        <v>20002.5</v>
      </c>
      <c r="AV41" s="4">
        <f>PARAMETRELER!$D$4</f>
        <v>150018.75</v>
      </c>
      <c r="AW41" s="4">
        <f t="shared" si="140"/>
        <v>2800.3500000000004</v>
      </c>
      <c r="AX41" s="4">
        <f t="shared" si="141"/>
        <v>200.02500000000001</v>
      </c>
      <c r="AY41" s="4">
        <f t="shared" si="20"/>
        <v>17002.125</v>
      </c>
      <c r="AZ41" s="4" cm="1">
        <f t="array" ref="AZ41">SUMPRODUCT(--(SUM(G41,AC41,AY41)&gt;PARAMETRELER!$D$21:$D$24), (SUM(G41,AC41,AY41)-PARAMETRELER!$D$21:$D$24), {0.15;0.05;0.07;0.08})-SUM($H$2,H41,AD41)</f>
        <v>2550.3187499999995</v>
      </c>
      <c r="BA41" s="4">
        <f>PARAMETRELER!$D$10</f>
        <v>2550.3187499999995</v>
      </c>
      <c r="BB41" s="4">
        <f t="shared" si="21"/>
        <v>51006.375</v>
      </c>
      <c r="BC41" s="4">
        <f t="shared" si="22"/>
        <v>34004.25</v>
      </c>
      <c r="BD41" s="4">
        <f t="shared" si="23"/>
        <v>20002.5</v>
      </c>
      <c r="BE41" s="4">
        <f>PARAMETRELER!$D$6</f>
        <v>20002.5</v>
      </c>
      <c r="BF41" s="4">
        <f t="shared" si="142"/>
        <v>0</v>
      </c>
      <c r="BG41" s="4">
        <f>IF(AU41&lt;=PARAMETRELER!$D$6,0,BF41*0.00759)</f>
        <v>0</v>
      </c>
      <c r="BH41" s="20">
        <f t="shared" si="96"/>
        <v>17002.125</v>
      </c>
      <c r="BI41" s="21">
        <f t="shared" si="97"/>
        <v>4100.5124999999998</v>
      </c>
      <c r="BJ41" s="21">
        <f t="shared" si="24"/>
        <v>400.05</v>
      </c>
      <c r="BK41" s="22">
        <f t="shared" si="25"/>
        <v>24503.0625</v>
      </c>
      <c r="BL41" s="44">
        <f t="shared" si="98"/>
        <v>1000.125</v>
      </c>
      <c r="BM41" s="45">
        <f t="shared" si="99"/>
        <v>23502.9375</v>
      </c>
      <c r="BO41" s="3">
        <v>39</v>
      </c>
      <c r="BP41" s="3" t="str">
        <f t="shared" si="26"/>
        <v xml:space="preserve"> AD SOYAD 39</v>
      </c>
      <c r="BQ41" s="4">
        <f t="shared" si="27"/>
        <v>20002.5</v>
      </c>
      <c r="BR41" s="4">
        <f>PARAMETRELER!$D$4</f>
        <v>150018.75</v>
      </c>
      <c r="BS41" s="4">
        <f t="shared" si="143"/>
        <v>2800.3500000000004</v>
      </c>
      <c r="BT41" s="4">
        <f t="shared" si="144"/>
        <v>200.02500000000001</v>
      </c>
      <c r="BU41" s="4">
        <f t="shared" si="28"/>
        <v>17002.125</v>
      </c>
      <c r="BV41" s="4" cm="1">
        <f t="array" ref="BV41">SUMPRODUCT(--(SUM(G41,AC41,AY41,BU41)&gt;PARAMETRELER!$D$21:$D$24), (SUM(G41,AC41,AY41,BU41)-PARAMETRELER!$D$21:$D$24), {0.15;0.05;0.07;0.08})-SUM($H$2,H41,AD41,AZ41)</f>
        <v>2550.3187500000004</v>
      </c>
      <c r="BW41" s="4">
        <f>PARAMETRELER!$D$11</f>
        <v>2550.3187500000004</v>
      </c>
      <c r="BX41" s="4">
        <f t="shared" si="29"/>
        <v>68008.5</v>
      </c>
      <c r="BY41" s="4">
        <f t="shared" si="30"/>
        <v>51006.375</v>
      </c>
      <c r="BZ41" s="4">
        <f t="shared" si="31"/>
        <v>20002.5</v>
      </c>
      <c r="CA41" s="4">
        <f>PARAMETRELER!$D$6</f>
        <v>20002.5</v>
      </c>
      <c r="CB41" s="4">
        <f t="shared" si="145"/>
        <v>0</v>
      </c>
      <c r="CC41" s="4">
        <f>IF(BQ41&lt;=PARAMETRELER!$D$6,0,CB41*0.00759)</f>
        <v>0</v>
      </c>
      <c r="CD41" s="20">
        <f t="shared" si="100"/>
        <v>17002.125</v>
      </c>
      <c r="CE41" s="21">
        <f t="shared" si="101"/>
        <v>4100.5124999999998</v>
      </c>
      <c r="CF41" s="21">
        <f t="shared" si="32"/>
        <v>400.05</v>
      </c>
      <c r="CG41" s="22">
        <f t="shared" si="33"/>
        <v>24503.0625</v>
      </c>
      <c r="CH41" s="44">
        <f t="shared" si="102"/>
        <v>1000.125</v>
      </c>
      <c r="CI41" s="45">
        <f t="shared" si="103"/>
        <v>23502.9375</v>
      </c>
      <c r="CK41" s="3">
        <v>39</v>
      </c>
      <c r="CL41" s="3" t="str">
        <f t="shared" si="34"/>
        <v xml:space="preserve"> AD SOYAD 39</v>
      </c>
      <c r="CM41" s="4">
        <f t="shared" si="35"/>
        <v>20002.5</v>
      </c>
      <c r="CN41" s="4">
        <f>PARAMETRELER!$D$4</f>
        <v>150018.75</v>
      </c>
      <c r="CO41" s="4">
        <f t="shared" si="146"/>
        <v>2800.3500000000004</v>
      </c>
      <c r="CP41" s="4">
        <f t="shared" si="147"/>
        <v>200.02500000000001</v>
      </c>
      <c r="CQ41" s="4">
        <f t="shared" si="36"/>
        <v>17002.125</v>
      </c>
      <c r="CR41" s="4" cm="1">
        <f t="array" ref="CR41">SUMPRODUCT(--(SUM(G41,AC41,AY41,BU41,CQ41)&gt;PARAMETRELER!$D$21:$D$24), (SUM(G41,AC41,AY41,BU41,CQ41)-PARAMETRELER!$D$21:$D$24), {0.15;0.05;0.07;0.08})-SUM($H$2,H41,AD41,AZ41,BV41)</f>
        <v>2550.3187500000004</v>
      </c>
      <c r="CS41" s="4">
        <f>PARAMETRELER!$D$12</f>
        <v>2550.3187500000004</v>
      </c>
      <c r="CT41" s="4">
        <f t="shared" si="37"/>
        <v>85010.625</v>
      </c>
      <c r="CU41" s="4">
        <f t="shared" si="38"/>
        <v>68008.5</v>
      </c>
      <c r="CV41" s="4">
        <f t="shared" si="39"/>
        <v>20002.5</v>
      </c>
      <c r="CW41" s="4">
        <f>PARAMETRELER!$D$6</f>
        <v>20002.5</v>
      </c>
      <c r="CX41" s="4">
        <f t="shared" si="148"/>
        <v>0</v>
      </c>
      <c r="CY41" s="4">
        <f>IF(CM41&lt;=PARAMETRELER!$D$6,0,CX41*0.00759)</f>
        <v>0</v>
      </c>
      <c r="CZ41" s="20">
        <f t="shared" si="104"/>
        <v>17002.125</v>
      </c>
      <c r="DA41" s="21">
        <f t="shared" si="105"/>
        <v>4100.5124999999998</v>
      </c>
      <c r="DB41" s="21">
        <f t="shared" si="40"/>
        <v>400.05</v>
      </c>
      <c r="DC41" s="22">
        <f t="shared" si="41"/>
        <v>24503.0625</v>
      </c>
      <c r="DD41" s="44">
        <f t="shared" si="106"/>
        <v>1000.125</v>
      </c>
      <c r="DE41" s="45">
        <f t="shared" si="107"/>
        <v>23502.9375</v>
      </c>
      <c r="DG41" s="3">
        <v>39</v>
      </c>
      <c r="DH41" s="3" t="str">
        <f t="shared" si="200"/>
        <v xml:space="preserve"> AD SOYAD 39</v>
      </c>
      <c r="DI41" s="4">
        <f t="shared" si="201"/>
        <v>20002.5</v>
      </c>
      <c r="DJ41" s="4">
        <f>PARAMETRELER!$D$4</f>
        <v>150018.75</v>
      </c>
      <c r="DK41" s="4">
        <f t="shared" si="149"/>
        <v>2800.3500000000004</v>
      </c>
      <c r="DL41" s="4">
        <f t="shared" si="150"/>
        <v>200.02500000000001</v>
      </c>
      <c r="DM41" s="4">
        <f t="shared" si="43"/>
        <v>17002.125</v>
      </c>
      <c r="DN41" s="4" cm="1">
        <f t="array" ref="DN41">SUMPRODUCT(--(SUM(G41,AC41,AY41,BU41,CQ41,DM41)&gt;PARAMETRELER!$D$21:$D$24), (SUM(G41,AC41,AY41,BU41,CQ41,DM41)-PARAMETRELER!$D$21:$D$24), {0.15;0.05;0.07;0.08})-SUM($H$2,H41,AD41,AZ41,BV41,CR41)</f>
        <v>2550.3187499999985</v>
      </c>
      <c r="DO41" s="4">
        <f>PARAMETRELER!$D$13</f>
        <v>2550.3187499999985</v>
      </c>
      <c r="DP41" s="4">
        <f t="shared" si="44"/>
        <v>102012.75</v>
      </c>
      <c r="DQ41" s="4">
        <f t="shared" si="45"/>
        <v>85010.625</v>
      </c>
      <c r="DR41" s="4">
        <f t="shared" si="46"/>
        <v>20002.5</v>
      </c>
      <c r="DS41" s="4">
        <f>PARAMETRELER!$D$6</f>
        <v>20002.5</v>
      </c>
      <c r="DT41" s="4">
        <f t="shared" si="151"/>
        <v>0</v>
      </c>
      <c r="DU41" s="4">
        <f>IF(DI41&lt;=PARAMETRELER!$D$6,0,DT41*0.00759)</f>
        <v>0</v>
      </c>
      <c r="DV41" s="20">
        <f t="shared" si="108"/>
        <v>17002.125</v>
      </c>
      <c r="DW41" s="21">
        <f t="shared" si="109"/>
        <v>4100.5124999999998</v>
      </c>
      <c r="DX41" s="21">
        <f t="shared" si="47"/>
        <v>400.05</v>
      </c>
      <c r="DY41" s="22">
        <f t="shared" si="48"/>
        <v>24503.0625</v>
      </c>
      <c r="DZ41" s="44">
        <f t="shared" si="110"/>
        <v>1000.125</v>
      </c>
      <c r="EA41" s="45">
        <f t="shared" si="111"/>
        <v>23502.9375</v>
      </c>
      <c r="EC41" s="3">
        <v>39</v>
      </c>
      <c r="ED41" s="3" t="str">
        <f t="shared" si="49"/>
        <v xml:space="preserve"> AD SOYAD 39</v>
      </c>
      <c r="EE41" s="4">
        <f t="shared" si="152"/>
        <v>20002.5</v>
      </c>
      <c r="EF41" s="4">
        <f>PARAMETRELER!$D$4</f>
        <v>150018.75</v>
      </c>
      <c r="EG41" s="4">
        <f t="shared" si="153"/>
        <v>2800.3500000000004</v>
      </c>
      <c r="EH41" s="4">
        <f t="shared" si="154"/>
        <v>200.02500000000001</v>
      </c>
      <c r="EI41" s="4">
        <f t="shared" si="155"/>
        <v>17002.125</v>
      </c>
      <c r="EJ41" s="4" cm="1">
        <f t="array" ref="EJ41">SUMPRODUCT(--(SUM(G41,AC41,AY41,BU41,CQ41,DM41,EI41)&gt;PARAMETRELER!$D$21:$D$24), (SUM(G41,AC41,AY41,BU41,CQ41,DM41,EI41)-PARAMETRELER!$D$21:$D$24), {0.15;0.05;0.07;0.08})-SUM($H$2,H41,AD41,AZ41,BV41,CR41,DN41)</f>
        <v>3001.0625000000036</v>
      </c>
      <c r="EK41" s="4">
        <f>PARAMETRELER!$D$14</f>
        <v>3001.0625000000036</v>
      </c>
      <c r="EL41" s="4">
        <f t="shared" si="156"/>
        <v>119014.875</v>
      </c>
      <c r="EM41" s="4">
        <f t="shared" si="157"/>
        <v>102012.75</v>
      </c>
      <c r="EN41" s="4">
        <f t="shared" si="158"/>
        <v>20002.5</v>
      </c>
      <c r="EO41" s="4">
        <f>PARAMETRELER!$D$6</f>
        <v>20002.5</v>
      </c>
      <c r="EP41" s="4">
        <f t="shared" si="159"/>
        <v>0</v>
      </c>
      <c r="EQ41" s="4">
        <f>IF(EE41&lt;=PARAMETRELER!$D$6,0,EP41*0.00759)</f>
        <v>0</v>
      </c>
      <c r="ER41" s="20">
        <f t="shared" si="112"/>
        <v>17002.125</v>
      </c>
      <c r="ES41" s="21">
        <f t="shared" si="113"/>
        <v>4100.5124999999998</v>
      </c>
      <c r="ET41" s="21">
        <f t="shared" si="54"/>
        <v>400.05</v>
      </c>
      <c r="EU41" s="22">
        <f t="shared" si="55"/>
        <v>24503.0625</v>
      </c>
      <c r="EV41" s="44">
        <f t="shared" si="114"/>
        <v>1000.125</v>
      </c>
      <c r="EW41" s="45">
        <f t="shared" si="115"/>
        <v>23502.9375</v>
      </c>
      <c r="EY41" s="3">
        <v>39</v>
      </c>
      <c r="EZ41" s="3" t="str">
        <f t="shared" si="56"/>
        <v xml:space="preserve"> AD SOYAD 39</v>
      </c>
      <c r="FA41" s="4">
        <f t="shared" si="160"/>
        <v>20002.5</v>
      </c>
      <c r="FB41" s="4">
        <f>PARAMETRELER!$D$4</f>
        <v>150018.75</v>
      </c>
      <c r="FC41" s="4">
        <f t="shared" si="161"/>
        <v>2800.3500000000004</v>
      </c>
      <c r="FD41" s="4">
        <f t="shared" si="162"/>
        <v>200.02500000000001</v>
      </c>
      <c r="FE41" s="4">
        <f t="shared" si="163"/>
        <v>17002.125</v>
      </c>
      <c r="FF41" s="4" cm="1">
        <f t="array" ref="FF41">SUMPRODUCT(--(SUM(G41,AC41,AY41,BU41,CQ41,DM41,EI41,FE41)&gt;PARAMETRELER!$D$21:$D$24), (SUM(G41,AC41,AY41,BU41,CQ41,DM41,EI41,FE41)-PARAMETRELER!$D$21:$D$24), {0.15;0.05;0.07;0.08})-SUM($H$2,H41,AD41,AZ41,BV41,CR41,DN41,EJ41)</f>
        <v>3400.4249999999956</v>
      </c>
      <c r="FG41" s="4">
        <f>PARAMETRELER!$D$15</f>
        <v>3400.4249999999956</v>
      </c>
      <c r="FH41" s="4">
        <f t="shared" si="164"/>
        <v>136017</v>
      </c>
      <c r="FI41" s="4">
        <f t="shared" si="165"/>
        <v>119014.875</v>
      </c>
      <c r="FJ41" s="4">
        <f t="shared" si="166"/>
        <v>20002.5</v>
      </c>
      <c r="FK41" s="4">
        <f>PARAMETRELER!$D$6</f>
        <v>20002.5</v>
      </c>
      <c r="FL41" s="4">
        <f t="shared" si="167"/>
        <v>0</v>
      </c>
      <c r="FM41" s="4">
        <f>IF(FA41&lt;=PARAMETRELER!$D$6,0,FL41*0.00759)</f>
        <v>0</v>
      </c>
      <c r="FN41" s="20">
        <f t="shared" si="116"/>
        <v>17002.125</v>
      </c>
      <c r="FO41" s="21">
        <f t="shared" si="117"/>
        <v>4100.5124999999998</v>
      </c>
      <c r="FP41" s="21">
        <f t="shared" si="61"/>
        <v>400.05</v>
      </c>
      <c r="FQ41" s="22">
        <f t="shared" si="62"/>
        <v>24503.0625</v>
      </c>
      <c r="FR41" s="44">
        <f t="shared" si="118"/>
        <v>1000.125</v>
      </c>
      <c r="FS41" s="45">
        <f t="shared" si="119"/>
        <v>23502.9375</v>
      </c>
      <c r="FU41" s="3">
        <v>39</v>
      </c>
      <c r="FV41" s="3" t="str">
        <f t="shared" si="63"/>
        <v xml:space="preserve"> AD SOYAD 39</v>
      </c>
      <c r="FW41" s="4">
        <f t="shared" si="168"/>
        <v>20002.5</v>
      </c>
      <c r="FX41" s="4">
        <f>PARAMETRELER!$D$4</f>
        <v>150018.75</v>
      </c>
      <c r="FY41" s="4">
        <f t="shared" si="169"/>
        <v>2800.3500000000004</v>
      </c>
      <c r="FZ41" s="4">
        <f t="shared" si="170"/>
        <v>200.02500000000001</v>
      </c>
      <c r="GA41" s="4">
        <f t="shared" si="171"/>
        <v>17002.125</v>
      </c>
      <c r="GB41" s="4" cm="1">
        <f t="array" ref="GB41">SUMPRODUCT(--(SUM(G41,AC41,AY41,BU41,CQ41,DM41,EI41,FE41,GA41)&gt;PARAMETRELER!$D$21:$D$24), (SUM(G41,AC41,AY41,BU41,CQ41,DM41,EI41,FE41,GA41)-PARAMETRELER!$D$21:$D$24), {0.15;0.05;0.07;0.08})-SUM($H$2,H41,AD41,AZ41,BV41,CR41,DN41,EJ41,FF41)</f>
        <v>3400.4249999999993</v>
      </c>
      <c r="GC41" s="4">
        <f>PARAMETRELER!$D$16</f>
        <v>3400.4249999999993</v>
      </c>
      <c r="GD41" s="4">
        <f t="shared" si="172"/>
        <v>153019.125</v>
      </c>
      <c r="GE41" s="4">
        <f t="shared" si="173"/>
        <v>136017</v>
      </c>
      <c r="GF41" s="4">
        <f t="shared" si="174"/>
        <v>20002.5</v>
      </c>
      <c r="GG41" s="4">
        <f>PARAMETRELER!$D$6</f>
        <v>20002.5</v>
      </c>
      <c r="GH41" s="4">
        <f t="shared" si="175"/>
        <v>0</v>
      </c>
      <c r="GI41" s="4">
        <f>IF(FW41&lt;=PARAMETRELER!$D$6,0,GH41*0.00759)</f>
        <v>0</v>
      </c>
      <c r="GJ41" s="20">
        <f t="shared" si="120"/>
        <v>17002.125</v>
      </c>
      <c r="GK41" s="21">
        <f t="shared" si="121"/>
        <v>4100.5124999999998</v>
      </c>
      <c r="GL41" s="21">
        <f t="shared" si="68"/>
        <v>400.05</v>
      </c>
      <c r="GM41" s="22">
        <f t="shared" si="69"/>
        <v>24503.0625</v>
      </c>
      <c r="GN41" s="44">
        <f t="shared" si="122"/>
        <v>1000.125</v>
      </c>
      <c r="GO41" s="45">
        <f t="shared" si="123"/>
        <v>23502.9375</v>
      </c>
      <c r="GQ41" s="3">
        <v>39</v>
      </c>
      <c r="GR41" s="3" t="str">
        <f t="shared" si="70"/>
        <v xml:space="preserve"> AD SOYAD 39</v>
      </c>
      <c r="GS41" s="4">
        <f t="shared" si="176"/>
        <v>20002.5</v>
      </c>
      <c r="GT41" s="4">
        <f>PARAMETRELER!$D$4</f>
        <v>150018.75</v>
      </c>
      <c r="GU41" s="4">
        <f t="shared" si="177"/>
        <v>2800.3500000000004</v>
      </c>
      <c r="GV41" s="4">
        <f t="shared" si="178"/>
        <v>200.02500000000001</v>
      </c>
      <c r="GW41" s="4">
        <f t="shared" si="179"/>
        <v>17002.125</v>
      </c>
      <c r="GX41" s="4" cm="1">
        <f t="array" ref="GX41">SUMPRODUCT(--(SUM(G41,AC41,AY41,BU41,CQ41,DM41,EI41,FE41,GA41,GW41)&gt;PARAMETRELER!$D$21:$D$24), (SUM(G41,AC41,AY41,BU41,CQ41,DM41,EI41,FE41,GA41,GW41)-PARAMETRELER!$D$21:$D$24), {0.15;0.05;0.07;0.08})-SUM($H$2,H41,AD41,AZ41,BV41,CR41,DN41,EJ41,FF41,GB41)</f>
        <v>3400.4250000000029</v>
      </c>
      <c r="GY41" s="4">
        <f>PARAMETRELER!$D$17</f>
        <v>3400.4250000000029</v>
      </c>
      <c r="GZ41" s="4">
        <f t="shared" si="180"/>
        <v>170021.25</v>
      </c>
      <c r="HA41" s="4">
        <f t="shared" si="181"/>
        <v>153019.125</v>
      </c>
      <c r="HB41" s="4">
        <f t="shared" si="182"/>
        <v>20002.5</v>
      </c>
      <c r="HC41" s="4">
        <f>PARAMETRELER!$D$6</f>
        <v>20002.5</v>
      </c>
      <c r="HD41" s="4">
        <f t="shared" si="183"/>
        <v>0</v>
      </c>
      <c r="HE41" s="4">
        <f>IF(GS41&lt;=PARAMETRELER!$D$6,0,HD41*0.00759)</f>
        <v>0</v>
      </c>
      <c r="HF41" s="20">
        <f t="shared" si="124"/>
        <v>17002.125</v>
      </c>
      <c r="HG41" s="21">
        <f t="shared" si="125"/>
        <v>4100.5124999999998</v>
      </c>
      <c r="HH41" s="21">
        <f t="shared" si="75"/>
        <v>400.05</v>
      </c>
      <c r="HI41" s="22">
        <f t="shared" si="76"/>
        <v>24503.0625</v>
      </c>
      <c r="HJ41" s="44">
        <f t="shared" si="126"/>
        <v>1000.125</v>
      </c>
      <c r="HK41" s="45">
        <f t="shared" si="127"/>
        <v>23502.9375</v>
      </c>
      <c r="HM41" s="3">
        <v>39</v>
      </c>
      <c r="HN41" s="3" t="str">
        <f t="shared" si="77"/>
        <v xml:space="preserve"> AD SOYAD 39</v>
      </c>
      <c r="HO41" s="4">
        <f t="shared" si="184"/>
        <v>20002.5</v>
      </c>
      <c r="HP41" s="4">
        <f>PARAMETRELER!$D$4</f>
        <v>150018.75</v>
      </c>
      <c r="HQ41" s="4">
        <f t="shared" si="185"/>
        <v>2800.3500000000004</v>
      </c>
      <c r="HR41" s="4">
        <f t="shared" si="186"/>
        <v>200.02500000000001</v>
      </c>
      <c r="HS41" s="4">
        <f t="shared" si="187"/>
        <v>17002.125</v>
      </c>
      <c r="HT41" s="4" cm="1">
        <f t="array" ref="HT41">SUMPRODUCT(--(SUM(G41,AC41,AY41,BU41,CQ41,DM41,EI41,FE41,GA41,GW41,HS41)&gt;PARAMETRELER!$D$21:$D$24), (SUM(G41,AC41,AY41,BU41,CQ41,DM41,EI41,FE41,GA41,GW41,HS41)-PARAMETRELER!$D$21:$D$24), {0.15;0.05;0.07;0.08})-SUM($H$2,H41,AD41,AZ41,BV41,CR41,DN41,EJ41,FF41,GB41,GX41)</f>
        <v>3400.4249999999993</v>
      </c>
      <c r="HU41" s="4">
        <f>PARAMETRELER!$D$18</f>
        <v>3400.4249999999993</v>
      </c>
      <c r="HV41" s="4">
        <f t="shared" si="188"/>
        <v>187023.375</v>
      </c>
      <c r="HW41" s="4">
        <f t="shared" si="189"/>
        <v>170021.25</v>
      </c>
      <c r="HX41" s="4">
        <f t="shared" si="190"/>
        <v>20002.5</v>
      </c>
      <c r="HY41" s="4">
        <f>PARAMETRELER!$D$6</f>
        <v>20002.5</v>
      </c>
      <c r="HZ41" s="4">
        <f t="shared" si="191"/>
        <v>0</v>
      </c>
      <c r="IA41" s="4">
        <f>IF(HO41&lt;=PARAMETRELER!$D$6,0,HZ41*0.00759)</f>
        <v>0</v>
      </c>
      <c r="IB41" s="20">
        <f t="shared" si="128"/>
        <v>17002.125</v>
      </c>
      <c r="IC41" s="21">
        <f t="shared" si="129"/>
        <v>4100.5124999999998</v>
      </c>
      <c r="ID41" s="21">
        <f t="shared" si="82"/>
        <v>400.05</v>
      </c>
      <c r="IE41" s="22">
        <f t="shared" si="83"/>
        <v>24503.0625</v>
      </c>
      <c r="IF41" s="44">
        <f t="shared" si="130"/>
        <v>1000.125</v>
      </c>
      <c r="IG41" s="45">
        <f t="shared" si="131"/>
        <v>23502.9375</v>
      </c>
      <c r="II41" s="3">
        <v>39</v>
      </c>
      <c r="IJ41" s="3" t="str">
        <f t="shared" si="84"/>
        <v xml:space="preserve"> AD SOYAD 39</v>
      </c>
      <c r="IK41" s="4">
        <f t="shared" si="192"/>
        <v>20002.5</v>
      </c>
      <c r="IL41" s="4">
        <f>PARAMETRELER!$D$4</f>
        <v>150018.75</v>
      </c>
      <c r="IM41" s="4">
        <f t="shared" si="193"/>
        <v>2800.3500000000004</v>
      </c>
      <c r="IN41" s="4">
        <f t="shared" si="194"/>
        <v>200.02500000000001</v>
      </c>
      <c r="IO41" s="4">
        <f t="shared" si="195"/>
        <v>17002.125</v>
      </c>
      <c r="IP41" s="4" cm="1">
        <f t="array" ref="IP41">SUMPRODUCT(--(SUM(G41,AC41,AY41,BU41,CQ41,DM41,EI41,FE41,GA41,GW41,HS41,IO41)&gt;PARAMETRELER!$D$21:$D$24), (SUM(G41,AC41,AY41,BU41,CQ41,DM41,EI41,FE41,GA41,GW41,HS41,IO41)-PARAMETRELER!$D$21:$D$24), {0.15;0.05;0.07;0.08})-SUM($H$2,H41,AD41,AZ41,BV41,CR41,DN41,EJ41,FF41,GB41,GX41,HT41)</f>
        <v>3400.4249999999993</v>
      </c>
      <c r="IQ41" s="4">
        <f>PARAMETRELER!$D$19</f>
        <v>3400.4249999999993</v>
      </c>
      <c r="IR41" s="4">
        <f t="shared" si="196"/>
        <v>204025.5</v>
      </c>
      <c r="IS41" s="4">
        <f t="shared" si="197"/>
        <v>187023.375</v>
      </c>
      <c r="IT41" s="4">
        <f t="shared" si="198"/>
        <v>20002.5</v>
      </c>
      <c r="IU41" s="4">
        <f>PARAMETRELER!$D$6</f>
        <v>20002.5</v>
      </c>
      <c r="IV41" s="4">
        <f t="shared" si="199"/>
        <v>0</v>
      </c>
      <c r="IW41" s="4">
        <f>IF(IK41&lt;=PARAMETRELER!$D$6,0,IV41*0.00759)</f>
        <v>0</v>
      </c>
      <c r="IX41" s="20">
        <f t="shared" si="132"/>
        <v>17002.125</v>
      </c>
      <c r="IY41" s="21">
        <f t="shared" si="133"/>
        <v>4100.5124999999998</v>
      </c>
      <c r="IZ41" s="21">
        <f t="shared" si="89"/>
        <v>400.05</v>
      </c>
      <c r="JA41" s="22">
        <f t="shared" si="90"/>
        <v>24503.0625</v>
      </c>
      <c r="JB41" s="44">
        <f t="shared" si="134"/>
        <v>1000.125</v>
      </c>
      <c r="JC41" s="45">
        <f t="shared" si="135"/>
        <v>23502.9375</v>
      </c>
    </row>
    <row r="42" spans="1:263" ht="15.6" x14ac:dyDescent="0.3">
      <c r="A42" s="2">
        <v>40</v>
      </c>
      <c r="B42" s="2" t="str">
        <f>'YILLIK MALİYET RAPORU'!B42</f>
        <v xml:space="preserve"> AD SOYAD 40</v>
      </c>
      <c r="C42" s="7">
        <f>'YILLIK MALİYET RAPORU'!C42</f>
        <v>20002.5</v>
      </c>
      <c r="D42" s="11">
        <f>PARAMETRELER!$D$4</f>
        <v>150018.75</v>
      </c>
      <c r="E42" s="7">
        <f t="shared" si="0"/>
        <v>2800.3500000000004</v>
      </c>
      <c r="F42" s="7">
        <f t="shared" si="1"/>
        <v>200.02500000000001</v>
      </c>
      <c r="G42" s="7">
        <f t="shared" si="2"/>
        <v>17002.125</v>
      </c>
      <c r="H42" s="7" cm="1">
        <f t="array" ref="H42">SUMPRODUCT(--(SUM(G42:G42)&gt;PARAMETRELER!$D$21:$D$24), (SUM(G42:G42)-PARAMETRELER!$D$21:$D$24), {0.15;0.05;0.07;0.08})-SUM($H$2:$H$2)</f>
        <v>2550.3187499999999</v>
      </c>
      <c r="I42" s="7">
        <f>PARAMETRELER!$D$8</f>
        <v>2550.3187499999999</v>
      </c>
      <c r="J42" s="7">
        <f t="shared" si="3"/>
        <v>17002.125</v>
      </c>
      <c r="K42" s="7">
        <v>0</v>
      </c>
      <c r="L42" s="7">
        <f t="shared" si="4"/>
        <v>20002.5</v>
      </c>
      <c r="M42" s="5">
        <f>PARAMETRELER!$D$6</f>
        <v>20002.5</v>
      </c>
      <c r="N42" s="7">
        <f t="shared" si="136"/>
        <v>0</v>
      </c>
      <c r="O42" s="7">
        <f>IF(C42&lt;=PARAMETRELER!$D$6,0,N42*0.00759)</f>
        <v>0</v>
      </c>
      <c r="P42" s="20">
        <f t="shared" si="5"/>
        <v>17002.125</v>
      </c>
      <c r="Q42" s="21">
        <f t="shared" si="6"/>
        <v>4100.5124999999998</v>
      </c>
      <c r="R42" s="21">
        <f t="shared" si="7"/>
        <v>400.05</v>
      </c>
      <c r="S42" s="20">
        <f t="shared" si="8"/>
        <v>24503.0625</v>
      </c>
      <c r="T42" s="44">
        <f t="shared" si="9"/>
        <v>1000.125</v>
      </c>
      <c r="U42" s="45">
        <f t="shared" si="91"/>
        <v>23502.9375</v>
      </c>
      <c r="W42" s="2">
        <v>40</v>
      </c>
      <c r="X42" s="2" t="str">
        <f t="shared" si="10"/>
        <v xml:space="preserve"> AD SOYAD 40</v>
      </c>
      <c r="Y42" s="7">
        <f t="shared" si="11"/>
        <v>20002.5</v>
      </c>
      <c r="Z42" s="11">
        <f>PARAMETRELER!$D$4</f>
        <v>150018.75</v>
      </c>
      <c r="AA42" s="7">
        <f t="shared" si="137"/>
        <v>2800.3500000000004</v>
      </c>
      <c r="AB42" s="7">
        <f t="shared" si="138"/>
        <v>200.02500000000001</v>
      </c>
      <c r="AC42" s="7">
        <f t="shared" si="12"/>
        <v>17002.125</v>
      </c>
      <c r="AD42" s="7" cm="1">
        <f t="array" ref="AD42">SUMPRODUCT(--(SUM(G42,AC42)&gt;PARAMETRELER!$D$21:$D$24), (SUM(G42,AC42)-PARAMETRELER!$D$21:$D$24), {0.15;0.05;0.07;0.08})-SUM($H$2,H42)</f>
        <v>2550.3187499999999</v>
      </c>
      <c r="AE42" s="7">
        <f>PARAMETRELER!$D$9</f>
        <v>2550.3187499999999</v>
      </c>
      <c r="AF42" s="7">
        <f t="shared" si="13"/>
        <v>34004.25</v>
      </c>
      <c r="AG42" s="7">
        <f t="shared" si="14"/>
        <v>17002.125</v>
      </c>
      <c r="AH42" s="7">
        <f t="shared" si="15"/>
        <v>20002.5</v>
      </c>
      <c r="AI42" s="5">
        <f>PARAMETRELER!$D$6</f>
        <v>20002.5</v>
      </c>
      <c r="AJ42" s="7">
        <f t="shared" si="139"/>
        <v>0</v>
      </c>
      <c r="AK42" s="7">
        <f>IF(Y42&lt;=PARAMETRELER!$D$6,0,AJ42*0.00759)</f>
        <v>0</v>
      </c>
      <c r="AL42" s="20">
        <f t="shared" si="92"/>
        <v>17002.125</v>
      </c>
      <c r="AM42" s="21">
        <f t="shared" si="93"/>
        <v>4100.5124999999998</v>
      </c>
      <c r="AN42" s="21">
        <f t="shared" si="16"/>
        <v>400.05</v>
      </c>
      <c r="AO42" s="20">
        <f t="shared" si="17"/>
        <v>24503.0625</v>
      </c>
      <c r="AP42" s="44">
        <f t="shared" si="94"/>
        <v>1000.125</v>
      </c>
      <c r="AQ42" s="45">
        <f t="shared" si="95"/>
        <v>23502.9375</v>
      </c>
      <c r="AS42" s="2">
        <v>40</v>
      </c>
      <c r="AT42" s="2" t="str">
        <f t="shared" si="18"/>
        <v xml:space="preserve"> AD SOYAD 40</v>
      </c>
      <c r="AU42" s="7">
        <f t="shared" si="19"/>
        <v>20002.5</v>
      </c>
      <c r="AV42" s="11">
        <f>PARAMETRELER!$D$4</f>
        <v>150018.75</v>
      </c>
      <c r="AW42" s="7">
        <f t="shared" si="140"/>
        <v>2800.3500000000004</v>
      </c>
      <c r="AX42" s="7">
        <f t="shared" si="141"/>
        <v>200.02500000000001</v>
      </c>
      <c r="AY42" s="7">
        <f t="shared" si="20"/>
        <v>17002.125</v>
      </c>
      <c r="AZ42" s="7" cm="1">
        <f t="array" ref="AZ42">SUMPRODUCT(--(SUM(G42,AC42,AY42)&gt;PARAMETRELER!$D$21:$D$24), (SUM(G42,AC42,AY42)-PARAMETRELER!$D$21:$D$24), {0.15;0.05;0.07;0.08})-SUM($H$2,H42,AD42)</f>
        <v>2550.3187499999995</v>
      </c>
      <c r="BA42" s="7">
        <f>PARAMETRELER!$D$10</f>
        <v>2550.3187499999995</v>
      </c>
      <c r="BB42" s="7">
        <f t="shared" si="21"/>
        <v>51006.375</v>
      </c>
      <c r="BC42" s="7">
        <f t="shared" si="22"/>
        <v>34004.25</v>
      </c>
      <c r="BD42" s="7">
        <f t="shared" si="23"/>
        <v>20002.5</v>
      </c>
      <c r="BE42" s="5">
        <f>PARAMETRELER!$D$6</f>
        <v>20002.5</v>
      </c>
      <c r="BF42" s="7">
        <f t="shared" si="142"/>
        <v>0</v>
      </c>
      <c r="BG42" s="7">
        <f>IF(AU42&lt;=PARAMETRELER!$D$6,0,BF42*0.00759)</f>
        <v>0</v>
      </c>
      <c r="BH42" s="20">
        <f t="shared" si="96"/>
        <v>17002.125</v>
      </c>
      <c r="BI42" s="21">
        <f t="shared" si="97"/>
        <v>4100.5124999999998</v>
      </c>
      <c r="BJ42" s="21">
        <f t="shared" si="24"/>
        <v>400.05</v>
      </c>
      <c r="BK42" s="20">
        <f t="shared" si="25"/>
        <v>24503.0625</v>
      </c>
      <c r="BL42" s="44">
        <f t="shared" si="98"/>
        <v>1000.125</v>
      </c>
      <c r="BM42" s="45">
        <f t="shared" si="99"/>
        <v>23502.9375</v>
      </c>
      <c r="BO42" s="2">
        <v>40</v>
      </c>
      <c r="BP42" s="2" t="str">
        <f t="shared" si="26"/>
        <v xml:space="preserve"> AD SOYAD 40</v>
      </c>
      <c r="BQ42" s="7">
        <f t="shared" si="27"/>
        <v>20002.5</v>
      </c>
      <c r="BR42" s="11">
        <f>PARAMETRELER!$D$4</f>
        <v>150018.75</v>
      </c>
      <c r="BS42" s="7">
        <f t="shared" si="143"/>
        <v>2800.3500000000004</v>
      </c>
      <c r="BT42" s="7">
        <f t="shared" si="144"/>
        <v>200.02500000000001</v>
      </c>
      <c r="BU42" s="7">
        <f t="shared" si="28"/>
        <v>17002.125</v>
      </c>
      <c r="BV42" s="7" cm="1">
        <f t="array" ref="BV42">SUMPRODUCT(--(SUM(G42,AC42,AY42,BU42)&gt;PARAMETRELER!$D$21:$D$24), (SUM(G42,AC42,AY42,BU42)-PARAMETRELER!$D$21:$D$24), {0.15;0.05;0.07;0.08})-SUM($H$2,H42,AD42,AZ42)</f>
        <v>2550.3187500000004</v>
      </c>
      <c r="BW42" s="7">
        <f>PARAMETRELER!$D$11</f>
        <v>2550.3187500000004</v>
      </c>
      <c r="BX42" s="7">
        <f t="shared" si="29"/>
        <v>68008.5</v>
      </c>
      <c r="BY42" s="7">
        <f t="shared" si="30"/>
        <v>51006.375</v>
      </c>
      <c r="BZ42" s="7">
        <f t="shared" si="31"/>
        <v>20002.5</v>
      </c>
      <c r="CA42" s="5">
        <f>PARAMETRELER!$D$6</f>
        <v>20002.5</v>
      </c>
      <c r="CB42" s="7">
        <f t="shared" si="145"/>
        <v>0</v>
      </c>
      <c r="CC42" s="7">
        <f>IF(BQ42&lt;=PARAMETRELER!$D$6,0,CB42*0.00759)</f>
        <v>0</v>
      </c>
      <c r="CD42" s="20">
        <f t="shared" si="100"/>
        <v>17002.125</v>
      </c>
      <c r="CE42" s="21">
        <f t="shared" si="101"/>
        <v>4100.5124999999998</v>
      </c>
      <c r="CF42" s="21">
        <f t="shared" si="32"/>
        <v>400.05</v>
      </c>
      <c r="CG42" s="20">
        <f t="shared" si="33"/>
        <v>24503.0625</v>
      </c>
      <c r="CH42" s="44">
        <f t="shared" si="102"/>
        <v>1000.125</v>
      </c>
      <c r="CI42" s="45">
        <f t="shared" si="103"/>
        <v>23502.9375</v>
      </c>
      <c r="CK42" s="2">
        <v>40</v>
      </c>
      <c r="CL42" s="2" t="str">
        <f t="shared" si="34"/>
        <v xml:space="preserve"> AD SOYAD 40</v>
      </c>
      <c r="CM42" s="7">
        <f t="shared" si="35"/>
        <v>20002.5</v>
      </c>
      <c r="CN42" s="11">
        <f>PARAMETRELER!$D$4</f>
        <v>150018.75</v>
      </c>
      <c r="CO42" s="7">
        <f t="shared" si="146"/>
        <v>2800.3500000000004</v>
      </c>
      <c r="CP42" s="7">
        <f t="shared" si="147"/>
        <v>200.02500000000001</v>
      </c>
      <c r="CQ42" s="7">
        <f t="shared" si="36"/>
        <v>17002.125</v>
      </c>
      <c r="CR42" s="7" cm="1">
        <f t="array" ref="CR42">SUMPRODUCT(--(SUM(G42,AC42,AY42,BU42,CQ42)&gt;PARAMETRELER!$D$21:$D$24), (SUM(G42,AC42,AY42,BU42,CQ42)-PARAMETRELER!$D$21:$D$24), {0.15;0.05;0.07;0.08})-SUM($H$2,H42,AD42,AZ42,BV42)</f>
        <v>2550.3187500000004</v>
      </c>
      <c r="CS42" s="7">
        <f>PARAMETRELER!$D$12</f>
        <v>2550.3187500000004</v>
      </c>
      <c r="CT42" s="7">
        <f t="shared" si="37"/>
        <v>85010.625</v>
      </c>
      <c r="CU42" s="7">
        <f t="shared" si="38"/>
        <v>68008.5</v>
      </c>
      <c r="CV42" s="7">
        <f t="shared" si="39"/>
        <v>20002.5</v>
      </c>
      <c r="CW42" s="5">
        <f>PARAMETRELER!$D$6</f>
        <v>20002.5</v>
      </c>
      <c r="CX42" s="7">
        <f t="shared" si="148"/>
        <v>0</v>
      </c>
      <c r="CY42" s="7">
        <f>IF(CM42&lt;=PARAMETRELER!$D$6,0,CX42*0.00759)</f>
        <v>0</v>
      </c>
      <c r="CZ42" s="20">
        <f t="shared" si="104"/>
        <v>17002.125</v>
      </c>
      <c r="DA42" s="21">
        <f t="shared" si="105"/>
        <v>4100.5124999999998</v>
      </c>
      <c r="DB42" s="21">
        <f t="shared" si="40"/>
        <v>400.05</v>
      </c>
      <c r="DC42" s="20">
        <f t="shared" si="41"/>
        <v>24503.0625</v>
      </c>
      <c r="DD42" s="44">
        <f t="shared" si="106"/>
        <v>1000.125</v>
      </c>
      <c r="DE42" s="45">
        <f t="shared" si="107"/>
        <v>23502.9375</v>
      </c>
      <c r="DG42" s="2">
        <v>40</v>
      </c>
      <c r="DH42" s="2" t="str">
        <f t="shared" si="200"/>
        <v xml:space="preserve"> AD SOYAD 40</v>
      </c>
      <c r="DI42" s="7">
        <f t="shared" si="201"/>
        <v>20002.5</v>
      </c>
      <c r="DJ42" s="11">
        <f>PARAMETRELER!$D$4</f>
        <v>150018.75</v>
      </c>
      <c r="DK42" s="7">
        <f t="shared" si="149"/>
        <v>2800.3500000000004</v>
      </c>
      <c r="DL42" s="7">
        <f t="shared" si="150"/>
        <v>200.02500000000001</v>
      </c>
      <c r="DM42" s="7">
        <f t="shared" si="43"/>
        <v>17002.125</v>
      </c>
      <c r="DN42" s="7" cm="1">
        <f t="array" ref="DN42">SUMPRODUCT(--(SUM(G42,AC42,AY42,BU42,CQ42,DM42)&gt;PARAMETRELER!$D$21:$D$24), (SUM(G42,AC42,AY42,BU42,CQ42,DM42)-PARAMETRELER!$D$21:$D$24), {0.15;0.05;0.07;0.08})-SUM($H$2,H42,AD42,AZ42,BV42,CR42)</f>
        <v>2550.3187499999985</v>
      </c>
      <c r="DO42" s="7">
        <f>PARAMETRELER!$D$13</f>
        <v>2550.3187499999985</v>
      </c>
      <c r="DP42" s="7">
        <f t="shared" si="44"/>
        <v>102012.75</v>
      </c>
      <c r="DQ42" s="7">
        <f t="shared" si="45"/>
        <v>85010.625</v>
      </c>
      <c r="DR42" s="7">
        <f t="shared" si="46"/>
        <v>20002.5</v>
      </c>
      <c r="DS42" s="5">
        <f>PARAMETRELER!$D$6</f>
        <v>20002.5</v>
      </c>
      <c r="DT42" s="7">
        <f t="shared" si="151"/>
        <v>0</v>
      </c>
      <c r="DU42" s="7">
        <f>IF(DI42&lt;=PARAMETRELER!$D$6,0,DT42*0.00759)</f>
        <v>0</v>
      </c>
      <c r="DV42" s="20">
        <f t="shared" si="108"/>
        <v>17002.125</v>
      </c>
      <c r="DW42" s="21">
        <f t="shared" si="109"/>
        <v>4100.5124999999998</v>
      </c>
      <c r="DX42" s="21">
        <f t="shared" si="47"/>
        <v>400.05</v>
      </c>
      <c r="DY42" s="20">
        <f t="shared" si="48"/>
        <v>24503.0625</v>
      </c>
      <c r="DZ42" s="44">
        <f t="shared" si="110"/>
        <v>1000.125</v>
      </c>
      <c r="EA42" s="45">
        <f t="shared" si="111"/>
        <v>23502.9375</v>
      </c>
      <c r="EC42" s="2">
        <v>40</v>
      </c>
      <c r="ED42" s="2" t="str">
        <f t="shared" si="49"/>
        <v xml:space="preserve"> AD SOYAD 40</v>
      </c>
      <c r="EE42" s="7">
        <f t="shared" si="152"/>
        <v>20002.5</v>
      </c>
      <c r="EF42" s="11">
        <f>PARAMETRELER!$D$4</f>
        <v>150018.75</v>
      </c>
      <c r="EG42" s="7">
        <f t="shared" si="153"/>
        <v>2800.3500000000004</v>
      </c>
      <c r="EH42" s="7">
        <f t="shared" si="154"/>
        <v>200.02500000000001</v>
      </c>
      <c r="EI42" s="7">
        <f t="shared" si="155"/>
        <v>17002.125</v>
      </c>
      <c r="EJ42" s="7" cm="1">
        <f t="array" ref="EJ42">SUMPRODUCT(--(SUM(G42,AC42,AY42,BU42,CQ42,DM42,EI42)&gt;PARAMETRELER!$D$21:$D$24), (SUM(G42,AC42,AY42,BU42,CQ42,DM42,EI42)-PARAMETRELER!$D$21:$D$24), {0.15;0.05;0.07;0.08})-SUM($H$2,H42,AD42,AZ42,BV42,CR42,DN42)</f>
        <v>3001.0625000000036</v>
      </c>
      <c r="EK42" s="7">
        <f>PARAMETRELER!$D$14</f>
        <v>3001.0625000000036</v>
      </c>
      <c r="EL42" s="7">
        <f t="shared" si="156"/>
        <v>119014.875</v>
      </c>
      <c r="EM42" s="7">
        <f t="shared" si="157"/>
        <v>102012.75</v>
      </c>
      <c r="EN42" s="7">
        <f t="shared" si="158"/>
        <v>20002.5</v>
      </c>
      <c r="EO42" s="5">
        <f>PARAMETRELER!$D$6</f>
        <v>20002.5</v>
      </c>
      <c r="EP42" s="7">
        <f t="shared" si="159"/>
        <v>0</v>
      </c>
      <c r="EQ42" s="7">
        <f>IF(EE42&lt;=PARAMETRELER!$D$6,0,EP42*0.00759)</f>
        <v>0</v>
      </c>
      <c r="ER42" s="20">
        <f t="shared" si="112"/>
        <v>17002.125</v>
      </c>
      <c r="ES42" s="21">
        <f t="shared" si="113"/>
        <v>4100.5124999999998</v>
      </c>
      <c r="ET42" s="21">
        <f t="shared" si="54"/>
        <v>400.05</v>
      </c>
      <c r="EU42" s="20">
        <f t="shared" si="55"/>
        <v>24503.0625</v>
      </c>
      <c r="EV42" s="44">
        <f t="shared" si="114"/>
        <v>1000.125</v>
      </c>
      <c r="EW42" s="45">
        <f t="shared" si="115"/>
        <v>23502.9375</v>
      </c>
      <c r="EY42" s="2">
        <v>40</v>
      </c>
      <c r="EZ42" s="2" t="str">
        <f t="shared" si="56"/>
        <v xml:space="preserve"> AD SOYAD 40</v>
      </c>
      <c r="FA42" s="7">
        <f t="shared" si="160"/>
        <v>20002.5</v>
      </c>
      <c r="FB42" s="11">
        <f>PARAMETRELER!$D$4</f>
        <v>150018.75</v>
      </c>
      <c r="FC42" s="7">
        <f t="shared" si="161"/>
        <v>2800.3500000000004</v>
      </c>
      <c r="FD42" s="7">
        <f t="shared" si="162"/>
        <v>200.02500000000001</v>
      </c>
      <c r="FE42" s="7">
        <f t="shared" si="163"/>
        <v>17002.125</v>
      </c>
      <c r="FF42" s="7" cm="1">
        <f t="array" ref="FF42">SUMPRODUCT(--(SUM(G42,AC42,AY42,BU42,CQ42,DM42,EI42,FE42)&gt;PARAMETRELER!$D$21:$D$24), (SUM(G42,AC42,AY42,BU42,CQ42,DM42,EI42,FE42)-PARAMETRELER!$D$21:$D$24), {0.15;0.05;0.07;0.08})-SUM($H$2,H42,AD42,AZ42,BV42,CR42,DN42,EJ42)</f>
        <v>3400.4249999999956</v>
      </c>
      <c r="FG42" s="7">
        <f>PARAMETRELER!$D$15</f>
        <v>3400.4249999999956</v>
      </c>
      <c r="FH42" s="7">
        <f t="shared" si="164"/>
        <v>136017</v>
      </c>
      <c r="FI42" s="7">
        <f t="shared" si="165"/>
        <v>119014.875</v>
      </c>
      <c r="FJ42" s="7">
        <f t="shared" si="166"/>
        <v>20002.5</v>
      </c>
      <c r="FK42" s="5">
        <f>PARAMETRELER!$D$6</f>
        <v>20002.5</v>
      </c>
      <c r="FL42" s="7">
        <f t="shared" si="167"/>
        <v>0</v>
      </c>
      <c r="FM42" s="7">
        <f>IF(FA42&lt;=PARAMETRELER!$D$6,0,FL42*0.00759)</f>
        <v>0</v>
      </c>
      <c r="FN42" s="20">
        <f t="shared" si="116"/>
        <v>17002.125</v>
      </c>
      <c r="FO42" s="21">
        <f t="shared" si="117"/>
        <v>4100.5124999999998</v>
      </c>
      <c r="FP42" s="21">
        <f t="shared" si="61"/>
        <v>400.05</v>
      </c>
      <c r="FQ42" s="20">
        <f t="shared" si="62"/>
        <v>24503.0625</v>
      </c>
      <c r="FR42" s="44">
        <f t="shared" si="118"/>
        <v>1000.125</v>
      </c>
      <c r="FS42" s="45">
        <f t="shared" si="119"/>
        <v>23502.9375</v>
      </c>
      <c r="FU42" s="2">
        <v>40</v>
      </c>
      <c r="FV42" s="2" t="str">
        <f t="shared" si="63"/>
        <v xml:space="preserve"> AD SOYAD 40</v>
      </c>
      <c r="FW42" s="7">
        <f t="shared" si="168"/>
        <v>20002.5</v>
      </c>
      <c r="FX42" s="11">
        <f>PARAMETRELER!$D$4</f>
        <v>150018.75</v>
      </c>
      <c r="FY42" s="7">
        <f t="shared" si="169"/>
        <v>2800.3500000000004</v>
      </c>
      <c r="FZ42" s="7">
        <f t="shared" si="170"/>
        <v>200.02500000000001</v>
      </c>
      <c r="GA42" s="7">
        <f t="shared" si="171"/>
        <v>17002.125</v>
      </c>
      <c r="GB42" s="7" cm="1">
        <f t="array" ref="GB42">SUMPRODUCT(--(SUM(G42,AC42,AY42,BU42,CQ42,DM42,EI42,FE42,GA42)&gt;PARAMETRELER!$D$21:$D$24), (SUM(G42,AC42,AY42,BU42,CQ42,DM42,EI42,FE42,GA42)-PARAMETRELER!$D$21:$D$24), {0.15;0.05;0.07;0.08})-SUM($H$2,H42,AD42,AZ42,BV42,CR42,DN42,EJ42,FF42)</f>
        <v>3400.4249999999993</v>
      </c>
      <c r="GC42" s="7">
        <f>PARAMETRELER!$D$16</f>
        <v>3400.4249999999993</v>
      </c>
      <c r="GD42" s="7">
        <f t="shared" si="172"/>
        <v>153019.125</v>
      </c>
      <c r="GE42" s="7">
        <f t="shared" si="173"/>
        <v>136017</v>
      </c>
      <c r="GF42" s="7">
        <f t="shared" si="174"/>
        <v>20002.5</v>
      </c>
      <c r="GG42" s="5">
        <f>PARAMETRELER!$D$6</f>
        <v>20002.5</v>
      </c>
      <c r="GH42" s="7">
        <f t="shared" si="175"/>
        <v>0</v>
      </c>
      <c r="GI42" s="7">
        <f>IF(FW42&lt;=PARAMETRELER!$D$6,0,GH42*0.00759)</f>
        <v>0</v>
      </c>
      <c r="GJ42" s="20">
        <f t="shared" si="120"/>
        <v>17002.125</v>
      </c>
      <c r="GK42" s="21">
        <f t="shared" si="121"/>
        <v>4100.5124999999998</v>
      </c>
      <c r="GL42" s="21">
        <f t="shared" si="68"/>
        <v>400.05</v>
      </c>
      <c r="GM42" s="20">
        <f t="shared" si="69"/>
        <v>24503.0625</v>
      </c>
      <c r="GN42" s="44">
        <f t="shared" si="122"/>
        <v>1000.125</v>
      </c>
      <c r="GO42" s="45">
        <f t="shared" si="123"/>
        <v>23502.9375</v>
      </c>
      <c r="GQ42" s="2">
        <v>40</v>
      </c>
      <c r="GR42" s="2" t="str">
        <f t="shared" si="70"/>
        <v xml:space="preserve"> AD SOYAD 40</v>
      </c>
      <c r="GS42" s="7">
        <f t="shared" si="176"/>
        <v>20002.5</v>
      </c>
      <c r="GT42" s="11">
        <f>PARAMETRELER!$D$4</f>
        <v>150018.75</v>
      </c>
      <c r="GU42" s="7">
        <f t="shared" si="177"/>
        <v>2800.3500000000004</v>
      </c>
      <c r="GV42" s="7">
        <f t="shared" si="178"/>
        <v>200.02500000000001</v>
      </c>
      <c r="GW42" s="7">
        <f t="shared" si="179"/>
        <v>17002.125</v>
      </c>
      <c r="GX42" s="7" cm="1">
        <f t="array" ref="GX42">SUMPRODUCT(--(SUM(G42,AC42,AY42,BU42,CQ42,DM42,EI42,FE42,GA42,GW42)&gt;PARAMETRELER!$D$21:$D$24), (SUM(G42,AC42,AY42,BU42,CQ42,DM42,EI42,FE42,GA42,GW42)-PARAMETRELER!$D$21:$D$24), {0.15;0.05;0.07;0.08})-SUM($H$2,H42,AD42,AZ42,BV42,CR42,DN42,EJ42,FF42,GB42)</f>
        <v>3400.4250000000029</v>
      </c>
      <c r="GY42" s="7">
        <f>PARAMETRELER!$D$17</f>
        <v>3400.4250000000029</v>
      </c>
      <c r="GZ42" s="7">
        <f t="shared" si="180"/>
        <v>170021.25</v>
      </c>
      <c r="HA42" s="7">
        <f t="shared" si="181"/>
        <v>153019.125</v>
      </c>
      <c r="HB42" s="7">
        <f t="shared" si="182"/>
        <v>20002.5</v>
      </c>
      <c r="HC42" s="5">
        <f>PARAMETRELER!$D$6</f>
        <v>20002.5</v>
      </c>
      <c r="HD42" s="7">
        <f t="shared" si="183"/>
        <v>0</v>
      </c>
      <c r="HE42" s="7">
        <f>IF(GS42&lt;=PARAMETRELER!$D$6,0,HD42*0.00759)</f>
        <v>0</v>
      </c>
      <c r="HF42" s="20">
        <f t="shared" si="124"/>
        <v>17002.125</v>
      </c>
      <c r="HG42" s="21">
        <f t="shared" si="125"/>
        <v>4100.5124999999998</v>
      </c>
      <c r="HH42" s="21">
        <f t="shared" si="75"/>
        <v>400.05</v>
      </c>
      <c r="HI42" s="20">
        <f t="shared" si="76"/>
        <v>24503.0625</v>
      </c>
      <c r="HJ42" s="44">
        <f t="shared" si="126"/>
        <v>1000.125</v>
      </c>
      <c r="HK42" s="45">
        <f t="shared" si="127"/>
        <v>23502.9375</v>
      </c>
      <c r="HM42" s="2">
        <v>40</v>
      </c>
      <c r="HN42" s="2" t="str">
        <f t="shared" si="77"/>
        <v xml:space="preserve"> AD SOYAD 40</v>
      </c>
      <c r="HO42" s="7">
        <f t="shared" si="184"/>
        <v>20002.5</v>
      </c>
      <c r="HP42" s="11">
        <f>PARAMETRELER!$D$4</f>
        <v>150018.75</v>
      </c>
      <c r="HQ42" s="7">
        <f t="shared" si="185"/>
        <v>2800.3500000000004</v>
      </c>
      <c r="HR42" s="7">
        <f t="shared" si="186"/>
        <v>200.02500000000001</v>
      </c>
      <c r="HS42" s="7">
        <f t="shared" si="187"/>
        <v>17002.125</v>
      </c>
      <c r="HT42" s="7" cm="1">
        <f t="array" ref="HT42">SUMPRODUCT(--(SUM(G42,AC42,AY42,BU42,CQ42,DM42,EI42,FE42,GA42,GW42,HS42)&gt;PARAMETRELER!$D$21:$D$24), (SUM(G42,AC42,AY42,BU42,CQ42,DM42,EI42,FE42,GA42,GW42,HS42)-PARAMETRELER!$D$21:$D$24), {0.15;0.05;0.07;0.08})-SUM($H$2,H42,AD42,AZ42,BV42,CR42,DN42,EJ42,FF42,GB42,GX42)</f>
        <v>3400.4249999999993</v>
      </c>
      <c r="HU42" s="7">
        <f>PARAMETRELER!$D$18</f>
        <v>3400.4249999999993</v>
      </c>
      <c r="HV42" s="7">
        <f t="shared" si="188"/>
        <v>187023.375</v>
      </c>
      <c r="HW42" s="7">
        <f t="shared" si="189"/>
        <v>170021.25</v>
      </c>
      <c r="HX42" s="7">
        <f t="shared" si="190"/>
        <v>20002.5</v>
      </c>
      <c r="HY42" s="5">
        <f>PARAMETRELER!$D$6</f>
        <v>20002.5</v>
      </c>
      <c r="HZ42" s="7">
        <f t="shared" si="191"/>
        <v>0</v>
      </c>
      <c r="IA42" s="7">
        <f>IF(HO42&lt;=PARAMETRELER!$D$6,0,HZ42*0.00759)</f>
        <v>0</v>
      </c>
      <c r="IB42" s="20">
        <f t="shared" si="128"/>
        <v>17002.125</v>
      </c>
      <c r="IC42" s="21">
        <f t="shared" si="129"/>
        <v>4100.5124999999998</v>
      </c>
      <c r="ID42" s="21">
        <f t="shared" si="82"/>
        <v>400.05</v>
      </c>
      <c r="IE42" s="20">
        <f t="shared" si="83"/>
        <v>24503.0625</v>
      </c>
      <c r="IF42" s="44">
        <f t="shared" si="130"/>
        <v>1000.125</v>
      </c>
      <c r="IG42" s="45">
        <f t="shared" si="131"/>
        <v>23502.9375</v>
      </c>
      <c r="II42" s="2">
        <v>40</v>
      </c>
      <c r="IJ42" s="2" t="str">
        <f t="shared" si="84"/>
        <v xml:space="preserve"> AD SOYAD 40</v>
      </c>
      <c r="IK42" s="7">
        <f t="shared" si="192"/>
        <v>20002.5</v>
      </c>
      <c r="IL42" s="11">
        <f>PARAMETRELER!$D$4</f>
        <v>150018.75</v>
      </c>
      <c r="IM42" s="7">
        <f t="shared" si="193"/>
        <v>2800.3500000000004</v>
      </c>
      <c r="IN42" s="7">
        <f t="shared" si="194"/>
        <v>200.02500000000001</v>
      </c>
      <c r="IO42" s="7">
        <f t="shared" si="195"/>
        <v>17002.125</v>
      </c>
      <c r="IP42" s="7" cm="1">
        <f t="array" ref="IP42">SUMPRODUCT(--(SUM(G42,AC42,AY42,BU42,CQ42,DM42,EI42,FE42,GA42,GW42,HS42,IO42)&gt;PARAMETRELER!$D$21:$D$24), (SUM(G42,AC42,AY42,BU42,CQ42,DM42,EI42,FE42,GA42,GW42,HS42,IO42)-PARAMETRELER!$D$21:$D$24), {0.15;0.05;0.07;0.08})-SUM($H$2,H42,AD42,AZ42,BV42,CR42,DN42,EJ42,FF42,GB42,GX42,HT42)</f>
        <v>3400.4249999999993</v>
      </c>
      <c r="IQ42" s="7">
        <f>PARAMETRELER!$D$19</f>
        <v>3400.4249999999993</v>
      </c>
      <c r="IR42" s="7">
        <f t="shared" si="196"/>
        <v>204025.5</v>
      </c>
      <c r="IS42" s="7">
        <f t="shared" si="197"/>
        <v>187023.375</v>
      </c>
      <c r="IT42" s="7">
        <f t="shared" si="198"/>
        <v>20002.5</v>
      </c>
      <c r="IU42" s="5">
        <f>PARAMETRELER!$D$6</f>
        <v>20002.5</v>
      </c>
      <c r="IV42" s="7">
        <f t="shared" si="199"/>
        <v>0</v>
      </c>
      <c r="IW42" s="7">
        <f>IF(IK42&lt;=PARAMETRELER!$D$6,0,IV42*0.00759)</f>
        <v>0</v>
      </c>
      <c r="IX42" s="20">
        <f t="shared" si="132"/>
        <v>17002.125</v>
      </c>
      <c r="IY42" s="21">
        <f t="shared" si="133"/>
        <v>4100.5124999999998</v>
      </c>
      <c r="IZ42" s="21">
        <f t="shared" si="89"/>
        <v>400.05</v>
      </c>
      <c r="JA42" s="20">
        <f t="shared" si="90"/>
        <v>24503.0625</v>
      </c>
      <c r="JB42" s="44">
        <f t="shared" si="134"/>
        <v>1000.125</v>
      </c>
      <c r="JC42" s="45">
        <f t="shared" si="135"/>
        <v>23502.9375</v>
      </c>
    </row>
    <row r="43" spans="1:263" ht="15.6" x14ac:dyDescent="0.3">
      <c r="A43" s="3">
        <v>41</v>
      </c>
      <c r="B43" s="3" t="str">
        <f>'YILLIK MALİYET RAPORU'!B43</f>
        <v xml:space="preserve"> AD SOYAD 41</v>
      </c>
      <c r="C43" s="4">
        <f>'YILLIK MALİYET RAPORU'!C43</f>
        <v>20002.5</v>
      </c>
      <c r="D43" s="4">
        <f>PARAMETRELER!$D$4</f>
        <v>150018.75</v>
      </c>
      <c r="E43" s="4">
        <f t="shared" si="0"/>
        <v>2800.3500000000004</v>
      </c>
      <c r="F43" s="4">
        <f t="shared" si="1"/>
        <v>200.02500000000001</v>
      </c>
      <c r="G43" s="4">
        <f t="shared" si="2"/>
        <v>17002.125</v>
      </c>
      <c r="H43" s="4" cm="1">
        <f t="array" ref="H43">SUMPRODUCT(--(SUM(G43:G43)&gt;PARAMETRELER!$D$21:$D$24), (SUM(G43:G43)-PARAMETRELER!$D$21:$D$24), {0.15;0.05;0.07;0.08})-SUM($H$2:$H$2)</f>
        <v>2550.3187499999999</v>
      </c>
      <c r="I43" s="4">
        <f>PARAMETRELER!$D$8</f>
        <v>2550.3187499999999</v>
      </c>
      <c r="J43" s="4">
        <f t="shared" si="3"/>
        <v>17002.125</v>
      </c>
      <c r="K43" s="4">
        <v>0</v>
      </c>
      <c r="L43" s="4">
        <f t="shared" si="4"/>
        <v>20002.5</v>
      </c>
      <c r="M43" s="4">
        <f>PARAMETRELER!$D$6</f>
        <v>20002.5</v>
      </c>
      <c r="N43" s="4">
        <f t="shared" si="136"/>
        <v>0</v>
      </c>
      <c r="O43" s="4">
        <f>IF(C43&lt;=PARAMETRELER!$D$6,0,N43*0.00759)</f>
        <v>0</v>
      </c>
      <c r="P43" s="20">
        <f t="shared" si="5"/>
        <v>17002.125</v>
      </c>
      <c r="Q43" s="21">
        <f t="shared" si="6"/>
        <v>4100.5124999999998</v>
      </c>
      <c r="R43" s="21">
        <f t="shared" si="7"/>
        <v>400.05</v>
      </c>
      <c r="S43" s="22">
        <f t="shared" si="8"/>
        <v>24503.0625</v>
      </c>
      <c r="T43" s="44">
        <f t="shared" si="9"/>
        <v>1000.125</v>
      </c>
      <c r="U43" s="45">
        <f t="shared" si="91"/>
        <v>23502.9375</v>
      </c>
      <c r="W43" s="3">
        <v>41</v>
      </c>
      <c r="X43" s="3" t="str">
        <f t="shared" si="10"/>
        <v xml:space="preserve"> AD SOYAD 41</v>
      </c>
      <c r="Y43" s="4">
        <f t="shared" si="11"/>
        <v>20002.5</v>
      </c>
      <c r="Z43" s="4">
        <f>PARAMETRELER!$D$4</f>
        <v>150018.75</v>
      </c>
      <c r="AA43" s="4">
        <f t="shared" si="137"/>
        <v>2800.3500000000004</v>
      </c>
      <c r="AB43" s="4">
        <f t="shared" si="138"/>
        <v>200.02500000000001</v>
      </c>
      <c r="AC43" s="4">
        <f t="shared" si="12"/>
        <v>17002.125</v>
      </c>
      <c r="AD43" s="4" cm="1">
        <f t="array" ref="AD43">SUMPRODUCT(--(SUM(G43,AC43)&gt;PARAMETRELER!$D$21:$D$24), (SUM(G43,AC43)-PARAMETRELER!$D$21:$D$24), {0.15;0.05;0.07;0.08})-SUM($H$2,H43)</f>
        <v>2550.3187499999999</v>
      </c>
      <c r="AE43" s="4">
        <f>PARAMETRELER!$D$9</f>
        <v>2550.3187499999999</v>
      </c>
      <c r="AF43" s="4">
        <f t="shared" si="13"/>
        <v>34004.25</v>
      </c>
      <c r="AG43" s="4">
        <f t="shared" si="14"/>
        <v>17002.125</v>
      </c>
      <c r="AH43" s="4">
        <f t="shared" si="15"/>
        <v>20002.5</v>
      </c>
      <c r="AI43" s="4">
        <f>PARAMETRELER!$D$6</f>
        <v>20002.5</v>
      </c>
      <c r="AJ43" s="4">
        <f t="shared" si="139"/>
        <v>0</v>
      </c>
      <c r="AK43" s="4">
        <f>IF(Y43&lt;=PARAMETRELER!$D$6,0,AJ43*0.00759)</f>
        <v>0</v>
      </c>
      <c r="AL43" s="20">
        <f t="shared" si="92"/>
        <v>17002.125</v>
      </c>
      <c r="AM43" s="21">
        <f t="shared" si="93"/>
        <v>4100.5124999999998</v>
      </c>
      <c r="AN43" s="21">
        <f t="shared" si="16"/>
        <v>400.05</v>
      </c>
      <c r="AO43" s="22">
        <f t="shared" si="17"/>
        <v>24503.0625</v>
      </c>
      <c r="AP43" s="44">
        <f t="shared" si="94"/>
        <v>1000.125</v>
      </c>
      <c r="AQ43" s="45">
        <f t="shared" si="95"/>
        <v>23502.9375</v>
      </c>
      <c r="AS43" s="3">
        <v>41</v>
      </c>
      <c r="AT43" s="3" t="str">
        <f t="shared" si="18"/>
        <v xml:space="preserve"> AD SOYAD 41</v>
      </c>
      <c r="AU43" s="4">
        <f t="shared" si="19"/>
        <v>20002.5</v>
      </c>
      <c r="AV43" s="4">
        <f>PARAMETRELER!$D$4</f>
        <v>150018.75</v>
      </c>
      <c r="AW43" s="4">
        <f t="shared" si="140"/>
        <v>2800.3500000000004</v>
      </c>
      <c r="AX43" s="4">
        <f t="shared" si="141"/>
        <v>200.02500000000001</v>
      </c>
      <c r="AY43" s="4">
        <f t="shared" si="20"/>
        <v>17002.125</v>
      </c>
      <c r="AZ43" s="4" cm="1">
        <f t="array" ref="AZ43">SUMPRODUCT(--(SUM(G43,AC43,AY43)&gt;PARAMETRELER!$D$21:$D$24), (SUM(G43,AC43,AY43)-PARAMETRELER!$D$21:$D$24), {0.15;0.05;0.07;0.08})-SUM($H$2,H43,AD43)</f>
        <v>2550.3187499999995</v>
      </c>
      <c r="BA43" s="4">
        <f>PARAMETRELER!$D$10</f>
        <v>2550.3187499999995</v>
      </c>
      <c r="BB43" s="4">
        <f t="shared" si="21"/>
        <v>51006.375</v>
      </c>
      <c r="BC43" s="4">
        <f t="shared" si="22"/>
        <v>34004.25</v>
      </c>
      <c r="BD43" s="4">
        <f t="shared" si="23"/>
        <v>20002.5</v>
      </c>
      <c r="BE43" s="4">
        <f>PARAMETRELER!$D$6</f>
        <v>20002.5</v>
      </c>
      <c r="BF43" s="4">
        <f t="shared" si="142"/>
        <v>0</v>
      </c>
      <c r="BG43" s="4">
        <f>IF(AU43&lt;=PARAMETRELER!$D$6,0,BF43*0.00759)</f>
        <v>0</v>
      </c>
      <c r="BH43" s="20">
        <f t="shared" si="96"/>
        <v>17002.125</v>
      </c>
      <c r="BI43" s="21">
        <f t="shared" si="97"/>
        <v>4100.5124999999998</v>
      </c>
      <c r="BJ43" s="21">
        <f t="shared" si="24"/>
        <v>400.05</v>
      </c>
      <c r="BK43" s="22">
        <f t="shared" si="25"/>
        <v>24503.0625</v>
      </c>
      <c r="BL43" s="44">
        <f t="shared" si="98"/>
        <v>1000.125</v>
      </c>
      <c r="BM43" s="45">
        <f t="shared" si="99"/>
        <v>23502.9375</v>
      </c>
      <c r="BO43" s="3">
        <v>41</v>
      </c>
      <c r="BP43" s="3" t="str">
        <f t="shared" si="26"/>
        <v xml:space="preserve"> AD SOYAD 41</v>
      </c>
      <c r="BQ43" s="4">
        <f t="shared" si="27"/>
        <v>20002.5</v>
      </c>
      <c r="BR43" s="4">
        <f>PARAMETRELER!$D$4</f>
        <v>150018.75</v>
      </c>
      <c r="BS43" s="4">
        <f t="shared" si="143"/>
        <v>2800.3500000000004</v>
      </c>
      <c r="BT43" s="4">
        <f t="shared" si="144"/>
        <v>200.02500000000001</v>
      </c>
      <c r="BU43" s="4">
        <f t="shared" si="28"/>
        <v>17002.125</v>
      </c>
      <c r="BV43" s="4" cm="1">
        <f t="array" ref="BV43">SUMPRODUCT(--(SUM(G43,AC43,AY43,BU43)&gt;PARAMETRELER!$D$21:$D$24), (SUM(G43,AC43,AY43,BU43)-PARAMETRELER!$D$21:$D$24), {0.15;0.05;0.07;0.08})-SUM($H$2,H43,AD43,AZ43)</f>
        <v>2550.3187500000004</v>
      </c>
      <c r="BW43" s="4">
        <f>PARAMETRELER!$D$11</f>
        <v>2550.3187500000004</v>
      </c>
      <c r="BX43" s="4">
        <f t="shared" si="29"/>
        <v>68008.5</v>
      </c>
      <c r="BY43" s="4">
        <f t="shared" si="30"/>
        <v>51006.375</v>
      </c>
      <c r="BZ43" s="4">
        <f t="shared" si="31"/>
        <v>20002.5</v>
      </c>
      <c r="CA43" s="4">
        <f>PARAMETRELER!$D$6</f>
        <v>20002.5</v>
      </c>
      <c r="CB43" s="4">
        <f t="shared" si="145"/>
        <v>0</v>
      </c>
      <c r="CC43" s="4">
        <f>IF(BQ43&lt;=PARAMETRELER!$D$6,0,CB43*0.00759)</f>
        <v>0</v>
      </c>
      <c r="CD43" s="20">
        <f t="shared" si="100"/>
        <v>17002.125</v>
      </c>
      <c r="CE43" s="21">
        <f t="shared" si="101"/>
        <v>4100.5124999999998</v>
      </c>
      <c r="CF43" s="21">
        <f t="shared" si="32"/>
        <v>400.05</v>
      </c>
      <c r="CG43" s="22">
        <f t="shared" si="33"/>
        <v>24503.0625</v>
      </c>
      <c r="CH43" s="44">
        <f t="shared" si="102"/>
        <v>1000.125</v>
      </c>
      <c r="CI43" s="45">
        <f t="shared" si="103"/>
        <v>23502.9375</v>
      </c>
      <c r="CK43" s="3">
        <v>41</v>
      </c>
      <c r="CL43" s="3" t="str">
        <f t="shared" si="34"/>
        <v xml:space="preserve"> AD SOYAD 41</v>
      </c>
      <c r="CM43" s="4">
        <f t="shared" si="35"/>
        <v>20002.5</v>
      </c>
      <c r="CN43" s="4">
        <f>PARAMETRELER!$D$4</f>
        <v>150018.75</v>
      </c>
      <c r="CO43" s="4">
        <f t="shared" si="146"/>
        <v>2800.3500000000004</v>
      </c>
      <c r="CP43" s="4">
        <f t="shared" si="147"/>
        <v>200.02500000000001</v>
      </c>
      <c r="CQ43" s="4">
        <f t="shared" si="36"/>
        <v>17002.125</v>
      </c>
      <c r="CR43" s="4" cm="1">
        <f t="array" ref="CR43">SUMPRODUCT(--(SUM(G43,AC43,AY43,BU43,CQ43)&gt;PARAMETRELER!$D$21:$D$24), (SUM(G43,AC43,AY43,BU43,CQ43)-PARAMETRELER!$D$21:$D$24), {0.15;0.05;0.07;0.08})-SUM($H$2,H43,AD43,AZ43,BV43)</f>
        <v>2550.3187500000004</v>
      </c>
      <c r="CS43" s="4">
        <f>PARAMETRELER!$D$12</f>
        <v>2550.3187500000004</v>
      </c>
      <c r="CT43" s="4">
        <f t="shared" si="37"/>
        <v>85010.625</v>
      </c>
      <c r="CU43" s="4">
        <f t="shared" si="38"/>
        <v>68008.5</v>
      </c>
      <c r="CV43" s="4">
        <f t="shared" si="39"/>
        <v>20002.5</v>
      </c>
      <c r="CW43" s="4">
        <f>PARAMETRELER!$D$6</f>
        <v>20002.5</v>
      </c>
      <c r="CX43" s="4">
        <f t="shared" si="148"/>
        <v>0</v>
      </c>
      <c r="CY43" s="4">
        <f>IF(CM43&lt;=PARAMETRELER!$D$6,0,CX43*0.00759)</f>
        <v>0</v>
      </c>
      <c r="CZ43" s="20">
        <f t="shared" si="104"/>
        <v>17002.125</v>
      </c>
      <c r="DA43" s="21">
        <f t="shared" si="105"/>
        <v>4100.5124999999998</v>
      </c>
      <c r="DB43" s="21">
        <f t="shared" si="40"/>
        <v>400.05</v>
      </c>
      <c r="DC43" s="22">
        <f t="shared" si="41"/>
        <v>24503.0625</v>
      </c>
      <c r="DD43" s="44">
        <f t="shared" si="106"/>
        <v>1000.125</v>
      </c>
      <c r="DE43" s="45">
        <f t="shared" si="107"/>
        <v>23502.9375</v>
      </c>
      <c r="DG43" s="3">
        <v>41</v>
      </c>
      <c r="DH43" s="3" t="str">
        <f t="shared" si="200"/>
        <v xml:space="preserve"> AD SOYAD 41</v>
      </c>
      <c r="DI43" s="4">
        <f t="shared" si="201"/>
        <v>20002.5</v>
      </c>
      <c r="DJ43" s="4">
        <f>PARAMETRELER!$D$4</f>
        <v>150018.75</v>
      </c>
      <c r="DK43" s="4">
        <f t="shared" si="149"/>
        <v>2800.3500000000004</v>
      </c>
      <c r="DL43" s="4">
        <f t="shared" si="150"/>
        <v>200.02500000000001</v>
      </c>
      <c r="DM43" s="4">
        <f t="shared" si="43"/>
        <v>17002.125</v>
      </c>
      <c r="DN43" s="4" cm="1">
        <f t="array" ref="DN43">SUMPRODUCT(--(SUM(G43,AC43,AY43,BU43,CQ43,DM43)&gt;PARAMETRELER!$D$21:$D$24), (SUM(G43,AC43,AY43,BU43,CQ43,DM43)-PARAMETRELER!$D$21:$D$24), {0.15;0.05;0.07;0.08})-SUM($H$2,H43,AD43,AZ43,BV43,CR43)</f>
        <v>2550.3187499999985</v>
      </c>
      <c r="DO43" s="4">
        <f>PARAMETRELER!$D$13</f>
        <v>2550.3187499999985</v>
      </c>
      <c r="DP43" s="4">
        <f t="shared" si="44"/>
        <v>102012.75</v>
      </c>
      <c r="DQ43" s="4">
        <f t="shared" si="45"/>
        <v>85010.625</v>
      </c>
      <c r="DR43" s="4">
        <f t="shared" si="46"/>
        <v>20002.5</v>
      </c>
      <c r="DS43" s="4">
        <f>PARAMETRELER!$D$6</f>
        <v>20002.5</v>
      </c>
      <c r="DT43" s="4">
        <f t="shared" si="151"/>
        <v>0</v>
      </c>
      <c r="DU43" s="4">
        <f>IF(DI43&lt;=PARAMETRELER!$D$6,0,DT43*0.00759)</f>
        <v>0</v>
      </c>
      <c r="DV43" s="20">
        <f t="shared" si="108"/>
        <v>17002.125</v>
      </c>
      <c r="DW43" s="21">
        <f t="shared" si="109"/>
        <v>4100.5124999999998</v>
      </c>
      <c r="DX43" s="21">
        <f t="shared" si="47"/>
        <v>400.05</v>
      </c>
      <c r="DY43" s="22">
        <f t="shared" si="48"/>
        <v>24503.0625</v>
      </c>
      <c r="DZ43" s="44">
        <f t="shared" si="110"/>
        <v>1000.125</v>
      </c>
      <c r="EA43" s="45">
        <f t="shared" si="111"/>
        <v>23502.9375</v>
      </c>
      <c r="EC43" s="3">
        <v>41</v>
      </c>
      <c r="ED43" s="3" t="str">
        <f t="shared" si="49"/>
        <v xml:space="preserve"> AD SOYAD 41</v>
      </c>
      <c r="EE43" s="4">
        <f t="shared" si="152"/>
        <v>20002.5</v>
      </c>
      <c r="EF43" s="4">
        <f>PARAMETRELER!$D$4</f>
        <v>150018.75</v>
      </c>
      <c r="EG43" s="4">
        <f t="shared" si="153"/>
        <v>2800.3500000000004</v>
      </c>
      <c r="EH43" s="4">
        <f t="shared" si="154"/>
        <v>200.02500000000001</v>
      </c>
      <c r="EI43" s="4">
        <f t="shared" si="155"/>
        <v>17002.125</v>
      </c>
      <c r="EJ43" s="4" cm="1">
        <f t="array" ref="EJ43">SUMPRODUCT(--(SUM(G43,AC43,AY43,BU43,CQ43,DM43,EI43)&gt;PARAMETRELER!$D$21:$D$24), (SUM(G43,AC43,AY43,BU43,CQ43,DM43,EI43)-PARAMETRELER!$D$21:$D$24), {0.15;0.05;0.07;0.08})-SUM($H$2,H43,AD43,AZ43,BV43,CR43,DN43)</f>
        <v>3001.0625000000036</v>
      </c>
      <c r="EK43" s="4">
        <f>PARAMETRELER!$D$14</f>
        <v>3001.0625000000036</v>
      </c>
      <c r="EL43" s="4">
        <f t="shared" si="156"/>
        <v>119014.875</v>
      </c>
      <c r="EM43" s="4">
        <f t="shared" si="157"/>
        <v>102012.75</v>
      </c>
      <c r="EN43" s="4">
        <f t="shared" si="158"/>
        <v>20002.5</v>
      </c>
      <c r="EO43" s="4">
        <f>PARAMETRELER!$D$6</f>
        <v>20002.5</v>
      </c>
      <c r="EP43" s="4">
        <f t="shared" si="159"/>
        <v>0</v>
      </c>
      <c r="EQ43" s="4">
        <f>IF(EE43&lt;=PARAMETRELER!$D$6,0,EP43*0.00759)</f>
        <v>0</v>
      </c>
      <c r="ER43" s="20">
        <f t="shared" si="112"/>
        <v>17002.125</v>
      </c>
      <c r="ES43" s="21">
        <f t="shared" si="113"/>
        <v>4100.5124999999998</v>
      </c>
      <c r="ET43" s="21">
        <f t="shared" si="54"/>
        <v>400.05</v>
      </c>
      <c r="EU43" s="22">
        <f t="shared" si="55"/>
        <v>24503.0625</v>
      </c>
      <c r="EV43" s="44">
        <f t="shared" si="114"/>
        <v>1000.125</v>
      </c>
      <c r="EW43" s="45">
        <f t="shared" si="115"/>
        <v>23502.9375</v>
      </c>
      <c r="EY43" s="3">
        <v>41</v>
      </c>
      <c r="EZ43" s="3" t="str">
        <f t="shared" si="56"/>
        <v xml:space="preserve"> AD SOYAD 41</v>
      </c>
      <c r="FA43" s="4">
        <f t="shared" si="160"/>
        <v>20002.5</v>
      </c>
      <c r="FB43" s="4">
        <f>PARAMETRELER!$D$4</f>
        <v>150018.75</v>
      </c>
      <c r="FC43" s="4">
        <f t="shared" si="161"/>
        <v>2800.3500000000004</v>
      </c>
      <c r="FD43" s="4">
        <f t="shared" si="162"/>
        <v>200.02500000000001</v>
      </c>
      <c r="FE43" s="4">
        <f t="shared" si="163"/>
        <v>17002.125</v>
      </c>
      <c r="FF43" s="4" cm="1">
        <f t="array" ref="FF43">SUMPRODUCT(--(SUM(G43,AC43,AY43,BU43,CQ43,DM43,EI43,FE43)&gt;PARAMETRELER!$D$21:$D$24), (SUM(G43,AC43,AY43,BU43,CQ43,DM43,EI43,FE43)-PARAMETRELER!$D$21:$D$24), {0.15;0.05;0.07;0.08})-SUM($H$2,H43,AD43,AZ43,BV43,CR43,DN43,EJ43)</f>
        <v>3400.4249999999956</v>
      </c>
      <c r="FG43" s="4">
        <f>PARAMETRELER!$D$15</f>
        <v>3400.4249999999956</v>
      </c>
      <c r="FH43" s="4">
        <f t="shared" si="164"/>
        <v>136017</v>
      </c>
      <c r="FI43" s="4">
        <f t="shared" si="165"/>
        <v>119014.875</v>
      </c>
      <c r="FJ43" s="4">
        <f t="shared" si="166"/>
        <v>20002.5</v>
      </c>
      <c r="FK43" s="4">
        <f>PARAMETRELER!$D$6</f>
        <v>20002.5</v>
      </c>
      <c r="FL43" s="4">
        <f t="shared" si="167"/>
        <v>0</v>
      </c>
      <c r="FM43" s="4">
        <f>IF(FA43&lt;=PARAMETRELER!$D$6,0,FL43*0.00759)</f>
        <v>0</v>
      </c>
      <c r="FN43" s="20">
        <f t="shared" si="116"/>
        <v>17002.125</v>
      </c>
      <c r="FO43" s="21">
        <f t="shared" si="117"/>
        <v>4100.5124999999998</v>
      </c>
      <c r="FP43" s="21">
        <f t="shared" si="61"/>
        <v>400.05</v>
      </c>
      <c r="FQ43" s="22">
        <f t="shared" si="62"/>
        <v>24503.0625</v>
      </c>
      <c r="FR43" s="44">
        <f t="shared" si="118"/>
        <v>1000.125</v>
      </c>
      <c r="FS43" s="45">
        <f t="shared" si="119"/>
        <v>23502.9375</v>
      </c>
      <c r="FU43" s="3">
        <v>41</v>
      </c>
      <c r="FV43" s="3" t="str">
        <f t="shared" si="63"/>
        <v xml:space="preserve"> AD SOYAD 41</v>
      </c>
      <c r="FW43" s="4">
        <f t="shared" si="168"/>
        <v>20002.5</v>
      </c>
      <c r="FX43" s="4">
        <f>PARAMETRELER!$D$4</f>
        <v>150018.75</v>
      </c>
      <c r="FY43" s="4">
        <f t="shared" si="169"/>
        <v>2800.3500000000004</v>
      </c>
      <c r="FZ43" s="4">
        <f t="shared" si="170"/>
        <v>200.02500000000001</v>
      </c>
      <c r="GA43" s="4">
        <f t="shared" si="171"/>
        <v>17002.125</v>
      </c>
      <c r="GB43" s="4" cm="1">
        <f t="array" ref="GB43">SUMPRODUCT(--(SUM(G43,AC43,AY43,BU43,CQ43,DM43,EI43,FE43,GA43)&gt;PARAMETRELER!$D$21:$D$24), (SUM(G43,AC43,AY43,BU43,CQ43,DM43,EI43,FE43,GA43)-PARAMETRELER!$D$21:$D$24), {0.15;0.05;0.07;0.08})-SUM($H$2,H43,AD43,AZ43,BV43,CR43,DN43,EJ43,FF43)</f>
        <v>3400.4249999999993</v>
      </c>
      <c r="GC43" s="4">
        <f>PARAMETRELER!$D$16</f>
        <v>3400.4249999999993</v>
      </c>
      <c r="GD43" s="4">
        <f t="shared" si="172"/>
        <v>153019.125</v>
      </c>
      <c r="GE43" s="4">
        <f t="shared" si="173"/>
        <v>136017</v>
      </c>
      <c r="GF43" s="4">
        <f t="shared" si="174"/>
        <v>20002.5</v>
      </c>
      <c r="GG43" s="4">
        <f>PARAMETRELER!$D$6</f>
        <v>20002.5</v>
      </c>
      <c r="GH43" s="4">
        <f t="shared" si="175"/>
        <v>0</v>
      </c>
      <c r="GI43" s="4">
        <f>IF(FW43&lt;=PARAMETRELER!$D$6,0,GH43*0.00759)</f>
        <v>0</v>
      </c>
      <c r="GJ43" s="20">
        <f t="shared" si="120"/>
        <v>17002.125</v>
      </c>
      <c r="GK43" s="21">
        <f t="shared" si="121"/>
        <v>4100.5124999999998</v>
      </c>
      <c r="GL43" s="21">
        <f t="shared" si="68"/>
        <v>400.05</v>
      </c>
      <c r="GM43" s="22">
        <f t="shared" si="69"/>
        <v>24503.0625</v>
      </c>
      <c r="GN43" s="44">
        <f t="shared" si="122"/>
        <v>1000.125</v>
      </c>
      <c r="GO43" s="45">
        <f t="shared" si="123"/>
        <v>23502.9375</v>
      </c>
      <c r="GQ43" s="3">
        <v>41</v>
      </c>
      <c r="GR43" s="3" t="str">
        <f t="shared" si="70"/>
        <v xml:space="preserve"> AD SOYAD 41</v>
      </c>
      <c r="GS43" s="4">
        <f t="shared" si="176"/>
        <v>20002.5</v>
      </c>
      <c r="GT43" s="4">
        <f>PARAMETRELER!$D$4</f>
        <v>150018.75</v>
      </c>
      <c r="GU43" s="4">
        <f t="shared" si="177"/>
        <v>2800.3500000000004</v>
      </c>
      <c r="GV43" s="4">
        <f t="shared" si="178"/>
        <v>200.02500000000001</v>
      </c>
      <c r="GW43" s="4">
        <f t="shared" si="179"/>
        <v>17002.125</v>
      </c>
      <c r="GX43" s="4" cm="1">
        <f t="array" ref="GX43">SUMPRODUCT(--(SUM(G43,AC43,AY43,BU43,CQ43,DM43,EI43,FE43,GA43,GW43)&gt;PARAMETRELER!$D$21:$D$24), (SUM(G43,AC43,AY43,BU43,CQ43,DM43,EI43,FE43,GA43,GW43)-PARAMETRELER!$D$21:$D$24), {0.15;0.05;0.07;0.08})-SUM($H$2,H43,AD43,AZ43,BV43,CR43,DN43,EJ43,FF43,GB43)</f>
        <v>3400.4250000000029</v>
      </c>
      <c r="GY43" s="4">
        <f>PARAMETRELER!$D$17</f>
        <v>3400.4250000000029</v>
      </c>
      <c r="GZ43" s="4">
        <f t="shared" si="180"/>
        <v>170021.25</v>
      </c>
      <c r="HA43" s="4">
        <f t="shared" si="181"/>
        <v>153019.125</v>
      </c>
      <c r="HB43" s="4">
        <f t="shared" si="182"/>
        <v>20002.5</v>
      </c>
      <c r="HC43" s="4">
        <f>PARAMETRELER!$D$6</f>
        <v>20002.5</v>
      </c>
      <c r="HD43" s="4">
        <f t="shared" si="183"/>
        <v>0</v>
      </c>
      <c r="HE43" s="4">
        <f>IF(GS43&lt;=PARAMETRELER!$D$6,0,HD43*0.00759)</f>
        <v>0</v>
      </c>
      <c r="HF43" s="20">
        <f t="shared" si="124"/>
        <v>17002.125</v>
      </c>
      <c r="HG43" s="21">
        <f t="shared" si="125"/>
        <v>4100.5124999999998</v>
      </c>
      <c r="HH43" s="21">
        <f t="shared" si="75"/>
        <v>400.05</v>
      </c>
      <c r="HI43" s="22">
        <f t="shared" si="76"/>
        <v>24503.0625</v>
      </c>
      <c r="HJ43" s="44">
        <f t="shared" si="126"/>
        <v>1000.125</v>
      </c>
      <c r="HK43" s="45">
        <f t="shared" si="127"/>
        <v>23502.9375</v>
      </c>
      <c r="HM43" s="3">
        <v>41</v>
      </c>
      <c r="HN43" s="3" t="str">
        <f t="shared" si="77"/>
        <v xml:space="preserve"> AD SOYAD 41</v>
      </c>
      <c r="HO43" s="4">
        <f t="shared" si="184"/>
        <v>20002.5</v>
      </c>
      <c r="HP43" s="4">
        <f>PARAMETRELER!$D$4</f>
        <v>150018.75</v>
      </c>
      <c r="HQ43" s="4">
        <f t="shared" si="185"/>
        <v>2800.3500000000004</v>
      </c>
      <c r="HR43" s="4">
        <f t="shared" si="186"/>
        <v>200.02500000000001</v>
      </c>
      <c r="HS43" s="4">
        <f t="shared" si="187"/>
        <v>17002.125</v>
      </c>
      <c r="HT43" s="4" cm="1">
        <f t="array" ref="HT43">SUMPRODUCT(--(SUM(G43,AC43,AY43,BU43,CQ43,DM43,EI43,FE43,GA43,GW43,HS43)&gt;PARAMETRELER!$D$21:$D$24), (SUM(G43,AC43,AY43,BU43,CQ43,DM43,EI43,FE43,GA43,GW43,HS43)-PARAMETRELER!$D$21:$D$24), {0.15;0.05;0.07;0.08})-SUM($H$2,H43,AD43,AZ43,BV43,CR43,DN43,EJ43,FF43,GB43,GX43)</f>
        <v>3400.4249999999993</v>
      </c>
      <c r="HU43" s="4">
        <f>PARAMETRELER!$D$18</f>
        <v>3400.4249999999993</v>
      </c>
      <c r="HV43" s="4">
        <f t="shared" si="188"/>
        <v>187023.375</v>
      </c>
      <c r="HW43" s="4">
        <f t="shared" si="189"/>
        <v>170021.25</v>
      </c>
      <c r="HX43" s="4">
        <f t="shared" si="190"/>
        <v>20002.5</v>
      </c>
      <c r="HY43" s="4">
        <f>PARAMETRELER!$D$6</f>
        <v>20002.5</v>
      </c>
      <c r="HZ43" s="4">
        <f t="shared" si="191"/>
        <v>0</v>
      </c>
      <c r="IA43" s="4">
        <f>IF(HO43&lt;=PARAMETRELER!$D$6,0,HZ43*0.00759)</f>
        <v>0</v>
      </c>
      <c r="IB43" s="20">
        <f t="shared" si="128"/>
        <v>17002.125</v>
      </c>
      <c r="IC43" s="21">
        <f t="shared" si="129"/>
        <v>4100.5124999999998</v>
      </c>
      <c r="ID43" s="21">
        <f t="shared" si="82"/>
        <v>400.05</v>
      </c>
      <c r="IE43" s="22">
        <f t="shared" si="83"/>
        <v>24503.0625</v>
      </c>
      <c r="IF43" s="44">
        <f t="shared" si="130"/>
        <v>1000.125</v>
      </c>
      <c r="IG43" s="45">
        <f t="shared" si="131"/>
        <v>23502.9375</v>
      </c>
      <c r="II43" s="3">
        <v>41</v>
      </c>
      <c r="IJ43" s="3" t="str">
        <f t="shared" si="84"/>
        <v xml:space="preserve"> AD SOYAD 41</v>
      </c>
      <c r="IK43" s="4">
        <f t="shared" si="192"/>
        <v>20002.5</v>
      </c>
      <c r="IL43" s="4">
        <f>PARAMETRELER!$D$4</f>
        <v>150018.75</v>
      </c>
      <c r="IM43" s="4">
        <f t="shared" si="193"/>
        <v>2800.3500000000004</v>
      </c>
      <c r="IN43" s="4">
        <f t="shared" si="194"/>
        <v>200.02500000000001</v>
      </c>
      <c r="IO43" s="4">
        <f t="shared" si="195"/>
        <v>17002.125</v>
      </c>
      <c r="IP43" s="4" cm="1">
        <f t="array" ref="IP43">SUMPRODUCT(--(SUM(G43,AC43,AY43,BU43,CQ43,DM43,EI43,FE43,GA43,GW43,HS43,IO43)&gt;PARAMETRELER!$D$21:$D$24), (SUM(G43,AC43,AY43,BU43,CQ43,DM43,EI43,FE43,GA43,GW43,HS43,IO43)-PARAMETRELER!$D$21:$D$24), {0.15;0.05;0.07;0.08})-SUM($H$2,H43,AD43,AZ43,BV43,CR43,DN43,EJ43,FF43,GB43,GX43,HT43)</f>
        <v>3400.4249999999993</v>
      </c>
      <c r="IQ43" s="4">
        <f>PARAMETRELER!$D$19</f>
        <v>3400.4249999999993</v>
      </c>
      <c r="IR43" s="4">
        <f t="shared" si="196"/>
        <v>204025.5</v>
      </c>
      <c r="IS43" s="4">
        <f t="shared" si="197"/>
        <v>187023.375</v>
      </c>
      <c r="IT43" s="4">
        <f t="shared" si="198"/>
        <v>20002.5</v>
      </c>
      <c r="IU43" s="4">
        <f>PARAMETRELER!$D$6</f>
        <v>20002.5</v>
      </c>
      <c r="IV43" s="4">
        <f t="shared" si="199"/>
        <v>0</v>
      </c>
      <c r="IW43" s="4">
        <f>IF(IK43&lt;=PARAMETRELER!$D$6,0,IV43*0.00759)</f>
        <v>0</v>
      </c>
      <c r="IX43" s="20">
        <f t="shared" si="132"/>
        <v>17002.125</v>
      </c>
      <c r="IY43" s="21">
        <f t="shared" si="133"/>
        <v>4100.5124999999998</v>
      </c>
      <c r="IZ43" s="21">
        <f t="shared" si="89"/>
        <v>400.05</v>
      </c>
      <c r="JA43" s="22">
        <f t="shared" si="90"/>
        <v>24503.0625</v>
      </c>
      <c r="JB43" s="44">
        <f t="shared" si="134"/>
        <v>1000.125</v>
      </c>
      <c r="JC43" s="45">
        <f t="shared" si="135"/>
        <v>23502.9375</v>
      </c>
    </row>
    <row r="44" spans="1:263" ht="15.6" x14ac:dyDescent="0.3">
      <c r="A44" s="2">
        <v>42</v>
      </c>
      <c r="B44" s="2" t="str">
        <f>'YILLIK MALİYET RAPORU'!B44</f>
        <v xml:space="preserve"> AD SOYAD 42</v>
      </c>
      <c r="C44" s="7">
        <f>'YILLIK MALİYET RAPORU'!C44</f>
        <v>20002.5</v>
      </c>
      <c r="D44" s="11">
        <f>PARAMETRELER!$D$4</f>
        <v>150018.75</v>
      </c>
      <c r="E44" s="7">
        <f t="shared" si="0"/>
        <v>2800.3500000000004</v>
      </c>
      <c r="F44" s="7">
        <f t="shared" si="1"/>
        <v>200.02500000000001</v>
      </c>
      <c r="G44" s="7">
        <f t="shared" si="2"/>
        <v>17002.125</v>
      </c>
      <c r="H44" s="7" cm="1">
        <f t="array" ref="H44">SUMPRODUCT(--(SUM(G44:G44)&gt;PARAMETRELER!$D$21:$D$24), (SUM(G44:G44)-PARAMETRELER!$D$21:$D$24), {0.15;0.05;0.07;0.08})-SUM($H$2:$H$2)</f>
        <v>2550.3187499999999</v>
      </c>
      <c r="I44" s="7">
        <f>PARAMETRELER!$D$8</f>
        <v>2550.3187499999999</v>
      </c>
      <c r="J44" s="7">
        <f t="shared" si="3"/>
        <v>17002.125</v>
      </c>
      <c r="K44" s="7">
        <v>0</v>
      </c>
      <c r="L44" s="7">
        <f t="shared" si="4"/>
        <v>20002.5</v>
      </c>
      <c r="M44" s="5">
        <f>PARAMETRELER!$D$6</f>
        <v>20002.5</v>
      </c>
      <c r="N44" s="7">
        <f t="shared" si="136"/>
        <v>0</v>
      </c>
      <c r="O44" s="7">
        <f>IF(C44&lt;=PARAMETRELER!$D$6,0,N44*0.00759)</f>
        <v>0</v>
      </c>
      <c r="P44" s="20">
        <f t="shared" si="5"/>
        <v>17002.125</v>
      </c>
      <c r="Q44" s="21">
        <f t="shared" si="6"/>
        <v>4100.5124999999998</v>
      </c>
      <c r="R44" s="21">
        <f t="shared" si="7"/>
        <v>400.05</v>
      </c>
      <c r="S44" s="20">
        <f t="shared" si="8"/>
        <v>24503.0625</v>
      </c>
      <c r="T44" s="44">
        <f t="shared" si="9"/>
        <v>1000.125</v>
      </c>
      <c r="U44" s="45">
        <f t="shared" si="91"/>
        <v>23502.9375</v>
      </c>
      <c r="W44" s="2">
        <v>42</v>
      </c>
      <c r="X44" s="2" t="str">
        <f t="shared" si="10"/>
        <v xml:space="preserve"> AD SOYAD 42</v>
      </c>
      <c r="Y44" s="7">
        <f t="shared" si="11"/>
        <v>20002.5</v>
      </c>
      <c r="Z44" s="11">
        <f>PARAMETRELER!$D$4</f>
        <v>150018.75</v>
      </c>
      <c r="AA44" s="7">
        <f t="shared" si="137"/>
        <v>2800.3500000000004</v>
      </c>
      <c r="AB44" s="7">
        <f t="shared" si="138"/>
        <v>200.02500000000001</v>
      </c>
      <c r="AC44" s="7">
        <f t="shared" si="12"/>
        <v>17002.125</v>
      </c>
      <c r="AD44" s="7" cm="1">
        <f t="array" ref="AD44">SUMPRODUCT(--(SUM(G44,AC44)&gt;PARAMETRELER!$D$21:$D$24), (SUM(G44,AC44)-PARAMETRELER!$D$21:$D$24), {0.15;0.05;0.07;0.08})-SUM($H$2,H44)</f>
        <v>2550.3187499999999</v>
      </c>
      <c r="AE44" s="7">
        <f>PARAMETRELER!$D$9</f>
        <v>2550.3187499999999</v>
      </c>
      <c r="AF44" s="7">
        <f t="shared" si="13"/>
        <v>34004.25</v>
      </c>
      <c r="AG44" s="7">
        <f t="shared" si="14"/>
        <v>17002.125</v>
      </c>
      <c r="AH44" s="7">
        <f t="shared" si="15"/>
        <v>20002.5</v>
      </c>
      <c r="AI44" s="5">
        <f>PARAMETRELER!$D$6</f>
        <v>20002.5</v>
      </c>
      <c r="AJ44" s="7">
        <f t="shared" si="139"/>
        <v>0</v>
      </c>
      <c r="AK44" s="7">
        <f>IF(Y44&lt;=PARAMETRELER!$D$6,0,AJ44*0.00759)</f>
        <v>0</v>
      </c>
      <c r="AL44" s="20">
        <f t="shared" si="92"/>
        <v>17002.125</v>
      </c>
      <c r="AM44" s="21">
        <f t="shared" si="93"/>
        <v>4100.5124999999998</v>
      </c>
      <c r="AN44" s="21">
        <f t="shared" si="16"/>
        <v>400.05</v>
      </c>
      <c r="AO44" s="20">
        <f t="shared" si="17"/>
        <v>24503.0625</v>
      </c>
      <c r="AP44" s="44">
        <f t="shared" si="94"/>
        <v>1000.125</v>
      </c>
      <c r="AQ44" s="45">
        <f t="shared" si="95"/>
        <v>23502.9375</v>
      </c>
      <c r="AS44" s="2">
        <v>42</v>
      </c>
      <c r="AT44" s="2" t="str">
        <f t="shared" si="18"/>
        <v xml:space="preserve"> AD SOYAD 42</v>
      </c>
      <c r="AU44" s="7">
        <f t="shared" si="19"/>
        <v>20002.5</v>
      </c>
      <c r="AV44" s="11">
        <f>PARAMETRELER!$D$4</f>
        <v>150018.75</v>
      </c>
      <c r="AW44" s="7">
        <f t="shared" si="140"/>
        <v>2800.3500000000004</v>
      </c>
      <c r="AX44" s="7">
        <f t="shared" si="141"/>
        <v>200.02500000000001</v>
      </c>
      <c r="AY44" s="7">
        <f t="shared" si="20"/>
        <v>17002.125</v>
      </c>
      <c r="AZ44" s="7" cm="1">
        <f t="array" ref="AZ44">SUMPRODUCT(--(SUM(G44,AC44,AY44)&gt;PARAMETRELER!$D$21:$D$24), (SUM(G44,AC44,AY44)-PARAMETRELER!$D$21:$D$24), {0.15;0.05;0.07;0.08})-SUM($H$2,H44,AD44)</f>
        <v>2550.3187499999995</v>
      </c>
      <c r="BA44" s="7">
        <f>PARAMETRELER!$D$10</f>
        <v>2550.3187499999995</v>
      </c>
      <c r="BB44" s="7">
        <f t="shared" si="21"/>
        <v>51006.375</v>
      </c>
      <c r="BC44" s="7">
        <f t="shared" si="22"/>
        <v>34004.25</v>
      </c>
      <c r="BD44" s="7">
        <f t="shared" si="23"/>
        <v>20002.5</v>
      </c>
      <c r="BE44" s="5">
        <f>PARAMETRELER!$D$6</f>
        <v>20002.5</v>
      </c>
      <c r="BF44" s="7">
        <f t="shared" si="142"/>
        <v>0</v>
      </c>
      <c r="BG44" s="7">
        <f>IF(AU44&lt;=PARAMETRELER!$D$6,0,BF44*0.00759)</f>
        <v>0</v>
      </c>
      <c r="BH44" s="20">
        <f t="shared" si="96"/>
        <v>17002.125</v>
      </c>
      <c r="BI44" s="21">
        <f t="shared" si="97"/>
        <v>4100.5124999999998</v>
      </c>
      <c r="BJ44" s="21">
        <f t="shared" si="24"/>
        <v>400.05</v>
      </c>
      <c r="BK44" s="20">
        <f t="shared" si="25"/>
        <v>24503.0625</v>
      </c>
      <c r="BL44" s="44">
        <f t="shared" si="98"/>
        <v>1000.125</v>
      </c>
      <c r="BM44" s="45">
        <f t="shared" si="99"/>
        <v>23502.9375</v>
      </c>
      <c r="BO44" s="2">
        <v>42</v>
      </c>
      <c r="BP44" s="2" t="str">
        <f t="shared" si="26"/>
        <v xml:space="preserve"> AD SOYAD 42</v>
      </c>
      <c r="BQ44" s="7">
        <f t="shared" si="27"/>
        <v>20002.5</v>
      </c>
      <c r="BR44" s="11">
        <f>PARAMETRELER!$D$4</f>
        <v>150018.75</v>
      </c>
      <c r="BS44" s="7">
        <f t="shared" si="143"/>
        <v>2800.3500000000004</v>
      </c>
      <c r="BT44" s="7">
        <f t="shared" si="144"/>
        <v>200.02500000000001</v>
      </c>
      <c r="BU44" s="7">
        <f t="shared" si="28"/>
        <v>17002.125</v>
      </c>
      <c r="BV44" s="7" cm="1">
        <f t="array" ref="BV44">SUMPRODUCT(--(SUM(G44,AC44,AY44,BU44)&gt;PARAMETRELER!$D$21:$D$24), (SUM(G44,AC44,AY44,BU44)-PARAMETRELER!$D$21:$D$24), {0.15;0.05;0.07;0.08})-SUM($H$2,H44,AD44,AZ44)</f>
        <v>2550.3187500000004</v>
      </c>
      <c r="BW44" s="7">
        <f>PARAMETRELER!$D$11</f>
        <v>2550.3187500000004</v>
      </c>
      <c r="BX44" s="7">
        <f t="shared" si="29"/>
        <v>68008.5</v>
      </c>
      <c r="BY44" s="7">
        <f t="shared" si="30"/>
        <v>51006.375</v>
      </c>
      <c r="BZ44" s="7">
        <f t="shared" si="31"/>
        <v>20002.5</v>
      </c>
      <c r="CA44" s="5">
        <f>PARAMETRELER!$D$6</f>
        <v>20002.5</v>
      </c>
      <c r="CB44" s="7">
        <f t="shared" si="145"/>
        <v>0</v>
      </c>
      <c r="CC44" s="7">
        <f>IF(BQ44&lt;=PARAMETRELER!$D$6,0,CB44*0.00759)</f>
        <v>0</v>
      </c>
      <c r="CD44" s="20">
        <f t="shared" si="100"/>
        <v>17002.125</v>
      </c>
      <c r="CE44" s="21">
        <f t="shared" si="101"/>
        <v>4100.5124999999998</v>
      </c>
      <c r="CF44" s="21">
        <f t="shared" si="32"/>
        <v>400.05</v>
      </c>
      <c r="CG44" s="20">
        <f t="shared" si="33"/>
        <v>24503.0625</v>
      </c>
      <c r="CH44" s="44">
        <f t="shared" si="102"/>
        <v>1000.125</v>
      </c>
      <c r="CI44" s="45">
        <f t="shared" si="103"/>
        <v>23502.9375</v>
      </c>
      <c r="CK44" s="2">
        <v>42</v>
      </c>
      <c r="CL44" s="2" t="str">
        <f t="shared" si="34"/>
        <v xml:space="preserve"> AD SOYAD 42</v>
      </c>
      <c r="CM44" s="7">
        <f t="shared" si="35"/>
        <v>20002.5</v>
      </c>
      <c r="CN44" s="11">
        <f>PARAMETRELER!$D$4</f>
        <v>150018.75</v>
      </c>
      <c r="CO44" s="7">
        <f t="shared" si="146"/>
        <v>2800.3500000000004</v>
      </c>
      <c r="CP44" s="7">
        <f t="shared" si="147"/>
        <v>200.02500000000001</v>
      </c>
      <c r="CQ44" s="7">
        <f t="shared" si="36"/>
        <v>17002.125</v>
      </c>
      <c r="CR44" s="7" cm="1">
        <f t="array" ref="CR44">SUMPRODUCT(--(SUM(G44,AC44,AY44,BU44,CQ44)&gt;PARAMETRELER!$D$21:$D$24), (SUM(G44,AC44,AY44,BU44,CQ44)-PARAMETRELER!$D$21:$D$24), {0.15;0.05;0.07;0.08})-SUM($H$2,H44,AD44,AZ44,BV44)</f>
        <v>2550.3187500000004</v>
      </c>
      <c r="CS44" s="7">
        <f>PARAMETRELER!$D$12</f>
        <v>2550.3187500000004</v>
      </c>
      <c r="CT44" s="7">
        <f t="shared" si="37"/>
        <v>85010.625</v>
      </c>
      <c r="CU44" s="7">
        <f t="shared" si="38"/>
        <v>68008.5</v>
      </c>
      <c r="CV44" s="7">
        <f t="shared" si="39"/>
        <v>20002.5</v>
      </c>
      <c r="CW44" s="5">
        <f>PARAMETRELER!$D$6</f>
        <v>20002.5</v>
      </c>
      <c r="CX44" s="7">
        <f t="shared" si="148"/>
        <v>0</v>
      </c>
      <c r="CY44" s="7">
        <f>IF(CM44&lt;=PARAMETRELER!$D$6,0,CX44*0.00759)</f>
        <v>0</v>
      </c>
      <c r="CZ44" s="20">
        <f t="shared" si="104"/>
        <v>17002.125</v>
      </c>
      <c r="DA44" s="21">
        <f t="shared" si="105"/>
        <v>4100.5124999999998</v>
      </c>
      <c r="DB44" s="21">
        <f t="shared" si="40"/>
        <v>400.05</v>
      </c>
      <c r="DC44" s="20">
        <f t="shared" si="41"/>
        <v>24503.0625</v>
      </c>
      <c r="DD44" s="44">
        <f t="shared" si="106"/>
        <v>1000.125</v>
      </c>
      <c r="DE44" s="45">
        <f t="shared" si="107"/>
        <v>23502.9375</v>
      </c>
      <c r="DG44" s="2">
        <v>42</v>
      </c>
      <c r="DH44" s="2" t="str">
        <f t="shared" si="200"/>
        <v xml:space="preserve"> AD SOYAD 42</v>
      </c>
      <c r="DI44" s="7">
        <f t="shared" si="201"/>
        <v>20002.5</v>
      </c>
      <c r="DJ44" s="11">
        <f>PARAMETRELER!$D$4</f>
        <v>150018.75</v>
      </c>
      <c r="DK44" s="7">
        <f t="shared" si="149"/>
        <v>2800.3500000000004</v>
      </c>
      <c r="DL44" s="7">
        <f t="shared" si="150"/>
        <v>200.02500000000001</v>
      </c>
      <c r="DM44" s="7">
        <f t="shared" si="43"/>
        <v>17002.125</v>
      </c>
      <c r="DN44" s="7" cm="1">
        <f t="array" ref="DN44">SUMPRODUCT(--(SUM(G44,AC44,AY44,BU44,CQ44,DM44)&gt;PARAMETRELER!$D$21:$D$24), (SUM(G44,AC44,AY44,BU44,CQ44,DM44)-PARAMETRELER!$D$21:$D$24), {0.15;0.05;0.07;0.08})-SUM($H$2,H44,AD44,AZ44,BV44,CR44)</f>
        <v>2550.3187499999985</v>
      </c>
      <c r="DO44" s="7">
        <f>PARAMETRELER!$D$13</f>
        <v>2550.3187499999985</v>
      </c>
      <c r="DP44" s="7">
        <f t="shared" si="44"/>
        <v>102012.75</v>
      </c>
      <c r="DQ44" s="7">
        <f t="shared" si="45"/>
        <v>85010.625</v>
      </c>
      <c r="DR44" s="7">
        <f t="shared" si="46"/>
        <v>20002.5</v>
      </c>
      <c r="DS44" s="5">
        <f>PARAMETRELER!$D$6</f>
        <v>20002.5</v>
      </c>
      <c r="DT44" s="7">
        <f t="shared" si="151"/>
        <v>0</v>
      </c>
      <c r="DU44" s="7">
        <f>IF(DI44&lt;=PARAMETRELER!$D$6,0,DT44*0.00759)</f>
        <v>0</v>
      </c>
      <c r="DV44" s="20">
        <f t="shared" si="108"/>
        <v>17002.125</v>
      </c>
      <c r="DW44" s="21">
        <f t="shared" si="109"/>
        <v>4100.5124999999998</v>
      </c>
      <c r="DX44" s="21">
        <f t="shared" si="47"/>
        <v>400.05</v>
      </c>
      <c r="DY44" s="20">
        <f t="shared" si="48"/>
        <v>24503.0625</v>
      </c>
      <c r="DZ44" s="44">
        <f t="shared" si="110"/>
        <v>1000.125</v>
      </c>
      <c r="EA44" s="45">
        <f t="shared" si="111"/>
        <v>23502.9375</v>
      </c>
      <c r="EC44" s="2">
        <v>42</v>
      </c>
      <c r="ED44" s="2" t="str">
        <f t="shared" si="49"/>
        <v xml:space="preserve"> AD SOYAD 42</v>
      </c>
      <c r="EE44" s="7">
        <f t="shared" si="152"/>
        <v>20002.5</v>
      </c>
      <c r="EF44" s="11">
        <f>PARAMETRELER!$D$4</f>
        <v>150018.75</v>
      </c>
      <c r="EG44" s="7">
        <f t="shared" si="153"/>
        <v>2800.3500000000004</v>
      </c>
      <c r="EH44" s="7">
        <f t="shared" si="154"/>
        <v>200.02500000000001</v>
      </c>
      <c r="EI44" s="7">
        <f t="shared" si="155"/>
        <v>17002.125</v>
      </c>
      <c r="EJ44" s="7" cm="1">
        <f t="array" ref="EJ44">SUMPRODUCT(--(SUM(G44,AC44,AY44,BU44,CQ44,DM44,EI44)&gt;PARAMETRELER!$D$21:$D$24), (SUM(G44,AC44,AY44,BU44,CQ44,DM44,EI44)-PARAMETRELER!$D$21:$D$24), {0.15;0.05;0.07;0.08})-SUM($H$2,H44,AD44,AZ44,BV44,CR44,DN44)</f>
        <v>3001.0625000000036</v>
      </c>
      <c r="EK44" s="7">
        <f>PARAMETRELER!$D$14</f>
        <v>3001.0625000000036</v>
      </c>
      <c r="EL44" s="7">
        <f t="shared" si="156"/>
        <v>119014.875</v>
      </c>
      <c r="EM44" s="7">
        <f t="shared" si="157"/>
        <v>102012.75</v>
      </c>
      <c r="EN44" s="7">
        <f t="shared" si="158"/>
        <v>20002.5</v>
      </c>
      <c r="EO44" s="5">
        <f>PARAMETRELER!$D$6</f>
        <v>20002.5</v>
      </c>
      <c r="EP44" s="7">
        <f t="shared" si="159"/>
        <v>0</v>
      </c>
      <c r="EQ44" s="7">
        <f>IF(EE44&lt;=PARAMETRELER!$D$6,0,EP44*0.00759)</f>
        <v>0</v>
      </c>
      <c r="ER44" s="20">
        <f t="shared" si="112"/>
        <v>17002.125</v>
      </c>
      <c r="ES44" s="21">
        <f t="shared" si="113"/>
        <v>4100.5124999999998</v>
      </c>
      <c r="ET44" s="21">
        <f t="shared" si="54"/>
        <v>400.05</v>
      </c>
      <c r="EU44" s="20">
        <f t="shared" si="55"/>
        <v>24503.0625</v>
      </c>
      <c r="EV44" s="44">
        <f t="shared" si="114"/>
        <v>1000.125</v>
      </c>
      <c r="EW44" s="45">
        <f t="shared" si="115"/>
        <v>23502.9375</v>
      </c>
      <c r="EY44" s="2">
        <v>42</v>
      </c>
      <c r="EZ44" s="2" t="str">
        <f t="shared" si="56"/>
        <v xml:space="preserve"> AD SOYAD 42</v>
      </c>
      <c r="FA44" s="7">
        <f t="shared" si="160"/>
        <v>20002.5</v>
      </c>
      <c r="FB44" s="11">
        <f>PARAMETRELER!$D$4</f>
        <v>150018.75</v>
      </c>
      <c r="FC44" s="7">
        <f t="shared" si="161"/>
        <v>2800.3500000000004</v>
      </c>
      <c r="FD44" s="7">
        <f t="shared" si="162"/>
        <v>200.02500000000001</v>
      </c>
      <c r="FE44" s="7">
        <f t="shared" si="163"/>
        <v>17002.125</v>
      </c>
      <c r="FF44" s="7" cm="1">
        <f t="array" ref="FF44">SUMPRODUCT(--(SUM(G44,AC44,AY44,BU44,CQ44,DM44,EI44,FE44)&gt;PARAMETRELER!$D$21:$D$24), (SUM(G44,AC44,AY44,BU44,CQ44,DM44,EI44,FE44)-PARAMETRELER!$D$21:$D$24), {0.15;0.05;0.07;0.08})-SUM($H$2,H44,AD44,AZ44,BV44,CR44,DN44,EJ44)</f>
        <v>3400.4249999999956</v>
      </c>
      <c r="FG44" s="7">
        <f>PARAMETRELER!$D$15</f>
        <v>3400.4249999999956</v>
      </c>
      <c r="FH44" s="7">
        <f t="shared" si="164"/>
        <v>136017</v>
      </c>
      <c r="FI44" s="7">
        <f t="shared" si="165"/>
        <v>119014.875</v>
      </c>
      <c r="FJ44" s="7">
        <f t="shared" si="166"/>
        <v>20002.5</v>
      </c>
      <c r="FK44" s="5">
        <f>PARAMETRELER!$D$6</f>
        <v>20002.5</v>
      </c>
      <c r="FL44" s="7">
        <f t="shared" si="167"/>
        <v>0</v>
      </c>
      <c r="FM44" s="7">
        <f>IF(FA44&lt;=PARAMETRELER!$D$6,0,FL44*0.00759)</f>
        <v>0</v>
      </c>
      <c r="FN44" s="20">
        <f t="shared" si="116"/>
        <v>17002.125</v>
      </c>
      <c r="FO44" s="21">
        <f t="shared" si="117"/>
        <v>4100.5124999999998</v>
      </c>
      <c r="FP44" s="21">
        <f t="shared" si="61"/>
        <v>400.05</v>
      </c>
      <c r="FQ44" s="20">
        <f t="shared" si="62"/>
        <v>24503.0625</v>
      </c>
      <c r="FR44" s="44">
        <f t="shared" si="118"/>
        <v>1000.125</v>
      </c>
      <c r="FS44" s="45">
        <f t="shared" si="119"/>
        <v>23502.9375</v>
      </c>
      <c r="FU44" s="2">
        <v>42</v>
      </c>
      <c r="FV44" s="2" t="str">
        <f t="shared" si="63"/>
        <v xml:space="preserve"> AD SOYAD 42</v>
      </c>
      <c r="FW44" s="7">
        <f t="shared" si="168"/>
        <v>20002.5</v>
      </c>
      <c r="FX44" s="11">
        <f>PARAMETRELER!$D$4</f>
        <v>150018.75</v>
      </c>
      <c r="FY44" s="7">
        <f t="shared" si="169"/>
        <v>2800.3500000000004</v>
      </c>
      <c r="FZ44" s="7">
        <f t="shared" si="170"/>
        <v>200.02500000000001</v>
      </c>
      <c r="GA44" s="7">
        <f t="shared" si="171"/>
        <v>17002.125</v>
      </c>
      <c r="GB44" s="7" cm="1">
        <f t="array" ref="GB44">SUMPRODUCT(--(SUM(G44,AC44,AY44,BU44,CQ44,DM44,EI44,FE44,GA44)&gt;PARAMETRELER!$D$21:$D$24), (SUM(G44,AC44,AY44,BU44,CQ44,DM44,EI44,FE44,GA44)-PARAMETRELER!$D$21:$D$24), {0.15;0.05;0.07;0.08})-SUM($H$2,H44,AD44,AZ44,BV44,CR44,DN44,EJ44,FF44)</f>
        <v>3400.4249999999993</v>
      </c>
      <c r="GC44" s="7">
        <f>PARAMETRELER!$D$16</f>
        <v>3400.4249999999993</v>
      </c>
      <c r="GD44" s="7">
        <f t="shared" si="172"/>
        <v>153019.125</v>
      </c>
      <c r="GE44" s="7">
        <f t="shared" si="173"/>
        <v>136017</v>
      </c>
      <c r="GF44" s="7">
        <f t="shared" si="174"/>
        <v>20002.5</v>
      </c>
      <c r="GG44" s="5">
        <f>PARAMETRELER!$D$6</f>
        <v>20002.5</v>
      </c>
      <c r="GH44" s="7">
        <f t="shared" si="175"/>
        <v>0</v>
      </c>
      <c r="GI44" s="7">
        <f>IF(FW44&lt;=PARAMETRELER!$D$6,0,GH44*0.00759)</f>
        <v>0</v>
      </c>
      <c r="GJ44" s="20">
        <f t="shared" si="120"/>
        <v>17002.125</v>
      </c>
      <c r="GK44" s="21">
        <f t="shared" si="121"/>
        <v>4100.5124999999998</v>
      </c>
      <c r="GL44" s="21">
        <f t="shared" si="68"/>
        <v>400.05</v>
      </c>
      <c r="GM44" s="20">
        <f t="shared" si="69"/>
        <v>24503.0625</v>
      </c>
      <c r="GN44" s="44">
        <f t="shared" si="122"/>
        <v>1000.125</v>
      </c>
      <c r="GO44" s="45">
        <f t="shared" si="123"/>
        <v>23502.9375</v>
      </c>
      <c r="GQ44" s="2">
        <v>42</v>
      </c>
      <c r="GR44" s="2" t="str">
        <f t="shared" si="70"/>
        <v xml:space="preserve"> AD SOYAD 42</v>
      </c>
      <c r="GS44" s="7">
        <f t="shared" si="176"/>
        <v>20002.5</v>
      </c>
      <c r="GT44" s="11">
        <f>PARAMETRELER!$D$4</f>
        <v>150018.75</v>
      </c>
      <c r="GU44" s="7">
        <f t="shared" si="177"/>
        <v>2800.3500000000004</v>
      </c>
      <c r="GV44" s="7">
        <f t="shared" si="178"/>
        <v>200.02500000000001</v>
      </c>
      <c r="GW44" s="7">
        <f t="shared" si="179"/>
        <v>17002.125</v>
      </c>
      <c r="GX44" s="7" cm="1">
        <f t="array" ref="GX44">SUMPRODUCT(--(SUM(G44,AC44,AY44,BU44,CQ44,DM44,EI44,FE44,GA44,GW44)&gt;PARAMETRELER!$D$21:$D$24), (SUM(G44,AC44,AY44,BU44,CQ44,DM44,EI44,FE44,GA44,GW44)-PARAMETRELER!$D$21:$D$24), {0.15;0.05;0.07;0.08})-SUM($H$2,H44,AD44,AZ44,BV44,CR44,DN44,EJ44,FF44,GB44)</f>
        <v>3400.4250000000029</v>
      </c>
      <c r="GY44" s="7">
        <f>PARAMETRELER!$D$17</f>
        <v>3400.4250000000029</v>
      </c>
      <c r="GZ44" s="7">
        <f t="shared" si="180"/>
        <v>170021.25</v>
      </c>
      <c r="HA44" s="7">
        <f t="shared" si="181"/>
        <v>153019.125</v>
      </c>
      <c r="HB44" s="7">
        <f t="shared" si="182"/>
        <v>20002.5</v>
      </c>
      <c r="HC44" s="5">
        <f>PARAMETRELER!$D$6</f>
        <v>20002.5</v>
      </c>
      <c r="HD44" s="7">
        <f t="shared" si="183"/>
        <v>0</v>
      </c>
      <c r="HE44" s="7">
        <f>IF(GS44&lt;=PARAMETRELER!$D$6,0,HD44*0.00759)</f>
        <v>0</v>
      </c>
      <c r="HF44" s="20">
        <f t="shared" si="124"/>
        <v>17002.125</v>
      </c>
      <c r="HG44" s="21">
        <f t="shared" si="125"/>
        <v>4100.5124999999998</v>
      </c>
      <c r="HH44" s="21">
        <f t="shared" si="75"/>
        <v>400.05</v>
      </c>
      <c r="HI44" s="20">
        <f t="shared" si="76"/>
        <v>24503.0625</v>
      </c>
      <c r="HJ44" s="44">
        <f t="shared" si="126"/>
        <v>1000.125</v>
      </c>
      <c r="HK44" s="45">
        <f t="shared" si="127"/>
        <v>23502.9375</v>
      </c>
      <c r="HM44" s="2">
        <v>42</v>
      </c>
      <c r="HN44" s="2" t="str">
        <f t="shared" si="77"/>
        <v xml:space="preserve"> AD SOYAD 42</v>
      </c>
      <c r="HO44" s="7">
        <f t="shared" si="184"/>
        <v>20002.5</v>
      </c>
      <c r="HP44" s="11">
        <f>PARAMETRELER!$D$4</f>
        <v>150018.75</v>
      </c>
      <c r="HQ44" s="7">
        <f t="shared" si="185"/>
        <v>2800.3500000000004</v>
      </c>
      <c r="HR44" s="7">
        <f t="shared" si="186"/>
        <v>200.02500000000001</v>
      </c>
      <c r="HS44" s="7">
        <f t="shared" si="187"/>
        <v>17002.125</v>
      </c>
      <c r="HT44" s="7" cm="1">
        <f t="array" ref="HT44">SUMPRODUCT(--(SUM(G44,AC44,AY44,BU44,CQ44,DM44,EI44,FE44,GA44,GW44,HS44)&gt;PARAMETRELER!$D$21:$D$24), (SUM(G44,AC44,AY44,BU44,CQ44,DM44,EI44,FE44,GA44,GW44,HS44)-PARAMETRELER!$D$21:$D$24), {0.15;0.05;0.07;0.08})-SUM($H$2,H44,AD44,AZ44,BV44,CR44,DN44,EJ44,FF44,GB44,GX44)</f>
        <v>3400.4249999999993</v>
      </c>
      <c r="HU44" s="7">
        <f>PARAMETRELER!$D$18</f>
        <v>3400.4249999999993</v>
      </c>
      <c r="HV44" s="7">
        <f t="shared" si="188"/>
        <v>187023.375</v>
      </c>
      <c r="HW44" s="7">
        <f t="shared" si="189"/>
        <v>170021.25</v>
      </c>
      <c r="HX44" s="7">
        <f t="shared" si="190"/>
        <v>20002.5</v>
      </c>
      <c r="HY44" s="5">
        <f>PARAMETRELER!$D$6</f>
        <v>20002.5</v>
      </c>
      <c r="HZ44" s="7">
        <f t="shared" si="191"/>
        <v>0</v>
      </c>
      <c r="IA44" s="7">
        <f>IF(HO44&lt;=PARAMETRELER!$D$6,0,HZ44*0.00759)</f>
        <v>0</v>
      </c>
      <c r="IB44" s="20">
        <f t="shared" si="128"/>
        <v>17002.125</v>
      </c>
      <c r="IC44" s="21">
        <f t="shared" si="129"/>
        <v>4100.5124999999998</v>
      </c>
      <c r="ID44" s="21">
        <f t="shared" si="82"/>
        <v>400.05</v>
      </c>
      <c r="IE44" s="20">
        <f t="shared" si="83"/>
        <v>24503.0625</v>
      </c>
      <c r="IF44" s="44">
        <f t="shared" si="130"/>
        <v>1000.125</v>
      </c>
      <c r="IG44" s="45">
        <f t="shared" si="131"/>
        <v>23502.9375</v>
      </c>
      <c r="II44" s="2">
        <v>42</v>
      </c>
      <c r="IJ44" s="2" t="str">
        <f t="shared" si="84"/>
        <v xml:space="preserve"> AD SOYAD 42</v>
      </c>
      <c r="IK44" s="7">
        <f t="shared" si="192"/>
        <v>20002.5</v>
      </c>
      <c r="IL44" s="11">
        <f>PARAMETRELER!$D$4</f>
        <v>150018.75</v>
      </c>
      <c r="IM44" s="7">
        <f t="shared" si="193"/>
        <v>2800.3500000000004</v>
      </c>
      <c r="IN44" s="7">
        <f t="shared" si="194"/>
        <v>200.02500000000001</v>
      </c>
      <c r="IO44" s="7">
        <f t="shared" si="195"/>
        <v>17002.125</v>
      </c>
      <c r="IP44" s="7" cm="1">
        <f t="array" ref="IP44">SUMPRODUCT(--(SUM(G44,AC44,AY44,BU44,CQ44,DM44,EI44,FE44,GA44,GW44,HS44,IO44)&gt;PARAMETRELER!$D$21:$D$24), (SUM(G44,AC44,AY44,BU44,CQ44,DM44,EI44,FE44,GA44,GW44,HS44,IO44)-PARAMETRELER!$D$21:$D$24), {0.15;0.05;0.07;0.08})-SUM($H$2,H44,AD44,AZ44,BV44,CR44,DN44,EJ44,FF44,GB44,GX44,HT44)</f>
        <v>3400.4249999999993</v>
      </c>
      <c r="IQ44" s="7">
        <f>PARAMETRELER!$D$19</f>
        <v>3400.4249999999993</v>
      </c>
      <c r="IR44" s="7">
        <f t="shared" si="196"/>
        <v>204025.5</v>
      </c>
      <c r="IS44" s="7">
        <f t="shared" si="197"/>
        <v>187023.375</v>
      </c>
      <c r="IT44" s="7">
        <f t="shared" si="198"/>
        <v>20002.5</v>
      </c>
      <c r="IU44" s="5">
        <f>PARAMETRELER!$D$6</f>
        <v>20002.5</v>
      </c>
      <c r="IV44" s="7">
        <f t="shared" si="199"/>
        <v>0</v>
      </c>
      <c r="IW44" s="7">
        <f>IF(IK44&lt;=PARAMETRELER!$D$6,0,IV44*0.00759)</f>
        <v>0</v>
      </c>
      <c r="IX44" s="20">
        <f t="shared" si="132"/>
        <v>17002.125</v>
      </c>
      <c r="IY44" s="21">
        <f t="shared" si="133"/>
        <v>4100.5124999999998</v>
      </c>
      <c r="IZ44" s="21">
        <f t="shared" si="89"/>
        <v>400.05</v>
      </c>
      <c r="JA44" s="20">
        <f t="shared" si="90"/>
        <v>24503.0625</v>
      </c>
      <c r="JB44" s="44">
        <f t="shared" si="134"/>
        <v>1000.125</v>
      </c>
      <c r="JC44" s="45">
        <f t="shared" si="135"/>
        <v>23502.9375</v>
      </c>
    </row>
    <row r="45" spans="1:263" ht="15.6" x14ac:dyDescent="0.3">
      <c r="A45" s="3">
        <v>43</v>
      </c>
      <c r="B45" s="3" t="str">
        <f>'YILLIK MALİYET RAPORU'!B45</f>
        <v xml:space="preserve"> AD SOYAD 43</v>
      </c>
      <c r="C45" s="4">
        <f>'YILLIK MALİYET RAPORU'!C45</f>
        <v>20002.5</v>
      </c>
      <c r="D45" s="4">
        <f>PARAMETRELER!$D$4</f>
        <v>150018.75</v>
      </c>
      <c r="E45" s="4">
        <f t="shared" si="0"/>
        <v>2800.3500000000004</v>
      </c>
      <c r="F45" s="4">
        <f t="shared" si="1"/>
        <v>200.02500000000001</v>
      </c>
      <c r="G45" s="4">
        <f t="shared" si="2"/>
        <v>17002.125</v>
      </c>
      <c r="H45" s="4" cm="1">
        <f t="array" ref="H45">SUMPRODUCT(--(SUM(G45:G45)&gt;PARAMETRELER!$D$21:$D$24), (SUM(G45:G45)-PARAMETRELER!$D$21:$D$24), {0.15;0.05;0.07;0.08})-SUM($H$2:$H$2)</f>
        <v>2550.3187499999999</v>
      </c>
      <c r="I45" s="4">
        <f>PARAMETRELER!$D$8</f>
        <v>2550.3187499999999</v>
      </c>
      <c r="J45" s="4">
        <f t="shared" si="3"/>
        <v>17002.125</v>
      </c>
      <c r="K45" s="4">
        <v>0</v>
      </c>
      <c r="L45" s="4">
        <f t="shared" si="4"/>
        <v>20002.5</v>
      </c>
      <c r="M45" s="4">
        <f>PARAMETRELER!$D$6</f>
        <v>20002.5</v>
      </c>
      <c r="N45" s="4">
        <f t="shared" si="136"/>
        <v>0</v>
      </c>
      <c r="O45" s="4">
        <f>IF(C45&lt;=PARAMETRELER!$D$6,0,N45*0.00759)</f>
        <v>0</v>
      </c>
      <c r="P45" s="20">
        <f t="shared" si="5"/>
        <v>17002.125</v>
      </c>
      <c r="Q45" s="21">
        <f t="shared" si="6"/>
        <v>4100.5124999999998</v>
      </c>
      <c r="R45" s="21">
        <f t="shared" si="7"/>
        <v>400.05</v>
      </c>
      <c r="S45" s="22">
        <f t="shared" si="8"/>
        <v>24503.0625</v>
      </c>
      <c r="T45" s="44">
        <f t="shared" si="9"/>
        <v>1000.125</v>
      </c>
      <c r="U45" s="45">
        <f t="shared" si="91"/>
        <v>23502.9375</v>
      </c>
      <c r="W45" s="3">
        <v>43</v>
      </c>
      <c r="X45" s="3" t="str">
        <f t="shared" si="10"/>
        <v xml:space="preserve"> AD SOYAD 43</v>
      </c>
      <c r="Y45" s="4">
        <f t="shared" si="11"/>
        <v>20002.5</v>
      </c>
      <c r="Z45" s="4">
        <f>PARAMETRELER!$D$4</f>
        <v>150018.75</v>
      </c>
      <c r="AA45" s="4">
        <f t="shared" si="137"/>
        <v>2800.3500000000004</v>
      </c>
      <c r="AB45" s="4">
        <f t="shared" si="138"/>
        <v>200.02500000000001</v>
      </c>
      <c r="AC45" s="4">
        <f t="shared" si="12"/>
        <v>17002.125</v>
      </c>
      <c r="AD45" s="4" cm="1">
        <f t="array" ref="AD45">SUMPRODUCT(--(SUM(G45,AC45)&gt;PARAMETRELER!$D$21:$D$24), (SUM(G45,AC45)-PARAMETRELER!$D$21:$D$24), {0.15;0.05;0.07;0.08})-SUM($H$2,H45)</f>
        <v>2550.3187499999999</v>
      </c>
      <c r="AE45" s="4">
        <f>PARAMETRELER!$D$9</f>
        <v>2550.3187499999999</v>
      </c>
      <c r="AF45" s="4">
        <f t="shared" si="13"/>
        <v>34004.25</v>
      </c>
      <c r="AG45" s="4">
        <f t="shared" si="14"/>
        <v>17002.125</v>
      </c>
      <c r="AH45" s="4">
        <f t="shared" si="15"/>
        <v>20002.5</v>
      </c>
      <c r="AI45" s="4">
        <f>PARAMETRELER!$D$6</f>
        <v>20002.5</v>
      </c>
      <c r="AJ45" s="4">
        <f t="shared" si="139"/>
        <v>0</v>
      </c>
      <c r="AK45" s="4">
        <f>IF(Y45&lt;=PARAMETRELER!$D$6,0,AJ45*0.00759)</f>
        <v>0</v>
      </c>
      <c r="AL45" s="20">
        <f t="shared" si="92"/>
        <v>17002.125</v>
      </c>
      <c r="AM45" s="21">
        <f t="shared" si="93"/>
        <v>4100.5124999999998</v>
      </c>
      <c r="AN45" s="21">
        <f t="shared" si="16"/>
        <v>400.05</v>
      </c>
      <c r="AO45" s="22">
        <f t="shared" si="17"/>
        <v>24503.0625</v>
      </c>
      <c r="AP45" s="44">
        <f t="shared" si="94"/>
        <v>1000.125</v>
      </c>
      <c r="AQ45" s="45">
        <f t="shared" si="95"/>
        <v>23502.9375</v>
      </c>
      <c r="AS45" s="3">
        <v>43</v>
      </c>
      <c r="AT45" s="3" t="str">
        <f t="shared" si="18"/>
        <v xml:space="preserve"> AD SOYAD 43</v>
      </c>
      <c r="AU45" s="4">
        <f t="shared" si="19"/>
        <v>20002.5</v>
      </c>
      <c r="AV45" s="4">
        <f>PARAMETRELER!$D$4</f>
        <v>150018.75</v>
      </c>
      <c r="AW45" s="4">
        <f t="shared" si="140"/>
        <v>2800.3500000000004</v>
      </c>
      <c r="AX45" s="4">
        <f t="shared" si="141"/>
        <v>200.02500000000001</v>
      </c>
      <c r="AY45" s="4">
        <f t="shared" si="20"/>
        <v>17002.125</v>
      </c>
      <c r="AZ45" s="4" cm="1">
        <f t="array" ref="AZ45">SUMPRODUCT(--(SUM(G45,AC45,AY45)&gt;PARAMETRELER!$D$21:$D$24), (SUM(G45,AC45,AY45)-PARAMETRELER!$D$21:$D$24), {0.15;0.05;0.07;0.08})-SUM($H$2,H45,AD45)</f>
        <v>2550.3187499999995</v>
      </c>
      <c r="BA45" s="4">
        <f>PARAMETRELER!$D$10</f>
        <v>2550.3187499999995</v>
      </c>
      <c r="BB45" s="4">
        <f t="shared" si="21"/>
        <v>51006.375</v>
      </c>
      <c r="BC45" s="4">
        <f t="shared" si="22"/>
        <v>34004.25</v>
      </c>
      <c r="BD45" s="4">
        <f t="shared" si="23"/>
        <v>20002.5</v>
      </c>
      <c r="BE45" s="4">
        <f>PARAMETRELER!$D$6</f>
        <v>20002.5</v>
      </c>
      <c r="BF45" s="4">
        <f t="shared" si="142"/>
        <v>0</v>
      </c>
      <c r="BG45" s="4">
        <f>IF(AU45&lt;=PARAMETRELER!$D$6,0,BF45*0.00759)</f>
        <v>0</v>
      </c>
      <c r="BH45" s="20">
        <f t="shared" si="96"/>
        <v>17002.125</v>
      </c>
      <c r="BI45" s="21">
        <f t="shared" si="97"/>
        <v>4100.5124999999998</v>
      </c>
      <c r="BJ45" s="21">
        <f t="shared" si="24"/>
        <v>400.05</v>
      </c>
      <c r="BK45" s="22">
        <f t="shared" si="25"/>
        <v>24503.0625</v>
      </c>
      <c r="BL45" s="44">
        <f t="shared" si="98"/>
        <v>1000.125</v>
      </c>
      <c r="BM45" s="45">
        <f t="shared" si="99"/>
        <v>23502.9375</v>
      </c>
      <c r="BO45" s="3">
        <v>43</v>
      </c>
      <c r="BP45" s="3" t="str">
        <f t="shared" si="26"/>
        <v xml:space="preserve"> AD SOYAD 43</v>
      </c>
      <c r="BQ45" s="4">
        <f t="shared" si="27"/>
        <v>20002.5</v>
      </c>
      <c r="BR45" s="4">
        <f>PARAMETRELER!$D$4</f>
        <v>150018.75</v>
      </c>
      <c r="BS45" s="4">
        <f t="shared" si="143"/>
        <v>2800.3500000000004</v>
      </c>
      <c r="BT45" s="4">
        <f t="shared" si="144"/>
        <v>200.02500000000001</v>
      </c>
      <c r="BU45" s="4">
        <f t="shared" si="28"/>
        <v>17002.125</v>
      </c>
      <c r="BV45" s="4" cm="1">
        <f t="array" ref="BV45">SUMPRODUCT(--(SUM(G45,AC45,AY45,BU45)&gt;PARAMETRELER!$D$21:$D$24), (SUM(G45,AC45,AY45,BU45)-PARAMETRELER!$D$21:$D$24), {0.15;0.05;0.07;0.08})-SUM($H$2,H45,AD45,AZ45)</f>
        <v>2550.3187500000004</v>
      </c>
      <c r="BW45" s="4">
        <f>PARAMETRELER!$D$11</f>
        <v>2550.3187500000004</v>
      </c>
      <c r="BX45" s="4">
        <f t="shared" si="29"/>
        <v>68008.5</v>
      </c>
      <c r="BY45" s="4">
        <f t="shared" si="30"/>
        <v>51006.375</v>
      </c>
      <c r="BZ45" s="4">
        <f t="shared" si="31"/>
        <v>20002.5</v>
      </c>
      <c r="CA45" s="4">
        <f>PARAMETRELER!$D$6</f>
        <v>20002.5</v>
      </c>
      <c r="CB45" s="4">
        <f t="shared" si="145"/>
        <v>0</v>
      </c>
      <c r="CC45" s="4">
        <f>IF(BQ45&lt;=PARAMETRELER!$D$6,0,CB45*0.00759)</f>
        <v>0</v>
      </c>
      <c r="CD45" s="20">
        <f t="shared" si="100"/>
        <v>17002.125</v>
      </c>
      <c r="CE45" s="21">
        <f t="shared" si="101"/>
        <v>4100.5124999999998</v>
      </c>
      <c r="CF45" s="21">
        <f t="shared" si="32"/>
        <v>400.05</v>
      </c>
      <c r="CG45" s="22">
        <f t="shared" si="33"/>
        <v>24503.0625</v>
      </c>
      <c r="CH45" s="44">
        <f t="shared" si="102"/>
        <v>1000.125</v>
      </c>
      <c r="CI45" s="45">
        <f t="shared" si="103"/>
        <v>23502.9375</v>
      </c>
      <c r="CK45" s="3">
        <v>43</v>
      </c>
      <c r="CL45" s="3" t="str">
        <f t="shared" si="34"/>
        <v xml:space="preserve"> AD SOYAD 43</v>
      </c>
      <c r="CM45" s="4">
        <f t="shared" si="35"/>
        <v>20002.5</v>
      </c>
      <c r="CN45" s="4">
        <f>PARAMETRELER!$D$4</f>
        <v>150018.75</v>
      </c>
      <c r="CO45" s="4">
        <f t="shared" si="146"/>
        <v>2800.3500000000004</v>
      </c>
      <c r="CP45" s="4">
        <f t="shared" si="147"/>
        <v>200.02500000000001</v>
      </c>
      <c r="CQ45" s="4">
        <f t="shared" si="36"/>
        <v>17002.125</v>
      </c>
      <c r="CR45" s="4" cm="1">
        <f t="array" ref="CR45">SUMPRODUCT(--(SUM(G45,AC45,AY45,BU45,CQ45)&gt;PARAMETRELER!$D$21:$D$24), (SUM(G45,AC45,AY45,BU45,CQ45)-PARAMETRELER!$D$21:$D$24), {0.15;0.05;0.07;0.08})-SUM($H$2,H45,AD45,AZ45,BV45)</f>
        <v>2550.3187500000004</v>
      </c>
      <c r="CS45" s="4">
        <f>PARAMETRELER!$D$12</f>
        <v>2550.3187500000004</v>
      </c>
      <c r="CT45" s="4">
        <f t="shared" si="37"/>
        <v>85010.625</v>
      </c>
      <c r="CU45" s="4">
        <f t="shared" si="38"/>
        <v>68008.5</v>
      </c>
      <c r="CV45" s="4">
        <f t="shared" si="39"/>
        <v>20002.5</v>
      </c>
      <c r="CW45" s="4">
        <f>PARAMETRELER!$D$6</f>
        <v>20002.5</v>
      </c>
      <c r="CX45" s="4">
        <f t="shared" si="148"/>
        <v>0</v>
      </c>
      <c r="CY45" s="4">
        <f>IF(CM45&lt;=PARAMETRELER!$D$6,0,CX45*0.00759)</f>
        <v>0</v>
      </c>
      <c r="CZ45" s="20">
        <f t="shared" si="104"/>
        <v>17002.125</v>
      </c>
      <c r="DA45" s="21">
        <f t="shared" si="105"/>
        <v>4100.5124999999998</v>
      </c>
      <c r="DB45" s="21">
        <f t="shared" si="40"/>
        <v>400.05</v>
      </c>
      <c r="DC45" s="22">
        <f t="shared" si="41"/>
        <v>24503.0625</v>
      </c>
      <c r="DD45" s="44">
        <f t="shared" si="106"/>
        <v>1000.125</v>
      </c>
      <c r="DE45" s="45">
        <f t="shared" si="107"/>
        <v>23502.9375</v>
      </c>
      <c r="DG45" s="3">
        <v>43</v>
      </c>
      <c r="DH45" s="3" t="str">
        <f t="shared" si="200"/>
        <v xml:space="preserve"> AD SOYAD 43</v>
      </c>
      <c r="DI45" s="4">
        <f t="shared" si="201"/>
        <v>20002.5</v>
      </c>
      <c r="DJ45" s="4">
        <f>PARAMETRELER!$D$4</f>
        <v>150018.75</v>
      </c>
      <c r="DK45" s="4">
        <f t="shared" si="149"/>
        <v>2800.3500000000004</v>
      </c>
      <c r="DL45" s="4">
        <f t="shared" si="150"/>
        <v>200.02500000000001</v>
      </c>
      <c r="DM45" s="4">
        <f t="shared" si="43"/>
        <v>17002.125</v>
      </c>
      <c r="DN45" s="4" cm="1">
        <f t="array" ref="DN45">SUMPRODUCT(--(SUM(G45,AC45,AY45,BU45,CQ45,DM45)&gt;PARAMETRELER!$D$21:$D$24), (SUM(G45,AC45,AY45,BU45,CQ45,DM45)-PARAMETRELER!$D$21:$D$24), {0.15;0.05;0.07;0.08})-SUM($H$2,H45,AD45,AZ45,BV45,CR45)</f>
        <v>2550.3187499999985</v>
      </c>
      <c r="DO45" s="4">
        <f>PARAMETRELER!$D$13</f>
        <v>2550.3187499999985</v>
      </c>
      <c r="DP45" s="4">
        <f t="shared" si="44"/>
        <v>102012.75</v>
      </c>
      <c r="DQ45" s="4">
        <f t="shared" si="45"/>
        <v>85010.625</v>
      </c>
      <c r="DR45" s="4">
        <f t="shared" si="46"/>
        <v>20002.5</v>
      </c>
      <c r="DS45" s="4">
        <f>PARAMETRELER!$D$6</f>
        <v>20002.5</v>
      </c>
      <c r="DT45" s="4">
        <f t="shared" si="151"/>
        <v>0</v>
      </c>
      <c r="DU45" s="4">
        <f>IF(DI45&lt;=PARAMETRELER!$D$6,0,DT45*0.00759)</f>
        <v>0</v>
      </c>
      <c r="DV45" s="20">
        <f t="shared" si="108"/>
        <v>17002.125</v>
      </c>
      <c r="DW45" s="21">
        <f t="shared" si="109"/>
        <v>4100.5124999999998</v>
      </c>
      <c r="DX45" s="21">
        <f t="shared" si="47"/>
        <v>400.05</v>
      </c>
      <c r="DY45" s="22">
        <f t="shared" si="48"/>
        <v>24503.0625</v>
      </c>
      <c r="DZ45" s="44">
        <f t="shared" si="110"/>
        <v>1000.125</v>
      </c>
      <c r="EA45" s="45">
        <f t="shared" si="111"/>
        <v>23502.9375</v>
      </c>
      <c r="EC45" s="3">
        <v>43</v>
      </c>
      <c r="ED45" s="3" t="str">
        <f t="shared" si="49"/>
        <v xml:space="preserve"> AD SOYAD 43</v>
      </c>
      <c r="EE45" s="4">
        <f t="shared" si="152"/>
        <v>20002.5</v>
      </c>
      <c r="EF45" s="4">
        <f>PARAMETRELER!$D$4</f>
        <v>150018.75</v>
      </c>
      <c r="EG45" s="4">
        <f t="shared" si="153"/>
        <v>2800.3500000000004</v>
      </c>
      <c r="EH45" s="4">
        <f t="shared" si="154"/>
        <v>200.02500000000001</v>
      </c>
      <c r="EI45" s="4">
        <f t="shared" si="155"/>
        <v>17002.125</v>
      </c>
      <c r="EJ45" s="4" cm="1">
        <f t="array" ref="EJ45">SUMPRODUCT(--(SUM(G45,AC45,AY45,BU45,CQ45,DM45,EI45)&gt;PARAMETRELER!$D$21:$D$24), (SUM(G45,AC45,AY45,BU45,CQ45,DM45,EI45)-PARAMETRELER!$D$21:$D$24), {0.15;0.05;0.07;0.08})-SUM($H$2,H45,AD45,AZ45,BV45,CR45,DN45)</f>
        <v>3001.0625000000036</v>
      </c>
      <c r="EK45" s="4">
        <f>PARAMETRELER!$D$14</f>
        <v>3001.0625000000036</v>
      </c>
      <c r="EL45" s="4">
        <f t="shared" si="156"/>
        <v>119014.875</v>
      </c>
      <c r="EM45" s="4">
        <f t="shared" si="157"/>
        <v>102012.75</v>
      </c>
      <c r="EN45" s="4">
        <f t="shared" si="158"/>
        <v>20002.5</v>
      </c>
      <c r="EO45" s="4">
        <f>PARAMETRELER!$D$6</f>
        <v>20002.5</v>
      </c>
      <c r="EP45" s="4">
        <f t="shared" si="159"/>
        <v>0</v>
      </c>
      <c r="EQ45" s="4">
        <f>IF(EE45&lt;=PARAMETRELER!$D$6,0,EP45*0.00759)</f>
        <v>0</v>
      </c>
      <c r="ER45" s="20">
        <f t="shared" si="112"/>
        <v>17002.125</v>
      </c>
      <c r="ES45" s="21">
        <f t="shared" si="113"/>
        <v>4100.5124999999998</v>
      </c>
      <c r="ET45" s="21">
        <f t="shared" si="54"/>
        <v>400.05</v>
      </c>
      <c r="EU45" s="22">
        <f t="shared" si="55"/>
        <v>24503.0625</v>
      </c>
      <c r="EV45" s="44">
        <f t="shared" si="114"/>
        <v>1000.125</v>
      </c>
      <c r="EW45" s="45">
        <f t="shared" si="115"/>
        <v>23502.9375</v>
      </c>
      <c r="EY45" s="3">
        <v>43</v>
      </c>
      <c r="EZ45" s="3" t="str">
        <f t="shared" si="56"/>
        <v xml:space="preserve"> AD SOYAD 43</v>
      </c>
      <c r="FA45" s="4">
        <f t="shared" si="160"/>
        <v>20002.5</v>
      </c>
      <c r="FB45" s="4">
        <f>PARAMETRELER!$D$4</f>
        <v>150018.75</v>
      </c>
      <c r="FC45" s="4">
        <f t="shared" si="161"/>
        <v>2800.3500000000004</v>
      </c>
      <c r="FD45" s="4">
        <f t="shared" si="162"/>
        <v>200.02500000000001</v>
      </c>
      <c r="FE45" s="4">
        <f t="shared" si="163"/>
        <v>17002.125</v>
      </c>
      <c r="FF45" s="4" cm="1">
        <f t="array" ref="FF45">SUMPRODUCT(--(SUM(G45,AC45,AY45,BU45,CQ45,DM45,EI45,FE45)&gt;PARAMETRELER!$D$21:$D$24), (SUM(G45,AC45,AY45,BU45,CQ45,DM45,EI45,FE45)-PARAMETRELER!$D$21:$D$24), {0.15;0.05;0.07;0.08})-SUM($H$2,H45,AD45,AZ45,BV45,CR45,DN45,EJ45)</f>
        <v>3400.4249999999956</v>
      </c>
      <c r="FG45" s="4">
        <f>PARAMETRELER!$D$15</f>
        <v>3400.4249999999956</v>
      </c>
      <c r="FH45" s="4">
        <f t="shared" si="164"/>
        <v>136017</v>
      </c>
      <c r="FI45" s="4">
        <f t="shared" si="165"/>
        <v>119014.875</v>
      </c>
      <c r="FJ45" s="4">
        <f t="shared" si="166"/>
        <v>20002.5</v>
      </c>
      <c r="FK45" s="4">
        <f>PARAMETRELER!$D$6</f>
        <v>20002.5</v>
      </c>
      <c r="FL45" s="4">
        <f t="shared" si="167"/>
        <v>0</v>
      </c>
      <c r="FM45" s="4">
        <f>IF(FA45&lt;=PARAMETRELER!$D$6,0,FL45*0.00759)</f>
        <v>0</v>
      </c>
      <c r="FN45" s="20">
        <f t="shared" si="116"/>
        <v>17002.125</v>
      </c>
      <c r="FO45" s="21">
        <f t="shared" si="117"/>
        <v>4100.5124999999998</v>
      </c>
      <c r="FP45" s="21">
        <f t="shared" si="61"/>
        <v>400.05</v>
      </c>
      <c r="FQ45" s="22">
        <f t="shared" si="62"/>
        <v>24503.0625</v>
      </c>
      <c r="FR45" s="44">
        <f t="shared" si="118"/>
        <v>1000.125</v>
      </c>
      <c r="FS45" s="45">
        <f t="shared" si="119"/>
        <v>23502.9375</v>
      </c>
      <c r="FU45" s="3">
        <v>43</v>
      </c>
      <c r="FV45" s="3" t="str">
        <f t="shared" si="63"/>
        <v xml:space="preserve"> AD SOYAD 43</v>
      </c>
      <c r="FW45" s="4">
        <f t="shared" si="168"/>
        <v>20002.5</v>
      </c>
      <c r="FX45" s="4">
        <f>PARAMETRELER!$D$4</f>
        <v>150018.75</v>
      </c>
      <c r="FY45" s="4">
        <f t="shared" si="169"/>
        <v>2800.3500000000004</v>
      </c>
      <c r="FZ45" s="4">
        <f t="shared" si="170"/>
        <v>200.02500000000001</v>
      </c>
      <c r="GA45" s="4">
        <f t="shared" si="171"/>
        <v>17002.125</v>
      </c>
      <c r="GB45" s="4" cm="1">
        <f t="array" ref="GB45">SUMPRODUCT(--(SUM(G45,AC45,AY45,BU45,CQ45,DM45,EI45,FE45,GA45)&gt;PARAMETRELER!$D$21:$D$24), (SUM(G45,AC45,AY45,BU45,CQ45,DM45,EI45,FE45,GA45)-PARAMETRELER!$D$21:$D$24), {0.15;0.05;0.07;0.08})-SUM($H$2,H45,AD45,AZ45,BV45,CR45,DN45,EJ45,FF45)</f>
        <v>3400.4249999999993</v>
      </c>
      <c r="GC45" s="4">
        <f>PARAMETRELER!$D$16</f>
        <v>3400.4249999999993</v>
      </c>
      <c r="GD45" s="4">
        <f t="shared" si="172"/>
        <v>153019.125</v>
      </c>
      <c r="GE45" s="4">
        <f t="shared" si="173"/>
        <v>136017</v>
      </c>
      <c r="GF45" s="4">
        <f t="shared" si="174"/>
        <v>20002.5</v>
      </c>
      <c r="GG45" s="4">
        <f>PARAMETRELER!$D$6</f>
        <v>20002.5</v>
      </c>
      <c r="GH45" s="4">
        <f t="shared" si="175"/>
        <v>0</v>
      </c>
      <c r="GI45" s="4">
        <f>IF(FW45&lt;=PARAMETRELER!$D$6,0,GH45*0.00759)</f>
        <v>0</v>
      </c>
      <c r="GJ45" s="20">
        <f t="shared" si="120"/>
        <v>17002.125</v>
      </c>
      <c r="GK45" s="21">
        <f t="shared" si="121"/>
        <v>4100.5124999999998</v>
      </c>
      <c r="GL45" s="21">
        <f t="shared" si="68"/>
        <v>400.05</v>
      </c>
      <c r="GM45" s="22">
        <f t="shared" si="69"/>
        <v>24503.0625</v>
      </c>
      <c r="GN45" s="44">
        <f t="shared" si="122"/>
        <v>1000.125</v>
      </c>
      <c r="GO45" s="45">
        <f t="shared" si="123"/>
        <v>23502.9375</v>
      </c>
      <c r="GQ45" s="3">
        <v>43</v>
      </c>
      <c r="GR45" s="3" t="str">
        <f t="shared" si="70"/>
        <v xml:space="preserve"> AD SOYAD 43</v>
      </c>
      <c r="GS45" s="4">
        <f t="shared" si="176"/>
        <v>20002.5</v>
      </c>
      <c r="GT45" s="4">
        <f>PARAMETRELER!$D$4</f>
        <v>150018.75</v>
      </c>
      <c r="GU45" s="4">
        <f t="shared" si="177"/>
        <v>2800.3500000000004</v>
      </c>
      <c r="GV45" s="4">
        <f t="shared" si="178"/>
        <v>200.02500000000001</v>
      </c>
      <c r="GW45" s="4">
        <f t="shared" si="179"/>
        <v>17002.125</v>
      </c>
      <c r="GX45" s="4" cm="1">
        <f t="array" ref="GX45">SUMPRODUCT(--(SUM(G45,AC45,AY45,BU45,CQ45,DM45,EI45,FE45,GA45,GW45)&gt;PARAMETRELER!$D$21:$D$24), (SUM(G45,AC45,AY45,BU45,CQ45,DM45,EI45,FE45,GA45,GW45)-PARAMETRELER!$D$21:$D$24), {0.15;0.05;0.07;0.08})-SUM($H$2,H45,AD45,AZ45,BV45,CR45,DN45,EJ45,FF45,GB45)</f>
        <v>3400.4250000000029</v>
      </c>
      <c r="GY45" s="4">
        <f>PARAMETRELER!$D$17</f>
        <v>3400.4250000000029</v>
      </c>
      <c r="GZ45" s="4">
        <f t="shared" si="180"/>
        <v>170021.25</v>
      </c>
      <c r="HA45" s="4">
        <f t="shared" si="181"/>
        <v>153019.125</v>
      </c>
      <c r="HB45" s="4">
        <f t="shared" si="182"/>
        <v>20002.5</v>
      </c>
      <c r="HC45" s="4">
        <f>PARAMETRELER!$D$6</f>
        <v>20002.5</v>
      </c>
      <c r="HD45" s="4">
        <f t="shared" si="183"/>
        <v>0</v>
      </c>
      <c r="HE45" s="4">
        <f>IF(GS45&lt;=PARAMETRELER!$D$6,0,HD45*0.00759)</f>
        <v>0</v>
      </c>
      <c r="HF45" s="20">
        <f t="shared" si="124"/>
        <v>17002.125</v>
      </c>
      <c r="HG45" s="21">
        <f t="shared" si="125"/>
        <v>4100.5124999999998</v>
      </c>
      <c r="HH45" s="21">
        <f t="shared" si="75"/>
        <v>400.05</v>
      </c>
      <c r="HI45" s="22">
        <f t="shared" si="76"/>
        <v>24503.0625</v>
      </c>
      <c r="HJ45" s="44">
        <f t="shared" si="126"/>
        <v>1000.125</v>
      </c>
      <c r="HK45" s="45">
        <f t="shared" si="127"/>
        <v>23502.9375</v>
      </c>
      <c r="HM45" s="3">
        <v>43</v>
      </c>
      <c r="HN45" s="3" t="str">
        <f t="shared" si="77"/>
        <v xml:space="preserve"> AD SOYAD 43</v>
      </c>
      <c r="HO45" s="4">
        <f t="shared" si="184"/>
        <v>20002.5</v>
      </c>
      <c r="HP45" s="4">
        <f>PARAMETRELER!$D$4</f>
        <v>150018.75</v>
      </c>
      <c r="HQ45" s="4">
        <f t="shared" si="185"/>
        <v>2800.3500000000004</v>
      </c>
      <c r="HR45" s="4">
        <f t="shared" si="186"/>
        <v>200.02500000000001</v>
      </c>
      <c r="HS45" s="4">
        <f t="shared" si="187"/>
        <v>17002.125</v>
      </c>
      <c r="HT45" s="4" cm="1">
        <f t="array" ref="HT45">SUMPRODUCT(--(SUM(G45,AC45,AY45,BU45,CQ45,DM45,EI45,FE45,GA45,GW45,HS45)&gt;PARAMETRELER!$D$21:$D$24), (SUM(G45,AC45,AY45,BU45,CQ45,DM45,EI45,FE45,GA45,GW45,HS45)-PARAMETRELER!$D$21:$D$24), {0.15;0.05;0.07;0.08})-SUM($H$2,H45,AD45,AZ45,BV45,CR45,DN45,EJ45,FF45,GB45,GX45)</f>
        <v>3400.4249999999993</v>
      </c>
      <c r="HU45" s="4">
        <f>PARAMETRELER!$D$18</f>
        <v>3400.4249999999993</v>
      </c>
      <c r="HV45" s="4">
        <f t="shared" si="188"/>
        <v>187023.375</v>
      </c>
      <c r="HW45" s="4">
        <f t="shared" si="189"/>
        <v>170021.25</v>
      </c>
      <c r="HX45" s="4">
        <f t="shared" si="190"/>
        <v>20002.5</v>
      </c>
      <c r="HY45" s="4">
        <f>PARAMETRELER!$D$6</f>
        <v>20002.5</v>
      </c>
      <c r="HZ45" s="4">
        <f t="shared" si="191"/>
        <v>0</v>
      </c>
      <c r="IA45" s="4">
        <f>IF(HO45&lt;=PARAMETRELER!$D$6,0,HZ45*0.00759)</f>
        <v>0</v>
      </c>
      <c r="IB45" s="20">
        <f t="shared" si="128"/>
        <v>17002.125</v>
      </c>
      <c r="IC45" s="21">
        <f t="shared" si="129"/>
        <v>4100.5124999999998</v>
      </c>
      <c r="ID45" s="21">
        <f t="shared" si="82"/>
        <v>400.05</v>
      </c>
      <c r="IE45" s="22">
        <f t="shared" si="83"/>
        <v>24503.0625</v>
      </c>
      <c r="IF45" s="44">
        <f t="shared" si="130"/>
        <v>1000.125</v>
      </c>
      <c r="IG45" s="45">
        <f t="shared" si="131"/>
        <v>23502.9375</v>
      </c>
      <c r="II45" s="3">
        <v>43</v>
      </c>
      <c r="IJ45" s="3" t="str">
        <f t="shared" si="84"/>
        <v xml:space="preserve"> AD SOYAD 43</v>
      </c>
      <c r="IK45" s="4">
        <f t="shared" si="192"/>
        <v>20002.5</v>
      </c>
      <c r="IL45" s="4">
        <f>PARAMETRELER!$D$4</f>
        <v>150018.75</v>
      </c>
      <c r="IM45" s="4">
        <f t="shared" si="193"/>
        <v>2800.3500000000004</v>
      </c>
      <c r="IN45" s="4">
        <f t="shared" si="194"/>
        <v>200.02500000000001</v>
      </c>
      <c r="IO45" s="4">
        <f t="shared" si="195"/>
        <v>17002.125</v>
      </c>
      <c r="IP45" s="4" cm="1">
        <f t="array" ref="IP45">SUMPRODUCT(--(SUM(G45,AC45,AY45,BU45,CQ45,DM45,EI45,FE45,GA45,GW45,HS45,IO45)&gt;PARAMETRELER!$D$21:$D$24), (SUM(G45,AC45,AY45,BU45,CQ45,DM45,EI45,FE45,GA45,GW45,HS45,IO45)-PARAMETRELER!$D$21:$D$24), {0.15;0.05;0.07;0.08})-SUM($H$2,H45,AD45,AZ45,BV45,CR45,DN45,EJ45,FF45,GB45,GX45,HT45)</f>
        <v>3400.4249999999993</v>
      </c>
      <c r="IQ45" s="4">
        <f>PARAMETRELER!$D$19</f>
        <v>3400.4249999999993</v>
      </c>
      <c r="IR45" s="4">
        <f t="shared" si="196"/>
        <v>204025.5</v>
      </c>
      <c r="IS45" s="4">
        <f t="shared" si="197"/>
        <v>187023.375</v>
      </c>
      <c r="IT45" s="4">
        <f t="shared" si="198"/>
        <v>20002.5</v>
      </c>
      <c r="IU45" s="4">
        <f>PARAMETRELER!$D$6</f>
        <v>20002.5</v>
      </c>
      <c r="IV45" s="4">
        <f t="shared" si="199"/>
        <v>0</v>
      </c>
      <c r="IW45" s="4">
        <f>IF(IK45&lt;=PARAMETRELER!$D$6,0,IV45*0.00759)</f>
        <v>0</v>
      </c>
      <c r="IX45" s="20">
        <f t="shared" si="132"/>
        <v>17002.125</v>
      </c>
      <c r="IY45" s="21">
        <f t="shared" si="133"/>
        <v>4100.5124999999998</v>
      </c>
      <c r="IZ45" s="21">
        <f t="shared" si="89"/>
        <v>400.05</v>
      </c>
      <c r="JA45" s="22">
        <f t="shared" si="90"/>
        <v>24503.0625</v>
      </c>
      <c r="JB45" s="44">
        <f t="shared" si="134"/>
        <v>1000.125</v>
      </c>
      <c r="JC45" s="45">
        <f t="shared" si="135"/>
        <v>23502.9375</v>
      </c>
    </row>
    <row r="46" spans="1:263" ht="15.6" x14ac:dyDescent="0.3">
      <c r="A46" s="2">
        <v>44</v>
      </c>
      <c r="B46" s="2" t="str">
        <f>'YILLIK MALİYET RAPORU'!B46</f>
        <v xml:space="preserve"> AD SOYAD 44</v>
      </c>
      <c r="C46" s="7">
        <f>'YILLIK MALİYET RAPORU'!C46</f>
        <v>20002.5</v>
      </c>
      <c r="D46" s="11">
        <f>PARAMETRELER!$D$4</f>
        <v>150018.75</v>
      </c>
      <c r="E46" s="7">
        <f t="shared" si="0"/>
        <v>2800.3500000000004</v>
      </c>
      <c r="F46" s="7">
        <f t="shared" si="1"/>
        <v>200.02500000000001</v>
      </c>
      <c r="G46" s="7">
        <f t="shared" si="2"/>
        <v>17002.125</v>
      </c>
      <c r="H46" s="7" cm="1">
        <f t="array" ref="H46">SUMPRODUCT(--(SUM(G46:G46)&gt;PARAMETRELER!$D$21:$D$24), (SUM(G46:G46)-PARAMETRELER!$D$21:$D$24), {0.15;0.05;0.07;0.08})-SUM($H$2:$H$2)</f>
        <v>2550.3187499999999</v>
      </c>
      <c r="I46" s="7">
        <f>PARAMETRELER!$D$8</f>
        <v>2550.3187499999999</v>
      </c>
      <c r="J46" s="7">
        <f t="shared" si="3"/>
        <v>17002.125</v>
      </c>
      <c r="K46" s="7">
        <v>0</v>
      </c>
      <c r="L46" s="7">
        <f t="shared" si="4"/>
        <v>20002.5</v>
      </c>
      <c r="M46" s="5">
        <f>PARAMETRELER!$D$6</f>
        <v>20002.5</v>
      </c>
      <c r="N46" s="7">
        <f t="shared" si="136"/>
        <v>0</v>
      </c>
      <c r="O46" s="7">
        <f>IF(C46&lt;=PARAMETRELER!$D$6,0,N46*0.00759)</f>
        <v>0</v>
      </c>
      <c r="P46" s="20">
        <f t="shared" si="5"/>
        <v>17002.125</v>
      </c>
      <c r="Q46" s="21">
        <f t="shared" si="6"/>
        <v>4100.5124999999998</v>
      </c>
      <c r="R46" s="21">
        <f t="shared" si="7"/>
        <v>400.05</v>
      </c>
      <c r="S46" s="20">
        <f t="shared" si="8"/>
        <v>24503.0625</v>
      </c>
      <c r="T46" s="44">
        <f t="shared" si="9"/>
        <v>1000.125</v>
      </c>
      <c r="U46" s="45">
        <f t="shared" si="91"/>
        <v>23502.9375</v>
      </c>
      <c r="W46" s="2">
        <v>44</v>
      </c>
      <c r="X46" s="2" t="str">
        <f t="shared" si="10"/>
        <v xml:space="preserve"> AD SOYAD 44</v>
      </c>
      <c r="Y46" s="7">
        <f t="shared" si="11"/>
        <v>20002.5</v>
      </c>
      <c r="Z46" s="11">
        <f>PARAMETRELER!$D$4</f>
        <v>150018.75</v>
      </c>
      <c r="AA46" s="7">
        <f t="shared" si="137"/>
        <v>2800.3500000000004</v>
      </c>
      <c r="AB46" s="7">
        <f t="shared" si="138"/>
        <v>200.02500000000001</v>
      </c>
      <c r="AC46" s="7">
        <f t="shared" si="12"/>
        <v>17002.125</v>
      </c>
      <c r="AD46" s="7" cm="1">
        <f t="array" ref="AD46">SUMPRODUCT(--(SUM(G46,AC46)&gt;PARAMETRELER!$D$21:$D$24), (SUM(G46,AC46)-PARAMETRELER!$D$21:$D$24), {0.15;0.05;0.07;0.08})-SUM($H$2,H46)</f>
        <v>2550.3187499999999</v>
      </c>
      <c r="AE46" s="7">
        <f>PARAMETRELER!$D$9</f>
        <v>2550.3187499999999</v>
      </c>
      <c r="AF46" s="7">
        <f t="shared" si="13"/>
        <v>34004.25</v>
      </c>
      <c r="AG46" s="7">
        <f t="shared" si="14"/>
        <v>17002.125</v>
      </c>
      <c r="AH46" s="7">
        <f t="shared" si="15"/>
        <v>20002.5</v>
      </c>
      <c r="AI46" s="5">
        <f>PARAMETRELER!$D$6</f>
        <v>20002.5</v>
      </c>
      <c r="AJ46" s="7">
        <f t="shared" si="139"/>
        <v>0</v>
      </c>
      <c r="AK46" s="7">
        <f>IF(Y46&lt;=PARAMETRELER!$D$6,0,AJ46*0.00759)</f>
        <v>0</v>
      </c>
      <c r="AL46" s="20">
        <f t="shared" si="92"/>
        <v>17002.125</v>
      </c>
      <c r="AM46" s="21">
        <f t="shared" si="93"/>
        <v>4100.5124999999998</v>
      </c>
      <c r="AN46" s="21">
        <f t="shared" si="16"/>
        <v>400.05</v>
      </c>
      <c r="AO46" s="20">
        <f t="shared" si="17"/>
        <v>24503.0625</v>
      </c>
      <c r="AP46" s="44">
        <f t="shared" si="94"/>
        <v>1000.125</v>
      </c>
      <c r="AQ46" s="45">
        <f t="shared" si="95"/>
        <v>23502.9375</v>
      </c>
      <c r="AS46" s="2">
        <v>44</v>
      </c>
      <c r="AT46" s="2" t="str">
        <f t="shared" si="18"/>
        <v xml:space="preserve"> AD SOYAD 44</v>
      </c>
      <c r="AU46" s="7">
        <f t="shared" si="19"/>
        <v>20002.5</v>
      </c>
      <c r="AV46" s="11">
        <f>PARAMETRELER!$D$4</f>
        <v>150018.75</v>
      </c>
      <c r="AW46" s="7">
        <f t="shared" si="140"/>
        <v>2800.3500000000004</v>
      </c>
      <c r="AX46" s="7">
        <f t="shared" si="141"/>
        <v>200.02500000000001</v>
      </c>
      <c r="AY46" s="7">
        <f t="shared" si="20"/>
        <v>17002.125</v>
      </c>
      <c r="AZ46" s="7" cm="1">
        <f t="array" ref="AZ46">SUMPRODUCT(--(SUM(G46,AC46,AY46)&gt;PARAMETRELER!$D$21:$D$24), (SUM(G46,AC46,AY46)-PARAMETRELER!$D$21:$D$24), {0.15;0.05;0.07;0.08})-SUM($H$2,H46,AD46)</f>
        <v>2550.3187499999995</v>
      </c>
      <c r="BA46" s="7">
        <f>PARAMETRELER!$D$10</f>
        <v>2550.3187499999995</v>
      </c>
      <c r="BB46" s="7">
        <f t="shared" si="21"/>
        <v>51006.375</v>
      </c>
      <c r="BC46" s="7">
        <f t="shared" si="22"/>
        <v>34004.25</v>
      </c>
      <c r="BD46" s="7">
        <f t="shared" si="23"/>
        <v>20002.5</v>
      </c>
      <c r="BE46" s="5">
        <f>PARAMETRELER!$D$6</f>
        <v>20002.5</v>
      </c>
      <c r="BF46" s="7">
        <f t="shared" si="142"/>
        <v>0</v>
      </c>
      <c r="BG46" s="7">
        <f>IF(AU46&lt;=PARAMETRELER!$D$6,0,BF46*0.00759)</f>
        <v>0</v>
      </c>
      <c r="BH46" s="20">
        <f t="shared" si="96"/>
        <v>17002.125</v>
      </c>
      <c r="BI46" s="21">
        <f t="shared" si="97"/>
        <v>4100.5124999999998</v>
      </c>
      <c r="BJ46" s="21">
        <f t="shared" si="24"/>
        <v>400.05</v>
      </c>
      <c r="BK46" s="20">
        <f t="shared" si="25"/>
        <v>24503.0625</v>
      </c>
      <c r="BL46" s="44">
        <f t="shared" si="98"/>
        <v>1000.125</v>
      </c>
      <c r="BM46" s="45">
        <f t="shared" si="99"/>
        <v>23502.9375</v>
      </c>
      <c r="BO46" s="2">
        <v>44</v>
      </c>
      <c r="BP46" s="2" t="str">
        <f t="shared" si="26"/>
        <v xml:space="preserve"> AD SOYAD 44</v>
      </c>
      <c r="BQ46" s="7">
        <f t="shared" si="27"/>
        <v>20002.5</v>
      </c>
      <c r="BR46" s="11">
        <f>PARAMETRELER!$D$4</f>
        <v>150018.75</v>
      </c>
      <c r="BS46" s="7">
        <f t="shared" si="143"/>
        <v>2800.3500000000004</v>
      </c>
      <c r="BT46" s="7">
        <f t="shared" si="144"/>
        <v>200.02500000000001</v>
      </c>
      <c r="BU46" s="7">
        <f t="shared" si="28"/>
        <v>17002.125</v>
      </c>
      <c r="BV46" s="7" cm="1">
        <f t="array" ref="BV46">SUMPRODUCT(--(SUM(G46,AC46,AY46,BU46)&gt;PARAMETRELER!$D$21:$D$24), (SUM(G46,AC46,AY46,BU46)-PARAMETRELER!$D$21:$D$24), {0.15;0.05;0.07;0.08})-SUM($H$2,H46,AD46,AZ46)</f>
        <v>2550.3187500000004</v>
      </c>
      <c r="BW46" s="7">
        <f>PARAMETRELER!$D$11</f>
        <v>2550.3187500000004</v>
      </c>
      <c r="BX46" s="7">
        <f t="shared" si="29"/>
        <v>68008.5</v>
      </c>
      <c r="BY46" s="7">
        <f t="shared" si="30"/>
        <v>51006.375</v>
      </c>
      <c r="BZ46" s="7">
        <f t="shared" si="31"/>
        <v>20002.5</v>
      </c>
      <c r="CA46" s="5">
        <f>PARAMETRELER!$D$6</f>
        <v>20002.5</v>
      </c>
      <c r="CB46" s="7">
        <f t="shared" si="145"/>
        <v>0</v>
      </c>
      <c r="CC46" s="7">
        <f>IF(BQ46&lt;=PARAMETRELER!$D$6,0,CB46*0.00759)</f>
        <v>0</v>
      </c>
      <c r="CD46" s="20">
        <f t="shared" si="100"/>
        <v>17002.125</v>
      </c>
      <c r="CE46" s="21">
        <f t="shared" si="101"/>
        <v>4100.5124999999998</v>
      </c>
      <c r="CF46" s="21">
        <f t="shared" si="32"/>
        <v>400.05</v>
      </c>
      <c r="CG46" s="20">
        <f t="shared" si="33"/>
        <v>24503.0625</v>
      </c>
      <c r="CH46" s="44">
        <f t="shared" si="102"/>
        <v>1000.125</v>
      </c>
      <c r="CI46" s="45">
        <f t="shared" si="103"/>
        <v>23502.9375</v>
      </c>
      <c r="CK46" s="2">
        <v>44</v>
      </c>
      <c r="CL46" s="2" t="str">
        <f t="shared" si="34"/>
        <v xml:space="preserve"> AD SOYAD 44</v>
      </c>
      <c r="CM46" s="7">
        <f t="shared" si="35"/>
        <v>20002.5</v>
      </c>
      <c r="CN46" s="11">
        <f>PARAMETRELER!$D$4</f>
        <v>150018.75</v>
      </c>
      <c r="CO46" s="7">
        <f t="shared" si="146"/>
        <v>2800.3500000000004</v>
      </c>
      <c r="CP46" s="7">
        <f t="shared" si="147"/>
        <v>200.02500000000001</v>
      </c>
      <c r="CQ46" s="7">
        <f t="shared" si="36"/>
        <v>17002.125</v>
      </c>
      <c r="CR46" s="7" cm="1">
        <f t="array" ref="CR46">SUMPRODUCT(--(SUM(G46,AC46,AY46,BU46,CQ46)&gt;PARAMETRELER!$D$21:$D$24), (SUM(G46,AC46,AY46,BU46,CQ46)-PARAMETRELER!$D$21:$D$24), {0.15;0.05;0.07;0.08})-SUM($H$2,H46,AD46,AZ46,BV46)</f>
        <v>2550.3187500000004</v>
      </c>
      <c r="CS46" s="7">
        <f>PARAMETRELER!$D$12</f>
        <v>2550.3187500000004</v>
      </c>
      <c r="CT46" s="7">
        <f t="shared" si="37"/>
        <v>85010.625</v>
      </c>
      <c r="CU46" s="7">
        <f t="shared" si="38"/>
        <v>68008.5</v>
      </c>
      <c r="CV46" s="7">
        <f t="shared" si="39"/>
        <v>20002.5</v>
      </c>
      <c r="CW46" s="5">
        <f>PARAMETRELER!$D$6</f>
        <v>20002.5</v>
      </c>
      <c r="CX46" s="7">
        <f t="shared" si="148"/>
        <v>0</v>
      </c>
      <c r="CY46" s="7">
        <f>IF(CM46&lt;=PARAMETRELER!$D$6,0,CX46*0.00759)</f>
        <v>0</v>
      </c>
      <c r="CZ46" s="20">
        <f t="shared" si="104"/>
        <v>17002.125</v>
      </c>
      <c r="DA46" s="21">
        <f t="shared" si="105"/>
        <v>4100.5124999999998</v>
      </c>
      <c r="DB46" s="21">
        <f t="shared" si="40"/>
        <v>400.05</v>
      </c>
      <c r="DC46" s="20">
        <f t="shared" si="41"/>
        <v>24503.0625</v>
      </c>
      <c r="DD46" s="44">
        <f t="shared" si="106"/>
        <v>1000.125</v>
      </c>
      <c r="DE46" s="45">
        <f t="shared" si="107"/>
        <v>23502.9375</v>
      </c>
      <c r="DG46" s="2">
        <v>44</v>
      </c>
      <c r="DH46" s="2" t="str">
        <f t="shared" si="200"/>
        <v xml:space="preserve"> AD SOYAD 44</v>
      </c>
      <c r="DI46" s="7">
        <f t="shared" si="201"/>
        <v>20002.5</v>
      </c>
      <c r="DJ46" s="11">
        <f>PARAMETRELER!$D$4</f>
        <v>150018.75</v>
      </c>
      <c r="DK46" s="7">
        <f t="shared" si="149"/>
        <v>2800.3500000000004</v>
      </c>
      <c r="DL46" s="7">
        <f t="shared" si="150"/>
        <v>200.02500000000001</v>
      </c>
      <c r="DM46" s="7">
        <f t="shared" si="43"/>
        <v>17002.125</v>
      </c>
      <c r="DN46" s="7" cm="1">
        <f t="array" ref="DN46">SUMPRODUCT(--(SUM(G46,AC46,AY46,BU46,CQ46,DM46)&gt;PARAMETRELER!$D$21:$D$24), (SUM(G46,AC46,AY46,BU46,CQ46,DM46)-PARAMETRELER!$D$21:$D$24), {0.15;0.05;0.07;0.08})-SUM($H$2,H46,AD46,AZ46,BV46,CR46)</f>
        <v>2550.3187499999985</v>
      </c>
      <c r="DO46" s="7">
        <f>PARAMETRELER!$D$13</f>
        <v>2550.3187499999985</v>
      </c>
      <c r="DP46" s="7">
        <f t="shared" si="44"/>
        <v>102012.75</v>
      </c>
      <c r="DQ46" s="7">
        <f t="shared" si="45"/>
        <v>85010.625</v>
      </c>
      <c r="DR46" s="7">
        <f t="shared" si="46"/>
        <v>20002.5</v>
      </c>
      <c r="DS46" s="5">
        <f>PARAMETRELER!$D$6</f>
        <v>20002.5</v>
      </c>
      <c r="DT46" s="7">
        <f t="shared" si="151"/>
        <v>0</v>
      </c>
      <c r="DU46" s="7">
        <f>IF(DI46&lt;=PARAMETRELER!$D$6,0,DT46*0.00759)</f>
        <v>0</v>
      </c>
      <c r="DV46" s="20">
        <f t="shared" si="108"/>
        <v>17002.125</v>
      </c>
      <c r="DW46" s="21">
        <f t="shared" si="109"/>
        <v>4100.5124999999998</v>
      </c>
      <c r="DX46" s="21">
        <f t="shared" si="47"/>
        <v>400.05</v>
      </c>
      <c r="DY46" s="20">
        <f t="shared" si="48"/>
        <v>24503.0625</v>
      </c>
      <c r="DZ46" s="44">
        <f t="shared" si="110"/>
        <v>1000.125</v>
      </c>
      <c r="EA46" s="45">
        <f t="shared" si="111"/>
        <v>23502.9375</v>
      </c>
      <c r="EC46" s="2">
        <v>44</v>
      </c>
      <c r="ED46" s="2" t="str">
        <f t="shared" si="49"/>
        <v xml:space="preserve"> AD SOYAD 44</v>
      </c>
      <c r="EE46" s="7">
        <f t="shared" si="152"/>
        <v>20002.5</v>
      </c>
      <c r="EF46" s="11">
        <f>PARAMETRELER!$D$4</f>
        <v>150018.75</v>
      </c>
      <c r="EG46" s="7">
        <f t="shared" si="153"/>
        <v>2800.3500000000004</v>
      </c>
      <c r="EH46" s="7">
        <f t="shared" si="154"/>
        <v>200.02500000000001</v>
      </c>
      <c r="EI46" s="7">
        <f t="shared" si="155"/>
        <v>17002.125</v>
      </c>
      <c r="EJ46" s="7" cm="1">
        <f t="array" ref="EJ46">SUMPRODUCT(--(SUM(G46,AC46,AY46,BU46,CQ46,DM46,EI46)&gt;PARAMETRELER!$D$21:$D$24), (SUM(G46,AC46,AY46,BU46,CQ46,DM46,EI46)-PARAMETRELER!$D$21:$D$24), {0.15;0.05;0.07;0.08})-SUM($H$2,H46,AD46,AZ46,BV46,CR46,DN46)</f>
        <v>3001.0625000000036</v>
      </c>
      <c r="EK46" s="7">
        <f>PARAMETRELER!$D$14</f>
        <v>3001.0625000000036</v>
      </c>
      <c r="EL46" s="7">
        <f t="shared" si="156"/>
        <v>119014.875</v>
      </c>
      <c r="EM46" s="7">
        <f t="shared" si="157"/>
        <v>102012.75</v>
      </c>
      <c r="EN46" s="7">
        <f t="shared" si="158"/>
        <v>20002.5</v>
      </c>
      <c r="EO46" s="5">
        <f>PARAMETRELER!$D$6</f>
        <v>20002.5</v>
      </c>
      <c r="EP46" s="7">
        <f t="shared" si="159"/>
        <v>0</v>
      </c>
      <c r="EQ46" s="7">
        <f>IF(EE46&lt;=PARAMETRELER!$D$6,0,EP46*0.00759)</f>
        <v>0</v>
      </c>
      <c r="ER46" s="20">
        <f t="shared" si="112"/>
        <v>17002.125</v>
      </c>
      <c r="ES46" s="21">
        <f t="shared" si="113"/>
        <v>4100.5124999999998</v>
      </c>
      <c r="ET46" s="21">
        <f t="shared" si="54"/>
        <v>400.05</v>
      </c>
      <c r="EU46" s="20">
        <f t="shared" si="55"/>
        <v>24503.0625</v>
      </c>
      <c r="EV46" s="44">
        <f t="shared" si="114"/>
        <v>1000.125</v>
      </c>
      <c r="EW46" s="45">
        <f t="shared" si="115"/>
        <v>23502.9375</v>
      </c>
      <c r="EY46" s="2">
        <v>44</v>
      </c>
      <c r="EZ46" s="2" t="str">
        <f t="shared" si="56"/>
        <v xml:space="preserve"> AD SOYAD 44</v>
      </c>
      <c r="FA46" s="7">
        <f t="shared" si="160"/>
        <v>20002.5</v>
      </c>
      <c r="FB46" s="11">
        <f>PARAMETRELER!$D$4</f>
        <v>150018.75</v>
      </c>
      <c r="FC46" s="7">
        <f t="shared" si="161"/>
        <v>2800.3500000000004</v>
      </c>
      <c r="FD46" s="7">
        <f t="shared" si="162"/>
        <v>200.02500000000001</v>
      </c>
      <c r="FE46" s="7">
        <f t="shared" si="163"/>
        <v>17002.125</v>
      </c>
      <c r="FF46" s="7" cm="1">
        <f t="array" ref="FF46">SUMPRODUCT(--(SUM(G46,AC46,AY46,BU46,CQ46,DM46,EI46,FE46)&gt;PARAMETRELER!$D$21:$D$24), (SUM(G46,AC46,AY46,BU46,CQ46,DM46,EI46,FE46)-PARAMETRELER!$D$21:$D$24), {0.15;0.05;0.07;0.08})-SUM($H$2,H46,AD46,AZ46,BV46,CR46,DN46,EJ46)</f>
        <v>3400.4249999999956</v>
      </c>
      <c r="FG46" s="7">
        <f>PARAMETRELER!$D$15</f>
        <v>3400.4249999999956</v>
      </c>
      <c r="FH46" s="7">
        <f t="shared" si="164"/>
        <v>136017</v>
      </c>
      <c r="FI46" s="7">
        <f t="shared" si="165"/>
        <v>119014.875</v>
      </c>
      <c r="FJ46" s="7">
        <f t="shared" si="166"/>
        <v>20002.5</v>
      </c>
      <c r="FK46" s="5">
        <f>PARAMETRELER!$D$6</f>
        <v>20002.5</v>
      </c>
      <c r="FL46" s="7">
        <f t="shared" si="167"/>
        <v>0</v>
      </c>
      <c r="FM46" s="7">
        <f>IF(FA46&lt;=PARAMETRELER!$D$6,0,FL46*0.00759)</f>
        <v>0</v>
      </c>
      <c r="FN46" s="20">
        <f t="shared" si="116"/>
        <v>17002.125</v>
      </c>
      <c r="FO46" s="21">
        <f t="shared" si="117"/>
        <v>4100.5124999999998</v>
      </c>
      <c r="FP46" s="21">
        <f t="shared" si="61"/>
        <v>400.05</v>
      </c>
      <c r="FQ46" s="20">
        <f t="shared" si="62"/>
        <v>24503.0625</v>
      </c>
      <c r="FR46" s="44">
        <f t="shared" si="118"/>
        <v>1000.125</v>
      </c>
      <c r="FS46" s="45">
        <f t="shared" si="119"/>
        <v>23502.9375</v>
      </c>
      <c r="FU46" s="2">
        <v>44</v>
      </c>
      <c r="FV46" s="2" t="str">
        <f t="shared" si="63"/>
        <v xml:space="preserve"> AD SOYAD 44</v>
      </c>
      <c r="FW46" s="7">
        <f t="shared" si="168"/>
        <v>20002.5</v>
      </c>
      <c r="FX46" s="11">
        <f>PARAMETRELER!$D$4</f>
        <v>150018.75</v>
      </c>
      <c r="FY46" s="7">
        <f t="shared" si="169"/>
        <v>2800.3500000000004</v>
      </c>
      <c r="FZ46" s="7">
        <f t="shared" si="170"/>
        <v>200.02500000000001</v>
      </c>
      <c r="GA46" s="7">
        <f t="shared" si="171"/>
        <v>17002.125</v>
      </c>
      <c r="GB46" s="7" cm="1">
        <f t="array" ref="GB46">SUMPRODUCT(--(SUM(G46,AC46,AY46,BU46,CQ46,DM46,EI46,FE46,GA46)&gt;PARAMETRELER!$D$21:$D$24), (SUM(G46,AC46,AY46,BU46,CQ46,DM46,EI46,FE46,GA46)-PARAMETRELER!$D$21:$D$24), {0.15;0.05;0.07;0.08})-SUM($H$2,H46,AD46,AZ46,BV46,CR46,DN46,EJ46,FF46)</f>
        <v>3400.4249999999993</v>
      </c>
      <c r="GC46" s="7">
        <f>PARAMETRELER!$D$16</f>
        <v>3400.4249999999993</v>
      </c>
      <c r="GD46" s="7">
        <f t="shared" si="172"/>
        <v>153019.125</v>
      </c>
      <c r="GE46" s="7">
        <f t="shared" si="173"/>
        <v>136017</v>
      </c>
      <c r="GF46" s="7">
        <f t="shared" si="174"/>
        <v>20002.5</v>
      </c>
      <c r="GG46" s="5">
        <f>PARAMETRELER!$D$6</f>
        <v>20002.5</v>
      </c>
      <c r="GH46" s="7">
        <f t="shared" si="175"/>
        <v>0</v>
      </c>
      <c r="GI46" s="7">
        <f>IF(FW46&lt;=PARAMETRELER!$D$6,0,GH46*0.00759)</f>
        <v>0</v>
      </c>
      <c r="GJ46" s="20">
        <f t="shared" si="120"/>
        <v>17002.125</v>
      </c>
      <c r="GK46" s="21">
        <f t="shared" si="121"/>
        <v>4100.5124999999998</v>
      </c>
      <c r="GL46" s="21">
        <f t="shared" si="68"/>
        <v>400.05</v>
      </c>
      <c r="GM46" s="20">
        <f t="shared" si="69"/>
        <v>24503.0625</v>
      </c>
      <c r="GN46" s="44">
        <f t="shared" si="122"/>
        <v>1000.125</v>
      </c>
      <c r="GO46" s="45">
        <f t="shared" si="123"/>
        <v>23502.9375</v>
      </c>
      <c r="GQ46" s="2">
        <v>44</v>
      </c>
      <c r="GR46" s="2" t="str">
        <f t="shared" si="70"/>
        <v xml:space="preserve"> AD SOYAD 44</v>
      </c>
      <c r="GS46" s="7">
        <f t="shared" si="176"/>
        <v>20002.5</v>
      </c>
      <c r="GT46" s="11">
        <f>PARAMETRELER!$D$4</f>
        <v>150018.75</v>
      </c>
      <c r="GU46" s="7">
        <f t="shared" si="177"/>
        <v>2800.3500000000004</v>
      </c>
      <c r="GV46" s="7">
        <f t="shared" si="178"/>
        <v>200.02500000000001</v>
      </c>
      <c r="GW46" s="7">
        <f t="shared" si="179"/>
        <v>17002.125</v>
      </c>
      <c r="GX46" s="7" cm="1">
        <f t="array" ref="GX46">SUMPRODUCT(--(SUM(G46,AC46,AY46,BU46,CQ46,DM46,EI46,FE46,GA46,GW46)&gt;PARAMETRELER!$D$21:$D$24), (SUM(G46,AC46,AY46,BU46,CQ46,DM46,EI46,FE46,GA46,GW46)-PARAMETRELER!$D$21:$D$24), {0.15;0.05;0.07;0.08})-SUM($H$2,H46,AD46,AZ46,BV46,CR46,DN46,EJ46,FF46,GB46)</f>
        <v>3400.4250000000029</v>
      </c>
      <c r="GY46" s="7">
        <f>PARAMETRELER!$D$17</f>
        <v>3400.4250000000029</v>
      </c>
      <c r="GZ46" s="7">
        <f t="shared" si="180"/>
        <v>170021.25</v>
      </c>
      <c r="HA46" s="7">
        <f t="shared" si="181"/>
        <v>153019.125</v>
      </c>
      <c r="HB46" s="7">
        <f t="shared" si="182"/>
        <v>20002.5</v>
      </c>
      <c r="HC46" s="5">
        <f>PARAMETRELER!$D$6</f>
        <v>20002.5</v>
      </c>
      <c r="HD46" s="7">
        <f t="shared" si="183"/>
        <v>0</v>
      </c>
      <c r="HE46" s="7">
        <f>IF(GS46&lt;=PARAMETRELER!$D$6,0,HD46*0.00759)</f>
        <v>0</v>
      </c>
      <c r="HF46" s="20">
        <f t="shared" si="124"/>
        <v>17002.125</v>
      </c>
      <c r="HG46" s="21">
        <f t="shared" si="125"/>
        <v>4100.5124999999998</v>
      </c>
      <c r="HH46" s="21">
        <f t="shared" si="75"/>
        <v>400.05</v>
      </c>
      <c r="HI46" s="20">
        <f t="shared" si="76"/>
        <v>24503.0625</v>
      </c>
      <c r="HJ46" s="44">
        <f t="shared" si="126"/>
        <v>1000.125</v>
      </c>
      <c r="HK46" s="45">
        <f t="shared" si="127"/>
        <v>23502.9375</v>
      </c>
      <c r="HM46" s="2">
        <v>44</v>
      </c>
      <c r="HN46" s="2" t="str">
        <f t="shared" si="77"/>
        <v xml:space="preserve"> AD SOYAD 44</v>
      </c>
      <c r="HO46" s="7">
        <f t="shared" si="184"/>
        <v>20002.5</v>
      </c>
      <c r="HP46" s="11">
        <f>PARAMETRELER!$D$4</f>
        <v>150018.75</v>
      </c>
      <c r="HQ46" s="7">
        <f t="shared" si="185"/>
        <v>2800.3500000000004</v>
      </c>
      <c r="HR46" s="7">
        <f t="shared" si="186"/>
        <v>200.02500000000001</v>
      </c>
      <c r="HS46" s="7">
        <f t="shared" si="187"/>
        <v>17002.125</v>
      </c>
      <c r="HT46" s="7" cm="1">
        <f t="array" ref="HT46">SUMPRODUCT(--(SUM(G46,AC46,AY46,BU46,CQ46,DM46,EI46,FE46,GA46,GW46,HS46)&gt;PARAMETRELER!$D$21:$D$24), (SUM(G46,AC46,AY46,BU46,CQ46,DM46,EI46,FE46,GA46,GW46,HS46)-PARAMETRELER!$D$21:$D$24), {0.15;0.05;0.07;0.08})-SUM($H$2,H46,AD46,AZ46,BV46,CR46,DN46,EJ46,FF46,GB46,GX46)</f>
        <v>3400.4249999999993</v>
      </c>
      <c r="HU46" s="7">
        <f>PARAMETRELER!$D$18</f>
        <v>3400.4249999999993</v>
      </c>
      <c r="HV46" s="7">
        <f t="shared" si="188"/>
        <v>187023.375</v>
      </c>
      <c r="HW46" s="7">
        <f t="shared" si="189"/>
        <v>170021.25</v>
      </c>
      <c r="HX46" s="7">
        <f t="shared" si="190"/>
        <v>20002.5</v>
      </c>
      <c r="HY46" s="5">
        <f>PARAMETRELER!$D$6</f>
        <v>20002.5</v>
      </c>
      <c r="HZ46" s="7">
        <f t="shared" si="191"/>
        <v>0</v>
      </c>
      <c r="IA46" s="7">
        <f>IF(HO46&lt;=PARAMETRELER!$D$6,0,HZ46*0.00759)</f>
        <v>0</v>
      </c>
      <c r="IB46" s="20">
        <f t="shared" si="128"/>
        <v>17002.125</v>
      </c>
      <c r="IC46" s="21">
        <f t="shared" si="129"/>
        <v>4100.5124999999998</v>
      </c>
      <c r="ID46" s="21">
        <f t="shared" si="82"/>
        <v>400.05</v>
      </c>
      <c r="IE46" s="20">
        <f t="shared" si="83"/>
        <v>24503.0625</v>
      </c>
      <c r="IF46" s="44">
        <f t="shared" si="130"/>
        <v>1000.125</v>
      </c>
      <c r="IG46" s="45">
        <f t="shared" si="131"/>
        <v>23502.9375</v>
      </c>
      <c r="II46" s="2">
        <v>44</v>
      </c>
      <c r="IJ46" s="2" t="str">
        <f t="shared" si="84"/>
        <v xml:space="preserve"> AD SOYAD 44</v>
      </c>
      <c r="IK46" s="7">
        <f t="shared" si="192"/>
        <v>20002.5</v>
      </c>
      <c r="IL46" s="11">
        <f>PARAMETRELER!$D$4</f>
        <v>150018.75</v>
      </c>
      <c r="IM46" s="7">
        <f t="shared" si="193"/>
        <v>2800.3500000000004</v>
      </c>
      <c r="IN46" s="7">
        <f t="shared" si="194"/>
        <v>200.02500000000001</v>
      </c>
      <c r="IO46" s="7">
        <f t="shared" si="195"/>
        <v>17002.125</v>
      </c>
      <c r="IP46" s="7" cm="1">
        <f t="array" ref="IP46">SUMPRODUCT(--(SUM(G46,AC46,AY46,BU46,CQ46,DM46,EI46,FE46,GA46,GW46,HS46,IO46)&gt;PARAMETRELER!$D$21:$D$24), (SUM(G46,AC46,AY46,BU46,CQ46,DM46,EI46,FE46,GA46,GW46,HS46,IO46)-PARAMETRELER!$D$21:$D$24), {0.15;0.05;0.07;0.08})-SUM($H$2,H46,AD46,AZ46,BV46,CR46,DN46,EJ46,FF46,GB46,GX46,HT46)</f>
        <v>3400.4249999999993</v>
      </c>
      <c r="IQ46" s="7">
        <f>PARAMETRELER!$D$19</f>
        <v>3400.4249999999993</v>
      </c>
      <c r="IR46" s="7">
        <f t="shared" si="196"/>
        <v>204025.5</v>
      </c>
      <c r="IS46" s="7">
        <f t="shared" si="197"/>
        <v>187023.375</v>
      </c>
      <c r="IT46" s="7">
        <f t="shared" si="198"/>
        <v>20002.5</v>
      </c>
      <c r="IU46" s="5">
        <f>PARAMETRELER!$D$6</f>
        <v>20002.5</v>
      </c>
      <c r="IV46" s="7">
        <f t="shared" si="199"/>
        <v>0</v>
      </c>
      <c r="IW46" s="7">
        <f>IF(IK46&lt;=PARAMETRELER!$D$6,0,IV46*0.00759)</f>
        <v>0</v>
      </c>
      <c r="IX46" s="20">
        <f t="shared" si="132"/>
        <v>17002.125</v>
      </c>
      <c r="IY46" s="21">
        <f t="shared" si="133"/>
        <v>4100.5124999999998</v>
      </c>
      <c r="IZ46" s="21">
        <f t="shared" si="89"/>
        <v>400.05</v>
      </c>
      <c r="JA46" s="20">
        <f t="shared" si="90"/>
        <v>24503.0625</v>
      </c>
      <c r="JB46" s="44">
        <f t="shared" si="134"/>
        <v>1000.125</v>
      </c>
      <c r="JC46" s="45">
        <f t="shared" si="135"/>
        <v>23502.9375</v>
      </c>
    </row>
    <row r="47" spans="1:263" ht="15.6" x14ac:dyDescent="0.3">
      <c r="A47" s="3">
        <v>45</v>
      </c>
      <c r="B47" s="3" t="str">
        <f>'YILLIK MALİYET RAPORU'!B47</f>
        <v xml:space="preserve"> AD SOYAD 45</v>
      </c>
      <c r="C47" s="4">
        <f>'YILLIK MALİYET RAPORU'!C47</f>
        <v>20002.5</v>
      </c>
      <c r="D47" s="4">
        <f>PARAMETRELER!$D$4</f>
        <v>150018.75</v>
      </c>
      <c r="E47" s="4">
        <f t="shared" si="0"/>
        <v>2800.3500000000004</v>
      </c>
      <c r="F47" s="4">
        <f t="shared" si="1"/>
        <v>200.02500000000001</v>
      </c>
      <c r="G47" s="4">
        <f t="shared" si="2"/>
        <v>17002.125</v>
      </c>
      <c r="H47" s="4" cm="1">
        <f t="array" ref="H47">SUMPRODUCT(--(SUM(G47:G47)&gt;PARAMETRELER!$D$21:$D$24), (SUM(G47:G47)-PARAMETRELER!$D$21:$D$24), {0.15;0.05;0.07;0.08})-SUM($H$2:$H$2)</f>
        <v>2550.3187499999999</v>
      </c>
      <c r="I47" s="4">
        <f>PARAMETRELER!$D$8</f>
        <v>2550.3187499999999</v>
      </c>
      <c r="J47" s="4">
        <f t="shared" si="3"/>
        <v>17002.125</v>
      </c>
      <c r="K47" s="4">
        <v>0</v>
      </c>
      <c r="L47" s="4">
        <f t="shared" si="4"/>
        <v>20002.5</v>
      </c>
      <c r="M47" s="4">
        <f>PARAMETRELER!$D$6</f>
        <v>20002.5</v>
      </c>
      <c r="N47" s="4">
        <f t="shared" si="136"/>
        <v>0</v>
      </c>
      <c r="O47" s="4">
        <f>IF(C47&lt;=PARAMETRELER!$D$6,0,N47*0.00759)</f>
        <v>0</v>
      </c>
      <c r="P47" s="20">
        <f t="shared" si="5"/>
        <v>17002.125</v>
      </c>
      <c r="Q47" s="21">
        <f t="shared" si="6"/>
        <v>4100.5124999999998</v>
      </c>
      <c r="R47" s="21">
        <f t="shared" si="7"/>
        <v>400.05</v>
      </c>
      <c r="S47" s="22">
        <f t="shared" si="8"/>
        <v>24503.0625</v>
      </c>
      <c r="T47" s="44">
        <f t="shared" si="9"/>
        <v>1000.125</v>
      </c>
      <c r="U47" s="45">
        <f t="shared" si="91"/>
        <v>23502.9375</v>
      </c>
      <c r="W47" s="3">
        <v>45</v>
      </c>
      <c r="X47" s="3" t="str">
        <f t="shared" si="10"/>
        <v xml:space="preserve"> AD SOYAD 45</v>
      </c>
      <c r="Y47" s="4">
        <f t="shared" si="11"/>
        <v>20002.5</v>
      </c>
      <c r="Z47" s="4">
        <f>PARAMETRELER!$D$4</f>
        <v>150018.75</v>
      </c>
      <c r="AA47" s="4">
        <f t="shared" si="137"/>
        <v>2800.3500000000004</v>
      </c>
      <c r="AB47" s="4">
        <f t="shared" si="138"/>
        <v>200.02500000000001</v>
      </c>
      <c r="AC47" s="4">
        <f t="shared" si="12"/>
        <v>17002.125</v>
      </c>
      <c r="AD47" s="4" cm="1">
        <f t="array" ref="AD47">SUMPRODUCT(--(SUM(G47,AC47)&gt;PARAMETRELER!$D$21:$D$24), (SUM(G47,AC47)-PARAMETRELER!$D$21:$D$24), {0.15;0.05;0.07;0.08})-SUM($H$2,H47)</f>
        <v>2550.3187499999999</v>
      </c>
      <c r="AE47" s="4">
        <f>PARAMETRELER!$D$9</f>
        <v>2550.3187499999999</v>
      </c>
      <c r="AF47" s="4">
        <f t="shared" si="13"/>
        <v>34004.25</v>
      </c>
      <c r="AG47" s="4">
        <f t="shared" si="14"/>
        <v>17002.125</v>
      </c>
      <c r="AH47" s="4">
        <f t="shared" si="15"/>
        <v>20002.5</v>
      </c>
      <c r="AI47" s="4">
        <f>PARAMETRELER!$D$6</f>
        <v>20002.5</v>
      </c>
      <c r="AJ47" s="4">
        <f t="shared" si="139"/>
        <v>0</v>
      </c>
      <c r="AK47" s="4">
        <f>IF(Y47&lt;=PARAMETRELER!$D$6,0,AJ47*0.00759)</f>
        <v>0</v>
      </c>
      <c r="AL47" s="20">
        <f t="shared" si="92"/>
        <v>17002.125</v>
      </c>
      <c r="AM47" s="21">
        <f t="shared" si="93"/>
        <v>4100.5124999999998</v>
      </c>
      <c r="AN47" s="21">
        <f t="shared" si="16"/>
        <v>400.05</v>
      </c>
      <c r="AO47" s="22">
        <f t="shared" si="17"/>
        <v>24503.0625</v>
      </c>
      <c r="AP47" s="44">
        <f t="shared" si="94"/>
        <v>1000.125</v>
      </c>
      <c r="AQ47" s="45">
        <f t="shared" si="95"/>
        <v>23502.9375</v>
      </c>
      <c r="AS47" s="3">
        <v>45</v>
      </c>
      <c r="AT47" s="3" t="str">
        <f t="shared" si="18"/>
        <v xml:space="preserve"> AD SOYAD 45</v>
      </c>
      <c r="AU47" s="4">
        <f t="shared" si="19"/>
        <v>20002.5</v>
      </c>
      <c r="AV47" s="4">
        <f>PARAMETRELER!$D$4</f>
        <v>150018.75</v>
      </c>
      <c r="AW47" s="4">
        <f t="shared" si="140"/>
        <v>2800.3500000000004</v>
      </c>
      <c r="AX47" s="4">
        <f t="shared" si="141"/>
        <v>200.02500000000001</v>
      </c>
      <c r="AY47" s="4">
        <f t="shared" si="20"/>
        <v>17002.125</v>
      </c>
      <c r="AZ47" s="4" cm="1">
        <f t="array" ref="AZ47">SUMPRODUCT(--(SUM(G47,AC47,AY47)&gt;PARAMETRELER!$D$21:$D$24), (SUM(G47,AC47,AY47)-PARAMETRELER!$D$21:$D$24), {0.15;0.05;0.07;0.08})-SUM($H$2,H47,AD47)</f>
        <v>2550.3187499999995</v>
      </c>
      <c r="BA47" s="4">
        <f>PARAMETRELER!$D$10</f>
        <v>2550.3187499999995</v>
      </c>
      <c r="BB47" s="4">
        <f t="shared" si="21"/>
        <v>51006.375</v>
      </c>
      <c r="BC47" s="4">
        <f t="shared" si="22"/>
        <v>34004.25</v>
      </c>
      <c r="BD47" s="4">
        <f t="shared" si="23"/>
        <v>20002.5</v>
      </c>
      <c r="BE47" s="4">
        <f>PARAMETRELER!$D$6</f>
        <v>20002.5</v>
      </c>
      <c r="BF47" s="4">
        <f t="shared" si="142"/>
        <v>0</v>
      </c>
      <c r="BG47" s="4">
        <f>IF(AU47&lt;=PARAMETRELER!$D$6,0,BF47*0.00759)</f>
        <v>0</v>
      </c>
      <c r="BH47" s="20">
        <f t="shared" si="96"/>
        <v>17002.125</v>
      </c>
      <c r="BI47" s="21">
        <f t="shared" si="97"/>
        <v>4100.5124999999998</v>
      </c>
      <c r="BJ47" s="21">
        <f t="shared" si="24"/>
        <v>400.05</v>
      </c>
      <c r="BK47" s="22">
        <f t="shared" si="25"/>
        <v>24503.0625</v>
      </c>
      <c r="BL47" s="44">
        <f t="shared" si="98"/>
        <v>1000.125</v>
      </c>
      <c r="BM47" s="45">
        <f t="shared" si="99"/>
        <v>23502.9375</v>
      </c>
      <c r="BO47" s="3">
        <v>45</v>
      </c>
      <c r="BP47" s="3" t="str">
        <f t="shared" si="26"/>
        <v xml:space="preserve"> AD SOYAD 45</v>
      </c>
      <c r="BQ47" s="4">
        <f t="shared" si="27"/>
        <v>20002.5</v>
      </c>
      <c r="BR47" s="4">
        <f>PARAMETRELER!$D$4</f>
        <v>150018.75</v>
      </c>
      <c r="BS47" s="4">
        <f t="shared" si="143"/>
        <v>2800.3500000000004</v>
      </c>
      <c r="BT47" s="4">
        <f t="shared" si="144"/>
        <v>200.02500000000001</v>
      </c>
      <c r="BU47" s="4">
        <f t="shared" si="28"/>
        <v>17002.125</v>
      </c>
      <c r="BV47" s="4" cm="1">
        <f t="array" ref="BV47">SUMPRODUCT(--(SUM(G47,AC47,AY47,BU47)&gt;PARAMETRELER!$D$21:$D$24), (SUM(G47,AC47,AY47,BU47)-PARAMETRELER!$D$21:$D$24), {0.15;0.05;0.07;0.08})-SUM($H$2,H47,AD47,AZ47)</f>
        <v>2550.3187500000004</v>
      </c>
      <c r="BW47" s="4">
        <f>PARAMETRELER!$D$11</f>
        <v>2550.3187500000004</v>
      </c>
      <c r="BX47" s="4">
        <f t="shared" si="29"/>
        <v>68008.5</v>
      </c>
      <c r="BY47" s="4">
        <f t="shared" si="30"/>
        <v>51006.375</v>
      </c>
      <c r="BZ47" s="4">
        <f t="shared" si="31"/>
        <v>20002.5</v>
      </c>
      <c r="CA47" s="4">
        <f>PARAMETRELER!$D$6</f>
        <v>20002.5</v>
      </c>
      <c r="CB47" s="4">
        <f t="shared" si="145"/>
        <v>0</v>
      </c>
      <c r="CC47" s="4">
        <f>IF(BQ47&lt;=PARAMETRELER!$D$6,0,CB47*0.00759)</f>
        <v>0</v>
      </c>
      <c r="CD47" s="20">
        <f t="shared" si="100"/>
        <v>17002.125</v>
      </c>
      <c r="CE47" s="21">
        <f t="shared" si="101"/>
        <v>4100.5124999999998</v>
      </c>
      <c r="CF47" s="21">
        <f t="shared" si="32"/>
        <v>400.05</v>
      </c>
      <c r="CG47" s="22">
        <f t="shared" si="33"/>
        <v>24503.0625</v>
      </c>
      <c r="CH47" s="44">
        <f t="shared" si="102"/>
        <v>1000.125</v>
      </c>
      <c r="CI47" s="45">
        <f t="shared" si="103"/>
        <v>23502.9375</v>
      </c>
      <c r="CK47" s="3">
        <v>45</v>
      </c>
      <c r="CL47" s="3" t="str">
        <f t="shared" si="34"/>
        <v xml:space="preserve"> AD SOYAD 45</v>
      </c>
      <c r="CM47" s="4">
        <f t="shared" si="35"/>
        <v>20002.5</v>
      </c>
      <c r="CN47" s="4">
        <f>PARAMETRELER!$D$4</f>
        <v>150018.75</v>
      </c>
      <c r="CO47" s="4">
        <f t="shared" si="146"/>
        <v>2800.3500000000004</v>
      </c>
      <c r="CP47" s="4">
        <f t="shared" si="147"/>
        <v>200.02500000000001</v>
      </c>
      <c r="CQ47" s="4">
        <f t="shared" si="36"/>
        <v>17002.125</v>
      </c>
      <c r="CR47" s="4" cm="1">
        <f t="array" ref="CR47">SUMPRODUCT(--(SUM(G47,AC47,AY47,BU47,CQ47)&gt;PARAMETRELER!$D$21:$D$24), (SUM(G47,AC47,AY47,BU47,CQ47)-PARAMETRELER!$D$21:$D$24), {0.15;0.05;0.07;0.08})-SUM($H$2,H47,AD47,AZ47,BV47)</f>
        <v>2550.3187500000004</v>
      </c>
      <c r="CS47" s="4">
        <f>PARAMETRELER!$D$12</f>
        <v>2550.3187500000004</v>
      </c>
      <c r="CT47" s="4">
        <f t="shared" si="37"/>
        <v>85010.625</v>
      </c>
      <c r="CU47" s="4">
        <f t="shared" si="38"/>
        <v>68008.5</v>
      </c>
      <c r="CV47" s="4">
        <f t="shared" si="39"/>
        <v>20002.5</v>
      </c>
      <c r="CW47" s="4">
        <f>PARAMETRELER!$D$6</f>
        <v>20002.5</v>
      </c>
      <c r="CX47" s="4">
        <f t="shared" si="148"/>
        <v>0</v>
      </c>
      <c r="CY47" s="4">
        <f>IF(CM47&lt;=PARAMETRELER!$D$6,0,CX47*0.00759)</f>
        <v>0</v>
      </c>
      <c r="CZ47" s="20">
        <f t="shared" si="104"/>
        <v>17002.125</v>
      </c>
      <c r="DA47" s="21">
        <f t="shared" si="105"/>
        <v>4100.5124999999998</v>
      </c>
      <c r="DB47" s="21">
        <f t="shared" si="40"/>
        <v>400.05</v>
      </c>
      <c r="DC47" s="22">
        <f t="shared" si="41"/>
        <v>24503.0625</v>
      </c>
      <c r="DD47" s="44">
        <f t="shared" si="106"/>
        <v>1000.125</v>
      </c>
      <c r="DE47" s="45">
        <f t="shared" si="107"/>
        <v>23502.9375</v>
      </c>
      <c r="DG47" s="3">
        <v>45</v>
      </c>
      <c r="DH47" s="3" t="str">
        <f t="shared" si="200"/>
        <v xml:space="preserve"> AD SOYAD 45</v>
      </c>
      <c r="DI47" s="4">
        <f t="shared" si="201"/>
        <v>20002.5</v>
      </c>
      <c r="DJ47" s="4">
        <f>PARAMETRELER!$D$4</f>
        <v>150018.75</v>
      </c>
      <c r="DK47" s="4">
        <f t="shared" si="149"/>
        <v>2800.3500000000004</v>
      </c>
      <c r="DL47" s="4">
        <f t="shared" si="150"/>
        <v>200.02500000000001</v>
      </c>
      <c r="DM47" s="4">
        <f t="shared" si="43"/>
        <v>17002.125</v>
      </c>
      <c r="DN47" s="4" cm="1">
        <f t="array" ref="DN47">SUMPRODUCT(--(SUM(G47,AC47,AY47,BU47,CQ47,DM47)&gt;PARAMETRELER!$D$21:$D$24), (SUM(G47,AC47,AY47,BU47,CQ47,DM47)-PARAMETRELER!$D$21:$D$24), {0.15;0.05;0.07;0.08})-SUM($H$2,H47,AD47,AZ47,BV47,CR47)</f>
        <v>2550.3187499999985</v>
      </c>
      <c r="DO47" s="4">
        <f>PARAMETRELER!$D$13</f>
        <v>2550.3187499999985</v>
      </c>
      <c r="DP47" s="4">
        <f t="shared" si="44"/>
        <v>102012.75</v>
      </c>
      <c r="DQ47" s="4">
        <f t="shared" si="45"/>
        <v>85010.625</v>
      </c>
      <c r="DR47" s="4">
        <f t="shared" si="46"/>
        <v>20002.5</v>
      </c>
      <c r="DS47" s="4">
        <f>PARAMETRELER!$D$6</f>
        <v>20002.5</v>
      </c>
      <c r="DT47" s="4">
        <f t="shared" si="151"/>
        <v>0</v>
      </c>
      <c r="DU47" s="4">
        <f>IF(DI47&lt;=PARAMETRELER!$D$6,0,DT47*0.00759)</f>
        <v>0</v>
      </c>
      <c r="DV47" s="20">
        <f t="shared" si="108"/>
        <v>17002.125</v>
      </c>
      <c r="DW47" s="21">
        <f t="shared" si="109"/>
        <v>4100.5124999999998</v>
      </c>
      <c r="DX47" s="21">
        <f t="shared" si="47"/>
        <v>400.05</v>
      </c>
      <c r="DY47" s="22">
        <f t="shared" si="48"/>
        <v>24503.0625</v>
      </c>
      <c r="DZ47" s="44">
        <f t="shared" si="110"/>
        <v>1000.125</v>
      </c>
      <c r="EA47" s="45">
        <f t="shared" si="111"/>
        <v>23502.9375</v>
      </c>
      <c r="EC47" s="3">
        <v>45</v>
      </c>
      <c r="ED47" s="3" t="str">
        <f t="shared" si="49"/>
        <v xml:space="preserve"> AD SOYAD 45</v>
      </c>
      <c r="EE47" s="4">
        <f t="shared" si="152"/>
        <v>20002.5</v>
      </c>
      <c r="EF47" s="4">
        <f>PARAMETRELER!$D$4</f>
        <v>150018.75</v>
      </c>
      <c r="EG47" s="4">
        <f t="shared" si="153"/>
        <v>2800.3500000000004</v>
      </c>
      <c r="EH47" s="4">
        <f t="shared" si="154"/>
        <v>200.02500000000001</v>
      </c>
      <c r="EI47" s="4">
        <f t="shared" si="155"/>
        <v>17002.125</v>
      </c>
      <c r="EJ47" s="4" cm="1">
        <f t="array" ref="EJ47">SUMPRODUCT(--(SUM(G47,AC47,AY47,BU47,CQ47,DM47,EI47)&gt;PARAMETRELER!$D$21:$D$24), (SUM(G47,AC47,AY47,BU47,CQ47,DM47,EI47)-PARAMETRELER!$D$21:$D$24), {0.15;0.05;0.07;0.08})-SUM($H$2,H47,AD47,AZ47,BV47,CR47,DN47)</f>
        <v>3001.0625000000036</v>
      </c>
      <c r="EK47" s="4">
        <f>PARAMETRELER!$D$14</f>
        <v>3001.0625000000036</v>
      </c>
      <c r="EL47" s="4">
        <f t="shared" si="156"/>
        <v>119014.875</v>
      </c>
      <c r="EM47" s="4">
        <f t="shared" si="157"/>
        <v>102012.75</v>
      </c>
      <c r="EN47" s="4">
        <f t="shared" si="158"/>
        <v>20002.5</v>
      </c>
      <c r="EO47" s="4">
        <f>PARAMETRELER!$D$6</f>
        <v>20002.5</v>
      </c>
      <c r="EP47" s="4">
        <f t="shared" si="159"/>
        <v>0</v>
      </c>
      <c r="EQ47" s="4">
        <f>IF(EE47&lt;=PARAMETRELER!$D$6,0,EP47*0.00759)</f>
        <v>0</v>
      </c>
      <c r="ER47" s="20">
        <f t="shared" si="112"/>
        <v>17002.125</v>
      </c>
      <c r="ES47" s="21">
        <f t="shared" si="113"/>
        <v>4100.5124999999998</v>
      </c>
      <c r="ET47" s="21">
        <f t="shared" si="54"/>
        <v>400.05</v>
      </c>
      <c r="EU47" s="22">
        <f t="shared" si="55"/>
        <v>24503.0625</v>
      </c>
      <c r="EV47" s="44">
        <f t="shared" si="114"/>
        <v>1000.125</v>
      </c>
      <c r="EW47" s="45">
        <f t="shared" si="115"/>
        <v>23502.9375</v>
      </c>
      <c r="EY47" s="3">
        <v>45</v>
      </c>
      <c r="EZ47" s="3" t="str">
        <f t="shared" si="56"/>
        <v xml:space="preserve"> AD SOYAD 45</v>
      </c>
      <c r="FA47" s="4">
        <f t="shared" si="160"/>
        <v>20002.5</v>
      </c>
      <c r="FB47" s="4">
        <f>PARAMETRELER!$D$4</f>
        <v>150018.75</v>
      </c>
      <c r="FC47" s="4">
        <f t="shared" si="161"/>
        <v>2800.3500000000004</v>
      </c>
      <c r="FD47" s="4">
        <f t="shared" si="162"/>
        <v>200.02500000000001</v>
      </c>
      <c r="FE47" s="4">
        <f t="shared" si="163"/>
        <v>17002.125</v>
      </c>
      <c r="FF47" s="4" cm="1">
        <f t="array" ref="FF47">SUMPRODUCT(--(SUM(G47,AC47,AY47,BU47,CQ47,DM47,EI47,FE47)&gt;PARAMETRELER!$D$21:$D$24), (SUM(G47,AC47,AY47,BU47,CQ47,DM47,EI47,FE47)-PARAMETRELER!$D$21:$D$24), {0.15;0.05;0.07;0.08})-SUM($H$2,H47,AD47,AZ47,BV47,CR47,DN47,EJ47)</f>
        <v>3400.4249999999956</v>
      </c>
      <c r="FG47" s="4">
        <f>PARAMETRELER!$D$15</f>
        <v>3400.4249999999956</v>
      </c>
      <c r="FH47" s="4">
        <f t="shared" si="164"/>
        <v>136017</v>
      </c>
      <c r="FI47" s="4">
        <f t="shared" si="165"/>
        <v>119014.875</v>
      </c>
      <c r="FJ47" s="4">
        <f t="shared" si="166"/>
        <v>20002.5</v>
      </c>
      <c r="FK47" s="4">
        <f>PARAMETRELER!$D$6</f>
        <v>20002.5</v>
      </c>
      <c r="FL47" s="4">
        <f t="shared" si="167"/>
        <v>0</v>
      </c>
      <c r="FM47" s="4">
        <f>IF(FA47&lt;=PARAMETRELER!$D$6,0,FL47*0.00759)</f>
        <v>0</v>
      </c>
      <c r="FN47" s="20">
        <f t="shared" si="116"/>
        <v>17002.125</v>
      </c>
      <c r="FO47" s="21">
        <f t="shared" si="117"/>
        <v>4100.5124999999998</v>
      </c>
      <c r="FP47" s="21">
        <f t="shared" si="61"/>
        <v>400.05</v>
      </c>
      <c r="FQ47" s="22">
        <f t="shared" si="62"/>
        <v>24503.0625</v>
      </c>
      <c r="FR47" s="44">
        <f t="shared" si="118"/>
        <v>1000.125</v>
      </c>
      <c r="FS47" s="45">
        <f t="shared" si="119"/>
        <v>23502.9375</v>
      </c>
      <c r="FU47" s="3">
        <v>45</v>
      </c>
      <c r="FV47" s="3" t="str">
        <f t="shared" si="63"/>
        <v xml:space="preserve"> AD SOYAD 45</v>
      </c>
      <c r="FW47" s="4">
        <f t="shared" si="168"/>
        <v>20002.5</v>
      </c>
      <c r="FX47" s="4">
        <f>PARAMETRELER!$D$4</f>
        <v>150018.75</v>
      </c>
      <c r="FY47" s="4">
        <f t="shared" si="169"/>
        <v>2800.3500000000004</v>
      </c>
      <c r="FZ47" s="4">
        <f t="shared" si="170"/>
        <v>200.02500000000001</v>
      </c>
      <c r="GA47" s="4">
        <f t="shared" si="171"/>
        <v>17002.125</v>
      </c>
      <c r="GB47" s="4" cm="1">
        <f t="array" ref="GB47">SUMPRODUCT(--(SUM(G47,AC47,AY47,BU47,CQ47,DM47,EI47,FE47,GA47)&gt;PARAMETRELER!$D$21:$D$24), (SUM(G47,AC47,AY47,BU47,CQ47,DM47,EI47,FE47,GA47)-PARAMETRELER!$D$21:$D$24), {0.15;0.05;0.07;0.08})-SUM($H$2,H47,AD47,AZ47,BV47,CR47,DN47,EJ47,FF47)</f>
        <v>3400.4249999999993</v>
      </c>
      <c r="GC47" s="4">
        <f>PARAMETRELER!$D$16</f>
        <v>3400.4249999999993</v>
      </c>
      <c r="GD47" s="4">
        <f t="shared" si="172"/>
        <v>153019.125</v>
      </c>
      <c r="GE47" s="4">
        <f t="shared" si="173"/>
        <v>136017</v>
      </c>
      <c r="GF47" s="4">
        <f t="shared" si="174"/>
        <v>20002.5</v>
      </c>
      <c r="GG47" s="4">
        <f>PARAMETRELER!$D$6</f>
        <v>20002.5</v>
      </c>
      <c r="GH47" s="4">
        <f t="shared" si="175"/>
        <v>0</v>
      </c>
      <c r="GI47" s="4">
        <f>IF(FW47&lt;=PARAMETRELER!$D$6,0,GH47*0.00759)</f>
        <v>0</v>
      </c>
      <c r="GJ47" s="20">
        <f t="shared" si="120"/>
        <v>17002.125</v>
      </c>
      <c r="GK47" s="21">
        <f t="shared" si="121"/>
        <v>4100.5124999999998</v>
      </c>
      <c r="GL47" s="21">
        <f t="shared" si="68"/>
        <v>400.05</v>
      </c>
      <c r="GM47" s="22">
        <f t="shared" si="69"/>
        <v>24503.0625</v>
      </c>
      <c r="GN47" s="44">
        <f t="shared" si="122"/>
        <v>1000.125</v>
      </c>
      <c r="GO47" s="45">
        <f t="shared" si="123"/>
        <v>23502.9375</v>
      </c>
      <c r="GQ47" s="3">
        <v>45</v>
      </c>
      <c r="GR47" s="3" t="str">
        <f t="shared" si="70"/>
        <v xml:space="preserve"> AD SOYAD 45</v>
      </c>
      <c r="GS47" s="4">
        <f t="shared" si="176"/>
        <v>20002.5</v>
      </c>
      <c r="GT47" s="4">
        <f>PARAMETRELER!$D$4</f>
        <v>150018.75</v>
      </c>
      <c r="GU47" s="4">
        <f t="shared" si="177"/>
        <v>2800.3500000000004</v>
      </c>
      <c r="GV47" s="4">
        <f t="shared" si="178"/>
        <v>200.02500000000001</v>
      </c>
      <c r="GW47" s="4">
        <f t="shared" si="179"/>
        <v>17002.125</v>
      </c>
      <c r="GX47" s="4" cm="1">
        <f t="array" ref="GX47">SUMPRODUCT(--(SUM(G47,AC47,AY47,BU47,CQ47,DM47,EI47,FE47,GA47,GW47)&gt;PARAMETRELER!$D$21:$D$24), (SUM(G47,AC47,AY47,BU47,CQ47,DM47,EI47,FE47,GA47,GW47)-PARAMETRELER!$D$21:$D$24), {0.15;0.05;0.07;0.08})-SUM($H$2,H47,AD47,AZ47,BV47,CR47,DN47,EJ47,FF47,GB47)</f>
        <v>3400.4250000000029</v>
      </c>
      <c r="GY47" s="4">
        <f>PARAMETRELER!$D$17</f>
        <v>3400.4250000000029</v>
      </c>
      <c r="GZ47" s="4">
        <f t="shared" si="180"/>
        <v>170021.25</v>
      </c>
      <c r="HA47" s="4">
        <f t="shared" si="181"/>
        <v>153019.125</v>
      </c>
      <c r="HB47" s="4">
        <f t="shared" si="182"/>
        <v>20002.5</v>
      </c>
      <c r="HC47" s="4">
        <f>PARAMETRELER!$D$6</f>
        <v>20002.5</v>
      </c>
      <c r="HD47" s="4">
        <f t="shared" si="183"/>
        <v>0</v>
      </c>
      <c r="HE47" s="4">
        <f>IF(GS47&lt;=PARAMETRELER!$D$6,0,HD47*0.00759)</f>
        <v>0</v>
      </c>
      <c r="HF47" s="20">
        <f t="shared" si="124"/>
        <v>17002.125</v>
      </c>
      <c r="HG47" s="21">
        <f t="shared" si="125"/>
        <v>4100.5124999999998</v>
      </c>
      <c r="HH47" s="21">
        <f t="shared" si="75"/>
        <v>400.05</v>
      </c>
      <c r="HI47" s="22">
        <f t="shared" si="76"/>
        <v>24503.0625</v>
      </c>
      <c r="HJ47" s="44">
        <f t="shared" si="126"/>
        <v>1000.125</v>
      </c>
      <c r="HK47" s="45">
        <f t="shared" si="127"/>
        <v>23502.9375</v>
      </c>
      <c r="HM47" s="3">
        <v>45</v>
      </c>
      <c r="HN47" s="3" t="str">
        <f t="shared" si="77"/>
        <v xml:space="preserve"> AD SOYAD 45</v>
      </c>
      <c r="HO47" s="4">
        <f t="shared" si="184"/>
        <v>20002.5</v>
      </c>
      <c r="HP47" s="4">
        <f>PARAMETRELER!$D$4</f>
        <v>150018.75</v>
      </c>
      <c r="HQ47" s="4">
        <f t="shared" si="185"/>
        <v>2800.3500000000004</v>
      </c>
      <c r="HR47" s="4">
        <f t="shared" si="186"/>
        <v>200.02500000000001</v>
      </c>
      <c r="HS47" s="4">
        <f t="shared" si="187"/>
        <v>17002.125</v>
      </c>
      <c r="HT47" s="4" cm="1">
        <f t="array" ref="HT47">SUMPRODUCT(--(SUM(G47,AC47,AY47,BU47,CQ47,DM47,EI47,FE47,GA47,GW47,HS47)&gt;PARAMETRELER!$D$21:$D$24), (SUM(G47,AC47,AY47,BU47,CQ47,DM47,EI47,FE47,GA47,GW47,HS47)-PARAMETRELER!$D$21:$D$24), {0.15;0.05;0.07;0.08})-SUM($H$2,H47,AD47,AZ47,BV47,CR47,DN47,EJ47,FF47,GB47,GX47)</f>
        <v>3400.4249999999993</v>
      </c>
      <c r="HU47" s="4">
        <f>PARAMETRELER!$D$18</f>
        <v>3400.4249999999993</v>
      </c>
      <c r="HV47" s="4">
        <f t="shared" si="188"/>
        <v>187023.375</v>
      </c>
      <c r="HW47" s="4">
        <f t="shared" si="189"/>
        <v>170021.25</v>
      </c>
      <c r="HX47" s="4">
        <f t="shared" si="190"/>
        <v>20002.5</v>
      </c>
      <c r="HY47" s="4">
        <f>PARAMETRELER!$D$6</f>
        <v>20002.5</v>
      </c>
      <c r="HZ47" s="4">
        <f t="shared" si="191"/>
        <v>0</v>
      </c>
      <c r="IA47" s="4">
        <f>IF(HO47&lt;=PARAMETRELER!$D$6,0,HZ47*0.00759)</f>
        <v>0</v>
      </c>
      <c r="IB47" s="20">
        <f t="shared" si="128"/>
        <v>17002.125</v>
      </c>
      <c r="IC47" s="21">
        <f t="shared" si="129"/>
        <v>4100.5124999999998</v>
      </c>
      <c r="ID47" s="21">
        <f t="shared" si="82"/>
        <v>400.05</v>
      </c>
      <c r="IE47" s="22">
        <f t="shared" si="83"/>
        <v>24503.0625</v>
      </c>
      <c r="IF47" s="44">
        <f t="shared" si="130"/>
        <v>1000.125</v>
      </c>
      <c r="IG47" s="45">
        <f t="shared" si="131"/>
        <v>23502.9375</v>
      </c>
      <c r="II47" s="3">
        <v>45</v>
      </c>
      <c r="IJ47" s="3" t="str">
        <f t="shared" si="84"/>
        <v xml:space="preserve"> AD SOYAD 45</v>
      </c>
      <c r="IK47" s="4">
        <f t="shared" si="192"/>
        <v>20002.5</v>
      </c>
      <c r="IL47" s="4">
        <f>PARAMETRELER!$D$4</f>
        <v>150018.75</v>
      </c>
      <c r="IM47" s="4">
        <f t="shared" si="193"/>
        <v>2800.3500000000004</v>
      </c>
      <c r="IN47" s="4">
        <f t="shared" si="194"/>
        <v>200.02500000000001</v>
      </c>
      <c r="IO47" s="4">
        <f t="shared" si="195"/>
        <v>17002.125</v>
      </c>
      <c r="IP47" s="4" cm="1">
        <f t="array" ref="IP47">SUMPRODUCT(--(SUM(G47,AC47,AY47,BU47,CQ47,DM47,EI47,FE47,GA47,GW47,HS47,IO47)&gt;PARAMETRELER!$D$21:$D$24), (SUM(G47,AC47,AY47,BU47,CQ47,DM47,EI47,FE47,GA47,GW47,HS47,IO47)-PARAMETRELER!$D$21:$D$24), {0.15;0.05;0.07;0.08})-SUM($H$2,H47,AD47,AZ47,BV47,CR47,DN47,EJ47,FF47,GB47,GX47,HT47)</f>
        <v>3400.4249999999993</v>
      </c>
      <c r="IQ47" s="4">
        <f>PARAMETRELER!$D$19</f>
        <v>3400.4249999999993</v>
      </c>
      <c r="IR47" s="4">
        <f t="shared" si="196"/>
        <v>204025.5</v>
      </c>
      <c r="IS47" s="4">
        <f t="shared" si="197"/>
        <v>187023.375</v>
      </c>
      <c r="IT47" s="4">
        <f t="shared" si="198"/>
        <v>20002.5</v>
      </c>
      <c r="IU47" s="4">
        <f>PARAMETRELER!$D$6</f>
        <v>20002.5</v>
      </c>
      <c r="IV47" s="4">
        <f t="shared" si="199"/>
        <v>0</v>
      </c>
      <c r="IW47" s="4">
        <f>IF(IK47&lt;=PARAMETRELER!$D$6,0,IV47*0.00759)</f>
        <v>0</v>
      </c>
      <c r="IX47" s="20">
        <f t="shared" si="132"/>
        <v>17002.125</v>
      </c>
      <c r="IY47" s="21">
        <f t="shared" si="133"/>
        <v>4100.5124999999998</v>
      </c>
      <c r="IZ47" s="21">
        <f t="shared" si="89"/>
        <v>400.05</v>
      </c>
      <c r="JA47" s="22">
        <f t="shared" si="90"/>
        <v>24503.0625</v>
      </c>
      <c r="JB47" s="44">
        <f t="shared" si="134"/>
        <v>1000.125</v>
      </c>
      <c r="JC47" s="45">
        <f t="shared" si="135"/>
        <v>23502.9375</v>
      </c>
    </row>
    <row r="48" spans="1:263" ht="15.6" x14ac:dyDescent="0.3">
      <c r="A48" s="2">
        <v>46</v>
      </c>
      <c r="B48" s="2" t="str">
        <f>'YILLIK MALİYET RAPORU'!B48</f>
        <v xml:space="preserve"> AD SOYAD 46</v>
      </c>
      <c r="C48" s="7">
        <f>'YILLIK MALİYET RAPORU'!C48</f>
        <v>20002.5</v>
      </c>
      <c r="D48" s="11">
        <f>PARAMETRELER!$D$4</f>
        <v>150018.75</v>
      </c>
      <c r="E48" s="7">
        <f t="shared" si="0"/>
        <v>2800.3500000000004</v>
      </c>
      <c r="F48" s="7">
        <f t="shared" si="1"/>
        <v>200.02500000000001</v>
      </c>
      <c r="G48" s="7">
        <f t="shared" si="2"/>
        <v>17002.125</v>
      </c>
      <c r="H48" s="7" cm="1">
        <f t="array" ref="H48">SUMPRODUCT(--(SUM(G48:G48)&gt;PARAMETRELER!$D$21:$D$24), (SUM(G48:G48)-PARAMETRELER!$D$21:$D$24), {0.15;0.05;0.07;0.08})-SUM($H$2:$H$2)</f>
        <v>2550.3187499999999</v>
      </c>
      <c r="I48" s="7">
        <f>PARAMETRELER!$D$8</f>
        <v>2550.3187499999999</v>
      </c>
      <c r="J48" s="7">
        <f t="shared" si="3"/>
        <v>17002.125</v>
      </c>
      <c r="K48" s="7">
        <v>0</v>
      </c>
      <c r="L48" s="7">
        <f t="shared" si="4"/>
        <v>20002.5</v>
      </c>
      <c r="M48" s="5">
        <f>PARAMETRELER!$D$6</f>
        <v>20002.5</v>
      </c>
      <c r="N48" s="7">
        <f t="shared" si="136"/>
        <v>0</v>
      </c>
      <c r="O48" s="7">
        <f>IF(C48&lt;=PARAMETRELER!$D$6,0,N48*0.00759)</f>
        <v>0</v>
      </c>
      <c r="P48" s="20">
        <f t="shared" si="5"/>
        <v>17002.125</v>
      </c>
      <c r="Q48" s="21">
        <f t="shared" si="6"/>
        <v>4100.5124999999998</v>
      </c>
      <c r="R48" s="21">
        <f t="shared" si="7"/>
        <v>400.05</v>
      </c>
      <c r="S48" s="20">
        <f t="shared" si="8"/>
        <v>24503.0625</v>
      </c>
      <c r="T48" s="44">
        <f t="shared" si="9"/>
        <v>1000.125</v>
      </c>
      <c r="U48" s="45">
        <f t="shared" si="91"/>
        <v>23502.9375</v>
      </c>
      <c r="W48" s="2">
        <v>46</v>
      </c>
      <c r="X48" s="2" t="str">
        <f t="shared" si="10"/>
        <v xml:space="preserve"> AD SOYAD 46</v>
      </c>
      <c r="Y48" s="7">
        <f t="shared" si="11"/>
        <v>20002.5</v>
      </c>
      <c r="Z48" s="11">
        <f>PARAMETRELER!$D$4</f>
        <v>150018.75</v>
      </c>
      <c r="AA48" s="7">
        <f t="shared" si="137"/>
        <v>2800.3500000000004</v>
      </c>
      <c r="AB48" s="7">
        <f t="shared" si="138"/>
        <v>200.02500000000001</v>
      </c>
      <c r="AC48" s="7">
        <f t="shared" si="12"/>
        <v>17002.125</v>
      </c>
      <c r="AD48" s="7" cm="1">
        <f t="array" ref="AD48">SUMPRODUCT(--(SUM(G48,AC48)&gt;PARAMETRELER!$D$21:$D$24), (SUM(G48,AC48)-PARAMETRELER!$D$21:$D$24), {0.15;0.05;0.07;0.08})-SUM($H$2,H48)</f>
        <v>2550.3187499999999</v>
      </c>
      <c r="AE48" s="7">
        <f>PARAMETRELER!$D$9</f>
        <v>2550.3187499999999</v>
      </c>
      <c r="AF48" s="7">
        <f t="shared" si="13"/>
        <v>34004.25</v>
      </c>
      <c r="AG48" s="7">
        <f t="shared" si="14"/>
        <v>17002.125</v>
      </c>
      <c r="AH48" s="7">
        <f t="shared" si="15"/>
        <v>20002.5</v>
      </c>
      <c r="AI48" s="5">
        <f>PARAMETRELER!$D$6</f>
        <v>20002.5</v>
      </c>
      <c r="AJ48" s="7">
        <f t="shared" si="139"/>
        <v>0</v>
      </c>
      <c r="AK48" s="7">
        <f>IF(Y48&lt;=PARAMETRELER!$D$6,0,AJ48*0.00759)</f>
        <v>0</v>
      </c>
      <c r="AL48" s="20">
        <f t="shared" si="92"/>
        <v>17002.125</v>
      </c>
      <c r="AM48" s="21">
        <f t="shared" si="93"/>
        <v>4100.5124999999998</v>
      </c>
      <c r="AN48" s="21">
        <f t="shared" si="16"/>
        <v>400.05</v>
      </c>
      <c r="AO48" s="20">
        <f t="shared" si="17"/>
        <v>24503.0625</v>
      </c>
      <c r="AP48" s="44">
        <f t="shared" si="94"/>
        <v>1000.125</v>
      </c>
      <c r="AQ48" s="45">
        <f t="shared" si="95"/>
        <v>23502.9375</v>
      </c>
      <c r="AS48" s="2">
        <v>46</v>
      </c>
      <c r="AT48" s="2" t="str">
        <f t="shared" si="18"/>
        <v xml:space="preserve"> AD SOYAD 46</v>
      </c>
      <c r="AU48" s="7">
        <f t="shared" si="19"/>
        <v>20002.5</v>
      </c>
      <c r="AV48" s="11">
        <f>PARAMETRELER!$D$4</f>
        <v>150018.75</v>
      </c>
      <c r="AW48" s="7">
        <f t="shared" si="140"/>
        <v>2800.3500000000004</v>
      </c>
      <c r="AX48" s="7">
        <f t="shared" si="141"/>
        <v>200.02500000000001</v>
      </c>
      <c r="AY48" s="7">
        <f t="shared" si="20"/>
        <v>17002.125</v>
      </c>
      <c r="AZ48" s="7" cm="1">
        <f t="array" ref="AZ48">SUMPRODUCT(--(SUM(G48,AC48,AY48)&gt;PARAMETRELER!$D$21:$D$24), (SUM(G48,AC48,AY48)-PARAMETRELER!$D$21:$D$24), {0.15;0.05;0.07;0.08})-SUM($H$2,H48,AD48)</f>
        <v>2550.3187499999995</v>
      </c>
      <c r="BA48" s="7">
        <f>PARAMETRELER!$D$10</f>
        <v>2550.3187499999995</v>
      </c>
      <c r="BB48" s="7">
        <f t="shared" si="21"/>
        <v>51006.375</v>
      </c>
      <c r="BC48" s="7">
        <f t="shared" si="22"/>
        <v>34004.25</v>
      </c>
      <c r="BD48" s="7">
        <f t="shared" si="23"/>
        <v>20002.5</v>
      </c>
      <c r="BE48" s="5">
        <f>PARAMETRELER!$D$6</f>
        <v>20002.5</v>
      </c>
      <c r="BF48" s="7">
        <f t="shared" si="142"/>
        <v>0</v>
      </c>
      <c r="BG48" s="7">
        <f>IF(AU48&lt;=PARAMETRELER!$D$6,0,BF48*0.00759)</f>
        <v>0</v>
      </c>
      <c r="BH48" s="20">
        <f t="shared" si="96"/>
        <v>17002.125</v>
      </c>
      <c r="BI48" s="21">
        <f t="shared" si="97"/>
        <v>4100.5124999999998</v>
      </c>
      <c r="BJ48" s="21">
        <f t="shared" si="24"/>
        <v>400.05</v>
      </c>
      <c r="BK48" s="20">
        <f t="shared" si="25"/>
        <v>24503.0625</v>
      </c>
      <c r="BL48" s="44">
        <f t="shared" si="98"/>
        <v>1000.125</v>
      </c>
      <c r="BM48" s="45">
        <f t="shared" si="99"/>
        <v>23502.9375</v>
      </c>
      <c r="BO48" s="2">
        <v>46</v>
      </c>
      <c r="BP48" s="2" t="str">
        <f t="shared" si="26"/>
        <v xml:space="preserve"> AD SOYAD 46</v>
      </c>
      <c r="BQ48" s="7">
        <f t="shared" si="27"/>
        <v>20002.5</v>
      </c>
      <c r="BR48" s="11">
        <f>PARAMETRELER!$D$4</f>
        <v>150018.75</v>
      </c>
      <c r="BS48" s="7">
        <f t="shared" si="143"/>
        <v>2800.3500000000004</v>
      </c>
      <c r="BT48" s="7">
        <f t="shared" si="144"/>
        <v>200.02500000000001</v>
      </c>
      <c r="BU48" s="7">
        <f t="shared" si="28"/>
        <v>17002.125</v>
      </c>
      <c r="BV48" s="7" cm="1">
        <f t="array" ref="BV48">SUMPRODUCT(--(SUM(G48,AC48,AY48,BU48)&gt;PARAMETRELER!$D$21:$D$24), (SUM(G48,AC48,AY48,BU48)-PARAMETRELER!$D$21:$D$24), {0.15;0.05;0.07;0.08})-SUM($H$2,H48,AD48,AZ48)</f>
        <v>2550.3187500000004</v>
      </c>
      <c r="BW48" s="7">
        <f>PARAMETRELER!$D$11</f>
        <v>2550.3187500000004</v>
      </c>
      <c r="BX48" s="7">
        <f t="shared" si="29"/>
        <v>68008.5</v>
      </c>
      <c r="BY48" s="7">
        <f t="shared" si="30"/>
        <v>51006.375</v>
      </c>
      <c r="BZ48" s="7">
        <f t="shared" si="31"/>
        <v>20002.5</v>
      </c>
      <c r="CA48" s="5">
        <f>PARAMETRELER!$D$6</f>
        <v>20002.5</v>
      </c>
      <c r="CB48" s="7">
        <f t="shared" si="145"/>
        <v>0</v>
      </c>
      <c r="CC48" s="7">
        <f>IF(BQ48&lt;=PARAMETRELER!$D$6,0,CB48*0.00759)</f>
        <v>0</v>
      </c>
      <c r="CD48" s="20">
        <f t="shared" si="100"/>
        <v>17002.125</v>
      </c>
      <c r="CE48" s="21">
        <f t="shared" si="101"/>
        <v>4100.5124999999998</v>
      </c>
      <c r="CF48" s="21">
        <f t="shared" si="32"/>
        <v>400.05</v>
      </c>
      <c r="CG48" s="20">
        <f t="shared" si="33"/>
        <v>24503.0625</v>
      </c>
      <c r="CH48" s="44">
        <f t="shared" si="102"/>
        <v>1000.125</v>
      </c>
      <c r="CI48" s="45">
        <f t="shared" si="103"/>
        <v>23502.9375</v>
      </c>
      <c r="CK48" s="2">
        <v>46</v>
      </c>
      <c r="CL48" s="2" t="str">
        <f t="shared" si="34"/>
        <v xml:space="preserve"> AD SOYAD 46</v>
      </c>
      <c r="CM48" s="7">
        <f t="shared" si="35"/>
        <v>20002.5</v>
      </c>
      <c r="CN48" s="11">
        <f>PARAMETRELER!$D$4</f>
        <v>150018.75</v>
      </c>
      <c r="CO48" s="7">
        <f t="shared" si="146"/>
        <v>2800.3500000000004</v>
      </c>
      <c r="CP48" s="7">
        <f t="shared" si="147"/>
        <v>200.02500000000001</v>
      </c>
      <c r="CQ48" s="7">
        <f t="shared" si="36"/>
        <v>17002.125</v>
      </c>
      <c r="CR48" s="7" cm="1">
        <f t="array" ref="CR48">SUMPRODUCT(--(SUM(G48,AC48,AY48,BU48,CQ48)&gt;PARAMETRELER!$D$21:$D$24), (SUM(G48,AC48,AY48,BU48,CQ48)-PARAMETRELER!$D$21:$D$24), {0.15;0.05;0.07;0.08})-SUM($H$2,H48,AD48,AZ48,BV48)</f>
        <v>2550.3187500000004</v>
      </c>
      <c r="CS48" s="7">
        <f>PARAMETRELER!$D$12</f>
        <v>2550.3187500000004</v>
      </c>
      <c r="CT48" s="7">
        <f t="shared" si="37"/>
        <v>85010.625</v>
      </c>
      <c r="CU48" s="7">
        <f t="shared" si="38"/>
        <v>68008.5</v>
      </c>
      <c r="CV48" s="7">
        <f t="shared" si="39"/>
        <v>20002.5</v>
      </c>
      <c r="CW48" s="5">
        <f>PARAMETRELER!$D$6</f>
        <v>20002.5</v>
      </c>
      <c r="CX48" s="7">
        <f t="shared" si="148"/>
        <v>0</v>
      </c>
      <c r="CY48" s="7">
        <f>IF(CM48&lt;=PARAMETRELER!$D$6,0,CX48*0.00759)</f>
        <v>0</v>
      </c>
      <c r="CZ48" s="20">
        <f t="shared" si="104"/>
        <v>17002.125</v>
      </c>
      <c r="DA48" s="21">
        <f t="shared" si="105"/>
        <v>4100.5124999999998</v>
      </c>
      <c r="DB48" s="21">
        <f t="shared" si="40"/>
        <v>400.05</v>
      </c>
      <c r="DC48" s="20">
        <f t="shared" si="41"/>
        <v>24503.0625</v>
      </c>
      <c r="DD48" s="44">
        <f t="shared" si="106"/>
        <v>1000.125</v>
      </c>
      <c r="DE48" s="45">
        <f t="shared" si="107"/>
        <v>23502.9375</v>
      </c>
      <c r="DG48" s="2">
        <v>46</v>
      </c>
      <c r="DH48" s="2" t="str">
        <f t="shared" si="200"/>
        <v xml:space="preserve"> AD SOYAD 46</v>
      </c>
      <c r="DI48" s="7">
        <f t="shared" si="201"/>
        <v>20002.5</v>
      </c>
      <c r="DJ48" s="11">
        <f>PARAMETRELER!$D$4</f>
        <v>150018.75</v>
      </c>
      <c r="DK48" s="7">
        <f t="shared" si="149"/>
        <v>2800.3500000000004</v>
      </c>
      <c r="DL48" s="7">
        <f t="shared" si="150"/>
        <v>200.02500000000001</v>
      </c>
      <c r="DM48" s="7">
        <f t="shared" si="43"/>
        <v>17002.125</v>
      </c>
      <c r="DN48" s="7" cm="1">
        <f t="array" ref="DN48">SUMPRODUCT(--(SUM(G48,AC48,AY48,BU48,CQ48,DM48)&gt;PARAMETRELER!$D$21:$D$24), (SUM(G48,AC48,AY48,BU48,CQ48,DM48)-PARAMETRELER!$D$21:$D$24), {0.15;0.05;0.07;0.08})-SUM($H$2,H48,AD48,AZ48,BV48,CR48)</f>
        <v>2550.3187499999985</v>
      </c>
      <c r="DO48" s="7">
        <f>PARAMETRELER!$D$13</f>
        <v>2550.3187499999985</v>
      </c>
      <c r="DP48" s="7">
        <f t="shared" si="44"/>
        <v>102012.75</v>
      </c>
      <c r="DQ48" s="7">
        <f t="shared" si="45"/>
        <v>85010.625</v>
      </c>
      <c r="DR48" s="7">
        <f t="shared" si="46"/>
        <v>20002.5</v>
      </c>
      <c r="DS48" s="5">
        <f>PARAMETRELER!$D$6</f>
        <v>20002.5</v>
      </c>
      <c r="DT48" s="7">
        <f t="shared" si="151"/>
        <v>0</v>
      </c>
      <c r="DU48" s="7">
        <f>IF(DI48&lt;=PARAMETRELER!$D$6,0,DT48*0.00759)</f>
        <v>0</v>
      </c>
      <c r="DV48" s="20">
        <f t="shared" si="108"/>
        <v>17002.125</v>
      </c>
      <c r="DW48" s="21">
        <f t="shared" si="109"/>
        <v>4100.5124999999998</v>
      </c>
      <c r="DX48" s="21">
        <f t="shared" si="47"/>
        <v>400.05</v>
      </c>
      <c r="DY48" s="20">
        <f t="shared" si="48"/>
        <v>24503.0625</v>
      </c>
      <c r="DZ48" s="44">
        <f t="shared" si="110"/>
        <v>1000.125</v>
      </c>
      <c r="EA48" s="45">
        <f t="shared" si="111"/>
        <v>23502.9375</v>
      </c>
      <c r="EC48" s="2">
        <v>46</v>
      </c>
      <c r="ED48" s="2" t="str">
        <f t="shared" si="49"/>
        <v xml:space="preserve"> AD SOYAD 46</v>
      </c>
      <c r="EE48" s="7">
        <f t="shared" si="152"/>
        <v>20002.5</v>
      </c>
      <c r="EF48" s="11">
        <f>PARAMETRELER!$D$4</f>
        <v>150018.75</v>
      </c>
      <c r="EG48" s="7">
        <f t="shared" si="153"/>
        <v>2800.3500000000004</v>
      </c>
      <c r="EH48" s="7">
        <f t="shared" si="154"/>
        <v>200.02500000000001</v>
      </c>
      <c r="EI48" s="7">
        <f t="shared" si="155"/>
        <v>17002.125</v>
      </c>
      <c r="EJ48" s="7" cm="1">
        <f t="array" ref="EJ48">SUMPRODUCT(--(SUM(G48,AC48,AY48,BU48,CQ48,DM48,EI48)&gt;PARAMETRELER!$D$21:$D$24), (SUM(G48,AC48,AY48,BU48,CQ48,DM48,EI48)-PARAMETRELER!$D$21:$D$24), {0.15;0.05;0.07;0.08})-SUM($H$2,H48,AD48,AZ48,BV48,CR48,DN48)</f>
        <v>3001.0625000000036</v>
      </c>
      <c r="EK48" s="7">
        <f>PARAMETRELER!$D$14</f>
        <v>3001.0625000000036</v>
      </c>
      <c r="EL48" s="7">
        <f t="shared" si="156"/>
        <v>119014.875</v>
      </c>
      <c r="EM48" s="7">
        <f t="shared" si="157"/>
        <v>102012.75</v>
      </c>
      <c r="EN48" s="7">
        <f t="shared" si="158"/>
        <v>20002.5</v>
      </c>
      <c r="EO48" s="5">
        <f>PARAMETRELER!$D$6</f>
        <v>20002.5</v>
      </c>
      <c r="EP48" s="7">
        <f t="shared" si="159"/>
        <v>0</v>
      </c>
      <c r="EQ48" s="7">
        <f>IF(EE48&lt;=PARAMETRELER!$D$6,0,EP48*0.00759)</f>
        <v>0</v>
      </c>
      <c r="ER48" s="20">
        <f t="shared" si="112"/>
        <v>17002.125</v>
      </c>
      <c r="ES48" s="21">
        <f t="shared" si="113"/>
        <v>4100.5124999999998</v>
      </c>
      <c r="ET48" s="21">
        <f t="shared" si="54"/>
        <v>400.05</v>
      </c>
      <c r="EU48" s="20">
        <f t="shared" si="55"/>
        <v>24503.0625</v>
      </c>
      <c r="EV48" s="44">
        <f t="shared" si="114"/>
        <v>1000.125</v>
      </c>
      <c r="EW48" s="45">
        <f t="shared" si="115"/>
        <v>23502.9375</v>
      </c>
      <c r="EY48" s="2">
        <v>46</v>
      </c>
      <c r="EZ48" s="2" t="str">
        <f t="shared" si="56"/>
        <v xml:space="preserve"> AD SOYAD 46</v>
      </c>
      <c r="FA48" s="7">
        <f t="shared" si="160"/>
        <v>20002.5</v>
      </c>
      <c r="FB48" s="11">
        <f>PARAMETRELER!$D$4</f>
        <v>150018.75</v>
      </c>
      <c r="FC48" s="7">
        <f t="shared" si="161"/>
        <v>2800.3500000000004</v>
      </c>
      <c r="FD48" s="7">
        <f t="shared" si="162"/>
        <v>200.02500000000001</v>
      </c>
      <c r="FE48" s="7">
        <f t="shared" si="163"/>
        <v>17002.125</v>
      </c>
      <c r="FF48" s="7" cm="1">
        <f t="array" ref="FF48">SUMPRODUCT(--(SUM(G48,AC48,AY48,BU48,CQ48,DM48,EI48,FE48)&gt;PARAMETRELER!$D$21:$D$24), (SUM(G48,AC48,AY48,BU48,CQ48,DM48,EI48,FE48)-PARAMETRELER!$D$21:$D$24), {0.15;0.05;0.07;0.08})-SUM($H$2,H48,AD48,AZ48,BV48,CR48,DN48,EJ48)</f>
        <v>3400.4249999999956</v>
      </c>
      <c r="FG48" s="7">
        <f>PARAMETRELER!$D$15</f>
        <v>3400.4249999999956</v>
      </c>
      <c r="FH48" s="7">
        <f t="shared" si="164"/>
        <v>136017</v>
      </c>
      <c r="FI48" s="7">
        <f t="shared" si="165"/>
        <v>119014.875</v>
      </c>
      <c r="FJ48" s="7">
        <f t="shared" si="166"/>
        <v>20002.5</v>
      </c>
      <c r="FK48" s="5">
        <f>PARAMETRELER!$D$6</f>
        <v>20002.5</v>
      </c>
      <c r="FL48" s="7">
        <f t="shared" si="167"/>
        <v>0</v>
      </c>
      <c r="FM48" s="7">
        <f>IF(FA48&lt;=PARAMETRELER!$D$6,0,FL48*0.00759)</f>
        <v>0</v>
      </c>
      <c r="FN48" s="20">
        <f t="shared" si="116"/>
        <v>17002.125</v>
      </c>
      <c r="FO48" s="21">
        <f t="shared" si="117"/>
        <v>4100.5124999999998</v>
      </c>
      <c r="FP48" s="21">
        <f t="shared" si="61"/>
        <v>400.05</v>
      </c>
      <c r="FQ48" s="20">
        <f t="shared" si="62"/>
        <v>24503.0625</v>
      </c>
      <c r="FR48" s="44">
        <f t="shared" si="118"/>
        <v>1000.125</v>
      </c>
      <c r="FS48" s="45">
        <f t="shared" si="119"/>
        <v>23502.9375</v>
      </c>
      <c r="FU48" s="2">
        <v>46</v>
      </c>
      <c r="FV48" s="2" t="str">
        <f t="shared" si="63"/>
        <v xml:space="preserve"> AD SOYAD 46</v>
      </c>
      <c r="FW48" s="7">
        <f t="shared" si="168"/>
        <v>20002.5</v>
      </c>
      <c r="FX48" s="11">
        <f>PARAMETRELER!$D$4</f>
        <v>150018.75</v>
      </c>
      <c r="FY48" s="7">
        <f t="shared" si="169"/>
        <v>2800.3500000000004</v>
      </c>
      <c r="FZ48" s="7">
        <f t="shared" si="170"/>
        <v>200.02500000000001</v>
      </c>
      <c r="GA48" s="7">
        <f t="shared" si="171"/>
        <v>17002.125</v>
      </c>
      <c r="GB48" s="7" cm="1">
        <f t="array" ref="GB48">SUMPRODUCT(--(SUM(G48,AC48,AY48,BU48,CQ48,DM48,EI48,FE48,GA48)&gt;PARAMETRELER!$D$21:$D$24), (SUM(G48,AC48,AY48,BU48,CQ48,DM48,EI48,FE48,GA48)-PARAMETRELER!$D$21:$D$24), {0.15;0.05;0.07;0.08})-SUM($H$2,H48,AD48,AZ48,BV48,CR48,DN48,EJ48,FF48)</f>
        <v>3400.4249999999993</v>
      </c>
      <c r="GC48" s="7">
        <f>PARAMETRELER!$D$16</f>
        <v>3400.4249999999993</v>
      </c>
      <c r="GD48" s="7">
        <f t="shared" si="172"/>
        <v>153019.125</v>
      </c>
      <c r="GE48" s="7">
        <f t="shared" si="173"/>
        <v>136017</v>
      </c>
      <c r="GF48" s="7">
        <f t="shared" si="174"/>
        <v>20002.5</v>
      </c>
      <c r="GG48" s="5">
        <f>PARAMETRELER!$D$6</f>
        <v>20002.5</v>
      </c>
      <c r="GH48" s="7">
        <f t="shared" si="175"/>
        <v>0</v>
      </c>
      <c r="GI48" s="7">
        <f>IF(FW48&lt;=PARAMETRELER!$D$6,0,GH48*0.00759)</f>
        <v>0</v>
      </c>
      <c r="GJ48" s="20">
        <f t="shared" si="120"/>
        <v>17002.125</v>
      </c>
      <c r="GK48" s="21">
        <f t="shared" si="121"/>
        <v>4100.5124999999998</v>
      </c>
      <c r="GL48" s="21">
        <f t="shared" si="68"/>
        <v>400.05</v>
      </c>
      <c r="GM48" s="20">
        <f t="shared" si="69"/>
        <v>24503.0625</v>
      </c>
      <c r="GN48" s="44">
        <f t="shared" si="122"/>
        <v>1000.125</v>
      </c>
      <c r="GO48" s="45">
        <f t="shared" si="123"/>
        <v>23502.9375</v>
      </c>
      <c r="GQ48" s="2">
        <v>46</v>
      </c>
      <c r="GR48" s="2" t="str">
        <f t="shared" si="70"/>
        <v xml:space="preserve"> AD SOYAD 46</v>
      </c>
      <c r="GS48" s="7">
        <f t="shared" si="176"/>
        <v>20002.5</v>
      </c>
      <c r="GT48" s="11">
        <f>PARAMETRELER!$D$4</f>
        <v>150018.75</v>
      </c>
      <c r="GU48" s="7">
        <f t="shared" si="177"/>
        <v>2800.3500000000004</v>
      </c>
      <c r="GV48" s="7">
        <f t="shared" si="178"/>
        <v>200.02500000000001</v>
      </c>
      <c r="GW48" s="7">
        <f t="shared" si="179"/>
        <v>17002.125</v>
      </c>
      <c r="GX48" s="7" cm="1">
        <f t="array" ref="GX48">SUMPRODUCT(--(SUM(G48,AC48,AY48,BU48,CQ48,DM48,EI48,FE48,GA48,GW48)&gt;PARAMETRELER!$D$21:$D$24), (SUM(G48,AC48,AY48,BU48,CQ48,DM48,EI48,FE48,GA48,GW48)-PARAMETRELER!$D$21:$D$24), {0.15;0.05;0.07;0.08})-SUM($H$2,H48,AD48,AZ48,BV48,CR48,DN48,EJ48,FF48,GB48)</f>
        <v>3400.4250000000029</v>
      </c>
      <c r="GY48" s="7">
        <f>PARAMETRELER!$D$17</f>
        <v>3400.4250000000029</v>
      </c>
      <c r="GZ48" s="7">
        <f t="shared" si="180"/>
        <v>170021.25</v>
      </c>
      <c r="HA48" s="7">
        <f t="shared" si="181"/>
        <v>153019.125</v>
      </c>
      <c r="HB48" s="7">
        <f t="shared" si="182"/>
        <v>20002.5</v>
      </c>
      <c r="HC48" s="5">
        <f>PARAMETRELER!$D$6</f>
        <v>20002.5</v>
      </c>
      <c r="HD48" s="7">
        <f t="shared" si="183"/>
        <v>0</v>
      </c>
      <c r="HE48" s="7">
        <f>IF(GS48&lt;=PARAMETRELER!$D$6,0,HD48*0.00759)</f>
        <v>0</v>
      </c>
      <c r="HF48" s="20">
        <f t="shared" si="124"/>
        <v>17002.125</v>
      </c>
      <c r="HG48" s="21">
        <f t="shared" si="125"/>
        <v>4100.5124999999998</v>
      </c>
      <c r="HH48" s="21">
        <f t="shared" si="75"/>
        <v>400.05</v>
      </c>
      <c r="HI48" s="20">
        <f t="shared" si="76"/>
        <v>24503.0625</v>
      </c>
      <c r="HJ48" s="44">
        <f t="shared" si="126"/>
        <v>1000.125</v>
      </c>
      <c r="HK48" s="45">
        <f t="shared" si="127"/>
        <v>23502.9375</v>
      </c>
      <c r="HM48" s="2">
        <v>46</v>
      </c>
      <c r="HN48" s="2" t="str">
        <f t="shared" si="77"/>
        <v xml:space="preserve"> AD SOYAD 46</v>
      </c>
      <c r="HO48" s="7">
        <f t="shared" si="184"/>
        <v>20002.5</v>
      </c>
      <c r="HP48" s="11">
        <f>PARAMETRELER!$D$4</f>
        <v>150018.75</v>
      </c>
      <c r="HQ48" s="7">
        <f t="shared" si="185"/>
        <v>2800.3500000000004</v>
      </c>
      <c r="HR48" s="7">
        <f t="shared" si="186"/>
        <v>200.02500000000001</v>
      </c>
      <c r="HS48" s="7">
        <f t="shared" si="187"/>
        <v>17002.125</v>
      </c>
      <c r="HT48" s="7" cm="1">
        <f t="array" ref="HT48">SUMPRODUCT(--(SUM(G48,AC48,AY48,BU48,CQ48,DM48,EI48,FE48,GA48,GW48,HS48)&gt;PARAMETRELER!$D$21:$D$24), (SUM(G48,AC48,AY48,BU48,CQ48,DM48,EI48,FE48,GA48,GW48,HS48)-PARAMETRELER!$D$21:$D$24), {0.15;0.05;0.07;0.08})-SUM($H$2,H48,AD48,AZ48,BV48,CR48,DN48,EJ48,FF48,GB48,GX48)</f>
        <v>3400.4249999999993</v>
      </c>
      <c r="HU48" s="7">
        <f>PARAMETRELER!$D$18</f>
        <v>3400.4249999999993</v>
      </c>
      <c r="HV48" s="7">
        <f t="shared" si="188"/>
        <v>187023.375</v>
      </c>
      <c r="HW48" s="7">
        <f t="shared" si="189"/>
        <v>170021.25</v>
      </c>
      <c r="HX48" s="7">
        <f t="shared" si="190"/>
        <v>20002.5</v>
      </c>
      <c r="HY48" s="5">
        <f>PARAMETRELER!$D$6</f>
        <v>20002.5</v>
      </c>
      <c r="HZ48" s="7">
        <f t="shared" si="191"/>
        <v>0</v>
      </c>
      <c r="IA48" s="7">
        <f>IF(HO48&lt;=PARAMETRELER!$D$6,0,HZ48*0.00759)</f>
        <v>0</v>
      </c>
      <c r="IB48" s="20">
        <f t="shared" si="128"/>
        <v>17002.125</v>
      </c>
      <c r="IC48" s="21">
        <f t="shared" si="129"/>
        <v>4100.5124999999998</v>
      </c>
      <c r="ID48" s="21">
        <f t="shared" si="82"/>
        <v>400.05</v>
      </c>
      <c r="IE48" s="20">
        <f t="shared" si="83"/>
        <v>24503.0625</v>
      </c>
      <c r="IF48" s="44">
        <f t="shared" si="130"/>
        <v>1000.125</v>
      </c>
      <c r="IG48" s="45">
        <f t="shared" si="131"/>
        <v>23502.9375</v>
      </c>
      <c r="II48" s="2">
        <v>46</v>
      </c>
      <c r="IJ48" s="2" t="str">
        <f t="shared" si="84"/>
        <v xml:space="preserve"> AD SOYAD 46</v>
      </c>
      <c r="IK48" s="7">
        <f t="shared" si="192"/>
        <v>20002.5</v>
      </c>
      <c r="IL48" s="11">
        <f>PARAMETRELER!$D$4</f>
        <v>150018.75</v>
      </c>
      <c r="IM48" s="7">
        <f t="shared" si="193"/>
        <v>2800.3500000000004</v>
      </c>
      <c r="IN48" s="7">
        <f t="shared" si="194"/>
        <v>200.02500000000001</v>
      </c>
      <c r="IO48" s="7">
        <f t="shared" si="195"/>
        <v>17002.125</v>
      </c>
      <c r="IP48" s="7" cm="1">
        <f t="array" ref="IP48">SUMPRODUCT(--(SUM(G48,AC48,AY48,BU48,CQ48,DM48,EI48,FE48,GA48,GW48,HS48,IO48)&gt;PARAMETRELER!$D$21:$D$24), (SUM(G48,AC48,AY48,BU48,CQ48,DM48,EI48,FE48,GA48,GW48,HS48,IO48)-PARAMETRELER!$D$21:$D$24), {0.15;0.05;0.07;0.08})-SUM($H$2,H48,AD48,AZ48,BV48,CR48,DN48,EJ48,FF48,GB48,GX48,HT48)</f>
        <v>3400.4249999999993</v>
      </c>
      <c r="IQ48" s="7">
        <f>PARAMETRELER!$D$19</f>
        <v>3400.4249999999993</v>
      </c>
      <c r="IR48" s="7">
        <f t="shared" si="196"/>
        <v>204025.5</v>
      </c>
      <c r="IS48" s="7">
        <f t="shared" si="197"/>
        <v>187023.375</v>
      </c>
      <c r="IT48" s="7">
        <f t="shared" si="198"/>
        <v>20002.5</v>
      </c>
      <c r="IU48" s="5">
        <f>PARAMETRELER!$D$6</f>
        <v>20002.5</v>
      </c>
      <c r="IV48" s="7">
        <f t="shared" si="199"/>
        <v>0</v>
      </c>
      <c r="IW48" s="7">
        <f>IF(IK48&lt;=PARAMETRELER!$D$6,0,IV48*0.00759)</f>
        <v>0</v>
      </c>
      <c r="IX48" s="20">
        <f t="shared" si="132"/>
        <v>17002.125</v>
      </c>
      <c r="IY48" s="21">
        <f t="shared" si="133"/>
        <v>4100.5124999999998</v>
      </c>
      <c r="IZ48" s="21">
        <f t="shared" si="89"/>
        <v>400.05</v>
      </c>
      <c r="JA48" s="20">
        <f t="shared" si="90"/>
        <v>24503.0625</v>
      </c>
      <c r="JB48" s="44">
        <f t="shared" si="134"/>
        <v>1000.125</v>
      </c>
      <c r="JC48" s="45">
        <f t="shared" si="135"/>
        <v>23502.9375</v>
      </c>
    </row>
    <row r="49" spans="1:263" ht="15.6" x14ac:dyDescent="0.3">
      <c r="A49" s="3">
        <v>47</v>
      </c>
      <c r="B49" s="3" t="str">
        <f>'YILLIK MALİYET RAPORU'!B49</f>
        <v xml:space="preserve"> AD SOYAD 47</v>
      </c>
      <c r="C49" s="4">
        <f>'YILLIK MALİYET RAPORU'!C49</f>
        <v>20002.5</v>
      </c>
      <c r="D49" s="4">
        <f>PARAMETRELER!$D$4</f>
        <v>150018.75</v>
      </c>
      <c r="E49" s="4">
        <f t="shared" si="0"/>
        <v>2800.3500000000004</v>
      </c>
      <c r="F49" s="4">
        <f t="shared" si="1"/>
        <v>200.02500000000001</v>
      </c>
      <c r="G49" s="4">
        <f t="shared" si="2"/>
        <v>17002.125</v>
      </c>
      <c r="H49" s="4" cm="1">
        <f t="array" ref="H49">SUMPRODUCT(--(SUM(G49:G49)&gt;PARAMETRELER!$D$21:$D$24), (SUM(G49:G49)-PARAMETRELER!$D$21:$D$24), {0.15;0.05;0.07;0.08})-SUM($H$2:$H$2)</f>
        <v>2550.3187499999999</v>
      </c>
      <c r="I49" s="4">
        <f>PARAMETRELER!$D$8</f>
        <v>2550.3187499999999</v>
      </c>
      <c r="J49" s="4">
        <f t="shared" si="3"/>
        <v>17002.125</v>
      </c>
      <c r="K49" s="4">
        <v>0</v>
      </c>
      <c r="L49" s="4">
        <f t="shared" si="4"/>
        <v>20002.5</v>
      </c>
      <c r="M49" s="4">
        <f>PARAMETRELER!$D$6</f>
        <v>20002.5</v>
      </c>
      <c r="N49" s="4">
        <f t="shared" si="136"/>
        <v>0</v>
      </c>
      <c r="O49" s="4">
        <f>IF(C49&lt;=PARAMETRELER!$D$6,0,N49*0.00759)</f>
        <v>0</v>
      </c>
      <c r="P49" s="20">
        <f t="shared" si="5"/>
        <v>17002.125</v>
      </c>
      <c r="Q49" s="21">
        <f t="shared" si="6"/>
        <v>4100.5124999999998</v>
      </c>
      <c r="R49" s="21">
        <f t="shared" si="7"/>
        <v>400.05</v>
      </c>
      <c r="S49" s="22">
        <f t="shared" si="8"/>
        <v>24503.0625</v>
      </c>
      <c r="T49" s="44">
        <f t="shared" si="9"/>
        <v>1000.125</v>
      </c>
      <c r="U49" s="45">
        <f t="shared" si="91"/>
        <v>23502.9375</v>
      </c>
      <c r="W49" s="3">
        <v>47</v>
      </c>
      <c r="X49" s="3" t="str">
        <f t="shared" si="10"/>
        <v xml:space="preserve"> AD SOYAD 47</v>
      </c>
      <c r="Y49" s="4">
        <f t="shared" si="11"/>
        <v>20002.5</v>
      </c>
      <c r="Z49" s="4">
        <f>PARAMETRELER!$D$4</f>
        <v>150018.75</v>
      </c>
      <c r="AA49" s="4">
        <f t="shared" si="137"/>
        <v>2800.3500000000004</v>
      </c>
      <c r="AB49" s="4">
        <f t="shared" si="138"/>
        <v>200.02500000000001</v>
      </c>
      <c r="AC49" s="4">
        <f t="shared" si="12"/>
        <v>17002.125</v>
      </c>
      <c r="AD49" s="4" cm="1">
        <f t="array" ref="AD49">SUMPRODUCT(--(SUM(G49,AC49)&gt;PARAMETRELER!$D$21:$D$24), (SUM(G49,AC49)-PARAMETRELER!$D$21:$D$24), {0.15;0.05;0.07;0.08})-SUM($H$2,H49)</f>
        <v>2550.3187499999999</v>
      </c>
      <c r="AE49" s="4">
        <f>PARAMETRELER!$D$9</f>
        <v>2550.3187499999999</v>
      </c>
      <c r="AF49" s="4">
        <f t="shared" si="13"/>
        <v>34004.25</v>
      </c>
      <c r="AG49" s="4">
        <f t="shared" si="14"/>
        <v>17002.125</v>
      </c>
      <c r="AH49" s="4">
        <f t="shared" si="15"/>
        <v>20002.5</v>
      </c>
      <c r="AI49" s="4">
        <f>PARAMETRELER!$D$6</f>
        <v>20002.5</v>
      </c>
      <c r="AJ49" s="4">
        <f t="shared" si="139"/>
        <v>0</v>
      </c>
      <c r="AK49" s="4">
        <f>IF(Y49&lt;=PARAMETRELER!$D$6,0,AJ49*0.00759)</f>
        <v>0</v>
      </c>
      <c r="AL49" s="20">
        <f t="shared" si="92"/>
        <v>17002.125</v>
      </c>
      <c r="AM49" s="21">
        <f t="shared" si="93"/>
        <v>4100.5124999999998</v>
      </c>
      <c r="AN49" s="21">
        <f t="shared" si="16"/>
        <v>400.05</v>
      </c>
      <c r="AO49" s="22">
        <f t="shared" si="17"/>
        <v>24503.0625</v>
      </c>
      <c r="AP49" s="44">
        <f t="shared" si="94"/>
        <v>1000.125</v>
      </c>
      <c r="AQ49" s="45">
        <f t="shared" si="95"/>
        <v>23502.9375</v>
      </c>
      <c r="AS49" s="3">
        <v>47</v>
      </c>
      <c r="AT49" s="3" t="str">
        <f t="shared" si="18"/>
        <v xml:space="preserve"> AD SOYAD 47</v>
      </c>
      <c r="AU49" s="4">
        <f t="shared" si="19"/>
        <v>20002.5</v>
      </c>
      <c r="AV49" s="4">
        <f>PARAMETRELER!$D$4</f>
        <v>150018.75</v>
      </c>
      <c r="AW49" s="4">
        <f t="shared" si="140"/>
        <v>2800.3500000000004</v>
      </c>
      <c r="AX49" s="4">
        <f t="shared" si="141"/>
        <v>200.02500000000001</v>
      </c>
      <c r="AY49" s="4">
        <f t="shared" si="20"/>
        <v>17002.125</v>
      </c>
      <c r="AZ49" s="4" cm="1">
        <f t="array" ref="AZ49">SUMPRODUCT(--(SUM(G49,AC49,AY49)&gt;PARAMETRELER!$D$21:$D$24), (SUM(G49,AC49,AY49)-PARAMETRELER!$D$21:$D$24), {0.15;0.05;0.07;0.08})-SUM($H$2,H49,AD49)</f>
        <v>2550.3187499999995</v>
      </c>
      <c r="BA49" s="4">
        <f>PARAMETRELER!$D$10</f>
        <v>2550.3187499999995</v>
      </c>
      <c r="BB49" s="4">
        <f t="shared" si="21"/>
        <v>51006.375</v>
      </c>
      <c r="BC49" s="4">
        <f t="shared" si="22"/>
        <v>34004.25</v>
      </c>
      <c r="BD49" s="4">
        <f t="shared" si="23"/>
        <v>20002.5</v>
      </c>
      <c r="BE49" s="4">
        <f>PARAMETRELER!$D$6</f>
        <v>20002.5</v>
      </c>
      <c r="BF49" s="4">
        <f t="shared" si="142"/>
        <v>0</v>
      </c>
      <c r="BG49" s="4">
        <f>IF(AU49&lt;=PARAMETRELER!$D$6,0,BF49*0.00759)</f>
        <v>0</v>
      </c>
      <c r="BH49" s="20">
        <f t="shared" si="96"/>
        <v>17002.125</v>
      </c>
      <c r="BI49" s="21">
        <f t="shared" si="97"/>
        <v>4100.5124999999998</v>
      </c>
      <c r="BJ49" s="21">
        <f t="shared" si="24"/>
        <v>400.05</v>
      </c>
      <c r="BK49" s="22">
        <f t="shared" si="25"/>
        <v>24503.0625</v>
      </c>
      <c r="BL49" s="44">
        <f t="shared" si="98"/>
        <v>1000.125</v>
      </c>
      <c r="BM49" s="45">
        <f t="shared" si="99"/>
        <v>23502.9375</v>
      </c>
      <c r="BO49" s="3">
        <v>47</v>
      </c>
      <c r="BP49" s="3" t="str">
        <f t="shared" si="26"/>
        <v xml:space="preserve"> AD SOYAD 47</v>
      </c>
      <c r="BQ49" s="4">
        <f t="shared" si="27"/>
        <v>20002.5</v>
      </c>
      <c r="BR49" s="4">
        <f>PARAMETRELER!$D$4</f>
        <v>150018.75</v>
      </c>
      <c r="BS49" s="4">
        <f t="shared" si="143"/>
        <v>2800.3500000000004</v>
      </c>
      <c r="BT49" s="4">
        <f t="shared" si="144"/>
        <v>200.02500000000001</v>
      </c>
      <c r="BU49" s="4">
        <f t="shared" si="28"/>
        <v>17002.125</v>
      </c>
      <c r="BV49" s="4" cm="1">
        <f t="array" ref="BV49">SUMPRODUCT(--(SUM(G49,AC49,AY49,BU49)&gt;PARAMETRELER!$D$21:$D$24), (SUM(G49,AC49,AY49,BU49)-PARAMETRELER!$D$21:$D$24), {0.15;0.05;0.07;0.08})-SUM($H$2,H49,AD49,AZ49)</f>
        <v>2550.3187500000004</v>
      </c>
      <c r="BW49" s="4">
        <f>PARAMETRELER!$D$11</f>
        <v>2550.3187500000004</v>
      </c>
      <c r="BX49" s="4">
        <f t="shared" si="29"/>
        <v>68008.5</v>
      </c>
      <c r="BY49" s="4">
        <f t="shared" si="30"/>
        <v>51006.375</v>
      </c>
      <c r="BZ49" s="4">
        <f t="shared" si="31"/>
        <v>20002.5</v>
      </c>
      <c r="CA49" s="4">
        <f>PARAMETRELER!$D$6</f>
        <v>20002.5</v>
      </c>
      <c r="CB49" s="4">
        <f t="shared" si="145"/>
        <v>0</v>
      </c>
      <c r="CC49" s="4">
        <f>IF(BQ49&lt;=PARAMETRELER!$D$6,0,CB49*0.00759)</f>
        <v>0</v>
      </c>
      <c r="CD49" s="20">
        <f t="shared" si="100"/>
        <v>17002.125</v>
      </c>
      <c r="CE49" s="21">
        <f t="shared" si="101"/>
        <v>4100.5124999999998</v>
      </c>
      <c r="CF49" s="21">
        <f t="shared" si="32"/>
        <v>400.05</v>
      </c>
      <c r="CG49" s="22">
        <f t="shared" si="33"/>
        <v>24503.0625</v>
      </c>
      <c r="CH49" s="44">
        <f t="shared" si="102"/>
        <v>1000.125</v>
      </c>
      <c r="CI49" s="45">
        <f t="shared" si="103"/>
        <v>23502.9375</v>
      </c>
      <c r="CK49" s="3">
        <v>47</v>
      </c>
      <c r="CL49" s="3" t="str">
        <f t="shared" si="34"/>
        <v xml:space="preserve"> AD SOYAD 47</v>
      </c>
      <c r="CM49" s="4">
        <f t="shared" si="35"/>
        <v>20002.5</v>
      </c>
      <c r="CN49" s="4">
        <f>PARAMETRELER!$D$4</f>
        <v>150018.75</v>
      </c>
      <c r="CO49" s="4">
        <f t="shared" si="146"/>
        <v>2800.3500000000004</v>
      </c>
      <c r="CP49" s="4">
        <f t="shared" si="147"/>
        <v>200.02500000000001</v>
      </c>
      <c r="CQ49" s="4">
        <f t="shared" si="36"/>
        <v>17002.125</v>
      </c>
      <c r="CR49" s="4" cm="1">
        <f t="array" ref="CR49">SUMPRODUCT(--(SUM(G49,AC49,AY49,BU49,CQ49)&gt;PARAMETRELER!$D$21:$D$24), (SUM(G49,AC49,AY49,BU49,CQ49)-PARAMETRELER!$D$21:$D$24), {0.15;0.05;0.07;0.08})-SUM($H$2,H49,AD49,AZ49,BV49)</f>
        <v>2550.3187500000004</v>
      </c>
      <c r="CS49" s="4">
        <f>PARAMETRELER!$D$12</f>
        <v>2550.3187500000004</v>
      </c>
      <c r="CT49" s="4">
        <f t="shared" si="37"/>
        <v>85010.625</v>
      </c>
      <c r="CU49" s="4">
        <f t="shared" si="38"/>
        <v>68008.5</v>
      </c>
      <c r="CV49" s="4">
        <f t="shared" si="39"/>
        <v>20002.5</v>
      </c>
      <c r="CW49" s="4">
        <f>PARAMETRELER!$D$6</f>
        <v>20002.5</v>
      </c>
      <c r="CX49" s="4">
        <f t="shared" si="148"/>
        <v>0</v>
      </c>
      <c r="CY49" s="4">
        <f>IF(CM49&lt;=PARAMETRELER!$D$6,0,CX49*0.00759)</f>
        <v>0</v>
      </c>
      <c r="CZ49" s="20">
        <f t="shared" si="104"/>
        <v>17002.125</v>
      </c>
      <c r="DA49" s="21">
        <f t="shared" si="105"/>
        <v>4100.5124999999998</v>
      </c>
      <c r="DB49" s="21">
        <f t="shared" si="40"/>
        <v>400.05</v>
      </c>
      <c r="DC49" s="22">
        <f t="shared" si="41"/>
        <v>24503.0625</v>
      </c>
      <c r="DD49" s="44">
        <f t="shared" si="106"/>
        <v>1000.125</v>
      </c>
      <c r="DE49" s="45">
        <f t="shared" si="107"/>
        <v>23502.9375</v>
      </c>
      <c r="DG49" s="3">
        <v>47</v>
      </c>
      <c r="DH49" s="3" t="str">
        <f t="shared" si="200"/>
        <v xml:space="preserve"> AD SOYAD 47</v>
      </c>
      <c r="DI49" s="4">
        <f t="shared" si="201"/>
        <v>20002.5</v>
      </c>
      <c r="DJ49" s="4">
        <f>PARAMETRELER!$D$4</f>
        <v>150018.75</v>
      </c>
      <c r="DK49" s="4">
        <f t="shared" si="149"/>
        <v>2800.3500000000004</v>
      </c>
      <c r="DL49" s="4">
        <f t="shared" si="150"/>
        <v>200.02500000000001</v>
      </c>
      <c r="DM49" s="4">
        <f t="shared" si="43"/>
        <v>17002.125</v>
      </c>
      <c r="DN49" s="4" cm="1">
        <f t="array" ref="DN49">SUMPRODUCT(--(SUM(G49,AC49,AY49,BU49,CQ49,DM49)&gt;PARAMETRELER!$D$21:$D$24), (SUM(G49,AC49,AY49,BU49,CQ49,DM49)-PARAMETRELER!$D$21:$D$24), {0.15;0.05;0.07;0.08})-SUM($H$2,H49,AD49,AZ49,BV49,CR49)</f>
        <v>2550.3187499999985</v>
      </c>
      <c r="DO49" s="4">
        <f>PARAMETRELER!$D$13</f>
        <v>2550.3187499999985</v>
      </c>
      <c r="DP49" s="4">
        <f t="shared" si="44"/>
        <v>102012.75</v>
      </c>
      <c r="DQ49" s="4">
        <f t="shared" si="45"/>
        <v>85010.625</v>
      </c>
      <c r="DR49" s="4">
        <f t="shared" si="46"/>
        <v>20002.5</v>
      </c>
      <c r="DS49" s="4">
        <f>PARAMETRELER!$D$6</f>
        <v>20002.5</v>
      </c>
      <c r="DT49" s="4">
        <f t="shared" si="151"/>
        <v>0</v>
      </c>
      <c r="DU49" s="4">
        <f>IF(DI49&lt;=PARAMETRELER!$D$6,0,DT49*0.00759)</f>
        <v>0</v>
      </c>
      <c r="DV49" s="20">
        <f t="shared" si="108"/>
        <v>17002.125</v>
      </c>
      <c r="DW49" s="21">
        <f t="shared" si="109"/>
        <v>4100.5124999999998</v>
      </c>
      <c r="DX49" s="21">
        <f t="shared" si="47"/>
        <v>400.05</v>
      </c>
      <c r="DY49" s="22">
        <f t="shared" si="48"/>
        <v>24503.0625</v>
      </c>
      <c r="DZ49" s="44">
        <f t="shared" si="110"/>
        <v>1000.125</v>
      </c>
      <c r="EA49" s="45">
        <f t="shared" si="111"/>
        <v>23502.9375</v>
      </c>
      <c r="EC49" s="3">
        <v>47</v>
      </c>
      <c r="ED49" s="3" t="str">
        <f t="shared" si="49"/>
        <v xml:space="preserve"> AD SOYAD 47</v>
      </c>
      <c r="EE49" s="4">
        <f t="shared" si="152"/>
        <v>20002.5</v>
      </c>
      <c r="EF49" s="4">
        <f>PARAMETRELER!$D$4</f>
        <v>150018.75</v>
      </c>
      <c r="EG49" s="4">
        <f t="shared" si="153"/>
        <v>2800.3500000000004</v>
      </c>
      <c r="EH49" s="4">
        <f t="shared" si="154"/>
        <v>200.02500000000001</v>
      </c>
      <c r="EI49" s="4">
        <f t="shared" si="155"/>
        <v>17002.125</v>
      </c>
      <c r="EJ49" s="4" cm="1">
        <f t="array" ref="EJ49">SUMPRODUCT(--(SUM(G49,AC49,AY49,BU49,CQ49,DM49,EI49)&gt;PARAMETRELER!$D$21:$D$24), (SUM(G49,AC49,AY49,BU49,CQ49,DM49,EI49)-PARAMETRELER!$D$21:$D$24), {0.15;0.05;0.07;0.08})-SUM($H$2,H49,AD49,AZ49,BV49,CR49,DN49)</f>
        <v>3001.0625000000036</v>
      </c>
      <c r="EK49" s="4">
        <f>PARAMETRELER!$D$14</f>
        <v>3001.0625000000036</v>
      </c>
      <c r="EL49" s="4">
        <f t="shared" si="156"/>
        <v>119014.875</v>
      </c>
      <c r="EM49" s="4">
        <f t="shared" si="157"/>
        <v>102012.75</v>
      </c>
      <c r="EN49" s="4">
        <f t="shared" si="158"/>
        <v>20002.5</v>
      </c>
      <c r="EO49" s="4">
        <f>PARAMETRELER!$D$6</f>
        <v>20002.5</v>
      </c>
      <c r="EP49" s="4">
        <f t="shared" si="159"/>
        <v>0</v>
      </c>
      <c r="EQ49" s="4">
        <f>IF(EE49&lt;=PARAMETRELER!$D$6,0,EP49*0.00759)</f>
        <v>0</v>
      </c>
      <c r="ER49" s="20">
        <f t="shared" si="112"/>
        <v>17002.125</v>
      </c>
      <c r="ES49" s="21">
        <f t="shared" si="113"/>
        <v>4100.5124999999998</v>
      </c>
      <c r="ET49" s="21">
        <f t="shared" si="54"/>
        <v>400.05</v>
      </c>
      <c r="EU49" s="22">
        <f t="shared" si="55"/>
        <v>24503.0625</v>
      </c>
      <c r="EV49" s="44">
        <f t="shared" si="114"/>
        <v>1000.125</v>
      </c>
      <c r="EW49" s="45">
        <f t="shared" si="115"/>
        <v>23502.9375</v>
      </c>
      <c r="EY49" s="3">
        <v>47</v>
      </c>
      <c r="EZ49" s="3" t="str">
        <f t="shared" si="56"/>
        <v xml:space="preserve"> AD SOYAD 47</v>
      </c>
      <c r="FA49" s="4">
        <f t="shared" si="160"/>
        <v>20002.5</v>
      </c>
      <c r="FB49" s="4">
        <f>PARAMETRELER!$D$4</f>
        <v>150018.75</v>
      </c>
      <c r="FC49" s="4">
        <f t="shared" si="161"/>
        <v>2800.3500000000004</v>
      </c>
      <c r="FD49" s="4">
        <f t="shared" si="162"/>
        <v>200.02500000000001</v>
      </c>
      <c r="FE49" s="4">
        <f t="shared" si="163"/>
        <v>17002.125</v>
      </c>
      <c r="FF49" s="4" cm="1">
        <f t="array" ref="FF49">SUMPRODUCT(--(SUM(G49,AC49,AY49,BU49,CQ49,DM49,EI49,FE49)&gt;PARAMETRELER!$D$21:$D$24), (SUM(G49,AC49,AY49,BU49,CQ49,DM49,EI49,FE49)-PARAMETRELER!$D$21:$D$24), {0.15;0.05;0.07;0.08})-SUM($H$2,H49,AD49,AZ49,BV49,CR49,DN49,EJ49)</f>
        <v>3400.4249999999956</v>
      </c>
      <c r="FG49" s="4">
        <f>PARAMETRELER!$D$15</f>
        <v>3400.4249999999956</v>
      </c>
      <c r="FH49" s="4">
        <f t="shared" si="164"/>
        <v>136017</v>
      </c>
      <c r="FI49" s="4">
        <f t="shared" si="165"/>
        <v>119014.875</v>
      </c>
      <c r="FJ49" s="4">
        <f t="shared" si="166"/>
        <v>20002.5</v>
      </c>
      <c r="FK49" s="4">
        <f>PARAMETRELER!$D$6</f>
        <v>20002.5</v>
      </c>
      <c r="FL49" s="4">
        <f t="shared" si="167"/>
        <v>0</v>
      </c>
      <c r="FM49" s="4">
        <f>IF(FA49&lt;=PARAMETRELER!$D$6,0,FL49*0.00759)</f>
        <v>0</v>
      </c>
      <c r="FN49" s="20">
        <f t="shared" si="116"/>
        <v>17002.125</v>
      </c>
      <c r="FO49" s="21">
        <f t="shared" si="117"/>
        <v>4100.5124999999998</v>
      </c>
      <c r="FP49" s="21">
        <f t="shared" si="61"/>
        <v>400.05</v>
      </c>
      <c r="FQ49" s="22">
        <f t="shared" si="62"/>
        <v>24503.0625</v>
      </c>
      <c r="FR49" s="44">
        <f t="shared" si="118"/>
        <v>1000.125</v>
      </c>
      <c r="FS49" s="45">
        <f t="shared" si="119"/>
        <v>23502.9375</v>
      </c>
      <c r="FU49" s="3">
        <v>47</v>
      </c>
      <c r="FV49" s="3" t="str">
        <f t="shared" si="63"/>
        <v xml:space="preserve"> AD SOYAD 47</v>
      </c>
      <c r="FW49" s="4">
        <f t="shared" si="168"/>
        <v>20002.5</v>
      </c>
      <c r="FX49" s="4">
        <f>PARAMETRELER!$D$4</f>
        <v>150018.75</v>
      </c>
      <c r="FY49" s="4">
        <f t="shared" si="169"/>
        <v>2800.3500000000004</v>
      </c>
      <c r="FZ49" s="4">
        <f t="shared" si="170"/>
        <v>200.02500000000001</v>
      </c>
      <c r="GA49" s="4">
        <f t="shared" si="171"/>
        <v>17002.125</v>
      </c>
      <c r="GB49" s="4" cm="1">
        <f t="array" ref="GB49">SUMPRODUCT(--(SUM(G49,AC49,AY49,BU49,CQ49,DM49,EI49,FE49,GA49)&gt;PARAMETRELER!$D$21:$D$24), (SUM(G49,AC49,AY49,BU49,CQ49,DM49,EI49,FE49,GA49)-PARAMETRELER!$D$21:$D$24), {0.15;0.05;0.07;0.08})-SUM($H$2,H49,AD49,AZ49,BV49,CR49,DN49,EJ49,FF49)</f>
        <v>3400.4249999999993</v>
      </c>
      <c r="GC49" s="4">
        <f>PARAMETRELER!$D$16</f>
        <v>3400.4249999999993</v>
      </c>
      <c r="GD49" s="4">
        <f t="shared" si="172"/>
        <v>153019.125</v>
      </c>
      <c r="GE49" s="4">
        <f t="shared" si="173"/>
        <v>136017</v>
      </c>
      <c r="GF49" s="4">
        <f t="shared" si="174"/>
        <v>20002.5</v>
      </c>
      <c r="GG49" s="4">
        <f>PARAMETRELER!$D$6</f>
        <v>20002.5</v>
      </c>
      <c r="GH49" s="4">
        <f t="shared" si="175"/>
        <v>0</v>
      </c>
      <c r="GI49" s="4">
        <f>IF(FW49&lt;=PARAMETRELER!$D$6,0,GH49*0.00759)</f>
        <v>0</v>
      </c>
      <c r="GJ49" s="20">
        <f t="shared" si="120"/>
        <v>17002.125</v>
      </c>
      <c r="GK49" s="21">
        <f t="shared" si="121"/>
        <v>4100.5124999999998</v>
      </c>
      <c r="GL49" s="21">
        <f t="shared" si="68"/>
        <v>400.05</v>
      </c>
      <c r="GM49" s="22">
        <f t="shared" si="69"/>
        <v>24503.0625</v>
      </c>
      <c r="GN49" s="44">
        <f t="shared" si="122"/>
        <v>1000.125</v>
      </c>
      <c r="GO49" s="45">
        <f t="shared" si="123"/>
        <v>23502.9375</v>
      </c>
      <c r="GQ49" s="3">
        <v>47</v>
      </c>
      <c r="GR49" s="3" t="str">
        <f t="shared" si="70"/>
        <v xml:space="preserve"> AD SOYAD 47</v>
      </c>
      <c r="GS49" s="4">
        <f t="shared" si="176"/>
        <v>20002.5</v>
      </c>
      <c r="GT49" s="4">
        <f>PARAMETRELER!$D$4</f>
        <v>150018.75</v>
      </c>
      <c r="GU49" s="4">
        <f t="shared" si="177"/>
        <v>2800.3500000000004</v>
      </c>
      <c r="GV49" s="4">
        <f t="shared" si="178"/>
        <v>200.02500000000001</v>
      </c>
      <c r="GW49" s="4">
        <f t="shared" si="179"/>
        <v>17002.125</v>
      </c>
      <c r="GX49" s="4" cm="1">
        <f t="array" ref="GX49">SUMPRODUCT(--(SUM(G49,AC49,AY49,BU49,CQ49,DM49,EI49,FE49,GA49,GW49)&gt;PARAMETRELER!$D$21:$D$24), (SUM(G49,AC49,AY49,BU49,CQ49,DM49,EI49,FE49,GA49,GW49)-PARAMETRELER!$D$21:$D$24), {0.15;0.05;0.07;0.08})-SUM($H$2,H49,AD49,AZ49,BV49,CR49,DN49,EJ49,FF49,GB49)</f>
        <v>3400.4250000000029</v>
      </c>
      <c r="GY49" s="4">
        <f>PARAMETRELER!$D$17</f>
        <v>3400.4250000000029</v>
      </c>
      <c r="GZ49" s="4">
        <f t="shared" si="180"/>
        <v>170021.25</v>
      </c>
      <c r="HA49" s="4">
        <f t="shared" si="181"/>
        <v>153019.125</v>
      </c>
      <c r="HB49" s="4">
        <f t="shared" si="182"/>
        <v>20002.5</v>
      </c>
      <c r="HC49" s="4">
        <f>PARAMETRELER!$D$6</f>
        <v>20002.5</v>
      </c>
      <c r="HD49" s="4">
        <f t="shared" si="183"/>
        <v>0</v>
      </c>
      <c r="HE49" s="4">
        <f>IF(GS49&lt;=PARAMETRELER!$D$6,0,HD49*0.00759)</f>
        <v>0</v>
      </c>
      <c r="HF49" s="20">
        <f t="shared" si="124"/>
        <v>17002.125</v>
      </c>
      <c r="HG49" s="21">
        <f t="shared" si="125"/>
        <v>4100.5124999999998</v>
      </c>
      <c r="HH49" s="21">
        <f t="shared" si="75"/>
        <v>400.05</v>
      </c>
      <c r="HI49" s="22">
        <f t="shared" si="76"/>
        <v>24503.0625</v>
      </c>
      <c r="HJ49" s="44">
        <f t="shared" si="126"/>
        <v>1000.125</v>
      </c>
      <c r="HK49" s="45">
        <f t="shared" si="127"/>
        <v>23502.9375</v>
      </c>
      <c r="HM49" s="3">
        <v>47</v>
      </c>
      <c r="HN49" s="3" t="str">
        <f t="shared" si="77"/>
        <v xml:space="preserve"> AD SOYAD 47</v>
      </c>
      <c r="HO49" s="4">
        <f t="shared" si="184"/>
        <v>20002.5</v>
      </c>
      <c r="HP49" s="4">
        <f>PARAMETRELER!$D$4</f>
        <v>150018.75</v>
      </c>
      <c r="HQ49" s="4">
        <f t="shared" si="185"/>
        <v>2800.3500000000004</v>
      </c>
      <c r="HR49" s="4">
        <f t="shared" si="186"/>
        <v>200.02500000000001</v>
      </c>
      <c r="HS49" s="4">
        <f t="shared" si="187"/>
        <v>17002.125</v>
      </c>
      <c r="HT49" s="4" cm="1">
        <f t="array" ref="HT49">SUMPRODUCT(--(SUM(G49,AC49,AY49,BU49,CQ49,DM49,EI49,FE49,GA49,GW49,HS49)&gt;PARAMETRELER!$D$21:$D$24), (SUM(G49,AC49,AY49,BU49,CQ49,DM49,EI49,FE49,GA49,GW49,HS49)-PARAMETRELER!$D$21:$D$24), {0.15;0.05;0.07;0.08})-SUM($H$2,H49,AD49,AZ49,BV49,CR49,DN49,EJ49,FF49,GB49,GX49)</f>
        <v>3400.4249999999993</v>
      </c>
      <c r="HU49" s="4">
        <f>PARAMETRELER!$D$18</f>
        <v>3400.4249999999993</v>
      </c>
      <c r="HV49" s="4">
        <f t="shared" si="188"/>
        <v>187023.375</v>
      </c>
      <c r="HW49" s="4">
        <f t="shared" si="189"/>
        <v>170021.25</v>
      </c>
      <c r="HX49" s="4">
        <f t="shared" si="190"/>
        <v>20002.5</v>
      </c>
      <c r="HY49" s="4">
        <f>PARAMETRELER!$D$6</f>
        <v>20002.5</v>
      </c>
      <c r="HZ49" s="4">
        <f t="shared" si="191"/>
        <v>0</v>
      </c>
      <c r="IA49" s="4">
        <f>IF(HO49&lt;=PARAMETRELER!$D$6,0,HZ49*0.00759)</f>
        <v>0</v>
      </c>
      <c r="IB49" s="20">
        <f t="shared" si="128"/>
        <v>17002.125</v>
      </c>
      <c r="IC49" s="21">
        <f t="shared" si="129"/>
        <v>4100.5124999999998</v>
      </c>
      <c r="ID49" s="21">
        <f t="shared" si="82"/>
        <v>400.05</v>
      </c>
      <c r="IE49" s="22">
        <f t="shared" si="83"/>
        <v>24503.0625</v>
      </c>
      <c r="IF49" s="44">
        <f t="shared" si="130"/>
        <v>1000.125</v>
      </c>
      <c r="IG49" s="45">
        <f t="shared" si="131"/>
        <v>23502.9375</v>
      </c>
      <c r="II49" s="3">
        <v>47</v>
      </c>
      <c r="IJ49" s="3" t="str">
        <f t="shared" si="84"/>
        <v xml:space="preserve"> AD SOYAD 47</v>
      </c>
      <c r="IK49" s="4">
        <f t="shared" si="192"/>
        <v>20002.5</v>
      </c>
      <c r="IL49" s="4">
        <f>PARAMETRELER!$D$4</f>
        <v>150018.75</v>
      </c>
      <c r="IM49" s="4">
        <f t="shared" si="193"/>
        <v>2800.3500000000004</v>
      </c>
      <c r="IN49" s="4">
        <f t="shared" si="194"/>
        <v>200.02500000000001</v>
      </c>
      <c r="IO49" s="4">
        <f t="shared" si="195"/>
        <v>17002.125</v>
      </c>
      <c r="IP49" s="4" cm="1">
        <f t="array" ref="IP49">SUMPRODUCT(--(SUM(G49,AC49,AY49,BU49,CQ49,DM49,EI49,FE49,GA49,GW49,HS49,IO49)&gt;PARAMETRELER!$D$21:$D$24), (SUM(G49,AC49,AY49,BU49,CQ49,DM49,EI49,FE49,GA49,GW49,HS49,IO49)-PARAMETRELER!$D$21:$D$24), {0.15;0.05;0.07;0.08})-SUM($H$2,H49,AD49,AZ49,BV49,CR49,DN49,EJ49,FF49,GB49,GX49,HT49)</f>
        <v>3400.4249999999993</v>
      </c>
      <c r="IQ49" s="4">
        <f>PARAMETRELER!$D$19</f>
        <v>3400.4249999999993</v>
      </c>
      <c r="IR49" s="4">
        <f t="shared" si="196"/>
        <v>204025.5</v>
      </c>
      <c r="IS49" s="4">
        <f t="shared" si="197"/>
        <v>187023.375</v>
      </c>
      <c r="IT49" s="4">
        <f t="shared" si="198"/>
        <v>20002.5</v>
      </c>
      <c r="IU49" s="4">
        <f>PARAMETRELER!$D$6</f>
        <v>20002.5</v>
      </c>
      <c r="IV49" s="4">
        <f t="shared" si="199"/>
        <v>0</v>
      </c>
      <c r="IW49" s="4">
        <f>IF(IK49&lt;=PARAMETRELER!$D$6,0,IV49*0.00759)</f>
        <v>0</v>
      </c>
      <c r="IX49" s="20">
        <f t="shared" si="132"/>
        <v>17002.125</v>
      </c>
      <c r="IY49" s="21">
        <f t="shared" si="133"/>
        <v>4100.5124999999998</v>
      </c>
      <c r="IZ49" s="21">
        <f t="shared" si="89"/>
        <v>400.05</v>
      </c>
      <c r="JA49" s="22">
        <f t="shared" si="90"/>
        <v>24503.0625</v>
      </c>
      <c r="JB49" s="44">
        <f t="shared" si="134"/>
        <v>1000.125</v>
      </c>
      <c r="JC49" s="45">
        <f t="shared" si="135"/>
        <v>23502.9375</v>
      </c>
    </row>
    <row r="50" spans="1:263" ht="15.6" x14ac:dyDescent="0.3">
      <c r="A50" s="2">
        <v>48</v>
      </c>
      <c r="B50" s="2" t="str">
        <f>'YILLIK MALİYET RAPORU'!B50</f>
        <v xml:space="preserve"> AD SOYAD 48</v>
      </c>
      <c r="C50" s="7">
        <f>'YILLIK MALİYET RAPORU'!C50</f>
        <v>20002.5</v>
      </c>
      <c r="D50" s="11">
        <f>PARAMETRELER!$D$4</f>
        <v>150018.75</v>
      </c>
      <c r="E50" s="7">
        <f t="shared" si="0"/>
        <v>2800.3500000000004</v>
      </c>
      <c r="F50" s="7">
        <f t="shared" si="1"/>
        <v>200.02500000000001</v>
      </c>
      <c r="G50" s="7">
        <f t="shared" si="2"/>
        <v>17002.125</v>
      </c>
      <c r="H50" s="7" cm="1">
        <f t="array" ref="H50">SUMPRODUCT(--(SUM(G50:G50)&gt;PARAMETRELER!$D$21:$D$24), (SUM(G50:G50)-PARAMETRELER!$D$21:$D$24), {0.15;0.05;0.07;0.08})-SUM($H$2:$H$2)</f>
        <v>2550.3187499999999</v>
      </c>
      <c r="I50" s="7">
        <f>PARAMETRELER!$D$8</f>
        <v>2550.3187499999999</v>
      </c>
      <c r="J50" s="7">
        <f t="shared" si="3"/>
        <v>17002.125</v>
      </c>
      <c r="K50" s="7">
        <v>0</v>
      </c>
      <c r="L50" s="7">
        <f t="shared" si="4"/>
        <v>20002.5</v>
      </c>
      <c r="M50" s="5">
        <f>PARAMETRELER!$D$6</f>
        <v>20002.5</v>
      </c>
      <c r="N50" s="7">
        <f t="shared" si="136"/>
        <v>0</v>
      </c>
      <c r="O50" s="7">
        <f>IF(C50&lt;=PARAMETRELER!$D$6,0,N50*0.00759)</f>
        <v>0</v>
      </c>
      <c r="P50" s="20">
        <f t="shared" si="5"/>
        <v>17002.125</v>
      </c>
      <c r="Q50" s="21">
        <f t="shared" si="6"/>
        <v>4100.5124999999998</v>
      </c>
      <c r="R50" s="21">
        <f t="shared" si="7"/>
        <v>400.05</v>
      </c>
      <c r="S50" s="20">
        <f t="shared" si="8"/>
        <v>24503.0625</v>
      </c>
      <c r="T50" s="44">
        <f t="shared" si="9"/>
        <v>1000.125</v>
      </c>
      <c r="U50" s="45">
        <f t="shared" si="91"/>
        <v>23502.9375</v>
      </c>
      <c r="W50" s="2">
        <v>48</v>
      </c>
      <c r="X50" s="2" t="str">
        <f t="shared" si="10"/>
        <v xml:space="preserve"> AD SOYAD 48</v>
      </c>
      <c r="Y50" s="7">
        <f t="shared" si="11"/>
        <v>20002.5</v>
      </c>
      <c r="Z50" s="11">
        <f>PARAMETRELER!$D$4</f>
        <v>150018.75</v>
      </c>
      <c r="AA50" s="7">
        <f t="shared" si="137"/>
        <v>2800.3500000000004</v>
      </c>
      <c r="AB50" s="7">
        <f t="shared" si="138"/>
        <v>200.02500000000001</v>
      </c>
      <c r="AC50" s="7">
        <f t="shared" si="12"/>
        <v>17002.125</v>
      </c>
      <c r="AD50" s="7" cm="1">
        <f t="array" ref="AD50">SUMPRODUCT(--(SUM(G50,AC50)&gt;PARAMETRELER!$D$21:$D$24), (SUM(G50,AC50)-PARAMETRELER!$D$21:$D$24), {0.15;0.05;0.07;0.08})-SUM($H$2,H50)</f>
        <v>2550.3187499999999</v>
      </c>
      <c r="AE50" s="7">
        <f>PARAMETRELER!$D$9</f>
        <v>2550.3187499999999</v>
      </c>
      <c r="AF50" s="7">
        <f t="shared" si="13"/>
        <v>34004.25</v>
      </c>
      <c r="AG50" s="7">
        <f t="shared" si="14"/>
        <v>17002.125</v>
      </c>
      <c r="AH50" s="7">
        <f t="shared" si="15"/>
        <v>20002.5</v>
      </c>
      <c r="AI50" s="5">
        <f>PARAMETRELER!$D$6</f>
        <v>20002.5</v>
      </c>
      <c r="AJ50" s="7">
        <f t="shared" si="139"/>
        <v>0</v>
      </c>
      <c r="AK50" s="7">
        <f>IF(Y50&lt;=PARAMETRELER!$D$6,0,AJ50*0.00759)</f>
        <v>0</v>
      </c>
      <c r="AL50" s="20">
        <f t="shared" si="92"/>
        <v>17002.125</v>
      </c>
      <c r="AM50" s="21">
        <f t="shared" si="93"/>
        <v>4100.5124999999998</v>
      </c>
      <c r="AN50" s="21">
        <f t="shared" si="16"/>
        <v>400.05</v>
      </c>
      <c r="AO50" s="20">
        <f t="shared" si="17"/>
        <v>24503.0625</v>
      </c>
      <c r="AP50" s="44">
        <f t="shared" si="94"/>
        <v>1000.125</v>
      </c>
      <c r="AQ50" s="45">
        <f t="shared" si="95"/>
        <v>23502.9375</v>
      </c>
      <c r="AS50" s="2">
        <v>48</v>
      </c>
      <c r="AT50" s="2" t="str">
        <f t="shared" si="18"/>
        <v xml:space="preserve"> AD SOYAD 48</v>
      </c>
      <c r="AU50" s="7">
        <f t="shared" si="19"/>
        <v>20002.5</v>
      </c>
      <c r="AV50" s="11">
        <f>PARAMETRELER!$D$4</f>
        <v>150018.75</v>
      </c>
      <c r="AW50" s="7">
        <f t="shared" si="140"/>
        <v>2800.3500000000004</v>
      </c>
      <c r="AX50" s="7">
        <f t="shared" si="141"/>
        <v>200.02500000000001</v>
      </c>
      <c r="AY50" s="7">
        <f t="shared" si="20"/>
        <v>17002.125</v>
      </c>
      <c r="AZ50" s="7" cm="1">
        <f t="array" ref="AZ50">SUMPRODUCT(--(SUM(G50,AC50,AY50)&gt;PARAMETRELER!$D$21:$D$24), (SUM(G50,AC50,AY50)-PARAMETRELER!$D$21:$D$24), {0.15;0.05;0.07;0.08})-SUM($H$2,H50,AD50)</f>
        <v>2550.3187499999995</v>
      </c>
      <c r="BA50" s="7">
        <f>PARAMETRELER!$D$10</f>
        <v>2550.3187499999995</v>
      </c>
      <c r="BB50" s="7">
        <f t="shared" si="21"/>
        <v>51006.375</v>
      </c>
      <c r="BC50" s="7">
        <f t="shared" si="22"/>
        <v>34004.25</v>
      </c>
      <c r="BD50" s="7">
        <f t="shared" si="23"/>
        <v>20002.5</v>
      </c>
      <c r="BE50" s="5">
        <f>PARAMETRELER!$D$6</f>
        <v>20002.5</v>
      </c>
      <c r="BF50" s="7">
        <f t="shared" si="142"/>
        <v>0</v>
      </c>
      <c r="BG50" s="7">
        <f>IF(AU50&lt;=PARAMETRELER!$D$6,0,BF50*0.00759)</f>
        <v>0</v>
      </c>
      <c r="BH50" s="20">
        <f t="shared" si="96"/>
        <v>17002.125</v>
      </c>
      <c r="BI50" s="21">
        <f t="shared" si="97"/>
        <v>4100.5124999999998</v>
      </c>
      <c r="BJ50" s="21">
        <f t="shared" si="24"/>
        <v>400.05</v>
      </c>
      <c r="BK50" s="20">
        <f t="shared" si="25"/>
        <v>24503.0625</v>
      </c>
      <c r="BL50" s="44">
        <f t="shared" si="98"/>
        <v>1000.125</v>
      </c>
      <c r="BM50" s="45">
        <f t="shared" si="99"/>
        <v>23502.9375</v>
      </c>
      <c r="BO50" s="2">
        <v>48</v>
      </c>
      <c r="BP50" s="2" t="str">
        <f t="shared" si="26"/>
        <v xml:space="preserve"> AD SOYAD 48</v>
      </c>
      <c r="BQ50" s="7">
        <f t="shared" si="27"/>
        <v>20002.5</v>
      </c>
      <c r="BR50" s="11">
        <f>PARAMETRELER!$D$4</f>
        <v>150018.75</v>
      </c>
      <c r="BS50" s="7">
        <f t="shared" si="143"/>
        <v>2800.3500000000004</v>
      </c>
      <c r="BT50" s="7">
        <f t="shared" si="144"/>
        <v>200.02500000000001</v>
      </c>
      <c r="BU50" s="7">
        <f t="shared" si="28"/>
        <v>17002.125</v>
      </c>
      <c r="BV50" s="7" cm="1">
        <f t="array" ref="BV50">SUMPRODUCT(--(SUM(G50,AC50,AY50,BU50)&gt;PARAMETRELER!$D$21:$D$24), (SUM(G50,AC50,AY50,BU50)-PARAMETRELER!$D$21:$D$24), {0.15;0.05;0.07;0.08})-SUM($H$2,H50,AD50,AZ50)</f>
        <v>2550.3187500000004</v>
      </c>
      <c r="BW50" s="7">
        <f>PARAMETRELER!$D$11</f>
        <v>2550.3187500000004</v>
      </c>
      <c r="BX50" s="7">
        <f t="shared" si="29"/>
        <v>68008.5</v>
      </c>
      <c r="BY50" s="7">
        <f t="shared" si="30"/>
        <v>51006.375</v>
      </c>
      <c r="BZ50" s="7">
        <f t="shared" si="31"/>
        <v>20002.5</v>
      </c>
      <c r="CA50" s="5">
        <f>PARAMETRELER!$D$6</f>
        <v>20002.5</v>
      </c>
      <c r="CB50" s="7">
        <f t="shared" si="145"/>
        <v>0</v>
      </c>
      <c r="CC50" s="7">
        <f>IF(BQ50&lt;=PARAMETRELER!$D$6,0,CB50*0.00759)</f>
        <v>0</v>
      </c>
      <c r="CD50" s="20">
        <f t="shared" si="100"/>
        <v>17002.125</v>
      </c>
      <c r="CE50" s="21">
        <f t="shared" si="101"/>
        <v>4100.5124999999998</v>
      </c>
      <c r="CF50" s="21">
        <f t="shared" si="32"/>
        <v>400.05</v>
      </c>
      <c r="CG50" s="20">
        <f t="shared" si="33"/>
        <v>24503.0625</v>
      </c>
      <c r="CH50" s="44">
        <f t="shared" si="102"/>
        <v>1000.125</v>
      </c>
      <c r="CI50" s="45">
        <f t="shared" si="103"/>
        <v>23502.9375</v>
      </c>
      <c r="CK50" s="2">
        <v>48</v>
      </c>
      <c r="CL50" s="2" t="str">
        <f t="shared" si="34"/>
        <v xml:space="preserve"> AD SOYAD 48</v>
      </c>
      <c r="CM50" s="7">
        <f t="shared" si="35"/>
        <v>20002.5</v>
      </c>
      <c r="CN50" s="11">
        <f>PARAMETRELER!$D$4</f>
        <v>150018.75</v>
      </c>
      <c r="CO50" s="7">
        <f t="shared" si="146"/>
        <v>2800.3500000000004</v>
      </c>
      <c r="CP50" s="7">
        <f t="shared" si="147"/>
        <v>200.02500000000001</v>
      </c>
      <c r="CQ50" s="7">
        <f t="shared" si="36"/>
        <v>17002.125</v>
      </c>
      <c r="CR50" s="7" cm="1">
        <f t="array" ref="CR50">SUMPRODUCT(--(SUM(G50,AC50,AY50,BU50,CQ50)&gt;PARAMETRELER!$D$21:$D$24), (SUM(G50,AC50,AY50,BU50,CQ50)-PARAMETRELER!$D$21:$D$24), {0.15;0.05;0.07;0.08})-SUM($H$2,H50,AD50,AZ50,BV50)</f>
        <v>2550.3187500000004</v>
      </c>
      <c r="CS50" s="7">
        <f>PARAMETRELER!$D$12</f>
        <v>2550.3187500000004</v>
      </c>
      <c r="CT50" s="7">
        <f t="shared" si="37"/>
        <v>85010.625</v>
      </c>
      <c r="CU50" s="7">
        <f t="shared" si="38"/>
        <v>68008.5</v>
      </c>
      <c r="CV50" s="7">
        <f t="shared" si="39"/>
        <v>20002.5</v>
      </c>
      <c r="CW50" s="5">
        <f>PARAMETRELER!$D$6</f>
        <v>20002.5</v>
      </c>
      <c r="CX50" s="7">
        <f t="shared" si="148"/>
        <v>0</v>
      </c>
      <c r="CY50" s="7">
        <f>IF(CM50&lt;=PARAMETRELER!$D$6,0,CX50*0.00759)</f>
        <v>0</v>
      </c>
      <c r="CZ50" s="20">
        <f t="shared" si="104"/>
        <v>17002.125</v>
      </c>
      <c r="DA50" s="21">
        <f t="shared" si="105"/>
        <v>4100.5124999999998</v>
      </c>
      <c r="DB50" s="21">
        <f t="shared" si="40"/>
        <v>400.05</v>
      </c>
      <c r="DC50" s="20">
        <f t="shared" si="41"/>
        <v>24503.0625</v>
      </c>
      <c r="DD50" s="44">
        <f t="shared" si="106"/>
        <v>1000.125</v>
      </c>
      <c r="DE50" s="45">
        <f t="shared" si="107"/>
        <v>23502.9375</v>
      </c>
      <c r="DG50" s="2">
        <v>48</v>
      </c>
      <c r="DH50" s="2" t="str">
        <f t="shared" si="200"/>
        <v xml:space="preserve"> AD SOYAD 48</v>
      </c>
      <c r="DI50" s="7">
        <f t="shared" si="201"/>
        <v>20002.5</v>
      </c>
      <c r="DJ50" s="11">
        <f>PARAMETRELER!$D$4</f>
        <v>150018.75</v>
      </c>
      <c r="DK50" s="7">
        <f t="shared" si="149"/>
        <v>2800.3500000000004</v>
      </c>
      <c r="DL50" s="7">
        <f t="shared" si="150"/>
        <v>200.02500000000001</v>
      </c>
      <c r="DM50" s="7">
        <f t="shared" si="43"/>
        <v>17002.125</v>
      </c>
      <c r="DN50" s="7" cm="1">
        <f t="array" ref="DN50">SUMPRODUCT(--(SUM(G50,AC50,AY50,BU50,CQ50,DM50)&gt;PARAMETRELER!$D$21:$D$24), (SUM(G50,AC50,AY50,BU50,CQ50,DM50)-PARAMETRELER!$D$21:$D$24), {0.15;0.05;0.07;0.08})-SUM($H$2,H50,AD50,AZ50,BV50,CR50)</f>
        <v>2550.3187499999985</v>
      </c>
      <c r="DO50" s="7">
        <f>PARAMETRELER!$D$13</f>
        <v>2550.3187499999985</v>
      </c>
      <c r="DP50" s="7">
        <f t="shared" si="44"/>
        <v>102012.75</v>
      </c>
      <c r="DQ50" s="7">
        <f t="shared" si="45"/>
        <v>85010.625</v>
      </c>
      <c r="DR50" s="7">
        <f t="shared" si="46"/>
        <v>20002.5</v>
      </c>
      <c r="DS50" s="5">
        <f>PARAMETRELER!$D$6</f>
        <v>20002.5</v>
      </c>
      <c r="DT50" s="7">
        <f t="shared" si="151"/>
        <v>0</v>
      </c>
      <c r="DU50" s="7">
        <f>IF(DI50&lt;=PARAMETRELER!$D$6,0,DT50*0.00759)</f>
        <v>0</v>
      </c>
      <c r="DV50" s="20">
        <f t="shared" si="108"/>
        <v>17002.125</v>
      </c>
      <c r="DW50" s="21">
        <f t="shared" si="109"/>
        <v>4100.5124999999998</v>
      </c>
      <c r="DX50" s="21">
        <f t="shared" si="47"/>
        <v>400.05</v>
      </c>
      <c r="DY50" s="20">
        <f t="shared" si="48"/>
        <v>24503.0625</v>
      </c>
      <c r="DZ50" s="44">
        <f t="shared" si="110"/>
        <v>1000.125</v>
      </c>
      <c r="EA50" s="45">
        <f t="shared" si="111"/>
        <v>23502.9375</v>
      </c>
      <c r="EC50" s="2">
        <v>48</v>
      </c>
      <c r="ED50" s="2" t="str">
        <f t="shared" si="49"/>
        <v xml:space="preserve"> AD SOYAD 48</v>
      </c>
      <c r="EE50" s="7">
        <f t="shared" si="152"/>
        <v>20002.5</v>
      </c>
      <c r="EF50" s="11">
        <f>PARAMETRELER!$D$4</f>
        <v>150018.75</v>
      </c>
      <c r="EG50" s="7">
        <f t="shared" si="153"/>
        <v>2800.3500000000004</v>
      </c>
      <c r="EH50" s="7">
        <f t="shared" si="154"/>
        <v>200.02500000000001</v>
      </c>
      <c r="EI50" s="7">
        <f t="shared" si="155"/>
        <v>17002.125</v>
      </c>
      <c r="EJ50" s="7" cm="1">
        <f t="array" ref="EJ50">SUMPRODUCT(--(SUM(G50,AC50,AY50,BU50,CQ50,DM50,EI50)&gt;PARAMETRELER!$D$21:$D$24), (SUM(G50,AC50,AY50,BU50,CQ50,DM50,EI50)-PARAMETRELER!$D$21:$D$24), {0.15;0.05;0.07;0.08})-SUM($H$2,H50,AD50,AZ50,BV50,CR50,DN50)</f>
        <v>3001.0625000000036</v>
      </c>
      <c r="EK50" s="7">
        <f>PARAMETRELER!$D$14</f>
        <v>3001.0625000000036</v>
      </c>
      <c r="EL50" s="7">
        <f t="shared" si="156"/>
        <v>119014.875</v>
      </c>
      <c r="EM50" s="7">
        <f t="shared" si="157"/>
        <v>102012.75</v>
      </c>
      <c r="EN50" s="7">
        <f t="shared" si="158"/>
        <v>20002.5</v>
      </c>
      <c r="EO50" s="5">
        <f>PARAMETRELER!$D$6</f>
        <v>20002.5</v>
      </c>
      <c r="EP50" s="7">
        <f t="shared" si="159"/>
        <v>0</v>
      </c>
      <c r="EQ50" s="7">
        <f>IF(EE50&lt;=PARAMETRELER!$D$6,0,EP50*0.00759)</f>
        <v>0</v>
      </c>
      <c r="ER50" s="20">
        <f t="shared" si="112"/>
        <v>17002.125</v>
      </c>
      <c r="ES50" s="21">
        <f t="shared" si="113"/>
        <v>4100.5124999999998</v>
      </c>
      <c r="ET50" s="21">
        <f t="shared" si="54"/>
        <v>400.05</v>
      </c>
      <c r="EU50" s="20">
        <f t="shared" si="55"/>
        <v>24503.0625</v>
      </c>
      <c r="EV50" s="44">
        <f t="shared" si="114"/>
        <v>1000.125</v>
      </c>
      <c r="EW50" s="45">
        <f t="shared" si="115"/>
        <v>23502.9375</v>
      </c>
      <c r="EY50" s="2">
        <v>48</v>
      </c>
      <c r="EZ50" s="2" t="str">
        <f t="shared" si="56"/>
        <v xml:space="preserve"> AD SOYAD 48</v>
      </c>
      <c r="FA50" s="7">
        <f t="shared" si="160"/>
        <v>20002.5</v>
      </c>
      <c r="FB50" s="11">
        <f>PARAMETRELER!$D$4</f>
        <v>150018.75</v>
      </c>
      <c r="FC50" s="7">
        <f t="shared" si="161"/>
        <v>2800.3500000000004</v>
      </c>
      <c r="FD50" s="7">
        <f t="shared" si="162"/>
        <v>200.02500000000001</v>
      </c>
      <c r="FE50" s="7">
        <f t="shared" si="163"/>
        <v>17002.125</v>
      </c>
      <c r="FF50" s="7" cm="1">
        <f t="array" ref="FF50">SUMPRODUCT(--(SUM(G50,AC50,AY50,BU50,CQ50,DM50,EI50,FE50)&gt;PARAMETRELER!$D$21:$D$24), (SUM(G50,AC50,AY50,BU50,CQ50,DM50,EI50,FE50)-PARAMETRELER!$D$21:$D$24), {0.15;0.05;0.07;0.08})-SUM($H$2,H50,AD50,AZ50,BV50,CR50,DN50,EJ50)</f>
        <v>3400.4249999999956</v>
      </c>
      <c r="FG50" s="7">
        <f>PARAMETRELER!$D$15</f>
        <v>3400.4249999999956</v>
      </c>
      <c r="FH50" s="7">
        <f t="shared" si="164"/>
        <v>136017</v>
      </c>
      <c r="FI50" s="7">
        <f t="shared" si="165"/>
        <v>119014.875</v>
      </c>
      <c r="FJ50" s="7">
        <f t="shared" si="166"/>
        <v>20002.5</v>
      </c>
      <c r="FK50" s="5">
        <f>PARAMETRELER!$D$6</f>
        <v>20002.5</v>
      </c>
      <c r="FL50" s="7">
        <f t="shared" si="167"/>
        <v>0</v>
      </c>
      <c r="FM50" s="7">
        <f>IF(FA50&lt;=PARAMETRELER!$D$6,0,FL50*0.00759)</f>
        <v>0</v>
      </c>
      <c r="FN50" s="20">
        <f t="shared" si="116"/>
        <v>17002.125</v>
      </c>
      <c r="FO50" s="21">
        <f t="shared" si="117"/>
        <v>4100.5124999999998</v>
      </c>
      <c r="FP50" s="21">
        <f t="shared" si="61"/>
        <v>400.05</v>
      </c>
      <c r="FQ50" s="20">
        <f t="shared" si="62"/>
        <v>24503.0625</v>
      </c>
      <c r="FR50" s="44">
        <f t="shared" si="118"/>
        <v>1000.125</v>
      </c>
      <c r="FS50" s="45">
        <f t="shared" si="119"/>
        <v>23502.9375</v>
      </c>
      <c r="FU50" s="2">
        <v>48</v>
      </c>
      <c r="FV50" s="2" t="str">
        <f t="shared" si="63"/>
        <v xml:space="preserve"> AD SOYAD 48</v>
      </c>
      <c r="FW50" s="7">
        <f t="shared" si="168"/>
        <v>20002.5</v>
      </c>
      <c r="FX50" s="11">
        <f>PARAMETRELER!$D$4</f>
        <v>150018.75</v>
      </c>
      <c r="FY50" s="7">
        <f t="shared" si="169"/>
        <v>2800.3500000000004</v>
      </c>
      <c r="FZ50" s="7">
        <f t="shared" si="170"/>
        <v>200.02500000000001</v>
      </c>
      <c r="GA50" s="7">
        <f t="shared" si="171"/>
        <v>17002.125</v>
      </c>
      <c r="GB50" s="7" cm="1">
        <f t="array" ref="GB50">SUMPRODUCT(--(SUM(G50,AC50,AY50,BU50,CQ50,DM50,EI50,FE50,GA50)&gt;PARAMETRELER!$D$21:$D$24), (SUM(G50,AC50,AY50,BU50,CQ50,DM50,EI50,FE50,GA50)-PARAMETRELER!$D$21:$D$24), {0.15;0.05;0.07;0.08})-SUM($H$2,H50,AD50,AZ50,BV50,CR50,DN50,EJ50,FF50)</f>
        <v>3400.4249999999993</v>
      </c>
      <c r="GC50" s="7">
        <f>PARAMETRELER!$D$16</f>
        <v>3400.4249999999993</v>
      </c>
      <c r="GD50" s="7">
        <f t="shared" si="172"/>
        <v>153019.125</v>
      </c>
      <c r="GE50" s="7">
        <f t="shared" si="173"/>
        <v>136017</v>
      </c>
      <c r="GF50" s="7">
        <f t="shared" si="174"/>
        <v>20002.5</v>
      </c>
      <c r="GG50" s="5">
        <f>PARAMETRELER!$D$6</f>
        <v>20002.5</v>
      </c>
      <c r="GH50" s="7">
        <f t="shared" si="175"/>
        <v>0</v>
      </c>
      <c r="GI50" s="7">
        <f>IF(FW50&lt;=PARAMETRELER!$D$6,0,GH50*0.00759)</f>
        <v>0</v>
      </c>
      <c r="GJ50" s="20">
        <f t="shared" si="120"/>
        <v>17002.125</v>
      </c>
      <c r="GK50" s="21">
        <f t="shared" si="121"/>
        <v>4100.5124999999998</v>
      </c>
      <c r="GL50" s="21">
        <f t="shared" si="68"/>
        <v>400.05</v>
      </c>
      <c r="GM50" s="20">
        <f t="shared" si="69"/>
        <v>24503.0625</v>
      </c>
      <c r="GN50" s="44">
        <f t="shared" si="122"/>
        <v>1000.125</v>
      </c>
      <c r="GO50" s="45">
        <f t="shared" si="123"/>
        <v>23502.9375</v>
      </c>
      <c r="GQ50" s="2">
        <v>48</v>
      </c>
      <c r="GR50" s="2" t="str">
        <f t="shared" si="70"/>
        <v xml:space="preserve"> AD SOYAD 48</v>
      </c>
      <c r="GS50" s="7">
        <f t="shared" si="176"/>
        <v>20002.5</v>
      </c>
      <c r="GT50" s="11">
        <f>PARAMETRELER!$D$4</f>
        <v>150018.75</v>
      </c>
      <c r="GU50" s="7">
        <f t="shared" si="177"/>
        <v>2800.3500000000004</v>
      </c>
      <c r="GV50" s="7">
        <f t="shared" si="178"/>
        <v>200.02500000000001</v>
      </c>
      <c r="GW50" s="7">
        <f t="shared" si="179"/>
        <v>17002.125</v>
      </c>
      <c r="GX50" s="7" cm="1">
        <f t="array" ref="GX50">SUMPRODUCT(--(SUM(G50,AC50,AY50,BU50,CQ50,DM50,EI50,FE50,GA50,GW50)&gt;PARAMETRELER!$D$21:$D$24), (SUM(G50,AC50,AY50,BU50,CQ50,DM50,EI50,FE50,GA50,GW50)-PARAMETRELER!$D$21:$D$24), {0.15;0.05;0.07;0.08})-SUM($H$2,H50,AD50,AZ50,BV50,CR50,DN50,EJ50,FF50,GB50)</f>
        <v>3400.4250000000029</v>
      </c>
      <c r="GY50" s="7">
        <f>PARAMETRELER!$D$17</f>
        <v>3400.4250000000029</v>
      </c>
      <c r="GZ50" s="7">
        <f t="shared" si="180"/>
        <v>170021.25</v>
      </c>
      <c r="HA50" s="7">
        <f t="shared" si="181"/>
        <v>153019.125</v>
      </c>
      <c r="HB50" s="7">
        <f t="shared" si="182"/>
        <v>20002.5</v>
      </c>
      <c r="HC50" s="5">
        <f>PARAMETRELER!$D$6</f>
        <v>20002.5</v>
      </c>
      <c r="HD50" s="7">
        <f t="shared" si="183"/>
        <v>0</v>
      </c>
      <c r="HE50" s="7">
        <f>IF(GS50&lt;=PARAMETRELER!$D$6,0,HD50*0.00759)</f>
        <v>0</v>
      </c>
      <c r="HF50" s="20">
        <f t="shared" si="124"/>
        <v>17002.125</v>
      </c>
      <c r="HG50" s="21">
        <f t="shared" si="125"/>
        <v>4100.5124999999998</v>
      </c>
      <c r="HH50" s="21">
        <f t="shared" si="75"/>
        <v>400.05</v>
      </c>
      <c r="HI50" s="20">
        <f t="shared" si="76"/>
        <v>24503.0625</v>
      </c>
      <c r="HJ50" s="44">
        <f t="shared" si="126"/>
        <v>1000.125</v>
      </c>
      <c r="HK50" s="45">
        <f t="shared" si="127"/>
        <v>23502.9375</v>
      </c>
      <c r="HM50" s="2">
        <v>48</v>
      </c>
      <c r="HN50" s="2" t="str">
        <f t="shared" si="77"/>
        <v xml:space="preserve"> AD SOYAD 48</v>
      </c>
      <c r="HO50" s="7">
        <f t="shared" si="184"/>
        <v>20002.5</v>
      </c>
      <c r="HP50" s="11">
        <f>PARAMETRELER!$D$4</f>
        <v>150018.75</v>
      </c>
      <c r="HQ50" s="7">
        <f t="shared" si="185"/>
        <v>2800.3500000000004</v>
      </c>
      <c r="HR50" s="7">
        <f t="shared" si="186"/>
        <v>200.02500000000001</v>
      </c>
      <c r="HS50" s="7">
        <f t="shared" si="187"/>
        <v>17002.125</v>
      </c>
      <c r="HT50" s="7" cm="1">
        <f t="array" ref="HT50">SUMPRODUCT(--(SUM(G50,AC50,AY50,BU50,CQ50,DM50,EI50,FE50,GA50,GW50,HS50)&gt;PARAMETRELER!$D$21:$D$24), (SUM(G50,AC50,AY50,BU50,CQ50,DM50,EI50,FE50,GA50,GW50,HS50)-PARAMETRELER!$D$21:$D$24), {0.15;0.05;0.07;0.08})-SUM($H$2,H50,AD50,AZ50,BV50,CR50,DN50,EJ50,FF50,GB50,GX50)</f>
        <v>3400.4249999999993</v>
      </c>
      <c r="HU50" s="7">
        <f>PARAMETRELER!$D$18</f>
        <v>3400.4249999999993</v>
      </c>
      <c r="HV50" s="7">
        <f t="shared" si="188"/>
        <v>187023.375</v>
      </c>
      <c r="HW50" s="7">
        <f t="shared" si="189"/>
        <v>170021.25</v>
      </c>
      <c r="HX50" s="7">
        <f t="shared" si="190"/>
        <v>20002.5</v>
      </c>
      <c r="HY50" s="5">
        <f>PARAMETRELER!$D$6</f>
        <v>20002.5</v>
      </c>
      <c r="HZ50" s="7">
        <f t="shared" si="191"/>
        <v>0</v>
      </c>
      <c r="IA50" s="7">
        <f>IF(HO50&lt;=PARAMETRELER!$D$6,0,HZ50*0.00759)</f>
        <v>0</v>
      </c>
      <c r="IB50" s="20">
        <f t="shared" si="128"/>
        <v>17002.125</v>
      </c>
      <c r="IC50" s="21">
        <f t="shared" si="129"/>
        <v>4100.5124999999998</v>
      </c>
      <c r="ID50" s="21">
        <f t="shared" si="82"/>
        <v>400.05</v>
      </c>
      <c r="IE50" s="20">
        <f t="shared" si="83"/>
        <v>24503.0625</v>
      </c>
      <c r="IF50" s="44">
        <f t="shared" si="130"/>
        <v>1000.125</v>
      </c>
      <c r="IG50" s="45">
        <f t="shared" si="131"/>
        <v>23502.9375</v>
      </c>
      <c r="II50" s="2">
        <v>48</v>
      </c>
      <c r="IJ50" s="2" t="str">
        <f t="shared" si="84"/>
        <v xml:space="preserve"> AD SOYAD 48</v>
      </c>
      <c r="IK50" s="7">
        <f t="shared" si="192"/>
        <v>20002.5</v>
      </c>
      <c r="IL50" s="11">
        <f>PARAMETRELER!$D$4</f>
        <v>150018.75</v>
      </c>
      <c r="IM50" s="7">
        <f t="shared" si="193"/>
        <v>2800.3500000000004</v>
      </c>
      <c r="IN50" s="7">
        <f t="shared" si="194"/>
        <v>200.02500000000001</v>
      </c>
      <c r="IO50" s="7">
        <f t="shared" si="195"/>
        <v>17002.125</v>
      </c>
      <c r="IP50" s="7" cm="1">
        <f t="array" ref="IP50">SUMPRODUCT(--(SUM(G50,AC50,AY50,BU50,CQ50,DM50,EI50,FE50,GA50,GW50,HS50,IO50)&gt;PARAMETRELER!$D$21:$D$24), (SUM(G50,AC50,AY50,BU50,CQ50,DM50,EI50,FE50,GA50,GW50,HS50,IO50)-PARAMETRELER!$D$21:$D$24), {0.15;0.05;0.07;0.08})-SUM($H$2,H50,AD50,AZ50,BV50,CR50,DN50,EJ50,FF50,GB50,GX50,HT50)</f>
        <v>3400.4249999999993</v>
      </c>
      <c r="IQ50" s="7">
        <f>PARAMETRELER!$D$19</f>
        <v>3400.4249999999993</v>
      </c>
      <c r="IR50" s="7">
        <f t="shared" si="196"/>
        <v>204025.5</v>
      </c>
      <c r="IS50" s="7">
        <f t="shared" si="197"/>
        <v>187023.375</v>
      </c>
      <c r="IT50" s="7">
        <f t="shared" si="198"/>
        <v>20002.5</v>
      </c>
      <c r="IU50" s="5">
        <f>PARAMETRELER!$D$6</f>
        <v>20002.5</v>
      </c>
      <c r="IV50" s="7">
        <f t="shared" si="199"/>
        <v>0</v>
      </c>
      <c r="IW50" s="7">
        <f>IF(IK50&lt;=PARAMETRELER!$D$6,0,IV50*0.00759)</f>
        <v>0</v>
      </c>
      <c r="IX50" s="20">
        <f t="shared" si="132"/>
        <v>17002.125</v>
      </c>
      <c r="IY50" s="21">
        <f t="shared" si="133"/>
        <v>4100.5124999999998</v>
      </c>
      <c r="IZ50" s="21">
        <f t="shared" si="89"/>
        <v>400.05</v>
      </c>
      <c r="JA50" s="20">
        <f t="shared" si="90"/>
        <v>24503.0625</v>
      </c>
      <c r="JB50" s="44">
        <f t="shared" si="134"/>
        <v>1000.125</v>
      </c>
      <c r="JC50" s="45">
        <f t="shared" si="135"/>
        <v>23502.9375</v>
      </c>
    </row>
    <row r="51" spans="1:263" ht="15.6" x14ac:dyDescent="0.3">
      <c r="A51" s="3">
        <v>49</v>
      </c>
      <c r="B51" s="3" t="str">
        <f>'YILLIK MALİYET RAPORU'!B51</f>
        <v xml:space="preserve"> AD SOYAD 49</v>
      </c>
      <c r="C51" s="4">
        <f>'YILLIK MALİYET RAPORU'!C51</f>
        <v>20002.5</v>
      </c>
      <c r="D51" s="4">
        <f>PARAMETRELER!$D$4</f>
        <v>150018.75</v>
      </c>
      <c r="E51" s="4">
        <f t="shared" si="0"/>
        <v>2800.3500000000004</v>
      </c>
      <c r="F51" s="4">
        <f t="shared" si="1"/>
        <v>200.02500000000001</v>
      </c>
      <c r="G51" s="4">
        <f t="shared" si="2"/>
        <v>17002.125</v>
      </c>
      <c r="H51" s="4" cm="1">
        <f t="array" ref="H51">SUMPRODUCT(--(SUM(G51:G51)&gt;PARAMETRELER!$D$21:$D$24), (SUM(G51:G51)-PARAMETRELER!$D$21:$D$24), {0.15;0.05;0.07;0.08})-SUM($H$2:$H$2)</f>
        <v>2550.3187499999999</v>
      </c>
      <c r="I51" s="4">
        <f>PARAMETRELER!$D$8</f>
        <v>2550.3187499999999</v>
      </c>
      <c r="J51" s="4">
        <f t="shared" si="3"/>
        <v>17002.125</v>
      </c>
      <c r="K51" s="4">
        <v>0</v>
      </c>
      <c r="L51" s="4">
        <f t="shared" si="4"/>
        <v>20002.5</v>
      </c>
      <c r="M51" s="4">
        <f>PARAMETRELER!$D$6</f>
        <v>20002.5</v>
      </c>
      <c r="N51" s="4">
        <f t="shared" si="136"/>
        <v>0</v>
      </c>
      <c r="O51" s="4">
        <f>IF(C51&lt;=PARAMETRELER!$D$6,0,N51*0.00759)</f>
        <v>0</v>
      </c>
      <c r="P51" s="20">
        <f t="shared" si="5"/>
        <v>17002.125</v>
      </c>
      <c r="Q51" s="21">
        <f t="shared" si="6"/>
        <v>4100.5124999999998</v>
      </c>
      <c r="R51" s="21">
        <f t="shared" si="7"/>
        <v>400.05</v>
      </c>
      <c r="S51" s="22">
        <f t="shared" si="8"/>
        <v>24503.0625</v>
      </c>
      <c r="T51" s="44">
        <f t="shared" si="9"/>
        <v>1000.125</v>
      </c>
      <c r="U51" s="45">
        <f t="shared" si="91"/>
        <v>23502.9375</v>
      </c>
      <c r="W51" s="3">
        <v>49</v>
      </c>
      <c r="X51" s="3" t="str">
        <f t="shared" si="10"/>
        <v xml:space="preserve"> AD SOYAD 49</v>
      </c>
      <c r="Y51" s="4">
        <f t="shared" si="11"/>
        <v>20002.5</v>
      </c>
      <c r="Z51" s="4">
        <f>PARAMETRELER!$D$4</f>
        <v>150018.75</v>
      </c>
      <c r="AA51" s="4">
        <f t="shared" si="137"/>
        <v>2800.3500000000004</v>
      </c>
      <c r="AB51" s="4">
        <f t="shared" si="138"/>
        <v>200.02500000000001</v>
      </c>
      <c r="AC51" s="4">
        <f t="shared" si="12"/>
        <v>17002.125</v>
      </c>
      <c r="AD51" s="4" cm="1">
        <f t="array" ref="AD51">SUMPRODUCT(--(SUM(G51,AC51)&gt;PARAMETRELER!$D$21:$D$24), (SUM(G51,AC51)-PARAMETRELER!$D$21:$D$24), {0.15;0.05;0.07;0.08})-SUM($H$2,H51)</f>
        <v>2550.3187499999999</v>
      </c>
      <c r="AE51" s="4">
        <f>PARAMETRELER!$D$9</f>
        <v>2550.3187499999999</v>
      </c>
      <c r="AF51" s="4">
        <f t="shared" si="13"/>
        <v>34004.25</v>
      </c>
      <c r="AG51" s="4">
        <f t="shared" si="14"/>
        <v>17002.125</v>
      </c>
      <c r="AH51" s="4">
        <f t="shared" si="15"/>
        <v>20002.5</v>
      </c>
      <c r="AI51" s="4">
        <f>PARAMETRELER!$D$6</f>
        <v>20002.5</v>
      </c>
      <c r="AJ51" s="4">
        <f t="shared" si="139"/>
        <v>0</v>
      </c>
      <c r="AK51" s="4">
        <f>IF(Y51&lt;=PARAMETRELER!$D$6,0,AJ51*0.00759)</f>
        <v>0</v>
      </c>
      <c r="AL51" s="20">
        <f t="shared" si="92"/>
        <v>17002.125</v>
      </c>
      <c r="AM51" s="21">
        <f t="shared" si="93"/>
        <v>4100.5124999999998</v>
      </c>
      <c r="AN51" s="21">
        <f t="shared" si="16"/>
        <v>400.05</v>
      </c>
      <c r="AO51" s="22">
        <f t="shared" si="17"/>
        <v>24503.0625</v>
      </c>
      <c r="AP51" s="44">
        <f t="shared" si="94"/>
        <v>1000.125</v>
      </c>
      <c r="AQ51" s="45">
        <f t="shared" si="95"/>
        <v>23502.9375</v>
      </c>
      <c r="AS51" s="3">
        <v>49</v>
      </c>
      <c r="AT51" s="3" t="str">
        <f t="shared" si="18"/>
        <v xml:space="preserve"> AD SOYAD 49</v>
      </c>
      <c r="AU51" s="4">
        <f t="shared" si="19"/>
        <v>20002.5</v>
      </c>
      <c r="AV51" s="4">
        <f>PARAMETRELER!$D$4</f>
        <v>150018.75</v>
      </c>
      <c r="AW51" s="4">
        <f t="shared" si="140"/>
        <v>2800.3500000000004</v>
      </c>
      <c r="AX51" s="4">
        <f t="shared" si="141"/>
        <v>200.02500000000001</v>
      </c>
      <c r="AY51" s="4">
        <f t="shared" si="20"/>
        <v>17002.125</v>
      </c>
      <c r="AZ51" s="4" cm="1">
        <f t="array" ref="AZ51">SUMPRODUCT(--(SUM(G51,AC51,AY51)&gt;PARAMETRELER!$D$21:$D$24), (SUM(G51,AC51,AY51)-PARAMETRELER!$D$21:$D$24), {0.15;0.05;0.07;0.08})-SUM($H$2,H51,AD51)</f>
        <v>2550.3187499999995</v>
      </c>
      <c r="BA51" s="4">
        <f>PARAMETRELER!$D$10</f>
        <v>2550.3187499999995</v>
      </c>
      <c r="BB51" s="4">
        <f t="shared" si="21"/>
        <v>51006.375</v>
      </c>
      <c r="BC51" s="4">
        <f t="shared" si="22"/>
        <v>34004.25</v>
      </c>
      <c r="BD51" s="4">
        <f t="shared" si="23"/>
        <v>20002.5</v>
      </c>
      <c r="BE51" s="4">
        <f>PARAMETRELER!$D$6</f>
        <v>20002.5</v>
      </c>
      <c r="BF51" s="4">
        <f t="shared" si="142"/>
        <v>0</v>
      </c>
      <c r="BG51" s="4">
        <f>IF(AU51&lt;=PARAMETRELER!$D$6,0,BF51*0.00759)</f>
        <v>0</v>
      </c>
      <c r="BH51" s="20">
        <f t="shared" si="96"/>
        <v>17002.125</v>
      </c>
      <c r="BI51" s="21">
        <f t="shared" si="97"/>
        <v>4100.5124999999998</v>
      </c>
      <c r="BJ51" s="21">
        <f t="shared" si="24"/>
        <v>400.05</v>
      </c>
      <c r="BK51" s="22">
        <f t="shared" si="25"/>
        <v>24503.0625</v>
      </c>
      <c r="BL51" s="44">
        <f t="shared" si="98"/>
        <v>1000.125</v>
      </c>
      <c r="BM51" s="45">
        <f t="shared" si="99"/>
        <v>23502.9375</v>
      </c>
      <c r="BO51" s="3">
        <v>49</v>
      </c>
      <c r="BP51" s="3" t="str">
        <f t="shared" si="26"/>
        <v xml:space="preserve"> AD SOYAD 49</v>
      </c>
      <c r="BQ51" s="4">
        <f t="shared" si="27"/>
        <v>20002.5</v>
      </c>
      <c r="BR51" s="4">
        <f>PARAMETRELER!$D$4</f>
        <v>150018.75</v>
      </c>
      <c r="BS51" s="4">
        <f t="shared" si="143"/>
        <v>2800.3500000000004</v>
      </c>
      <c r="BT51" s="4">
        <f t="shared" si="144"/>
        <v>200.02500000000001</v>
      </c>
      <c r="BU51" s="4">
        <f t="shared" si="28"/>
        <v>17002.125</v>
      </c>
      <c r="BV51" s="4" cm="1">
        <f t="array" ref="BV51">SUMPRODUCT(--(SUM(G51,AC51,AY51,BU51)&gt;PARAMETRELER!$D$21:$D$24), (SUM(G51,AC51,AY51,BU51)-PARAMETRELER!$D$21:$D$24), {0.15;0.05;0.07;0.08})-SUM($H$2,H51,AD51,AZ51)</f>
        <v>2550.3187500000004</v>
      </c>
      <c r="BW51" s="4">
        <f>PARAMETRELER!$D$11</f>
        <v>2550.3187500000004</v>
      </c>
      <c r="BX51" s="4">
        <f t="shared" si="29"/>
        <v>68008.5</v>
      </c>
      <c r="BY51" s="4">
        <f t="shared" si="30"/>
        <v>51006.375</v>
      </c>
      <c r="BZ51" s="4">
        <f t="shared" si="31"/>
        <v>20002.5</v>
      </c>
      <c r="CA51" s="4">
        <f>PARAMETRELER!$D$6</f>
        <v>20002.5</v>
      </c>
      <c r="CB51" s="4">
        <f t="shared" si="145"/>
        <v>0</v>
      </c>
      <c r="CC51" s="4">
        <f>IF(BQ51&lt;=PARAMETRELER!$D$6,0,CB51*0.00759)</f>
        <v>0</v>
      </c>
      <c r="CD51" s="20">
        <f t="shared" si="100"/>
        <v>17002.125</v>
      </c>
      <c r="CE51" s="21">
        <f t="shared" si="101"/>
        <v>4100.5124999999998</v>
      </c>
      <c r="CF51" s="21">
        <f t="shared" si="32"/>
        <v>400.05</v>
      </c>
      <c r="CG51" s="22">
        <f t="shared" si="33"/>
        <v>24503.0625</v>
      </c>
      <c r="CH51" s="44">
        <f t="shared" si="102"/>
        <v>1000.125</v>
      </c>
      <c r="CI51" s="45">
        <f t="shared" si="103"/>
        <v>23502.9375</v>
      </c>
      <c r="CK51" s="3">
        <v>49</v>
      </c>
      <c r="CL51" s="3" t="str">
        <f t="shared" si="34"/>
        <v xml:space="preserve"> AD SOYAD 49</v>
      </c>
      <c r="CM51" s="4">
        <f t="shared" si="35"/>
        <v>20002.5</v>
      </c>
      <c r="CN51" s="4">
        <f>PARAMETRELER!$D$4</f>
        <v>150018.75</v>
      </c>
      <c r="CO51" s="4">
        <f t="shared" si="146"/>
        <v>2800.3500000000004</v>
      </c>
      <c r="CP51" s="4">
        <f t="shared" si="147"/>
        <v>200.02500000000001</v>
      </c>
      <c r="CQ51" s="4">
        <f t="shared" si="36"/>
        <v>17002.125</v>
      </c>
      <c r="CR51" s="4" cm="1">
        <f t="array" ref="CR51">SUMPRODUCT(--(SUM(G51,AC51,AY51,BU51,CQ51)&gt;PARAMETRELER!$D$21:$D$24), (SUM(G51,AC51,AY51,BU51,CQ51)-PARAMETRELER!$D$21:$D$24), {0.15;0.05;0.07;0.08})-SUM($H$2,H51,AD51,AZ51,BV51)</f>
        <v>2550.3187500000004</v>
      </c>
      <c r="CS51" s="4">
        <f>PARAMETRELER!$D$12</f>
        <v>2550.3187500000004</v>
      </c>
      <c r="CT51" s="4">
        <f t="shared" si="37"/>
        <v>85010.625</v>
      </c>
      <c r="CU51" s="4">
        <f t="shared" si="38"/>
        <v>68008.5</v>
      </c>
      <c r="CV51" s="4">
        <f t="shared" si="39"/>
        <v>20002.5</v>
      </c>
      <c r="CW51" s="4">
        <f>PARAMETRELER!$D$6</f>
        <v>20002.5</v>
      </c>
      <c r="CX51" s="4">
        <f t="shared" si="148"/>
        <v>0</v>
      </c>
      <c r="CY51" s="4">
        <f>IF(CM51&lt;=PARAMETRELER!$D$6,0,CX51*0.00759)</f>
        <v>0</v>
      </c>
      <c r="CZ51" s="20">
        <f t="shared" si="104"/>
        <v>17002.125</v>
      </c>
      <c r="DA51" s="21">
        <f t="shared" si="105"/>
        <v>4100.5124999999998</v>
      </c>
      <c r="DB51" s="21">
        <f t="shared" si="40"/>
        <v>400.05</v>
      </c>
      <c r="DC51" s="22">
        <f t="shared" si="41"/>
        <v>24503.0625</v>
      </c>
      <c r="DD51" s="44">
        <f t="shared" si="106"/>
        <v>1000.125</v>
      </c>
      <c r="DE51" s="45">
        <f t="shared" si="107"/>
        <v>23502.9375</v>
      </c>
      <c r="DG51" s="3">
        <v>49</v>
      </c>
      <c r="DH51" s="3" t="str">
        <f t="shared" si="200"/>
        <v xml:space="preserve"> AD SOYAD 49</v>
      </c>
      <c r="DI51" s="4">
        <f t="shared" si="201"/>
        <v>20002.5</v>
      </c>
      <c r="DJ51" s="4">
        <f>PARAMETRELER!$D$4</f>
        <v>150018.75</v>
      </c>
      <c r="DK51" s="4">
        <f t="shared" si="149"/>
        <v>2800.3500000000004</v>
      </c>
      <c r="DL51" s="4">
        <f t="shared" si="150"/>
        <v>200.02500000000001</v>
      </c>
      <c r="DM51" s="4">
        <f t="shared" si="43"/>
        <v>17002.125</v>
      </c>
      <c r="DN51" s="4" cm="1">
        <f t="array" ref="DN51">SUMPRODUCT(--(SUM(G51,AC51,AY51,BU51,CQ51,DM51)&gt;PARAMETRELER!$D$21:$D$24), (SUM(G51,AC51,AY51,BU51,CQ51,DM51)-PARAMETRELER!$D$21:$D$24), {0.15;0.05;0.07;0.08})-SUM($H$2,H51,AD51,AZ51,BV51,CR51)</f>
        <v>2550.3187499999985</v>
      </c>
      <c r="DO51" s="4">
        <f>PARAMETRELER!$D$13</f>
        <v>2550.3187499999985</v>
      </c>
      <c r="DP51" s="4">
        <f t="shared" si="44"/>
        <v>102012.75</v>
      </c>
      <c r="DQ51" s="4">
        <f t="shared" si="45"/>
        <v>85010.625</v>
      </c>
      <c r="DR51" s="4">
        <f t="shared" si="46"/>
        <v>20002.5</v>
      </c>
      <c r="DS51" s="4">
        <f>PARAMETRELER!$D$6</f>
        <v>20002.5</v>
      </c>
      <c r="DT51" s="4">
        <f t="shared" si="151"/>
        <v>0</v>
      </c>
      <c r="DU51" s="4">
        <f>IF(DI51&lt;=PARAMETRELER!$D$6,0,DT51*0.00759)</f>
        <v>0</v>
      </c>
      <c r="DV51" s="20">
        <f t="shared" si="108"/>
        <v>17002.125</v>
      </c>
      <c r="DW51" s="21">
        <f t="shared" si="109"/>
        <v>4100.5124999999998</v>
      </c>
      <c r="DX51" s="21">
        <f t="shared" si="47"/>
        <v>400.05</v>
      </c>
      <c r="DY51" s="22">
        <f t="shared" si="48"/>
        <v>24503.0625</v>
      </c>
      <c r="DZ51" s="44">
        <f t="shared" si="110"/>
        <v>1000.125</v>
      </c>
      <c r="EA51" s="45">
        <f t="shared" si="111"/>
        <v>23502.9375</v>
      </c>
      <c r="EC51" s="3">
        <v>49</v>
      </c>
      <c r="ED51" s="3" t="str">
        <f t="shared" si="49"/>
        <v xml:space="preserve"> AD SOYAD 49</v>
      </c>
      <c r="EE51" s="4">
        <f t="shared" si="152"/>
        <v>20002.5</v>
      </c>
      <c r="EF51" s="4">
        <f>PARAMETRELER!$D$4</f>
        <v>150018.75</v>
      </c>
      <c r="EG51" s="4">
        <f t="shared" si="153"/>
        <v>2800.3500000000004</v>
      </c>
      <c r="EH51" s="4">
        <f t="shared" si="154"/>
        <v>200.02500000000001</v>
      </c>
      <c r="EI51" s="4">
        <f t="shared" si="155"/>
        <v>17002.125</v>
      </c>
      <c r="EJ51" s="4" cm="1">
        <f t="array" ref="EJ51">SUMPRODUCT(--(SUM(G51,AC51,AY51,BU51,CQ51,DM51,EI51)&gt;PARAMETRELER!$D$21:$D$24), (SUM(G51,AC51,AY51,BU51,CQ51,DM51,EI51)-PARAMETRELER!$D$21:$D$24), {0.15;0.05;0.07;0.08})-SUM($H$2,H51,AD51,AZ51,BV51,CR51,DN51)</f>
        <v>3001.0625000000036</v>
      </c>
      <c r="EK51" s="4">
        <f>PARAMETRELER!$D$14</f>
        <v>3001.0625000000036</v>
      </c>
      <c r="EL51" s="4">
        <f t="shared" si="156"/>
        <v>119014.875</v>
      </c>
      <c r="EM51" s="4">
        <f t="shared" si="157"/>
        <v>102012.75</v>
      </c>
      <c r="EN51" s="4">
        <f t="shared" si="158"/>
        <v>20002.5</v>
      </c>
      <c r="EO51" s="4">
        <f>PARAMETRELER!$D$6</f>
        <v>20002.5</v>
      </c>
      <c r="EP51" s="4">
        <f t="shared" si="159"/>
        <v>0</v>
      </c>
      <c r="EQ51" s="4">
        <f>IF(EE51&lt;=PARAMETRELER!$D$6,0,EP51*0.00759)</f>
        <v>0</v>
      </c>
      <c r="ER51" s="20">
        <f t="shared" si="112"/>
        <v>17002.125</v>
      </c>
      <c r="ES51" s="21">
        <f t="shared" si="113"/>
        <v>4100.5124999999998</v>
      </c>
      <c r="ET51" s="21">
        <f t="shared" si="54"/>
        <v>400.05</v>
      </c>
      <c r="EU51" s="22">
        <f t="shared" si="55"/>
        <v>24503.0625</v>
      </c>
      <c r="EV51" s="44">
        <f t="shared" si="114"/>
        <v>1000.125</v>
      </c>
      <c r="EW51" s="45">
        <f t="shared" si="115"/>
        <v>23502.9375</v>
      </c>
      <c r="EY51" s="3">
        <v>49</v>
      </c>
      <c r="EZ51" s="3" t="str">
        <f t="shared" si="56"/>
        <v xml:space="preserve"> AD SOYAD 49</v>
      </c>
      <c r="FA51" s="4">
        <f t="shared" si="160"/>
        <v>20002.5</v>
      </c>
      <c r="FB51" s="4">
        <f>PARAMETRELER!$D$4</f>
        <v>150018.75</v>
      </c>
      <c r="FC51" s="4">
        <f t="shared" si="161"/>
        <v>2800.3500000000004</v>
      </c>
      <c r="FD51" s="4">
        <f t="shared" si="162"/>
        <v>200.02500000000001</v>
      </c>
      <c r="FE51" s="4">
        <f t="shared" si="163"/>
        <v>17002.125</v>
      </c>
      <c r="FF51" s="4" cm="1">
        <f t="array" ref="FF51">SUMPRODUCT(--(SUM(G51,AC51,AY51,BU51,CQ51,DM51,EI51,FE51)&gt;PARAMETRELER!$D$21:$D$24), (SUM(G51,AC51,AY51,BU51,CQ51,DM51,EI51,FE51)-PARAMETRELER!$D$21:$D$24), {0.15;0.05;0.07;0.08})-SUM($H$2,H51,AD51,AZ51,BV51,CR51,DN51,EJ51)</f>
        <v>3400.4249999999956</v>
      </c>
      <c r="FG51" s="4">
        <f>PARAMETRELER!$D$15</f>
        <v>3400.4249999999956</v>
      </c>
      <c r="FH51" s="4">
        <f t="shared" si="164"/>
        <v>136017</v>
      </c>
      <c r="FI51" s="4">
        <f t="shared" si="165"/>
        <v>119014.875</v>
      </c>
      <c r="FJ51" s="4">
        <f t="shared" si="166"/>
        <v>20002.5</v>
      </c>
      <c r="FK51" s="4">
        <f>PARAMETRELER!$D$6</f>
        <v>20002.5</v>
      </c>
      <c r="FL51" s="4">
        <f t="shared" si="167"/>
        <v>0</v>
      </c>
      <c r="FM51" s="4">
        <f>IF(FA51&lt;=PARAMETRELER!$D$6,0,FL51*0.00759)</f>
        <v>0</v>
      </c>
      <c r="FN51" s="20">
        <f t="shared" si="116"/>
        <v>17002.125</v>
      </c>
      <c r="FO51" s="21">
        <f t="shared" si="117"/>
        <v>4100.5124999999998</v>
      </c>
      <c r="FP51" s="21">
        <f t="shared" si="61"/>
        <v>400.05</v>
      </c>
      <c r="FQ51" s="22">
        <f t="shared" si="62"/>
        <v>24503.0625</v>
      </c>
      <c r="FR51" s="44">
        <f t="shared" si="118"/>
        <v>1000.125</v>
      </c>
      <c r="FS51" s="45">
        <f t="shared" si="119"/>
        <v>23502.9375</v>
      </c>
      <c r="FU51" s="3">
        <v>49</v>
      </c>
      <c r="FV51" s="3" t="str">
        <f t="shared" si="63"/>
        <v xml:space="preserve"> AD SOYAD 49</v>
      </c>
      <c r="FW51" s="4">
        <f t="shared" si="168"/>
        <v>20002.5</v>
      </c>
      <c r="FX51" s="4">
        <f>PARAMETRELER!$D$4</f>
        <v>150018.75</v>
      </c>
      <c r="FY51" s="4">
        <f t="shared" si="169"/>
        <v>2800.3500000000004</v>
      </c>
      <c r="FZ51" s="4">
        <f t="shared" si="170"/>
        <v>200.02500000000001</v>
      </c>
      <c r="GA51" s="4">
        <f t="shared" si="171"/>
        <v>17002.125</v>
      </c>
      <c r="GB51" s="4" cm="1">
        <f t="array" ref="GB51">SUMPRODUCT(--(SUM(G51,AC51,AY51,BU51,CQ51,DM51,EI51,FE51,GA51)&gt;PARAMETRELER!$D$21:$D$24), (SUM(G51,AC51,AY51,BU51,CQ51,DM51,EI51,FE51,GA51)-PARAMETRELER!$D$21:$D$24), {0.15;0.05;0.07;0.08})-SUM($H$2,H51,AD51,AZ51,BV51,CR51,DN51,EJ51,FF51)</f>
        <v>3400.4249999999993</v>
      </c>
      <c r="GC51" s="4">
        <f>PARAMETRELER!$D$16</f>
        <v>3400.4249999999993</v>
      </c>
      <c r="GD51" s="4">
        <f t="shared" si="172"/>
        <v>153019.125</v>
      </c>
      <c r="GE51" s="4">
        <f t="shared" si="173"/>
        <v>136017</v>
      </c>
      <c r="GF51" s="4">
        <f t="shared" si="174"/>
        <v>20002.5</v>
      </c>
      <c r="GG51" s="4">
        <f>PARAMETRELER!$D$6</f>
        <v>20002.5</v>
      </c>
      <c r="GH51" s="4">
        <f t="shared" si="175"/>
        <v>0</v>
      </c>
      <c r="GI51" s="4">
        <f>IF(FW51&lt;=PARAMETRELER!$D$6,0,GH51*0.00759)</f>
        <v>0</v>
      </c>
      <c r="GJ51" s="20">
        <f t="shared" si="120"/>
        <v>17002.125</v>
      </c>
      <c r="GK51" s="21">
        <f t="shared" si="121"/>
        <v>4100.5124999999998</v>
      </c>
      <c r="GL51" s="21">
        <f t="shared" si="68"/>
        <v>400.05</v>
      </c>
      <c r="GM51" s="22">
        <f t="shared" si="69"/>
        <v>24503.0625</v>
      </c>
      <c r="GN51" s="44">
        <f t="shared" si="122"/>
        <v>1000.125</v>
      </c>
      <c r="GO51" s="45">
        <f t="shared" si="123"/>
        <v>23502.9375</v>
      </c>
      <c r="GQ51" s="3">
        <v>49</v>
      </c>
      <c r="GR51" s="3" t="str">
        <f t="shared" si="70"/>
        <v xml:space="preserve"> AD SOYAD 49</v>
      </c>
      <c r="GS51" s="4">
        <f t="shared" si="176"/>
        <v>20002.5</v>
      </c>
      <c r="GT51" s="4">
        <f>PARAMETRELER!$D$4</f>
        <v>150018.75</v>
      </c>
      <c r="GU51" s="4">
        <f t="shared" si="177"/>
        <v>2800.3500000000004</v>
      </c>
      <c r="GV51" s="4">
        <f t="shared" si="178"/>
        <v>200.02500000000001</v>
      </c>
      <c r="GW51" s="4">
        <f t="shared" si="179"/>
        <v>17002.125</v>
      </c>
      <c r="GX51" s="4" cm="1">
        <f t="array" ref="GX51">SUMPRODUCT(--(SUM(G51,AC51,AY51,BU51,CQ51,DM51,EI51,FE51,GA51,GW51)&gt;PARAMETRELER!$D$21:$D$24), (SUM(G51,AC51,AY51,BU51,CQ51,DM51,EI51,FE51,GA51,GW51)-PARAMETRELER!$D$21:$D$24), {0.15;0.05;0.07;0.08})-SUM($H$2,H51,AD51,AZ51,BV51,CR51,DN51,EJ51,FF51,GB51)</f>
        <v>3400.4250000000029</v>
      </c>
      <c r="GY51" s="4">
        <f>PARAMETRELER!$D$17</f>
        <v>3400.4250000000029</v>
      </c>
      <c r="GZ51" s="4">
        <f t="shared" si="180"/>
        <v>170021.25</v>
      </c>
      <c r="HA51" s="4">
        <f t="shared" si="181"/>
        <v>153019.125</v>
      </c>
      <c r="HB51" s="4">
        <f t="shared" si="182"/>
        <v>20002.5</v>
      </c>
      <c r="HC51" s="4">
        <f>PARAMETRELER!$D$6</f>
        <v>20002.5</v>
      </c>
      <c r="HD51" s="4">
        <f t="shared" si="183"/>
        <v>0</v>
      </c>
      <c r="HE51" s="4">
        <f>IF(GS51&lt;=PARAMETRELER!$D$6,0,HD51*0.00759)</f>
        <v>0</v>
      </c>
      <c r="HF51" s="20">
        <f t="shared" si="124"/>
        <v>17002.125</v>
      </c>
      <c r="HG51" s="21">
        <f t="shared" si="125"/>
        <v>4100.5124999999998</v>
      </c>
      <c r="HH51" s="21">
        <f t="shared" si="75"/>
        <v>400.05</v>
      </c>
      <c r="HI51" s="22">
        <f t="shared" si="76"/>
        <v>24503.0625</v>
      </c>
      <c r="HJ51" s="44">
        <f t="shared" si="126"/>
        <v>1000.125</v>
      </c>
      <c r="HK51" s="45">
        <f t="shared" si="127"/>
        <v>23502.9375</v>
      </c>
      <c r="HM51" s="3">
        <v>49</v>
      </c>
      <c r="HN51" s="3" t="str">
        <f t="shared" si="77"/>
        <v xml:space="preserve"> AD SOYAD 49</v>
      </c>
      <c r="HO51" s="4">
        <f t="shared" si="184"/>
        <v>20002.5</v>
      </c>
      <c r="HP51" s="4">
        <f>PARAMETRELER!$D$4</f>
        <v>150018.75</v>
      </c>
      <c r="HQ51" s="4">
        <f t="shared" si="185"/>
        <v>2800.3500000000004</v>
      </c>
      <c r="HR51" s="4">
        <f t="shared" si="186"/>
        <v>200.02500000000001</v>
      </c>
      <c r="HS51" s="4">
        <f t="shared" si="187"/>
        <v>17002.125</v>
      </c>
      <c r="HT51" s="4" cm="1">
        <f t="array" ref="HT51">SUMPRODUCT(--(SUM(G51,AC51,AY51,BU51,CQ51,DM51,EI51,FE51,GA51,GW51,HS51)&gt;PARAMETRELER!$D$21:$D$24), (SUM(G51,AC51,AY51,BU51,CQ51,DM51,EI51,FE51,GA51,GW51,HS51)-PARAMETRELER!$D$21:$D$24), {0.15;0.05;0.07;0.08})-SUM($H$2,H51,AD51,AZ51,BV51,CR51,DN51,EJ51,FF51,GB51,GX51)</f>
        <v>3400.4249999999993</v>
      </c>
      <c r="HU51" s="4">
        <f>PARAMETRELER!$D$18</f>
        <v>3400.4249999999993</v>
      </c>
      <c r="HV51" s="4">
        <f t="shared" si="188"/>
        <v>187023.375</v>
      </c>
      <c r="HW51" s="4">
        <f t="shared" si="189"/>
        <v>170021.25</v>
      </c>
      <c r="HX51" s="4">
        <f t="shared" si="190"/>
        <v>20002.5</v>
      </c>
      <c r="HY51" s="4">
        <f>PARAMETRELER!$D$6</f>
        <v>20002.5</v>
      </c>
      <c r="HZ51" s="4">
        <f t="shared" si="191"/>
        <v>0</v>
      </c>
      <c r="IA51" s="4">
        <f>IF(HO51&lt;=PARAMETRELER!$D$6,0,HZ51*0.00759)</f>
        <v>0</v>
      </c>
      <c r="IB51" s="20">
        <f t="shared" si="128"/>
        <v>17002.125</v>
      </c>
      <c r="IC51" s="21">
        <f t="shared" si="129"/>
        <v>4100.5124999999998</v>
      </c>
      <c r="ID51" s="21">
        <f t="shared" si="82"/>
        <v>400.05</v>
      </c>
      <c r="IE51" s="22">
        <f t="shared" si="83"/>
        <v>24503.0625</v>
      </c>
      <c r="IF51" s="44">
        <f t="shared" si="130"/>
        <v>1000.125</v>
      </c>
      <c r="IG51" s="45">
        <f t="shared" si="131"/>
        <v>23502.9375</v>
      </c>
      <c r="II51" s="3">
        <v>49</v>
      </c>
      <c r="IJ51" s="3" t="str">
        <f t="shared" si="84"/>
        <v xml:space="preserve"> AD SOYAD 49</v>
      </c>
      <c r="IK51" s="4">
        <f t="shared" si="192"/>
        <v>20002.5</v>
      </c>
      <c r="IL51" s="4">
        <f>PARAMETRELER!$D$4</f>
        <v>150018.75</v>
      </c>
      <c r="IM51" s="4">
        <f t="shared" si="193"/>
        <v>2800.3500000000004</v>
      </c>
      <c r="IN51" s="4">
        <f t="shared" si="194"/>
        <v>200.02500000000001</v>
      </c>
      <c r="IO51" s="4">
        <f t="shared" si="195"/>
        <v>17002.125</v>
      </c>
      <c r="IP51" s="4" cm="1">
        <f t="array" ref="IP51">SUMPRODUCT(--(SUM(G51,AC51,AY51,BU51,CQ51,DM51,EI51,FE51,GA51,GW51,HS51,IO51)&gt;PARAMETRELER!$D$21:$D$24), (SUM(G51,AC51,AY51,BU51,CQ51,DM51,EI51,FE51,GA51,GW51,HS51,IO51)-PARAMETRELER!$D$21:$D$24), {0.15;0.05;0.07;0.08})-SUM($H$2,H51,AD51,AZ51,BV51,CR51,DN51,EJ51,FF51,GB51,GX51,HT51)</f>
        <v>3400.4249999999993</v>
      </c>
      <c r="IQ51" s="4">
        <f>PARAMETRELER!$D$19</f>
        <v>3400.4249999999993</v>
      </c>
      <c r="IR51" s="4">
        <f t="shared" si="196"/>
        <v>204025.5</v>
      </c>
      <c r="IS51" s="4">
        <f t="shared" si="197"/>
        <v>187023.375</v>
      </c>
      <c r="IT51" s="4">
        <f t="shared" si="198"/>
        <v>20002.5</v>
      </c>
      <c r="IU51" s="4">
        <f>PARAMETRELER!$D$6</f>
        <v>20002.5</v>
      </c>
      <c r="IV51" s="4">
        <f t="shared" si="199"/>
        <v>0</v>
      </c>
      <c r="IW51" s="4">
        <f>IF(IK51&lt;=PARAMETRELER!$D$6,0,IV51*0.00759)</f>
        <v>0</v>
      </c>
      <c r="IX51" s="20">
        <f t="shared" si="132"/>
        <v>17002.125</v>
      </c>
      <c r="IY51" s="21">
        <f t="shared" si="133"/>
        <v>4100.5124999999998</v>
      </c>
      <c r="IZ51" s="21">
        <f t="shared" si="89"/>
        <v>400.05</v>
      </c>
      <c r="JA51" s="22">
        <f t="shared" si="90"/>
        <v>24503.0625</v>
      </c>
      <c r="JB51" s="44">
        <f t="shared" si="134"/>
        <v>1000.125</v>
      </c>
      <c r="JC51" s="45">
        <f t="shared" si="135"/>
        <v>23502.9375</v>
      </c>
    </row>
    <row r="52" spans="1:263" ht="15.6" x14ac:dyDescent="0.3">
      <c r="A52" s="2">
        <v>50</v>
      </c>
      <c r="B52" s="2" t="str">
        <f>'YILLIK MALİYET RAPORU'!B52</f>
        <v xml:space="preserve"> AD SOYAD 50</v>
      </c>
      <c r="C52" s="7">
        <f>'YILLIK MALİYET RAPORU'!C52</f>
        <v>20002.5</v>
      </c>
      <c r="D52" s="11">
        <f>PARAMETRELER!$D$4</f>
        <v>150018.75</v>
      </c>
      <c r="E52" s="7">
        <f t="shared" si="0"/>
        <v>2800.3500000000004</v>
      </c>
      <c r="F52" s="7">
        <f t="shared" si="1"/>
        <v>200.02500000000001</v>
      </c>
      <c r="G52" s="7">
        <f t="shared" si="2"/>
        <v>17002.125</v>
      </c>
      <c r="H52" s="7" cm="1">
        <f t="array" ref="H52">SUMPRODUCT(--(SUM(G52:G52)&gt;PARAMETRELER!$D$21:$D$24), (SUM(G52:G52)-PARAMETRELER!$D$21:$D$24), {0.15;0.05;0.07;0.08})-SUM($H$2:$H$2)</f>
        <v>2550.3187499999999</v>
      </c>
      <c r="I52" s="7">
        <f>PARAMETRELER!$D$8</f>
        <v>2550.3187499999999</v>
      </c>
      <c r="J52" s="7">
        <f t="shared" si="3"/>
        <v>17002.125</v>
      </c>
      <c r="K52" s="7">
        <v>0</v>
      </c>
      <c r="L52" s="7">
        <f t="shared" si="4"/>
        <v>20002.5</v>
      </c>
      <c r="M52" s="5">
        <f>PARAMETRELER!$D$6</f>
        <v>20002.5</v>
      </c>
      <c r="N52" s="7">
        <f t="shared" si="136"/>
        <v>0</v>
      </c>
      <c r="O52" s="7">
        <f>IF(C52&lt;=PARAMETRELER!$D$6,0,N52*0.00759)</f>
        <v>0</v>
      </c>
      <c r="P52" s="20">
        <f t="shared" si="5"/>
        <v>17002.125</v>
      </c>
      <c r="Q52" s="21">
        <f t="shared" si="6"/>
        <v>4100.5124999999998</v>
      </c>
      <c r="R52" s="21">
        <f t="shared" si="7"/>
        <v>400.05</v>
      </c>
      <c r="S52" s="20">
        <f t="shared" si="8"/>
        <v>24503.0625</v>
      </c>
      <c r="T52" s="44">
        <f t="shared" si="9"/>
        <v>1000.125</v>
      </c>
      <c r="U52" s="45">
        <f t="shared" si="91"/>
        <v>23502.9375</v>
      </c>
      <c r="W52" s="2">
        <v>50</v>
      </c>
      <c r="X52" s="2" t="str">
        <f t="shared" si="10"/>
        <v xml:space="preserve"> AD SOYAD 50</v>
      </c>
      <c r="Y52" s="7">
        <f t="shared" si="11"/>
        <v>20002.5</v>
      </c>
      <c r="Z52" s="11">
        <f>PARAMETRELER!$D$4</f>
        <v>150018.75</v>
      </c>
      <c r="AA52" s="7">
        <f t="shared" si="137"/>
        <v>2800.3500000000004</v>
      </c>
      <c r="AB52" s="7">
        <f t="shared" si="138"/>
        <v>200.02500000000001</v>
      </c>
      <c r="AC52" s="7">
        <f t="shared" si="12"/>
        <v>17002.125</v>
      </c>
      <c r="AD52" s="7" cm="1">
        <f t="array" ref="AD52">SUMPRODUCT(--(SUM(G52,AC52)&gt;PARAMETRELER!$D$21:$D$24), (SUM(G52,AC52)-PARAMETRELER!$D$21:$D$24), {0.15;0.05;0.07;0.08})-SUM($H$2,H52)</f>
        <v>2550.3187499999999</v>
      </c>
      <c r="AE52" s="7">
        <f>PARAMETRELER!$D$9</f>
        <v>2550.3187499999999</v>
      </c>
      <c r="AF52" s="7">
        <f t="shared" si="13"/>
        <v>34004.25</v>
      </c>
      <c r="AG52" s="7">
        <f t="shared" si="14"/>
        <v>17002.125</v>
      </c>
      <c r="AH52" s="7">
        <f t="shared" si="15"/>
        <v>20002.5</v>
      </c>
      <c r="AI52" s="5">
        <f>PARAMETRELER!$D$6</f>
        <v>20002.5</v>
      </c>
      <c r="AJ52" s="7">
        <f t="shared" si="139"/>
        <v>0</v>
      </c>
      <c r="AK52" s="7">
        <f>IF(Y52&lt;=PARAMETRELER!$D$6,0,AJ52*0.00759)</f>
        <v>0</v>
      </c>
      <c r="AL52" s="20">
        <f t="shared" si="92"/>
        <v>17002.125</v>
      </c>
      <c r="AM52" s="21">
        <f t="shared" si="93"/>
        <v>4100.5124999999998</v>
      </c>
      <c r="AN52" s="21">
        <f t="shared" si="16"/>
        <v>400.05</v>
      </c>
      <c r="AO52" s="20">
        <f t="shared" si="17"/>
        <v>24503.0625</v>
      </c>
      <c r="AP52" s="44">
        <f t="shared" si="94"/>
        <v>1000.125</v>
      </c>
      <c r="AQ52" s="45">
        <f t="shared" si="95"/>
        <v>23502.9375</v>
      </c>
      <c r="AS52" s="2">
        <v>50</v>
      </c>
      <c r="AT52" s="2" t="str">
        <f t="shared" si="18"/>
        <v xml:space="preserve"> AD SOYAD 50</v>
      </c>
      <c r="AU52" s="7">
        <f t="shared" si="19"/>
        <v>20002.5</v>
      </c>
      <c r="AV52" s="11">
        <f>PARAMETRELER!$D$4</f>
        <v>150018.75</v>
      </c>
      <c r="AW52" s="7">
        <f t="shared" si="140"/>
        <v>2800.3500000000004</v>
      </c>
      <c r="AX52" s="7">
        <f t="shared" si="141"/>
        <v>200.02500000000001</v>
      </c>
      <c r="AY52" s="7">
        <f t="shared" si="20"/>
        <v>17002.125</v>
      </c>
      <c r="AZ52" s="7" cm="1">
        <f t="array" ref="AZ52">SUMPRODUCT(--(SUM(G52,AC52,AY52)&gt;PARAMETRELER!$D$21:$D$24), (SUM(G52,AC52,AY52)-PARAMETRELER!$D$21:$D$24), {0.15;0.05;0.07;0.08})-SUM($H$2,H52,AD52)</f>
        <v>2550.3187499999995</v>
      </c>
      <c r="BA52" s="7">
        <f>PARAMETRELER!$D$10</f>
        <v>2550.3187499999995</v>
      </c>
      <c r="BB52" s="7">
        <f t="shared" si="21"/>
        <v>51006.375</v>
      </c>
      <c r="BC52" s="7">
        <f t="shared" si="22"/>
        <v>34004.25</v>
      </c>
      <c r="BD52" s="7">
        <f t="shared" si="23"/>
        <v>20002.5</v>
      </c>
      <c r="BE52" s="5">
        <f>PARAMETRELER!$D$6</f>
        <v>20002.5</v>
      </c>
      <c r="BF52" s="7">
        <f t="shared" si="142"/>
        <v>0</v>
      </c>
      <c r="BG52" s="7">
        <f>IF(AU52&lt;=PARAMETRELER!$D$6,0,BF52*0.00759)</f>
        <v>0</v>
      </c>
      <c r="BH52" s="20">
        <f t="shared" si="96"/>
        <v>17002.125</v>
      </c>
      <c r="BI52" s="21">
        <f t="shared" si="97"/>
        <v>4100.5124999999998</v>
      </c>
      <c r="BJ52" s="21">
        <f t="shared" si="24"/>
        <v>400.05</v>
      </c>
      <c r="BK52" s="20">
        <f t="shared" si="25"/>
        <v>24503.0625</v>
      </c>
      <c r="BL52" s="44">
        <f t="shared" si="98"/>
        <v>1000.125</v>
      </c>
      <c r="BM52" s="45">
        <f t="shared" si="99"/>
        <v>23502.9375</v>
      </c>
      <c r="BO52" s="2">
        <v>50</v>
      </c>
      <c r="BP52" s="2" t="str">
        <f t="shared" si="26"/>
        <v xml:space="preserve"> AD SOYAD 50</v>
      </c>
      <c r="BQ52" s="7">
        <f t="shared" si="27"/>
        <v>20002.5</v>
      </c>
      <c r="BR52" s="11">
        <f>PARAMETRELER!$D$4</f>
        <v>150018.75</v>
      </c>
      <c r="BS52" s="7">
        <f t="shared" si="143"/>
        <v>2800.3500000000004</v>
      </c>
      <c r="BT52" s="7">
        <f t="shared" si="144"/>
        <v>200.02500000000001</v>
      </c>
      <c r="BU52" s="7">
        <f t="shared" si="28"/>
        <v>17002.125</v>
      </c>
      <c r="BV52" s="7" cm="1">
        <f t="array" ref="BV52">SUMPRODUCT(--(SUM(G52,AC52,AY52,BU52)&gt;PARAMETRELER!$D$21:$D$24), (SUM(G52,AC52,AY52,BU52)-PARAMETRELER!$D$21:$D$24), {0.15;0.05;0.07;0.08})-SUM($H$2,H52,AD52,AZ52)</f>
        <v>2550.3187500000004</v>
      </c>
      <c r="BW52" s="7">
        <f>PARAMETRELER!$D$11</f>
        <v>2550.3187500000004</v>
      </c>
      <c r="BX52" s="7">
        <f t="shared" si="29"/>
        <v>68008.5</v>
      </c>
      <c r="BY52" s="7">
        <f t="shared" si="30"/>
        <v>51006.375</v>
      </c>
      <c r="BZ52" s="7">
        <f t="shared" si="31"/>
        <v>20002.5</v>
      </c>
      <c r="CA52" s="5">
        <f>PARAMETRELER!$D$6</f>
        <v>20002.5</v>
      </c>
      <c r="CB52" s="7">
        <f t="shared" si="145"/>
        <v>0</v>
      </c>
      <c r="CC52" s="7">
        <f>IF(BQ52&lt;=PARAMETRELER!$D$6,0,CB52*0.00759)</f>
        <v>0</v>
      </c>
      <c r="CD52" s="20">
        <f t="shared" si="100"/>
        <v>17002.125</v>
      </c>
      <c r="CE52" s="21">
        <f t="shared" si="101"/>
        <v>4100.5124999999998</v>
      </c>
      <c r="CF52" s="21">
        <f t="shared" si="32"/>
        <v>400.05</v>
      </c>
      <c r="CG52" s="20">
        <f t="shared" si="33"/>
        <v>24503.0625</v>
      </c>
      <c r="CH52" s="44">
        <f t="shared" si="102"/>
        <v>1000.125</v>
      </c>
      <c r="CI52" s="45">
        <f t="shared" si="103"/>
        <v>23502.9375</v>
      </c>
      <c r="CK52" s="2">
        <v>50</v>
      </c>
      <c r="CL52" s="2" t="str">
        <f t="shared" si="34"/>
        <v xml:space="preserve"> AD SOYAD 50</v>
      </c>
      <c r="CM52" s="7">
        <f t="shared" si="35"/>
        <v>20002.5</v>
      </c>
      <c r="CN52" s="11">
        <f>PARAMETRELER!$D$4</f>
        <v>150018.75</v>
      </c>
      <c r="CO52" s="7">
        <f t="shared" si="146"/>
        <v>2800.3500000000004</v>
      </c>
      <c r="CP52" s="7">
        <f t="shared" si="147"/>
        <v>200.02500000000001</v>
      </c>
      <c r="CQ52" s="7">
        <f t="shared" si="36"/>
        <v>17002.125</v>
      </c>
      <c r="CR52" s="7" cm="1">
        <f t="array" ref="CR52">SUMPRODUCT(--(SUM(G52,AC52,AY52,BU52,CQ52)&gt;PARAMETRELER!$D$21:$D$24), (SUM(G52,AC52,AY52,BU52,CQ52)-PARAMETRELER!$D$21:$D$24), {0.15;0.05;0.07;0.08})-SUM($H$2,H52,AD52,AZ52,BV52)</f>
        <v>2550.3187500000004</v>
      </c>
      <c r="CS52" s="7">
        <f>PARAMETRELER!$D$12</f>
        <v>2550.3187500000004</v>
      </c>
      <c r="CT52" s="7">
        <f t="shared" si="37"/>
        <v>85010.625</v>
      </c>
      <c r="CU52" s="7">
        <f t="shared" si="38"/>
        <v>68008.5</v>
      </c>
      <c r="CV52" s="7">
        <f t="shared" si="39"/>
        <v>20002.5</v>
      </c>
      <c r="CW52" s="5">
        <f>PARAMETRELER!$D$6</f>
        <v>20002.5</v>
      </c>
      <c r="CX52" s="7">
        <f t="shared" si="148"/>
        <v>0</v>
      </c>
      <c r="CY52" s="7">
        <f>IF(CM52&lt;=PARAMETRELER!$D$6,0,CX52*0.00759)</f>
        <v>0</v>
      </c>
      <c r="CZ52" s="20">
        <f t="shared" si="104"/>
        <v>17002.125</v>
      </c>
      <c r="DA52" s="21">
        <f t="shared" si="105"/>
        <v>4100.5124999999998</v>
      </c>
      <c r="DB52" s="21">
        <f t="shared" si="40"/>
        <v>400.05</v>
      </c>
      <c r="DC52" s="20">
        <f t="shared" si="41"/>
        <v>24503.0625</v>
      </c>
      <c r="DD52" s="44">
        <f t="shared" si="106"/>
        <v>1000.125</v>
      </c>
      <c r="DE52" s="45">
        <f t="shared" si="107"/>
        <v>23502.9375</v>
      </c>
      <c r="DG52" s="2">
        <v>50</v>
      </c>
      <c r="DH52" s="2" t="str">
        <f t="shared" si="200"/>
        <v xml:space="preserve"> AD SOYAD 50</v>
      </c>
      <c r="DI52" s="7">
        <f t="shared" si="201"/>
        <v>20002.5</v>
      </c>
      <c r="DJ52" s="11">
        <f>PARAMETRELER!$D$4</f>
        <v>150018.75</v>
      </c>
      <c r="DK52" s="7">
        <f t="shared" si="149"/>
        <v>2800.3500000000004</v>
      </c>
      <c r="DL52" s="7">
        <f t="shared" si="150"/>
        <v>200.02500000000001</v>
      </c>
      <c r="DM52" s="7">
        <f t="shared" si="43"/>
        <v>17002.125</v>
      </c>
      <c r="DN52" s="7" cm="1">
        <f t="array" ref="DN52">SUMPRODUCT(--(SUM(G52,AC52,AY52,BU52,CQ52,DM52)&gt;PARAMETRELER!$D$21:$D$24), (SUM(G52,AC52,AY52,BU52,CQ52,DM52)-PARAMETRELER!$D$21:$D$24), {0.15;0.05;0.07;0.08})-SUM($H$2,H52,AD52,AZ52,BV52,CR52)</f>
        <v>2550.3187499999985</v>
      </c>
      <c r="DO52" s="7">
        <f>PARAMETRELER!$D$13</f>
        <v>2550.3187499999985</v>
      </c>
      <c r="DP52" s="7">
        <f t="shared" si="44"/>
        <v>102012.75</v>
      </c>
      <c r="DQ52" s="7">
        <f t="shared" si="45"/>
        <v>85010.625</v>
      </c>
      <c r="DR52" s="7">
        <f t="shared" si="46"/>
        <v>20002.5</v>
      </c>
      <c r="DS52" s="5">
        <f>PARAMETRELER!$D$6</f>
        <v>20002.5</v>
      </c>
      <c r="DT52" s="7">
        <f t="shared" si="151"/>
        <v>0</v>
      </c>
      <c r="DU52" s="7">
        <f>IF(DI52&lt;=PARAMETRELER!$D$6,0,DT52*0.00759)</f>
        <v>0</v>
      </c>
      <c r="DV52" s="20">
        <f t="shared" si="108"/>
        <v>17002.125</v>
      </c>
      <c r="DW52" s="21">
        <f t="shared" si="109"/>
        <v>4100.5124999999998</v>
      </c>
      <c r="DX52" s="21">
        <f t="shared" si="47"/>
        <v>400.05</v>
      </c>
      <c r="DY52" s="20">
        <f t="shared" si="48"/>
        <v>24503.0625</v>
      </c>
      <c r="DZ52" s="44">
        <f t="shared" si="110"/>
        <v>1000.125</v>
      </c>
      <c r="EA52" s="45">
        <f t="shared" si="111"/>
        <v>23502.9375</v>
      </c>
      <c r="EC52" s="2">
        <v>50</v>
      </c>
      <c r="ED52" s="2" t="str">
        <f t="shared" si="49"/>
        <v xml:space="preserve"> AD SOYAD 50</v>
      </c>
      <c r="EE52" s="7">
        <f t="shared" si="152"/>
        <v>20002.5</v>
      </c>
      <c r="EF52" s="11">
        <f>PARAMETRELER!$D$4</f>
        <v>150018.75</v>
      </c>
      <c r="EG52" s="7">
        <f t="shared" si="153"/>
        <v>2800.3500000000004</v>
      </c>
      <c r="EH52" s="7">
        <f t="shared" si="154"/>
        <v>200.02500000000001</v>
      </c>
      <c r="EI52" s="7">
        <f t="shared" si="155"/>
        <v>17002.125</v>
      </c>
      <c r="EJ52" s="7" cm="1">
        <f t="array" ref="EJ52">SUMPRODUCT(--(SUM(G52,AC52,AY52,BU52,CQ52,DM52,EI52)&gt;PARAMETRELER!$D$21:$D$24), (SUM(G52,AC52,AY52,BU52,CQ52,DM52,EI52)-PARAMETRELER!$D$21:$D$24), {0.15;0.05;0.07;0.08})-SUM($H$2,H52,AD52,AZ52,BV52,CR52,DN52)</f>
        <v>3001.0625000000036</v>
      </c>
      <c r="EK52" s="7">
        <f>PARAMETRELER!$D$14</f>
        <v>3001.0625000000036</v>
      </c>
      <c r="EL52" s="7">
        <f t="shared" si="156"/>
        <v>119014.875</v>
      </c>
      <c r="EM52" s="7">
        <f t="shared" si="157"/>
        <v>102012.75</v>
      </c>
      <c r="EN52" s="7">
        <f t="shared" si="158"/>
        <v>20002.5</v>
      </c>
      <c r="EO52" s="5">
        <f>PARAMETRELER!$D$6</f>
        <v>20002.5</v>
      </c>
      <c r="EP52" s="7">
        <f t="shared" si="159"/>
        <v>0</v>
      </c>
      <c r="EQ52" s="7">
        <f>IF(EE52&lt;=PARAMETRELER!$D$6,0,EP52*0.00759)</f>
        <v>0</v>
      </c>
      <c r="ER52" s="20">
        <f t="shared" si="112"/>
        <v>17002.125</v>
      </c>
      <c r="ES52" s="21">
        <f t="shared" si="113"/>
        <v>4100.5124999999998</v>
      </c>
      <c r="ET52" s="21">
        <f t="shared" si="54"/>
        <v>400.05</v>
      </c>
      <c r="EU52" s="20">
        <f t="shared" si="55"/>
        <v>24503.0625</v>
      </c>
      <c r="EV52" s="44">
        <f t="shared" si="114"/>
        <v>1000.125</v>
      </c>
      <c r="EW52" s="45">
        <f t="shared" si="115"/>
        <v>23502.9375</v>
      </c>
      <c r="EY52" s="2">
        <v>50</v>
      </c>
      <c r="EZ52" s="2" t="str">
        <f t="shared" si="56"/>
        <v xml:space="preserve"> AD SOYAD 50</v>
      </c>
      <c r="FA52" s="7">
        <f t="shared" si="160"/>
        <v>20002.5</v>
      </c>
      <c r="FB52" s="11">
        <f>PARAMETRELER!$D$4</f>
        <v>150018.75</v>
      </c>
      <c r="FC52" s="7">
        <f t="shared" si="161"/>
        <v>2800.3500000000004</v>
      </c>
      <c r="FD52" s="7">
        <f t="shared" si="162"/>
        <v>200.02500000000001</v>
      </c>
      <c r="FE52" s="7">
        <f t="shared" si="163"/>
        <v>17002.125</v>
      </c>
      <c r="FF52" s="7" cm="1">
        <f t="array" ref="FF52">SUMPRODUCT(--(SUM(G52,AC52,AY52,BU52,CQ52,DM52,EI52,FE52)&gt;PARAMETRELER!$D$21:$D$24), (SUM(G52,AC52,AY52,BU52,CQ52,DM52,EI52,FE52)-PARAMETRELER!$D$21:$D$24), {0.15;0.05;0.07;0.08})-SUM($H$2,H52,AD52,AZ52,BV52,CR52,DN52,EJ52)</f>
        <v>3400.4249999999956</v>
      </c>
      <c r="FG52" s="7">
        <f>PARAMETRELER!$D$15</f>
        <v>3400.4249999999956</v>
      </c>
      <c r="FH52" s="7">
        <f t="shared" si="164"/>
        <v>136017</v>
      </c>
      <c r="FI52" s="7">
        <f t="shared" si="165"/>
        <v>119014.875</v>
      </c>
      <c r="FJ52" s="7">
        <f t="shared" si="166"/>
        <v>20002.5</v>
      </c>
      <c r="FK52" s="5">
        <f>PARAMETRELER!$D$6</f>
        <v>20002.5</v>
      </c>
      <c r="FL52" s="7">
        <f t="shared" si="167"/>
        <v>0</v>
      </c>
      <c r="FM52" s="7">
        <f>IF(FA52&lt;=PARAMETRELER!$D$6,0,FL52*0.00759)</f>
        <v>0</v>
      </c>
      <c r="FN52" s="20">
        <f t="shared" si="116"/>
        <v>17002.125</v>
      </c>
      <c r="FO52" s="21">
        <f t="shared" si="117"/>
        <v>4100.5124999999998</v>
      </c>
      <c r="FP52" s="21">
        <f t="shared" si="61"/>
        <v>400.05</v>
      </c>
      <c r="FQ52" s="20">
        <f t="shared" si="62"/>
        <v>24503.0625</v>
      </c>
      <c r="FR52" s="44">
        <f t="shared" si="118"/>
        <v>1000.125</v>
      </c>
      <c r="FS52" s="45">
        <f t="shared" si="119"/>
        <v>23502.9375</v>
      </c>
      <c r="FU52" s="2">
        <v>50</v>
      </c>
      <c r="FV52" s="2" t="str">
        <f t="shared" si="63"/>
        <v xml:space="preserve"> AD SOYAD 50</v>
      </c>
      <c r="FW52" s="7">
        <f t="shared" si="168"/>
        <v>20002.5</v>
      </c>
      <c r="FX52" s="11">
        <f>PARAMETRELER!$D$4</f>
        <v>150018.75</v>
      </c>
      <c r="FY52" s="7">
        <f t="shared" si="169"/>
        <v>2800.3500000000004</v>
      </c>
      <c r="FZ52" s="7">
        <f t="shared" si="170"/>
        <v>200.02500000000001</v>
      </c>
      <c r="GA52" s="7">
        <f t="shared" si="171"/>
        <v>17002.125</v>
      </c>
      <c r="GB52" s="7" cm="1">
        <f t="array" ref="GB52">SUMPRODUCT(--(SUM(G52,AC52,AY52,BU52,CQ52,DM52,EI52,FE52,GA52)&gt;PARAMETRELER!$D$21:$D$24), (SUM(G52,AC52,AY52,BU52,CQ52,DM52,EI52,FE52,GA52)-PARAMETRELER!$D$21:$D$24), {0.15;0.05;0.07;0.08})-SUM($H$2,H52,AD52,AZ52,BV52,CR52,DN52,EJ52,FF52)</f>
        <v>3400.4249999999993</v>
      </c>
      <c r="GC52" s="7">
        <f>PARAMETRELER!$D$16</f>
        <v>3400.4249999999993</v>
      </c>
      <c r="GD52" s="7">
        <f t="shared" si="172"/>
        <v>153019.125</v>
      </c>
      <c r="GE52" s="7">
        <f t="shared" si="173"/>
        <v>136017</v>
      </c>
      <c r="GF52" s="7">
        <f t="shared" si="174"/>
        <v>20002.5</v>
      </c>
      <c r="GG52" s="5">
        <f>PARAMETRELER!$D$6</f>
        <v>20002.5</v>
      </c>
      <c r="GH52" s="7">
        <f t="shared" si="175"/>
        <v>0</v>
      </c>
      <c r="GI52" s="7">
        <f>IF(FW52&lt;=PARAMETRELER!$D$6,0,GH52*0.00759)</f>
        <v>0</v>
      </c>
      <c r="GJ52" s="20">
        <f t="shared" si="120"/>
        <v>17002.125</v>
      </c>
      <c r="GK52" s="21">
        <f t="shared" si="121"/>
        <v>4100.5124999999998</v>
      </c>
      <c r="GL52" s="21">
        <f t="shared" si="68"/>
        <v>400.05</v>
      </c>
      <c r="GM52" s="20">
        <f t="shared" si="69"/>
        <v>24503.0625</v>
      </c>
      <c r="GN52" s="44">
        <f t="shared" si="122"/>
        <v>1000.125</v>
      </c>
      <c r="GO52" s="45">
        <f t="shared" si="123"/>
        <v>23502.9375</v>
      </c>
      <c r="GQ52" s="2">
        <v>50</v>
      </c>
      <c r="GR52" s="2" t="str">
        <f t="shared" si="70"/>
        <v xml:space="preserve"> AD SOYAD 50</v>
      </c>
      <c r="GS52" s="7">
        <f t="shared" si="176"/>
        <v>20002.5</v>
      </c>
      <c r="GT52" s="11">
        <f>PARAMETRELER!$D$4</f>
        <v>150018.75</v>
      </c>
      <c r="GU52" s="7">
        <f t="shared" si="177"/>
        <v>2800.3500000000004</v>
      </c>
      <c r="GV52" s="7">
        <f t="shared" si="178"/>
        <v>200.02500000000001</v>
      </c>
      <c r="GW52" s="7">
        <f t="shared" si="179"/>
        <v>17002.125</v>
      </c>
      <c r="GX52" s="7" cm="1">
        <f t="array" ref="GX52">SUMPRODUCT(--(SUM(G52,AC52,AY52,BU52,CQ52,DM52,EI52,FE52,GA52,GW52)&gt;PARAMETRELER!$D$21:$D$24), (SUM(G52,AC52,AY52,BU52,CQ52,DM52,EI52,FE52,GA52,GW52)-PARAMETRELER!$D$21:$D$24), {0.15;0.05;0.07;0.08})-SUM($H$2,H52,AD52,AZ52,BV52,CR52,DN52,EJ52,FF52,GB52)</f>
        <v>3400.4250000000029</v>
      </c>
      <c r="GY52" s="7">
        <f>PARAMETRELER!$D$17</f>
        <v>3400.4250000000029</v>
      </c>
      <c r="GZ52" s="7">
        <f t="shared" si="180"/>
        <v>170021.25</v>
      </c>
      <c r="HA52" s="7">
        <f t="shared" si="181"/>
        <v>153019.125</v>
      </c>
      <c r="HB52" s="7">
        <f t="shared" si="182"/>
        <v>20002.5</v>
      </c>
      <c r="HC52" s="5">
        <f>PARAMETRELER!$D$6</f>
        <v>20002.5</v>
      </c>
      <c r="HD52" s="7">
        <f t="shared" si="183"/>
        <v>0</v>
      </c>
      <c r="HE52" s="7">
        <f>IF(GS52&lt;=PARAMETRELER!$D$6,0,HD52*0.00759)</f>
        <v>0</v>
      </c>
      <c r="HF52" s="20">
        <f t="shared" si="124"/>
        <v>17002.125</v>
      </c>
      <c r="HG52" s="21">
        <f t="shared" si="125"/>
        <v>4100.5124999999998</v>
      </c>
      <c r="HH52" s="21">
        <f t="shared" si="75"/>
        <v>400.05</v>
      </c>
      <c r="HI52" s="20">
        <f t="shared" si="76"/>
        <v>24503.0625</v>
      </c>
      <c r="HJ52" s="44">
        <f t="shared" si="126"/>
        <v>1000.125</v>
      </c>
      <c r="HK52" s="45">
        <f t="shared" si="127"/>
        <v>23502.9375</v>
      </c>
      <c r="HM52" s="2">
        <v>50</v>
      </c>
      <c r="HN52" s="2" t="str">
        <f t="shared" si="77"/>
        <v xml:space="preserve"> AD SOYAD 50</v>
      </c>
      <c r="HO52" s="7">
        <f t="shared" si="184"/>
        <v>20002.5</v>
      </c>
      <c r="HP52" s="11">
        <f>PARAMETRELER!$D$4</f>
        <v>150018.75</v>
      </c>
      <c r="HQ52" s="7">
        <f t="shared" si="185"/>
        <v>2800.3500000000004</v>
      </c>
      <c r="HR52" s="7">
        <f t="shared" si="186"/>
        <v>200.02500000000001</v>
      </c>
      <c r="HS52" s="7">
        <f t="shared" si="187"/>
        <v>17002.125</v>
      </c>
      <c r="HT52" s="7" cm="1">
        <f t="array" ref="HT52">SUMPRODUCT(--(SUM(G52,AC52,AY52,BU52,CQ52,DM52,EI52,FE52,GA52,GW52,HS52)&gt;PARAMETRELER!$D$21:$D$24), (SUM(G52,AC52,AY52,BU52,CQ52,DM52,EI52,FE52,GA52,GW52,HS52)-PARAMETRELER!$D$21:$D$24), {0.15;0.05;0.07;0.08})-SUM($H$2,H52,AD52,AZ52,BV52,CR52,DN52,EJ52,FF52,GB52,GX52)</f>
        <v>3400.4249999999993</v>
      </c>
      <c r="HU52" s="7">
        <f>PARAMETRELER!$D$18</f>
        <v>3400.4249999999993</v>
      </c>
      <c r="HV52" s="7">
        <f t="shared" si="188"/>
        <v>187023.375</v>
      </c>
      <c r="HW52" s="7">
        <f t="shared" si="189"/>
        <v>170021.25</v>
      </c>
      <c r="HX52" s="7">
        <f t="shared" si="190"/>
        <v>20002.5</v>
      </c>
      <c r="HY52" s="5">
        <f>PARAMETRELER!$D$6</f>
        <v>20002.5</v>
      </c>
      <c r="HZ52" s="7">
        <f t="shared" si="191"/>
        <v>0</v>
      </c>
      <c r="IA52" s="7">
        <f>IF(HO52&lt;=PARAMETRELER!$D$6,0,HZ52*0.00759)</f>
        <v>0</v>
      </c>
      <c r="IB52" s="20">
        <f t="shared" si="128"/>
        <v>17002.125</v>
      </c>
      <c r="IC52" s="21">
        <f t="shared" si="129"/>
        <v>4100.5124999999998</v>
      </c>
      <c r="ID52" s="21">
        <f t="shared" si="82"/>
        <v>400.05</v>
      </c>
      <c r="IE52" s="20">
        <f t="shared" si="83"/>
        <v>24503.0625</v>
      </c>
      <c r="IF52" s="44">
        <f t="shared" si="130"/>
        <v>1000.125</v>
      </c>
      <c r="IG52" s="45">
        <f t="shared" si="131"/>
        <v>23502.9375</v>
      </c>
      <c r="II52" s="2">
        <v>50</v>
      </c>
      <c r="IJ52" s="2" t="str">
        <f t="shared" si="84"/>
        <v xml:space="preserve"> AD SOYAD 50</v>
      </c>
      <c r="IK52" s="7">
        <f t="shared" si="192"/>
        <v>20002.5</v>
      </c>
      <c r="IL52" s="11">
        <f>PARAMETRELER!$D$4</f>
        <v>150018.75</v>
      </c>
      <c r="IM52" s="7">
        <f t="shared" si="193"/>
        <v>2800.3500000000004</v>
      </c>
      <c r="IN52" s="7">
        <f t="shared" si="194"/>
        <v>200.02500000000001</v>
      </c>
      <c r="IO52" s="7">
        <f t="shared" si="195"/>
        <v>17002.125</v>
      </c>
      <c r="IP52" s="7" cm="1">
        <f t="array" ref="IP52">SUMPRODUCT(--(SUM(G52,AC52,AY52,BU52,CQ52,DM52,EI52,FE52,GA52,GW52,HS52,IO52)&gt;PARAMETRELER!$D$21:$D$24), (SUM(G52,AC52,AY52,BU52,CQ52,DM52,EI52,FE52,GA52,GW52,HS52,IO52)-PARAMETRELER!$D$21:$D$24), {0.15;0.05;0.07;0.08})-SUM($H$2,H52,AD52,AZ52,BV52,CR52,DN52,EJ52,FF52,GB52,GX52,HT52)</f>
        <v>3400.4249999999993</v>
      </c>
      <c r="IQ52" s="7">
        <f>PARAMETRELER!$D$19</f>
        <v>3400.4249999999993</v>
      </c>
      <c r="IR52" s="7">
        <f t="shared" si="196"/>
        <v>204025.5</v>
      </c>
      <c r="IS52" s="7">
        <f t="shared" si="197"/>
        <v>187023.375</v>
      </c>
      <c r="IT52" s="7">
        <f t="shared" si="198"/>
        <v>20002.5</v>
      </c>
      <c r="IU52" s="5">
        <f>PARAMETRELER!$D$6</f>
        <v>20002.5</v>
      </c>
      <c r="IV52" s="7">
        <f t="shared" si="199"/>
        <v>0</v>
      </c>
      <c r="IW52" s="7">
        <f>IF(IK52&lt;=PARAMETRELER!$D$6,0,IV52*0.00759)</f>
        <v>0</v>
      </c>
      <c r="IX52" s="20">
        <f t="shared" si="132"/>
        <v>17002.125</v>
      </c>
      <c r="IY52" s="21">
        <f t="shared" si="133"/>
        <v>4100.5124999999998</v>
      </c>
      <c r="IZ52" s="21">
        <f t="shared" si="89"/>
        <v>400.05</v>
      </c>
      <c r="JA52" s="20">
        <f t="shared" si="90"/>
        <v>24503.0625</v>
      </c>
      <c r="JB52" s="44">
        <f t="shared" si="134"/>
        <v>1000.125</v>
      </c>
      <c r="JC52" s="45">
        <f t="shared" si="135"/>
        <v>23502.9375</v>
      </c>
    </row>
    <row r="53" spans="1:263" ht="15.6" x14ac:dyDescent="0.3">
      <c r="A53" s="3">
        <v>51</v>
      </c>
      <c r="B53" s="3" t="str">
        <f>'YILLIK MALİYET RAPORU'!B53</f>
        <v xml:space="preserve"> AD SOYAD 51</v>
      </c>
      <c r="C53" s="4">
        <f>'YILLIK MALİYET RAPORU'!C53</f>
        <v>20002.5</v>
      </c>
      <c r="D53" s="4">
        <f>PARAMETRELER!$D$4</f>
        <v>150018.75</v>
      </c>
      <c r="E53" s="4">
        <f t="shared" si="0"/>
        <v>2800.3500000000004</v>
      </c>
      <c r="F53" s="4">
        <f t="shared" si="1"/>
        <v>200.02500000000001</v>
      </c>
      <c r="G53" s="4">
        <f t="shared" si="2"/>
        <v>17002.125</v>
      </c>
      <c r="H53" s="4" cm="1">
        <f t="array" ref="H53">SUMPRODUCT(--(SUM(G53:G53)&gt;PARAMETRELER!$D$21:$D$24), (SUM(G53:G53)-PARAMETRELER!$D$21:$D$24), {0.15;0.05;0.07;0.08})-SUM($H$2:$H$2)</f>
        <v>2550.3187499999999</v>
      </c>
      <c r="I53" s="4">
        <f>PARAMETRELER!$D$8</f>
        <v>2550.3187499999999</v>
      </c>
      <c r="J53" s="4">
        <f t="shared" si="3"/>
        <v>17002.125</v>
      </c>
      <c r="K53" s="4">
        <v>0</v>
      </c>
      <c r="L53" s="4">
        <f t="shared" si="4"/>
        <v>20002.5</v>
      </c>
      <c r="M53" s="4">
        <f>PARAMETRELER!$D$6</f>
        <v>20002.5</v>
      </c>
      <c r="N53" s="4">
        <f t="shared" si="136"/>
        <v>0</v>
      </c>
      <c r="O53" s="4">
        <f>IF(C53&lt;=PARAMETRELER!$D$6,0,N53*0.00759)</f>
        <v>0</v>
      </c>
      <c r="P53" s="20">
        <f t="shared" si="5"/>
        <v>17002.125</v>
      </c>
      <c r="Q53" s="21">
        <f t="shared" si="6"/>
        <v>4100.5124999999998</v>
      </c>
      <c r="R53" s="21">
        <f t="shared" si="7"/>
        <v>400.05</v>
      </c>
      <c r="S53" s="22">
        <f t="shared" si="8"/>
        <v>24503.0625</v>
      </c>
      <c r="T53" s="44">
        <f t="shared" si="9"/>
        <v>1000.125</v>
      </c>
      <c r="U53" s="45">
        <f t="shared" si="91"/>
        <v>23502.9375</v>
      </c>
      <c r="W53" s="3">
        <v>51</v>
      </c>
      <c r="X53" s="3" t="str">
        <f t="shared" si="10"/>
        <v xml:space="preserve"> AD SOYAD 51</v>
      </c>
      <c r="Y53" s="4">
        <f t="shared" si="11"/>
        <v>20002.5</v>
      </c>
      <c r="Z53" s="4">
        <f>PARAMETRELER!$D$4</f>
        <v>150018.75</v>
      </c>
      <c r="AA53" s="4">
        <f t="shared" si="137"/>
        <v>2800.3500000000004</v>
      </c>
      <c r="AB53" s="4">
        <f t="shared" si="138"/>
        <v>200.02500000000001</v>
      </c>
      <c r="AC53" s="4">
        <f t="shared" si="12"/>
        <v>17002.125</v>
      </c>
      <c r="AD53" s="4" cm="1">
        <f t="array" ref="AD53">SUMPRODUCT(--(SUM(G53,AC53)&gt;PARAMETRELER!$D$21:$D$24), (SUM(G53,AC53)-PARAMETRELER!$D$21:$D$24), {0.15;0.05;0.07;0.08})-SUM($H$2,H53)</f>
        <v>2550.3187499999999</v>
      </c>
      <c r="AE53" s="4">
        <f>PARAMETRELER!$D$9</f>
        <v>2550.3187499999999</v>
      </c>
      <c r="AF53" s="4">
        <f t="shared" si="13"/>
        <v>34004.25</v>
      </c>
      <c r="AG53" s="4">
        <f t="shared" si="14"/>
        <v>17002.125</v>
      </c>
      <c r="AH53" s="4">
        <f t="shared" si="15"/>
        <v>20002.5</v>
      </c>
      <c r="AI53" s="4">
        <f>PARAMETRELER!$D$6</f>
        <v>20002.5</v>
      </c>
      <c r="AJ53" s="4">
        <f t="shared" si="139"/>
        <v>0</v>
      </c>
      <c r="AK53" s="4">
        <f>IF(Y53&lt;=PARAMETRELER!$D$6,0,AJ53*0.00759)</f>
        <v>0</v>
      </c>
      <c r="AL53" s="20">
        <f t="shared" si="92"/>
        <v>17002.125</v>
      </c>
      <c r="AM53" s="21">
        <f t="shared" si="93"/>
        <v>4100.5124999999998</v>
      </c>
      <c r="AN53" s="21">
        <f t="shared" si="16"/>
        <v>400.05</v>
      </c>
      <c r="AO53" s="22">
        <f t="shared" si="17"/>
        <v>24503.0625</v>
      </c>
      <c r="AP53" s="44">
        <f t="shared" si="94"/>
        <v>1000.125</v>
      </c>
      <c r="AQ53" s="45">
        <f t="shared" si="95"/>
        <v>23502.9375</v>
      </c>
      <c r="AS53" s="3">
        <v>51</v>
      </c>
      <c r="AT53" s="3" t="str">
        <f t="shared" si="18"/>
        <v xml:space="preserve"> AD SOYAD 51</v>
      </c>
      <c r="AU53" s="4">
        <f t="shared" si="19"/>
        <v>20002.5</v>
      </c>
      <c r="AV53" s="4">
        <f>PARAMETRELER!$D$4</f>
        <v>150018.75</v>
      </c>
      <c r="AW53" s="4">
        <f t="shared" si="140"/>
        <v>2800.3500000000004</v>
      </c>
      <c r="AX53" s="4">
        <f t="shared" si="141"/>
        <v>200.02500000000001</v>
      </c>
      <c r="AY53" s="4">
        <f t="shared" si="20"/>
        <v>17002.125</v>
      </c>
      <c r="AZ53" s="4" cm="1">
        <f t="array" ref="AZ53">SUMPRODUCT(--(SUM(G53,AC53,AY53)&gt;PARAMETRELER!$D$21:$D$24), (SUM(G53,AC53,AY53)-PARAMETRELER!$D$21:$D$24), {0.15;0.05;0.07;0.08})-SUM($H$2,H53,AD53)</f>
        <v>2550.3187499999995</v>
      </c>
      <c r="BA53" s="4">
        <f>PARAMETRELER!$D$10</f>
        <v>2550.3187499999995</v>
      </c>
      <c r="BB53" s="4">
        <f t="shared" si="21"/>
        <v>51006.375</v>
      </c>
      <c r="BC53" s="4">
        <f t="shared" si="22"/>
        <v>34004.25</v>
      </c>
      <c r="BD53" s="4">
        <f t="shared" si="23"/>
        <v>20002.5</v>
      </c>
      <c r="BE53" s="4">
        <f>PARAMETRELER!$D$6</f>
        <v>20002.5</v>
      </c>
      <c r="BF53" s="4">
        <f t="shared" si="142"/>
        <v>0</v>
      </c>
      <c r="BG53" s="4">
        <f>IF(AU53&lt;=PARAMETRELER!$D$6,0,BF53*0.00759)</f>
        <v>0</v>
      </c>
      <c r="BH53" s="20">
        <f t="shared" si="96"/>
        <v>17002.125</v>
      </c>
      <c r="BI53" s="21">
        <f t="shared" si="97"/>
        <v>4100.5124999999998</v>
      </c>
      <c r="BJ53" s="21">
        <f t="shared" si="24"/>
        <v>400.05</v>
      </c>
      <c r="BK53" s="22">
        <f t="shared" si="25"/>
        <v>24503.0625</v>
      </c>
      <c r="BL53" s="44">
        <f t="shared" si="98"/>
        <v>1000.125</v>
      </c>
      <c r="BM53" s="45">
        <f t="shared" si="99"/>
        <v>23502.9375</v>
      </c>
      <c r="BO53" s="3">
        <v>51</v>
      </c>
      <c r="BP53" s="3" t="str">
        <f t="shared" si="26"/>
        <v xml:space="preserve"> AD SOYAD 51</v>
      </c>
      <c r="BQ53" s="4">
        <f t="shared" si="27"/>
        <v>20002.5</v>
      </c>
      <c r="BR53" s="4">
        <f>PARAMETRELER!$D$4</f>
        <v>150018.75</v>
      </c>
      <c r="BS53" s="4">
        <f t="shared" si="143"/>
        <v>2800.3500000000004</v>
      </c>
      <c r="BT53" s="4">
        <f t="shared" si="144"/>
        <v>200.02500000000001</v>
      </c>
      <c r="BU53" s="4">
        <f t="shared" si="28"/>
        <v>17002.125</v>
      </c>
      <c r="BV53" s="4" cm="1">
        <f t="array" ref="BV53">SUMPRODUCT(--(SUM(G53,AC53,AY53,BU53)&gt;PARAMETRELER!$D$21:$D$24), (SUM(G53,AC53,AY53,BU53)-PARAMETRELER!$D$21:$D$24), {0.15;0.05;0.07;0.08})-SUM($H$2,H53,AD53,AZ53)</f>
        <v>2550.3187500000004</v>
      </c>
      <c r="BW53" s="4">
        <f>PARAMETRELER!$D$11</f>
        <v>2550.3187500000004</v>
      </c>
      <c r="BX53" s="4">
        <f t="shared" si="29"/>
        <v>68008.5</v>
      </c>
      <c r="BY53" s="4">
        <f t="shared" si="30"/>
        <v>51006.375</v>
      </c>
      <c r="BZ53" s="4">
        <f t="shared" si="31"/>
        <v>20002.5</v>
      </c>
      <c r="CA53" s="4">
        <f>PARAMETRELER!$D$6</f>
        <v>20002.5</v>
      </c>
      <c r="CB53" s="4">
        <f t="shared" si="145"/>
        <v>0</v>
      </c>
      <c r="CC53" s="4">
        <f>IF(BQ53&lt;=PARAMETRELER!$D$6,0,CB53*0.00759)</f>
        <v>0</v>
      </c>
      <c r="CD53" s="20">
        <f t="shared" si="100"/>
        <v>17002.125</v>
      </c>
      <c r="CE53" s="21">
        <f t="shared" si="101"/>
        <v>4100.5124999999998</v>
      </c>
      <c r="CF53" s="21">
        <f t="shared" si="32"/>
        <v>400.05</v>
      </c>
      <c r="CG53" s="22">
        <f t="shared" si="33"/>
        <v>24503.0625</v>
      </c>
      <c r="CH53" s="44">
        <f t="shared" si="102"/>
        <v>1000.125</v>
      </c>
      <c r="CI53" s="45">
        <f t="shared" si="103"/>
        <v>23502.9375</v>
      </c>
      <c r="CK53" s="3">
        <v>51</v>
      </c>
      <c r="CL53" s="3" t="str">
        <f t="shared" si="34"/>
        <v xml:space="preserve"> AD SOYAD 51</v>
      </c>
      <c r="CM53" s="4">
        <f t="shared" si="35"/>
        <v>20002.5</v>
      </c>
      <c r="CN53" s="4">
        <f>PARAMETRELER!$D$4</f>
        <v>150018.75</v>
      </c>
      <c r="CO53" s="4">
        <f t="shared" si="146"/>
        <v>2800.3500000000004</v>
      </c>
      <c r="CP53" s="4">
        <f t="shared" si="147"/>
        <v>200.02500000000001</v>
      </c>
      <c r="CQ53" s="4">
        <f t="shared" si="36"/>
        <v>17002.125</v>
      </c>
      <c r="CR53" s="4" cm="1">
        <f t="array" ref="CR53">SUMPRODUCT(--(SUM(G53,AC53,AY53,BU53,CQ53)&gt;PARAMETRELER!$D$21:$D$24), (SUM(G53,AC53,AY53,BU53,CQ53)-PARAMETRELER!$D$21:$D$24), {0.15;0.05;0.07;0.08})-SUM($H$2,H53,AD53,AZ53,BV53)</f>
        <v>2550.3187500000004</v>
      </c>
      <c r="CS53" s="4">
        <f>PARAMETRELER!$D$12</f>
        <v>2550.3187500000004</v>
      </c>
      <c r="CT53" s="4">
        <f t="shared" si="37"/>
        <v>85010.625</v>
      </c>
      <c r="CU53" s="4">
        <f t="shared" si="38"/>
        <v>68008.5</v>
      </c>
      <c r="CV53" s="4">
        <f t="shared" si="39"/>
        <v>20002.5</v>
      </c>
      <c r="CW53" s="4">
        <f>PARAMETRELER!$D$6</f>
        <v>20002.5</v>
      </c>
      <c r="CX53" s="4">
        <f t="shared" si="148"/>
        <v>0</v>
      </c>
      <c r="CY53" s="4">
        <f>IF(CM53&lt;=PARAMETRELER!$D$6,0,CX53*0.00759)</f>
        <v>0</v>
      </c>
      <c r="CZ53" s="20">
        <f t="shared" si="104"/>
        <v>17002.125</v>
      </c>
      <c r="DA53" s="21">
        <f t="shared" si="105"/>
        <v>4100.5124999999998</v>
      </c>
      <c r="DB53" s="21">
        <f t="shared" si="40"/>
        <v>400.05</v>
      </c>
      <c r="DC53" s="22">
        <f t="shared" si="41"/>
        <v>24503.0625</v>
      </c>
      <c r="DD53" s="44">
        <f t="shared" si="106"/>
        <v>1000.125</v>
      </c>
      <c r="DE53" s="45">
        <f t="shared" si="107"/>
        <v>23502.9375</v>
      </c>
      <c r="DG53" s="3">
        <v>51</v>
      </c>
      <c r="DH53" s="3" t="str">
        <f t="shared" si="200"/>
        <v xml:space="preserve"> AD SOYAD 51</v>
      </c>
      <c r="DI53" s="4">
        <f t="shared" si="201"/>
        <v>20002.5</v>
      </c>
      <c r="DJ53" s="4">
        <f>PARAMETRELER!$D$4</f>
        <v>150018.75</v>
      </c>
      <c r="DK53" s="4">
        <f t="shared" si="149"/>
        <v>2800.3500000000004</v>
      </c>
      <c r="DL53" s="4">
        <f t="shared" si="150"/>
        <v>200.02500000000001</v>
      </c>
      <c r="DM53" s="4">
        <f t="shared" si="43"/>
        <v>17002.125</v>
      </c>
      <c r="DN53" s="4" cm="1">
        <f t="array" ref="DN53">SUMPRODUCT(--(SUM(G53,AC53,AY53,BU53,CQ53,DM53)&gt;PARAMETRELER!$D$21:$D$24), (SUM(G53,AC53,AY53,BU53,CQ53,DM53)-PARAMETRELER!$D$21:$D$24), {0.15;0.05;0.07;0.08})-SUM($H$2,H53,AD53,AZ53,BV53,CR53)</f>
        <v>2550.3187499999985</v>
      </c>
      <c r="DO53" s="4">
        <f>PARAMETRELER!$D$13</f>
        <v>2550.3187499999985</v>
      </c>
      <c r="DP53" s="4">
        <f t="shared" si="44"/>
        <v>102012.75</v>
      </c>
      <c r="DQ53" s="4">
        <f t="shared" si="45"/>
        <v>85010.625</v>
      </c>
      <c r="DR53" s="4">
        <f t="shared" si="46"/>
        <v>20002.5</v>
      </c>
      <c r="DS53" s="4">
        <f>PARAMETRELER!$D$6</f>
        <v>20002.5</v>
      </c>
      <c r="DT53" s="4">
        <f t="shared" si="151"/>
        <v>0</v>
      </c>
      <c r="DU53" s="4">
        <f>IF(DI53&lt;=PARAMETRELER!$D$6,0,DT53*0.00759)</f>
        <v>0</v>
      </c>
      <c r="DV53" s="20">
        <f t="shared" si="108"/>
        <v>17002.125</v>
      </c>
      <c r="DW53" s="21">
        <f t="shared" si="109"/>
        <v>4100.5124999999998</v>
      </c>
      <c r="DX53" s="21">
        <f t="shared" si="47"/>
        <v>400.05</v>
      </c>
      <c r="DY53" s="22">
        <f t="shared" si="48"/>
        <v>24503.0625</v>
      </c>
      <c r="DZ53" s="44">
        <f t="shared" si="110"/>
        <v>1000.125</v>
      </c>
      <c r="EA53" s="45">
        <f t="shared" si="111"/>
        <v>23502.9375</v>
      </c>
      <c r="EC53" s="3">
        <v>51</v>
      </c>
      <c r="ED53" s="3" t="str">
        <f t="shared" si="49"/>
        <v xml:space="preserve"> AD SOYAD 51</v>
      </c>
      <c r="EE53" s="4">
        <f t="shared" si="152"/>
        <v>20002.5</v>
      </c>
      <c r="EF53" s="4">
        <f>PARAMETRELER!$D$4</f>
        <v>150018.75</v>
      </c>
      <c r="EG53" s="4">
        <f t="shared" si="153"/>
        <v>2800.3500000000004</v>
      </c>
      <c r="EH53" s="4">
        <f t="shared" si="154"/>
        <v>200.02500000000001</v>
      </c>
      <c r="EI53" s="4">
        <f t="shared" si="155"/>
        <v>17002.125</v>
      </c>
      <c r="EJ53" s="4" cm="1">
        <f t="array" ref="EJ53">SUMPRODUCT(--(SUM(G53,AC53,AY53,BU53,CQ53,DM53,EI53)&gt;PARAMETRELER!$D$21:$D$24), (SUM(G53,AC53,AY53,BU53,CQ53,DM53,EI53)-PARAMETRELER!$D$21:$D$24), {0.15;0.05;0.07;0.08})-SUM($H$2,H53,AD53,AZ53,BV53,CR53,DN53)</f>
        <v>3001.0625000000036</v>
      </c>
      <c r="EK53" s="4">
        <f>PARAMETRELER!$D$14</f>
        <v>3001.0625000000036</v>
      </c>
      <c r="EL53" s="4">
        <f t="shared" si="156"/>
        <v>119014.875</v>
      </c>
      <c r="EM53" s="4">
        <f t="shared" si="157"/>
        <v>102012.75</v>
      </c>
      <c r="EN53" s="4">
        <f t="shared" si="158"/>
        <v>20002.5</v>
      </c>
      <c r="EO53" s="4">
        <f>PARAMETRELER!$D$6</f>
        <v>20002.5</v>
      </c>
      <c r="EP53" s="4">
        <f t="shared" si="159"/>
        <v>0</v>
      </c>
      <c r="EQ53" s="4">
        <f>IF(EE53&lt;=PARAMETRELER!$D$6,0,EP53*0.00759)</f>
        <v>0</v>
      </c>
      <c r="ER53" s="20">
        <f t="shared" si="112"/>
        <v>17002.125</v>
      </c>
      <c r="ES53" s="21">
        <f t="shared" si="113"/>
        <v>4100.5124999999998</v>
      </c>
      <c r="ET53" s="21">
        <f t="shared" si="54"/>
        <v>400.05</v>
      </c>
      <c r="EU53" s="22">
        <f t="shared" si="55"/>
        <v>24503.0625</v>
      </c>
      <c r="EV53" s="44">
        <f t="shared" si="114"/>
        <v>1000.125</v>
      </c>
      <c r="EW53" s="45">
        <f t="shared" si="115"/>
        <v>23502.9375</v>
      </c>
      <c r="EY53" s="3">
        <v>51</v>
      </c>
      <c r="EZ53" s="3" t="str">
        <f t="shared" si="56"/>
        <v xml:space="preserve"> AD SOYAD 51</v>
      </c>
      <c r="FA53" s="4">
        <f t="shared" si="160"/>
        <v>20002.5</v>
      </c>
      <c r="FB53" s="4">
        <f>PARAMETRELER!$D$4</f>
        <v>150018.75</v>
      </c>
      <c r="FC53" s="4">
        <f t="shared" si="161"/>
        <v>2800.3500000000004</v>
      </c>
      <c r="FD53" s="4">
        <f t="shared" si="162"/>
        <v>200.02500000000001</v>
      </c>
      <c r="FE53" s="4">
        <f t="shared" si="163"/>
        <v>17002.125</v>
      </c>
      <c r="FF53" s="4" cm="1">
        <f t="array" ref="FF53">SUMPRODUCT(--(SUM(G53,AC53,AY53,BU53,CQ53,DM53,EI53,FE53)&gt;PARAMETRELER!$D$21:$D$24), (SUM(G53,AC53,AY53,BU53,CQ53,DM53,EI53,FE53)-PARAMETRELER!$D$21:$D$24), {0.15;0.05;0.07;0.08})-SUM($H$2,H53,AD53,AZ53,BV53,CR53,DN53,EJ53)</f>
        <v>3400.4249999999956</v>
      </c>
      <c r="FG53" s="4">
        <f>PARAMETRELER!$D$15</f>
        <v>3400.4249999999956</v>
      </c>
      <c r="FH53" s="4">
        <f t="shared" si="164"/>
        <v>136017</v>
      </c>
      <c r="FI53" s="4">
        <f t="shared" si="165"/>
        <v>119014.875</v>
      </c>
      <c r="FJ53" s="4">
        <f t="shared" si="166"/>
        <v>20002.5</v>
      </c>
      <c r="FK53" s="4">
        <f>PARAMETRELER!$D$6</f>
        <v>20002.5</v>
      </c>
      <c r="FL53" s="4">
        <f t="shared" si="167"/>
        <v>0</v>
      </c>
      <c r="FM53" s="4">
        <f>IF(FA53&lt;=PARAMETRELER!$D$6,0,FL53*0.00759)</f>
        <v>0</v>
      </c>
      <c r="FN53" s="20">
        <f t="shared" si="116"/>
        <v>17002.125</v>
      </c>
      <c r="FO53" s="21">
        <f t="shared" si="117"/>
        <v>4100.5124999999998</v>
      </c>
      <c r="FP53" s="21">
        <f t="shared" si="61"/>
        <v>400.05</v>
      </c>
      <c r="FQ53" s="22">
        <f t="shared" si="62"/>
        <v>24503.0625</v>
      </c>
      <c r="FR53" s="44">
        <f t="shared" si="118"/>
        <v>1000.125</v>
      </c>
      <c r="FS53" s="45">
        <f t="shared" si="119"/>
        <v>23502.9375</v>
      </c>
      <c r="FU53" s="3">
        <v>51</v>
      </c>
      <c r="FV53" s="3" t="str">
        <f t="shared" si="63"/>
        <v xml:space="preserve"> AD SOYAD 51</v>
      </c>
      <c r="FW53" s="4">
        <f t="shared" si="168"/>
        <v>20002.5</v>
      </c>
      <c r="FX53" s="4">
        <f>PARAMETRELER!$D$4</f>
        <v>150018.75</v>
      </c>
      <c r="FY53" s="4">
        <f t="shared" si="169"/>
        <v>2800.3500000000004</v>
      </c>
      <c r="FZ53" s="4">
        <f t="shared" si="170"/>
        <v>200.02500000000001</v>
      </c>
      <c r="GA53" s="4">
        <f t="shared" si="171"/>
        <v>17002.125</v>
      </c>
      <c r="GB53" s="4" cm="1">
        <f t="array" ref="GB53">SUMPRODUCT(--(SUM(G53,AC53,AY53,BU53,CQ53,DM53,EI53,FE53,GA53)&gt;PARAMETRELER!$D$21:$D$24), (SUM(G53,AC53,AY53,BU53,CQ53,DM53,EI53,FE53,GA53)-PARAMETRELER!$D$21:$D$24), {0.15;0.05;0.07;0.08})-SUM($H$2,H53,AD53,AZ53,BV53,CR53,DN53,EJ53,FF53)</f>
        <v>3400.4249999999993</v>
      </c>
      <c r="GC53" s="4">
        <f>PARAMETRELER!$D$16</f>
        <v>3400.4249999999993</v>
      </c>
      <c r="GD53" s="4">
        <f t="shared" si="172"/>
        <v>153019.125</v>
      </c>
      <c r="GE53" s="4">
        <f t="shared" si="173"/>
        <v>136017</v>
      </c>
      <c r="GF53" s="4">
        <f t="shared" si="174"/>
        <v>20002.5</v>
      </c>
      <c r="GG53" s="4">
        <f>PARAMETRELER!$D$6</f>
        <v>20002.5</v>
      </c>
      <c r="GH53" s="4">
        <f t="shared" si="175"/>
        <v>0</v>
      </c>
      <c r="GI53" s="4">
        <f>IF(FW53&lt;=PARAMETRELER!$D$6,0,GH53*0.00759)</f>
        <v>0</v>
      </c>
      <c r="GJ53" s="20">
        <f t="shared" si="120"/>
        <v>17002.125</v>
      </c>
      <c r="GK53" s="21">
        <f t="shared" si="121"/>
        <v>4100.5124999999998</v>
      </c>
      <c r="GL53" s="21">
        <f t="shared" si="68"/>
        <v>400.05</v>
      </c>
      <c r="GM53" s="22">
        <f t="shared" si="69"/>
        <v>24503.0625</v>
      </c>
      <c r="GN53" s="44">
        <f t="shared" si="122"/>
        <v>1000.125</v>
      </c>
      <c r="GO53" s="45">
        <f t="shared" si="123"/>
        <v>23502.9375</v>
      </c>
      <c r="GQ53" s="3">
        <v>51</v>
      </c>
      <c r="GR53" s="3" t="str">
        <f t="shared" si="70"/>
        <v xml:space="preserve"> AD SOYAD 51</v>
      </c>
      <c r="GS53" s="4">
        <f t="shared" si="176"/>
        <v>20002.5</v>
      </c>
      <c r="GT53" s="4">
        <f>PARAMETRELER!$D$4</f>
        <v>150018.75</v>
      </c>
      <c r="GU53" s="4">
        <f t="shared" si="177"/>
        <v>2800.3500000000004</v>
      </c>
      <c r="GV53" s="4">
        <f t="shared" si="178"/>
        <v>200.02500000000001</v>
      </c>
      <c r="GW53" s="4">
        <f t="shared" si="179"/>
        <v>17002.125</v>
      </c>
      <c r="GX53" s="4" cm="1">
        <f t="array" ref="GX53">SUMPRODUCT(--(SUM(G53,AC53,AY53,BU53,CQ53,DM53,EI53,FE53,GA53,GW53)&gt;PARAMETRELER!$D$21:$D$24), (SUM(G53,AC53,AY53,BU53,CQ53,DM53,EI53,FE53,GA53,GW53)-PARAMETRELER!$D$21:$D$24), {0.15;0.05;0.07;0.08})-SUM($H$2,H53,AD53,AZ53,BV53,CR53,DN53,EJ53,FF53,GB53)</f>
        <v>3400.4250000000029</v>
      </c>
      <c r="GY53" s="4">
        <f>PARAMETRELER!$D$17</f>
        <v>3400.4250000000029</v>
      </c>
      <c r="GZ53" s="4">
        <f t="shared" si="180"/>
        <v>170021.25</v>
      </c>
      <c r="HA53" s="4">
        <f t="shared" si="181"/>
        <v>153019.125</v>
      </c>
      <c r="HB53" s="4">
        <f t="shared" si="182"/>
        <v>20002.5</v>
      </c>
      <c r="HC53" s="4">
        <f>PARAMETRELER!$D$6</f>
        <v>20002.5</v>
      </c>
      <c r="HD53" s="4">
        <f t="shared" si="183"/>
        <v>0</v>
      </c>
      <c r="HE53" s="4">
        <f>IF(GS53&lt;=PARAMETRELER!$D$6,0,HD53*0.00759)</f>
        <v>0</v>
      </c>
      <c r="HF53" s="20">
        <f t="shared" si="124"/>
        <v>17002.125</v>
      </c>
      <c r="HG53" s="21">
        <f t="shared" si="125"/>
        <v>4100.5124999999998</v>
      </c>
      <c r="HH53" s="21">
        <f t="shared" si="75"/>
        <v>400.05</v>
      </c>
      <c r="HI53" s="22">
        <f t="shared" si="76"/>
        <v>24503.0625</v>
      </c>
      <c r="HJ53" s="44">
        <f t="shared" si="126"/>
        <v>1000.125</v>
      </c>
      <c r="HK53" s="45">
        <f t="shared" si="127"/>
        <v>23502.9375</v>
      </c>
      <c r="HM53" s="3">
        <v>51</v>
      </c>
      <c r="HN53" s="3" t="str">
        <f t="shared" si="77"/>
        <v xml:space="preserve"> AD SOYAD 51</v>
      </c>
      <c r="HO53" s="4">
        <f t="shared" si="184"/>
        <v>20002.5</v>
      </c>
      <c r="HP53" s="4">
        <f>PARAMETRELER!$D$4</f>
        <v>150018.75</v>
      </c>
      <c r="HQ53" s="4">
        <f t="shared" si="185"/>
        <v>2800.3500000000004</v>
      </c>
      <c r="HR53" s="4">
        <f t="shared" si="186"/>
        <v>200.02500000000001</v>
      </c>
      <c r="HS53" s="4">
        <f t="shared" si="187"/>
        <v>17002.125</v>
      </c>
      <c r="HT53" s="4" cm="1">
        <f t="array" ref="HT53">SUMPRODUCT(--(SUM(G53,AC53,AY53,BU53,CQ53,DM53,EI53,FE53,GA53,GW53,HS53)&gt;PARAMETRELER!$D$21:$D$24), (SUM(G53,AC53,AY53,BU53,CQ53,DM53,EI53,FE53,GA53,GW53,HS53)-PARAMETRELER!$D$21:$D$24), {0.15;0.05;0.07;0.08})-SUM($H$2,H53,AD53,AZ53,BV53,CR53,DN53,EJ53,FF53,GB53,GX53)</f>
        <v>3400.4249999999993</v>
      </c>
      <c r="HU53" s="4">
        <f>PARAMETRELER!$D$18</f>
        <v>3400.4249999999993</v>
      </c>
      <c r="HV53" s="4">
        <f t="shared" si="188"/>
        <v>187023.375</v>
      </c>
      <c r="HW53" s="4">
        <f t="shared" si="189"/>
        <v>170021.25</v>
      </c>
      <c r="HX53" s="4">
        <f t="shared" si="190"/>
        <v>20002.5</v>
      </c>
      <c r="HY53" s="4">
        <f>PARAMETRELER!$D$6</f>
        <v>20002.5</v>
      </c>
      <c r="HZ53" s="4">
        <f t="shared" si="191"/>
        <v>0</v>
      </c>
      <c r="IA53" s="4">
        <f>IF(HO53&lt;=PARAMETRELER!$D$6,0,HZ53*0.00759)</f>
        <v>0</v>
      </c>
      <c r="IB53" s="20">
        <f t="shared" si="128"/>
        <v>17002.125</v>
      </c>
      <c r="IC53" s="21">
        <f t="shared" si="129"/>
        <v>4100.5124999999998</v>
      </c>
      <c r="ID53" s="21">
        <f t="shared" si="82"/>
        <v>400.05</v>
      </c>
      <c r="IE53" s="22">
        <f t="shared" si="83"/>
        <v>24503.0625</v>
      </c>
      <c r="IF53" s="44">
        <f t="shared" si="130"/>
        <v>1000.125</v>
      </c>
      <c r="IG53" s="45">
        <f t="shared" si="131"/>
        <v>23502.9375</v>
      </c>
      <c r="II53" s="3">
        <v>51</v>
      </c>
      <c r="IJ53" s="3" t="str">
        <f t="shared" si="84"/>
        <v xml:space="preserve"> AD SOYAD 51</v>
      </c>
      <c r="IK53" s="4">
        <f t="shared" si="192"/>
        <v>20002.5</v>
      </c>
      <c r="IL53" s="4">
        <f>PARAMETRELER!$D$4</f>
        <v>150018.75</v>
      </c>
      <c r="IM53" s="4">
        <f t="shared" si="193"/>
        <v>2800.3500000000004</v>
      </c>
      <c r="IN53" s="4">
        <f t="shared" si="194"/>
        <v>200.02500000000001</v>
      </c>
      <c r="IO53" s="4">
        <f t="shared" si="195"/>
        <v>17002.125</v>
      </c>
      <c r="IP53" s="4" cm="1">
        <f t="array" ref="IP53">SUMPRODUCT(--(SUM(G53,AC53,AY53,BU53,CQ53,DM53,EI53,FE53,GA53,GW53,HS53,IO53)&gt;PARAMETRELER!$D$21:$D$24), (SUM(G53,AC53,AY53,BU53,CQ53,DM53,EI53,FE53,GA53,GW53,HS53,IO53)-PARAMETRELER!$D$21:$D$24), {0.15;0.05;0.07;0.08})-SUM($H$2,H53,AD53,AZ53,BV53,CR53,DN53,EJ53,FF53,GB53,GX53,HT53)</f>
        <v>3400.4249999999993</v>
      </c>
      <c r="IQ53" s="4">
        <f>PARAMETRELER!$D$19</f>
        <v>3400.4249999999993</v>
      </c>
      <c r="IR53" s="4">
        <f t="shared" si="196"/>
        <v>204025.5</v>
      </c>
      <c r="IS53" s="4">
        <f t="shared" si="197"/>
        <v>187023.375</v>
      </c>
      <c r="IT53" s="4">
        <f t="shared" si="198"/>
        <v>20002.5</v>
      </c>
      <c r="IU53" s="4">
        <f>PARAMETRELER!$D$6</f>
        <v>20002.5</v>
      </c>
      <c r="IV53" s="4">
        <f t="shared" si="199"/>
        <v>0</v>
      </c>
      <c r="IW53" s="4">
        <f>IF(IK53&lt;=PARAMETRELER!$D$6,0,IV53*0.00759)</f>
        <v>0</v>
      </c>
      <c r="IX53" s="20">
        <f t="shared" si="132"/>
        <v>17002.125</v>
      </c>
      <c r="IY53" s="21">
        <f t="shared" si="133"/>
        <v>4100.5124999999998</v>
      </c>
      <c r="IZ53" s="21">
        <f t="shared" si="89"/>
        <v>400.05</v>
      </c>
      <c r="JA53" s="22">
        <f t="shared" si="90"/>
        <v>24503.0625</v>
      </c>
      <c r="JB53" s="44">
        <f t="shared" si="134"/>
        <v>1000.125</v>
      </c>
      <c r="JC53" s="45">
        <f t="shared" si="135"/>
        <v>23502.9375</v>
      </c>
    </row>
    <row r="54" spans="1:263" ht="15.6" x14ac:dyDescent="0.3">
      <c r="A54" s="2">
        <v>52</v>
      </c>
      <c r="B54" s="2" t="str">
        <f>'YILLIK MALİYET RAPORU'!B54</f>
        <v xml:space="preserve"> AD SOYAD 52</v>
      </c>
      <c r="C54" s="7">
        <f>'YILLIK MALİYET RAPORU'!C54</f>
        <v>20002.5</v>
      </c>
      <c r="D54" s="11">
        <f>PARAMETRELER!$D$4</f>
        <v>150018.75</v>
      </c>
      <c r="E54" s="7">
        <f t="shared" si="0"/>
        <v>2800.3500000000004</v>
      </c>
      <c r="F54" s="7">
        <f t="shared" si="1"/>
        <v>200.02500000000001</v>
      </c>
      <c r="G54" s="7">
        <f t="shared" si="2"/>
        <v>17002.125</v>
      </c>
      <c r="H54" s="7" cm="1">
        <f t="array" ref="H54">SUMPRODUCT(--(SUM(G54:G54)&gt;PARAMETRELER!$D$21:$D$24), (SUM(G54:G54)-PARAMETRELER!$D$21:$D$24), {0.15;0.05;0.07;0.08})-SUM($H$2:$H$2)</f>
        <v>2550.3187499999999</v>
      </c>
      <c r="I54" s="7">
        <f>PARAMETRELER!$D$8</f>
        <v>2550.3187499999999</v>
      </c>
      <c r="J54" s="7">
        <f t="shared" si="3"/>
        <v>17002.125</v>
      </c>
      <c r="K54" s="7">
        <v>0</v>
      </c>
      <c r="L54" s="7">
        <f t="shared" si="4"/>
        <v>20002.5</v>
      </c>
      <c r="M54" s="5">
        <f>PARAMETRELER!$D$6</f>
        <v>20002.5</v>
      </c>
      <c r="N54" s="7">
        <f t="shared" si="136"/>
        <v>0</v>
      </c>
      <c r="O54" s="7">
        <f>IF(C54&lt;=PARAMETRELER!$D$6,0,N54*0.00759)</f>
        <v>0</v>
      </c>
      <c r="P54" s="20">
        <f t="shared" si="5"/>
        <v>17002.125</v>
      </c>
      <c r="Q54" s="21">
        <f t="shared" si="6"/>
        <v>4100.5124999999998</v>
      </c>
      <c r="R54" s="21">
        <f t="shared" si="7"/>
        <v>400.05</v>
      </c>
      <c r="S54" s="20">
        <f t="shared" si="8"/>
        <v>24503.0625</v>
      </c>
      <c r="T54" s="44">
        <f t="shared" si="9"/>
        <v>1000.125</v>
      </c>
      <c r="U54" s="45">
        <f t="shared" si="91"/>
        <v>23502.9375</v>
      </c>
      <c r="W54" s="2">
        <v>52</v>
      </c>
      <c r="X54" s="2" t="str">
        <f t="shared" si="10"/>
        <v xml:space="preserve"> AD SOYAD 52</v>
      </c>
      <c r="Y54" s="7">
        <f t="shared" si="11"/>
        <v>20002.5</v>
      </c>
      <c r="Z54" s="11">
        <f>PARAMETRELER!$D$4</f>
        <v>150018.75</v>
      </c>
      <c r="AA54" s="7">
        <f t="shared" si="137"/>
        <v>2800.3500000000004</v>
      </c>
      <c r="AB54" s="7">
        <f t="shared" si="138"/>
        <v>200.02500000000001</v>
      </c>
      <c r="AC54" s="7">
        <f t="shared" si="12"/>
        <v>17002.125</v>
      </c>
      <c r="AD54" s="7" cm="1">
        <f t="array" ref="AD54">SUMPRODUCT(--(SUM(G54,AC54)&gt;PARAMETRELER!$D$21:$D$24), (SUM(G54,AC54)-PARAMETRELER!$D$21:$D$24), {0.15;0.05;0.07;0.08})-SUM($H$2,H54)</f>
        <v>2550.3187499999999</v>
      </c>
      <c r="AE54" s="7">
        <f>PARAMETRELER!$D$9</f>
        <v>2550.3187499999999</v>
      </c>
      <c r="AF54" s="7">
        <f t="shared" si="13"/>
        <v>34004.25</v>
      </c>
      <c r="AG54" s="7">
        <f t="shared" si="14"/>
        <v>17002.125</v>
      </c>
      <c r="AH54" s="7">
        <f t="shared" si="15"/>
        <v>20002.5</v>
      </c>
      <c r="AI54" s="5">
        <f>PARAMETRELER!$D$6</f>
        <v>20002.5</v>
      </c>
      <c r="AJ54" s="7">
        <f t="shared" si="139"/>
        <v>0</v>
      </c>
      <c r="AK54" s="7">
        <f>IF(Y54&lt;=PARAMETRELER!$D$6,0,AJ54*0.00759)</f>
        <v>0</v>
      </c>
      <c r="AL54" s="20">
        <f t="shared" si="92"/>
        <v>17002.125</v>
      </c>
      <c r="AM54" s="21">
        <f t="shared" si="93"/>
        <v>4100.5124999999998</v>
      </c>
      <c r="AN54" s="21">
        <f t="shared" si="16"/>
        <v>400.05</v>
      </c>
      <c r="AO54" s="20">
        <f t="shared" si="17"/>
        <v>24503.0625</v>
      </c>
      <c r="AP54" s="44">
        <f t="shared" si="94"/>
        <v>1000.125</v>
      </c>
      <c r="AQ54" s="45">
        <f t="shared" si="95"/>
        <v>23502.9375</v>
      </c>
      <c r="AS54" s="2">
        <v>52</v>
      </c>
      <c r="AT54" s="2" t="str">
        <f t="shared" si="18"/>
        <v xml:space="preserve"> AD SOYAD 52</v>
      </c>
      <c r="AU54" s="7">
        <f t="shared" si="19"/>
        <v>20002.5</v>
      </c>
      <c r="AV54" s="11">
        <f>PARAMETRELER!$D$4</f>
        <v>150018.75</v>
      </c>
      <c r="AW54" s="7">
        <f t="shared" si="140"/>
        <v>2800.3500000000004</v>
      </c>
      <c r="AX54" s="7">
        <f t="shared" si="141"/>
        <v>200.02500000000001</v>
      </c>
      <c r="AY54" s="7">
        <f t="shared" si="20"/>
        <v>17002.125</v>
      </c>
      <c r="AZ54" s="7" cm="1">
        <f t="array" ref="AZ54">SUMPRODUCT(--(SUM(G54,AC54,AY54)&gt;PARAMETRELER!$D$21:$D$24), (SUM(G54,AC54,AY54)-PARAMETRELER!$D$21:$D$24), {0.15;0.05;0.07;0.08})-SUM($H$2,H54,AD54)</f>
        <v>2550.3187499999995</v>
      </c>
      <c r="BA54" s="7">
        <f>PARAMETRELER!$D$10</f>
        <v>2550.3187499999995</v>
      </c>
      <c r="BB54" s="7">
        <f t="shared" si="21"/>
        <v>51006.375</v>
      </c>
      <c r="BC54" s="7">
        <f t="shared" si="22"/>
        <v>34004.25</v>
      </c>
      <c r="BD54" s="7">
        <f t="shared" si="23"/>
        <v>20002.5</v>
      </c>
      <c r="BE54" s="5">
        <f>PARAMETRELER!$D$6</f>
        <v>20002.5</v>
      </c>
      <c r="BF54" s="7">
        <f t="shared" si="142"/>
        <v>0</v>
      </c>
      <c r="BG54" s="7">
        <f>IF(AU54&lt;=PARAMETRELER!$D$6,0,BF54*0.00759)</f>
        <v>0</v>
      </c>
      <c r="BH54" s="20">
        <f t="shared" si="96"/>
        <v>17002.125</v>
      </c>
      <c r="BI54" s="21">
        <f t="shared" si="97"/>
        <v>4100.5124999999998</v>
      </c>
      <c r="BJ54" s="21">
        <f t="shared" si="24"/>
        <v>400.05</v>
      </c>
      <c r="BK54" s="20">
        <f t="shared" si="25"/>
        <v>24503.0625</v>
      </c>
      <c r="BL54" s="44">
        <f t="shared" si="98"/>
        <v>1000.125</v>
      </c>
      <c r="BM54" s="45">
        <f t="shared" si="99"/>
        <v>23502.9375</v>
      </c>
      <c r="BO54" s="2">
        <v>52</v>
      </c>
      <c r="BP54" s="2" t="str">
        <f t="shared" si="26"/>
        <v xml:space="preserve"> AD SOYAD 52</v>
      </c>
      <c r="BQ54" s="7">
        <f t="shared" si="27"/>
        <v>20002.5</v>
      </c>
      <c r="BR54" s="11">
        <f>PARAMETRELER!$D$4</f>
        <v>150018.75</v>
      </c>
      <c r="BS54" s="7">
        <f t="shared" si="143"/>
        <v>2800.3500000000004</v>
      </c>
      <c r="BT54" s="7">
        <f t="shared" si="144"/>
        <v>200.02500000000001</v>
      </c>
      <c r="BU54" s="7">
        <f t="shared" si="28"/>
        <v>17002.125</v>
      </c>
      <c r="BV54" s="7" cm="1">
        <f t="array" ref="BV54">SUMPRODUCT(--(SUM(G54,AC54,AY54,BU54)&gt;PARAMETRELER!$D$21:$D$24), (SUM(G54,AC54,AY54,BU54)-PARAMETRELER!$D$21:$D$24), {0.15;0.05;0.07;0.08})-SUM($H$2,H54,AD54,AZ54)</f>
        <v>2550.3187500000004</v>
      </c>
      <c r="BW54" s="7">
        <f>PARAMETRELER!$D$11</f>
        <v>2550.3187500000004</v>
      </c>
      <c r="BX54" s="7">
        <f t="shared" si="29"/>
        <v>68008.5</v>
      </c>
      <c r="BY54" s="7">
        <f t="shared" si="30"/>
        <v>51006.375</v>
      </c>
      <c r="BZ54" s="7">
        <f t="shared" si="31"/>
        <v>20002.5</v>
      </c>
      <c r="CA54" s="5">
        <f>PARAMETRELER!$D$6</f>
        <v>20002.5</v>
      </c>
      <c r="CB54" s="7">
        <f t="shared" si="145"/>
        <v>0</v>
      </c>
      <c r="CC54" s="7">
        <f>IF(BQ54&lt;=PARAMETRELER!$D$6,0,CB54*0.00759)</f>
        <v>0</v>
      </c>
      <c r="CD54" s="20">
        <f t="shared" si="100"/>
        <v>17002.125</v>
      </c>
      <c r="CE54" s="21">
        <f t="shared" si="101"/>
        <v>4100.5124999999998</v>
      </c>
      <c r="CF54" s="21">
        <f t="shared" si="32"/>
        <v>400.05</v>
      </c>
      <c r="CG54" s="20">
        <f t="shared" si="33"/>
        <v>24503.0625</v>
      </c>
      <c r="CH54" s="44">
        <f t="shared" si="102"/>
        <v>1000.125</v>
      </c>
      <c r="CI54" s="45">
        <f t="shared" si="103"/>
        <v>23502.9375</v>
      </c>
      <c r="CK54" s="2">
        <v>52</v>
      </c>
      <c r="CL54" s="2" t="str">
        <f t="shared" si="34"/>
        <v xml:space="preserve"> AD SOYAD 52</v>
      </c>
      <c r="CM54" s="7">
        <f t="shared" si="35"/>
        <v>20002.5</v>
      </c>
      <c r="CN54" s="11">
        <f>PARAMETRELER!$D$4</f>
        <v>150018.75</v>
      </c>
      <c r="CO54" s="7">
        <f t="shared" si="146"/>
        <v>2800.3500000000004</v>
      </c>
      <c r="CP54" s="7">
        <f t="shared" si="147"/>
        <v>200.02500000000001</v>
      </c>
      <c r="CQ54" s="7">
        <f t="shared" si="36"/>
        <v>17002.125</v>
      </c>
      <c r="CR54" s="7" cm="1">
        <f t="array" ref="CR54">SUMPRODUCT(--(SUM(G54,AC54,AY54,BU54,CQ54)&gt;PARAMETRELER!$D$21:$D$24), (SUM(G54,AC54,AY54,BU54,CQ54)-PARAMETRELER!$D$21:$D$24), {0.15;0.05;0.07;0.08})-SUM($H$2,H54,AD54,AZ54,BV54)</f>
        <v>2550.3187500000004</v>
      </c>
      <c r="CS54" s="7">
        <f>PARAMETRELER!$D$12</f>
        <v>2550.3187500000004</v>
      </c>
      <c r="CT54" s="7">
        <f t="shared" si="37"/>
        <v>85010.625</v>
      </c>
      <c r="CU54" s="7">
        <f t="shared" si="38"/>
        <v>68008.5</v>
      </c>
      <c r="CV54" s="7">
        <f t="shared" si="39"/>
        <v>20002.5</v>
      </c>
      <c r="CW54" s="5">
        <f>PARAMETRELER!$D$6</f>
        <v>20002.5</v>
      </c>
      <c r="CX54" s="7">
        <f t="shared" si="148"/>
        <v>0</v>
      </c>
      <c r="CY54" s="7">
        <f>IF(CM54&lt;=PARAMETRELER!$D$6,0,CX54*0.00759)</f>
        <v>0</v>
      </c>
      <c r="CZ54" s="20">
        <f t="shared" si="104"/>
        <v>17002.125</v>
      </c>
      <c r="DA54" s="21">
        <f t="shared" si="105"/>
        <v>4100.5124999999998</v>
      </c>
      <c r="DB54" s="21">
        <f t="shared" si="40"/>
        <v>400.05</v>
      </c>
      <c r="DC54" s="20">
        <f t="shared" si="41"/>
        <v>24503.0625</v>
      </c>
      <c r="DD54" s="44">
        <f t="shared" si="106"/>
        <v>1000.125</v>
      </c>
      <c r="DE54" s="45">
        <f t="shared" si="107"/>
        <v>23502.9375</v>
      </c>
      <c r="DG54" s="2">
        <v>52</v>
      </c>
      <c r="DH54" s="2" t="str">
        <f t="shared" si="200"/>
        <v xml:space="preserve"> AD SOYAD 52</v>
      </c>
      <c r="DI54" s="7">
        <f t="shared" si="201"/>
        <v>20002.5</v>
      </c>
      <c r="DJ54" s="11">
        <f>PARAMETRELER!$D$4</f>
        <v>150018.75</v>
      </c>
      <c r="DK54" s="7">
        <f t="shared" si="149"/>
        <v>2800.3500000000004</v>
      </c>
      <c r="DL54" s="7">
        <f t="shared" si="150"/>
        <v>200.02500000000001</v>
      </c>
      <c r="DM54" s="7">
        <f t="shared" si="43"/>
        <v>17002.125</v>
      </c>
      <c r="DN54" s="7" cm="1">
        <f t="array" ref="DN54">SUMPRODUCT(--(SUM(G54,AC54,AY54,BU54,CQ54,DM54)&gt;PARAMETRELER!$D$21:$D$24), (SUM(G54,AC54,AY54,BU54,CQ54,DM54)-PARAMETRELER!$D$21:$D$24), {0.15;0.05;0.07;0.08})-SUM($H$2,H54,AD54,AZ54,BV54,CR54)</f>
        <v>2550.3187499999985</v>
      </c>
      <c r="DO54" s="7">
        <f>PARAMETRELER!$D$13</f>
        <v>2550.3187499999985</v>
      </c>
      <c r="DP54" s="7">
        <f t="shared" si="44"/>
        <v>102012.75</v>
      </c>
      <c r="DQ54" s="7">
        <f t="shared" si="45"/>
        <v>85010.625</v>
      </c>
      <c r="DR54" s="7">
        <f t="shared" si="46"/>
        <v>20002.5</v>
      </c>
      <c r="DS54" s="5">
        <f>PARAMETRELER!$D$6</f>
        <v>20002.5</v>
      </c>
      <c r="DT54" s="7">
        <f t="shared" si="151"/>
        <v>0</v>
      </c>
      <c r="DU54" s="7">
        <f>IF(DI54&lt;=PARAMETRELER!$D$6,0,DT54*0.00759)</f>
        <v>0</v>
      </c>
      <c r="DV54" s="20">
        <f t="shared" si="108"/>
        <v>17002.125</v>
      </c>
      <c r="DW54" s="21">
        <f t="shared" si="109"/>
        <v>4100.5124999999998</v>
      </c>
      <c r="DX54" s="21">
        <f t="shared" si="47"/>
        <v>400.05</v>
      </c>
      <c r="DY54" s="20">
        <f t="shared" si="48"/>
        <v>24503.0625</v>
      </c>
      <c r="DZ54" s="44">
        <f t="shared" si="110"/>
        <v>1000.125</v>
      </c>
      <c r="EA54" s="45">
        <f t="shared" si="111"/>
        <v>23502.9375</v>
      </c>
      <c r="EC54" s="2">
        <v>52</v>
      </c>
      <c r="ED54" s="2" t="str">
        <f t="shared" si="49"/>
        <v xml:space="preserve"> AD SOYAD 52</v>
      </c>
      <c r="EE54" s="7">
        <f t="shared" si="152"/>
        <v>20002.5</v>
      </c>
      <c r="EF54" s="11">
        <f>PARAMETRELER!$D$4</f>
        <v>150018.75</v>
      </c>
      <c r="EG54" s="7">
        <f t="shared" si="153"/>
        <v>2800.3500000000004</v>
      </c>
      <c r="EH54" s="7">
        <f t="shared" si="154"/>
        <v>200.02500000000001</v>
      </c>
      <c r="EI54" s="7">
        <f t="shared" si="155"/>
        <v>17002.125</v>
      </c>
      <c r="EJ54" s="7" cm="1">
        <f t="array" ref="EJ54">SUMPRODUCT(--(SUM(G54,AC54,AY54,BU54,CQ54,DM54,EI54)&gt;PARAMETRELER!$D$21:$D$24), (SUM(G54,AC54,AY54,BU54,CQ54,DM54,EI54)-PARAMETRELER!$D$21:$D$24), {0.15;0.05;0.07;0.08})-SUM($H$2,H54,AD54,AZ54,BV54,CR54,DN54)</f>
        <v>3001.0625000000036</v>
      </c>
      <c r="EK54" s="7">
        <f>PARAMETRELER!$D$14</f>
        <v>3001.0625000000036</v>
      </c>
      <c r="EL54" s="7">
        <f t="shared" si="156"/>
        <v>119014.875</v>
      </c>
      <c r="EM54" s="7">
        <f t="shared" si="157"/>
        <v>102012.75</v>
      </c>
      <c r="EN54" s="7">
        <f t="shared" si="158"/>
        <v>20002.5</v>
      </c>
      <c r="EO54" s="5">
        <f>PARAMETRELER!$D$6</f>
        <v>20002.5</v>
      </c>
      <c r="EP54" s="7">
        <f t="shared" si="159"/>
        <v>0</v>
      </c>
      <c r="EQ54" s="7">
        <f>IF(EE54&lt;=PARAMETRELER!$D$6,0,EP54*0.00759)</f>
        <v>0</v>
      </c>
      <c r="ER54" s="20">
        <f t="shared" si="112"/>
        <v>17002.125</v>
      </c>
      <c r="ES54" s="21">
        <f t="shared" si="113"/>
        <v>4100.5124999999998</v>
      </c>
      <c r="ET54" s="21">
        <f t="shared" si="54"/>
        <v>400.05</v>
      </c>
      <c r="EU54" s="20">
        <f t="shared" si="55"/>
        <v>24503.0625</v>
      </c>
      <c r="EV54" s="44">
        <f t="shared" si="114"/>
        <v>1000.125</v>
      </c>
      <c r="EW54" s="45">
        <f t="shared" si="115"/>
        <v>23502.9375</v>
      </c>
      <c r="EY54" s="2">
        <v>52</v>
      </c>
      <c r="EZ54" s="2" t="str">
        <f t="shared" si="56"/>
        <v xml:space="preserve"> AD SOYAD 52</v>
      </c>
      <c r="FA54" s="7">
        <f t="shared" si="160"/>
        <v>20002.5</v>
      </c>
      <c r="FB54" s="11">
        <f>PARAMETRELER!$D$4</f>
        <v>150018.75</v>
      </c>
      <c r="FC54" s="7">
        <f t="shared" si="161"/>
        <v>2800.3500000000004</v>
      </c>
      <c r="FD54" s="7">
        <f t="shared" si="162"/>
        <v>200.02500000000001</v>
      </c>
      <c r="FE54" s="7">
        <f t="shared" si="163"/>
        <v>17002.125</v>
      </c>
      <c r="FF54" s="7" cm="1">
        <f t="array" ref="FF54">SUMPRODUCT(--(SUM(G54,AC54,AY54,BU54,CQ54,DM54,EI54,FE54)&gt;PARAMETRELER!$D$21:$D$24), (SUM(G54,AC54,AY54,BU54,CQ54,DM54,EI54,FE54)-PARAMETRELER!$D$21:$D$24), {0.15;0.05;0.07;0.08})-SUM($H$2,H54,AD54,AZ54,BV54,CR54,DN54,EJ54)</f>
        <v>3400.4249999999956</v>
      </c>
      <c r="FG54" s="7">
        <f>PARAMETRELER!$D$15</f>
        <v>3400.4249999999956</v>
      </c>
      <c r="FH54" s="7">
        <f t="shared" si="164"/>
        <v>136017</v>
      </c>
      <c r="FI54" s="7">
        <f t="shared" si="165"/>
        <v>119014.875</v>
      </c>
      <c r="FJ54" s="7">
        <f t="shared" si="166"/>
        <v>20002.5</v>
      </c>
      <c r="FK54" s="5">
        <f>PARAMETRELER!$D$6</f>
        <v>20002.5</v>
      </c>
      <c r="FL54" s="7">
        <f t="shared" si="167"/>
        <v>0</v>
      </c>
      <c r="FM54" s="7">
        <f>IF(FA54&lt;=PARAMETRELER!$D$6,0,FL54*0.00759)</f>
        <v>0</v>
      </c>
      <c r="FN54" s="20">
        <f t="shared" si="116"/>
        <v>17002.125</v>
      </c>
      <c r="FO54" s="21">
        <f t="shared" si="117"/>
        <v>4100.5124999999998</v>
      </c>
      <c r="FP54" s="21">
        <f t="shared" si="61"/>
        <v>400.05</v>
      </c>
      <c r="FQ54" s="20">
        <f t="shared" si="62"/>
        <v>24503.0625</v>
      </c>
      <c r="FR54" s="44">
        <f t="shared" si="118"/>
        <v>1000.125</v>
      </c>
      <c r="FS54" s="45">
        <f t="shared" si="119"/>
        <v>23502.9375</v>
      </c>
      <c r="FU54" s="2">
        <v>52</v>
      </c>
      <c r="FV54" s="2" t="str">
        <f t="shared" si="63"/>
        <v xml:space="preserve"> AD SOYAD 52</v>
      </c>
      <c r="FW54" s="7">
        <f t="shared" si="168"/>
        <v>20002.5</v>
      </c>
      <c r="FX54" s="11">
        <f>PARAMETRELER!$D$4</f>
        <v>150018.75</v>
      </c>
      <c r="FY54" s="7">
        <f t="shared" si="169"/>
        <v>2800.3500000000004</v>
      </c>
      <c r="FZ54" s="7">
        <f t="shared" si="170"/>
        <v>200.02500000000001</v>
      </c>
      <c r="GA54" s="7">
        <f t="shared" si="171"/>
        <v>17002.125</v>
      </c>
      <c r="GB54" s="7" cm="1">
        <f t="array" ref="GB54">SUMPRODUCT(--(SUM(G54,AC54,AY54,BU54,CQ54,DM54,EI54,FE54,GA54)&gt;PARAMETRELER!$D$21:$D$24), (SUM(G54,AC54,AY54,BU54,CQ54,DM54,EI54,FE54,GA54)-PARAMETRELER!$D$21:$D$24), {0.15;0.05;0.07;0.08})-SUM($H$2,H54,AD54,AZ54,BV54,CR54,DN54,EJ54,FF54)</f>
        <v>3400.4249999999993</v>
      </c>
      <c r="GC54" s="7">
        <f>PARAMETRELER!$D$16</f>
        <v>3400.4249999999993</v>
      </c>
      <c r="GD54" s="7">
        <f t="shared" si="172"/>
        <v>153019.125</v>
      </c>
      <c r="GE54" s="7">
        <f t="shared" si="173"/>
        <v>136017</v>
      </c>
      <c r="GF54" s="7">
        <f t="shared" si="174"/>
        <v>20002.5</v>
      </c>
      <c r="GG54" s="5">
        <f>PARAMETRELER!$D$6</f>
        <v>20002.5</v>
      </c>
      <c r="GH54" s="7">
        <f t="shared" si="175"/>
        <v>0</v>
      </c>
      <c r="GI54" s="7">
        <f>IF(FW54&lt;=PARAMETRELER!$D$6,0,GH54*0.00759)</f>
        <v>0</v>
      </c>
      <c r="GJ54" s="20">
        <f t="shared" si="120"/>
        <v>17002.125</v>
      </c>
      <c r="GK54" s="21">
        <f t="shared" si="121"/>
        <v>4100.5124999999998</v>
      </c>
      <c r="GL54" s="21">
        <f t="shared" si="68"/>
        <v>400.05</v>
      </c>
      <c r="GM54" s="20">
        <f t="shared" si="69"/>
        <v>24503.0625</v>
      </c>
      <c r="GN54" s="44">
        <f t="shared" si="122"/>
        <v>1000.125</v>
      </c>
      <c r="GO54" s="45">
        <f t="shared" si="123"/>
        <v>23502.9375</v>
      </c>
      <c r="GQ54" s="2">
        <v>52</v>
      </c>
      <c r="GR54" s="2" t="str">
        <f t="shared" si="70"/>
        <v xml:space="preserve"> AD SOYAD 52</v>
      </c>
      <c r="GS54" s="7">
        <f t="shared" si="176"/>
        <v>20002.5</v>
      </c>
      <c r="GT54" s="11">
        <f>PARAMETRELER!$D$4</f>
        <v>150018.75</v>
      </c>
      <c r="GU54" s="7">
        <f t="shared" si="177"/>
        <v>2800.3500000000004</v>
      </c>
      <c r="GV54" s="7">
        <f t="shared" si="178"/>
        <v>200.02500000000001</v>
      </c>
      <c r="GW54" s="7">
        <f t="shared" si="179"/>
        <v>17002.125</v>
      </c>
      <c r="GX54" s="7" cm="1">
        <f t="array" ref="GX54">SUMPRODUCT(--(SUM(G54,AC54,AY54,BU54,CQ54,DM54,EI54,FE54,GA54,GW54)&gt;PARAMETRELER!$D$21:$D$24), (SUM(G54,AC54,AY54,BU54,CQ54,DM54,EI54,FE54,GA54,GW54)-PARAMETRELER!$D$21:$D$24), {0.15;0.05;0.07;0.08})-SUM($H$2,H54,AD54,AZ54,BV54,CR54,DN54,EJ54,FF54,GB54)</f>
        <v>3400.4250000000029</v>
      </c>
      <c r="GY54" s="7">
        <f>PARAMETRELER!$D$17</f>
        <v>3400.4250000000029</v>
      </c>
      <c r="GZ54" s="7">
        <f t="shared" si="180"/>
        <v>170021.25</v>
      </c>
      <c r="HA54" s="7">
        <f t="shared" si="181"/>
        <v>153019.125</v>
      </c>
      <c r="HB54" s="7">
        <f t="shared" si="182"/>
        <v>20002.5</v>
      </c>
      <c r="HC54" s="5">
        <f>PARAMETRELER!$D$6</f>
        <v>20002.5</v>
      </c>
      <c r="HD54" s="7">
        <f t="shared" si="183"/>
        <v>0</v>
      </c>
      <c r="HE54" s="7">
        <f>IF(GS54&lt;=PARAMETRELER!$D$6,0,HD54*0.00759)</f>
        <v>0</v>
      </c>
      <c r="HF54" s="20">
        <f t="shared" si="124"/>
        <v>17002.125</v>
      </c>
      <c r="HG54" s="21">
        <f t="shared" si="125"/>
        <v>4100.5124999999998</v>
      </c>
      <c r="HH54" s="21">
        <f t="shared" si="75"/>
        <v>400.05</v>
      </c>
      <c r="HI54" s="20">
        <f t="shared" si="76"/>
        <v>24503.0625</v>
      </c>
      <c r="HJ54" s="44">
        <f t="shared" si="126"/>
        <v>1000.125</v>
      </c>
      <c r="HK54" s="45">
        <f t="shared" si="127"/>
        <v>23502.9375</v>
      </c>
      <c r="HM54" s="2">
        <v>52</v>
      </c>
      <c r="HN54" s="2" t="str">
        <f t="shared" si="77"/>
        <v xml:space="preserve"> AD SOYAD 52</v>
      </c>
      <c r="HO54" s="7">
        <f t="shared" si="184"/>
        <v>20002.5</v>
      </c>
      <c r="HP54" s="11">
        <f>PARAMETRELER!$D$4</f>
        <v>150018.75</v>
      </c>
      <c r="HQ54" s="7">
        <f t="shared" si="185"/>
        <v>2800.3500000000004</v>
      </c>
      <c r="HR54" s="7">
        <f t="shared" si="186"/>
        <v>200.02500000000001</v>
      </c>
      <c r="HS54" s="7">
        <f t="shared" si="187"/>
        <v>17002.125</v>
      </c>
      <c r="HT54" s="7" cm="1">
        <f t="array" ref="HT54">SUMPRODUCT(--(SUM(G54,AC54,AY54,BU54,CQ54,DM54,EI54,FE54,GA54,GW54,HS54)&gt;PARAMETRELER!$D$21:$D$24), (SUM(G54,AC54,AY54,BU54,CQ54,DM54,EI54,FE54,GA54,GW54,HS54)-PARAMETRELER!$D$21:$D$24), {0.15;0.05;0.07;0.08})-SUM($H$2,H54,AD54,AZ54,BV54,CR54,DN54,EJ54,FF54,GB54,GX54)</f>
        <v>3400.4249999999993</v>
      </c>
      <c r="HU54" s="7">
        <f>PARAMETRELER!$D$18</f>
        <v>3400.4249999999993</v>
      </c>
      <c r="HV54" s="7">
        <f t="shared" si="188"/>
        <v>187023.375</v>
      </c>
      <c r="HW54" s="7">
        <f t="shared" si="189"/>
        <v>170021.25</v>
      </c>
      <c r="HX54" s="7">
        <f t="shared" si="190"/>
        <v>20002.5</v>
      </c>
      <c r="HY54" s="5">
        <f>PARAMETRELER!$D$6</f>
        <v>20002.5</v>
      </c>
      <c r="HZ54" s="7">
        <f t="shared" si="191"/>
        <v>0</v>
      </c>
      <c r="IA54" s="7">
        <f>IF(HO54&lt;=PARAMETRELER!$D$6,0,HZ54*0.00759)</f>
        <v>0</v>
      </c>
      <c r="IB54" s="20">
        <f t="shared" si="128"/>
        <v>17002.125</v>
      </c>
      <c r="IC54" s="21">
        <f t="shared" si="129"/>
        <v>4100.5124999999998</v>
      </c>
      <c r="ID54" s="21">
        <f t="shared" si="82"/>
        <v>400.05</v>
      </c>
      <c r="IE54" s="20">
        <f t="shared" si="83"/>
        <v>24503.0625</v>
      </c>
      <c r="IF54" s="44">
        <f t="shared" si="130"/>
        <v>1000.125</v>
      </c>
      <c r="IG54" s="45">
        <f t="shared" si="131"/>
        <v>23502.9375</v>
      </c>
      <c r="II54" s="2">
        <v>52</v>
      </c>
      <c r="IJ54" s="2" t="str">
        <f t="shared" si="84"/>
        <v xml:space="preserve"> AD SOYAD 52</v>
      </c>
      <c r="IK54" s="7">
        <f t="shared" si="192"/>
        <v>20002.5</v>
      </c>
      <c r="IL54" s="11">
        <f>PARAMETRELER!$D$4</f>
        <v>150018.75</v>
      </c>
      <c r="IM54" s="7">
        <f t="shared" si="193"/>
        <v>2800.3500000000004</v>
      </c>
      <c r="IN54" s="7">
        <f t="shared" si="194"/>
        <v>200.02500000000001</v>
      </c>
      <c r="IO54" s="7">
        <f t="shared" si="195"/>
        <v>17002.125</v>
      </c>
      <c r="IP54" s="7" cm="1">
        <f t="array" ref="IP54">SUMPRODUCT(--(SUM(G54,AC54,AY54,BU54,CQ54,DM54,EI54,FE54,GA54,GW54,HS54,IO54)&gt;PARAMETRELER!$D$21:$D$24), (SUM(G54,AC54,AY54,BU54,CQ54,DM54,EI54,FE54,GA54,GW54,HS54,IO54)-PARAMETRELER!$D$21:$D$24), {0.15;0.05;0.07;0.08})-SUM($H$2,H54,AD54,AZ54,BV54,CR54,DN54,EJ54,FF54,GB54,GX54,HT54)</f>
        <v>3400.4249999999993</v>
      </c>
      <c r="IQ54" s="7">
        <f>PARAMETRELER!$D$19</f>
        <v>3400.4249999999993</v>
      </c>
      <c r="IR54" s="7">
        <f t="shared" si="196"/>
        <v>204025.5</v>
      </c>
      <c r="IS54" s="7">
        <f t="shared" si="197"/>
        <v>187023.375</v>
      </c>
      <c r="IT54" s="7">
        <f t="shared" si="198"/>
        <v>20002.5</v>
      </c>
      <c r="IU54" s="5">
        <f>PARAMETRELER!$D$6</f>
        <v>20002.5</v>
      </c>
      <c r="IV54" s="7">
        <f t="shared" si="199"/>
        <v>0</v>
      </c>
      <c r="IW54" s="7">
        <f>IF(IK54&lt;=PARAMETRELER!$D$6,0,IV54*0.00759)</f>
        <v>0</v>
      </c>
      <c r="IX54" s="20">
        <f t="shared" si="132"/>
        <v>17002.125</v>
      </c>
      <c r="IY54" s="21">
        <f t="shared" si="133"/>
        <v>4100.5124999999998</v>
      </c>
      <c r="IZ54" s="21">
        <f t="shared" si="89"/>
        <v>400.05</v>
      </c>
      <c r="JA54" s="20">
        <f t="shared" si="90"/>
        <v>24503.0625</v>
      </c>
      <c r="JB54" s="44">
        <f t="shared" si="134"/>
        <v>1000.125</v>
      </c>
      <c r="JC54" s="45">
        <f t="shared" si="135"/>
        <v>23502.9375</v>
      </c>
    </row>
    <row r="55" spans="1:263" ht="15.6" x14ac:dyDescent="0.3">
      <c r="A55" s="3">
        <v>53</v>
      </c>
      <c r="B55" s="3" t="str">
        <f>'YILLIK MALİYET RAPORU'!B55</f>
        <v xml:space="preserve"> AD SOYAD 53</v>
      </c>
      <c r="C55" s="4">
        <f>'YILLIK MALİYET RAPORU'!C55</f>
        <v>20002.5</v>
      </c>
      <c r="D55" s="4">
        <f>PARAMETRELER!$D$4</f>
        <v>150018.75</v>
      </c>
      <c r="E55" s="4">
        <f t="shared" si="0"/>
        <v>2800.3500000000004</v>
      </c>
      <c r="F55" s="4">
        <f t="shared" si="1"/>
        <v>200.02500000000001</v>
      </c>
      <c r="G55" s="4">
        <f t="shared" si="2"/>
        <v>17002.125</v>
      </c>
      <c r="H55" s="4" cm="1">
        <f t="array" ref="H55">SUMPRODUCT(--(SUM(G55:G55)&gt;PARAMETRELER!$D$21:$D$24), (SUM(G55:G55)-PARAMETRELER!$D$21:$D$24), {0.15;0.05;0.07;0.08})-SUM($H$2:$H$2)</f>
        <v>2550.3187499999999</v>
      </c>
      <c r="I55" s="4">
        <f>PARAMETRELER!$D$8</f>
        <v>2550.3187499999999</v>
      </c>
      <c r="J55" s="4">
        <f t="shared" si="3"/>
        <v>17002.125</v>
      </c>
      <c r="K55" s="4">
        <v>0</v>
      </c>
      <c r="L55" s="4">
        <f t="shared" si="4"/>
        <v>20002.5</v>
      </c>
      <c r="M55" s="4">
        <f>PARAMETRELER!$D$6</f>
        <v>20002.5</v>
      </c>
      <c r="N55" s="4">
        <f t="shared" si="136"/>
        <v>0</v>
      </c>
      <c r="O55" s="4">
        <f>IF(C55&lt;=PARAMETRELER!$D$6,0,N55*0.00759)</f>
        <v>0</v>
      </c>
      <c r="P55" s="20">
        <f t="shared" si="5"/>
        <v>17002.125</v>
      </c>
      <c r="Q55" s="21">
        <f t="shared" si="6"/>
        <v>4100.5124999999998</v>
      </c>
      <c r="R55" s="21">
        <f t="shared" si="7"/>
        <v>400.05</v>
      </c>
      <c r="S55" s="22">
        <f t="shared" si="8"/>
        <v>24503.0625</v>
      </c>
      <c r="T55" s="44">
        <f t="shared" si="9"/>
        <v>1000.125</v>
      </c>
      <c r="U55" s="45">
        <f t="shared" si="91"/>
        <v>23502.9375</v>
      </c>
      <c r="W55" s="3">
        <v>53</v>
      </c>
      <c r="X55" s="3" t="str">
        <f t="shared" si="10"/>
        <v xml:space="preserve"> AD SOYAD 53</v>
      </c>
      <c r="Y55" s="4">
        <f t="shared" si="11"/>
        <v>20002.5</v>
      </c>
      <c r="Z55" s="4">
        <f>PARAMETRELER!$D$4</f>
        <v>150018.75</v>
      </c>
      <c r="AA55" s="4">
        <f t="shared" si="137"/>
        <v>2800.3500000000004</v>
      </c>
      <c r="AB55" s="4">
        <f t="shared" si="138"/>
        <v>200.02500000000001</v>
      </c>
      <c r="AC55" s="4">
        <f t="shared" si="12"/>
        <v>17002.125</v>
      </c>
      <c r="AD55" s="4" cm="1">
        <f t="array" ref="AD55">SUMPRODUCT(--(SUM(G55,AC55)&gt;PARAMETRELER!$D$21:$D$24), (SUM(G55,AC55)-PARAMETRELER!$D$21:$D$24), {0.15;0.05;0.07;0.08})-SUM($H$2,H55)</f>
        <v>2550.3187499999999</v>
      </c>
      <c r="AE55" s="4">
        <f>PARAMETRELER!$D$9</f>
        <v>2550.3187499999999</v>
      </c>
      <c r="AF55" s="4">
        <f t="shared" si="13"/>
        <v>34004.25</v>
      </c>
      <c r="AG55" s="4">
        <f t="shared" si="14"/>
        <v>17002.125</v>
      </c>
      <c r="AH55" s="4">
        <f t="shared" si="15"/>
        <v>20002.5</v>
      </c>
      <c r="AI55" s="4">
        <f>PARAMETRELER!$D$6</f>
        <v>20002.5</v>
      </c>
      <c r="AJ55" s="4">
        <f t="shared" si="139"/>
        <v>0</v>
      </c>
      <c r="AK55" s="4">
        <f>IF(Y55&lt;=PARAMETRELER!$D$6,0,AJ55*0.00759)</f>
        <v>0</v>
      </c>
      <c r="AL55" s="20">
        <f t="shared" si="92"/>
        <v>17002.125</v>
      </c>
      <c r="AM55" s="21">
        <f t="shared" si="93"/>
        <v>4100.5124999999998</v>
      </c>
      <c r="AN55" s="21">
        <f t="shared" si="16"/>
        <v>400.05</v>
      </c>
      <c r="AO55" s="22">
        <f t="shared" si="17"/>
        <v>24503.0625</v>
      </c>
      <c r="AP55" s="44">
        <f t="shared" si="94"/>
        <v>1000.125</v>
      </c>
      <c r="AQ55" s="45">
        <f t="shared" si="95"/>
        <v>23502.9375</v>
      </c>
      <c r="AS55" s="3">
        <v>53</v>
      </c>
      <c r="AT55" s="3" t="str">
        <f t="shared" si="18"/>
        <v xml:space="preserve"> AD SOYAD 53</v>
      </c>
      <c r="AU55" s="4">
        <f t="shared" si="19"/>
        <v>20002.5</v>
      </c>
      <c r="AV55" s="4">
        <f>PARAMETRELER!$D$4</f>
        <v>150018.75</v>
      </c>
      <c r="AW55" s="4">
        <f t="shared" si="140"/>
        <v>2800.3500000000004</v>
      </c>
      <c r="AX55" s="4">
        <f t="shared" si="141"/>
        <v>200.02500000000001</v>
      </c>
      <c r="AY55" s="4">
        <f t="shared" si="20"/>
        <v>17002.125</v>
      </c>
      <c r="AZ55" s="4" cm="1">
        <f t="array" ref="AZ55">SUMPRODUCT(--(SUM(G55,AC55,AY55)&gt;PARAMETRELER!$D$21:$D$24), (SUM(G55,AC55,AY55)-PARAMETRELER!$D$21:$D$24), {0.15;0.05;0.07;0.08})-SUM($H$2,H55,AD55)</f>
        <v>2550.3187499999995</v>
      </c>
      <c r="BA55" s="4">
        <f>PARAMETRELER!$D$10</f>
        <v>2550.3187499999995</v>
      </c>
      <c r="BB55" s="4">
        <f t="shared" si="21"/>
        <v>51006.375</v>
      </c>
      <c r="BC55" s="4">
        <f t="shared" si="22"/>
        <v>34004.25</v>
      </c>
      <c r="BD55" s="4">
        <f t="shared" si="23"/>
        <v>20002.5</v>
      </c>
      <c r="BE55" s="4">
        <f>PARAMETRELER!$D$6</f>
        <v>20002.5</v>
      </c>
      <c r="BF55" s="4">
        <f t="shared" si="142"/>
        <v>0</v>
      </c>
      <c r="BG55" s="4">
        <f>IF(AU55&lt;=PARAMETRELER!$D$6,0,BF55*0.00759)</f>
        <v>0</v>
      </c>
      <c r="BH55" s="20">
        <f t="shared" si="96"/>
        <v>17002.125</v>
      </c>
      <c r="BI55" s="21">
        <f t="shared" si="97"/>
        <v>4100.5124999999998</v>
      </c>
      <c r="BJ55" s="21">
        <f t="shared" si="24"/>
        <v>400.05</v>
      </c>
      <c r="BK55" s="22">
        <f t="shared" si="25"/>
        <v>24503.0625</v>
      </c>
      <c r="BL55" s="44">
        <f t="shared" si="98"/>
        <v>1000.125</v>
      </c>
      <c r="BM55" s="45">
        <f t="shared" si="99"/>
        <v>23502.9375</v>
      </c>
      <c r="BO55" s="3">
        <v>53</v>
      </c>
      <c r="BP55" s="3" t="str">
        <f t="shared" si="26"/>
        <v xml:space="preserve"> AD SOYAD 53</v>
      </c>
      <c r="BQ55" s="4">
        <f t="shared" si="27"/>
        <v>20002.5</v>
      </c>
      <c r="BR55" s="4">
        <f>PARAMETRELER!$D$4</f>
        <v>150018.75</v>
      </c>
      <c r="BS55" s="4">
        <f t="shared" si="143"/>
        <v>2800.3500000000004</v>
      </c>
      <c r="BT55" s="4">
        <f t="shared" si="144"/>
        <v>200.02500000000001</v>
      </c>
      <c r="BU55" s="4">
        <f t="shared" si="28"/>
        <v>17002.125</v>
      </c>
      <c r="BV55" s="4" cm="1">
        <f t="array" ref="BV55">SUMPRODUCT(--(SUM(G55,AC55,AY55,BU55)&gt;PARAMETRELER!$D$21:$D$24), (SUM(G55,AC55,AY55,BU55)-PARAMETRELER!$D$21:$D$24), {0.15;0.05;0.07;0.08})-SUM($H$2,H55,AD55,AZ55)</f>
        <v>2550.3187500000004</v>
      </c>
      <c r="BW55" s="4">
        <f>PARAMETRELER!$D$11</f>
        <v>2550.3187500000004</v>
      </c>
      <c r="BX55" s="4">
        <f t="shared" si="29"/>
        <v>68008.5</v>
      </c>
      <c r="BY55" s="4">
        <f t="shared" si="30"/>
        <v>51006.375</v>
      </c>
      <c r="BZ55" s="4">
        <f t="shared" si="31"/>
        <v>20002.5</v>
      </c>
      <c r="CA55" s="4">
        <f>PARAMETRELER!$D$6</f>
        <v>20002.5</v>
      </c>
      <c r="CB55" s="4">
        <f t="shared" si="145"/>
        <v>0</v>
      </c>
      <c r="CC55" s="4">
        <f>IF(BQ55&lt;=PARAMETRELER!$D$6,0,CB55*0.00759)</f>
        <v>0</v>
      </c>
      <c r="CD55" s="20">
        <f t="shared" si="100"/>
        <v>17002.125</v>
      </c>
      <c r="CE55" s="21">
        <f t="shared" si="101"/>
        <v>4100.5124999999998</v>
      </c>
      <c r="CF55" s="21">
        <f t="shared" si="32"/>
        <v>400.05</v>
      </c>
      <c r="CG55" s="22">
        <f t="shared" si="33"/>
        <v>24503.0625</v>
      </c>
      <c r="CH55" s="44">
        <f t="shared" si="102"/>
        <v>1000.125</v>
      </c>
      <c r="CI55" s="45">
        <f t="shared" si="103"/>
        <v>23502.9375</v>
      </c>
      <c r="CK55" s="3">
        <v>53</v>
      </c>
      <c r="CL55" s="3" t="str">
        <f t="shared" si="34"/>
        <v xml:space="preserve"> AD SOYAD 53</v>
      </c>
      <c r="CM55" s="4">
        <f t="shared" si="35"/>
        <v>20002.5</v>
      </c>
      <c r="CN55" s="4">
        <f>PARAMETRELER!$D$4</f>
        <v>150018.75</v>
      </c>
      <c r="CO55" s="4">
        <f t="shared" si="146"/>
        <v>2800.3500000000004</v>
      </c>
      <c r="CP55" s="4">
        <f t="shared" si="147"/>
        <v>200.02500000000001</v>
      </c>
      <c r="CQ55" s="4">
        <f t="shared" si="36"/>
        <v>17002.125</v>
      </c>
      <c r="CR55" s="4" cm="1">
        <f t="array" ref="CR55">SUMPRODUCT(--(SUM(G55,AC55,AY55,BU55,CQ55)&gt;PARAMETRELER!$D$21:$D$24), (SUM(G55,AC55,AY55,BU55,CQ55)-PARAMETRELER!$D$21:$D$24), {0.15;0.05;0.07;0.08})-SUM($H$2,H55,AD55,AZ55,BV55)</f>
        <v>2550.3187500000004</v>
      </c>
      <c r="CS55" s="4">
        <f>PARAMETRELER!$D$12</f>
        <v>2550.3187500000004</v>
      </c>
      <c r="CT55" s="4">
        <f t="shared" si="37"/>
        <v>85010.625</v>
      </c>
      <c r="CU55" s="4">
        <f t="shared" si="38"/>
        <v>68008.5</v>
      </c>
      <c r="CV55" s="4">
        <f t="shared" si="39"/>
        <v>20002.5</v>
      </c>
      <c r="CW55" s="4">
        <f>PARAMETRELER!$D$6</f>
        <v>20002.5</v>
      </c>
      <c r="CX55" s="4">
        <f t="shared" si="148"/>
        <v>0</v>
      </c>
      <c r="CY55" s="4">
        <f>IF(CM55&lt;=PARAMETRELER!$D$6,0,CX55*0.00759)</f>
        <v>0</v>
      </c>
      <c r="CZ55" s="20">
        <f t="shared" si="104"/>
        <v>17002.125</v>
      </c>
      <c r="DA55" s="21">
        <f t="shared" si="105"/>
        <v>4100.5124999999998</v>
      </c>
      <c r="DB55" s="21">
        <f t="shared" si="40"/>
        <v>400.05</v>
      </c>
      <c r="DC55" s="22">
        <f t="shared" si="41"/>
        <v>24503.0625</v>
      </c>
      <c r="DD55" s="44">
        <f t="shared" si="106"/>
        <v>1000.125</v>
      </c>
      <c r="DE55" s="45">
        <f t="shared" si="107"/>
        <v>23502.9375</v>
      </c>
      <c r="DG55" s="3">
        <v>53</v>
      </c>
      <c r="DH55" s="3" t="str">
        <f t="shared" si="200"/>
        <v xml:space="preserve"> AD SOYAD 53</v>
      </c>
      <c r="DI55" s="4">
        <f t="shared" si="201"/>
        <v>20002.5</v>
      </c>
      <c r="DJ55" s="4">
        <f>PARAMETRELER!$D$4</f>
        <v>150018.75</v>
      </c>
      <c r="DK55" s="4">
        <f t="shared" si="149"/>
        <v>2800.3500000000004</v>
      </c>
      <c r="DL55" s="4">
        <f t="shared" si="150"/>
        <v>200.02500000000001</v>
      </c>
      <c r="DM55" s="4">
        <f t="shared" si="43"/>
        <v>17002.125</v>
      </c>
      <c r="DN55" s="4" cm="1">
        <f t="array" ref="DN55">SUMPRODUCT(--(SUM(G55,AC55,AY55,BU55,CQ55,DM55)&gt;PARAMETRELER!$D$21:$D$24), (SUM(G55,AC55,AY55,BU55,CQ55,DM55)-PARAMETRELER!$D$21:$D$24), {0.15;0.05;0.07;0.08})-SUM($H$2,H55,AD55,AZ55,BV55,CR55)</f>
        <v>2550.3187499999985</v>
      </c>
      <c r="DO55" s="4">
        <f>PARAMETRELER!$D$13</f>
        <v>2550.3187499999985</v>
      </c>
      <c r="DP55" s="4">
        <f t="shared" si="44"/>
        <v>102012.75</v>
      </c>
      <c r="DQ55" s="4">
        <f t="shared" si="45"/>
        <v>85010.625</v>
      </c>
      <c r="DR55" s="4">
        <f t="shared" si="46"/>
        <v>20002.5</v>
      </c>
      <c r="DS55" s="4">
        <f>PARAMETRELER!$D$6</f>
        <v>20002.5</v>
      </c>
      <c r="DT55" s="4">
        <f t="shared" si="151"/>
        <v>0</v>
      </c>
      <c r="DU55" s="4">
        <f>IF(DI55&lt;=PARAMETRELER!$D$6,0,DT55*0.00759)</f>
        <v>0</v>
      </c>
      <c r="DV55" s="20">
        <f t="shared" si="108"/>
        <v>17002.125</v>
      </c>
      <c r="DW55" s="21">
        <f t="shared" si="109"/>
        <v>4100.5124999999998</v>
      </c>
      <c r="DX55" s="21">
        <f t="shared" si="47"/>
        <v>400.05</v>
      </c>
      <c r="DY55" s="22">
        <f t="shared" si="48"/>
        <v>24503.0625</v>
      </c>
      <c r="DZ55" s="44">
        <f t="shared" si="110"/>
        <v>1000.125</v>
      </c>
      <c r="EA55" s="45">
        <f t="shared" si="111"/>
        <v>23502.9375</v>
      </c>
      <c r="EC55" s="3">
        <v>53</v>
      </c>
      <c r="ED55" s="3" t="str">
        <f t="shared" si="49"/>
        <v xml:space="preserve"> AD SOYAD 53</v>
      </c>
      <c r="EE55" s="4">
        <f t="shared" si="152"/>
        <v>20002.5</v>
      </c>
      <c r="EF55" s="4">
        <f>PARAMETRELER!$D$4</f>
        <v>150018.75</v>
      </c>
      <c r="EG55" s="4">
        <f t="shared" si="153"/>
        <v>2800.3500000000004</v>
      </c>
      <c r="EH55" s="4">
        <f t="shared" si="154"/>
        <v>200.02500000000001</v>
      </c>
      <c r="EI55" s="4">
        <f t="shared" si="155"/>
        <v>17002.125</v>
      </c>
      <c r="EJ55" s="4" cm="1">
        <f t="array" ref="EJ55">SUMPRODUCT(--(SUM(G55,AC55,AY55,BU55,CQ55,DM55,EI55)&gt;PARAMETRELER!$D$21:$D$24), (SUM(G55,AC55,AY55,BU55,CQ55,DM55,EI55)-PARAMETRELER!$D$21:$D$24), {0.15;0.05;0.07;0.08})-SUM($H$2,H55,AD55,AZ55,BV55,CR55,DN55)</f>
        <v>3001.0625000000036</v>
      </c>
      <c r="EK55" s="4">
        <f>PARAMETRELER!$D$14</f>
        <v>3001.0625000000036</v>
      </c>
      <c r="EL55" s="4">
        <f t="shared" si="156"/>
        <v>119014.875</v>
      </c>
      <c r="EM55" s="4">
        <f t="shared" si="157"/>
        <v>102012.75</v>
      </c>
      <c r="EN55" s="4">
        <f t="shared" si="158"/>
        <v>20002.5</v>
      </c>
      <c r="EO55" s="4">
        <f>PARAMETRELER!$D$6</f>
        <v>20002.5</v>
      </c>
      <c r="EP55" s="4">
        <f t="shared" si="159"/>
        <v>0</v>
      </c>
      <c r="EQ55" s="4">
        <f>IF(EE55&lt;=PARAMETRELER!$D$6,0,EP55*0.00759)</f>
        <v>0</v>
      </c>
      <c r="ER55" s="20">
        <f t="shared" si="112"/>
        <v>17002.125</v>
      </c>
      <c r="ES55" s="21">
        <f t="shared" si="113"/>
        <v>4100.5124999999998</v>
      </c>
      <c r="ET55" s="21">
        <f t="shared" si="54"/>
        <v>400.05</v>
      </c>
      <c r="EU55" s="22">
        <f t="shared" si="55"/>
        <v>24503.0625</v>
      </c>
      <c r="EV55" s="44">
        <f t="shared" si="114"/>
        <v>1000.125</v>
      </c>
      <c r="EW55" s="45">
        <f t="shared" si="115"/>
        <v>23502.9375</v>
      </c>
      <c r="EY55" s="3">
        <v>53</v>
      </c>
      <c r="EZ55" s="3" t="str">
        <f t="shared" si="56"/>
        <v xml:space="preserve"> AD SOYAD 53</v>
      </c>
      <c r="FA55" s="4">
        <f t="shared" si="160"/>
        <v>20002.5</v>
      </c>
      <c r="FB55" s="4">
        <f>PARAMETRELER!$D$4</f>
        <v>150018.75</v>
      </c>
      <c r="FC55" s="4">
        <f t="shared" si="161"/>
        <v>2800.3500000000004</v>
      </c>
      <c r="FD55" s="4">
        <f t="shared" si="162"/>
        <v>200.02500000000001</v>
      </c>
      <c r="FE55" s="4">
        <f t="shared" si="163"/>
        <v>17002.125</v>
      </c>
      <c r="FF55" s="4" cm="1">
        <f t="array" ref="FF55">SUMPRODUCT(--(SUM(G55,AC55,AY55,BU55,CQ55,DM55,EI55,FE55)&gt;PARAMETRELER!$D$21:$D$24), (SUM(G55,AC55,AY55,BU55,CQ55,DM55,EI55,FE55)-PARAMETRELER!$D$21:$D$24), {0.15;0.05;0.07;0.08})-SUM($H$2,H55,AD55,AZ55,BV55,CR55,DN55,EJ55)</f>
        <v>3400.4249999999956</v>
      </c>
      <c r="FG55" s="4">
        <f>PARAMETRELER!$D$15</f>
        <v>3400.4249999999956</v>
      </c>
      <c r="FH55" s="4">
        <f t="shared" si="164"/>
        <v>136017</v>
      </c>
      <c r="FI55" s="4">
        <f t="shared" si="165"/>
        <v>119014.875</v>
      </c>
      <c r="FJ55" s="4">
        <f t="shared" si="166"/>
        <v>20002.5</v>
      </c>
      <c r="FK55" s="4">
        <f>PARAMETRELER!$D$6</f>
        <v>20002.5</v>
      </c>
      <c r="FL55" s="4">
        <f t="shared" si="167"/>
        <v>0</v>
      </c>
      <c r="FM55" s="4">
        <f>IF(FA55&lt;=PARAMETRELER!$D$6,0,FL55*0.00759)</f>
        <v>0</v>
      </c>
      <c r="FN55" s="20">
        <f t="shared" si="116"/>
        <v>17002.125</v>
      </c>
      <c r="FO55" s="21">
        <f t="shared" si="117"/>
        <v>4100.5124999999998</v>
      </c>
      <c r="FP55" s="21">
        <f t="shared" si="61"/>
        <v>400.05</v>
      </c>
      <c r="FQ55" s="22">
        <f t="shared" si="62"/>
        <v>24503.0625</v>
      </c>
      <c r="FR55" s="44">
        <f t="shared" si="118"/>
        <v>1000.125</v>
      </c>
      <c r="FS55" s="45">
        <f t="shared" si="119"/>
        <v>23502.9375</v>
      </c>
      <c r="FU55" s="3">
        <v>53</v>
      </c>
      <c r="FV55" s="3" t="str">
        <f t="shared" si="63"/>
        <v xml:space="preserve"> AD SOYAD 53</v>
      </c>
      <c r="FW55" s="4">
        <f t="shared" si="168"/>
        <v>20002.5</v>
      </c>
      <c r="FX55" s="4">
        <f>PARAMETRELER!$D$4</f>
        <v>150018.75</v>
      </c>
      <c r="FY55" s="4">
        <f t="shared" si="169"/>
        <v>2800.3500000000004</v>
      </c>
      <c r="FZ55" s="4">
        <f t="shared" si="170"/>
        <v>200.02500000000001</v>
      </c>
      <c r="GA55" s="4">
        <f t="shared" si="171"/>
        <v>17002.125</v>
      </c>
      <c r="GB55" s="4" cm="1">
        <f t="array" ref="GB55">SUMPRODUCT(--(SUM(G55,AC55,AY55,BU55,CQ55,DM55,EI55,FE55,GA55)&gt;PARAMETRELER!$D$21:$D$24), (SUM(G55,AC55,AY55,BU55,CQ55,DM55,EI55,FE55,GA55)-PARAMETRELER!$D$21:$D$24), {0.15;0.05;0.07;0.08})-SUM($H$2,H55,AD55,AZ55,BV55,CR55,DN55,EJ55,FF55)</f>
        <v>3400.4249999999993</v>
      </c>
      <c r="GC55" s="4">
        <f>PARAMETRELER!$D$16</f>
        <v>3400.4249999999993</v>
      </c>
      <c r="GD55" s="4">
        <f t="shared" si="172"/>
        <v>153019.125</v>
      </c>
      <c r="GE55" s="4">
        <f t="shared" si="173"/>
        <v>136017</v>
      </c>
      <c r="GF55" s="4">
        <f t="shared" si="174"/>
        <v>20002.5</v>
      </c>
      <c r="GG55" s="4">
        <f>PARAMETRELER!$D$6</f>
        <v>20002.5</v>
      </c>
      <c r="GH55" s="4">
        <f t="shared" si="175"/>
        <v>0</v>
      </c>
      <c r="GI55" s="4">
        <f>IF(FW55&lt;=PARAMETRELER!$D$6,0,GH55*0.00759)</f>
        <v>0</v>
      </c>
      <c r="GJ55" s="20">
        <f t="shared" si="120"/>
        <v>17002.125</v>
      </c>
      <c r="GK55" s="21">
        <f t="shared" si="121"/>
        <v>4100.5124999999998</v>
      </c>
      <c r="GL55" s="21">
        <f t="shared" si="68"/>
        <v>400.05</v>
      </c>
      <c r="GM55" s="22">
        <f t="shared" si="69"/>
        <v>24503.0625</v>
      </c>
      <c r="GN55" s="44">
        <f t="shared" si="122"/>
        <v>1000.125</v>
      </c>
      <c r="GO55" s="45">
        <f t="shared" si="123"/>
        <v>23502.9375</v>
      </c>
      <c r="GQ55" s="3">
        <v>53</v>
      </c>
      <c r="GR55" s="3" t="str">
        <f t="shared" si="70"/>
        <v xml:space="preserve"> AD SOYAD 53</v>
      </c>
      <c r="GS55" s="4">
        <f t="shared" si="176"/>
        <v>20002.5</v>
      </c>
      <c r="GT55" s="4">
        <f>PARAMETRELER!$D$4</f>
        <v>150018.75</v>
      </c>
      <c r="GU55" s="4">
        <f t="shared" si="177"/>
        <v>2800.3500000000004</v>
      </c>
      <c r="GV55" s="4">
        <f t="shared" si="178"/>
        <v>200.02500000000001</v>
      </c>
      <c r="GW55" s="4">
        <f t="shared" si="179"/>
        <v>17002.125</v>
      </c>
      <c r="GX55" s="4" cm="1">
        <f t="array" ref="GX55">SUMPRODUCT(--(SUM(G55,AC55,AY55,BU55,CQ55,DM55,EI55,FE55,GA55,GW55)&gt;PARAMETRELER!$D$21:$D$24), (SUM(G55,AC55,AY55,BU55,CQ55,DM55,EI55,FE55,GA55,GW55)-PARAMETRELER!$D$21:$D$24), {0.15;0.05;0.07;0.08})-SUM($H$2,H55,AD55,AZ55,BV55,CR55,DN55,EJ55,FF55,GB55)</f>
        <v>3400.4250000000029</v>
      </c>
      <c r="GY55" s="4">
        <f>PARAMETRELER!$D$17</f>
        <v>3400.4250000000029</v>
      </c>
      <c r="GZ55" s="4">
        <f t="shared" si="180"/>
        <v>170021.25</v>
      </c>
      <c r="HA55" s="4">
        <f t="shared" si="181"/>
        <v>153019.125</v>
      </c>
      <c r="HB55" s="4">
        <f t="shared" si="182"/>
        <v>20002.5</v>
      </c>
      <c r="HC55" s="4">
        <f>PARAMETRELER!$D$6</f>
        <v>20002.5</v>
      </c>
      <c r="HD55" s="4">
        <f t="shared" si="183"/>
        <v>0</v>
      </c>
      <c r="HE55" s="4">
        <f>IF(GS55&lt;=PARAMETRELER!$D$6,0,HD55*0.00759)</f>
        <v>0</v>
      </c>
      <c r="HF55" s="20">
        <f t="shared" si="124"/>
        <v>17002.125</v>
      </c>
      <c r="HG55" s="21">
        <f t="shared" si="125"/>
        <v>4100.5124999999998</v>
      </c>
      <c r="HH55" s="21">
        <f t="shared" si="75"/>
        <v>400.05</v>
      </c>
      <c r="HI55" s="22">
        <f t="shared" si="76"/>
        <v>24503.0625</v>
      </c>
      <c r="HJ55" s="44">
        <f t="shared" si="126"/>
        <v>1000.125</v>
      </c>
      <c r="HK55" s="45">
        <f t="shared" si="127"/>
        <v>23502.9375</v>
      </c>
      <c r="HM55" s="3">
        <v>53</v>
      </c>
      <c r="HN55" s="3" t="str">
        <f t="shared" si="77"/>
        <v xml:space="preserve"> AD SOYAD 53</v>
      </c>
      <c r="HO55" s="4">
        <f t="shared" si="184"/>
        <v>20002.5</v>
      </c>
      <c r="HP55" s="4">
        <f>PARAMETRELER!$D$4</f>
        <v>150018.75</v>
      </c>
      <c r="HQ55" s="4">
        <f t="shared" si="185"/>
        <v>2800.3500000000004</v>
      </c>
      <c r="HR55" s="4">
        <f t="shared" si="186"/>
        <v>200.02500000000001</v>
      </c>
      <c r="HS55" s="4">
        <f t="shared" si="187"/>
        <v>17002.125</v>
      </c>
      <c r="HT55" s="4" cm="1">
        <f t="array" ref="HT55">SUMPRODUCT(--(SUM(G55,AC55,AY55,BU55,CQ55,DM55,EI55,FE55,GA55,GW55,HS55)&gt;PARAMETRELER!$D$21:$D$24), (SUM(G55,AC55,AY55,BU55,CQ55,DM55,EI55,FE55,GA55,GW55,HS55)-PARAMETRELER!$D$21:$D$24), {0.15;0.05;0.07;0.08})-SUM($H$2,H55,AD55,AZ55,BV55,CR55,DN55,EJ55,FF55,GB55,GX55)</f>
        <v>3400.4249999999993</v>
      </c>
      <c r="HU55" s="4">
        <f>PARAMETRELER!$D$18</f>
        <v>3400.4249999999993</v>
      </c>
      <c r="HV55" s="4">
        <f t="shared" si="188"/>
        <v>187023.375</v>
      </c>
      <c r="HW55" s="4">
        <f t="shared" si="189"/>
        <v>170021.25</v>
      </c>
      <c r="HX55" s="4">
        <f t="shared" si="190"/>
        <v>20002.5</v>
      </c>
      <c r="HY55" s="4">
        <f>PARAMETRELER!$D$6</f>
        <v>20002.5</v>
      </c>
      <c r="HZ55" s="4">
        <f t="shared" si="191"/>
        <v>0</v>
      </c>
      <c r="IA55" s="4">
        <f>IF(HO55&lt;=PARAMETRELER!$D$6,0,HZ55*0.00759)</f>
        <v>0</v>
      </c>
      <c r="IB55" s="20">
        <f t="shared" si="128"/>
        <v>17002.125</v>
      </c>
      <c r="IC55" s="21">
        <f t="shared" si="129"/>
        <v>4100.5124999999998</v>
      </c>
      <c r="ID55" s="21">
        <f t="shared" si="82"/>
        <v>400.05</v>
      </c>
      <c r="IE55" s="22">
        <f t="shared" si="83"/>
        <v>24503.0625</v>
      </c>
      <c r="IF55" s="44">
        <f t="shared" si="130"/>
        <v>1000.125</v>
      </c>
      <c r="IG55" s="45">
        <f t="shared" si="131"/>
        <v>23502.9375</v>
      </c>
      <c r="II55" s="3">
        <v>53</v>
      </c>
      <c r="IJ55" s="3" t="str">
        <f t="shared" si="84"/>
        <v xml:space="preserve"> AD SOYAD 53</v>
      </c>
      <c r="IK55" s="4">
        <f t="shared" si="192"/>
        <v>20002.5</v>
      </c>
      <c r="IL55" s="4">
        <f>PARAMETRELER!$D$4</f>
        <v>150018.75</v>
      </c>
      <c r="IM55" s="4">
        <f t="shared" si="193"/>
        <v>2800.3500000000004</v>
      </c>
      <c r="IN55" s="4">
        <f t="shared" si="194"/>
        <v>200.02500000000001</v>
      </c>
      <c r="IO55" s="4">
        <f t="shared" si="195"/>
        <v>17002.125</v>
      </c>
      <c r="IP55" s="4" cm="1">
        <f t="array" ref="IP55">SUMPRODUCT(--(SUM(G55,AC55,AY55,BU55,CQ55,DM55,EI55,FE55,GA55,GW55,HS55,IO55)&gt;PARAMETRELER!$D$21:$D$24), (SUM(G55,AC55,AY55,BU55,CQ55,DM55,EI55,FE55,GA55,GW55,HS55,IO55)-PARAMETRELER!$D$21:$D$24), {0.15;0.05;0.07;0.08})-SUM($H$2,H55,AD55,AZ55,BV55,CR55,DN55,EJ55,FF55,GB55,GX55,HT55)</f>
        <v>3400.4249999999993</v>
      </c>
      <c r="IQ55" s="4">
        <f>PARAMETRELER!$D$19</f>
        <v>3400.4249999999993</v>
      </c>
      <c r="IR55" s="4">
        <f t="shared" si="196"/>
        <v>204025.5</v>
      </c>
      <c r="IS55" s="4">
        <f t="shared" si="197"/>
        <v>187023.375</v>
      </c>
      <c r="IT55" s="4">
        <f t="shared" si="198"/>
        <v>20002.5</v>
      </c>
      <c r="IU55" s="4">
        <f>PARAMETRELER!$D$6</f>
        <v>20002.5</v>
      </c>
      <c r="IV55" s="4">
        <f t="shared" si="199"/>
        <v>0</v>
      </c>
      <c r="IW55" s="4">
        <f>IF(IK55&lt;=PARAMETRELER!$D$6,0,IV55*0.00759)</f>
        <v>0</v>
      </c>
      <c r="IX55" s="20">
        <f t="shared" si="132"/>
        <v>17002.125</v>
      </c>
      <c r="IY55" s="21">
        <f t="shared" si="133"/>
        <v>4100.5124999999998</v>
      </c>
      <c r="IZ55" s="21">
        <f t="shared" si="89"/>
        <v>400.05</v>
      </c>
      <c r="JA55" s="22">
        <f t="shared" si="90"/>
        <v>24503.0625</v>
      </c>
      <c r="JB55" s="44">
        <f t="shared" si="134"/>
        <v>1000.125</v>
      </c>
      <c r="JC55" s="45">
        <f t="shared" si="135"/>
        <v>23502.9375</v>
      </c>
    </row>
    <row r="56" spans="1:263" ht="15.6" x14ac:dyDescent="0.3">
      <c r="A56" s="2">
        <v>54</v>
      </c>
      <c r="B56" s="2" t="str">
        <f>'YILLIK MALİYET RAPORU'!B56</f>
        <v xml:space="preserve"> AD SOYAD 54</v>
      </c>
      <c r="C56" s="7">
        <f>'YILLIK MALİYET RAPORU'!C56</f>
        <v>20002.5</v>
      </c>
      <c r="D56" s="11">
        <f>PARAMETRELER!$D$4</f>
        <v>150018.75</v>
      </c>
      <c r="E56" s="7">
        <f t="shared" si="0"/>
        <v>2800.3500000000004</v>
      </c>
      <c r="F56" s="7">
        <f t="shared" si="1"/>
        <v>200.02500000000001</v>
      </c>
      <c r="G56" s="7">
        <f t="shared" si="2"/>
        <v>17002.125</v>
      </c>
      <c r="H56" s="7" cm="1">
        <f t="array" ref="H56">SUMPRODUCT(--(SUM(G56:G56)&gt;PARAMETRELER!$D$21:$D$24), (SUM(G56:G56)-PARAMETRELER!$D$21:$D$24), {0.15;0.05;0.07;0.08})-SUM($H$2:$H$2)</f>
        <v>2550.3187499999999</v>
      </c>
      <c r="I56" s="7">
        <f>PARAMETRELER!$D$8</f>
        <v>2550.3187499999999</v>
      </c>
      <c r="J56" s="7">
        <f t="shared" si="3"/>
        <v>17002.125</v>
      </c>
      <c r="K56" s="7">
        <v>0</v>
      </c>
      <c r="L56" s="7">
        <f t="shared" si="4"/>
        <v>20002.5</v>
      </c>
      <c r="M56" s="5">
        <f>PARAMETRELER!$D$6</f>
        <v>20002.5</v>
      </c>
      <c r="N56" s="7">
        <f t="shared" si="136"/>
        <v>0</v>
      </c>
      <c r="O56" s="7">
        <f>IF(C56&lt;=PARAMETRELER!$D$6,0,N56*0.00759)</f>
        <v>0</v>
      </c>
      <c r="P56" s="20">
        <f t="shared" si="5"/>
        <v>17002.125</v>
      </c>
      <c r="Q56" s="21">
        <f t="shared" si="6"/>
        <v>4100.5124999999998</v>
      </c>
      <c r="R56" s="21">
        <f t="shared" si="7"/>
        <v>400.05</v>
      </c>
      <c r="S56" s="20">
        <f t="shared" si="8"/>
        <v>24503.0625</v>
      </c>
      <c r="T56" s="44">
        <f t="shared" si="9"/>
        <v>1000.125</v>
      </c>
      <c r="U56" s="45">
        <f t="shared" si="91"/>
        <v>23502.9375</v>
      </c>
      <c r="W56" s="2">
        <v>54</v>
      </c>
      <c r="X56" s="2" t="str">
        <f t="shared" si="10"/>
        <v xml:space="preserve"> AD SOYAD 54</v>
      </c>
      <c r="Y56" s="7">
        <f t="shared" si="11"/>
        <v>20002.5</v>
      </c>
      <c r="Z56" s="11">
        <f>PARAMETRELER!$D$4</f>
        <v>150018.75</v>
      </c>
      <c r="AA56" s="7">
        <f t="shared" si="137"/>
        <v>2800.3500000000004</v>
      </c>
      <c r="AB56" s="7">
        <f t="shared" si="138"/>
        <v>200.02500000000001</v>
      </c>
      <c r="AC56" s="7">
        <f t="shared" si="12"/>
        <v>17002.125</v>
      </c>
      <c r="AD56" s="7" cm="1">
        <f t="array" ref="AD56">SUMPRODUCT(--(SUM(G56,AC56)&gt;PARAMETRELER!$D$21:$D$24), (SUM(G56,AC56)-PARAMETRELER!$D$21:$D$24), {0.15;0.05;0.07;0.08})-SUM($H$2,H56)</f>
        <v>2550.3187499999999</v>
      </c>
      <c r="AE56" s="7">
        <f>PARAMETRELER!$D$9</f>
        <v>2550.3187499999999</v>
      </c>
      <c r="AF56" s="7">
        <f t="shared" si="13"/>
        <v>34004.25</v>
      </c>
      <c r="AG56" s="7">
        <f t="shared" si="14"/>
        <v>17002.125</v>
      </c>
      <c r="AH56" s="7">
        <f t="shared" si="15"/>
        <v>20002.5</v>
      </c>
      <c r="AI56" s="5">
        <f>PARAMETRELER!$D$6</f>
        <v>20002.5</v>
      </c>
      <c r="AJ56" s="7">
        <f t="shared" si="139"/>
        <v>0</v>
      </c>
      <c r="AK56" s="7">
        <f>IF(Y56&lt;=PARAMETRELER!$D$6,0,AJ56*0.00759)</f>
        <v>0</v>
      </c>
      <c r="AL56" s="20">
        <f t="shared" si="92"/>
        <v>17002.125</v>
      </c>
      <c r="AM56" s="21">
        <f t="shared" si="93"/>
        <v>4100.5124999999998</v>
      </c>
      <c r="AN56" s="21">
        <f t="shared" si="16"/>
        <v>400.05</v>
      </c>
      <c r="AO56" s="20">
        <f t="shared" si="17"/>
        <v>24503.0625</v>
      </c>
      <c r="AP56" s="44">
        <f t="shared" si="94"/>
        <v>1000.125</v>
      </c>
      <c r="AQ56" s="45">
        <f t="shared" si="95"/>
        <v>23502.9375</v>
      </c>
      <c r="AS56" s="2">
        <v>54</v>
      </c>
      <c r="AT56" s="2" t="str">
        <f t="shared" si="18"/>
        <v xml:space="preserve"> AD SOYAD 54</v>
      </c>
      <c r="AU56" s="7">
        <f t="shared" si="19"/>
        <v>20002.5</v>
      </c>
      <c r="AV56" s="11">
        <f>PARAMETRELER!$D$4</f>
        <v>150018.75</v>
      </c>
      <c r="AW56" s="7">
        <f t="shared" si="140"/>
        <v>2800.3500000000004</v>
      </c>
      <c r="AX56" s="7">
        <f t="shared" si="141"/>
        <v>200.02500000000001</v>
      </c>
      <c r="AY56" s="7">
        <f t="shared" si="20"/>
        <v>17002.125</v>
      </c>
      <c r="AZ56" s="7" cm="1">
        <f t="array" ref="AZ56">SUMPRODUCT(--(SUM(G56,AC56,AY56)&gt;PARAMETRELER!$D$21:$D$24), (SUM(G56,AC56,AY56)-PARAMETRELER!$D$21:$D$24), {0.15;0.05;0.07;0.08})-SUM($H$2,H56,AD56)</f>
        <v>2550.3187499999995</v>
      </c>
      <c r="BA56" s="7">
        <f>PARAMETRELER!$D$10</f>
        <v>2550.3187499999995</v>
      </c>
      <c r="BB56" s="7">
        <f t="shared" si="21"/>
        <v>51006.375</v>
      </c>
      <c r="BC56" s="7">
        <f t="shared" si="22"/>
        <v>34004.25</v>
      </c>
      <c r="BD56" s="7">
        <f t="shared" si="23"/>
        <v>20002.5</v>
      </c>
      <c r="BE56" s="5">
        <f>PARAMETRELER!$D$6</f>
        <v>20002.5</v>
      </c>
      <c r="BF56" s="7">
        <f t="shared" si="142"/>
        <v>0</v>
      </c>
      <c r="BG56" s="7">
        <f>IF(AU56&lt;=PARAMETRELER!$D$6,0,BF56*0.00759)</f>
        <v>0</v>
      </c>
      <c r="BH56" s="20">
        <f t="shared" si="96"/>
        <v>17002.125</v>
      </c>
      <c r="BI56" s="21">
        <f t="shared" si="97"/>
        <v>4100.5124999999998</v>
      </c>
      <c r="BJ56" s="21">
        <f t="shared" si="24"/>
        <v>400.05</v>
      </c>
      <c r="BK56" s="20">
        <f t="shared" si="25"/>
        <v>24503.0625</v>
      </c>
      <c r="BL56" s="44">
        <f t="shared" si="98"/>
        <v>1000.125</v>
      </c>
      <c r="BM56" s="45">
        <f t="shared" si="99"/>
        <v>23502.9375</v>
      </c>
      <c r="BO56" s="2">
        <v>54</v>
      </c>
      <c r="BP56" s="2" t="str">
        <f t="shared" si="26"/>
        <v xml:space="preserve"> AD SOYAD 54</v>
      </c>
      <c r="BQ56" s="7">
        <f t="shared" si="27"/>
        <v>20002.5</v>
      </c>
      <c r="BR56" s="11">
        <f>PARAMETRELER!$D$4</f>
        <v>150018.75</v>
      </c>
      <c r="BS56" s="7">
        <f t="shared" si="143"/>
        <v>2800.3500000000004</v>
      </c>
      <c r="BT56" s="7">
        <f t="shared" si="144"/>
        <v>200.02500000000001</v>
      </c>
      <c r="BU56" s="7">
        <f t="shared" si="28"/>
        <v>17002.125</v>
      </c>
      <c r="BV56" s="7" cm="1">
        <f t="array" ref="BV56">SUMPRODUCT(--(SUM(G56,AC56,AY56,BU56)&gt;PARAMETRELER!$D$21:$D$24), (SUM(G56,AC56,AY56,BU56)-PARAMETRELER!$D$21:$D$24), {0.15;0.05;0.07;0.08})-SUM($H$2,H56,AD56,AZ56)</f>
        <v>2550.3187500000004</v>
      </c>
      <c r="BW56" s="7">
        <f>PARAMETRELER!$D$11</f>
        <v>2550.3187500000004</v>
      </c>
      <c r="BX56" s="7">
        <f t="shared" si="29"/>
        <v>68008.5</v>
      </c>
      <c r="BY56" s="7">
        <f t="shared" si="30"/>
        <v>51006.375</v>
      </c>
      <c r="BZ56" s="7">
        <f t="shared" si="31"/>
        <v>20002.5</v>
      </c>
      <c r="CA56" s="5">
        <f>PARAMETRELER!$D$6</f>
        <v>20002.5</v>
      </c>
      <c r="CB56" s="7">
        <f t="shared" si="145"/>
        <v>0</v>
      </c>
      <c r="CC56" s="7">
        <f>IF(BQ56&lt;=PARAMETRELER!$D$6,0,CB56*0.00759)</f>
        <v>0</v>
      </c>
      <c r="CD56" s="20">
        <f t="shared" si="100"/>
        <v>17002.125</v>
      </c>
      <c r="CE56" s="21">
        <f t="shared" si="101"/>
        <v>4100.5124999999998</v>
      </c>
      <c r="CF56" s="21">
        <f t="shared" si="32"/>
        <v>400.05</v>
      </c>
      <c r="CG56" s="20">
        <f t="shared" si="33"/>
        <v>24503.0625</v>
      </c>
      <c r="CH56" s="44">
        <f t="shared" si="102"/>
        <v>1000.125</v>
      </c>
      <c r="CI56" s="45">
        <f t="shared" si="103"/>
        <v>23502.9375</v>
      </c>
      <c r="CK56" s="2">
        <v>54</v>
      </c>
      <c r="CL56" s="2" t="str">
        <f t="shared" si="34"/>
        <v xml:space="preserve"> AD SOYAD 54</v>
      </c>
      <c r="CM56" s="7">
        <f t="shared" si="35"/>
        <v>20002.5</v>
      </c>
      <c r="CN56" s="11">
        <f>PARAMETRELER!$D$4</f>
        <v>150018.75</v>
      </c>
      <c r="CO56" s="7">
        <f t="shared" si="146"/>
        <v>2800.3500000000004</v>
      </c>
      <c r="CP56" s="7">
        <f t="shared" si="147"/>
        <v>200.02500000000001</v>
      </c>
      <c r="CQ56" s="7">
        <f t="shared" si="36"/>
        <v>17002.125</v>
      </c>
      <c r="CR56" s="7" cm="1">
        <f t="array" ref="CR56">SUMPRODUCT(--(SUM(G56,AC56,AY56,BU56,CQ56)&gt;PARAMETRELER!$D$21:$D$24), (SUM(G56,AC56,AY56,BU56,CQ56)-PARAMETRELER!$D$21:$D$24), {0.15;0.05;0.07;0.08})-SUM($H$2,H56,AD56,AZ56,BV56)</f>
        <v>2550.3187500000004</v>
      </c>
      <c r="CS56" s="7">
        <f>PARAMETRELER!$D$12</f>
        <v>2550.3187500000004</v>
      </c>
      <c r="CT56" s="7">
        <f t="shared" si="37"/>
        <v>85010.625</v>
      </c>
      <c r="CU56" s="7">
        <f t="shared" si="38"/>
        <v>68008.5</v>
      </c>
      <c r="CV56" s="7">
        <f t="shared" si="39"/>
        <v>20002.5</v>
      </c>
      <c r="CW56" s="5">
        <f>PARAMETRELER!$D$6</f>
        <v>20002.5</v>
      </c>
      <c r="CX56" s="7">
        <f t="shared" si="148"/>
        <v>0</v>
      </c>
      <c r="CY56" s="7">
        <f>IF(CM56&lt;=PARAMETRELER!$D$6,0,CX56*0.00759)</f>
        <v>0</v>
      </c>
      <c r="CZ56" s="20">
        <f t="shared" si="104"/>
        <v>17002.125</v>
      </c>
      <c r="DA56" s="21">
        <f t="shared" si="105"/>
        <v>4100.5124999999998</v>
      </c>
      <c r="DB56" s="21">
        <f t="shared" si="40"/>
        <v>400.05</v>
      </c>
      <c r="DC56" s="20">
        <f t="shared" si="41"/>
        <v>24503.0625</v>
      </c>
      <c r="DD56" s="44">
        <f t="shared" si="106"/>
        <v>1000.125</v>
      </c>
      <c r="DE56" s="45">
        <f t="shared" si="107"/>
        <v>23502.9375</v>
      </c>
      <c r="DG56" s="2">
        <v>54</v>
      </c>
      <c r="DH56" s="2" t="str">
        <f t="shared" si="200"/>
        <v xml:space="preserve"> AD SOYAD 54</v>
      </c>
      <c r="DI56" s="7">
        <f t="shared" si="201"/>
        <v>20002.5</v>
      </c>
      <c r="DJ56" s="11">
        <f>PARAMETRELER!$D$4</f>
        <v>150018.75</v>
      </c>
      <c r="DK56" s="7">
        <f t="shared" si="149"/>
        <v>2800.3500000000004</v>
      </c>
      <c r="DL56" s="7">
        <f t="shared" si="150"/>
        <v>200.02500000000001</v>
      </c>
      <c r="DM56" s="7">
        <f t="shared" si="43"/>
        <v>17002.125</v>
      </c>
      <c r="DN56" s="7" cm="1">
        <f t="array" ref="DN56">SUMPRODUCT(--(SUM(G56,AC56,AY56,BU56,CQ56,DM56)&gt;PARAMETRELER!$D$21:$D$24), (SUM(G56,AC56,AY56,BU56,CQ56,DM56)-PARAMETRELER!$D$21:$D$24), {0.15;0.05;0.07;0.08})-SUM($H$2,H56,AD56,AZ56,BV56,CR56)</f>
        <v>2550.3187499999985</v>
      </c>
      <c r="DO56" s="7">
        <f>PARAMETRELER!$D$13</f>
        <v>2550.3187499999985</v>
      </c>
      <c r="DP56" s="7">
        <f t="shared" si="44"/>
        <v>102012.75</v>
      </c>
      <c r="DQ56" s="7">
        <f t="shared" si="45"/>
        <v>85010.625</v>
      </c>
      <c r="DR56" s="7">
        <f t="shared" si="46"/>
        <v>20002.5</v>
      </c>
      <c r="DS56" s="5">
        <f>PARAMETRELER!$D$6</f>
        <v>20002.5</v>
      </c>
      <c r="DT56" s="7">
        <f t="shared" si="151"/>
        <v>0</v>
      </c>
      <c r="DU56" s="7">
        <f>IF(DI56&lt;=PARAMETRELER!$D$6,0,DT56*0.00759)</f>
        <v>0</v>
      </c>
      <c r="DV56" s="20">
        <f t="shared" si="108"/>
        <v>17002.125</v>
      </c>
      <c r="DW56" s="21">
        <f t="shared" si="109"/>
        <v>4100.5124999999998</v>
      </c>
      <c r="DX56" s="21">
        <f t="shared" si="47"/>
        <v>400.05</v>
      </c>
      <c r="DY56" s="20">
        <f t="shared" si="48"/>
        <v>24503.0625</v>
      </c>
      <c r="DZ56" s="44">
        <f t="shared" si="110"/>
        <v>1000.125</v>
      </c>
      <c r="EA56" s="45">
        <f t="shared" si="111"/>
        <v>23502.9375</v>
      </c>
      <c r="EC56" s="2">
        <v>54</v>
      </c>
      <c r="ED56" s="2" t="str">
        <f t="shared" si="49"/>
        <v xml:space="preserve"> AD SOYAD 54</v>
      </c>
      <c r="EE56" s="7">
        <f t="shared" si="152"/>
        <v>20002.5</v>
      </c>
      <c r="EF56" s="11">
        <f>PARAMETRELER!$D$4</f>
        <v>150018.75</v>
      </c>
      <c r="EG56" s="7">
        <f t="shared" si="153"/>
        <v>2800.3500000000004</v>
      </c>
      <c r="EH56" s="7">
        <f t="shared" si="154"/>
        <v>200.02500000000001</v>
      </c>
      <c r="EI56" s="7">
        <f t="shared" si="155"/>
        <v>17002.125</v>
      </c>
      <c r="EJ56" s="7" cm="1">
        <f t="array" ref="EJ56">SUMPRODUCT(--(SUM(G56,AC56,AY56,BU56,CQ56,DM56,EI56)&gt;PARAMETRELER!$D$21:$D$24), (SUM(G56,AC56,AY56,BU56,CQ56,DM56,EI56)-PARAMETRELER!$D$21:$D$24), {0.15;0.05;0.07;0.08})-SUM($H$2,H56,AD56,AZ56,BV56,CR56,DN56)</f>
        <v>3001.0625000000036</v>
      </c>
      <c r="EK56" s="7">
        <f>PARAMETRELER!$D$14</f>
        <v>3001.0625000000036</v>
      </c>
      <c r="EL56" s="7">
        <f t="shared" si="156"/>
        <v>119014.875</v>
      </c>
      <c r="EM56" s="7">
        <f t="shared" si="157"/>
        <v>102012.75</v>
      </c>
      <c r="EN56" s="7">
        <f t="shared" si="158"/>
        <v>20002.5</v>
      </c>
      <c r="EO56" s="5">
        <f>PARAMETRELER!$D$6</f>
        <v>20002.5</v>
      </c>
      <c r="EP56" s="7">
        <f t="shared" si="159"/>
        <v>0</v>
      </c>
      <c r="EQ56" s="7">
        <f>IF(EE56&lt;=PARAMETRELER!$D$6,0,EP56*0.00759)</f>
        <v>0</v>
      </c>
      <c r="ER56" s="20">
        <f t="shared" si="112"/>
        <v>17002.125</v>
      </c>
      <c r="ES56" s="21">
        <f t="shared" si="113"/>
        <v>4100.5124999999998</v>
      </c>
      <c r="ET56" s="21">
        <f t="shared" si="54"/>
        <v>400.05</v>
      </c>
      <c r="EU56" s="20">
        <f t="shared" si="55"/>
        <v>24503.0625</v>
      </c>
      <c r="EV56" s="44">
        <f t="shared" si="114"/>
        <v>1000.125</v>
      </c>
      <c r="EW56" s="45">
        <f t="shared" si="115"/>
        <v>23502.9375</v>
      </c>
      <c r="EY56" s="2">
        <v>54</v>
      </c>
      <c r="EZ56" s="2" t="str">
        <f t="shared" si="56"/>
        <v xml:space="preserve"> AD SOYAD 54</v>
      </c>
      <c r="FA56" s="7">
        <f t="shared" si="160"/>
        <v>20002.5</v>
      </c>
      <c r="FB56" s="11">
        <f>PARAMETRELER!$D$4</f>
        <v>150018.75</v>
      </c>
      <c r="FC56" s="7">
        <f t="shared" si="161"/>
        <v>2800.3500000000004</v>
      </c>
      <c r="FD56" s="7">
        <f t="shared" si="162"/>
        <v>200.02500000000001</v>
      </c>
      <c r="FE56" s="7">
        <f t="shared" si="163"/>
        <v>17002.125</v>
      </c>
      <c r="FF56" s="7" cm="1">
        <f t="array" ref="FF56">SUMPRODUCT(--(SUM(G56,AC56,AY56,BU56,CQ56,DM56,EI56,FE56)&gt;PARAMETRELER!$D$21:$D$24), (SUM(G56,AC56,AY56,BU56,CQ56,DM56,EI56,FE56)-PARAMETRELER!$D$21:$D$24), {0.15;0.05;0.07;0.08})-SUM($H$2,H56,AD56,AZ56,BV56,CR56,DN56,EJ56)</f>
        <v>3400.4249999999956</v>
      </c>
      <c r="FG56" s="7">
        <f>PARAMETRELER!$D$15</f>
        <v>3400.4249999999956</v>
      </c>
      <c r="FH56" s="7">
        <f t="shared" si="164"/>
        <v>136017</v>
      </c>
      <c r="FI56" s="7">
        <f t="shared" si="165"/>
        <v>119014.875</v>
      </c>
      <c r="FJ56" s="7">
        <f t="shared" si="166"/>
        <v>20002.5</v>
      </c>
      <c r="FK56" s="5">
        <f>PARAMETRELER!$D$6</f>
        <v>20002.5</v>
      </c>
      <c r="FL56" s="7">
        <f t="shared" si="167"/>
        <v>0</v>
      </c>
      <c r="FM56" s="7">
        <f>IF(FA56&lt;=PARAMETRELER!$D$6,0,FL56*0.00759)</f>
        <v>0</v>
      </c>
      <c r="FN56" s="20">
        <f t="shared" si="116"/>
        <v>17002.125</v>
      </c>
      <c r="FO56" s="21">
        <f t="shared" si="117"/>
        <v>4100.5124999999998</v>
      </c>
      <c r="FP56" s="21">
        <f t="shared" si="61"/>
        <v>400.05</v>
      </c>
      <c r="FQ56" s="20">
        <f t="shared" si="62"/>
        <v>24503.0625</v>
      </c>
      <c r="FR56" s="44">
        <f t="shared" si="118"/>
        <v>1000.125</v>
      </c>
      <c r="FS56" s="45">
        <f t="shared" si="119"/>
        <v>23502.9375</v>
      </c>
      <c r="FU56" s="2">
        <v>54</v>
      </c>
      <c r="FV56" s="2" t="str">
        <f t="shared" si="63"/>
        <v xml:space="preserve"> AD SOYAD 54</v>
      </c>
      <c r="FW56" s="7">
        <f t="shared" si="168"/>
        <v>20002.5</v>
      </c>
      <c r="FX56" s="11">
        <f>PARAMETRELER!$D$4</f>
        <v>150018.75</v>
      </c>
      <c r="FY56" s="7">
        <f t="shared" si="169"/>
        <v>2800.3500000000004</v>
      </c>
      <c r="FZ56" s="7">
        <f t="shared" si="170"/>
        <v>200.02500000000001</v>
      </c>
      <c r="GA56" s="7">
        <f t="shared" si="171"/>
        <v>17002.125</v>
      </c>
      <c r="GB56" s="7" cm="1">
        <f t="array" ref="GB56">SUMPRODUCT(--(SUM(G56,AC56,AY56,BU56,CQ56,DM56,EI56,FE56,GA56)&gt;PARAMETRELER!$D$21:$D$24), (SUM(G56,AC56,AY56,BU56,CQ56,DM56,EI56,FE56,GA56)-PARAMETRELER!$D$21:$D$24), {0.15;0.05;0.07;0.08})-SUM($H$2,H56,AD56,AZ56,BV56,CR56,DN56,EJ56,FF56)</f>
        <v>3400.4249999999993</v>
      </c>
      <c r="GC56" s="7">
        <f>PARAMETRELER!$D$16</f>
        <v>3400.4249999999993</v>
      </c>
      <c r="GD56" s="7">
        <f t="shared" si="172"/>
        <v>153019.125</v>
      </c>
      <c r="GE56" s="7">
        <f t="shared" si="173"/>
        <v>136017</v>
      </c>
      <c r="GF56" s="7">
        <f t="shared" si="174"/>
        <v>20002.5</v>
      </c>
      <c r="GG56" s="5">
        <f>PARAMETRELER!$D$6</f>
        <v>20002.5</v>
      </c>
      <c r="GH56" s="7">
        <f t="shared" si="175"/>
        <v>0</v>
      </c>
      <c r="GI56" s="7">
        <f>IF(FW56&lt;=PARAMETRELER!$D$6,0,GH56*0.00759)</f>
        <v>0</v>
      </c>
      <c r="GJ56" s="20">
        <f t="shared" si="120"/>
        <v>17002.125</v>
      </c>
      <c r="GK56" s="21">
        <f t="shared" si="121"/>
        <v>4100.5124999999998</v>
      </c>
      <c r="GL56" s="21">
        <f t="shared" si="68"/>
        <v>400.05</v>
      </c>
      <c r="GM56" s="20">
        <f t="shared" si="69"/>
        <v>24503.0625</v>
      </c>
      <c r="GN56" s="44">
        <f t="shared" si="122"/>
        <v>1000.125</v>
      </c>
      <c r="GO56" s="45">
        <f t="shared" si="123"/>
        <v>23502.9375</v>
      </c>
      <c r="GQ56" s="2">
        <v>54</v>
      </c>
      <c r="GR56" s="2" t="str">
        <f t="shared" si="70"/>
        <v xml:space="preserve"> AD SOYAD 54</v>
      </c>
      <c r="GS56" s="7">
        <f t="shared" si="176"/>
        <v>20002.5</v>
      </c>
      <c r="GT56" s="11">
        <f>PARAMETRELER!$D$4</f>
        <v>150018.75</v>
      </c>
      <c r="GU56" s="7">
        <f t="shared" si="177"/>
        <v>2800.3500000000004</v>
      </c>
      <c r="GV56" s="7">
        <f t="shared" si="178"/>
        <v>200.02500000000001</v>
      </c>
      <c r="GW56" s="7">
        <f t="shared" si="179"/>
        <v>17002.125</v>
      </c>
      <c r="GX56" s="7" cm="1">
        <f t="array" ref="GX56">SUMPRODUCT(--(SUM(G56,AC56,AY56,BU56,CQ56,DM56,EI56,FE56,GA56,GW56)&gt;PARAMETRELER!$D$21:$D$24), (SUM(G56,AC56,AY56,BU56,CQ56,DM56,EI56,FE56,GA56,GW56)-PARAMETRELER!$D$21:$D$24), {0.15;0.05;0.07;0.08})-SUM($H$2,H56,AD56,AZ56,BV56,CR56,DN56,EJ56,FF56,GB56)</f>
        <v>3400.4250000000029</v>
      </c>
      <c r="GY56" s="7">
        <f>PARAMETRELER!$D$17</f>
        <v>3400.4250000000029</v>
      </c>
      <c r="GZ56" s="7">
        <f t="shared" si="180"/>
        <v>170021.25</v>
      </c>
      <c r="HA56" s="7">
        <f t="shared" si="181"/>
        <v>153019.125</v>
      </c>
      <c r="HB56" s="7">
        <f t="shared" si="182"/>
        <v>20002.5</v>
      </c>
      <c r="HC56" s="5">
        <f>PARAMETRELER!$D$6</f>
        <v>20002.5</v>
      </c>
      <c r="HD56" s="7">
        <f t="shared" si="183"/>
        <v>0</v>
      </c>
      <c r="HE56" s="7">
        <f>IF(GS56&lt;=PARAMETRELER!$D$6,0,HD56*0.00759)</f>
        <v>0</v>
      </c>
      <c r="HF56" s="20">
        <f t="shared" si="124"/>
        <v>17002.125</v>
      </c>
      <c r="HG56" s="21">
        <f t="shared" si="125"/>
        <v>4100.5124999999998</v>
      </c>
      <c r="HH56" s="21">
        <f t="shared" si="75"/>
        <v>400.05</v>
      </c>
      <c r="HI56" s="20">
        <f t="shared" si="76"/>
        <v>24503.0625</v>
      </c>
      <c r="HJ56" s="44">
        <f t="shared" si="126"/>
        <v>1000.125</v>
      </c>
      <c r="HK56" s="45">
        <f t="shared" si="127"/>
        <v>23502.9375</v>
      </c>
      <c r="HM56" s="2">
        <v>54</v>
      </c>
      <c r="HN56" s="2" t="str">
        <f t="shared" si="77"/>
        <v xml:space="preserve"> AD SOYAD 54</v>
      </c>
      <c r="HO56" s="7">
        <f t="shared" si="184"/>
        <v>20002.5</v>
      </c>
      <c r="HP56" s="11">
        <f>PARAMETRELER!$D$4</f>
        <v>150018.75</v>
      </c>
      <c r="HQ56" s="7">
        <f t="shared" si="185"/>
        <v>2800.3500000000004</v>
      </c>
      <c r="HR56" s="7">
        <f t="shared" si="186"/>
        <v>200.02500000000001</v>
      </c>
      <c r="HS56" s="7">
        <f t="shared" si="187"/>
        <v>17002.125</v>
      </c>
      <c r="HT56" s="7" cm="1">
        <f t="array" ref="HT56">SUMPRODUCT(--(SUM(G56,AC56,AY56,BU56,CQ56,DM56,EI56,FE56,GA56,GW56,HS56)&gt;PARAMETRELER!$D$21:$D$24), (SUM(G56,AC56,AY56,BU56,CQ56,DM56,EI56,FE56,GA56,GW56,HS56)-PARAMETRELER!$D$21:$D$24), {0.15;0.05;0.07;0.08})-SUM($H$2,H56,AD56,AZ56,BV56,CR56,DN56,EJ56,FF56,GB56,GX56)</f>
        <v>3400.4249999999993</v>
      </c>
      <c r="HU56" s="7">
        <f>PARAMETRELER!$D$18</f>
        <v>3400.4249999999993</v>
      </c>
      <c r="HV56" s="7">
        <f t="shared" si="188"/>
        <v>187023.375</v>
      </c>
      <c r="HW56" s="7">
        <f t="shared" si="189"/>
        <v>170021.25</v>
      </c>
      <c r="HX56" s="7">
        <f t="shared" si="190"/>
        <v>20002.5</v>
      </c>
      <c r="HY56" s="5">
        <f>PARAMETRELER!$D$6</f>
        <v>20002.5</v>
      </c>
      <c r="HZ56" s="7">
        <f t="shared" si="191"/>
        <v>0</v>
      </c>
      <c r="IA56" s="7">
        <f>IF(HO56&lt;=PARAMETRELER!$D$6,0,HZ56*0.00759)</f>
        <v>0</v>
      </c>
      <c r="IB56" s="20">
        <f t="shared" si="128"/>
        <v>17002.125</v>
      </c>
      <c r="IC56" s="21">
        <f t="shared" si="129"/>
        <v>4100.5124999999998</v>
      </c>
      <c r="ID56" s="21">
        <f t="shared" si="82"/>
        <v>400.05</v>
      </c>
      <c r="IE56" s="20">
        <f t="shared" si="83"/>
        <v>24503.0625</v>
      </c>
      <c r="IF56" s="44">
        <f t="shared" si="130"/>
        <v>1000.125</v>
      </c>
      <c r="IG56" s="45">
        <f t="shared" si="131"/>
        <v>23502.9375</v>
      </c>
      <c r="II56" s="2">
        <v>54</v>
      </c>
      <c r="IJ56" s="2" t="str">
        <f t="shared" si="84"/>
        <v xml:space="preserve"> AD SOYAD 54</v>
      </c>
      <c r="IK56" s="7">
        <f t="shared" si="192"/>
        <v>20002.5</v>
      </c>
      <c r="IL56" s="11">
        <f>PARAMETRELER!$D$4</f>
        <v>150018.75</v>
      </c>
      <c r="IM56" s="7">
        <f t="shared" si="193"/>
        <v>2800.3500000000004</v>
      </c>
      <c r="IN56" s="7">
        <f t="shared" si="194"/>
        <v>200.02500000000001</v>
      </c>
      <c r="IO56" s="7">
        <f t="shared" si="195"/>
        <v>17002.125</v>
      </c>
      <c r="IP56" s="7" cm="1">
        <f t="array" ref="IP56">SUMPRODUCT(--(SUM(G56,AC56,AY56,BU56,CQ56,DM56,EI56,FE56,GA56,GW56,HS56,IO56)&gt;PARAMETRELER!$D$21:$D$24), (SUM(G56,AC56,AY56,BU56,CQ56,DM56,EI56,FE56,GA56,GW56,HS56,IO56)-PARAMETRELER!$D$21:$D$24), {0.15;0.05;0.07;0.08})-SUM($H$2,H56,AD56,AZ56,BV56,CR56,DN56,EJ56,FF56,GB56,GX56,HT56)</f>
        <v>3400.4249999999993</v>
      </c>
      <c r="IQ56" s="7">
        <f>PARAMETRELER!$D$19</f>
        <v>3400.4249999999993</v>
      </c>
      <c r="IR56" s="7">
        <f t="shared" si="196"/>
        <v>204025.5</v>
      </c>
      <c r="IS56" s="7">
        <f t="shared" si="197"/>
        <v>187023.375</v>
      </c>
      <c r="IT56" s="7">
        <f t="shared" si="198"/>
        <v>20002.5</v>
      </c>
      <c r="IU56" s="5">
        <f>PARAMETRELER!$D$6</f>
        <v>20002.5</v>
      </c>
      <c r="IV56" s="7">
        <f t="shared" si="199"/>
        <v>0</v>
      </c>
      <c r="IW56" s="7">
        <f>IF(IK56&lt;=PARAMETRELER!$D$6,0,IV56*0.00759)</f>
        <v>0</v>
      </c>
      <c r="IX56" s="20">
        <f t="shared" si="132"/>
        <v>17002.125</v>
      </c>
      <c r="IY56" s="21">
        <f t="shared" si="133"/>
        <v>4100.5124999999998</v>
      </c>
      <c r="IZ56" s="21">
        <f t="shared" si="89"/>
        <v>400.05</v>
      </c>
      <c r="JA56" s="20">
        <f t="shared" si="90"/>
        <v>24503.0625</v>
      </c>
      <c r="JB56" s="44">
        <f t="shared" si="134"/>
        <v>1000.125</v>
      </c>
      <c r="JC56" s="45">
        <f t="shared" si="135"/>
        <v>23502.9375</v>
      </c>
    </row>
    <row r="57" spans="1:263" ht="15.6" x14ac:dyDescent="0.3">
      <c r="A57" s="3">
        <v>55</v>
      </c>
      <c r="B57" s="3" t="str">
        <f>'YILLIK MALİYET RAPORU'!B57</f>
        <v xml:space="preserve"> AD SOYAD 55</v>
      </c>
      <c r="C57" s="4">
        <f>'YILLIK MALİYET RAPORU'!C57</f>
        <v>20002.5</v>
      </c>
      <c r="D57" s="4">
        <f>PARAMETRELER!$D$4</f>
        <v>150018.75</v>
      </c>
      <c r="E57" s="4">
        <f t="shared" si="0"/>
        <v>2800.3500000000004</v>
      </c>
      <c r="F57" s="4">
        <f t="shared" si="1"/>
        <v>200.02500000000001</v>
      </c>
      <c r="G57" s="4">
        <f t="shared" si="2"/>
        <v>17002.125</v>
      </c>
      <c r="H57" s="4" cm="1">
        <f t="array" ref="H57">SUMPRODUCT(--(SUM(G57:G57)&gt;PARAMETRELER!$D$21:$D$24), (SUM(G57:G57)-PARAMETRELER!$D$21:$D$24), {0.15;0.05;0.07;0.08})-SUM($H$2:$H$2)</f>
        <v>2550.3187499999999</v>
      </c>
      <c r="I57" s="4">
        <f>PARAMETRELER!$D$8</f>
        <v>2550.3187499999999</v>
      </c>
      <c r="J57" s="4">
        <f t="shared" si="3"/>
        <v>17002.125</v>
      </c>
      <c r="K57" s="4">
        <v>0</v>
      </c>
      <c r="L57" s="4">
        <f t="shared" si="4"/>
        <v>20002.5</v>
      </c>
      <c r="M57" s="4">
        <f>PARAMETRELER!$D$6</f>
        <v>20002.5</v>
      </c>
      <c r="N57" s="4">
        <f t="shared" si="136"/>
        <v>0</v>
      </c>
      <c r="O57" s="4">
        <f>IF(C57&lt;=PARAMETRELER!$D$6,0,N57*0.00759)</f>
        <v>0</v>
      </c>
      <c r="P57" s="20">
        <f t="shared" si="5"/>
        <v>17002.125</v>
      </c>
      <c r="Q57" s="21">
        <f t="shared" si="6"/>
        <v>4100.5124999999998</v>
      </c>
      <c r="R57" s="21">
        <f t="shared" si="7"/>
        <v>400.05</v>
      </c>
      <c r="S57" s="22">
        <f t="shared" si="8"/>
        <v>24503.0625</v>
      </c>
      <c r="T57" s="44">
        <f t="shared" si="9"/>
        <v>1000.125</v>
      </c>
      <c r="U57" s="45">
        <f t="shared" si="91"/>
        <v>23502.9375</v>
      </c>
      <c r="W57" s="3">
        <v>55</v>
      </c>
      <c r="X57" s="3" t="str">
        <f t="shared" si="10"/>
        <v xml:space="preserve"> AD SOYAD 55</v>
      </c>
      <c r="Y57" s="4">
        <f t="shared" si="11"/>
        <v>20002.5</v>
      </c>
      <c r="Z57" s="4">
        <f>PARAMETRELER!$D$4</f>
        <v>150018.75</v>
      </c>
      <c r="AA57" s="4">
        <f t="shared" si="137"/>
        <v>2800.3500000000004</v>
      </c>
      <c r="AB57" s="4">
        <f t="shared" si="138"/>
        <v>200.02500000000001</v>
      </c>
      <c r="AC57" s="4">
        <f t="shared" si="12"/>
        <v>17002.125</v>
      </c>
      <c r="AD57" s="4" cm="1">
        <f t="array" ref="AD57">SUMPRODUCT(--(SUM(G57,AC57)&gt;PARAMETRELER!$D$21:$D$24), (SUM(G57,AC57)-PARAMETRELER!$D$21:$D$24), {0.15;0.05;0.07;0.08})-SUM($H$2,H57)</f>
        <v>2550.3187499999999</v>
      </c>
      <c r="AE57" s="4">
        <f>PARAMETRELER!$D$9</f>
        <v>2550.3187499999999</v>
      </c>
      <c r="AF57" s="4">
        <f t="shared" si="13"/>
        <v>34004.25</v>
      </c>
      <c r="AG57" s="4">
        <f t="shared" si="14"/>
        <v>17002.125</v>
      </c>
      <c r="AH57" s="4">
        <f t="shared" si="15"/>
        <v>20002.5</v>
      </c>
      <c r="AI57" s="4">
        <f>PARAMETRELER!$D$6</f>
        <v>20002.5</v>
      </c>
      <c r="AJ57" s="4">
        <f t="shared" si="139"/>
        <v>0</v>
      </c>
      <c r="AK57" s="4">
        <f>IF(Y57&lt;=PARAMETRELER!$D$6,0,AJ57*0.00759)</f>
        <v>0</v>
      </c>
      <c r="AL57" s="20">
        <f t="shared" si="92"/>
        <v>17002.125</v>
      </c>
      <c r="AM57" s="21">
        <f t="shared" si="93"/>
        <v>4100.5124999999998</v>
      </c>
      <c r="AN57" s="21">
        <f t="shared" si="16"/>
        <v>400.05</v>
      </c>
      <c r="AO57" s="22">
        <f t="shared" si="17"/>
        <v>24503.0625</v>
      </c>
      <c r="AP57" s="44">
        <f t="shared" si="94"/>
        <v>1000.125</v>
      </c>
      <c r="AQ57" s="45">
        <f t="shared" si="95"/>
        <v>23502.9375</v>
      </c>
      <c r="AS57" s="3">
        <v>55</v>
      </c>
      <c r="AT57" s="3" t="str">
        <f t="shared" si="18"/>
        <v xml:space="preserve"> AD SOYAD 55</v>
      </c>
      <c r="AU57" s="4">
        <f t="shared" si="19"/>
        <v>20002.5</v>
      </c>
      <c r="AV57" s="4">
        <f>PARAMETRELER!$D$4</f>
        <v>150018.75</v>
      </c>
      <c r="AW57" s="4">
        <f t="shared" si="140"/>
        <v>2800.3500000000004</v>
      </c>
      <c r="AX57" s="4">
        <f t="shared" si="141"/>
        <v>200.02500000000001</v>
      </c>
      <c r="AY57" s="4">
        <f t="shared" si="20"/>
        <v>17002.125</v>
      </c>
      <c r="AZ57" s="4" cm="1">
        <f t="array" ref="AZ57">SUMPRODUCT(--(SUM(G57,AC57,AY57)&gt;PARAMETRELER!$D$21:$D$24), (SUM(G57,AC57,AY57)-PARAMETRELER!$D$21:$D$24), {0.15;0.05;0.07;0.08})-SUM($H$2,H57,AD57)</f>
        <v>2550.3187499999995</v>
      </c>
      <c r="BA57" s="4">
        <f>PARAMETRELER!$D$10</f>
        <v>2550.3187499999995</v>
      </c>
      <c r="BB57" s="4">
        <f t="shared" si="21"/>
        <v>51006.375</v>
      </c>
      <c r="BC57" s="4">
        <f t="shared" si="22"/>
        <v>34004.25</v>
      </c>
      <c r="BD57" s="4">
        <f t="shared" si="23"/>
        <v>20002.5</v>
      </c>
      <c r="BE57" s="4">
        <f>PARAMETRELER!$D$6</f>
        <v>20002.5</v>
      </c>
      <c r="BF57" s="4">
        <f t="shared" si="142"/>
        <v>0</v>
      </c>
      <c r="BG57" s="4">
        <f>IF(AU57&lt;=PARAMETRELER!$D$6,0,BF57*0.00759)</f>
        <v>0</v>
      </c>
      <c r="BH57" s="20">
        <f t="shared" si="96"/>
        <v>17002.125</v>
      </c>
      <c r="BI57" s="21">
        <f t="shared" si="97"/>
        <v>4100.5124999999998</v>
      </c>
      <c r="BJ57" s="21">
        <f t="shared" si="24"/>
        <v>400.05</v>
      </c>
      <c r="BK57" s="22">
        <f t="shared" si="25"/>
        <v>24503.0625</v>
      </c>
      <c r="BL57" s="44">
        <f t="shared" si="98"/>
        <v>1000.125</v>
      </c>
      <c r="BM57" s="45">
        <f t="shared" si="99"/>
        <v>23502.9375</v>
      </c>
      <c r="BO57" s="3">
        <v>55</v>
      </c>
      <c r="BP57" s="3" t="str">
        <f t="shared" si="26"/>
        <v xml:space="preserve"> AD SOYAD 55</v>
      </c>
      <c r="BQ57" s="4">
        <f t="shared" si="27"/>
        <v>20002.5</v>
      </c>
      <c r="BR57" s="4">
        <f>PARAMETRELER!$D$4</f>
        <v>150018.75</v>
      </c>
      <c r="BS57" s="4">
        <f t="shared" si="143"/>
        <v>2800.3500000000004</v>
      </c>
      <c r="BT57" s="4">
        <f t="shared" si="144"/>
        <v>200.02500000000001</v>
      </c>
      <c r="BU57" s="4">
        <f t="shared" si="28"/>
        <v>17002.125</v>
      </c>
      <c r="BV57" s="4" cm="1">
        <f t="array" ref="BV57">SUMPRODUCT(--(SUM(G57,AC57,AY57,BU57)&gt;PARAMETRELER!$D$21:$D$24), (SUM(G57,AC57,AY57,BU57)-PARAMETRELER!$D$21:$D$24), {0.15;0.05;0.07;0.08})-SUM($H$2,H57,AD57,AZ57)</f>
        <v>2550.3187500000004</v>
      </c>
      <c r="BW57" s="4">
        <f>PARAMETRELER!$D$11</f>
        <v>2550.3187500000004</v>
      </c>
      <c r="BX57" s="4">
        <f t="shared" si="29"/>
        <v>68008.5</v>
      </c>
      <c r="BY57" s="4">
        <f t="shared" si="30"/>
        <v>51006.375</v>
      </c>
      <c r="BZ57" s="4">
        <f t="shared" si="31"/>
        <v>20002.5</v>
      </c>
      <c r="CA57" s="4">
        <f>PARAMETRELER!$D$6</f>
        <v>20002.5</v>
      </c>
      <c r="CB57" s="4">
        <f t="shared" si="145"/>
        <v>0</v>
      </c>
      <c r="CC57" s="4">
        <f>IF(BQ57&lt;=PARAMETRELER!$D$6,0,CB57*0.00759)</f>
        <v>0</v>
      </c>
      <c r="CD57" s="20">
        <f t="shared" si="100"/>
        <v>17002.125</v>
      </c>
      <c r="CE57" s="21">
        <f t="shared" si="101"/>
        <v>4100.5124999999998</v>
      </c>
      <c r="CF57" s="21">
        <f t="shared" si="32"/>
        <v>400.05</v>
      </c>
      <c r="CG57" s="22">
        <f t="shared" si="33"/>
        <v>24503.0625</v>
      </c>
      <c r="CH57" s="44">
        <f t="shared" si="102"/>
        <v>1000.125</v>
      </c>
      <c r="CI57" s="45">
        <f t="shared" si="103"/>
        <v>23502.9375</v>
      </c>
      <c r="CK57" s="3">
        <v>55</v>
      </c>
      <c r="CL57" s="3" t="str">
        <f t="shared" si="34"/>
        <v xml:space="preserve"> AD SOYAD 55</v>
      </c>
      <c r="CM57" s="4">
        <f t="shared" si="35"/>
        <v>20002.5</v>
      </c>
      <c r="CN57" s="4">
        <f>PARAMETRELER!$D$4</f>
        <v>150018.75</v>
      </c>
      <c r="CO57" s="4">
        <f t="shared" si="146"/>
        <v>2800.3500000000004</v>
      </c>
      <c r="CP57" s="4">
        <f t="shared" si="147"/>
        <v>200.02500000000001</v>
      </c>
      <c r="CQ57" s="4">
        <f t="shared" si="36"/>
        <v>17002.125</v>
      </c>
      <c r="CR57" s="4" cm="1">
        <f t="array" ref="CR57">SUMPRODUCT(--(SUM(G57,AC57,AY57,BU57,CQ57)&gt;PARAMETRELER!$D$21:$D$24), (SUM(G57,AC57,AY57,BU57,CQ57)-PARAMETRELER!$D$21:$D$24), {0.15;0.05;0.07;0.08})-SUM($H$2,H57,AD57,AZ57,BV57)</f>
        <v>2550.3187500000004</v>
      </c>
      <c r="CS57" s="4">
        <f>PARAMETRELER!$D$12</f>
        <v>2550.3187500000004</v>
      </c>
      <c r="CT57" s="4">
        <f t="shared" si="37"/>
        <v>85010.625</v>
      </c>
      <c r="CU57" s="4">
        <f t="shared" si="38"/>
        <v>68008.5</v>
      </c>
      <c r="CV57" s="4">
        <f t="shared" si="39"/>
        <v>20002.5</v>
      </c>
      <c r="CW57" s="4">
        <f>PARAMETRELER!$D$6</f>
        <v>20002.5</v>
      </c>
      <c r="CX57" s="4">
        <f t="shared" si="148"/>
        <v>0</v>
      </c>
      <c r="CY57" s="4">
        <f>IF(CM57&lt;=PARAMETRELER!$D$6,0,CX57*0.00759)</f>
        <v>0</v>
      </c>
      <c r="CZ57" s="20">
        <f t="shared" si="104"/>
        <v>17002.125</v>
      </c>
      <c r="DA57" s="21">
        <f t="shared" si="105"/>
        <v>4100.5124999999998</v>
      </c>
      <c r="DB57" s="21">
        <f t="shared" si="40"/>
        <v>400.05</v>
      </c>
      <c r="DC57" s="22">
        <f t="shared" si="41"/>
        <v>24503.0625</v>
      </c>
      <c r="DD57" s="44">
        <f t="shared" si="106"/>
        <v>1000.125</v>
      </c>
      <c r="DE57" s="45">
        <f t="shared" si="107"/>
        <v>23502.9375</v>
      </c>
      <c r="DG57" s="3">
        <v>55</v>
      </c>
      <c r="DH57" s="3" t="str">
        <f t="shared" si="200"/>
        <v xml:space="preserve"> AD SOYAD 55</v>
      </c>
      <c r="DI57" s="4">
        <f t="shared" si="201"/>
        <v>20002.5</v>
      </c>
      <c r="DJ57" s="4">
        <f>PARAMETRELER!$D$4</f>
        <v>150018.75</v>
      </c>
      <c r="DK57" s="4">
        <f t="shared" si="149"/>
        <v>2800.3500000000004</v>
      </c>
      <c r="DL57" s="4">
        <f t="shared" si="150"/>
        <v>200.02500000000001</v>
      </c>
      <c r="DM57" s="4">
        <f t="shared" si="43"/>
        <v>17002.125</v>
      </c>
      <c r="DN57" s="4" cm="1">
        <f t="array" ref="DN57">SUMPRODUCT(--(SUM(G57,AC57,AY57,BU57,CQ57,DM57)&gt;PARAMETRELER!$D$21:$D$24), (SUM(G57,AC57,AY57,BU57,CQ57,DM57)-PARAMETRELER!$D$21:$D$24), {0.15;0.05;0.07;0.08})-SUM($H$2,H57,AD57,AZ57,BV57,CR57)</f>
        <v>2550.3187499999985</v>
      </c>
      <c r="DO57" s="4">
        <f>PARAMETRELER!$D$13</f>
        <v>2550.3187499999985</v>
      </c>
      <c r="DP57" s="4">
        <f t="shared" si="44"/>
        <v>102012.75</v>
      </c>
      <c r="DQ57" s="4">
        <f t="shared" si="45"/>
        <v>85010.625</v>
      </c>
      <c r="DR57" s="4">
        <f t="shared" si="46"/>
        <v>20002.5</v>
      </c>
      <c r="DS57" s="4">
        <f>PARAMETRELER!$D$6</f>
        <v>20002.5</v>
      </c>
      <c r="DT57" s="4">
        <f t="shared" si="151"/>
        <v>0</v>
      </c>
      <c r="DU57" s="4">
        <f>IF(DI57&lt;=PARAMETRELER!$D$6,0,DT57*0.00759)</f>
        <v>0</v>
      </c>
      <c r="DV57" s="20">
        <f t="shared" si="108"/>
        <v>17002.125</v>
      </c>
      <c r="DW57" s="21">
        <f t="shared" si="109"/>
        <v>4100.5124999999998</v>
      </c>
      <c r="DX57" s="21">
        <f t="shared" si="47"/>
        <v>400.05</v>
      </c>
      <c r="DY57" s="22">
        <f t="shared" si="48"/>
        <v>24503.0625</v>
      </c>
      <c r="DZ57" s="44">
        <f t="shared" si="110"/>
        <v>1000.125</v>
      </c>
      <c r="EA57" s="45">
        <f t="shared" si="111"/>
        <v>23502.9375</v>
      </c>
      <c r="EC57" s="3">
        <v>55</v>
      </c>
      <c r="ED57" s="3" t="str">
        <f t="shared" si="49"/>
        <v xml:space="preserve"> AD SOYAD 55</v>
      </c>
      <c r="EE57" s="4">
        <f t="shared" si="152"/>
        <v>20002.5</v>
      </c>
      <c r="EF57" s="4">
        <f>PARAMETRELER!$D$4</f>
        <v>150018.75</v>
      </c>
      <c r="EG57" s="4">
        <f t="shared" si="153"/>
        <v>2800.3500000000004</v>
      </c>
      <c r="EH57" s="4">
        <f t="shared" si="154"/>
        <v>200.02500000000001</v>
      </c>
      <c r="EI57" s="4">
        <f t="shared" si="155"/>
        <v>17002.125</v>
      </c>
      <c r="EJ57" s="4" cm="1">
        <f t="array" ref="EJ57">SUMPRODUCT(--(SUM(G57,AC57,AY57,BU57,CQ57,DM57,EI57)&gt;PARAMETRELER!$D$21:$D$24), (SUM(G57,AC57,AY57,BU57,CQ57,DM57,EI57)-PARAMETRELER!$D$21:$D$24), {0.15;0.05;0.07;0.08})-SUM($H$2,H57,AD57,AZ57,BV57,CR57,DN57)</f>
        <v>3001.0625000000036</v>
      </c>
      <c r="EK57" s="4">
        <f>PARAMETRELER!$D$14</f>
        <v>3001.0625000000036</v>
      </c>
      <c r="EL57" s="4">
        <f t="shared" si="156"/>
        <v>119014.875</v>
      </c>
      <c r="EM57" s="4">
        <f t="shared" si="157"/>
        <v>102012.75</v>
      </c>
      <c r="EN57" s="4">
        <f t="shared" si="158"/>
        <v>20002.5</v>
      </c>
      <c r="EO57" s="4">
        <f>PARAMETRELER!$D$6</f>
        <v>20002.5</v>
      </c>
      <c r="EP57" s="4">
        <f t="shared" si="159"/>
        <v>0</v>
      </c>
      <c r="EQ57" s="4">
        <f>IF(EE57&lt;=PARAMETRELER!$D$6,0,EP57*0.00759)</f>
        <v>0</v>
      </c>
      <c r="ER57" s="20">
        <f t="shared" si="112"/>
        <v>17002.125</v>
      </c>
      <c r="ES57" s="21">
        <f t="shared" si="113"/>
        <v>4100.5124999999998</v>
      </c>
      <c r="ET57" s="21">
        <f t="shared" si="54"/>
        <v>400.05</v>
      </c>
      <c r="EU57" s="22">
        <f t="shared" si="55"/>
        <v>24503.0625</v>
      </c>
      <c r="EV57" s="44">
        <f t="shared" si="114"/>
        <v>1000.125</v>
      </c>
      <c r="EW57" s="45">
        <f t="shared" si="115"/>
        <v>23502.9375</v>
      </c>
      <c r="EY57" s="3">
        <v>55</v>
      </c>
      <c r="EZ57" s="3" t="str">
        <f t="shared" si="56"/>
        <v xml:space="preserve"> AD SOYAD 55</v>
      </c>
      <c r="FA57" s="4">
        <f t="shared" si="160"/>
        <v>20002.5</v>
      </c>
      <c r="FB57" s="4">
        <f>PARAMETRELER!$D$4</f>
        <v>150018.75</v>
      </c>
      <c r="FC57" s="4">
        <f t="shared" si="161"/>
        <v>2800.3500000000004</v>
      </c>
      <c r="FD57" s="4">
        <f t="shared" si="162"/>
        <v>200.02500000000001</v>
      </c>
      <c r="FE57" s="4">
        <f t="shared" si="163"/>
        <v>17002.125</v>
      </c>
      <c r="FF57" s="4" cm="1">
        <f t="array" ref="FF57">SUMPRODUCT(--(SUM(G57,AC57,AY57,BU57,CQ57,DM57,EI57,FE57)&gt;PARAMETRELER!$D$21:$D$24), (SUM(G57,AC57,AY57,BU57,CQ57,DM57,EI57,FE57)-PARAMETRELER!$D$21:$D$24), {0.15;0.05;0.07;0.08})-SUM($H$2,H57,AD57,AZ57,BV57,CR57,DN57,EJ57)</f>
        <v>3400.4249999999956</v>
      </c>
      <c r="FG57" s="4">
        <f>PARAMETRELER!$D$15</f>
        <v>3400.4249999999956</v>
      </c>
      <c r="FH57" s="4">
        <f t="shared" si="164"/>
        <v>136017</v>
      </c>
      <c r="FI57" s="4">
        <f t="shared" si="165"/>
        <v>119014.875</v>
      </c>
      <c r="FJ57" s="4">
        <f t="shared" si="166"/>
        <v>20002.5</v>
      </c>
      <c r="FK57" s="4">
        <f>PARAMETRELER!$D$6</f>
        <v>20002.5</v>
      </c>
      <c r="FL57" s="4">
        <f t="shared" si="167"/>
        <v>0</v>
      </c>
      <c r="FM57" s="4">
        <f>IF(FA57&lt;=PARAMETRELER!$D$6,0,FL57*0.00759)</f>
        <v>0</v>
      </c>
      <c r="FN57" s="20">
        <f t="shared" si="116"/>
        <v>17002.125</v>
      </c>
      <c r="FO57" s="21">
        <f t="shared" si="117"/>
        <v>4100.5124999999998</v>
      </c>
      <c r="FP57" s="21">
        <f t="shared" si="61"/>
        <v>400.05</v>
      </c>
      <c r="FQ57" s="22">
        <f t="shared" si="62"/>
        <v>24503.0625</v>
      </c>
      <c r="FR57" s="44">
        <f t="shared" si="118"/>
        <v>1000.125</v>
      </c>
      <c r="FS57" s="45">
        <f t="shared" si="119"/>
        <v>23502.9375</v>
      </c>
      <c r="FU57" s="3">
        <v>55</v>
      </c>
      <c r="FV57" s="3" t="str">
        <f t="shared" si="63"/>
        <v xml:space="preserve"> AD SOYAD 55</v>
      </c>
      <c r="FW57" s="4">
        <f t="shared" si="168"/>
        <v>20002.5</v>
      </c>
      <c r="FX57" s="4">
        <f>PARAMETRELER!$D$4</f>
        <v>150018.75</v>
      </c>
      <c r="FY57" s="4">
        <f t="shared" si="169"/>
        <v>2800.3500000000004</v>
      </c>
      <c r="FZ57" s="4">
        <f t="shared" si="170"/>
        <v>200.02500000000001</v>
      </c>
      <c r="GA57" s="4">
        <f t="shared" si="171"/>
        <v>17002.125</v>
      </c>
      <c r="GB57" s="4" cm="1">
        <f t="array" ref="GB57">SUMPRODUCT(--(SUM(G57,AC57,AY57,BU57,CQ57,DM57,EI57,FE57,GA57)&gt;PARAMETRELER!$D$21:$D$24), (SUM(G57,AC57,AY57,BU57,CQ57,DM57,EI57,FE57,GA57)-PARAMETRELER!$D$21:$D$24), {0.15;0.05;0.07;0.08})-SUM($H$2,H57,AD57,AZ57,BV57,CR57,DN57,EJ57,FF57)</f>
        <v>3400.4249999999993</v>
      </c>
      <c r="GC57" s="4">
        <f>PARAMETRELER!$D$16</f>
        <v>3400.4249999999993</v>
      </c>
      <c r="GD57" s="4">
        <f t="shared" si="172"/>
        <v>153019.125</v>
      </c>
      <c r="GE57" s="4">
        <f t="shared" si="173"/>
        <v>136017</v>
      </c>
      <c r="GF57" s="4">
        <f t="shared" si="174"/>
        <v>20002.5</v>
      </c>
      <c r="GG57" s="4">
        <f>PARAMETRELER!$D$6</f>
        <v>20002.5</v>
      </c>
      <c r="GH57" s="4">
        <f t="shared" si="175"/>
        <v>0</v>
      </c>
      <c r="GI57" s="4">
        <f>IF(FW57&lt;=PARAMETRELER!$D$6,0,GH57*0.00759)</f>
        <v>0</v>
      </c>
      <c r="GJ57" s="20">
        <f t="shared" si="120"/>
        <v>17002.125</v>
      </c>
      <c r="GK57" s="21">
        <f t="shared" si="121"/>
        <v>4100.5124999999998</v>
      </c>
      <c r="GL57" s="21">
        <f t="shared" si="68"/>
        <v>400.05</v>
      </c>
      <c r="GM57" s="22">
        <f t="shared" si="69"/>
        <v>24503.0625</v>
      </c>
      <c r="GN57" s="44">
        <f t="shared" si="122"/>
        <v>1000.125</v>
      </c>
      <c r="GO57" s="45">
        <f t="shared" si="123"/>
        <v>23502.9375</v>
      </c>
      <c r="GQ57" s="3">
        <v>55</v>
      </c>
      <c r="GR57" s="3" t="str">
        <f t="shared" si="70"/>
        <v xml:space="preserve"> AD SOYAD 55</v>
      </c>
      <c r="GS57" s="4">
        <f t="shared" si="176"/>
        <v>20002.5</v>
      </c>
      <c r="GT57" s="4">
        <f>PARAMETRELER!$D$4</f>
        <v>150018.75</v>
      </c>
      <c r="GU57" s="4">
        <f t="shared" si="177"/>
        <v>2800.3500000000004</v>
      </c>
      <c r="GV57" s="4">
        <f t="shared" si="178"/>
        <v>200.02500000000001</v>
      </c>
      <c r="GW57" s="4">
        <f t="shared" si="179"/>
        <v>17002.125</v>
      </c>
      <c r="GX57" s="4" cm="1">
        <f t="array" ref="GX57">SUMPRODUCT(--(SUM(G57,AC57,AY57,BU57,CQ57,DM57,EI57,FE57,GA57,GW57)&gt;PARAMETRELER!$D$21:$D$24), (SUM(G57,AC57,AY57,BU57,CQ57,DM57,EI57,FE57,GA57,GW57)-PARAMETRELER!$D$21:$D$24), {0.15;0.05;0.07;0.08})-SUM($H$2,H57,AD57,AZ57,BV57,CR57,DN57,EJ57,FF57,GB57)</f>
        <v>3400.4250000000029</v>
      </c>
      <c r="GY57" s="4">
        <f>PARAMETRELER!$D$17</f>
        <v>3400.4250000000029</v>
      </c>
      <c r="GZ57" s="4">
        <f t="shared" si="180"/>
        <v>170021.25</v>
      </c>
      <c r="HA57" s="4">
        <f t="shared" si="181"/>
        <v>153019.125</v>
      </c>
      <c r="HB57" s="4">
        <f t="shared" si="182"/>
        <v>20002.5</v>
      </c>
      <c r="HC57" s="4">
        <f>PARAMETRELER!$D$6</f>
        <v>20002.5</v>
      </c>
      <c r="HD57" s="4">
        <f t="shared" si="183"/>
        <v>0</v>
      </c>
      <c r="HE57" s="4">
        <f>IF(GS57&lt;=PARAMETRELER!$D$6,0,HD57*0.00759)</f>
        <v>0</v>
      </c>
      <c r="HF57" s="20">
        <f t="shared" si="124"/>
        <v>17002.125</v>
      </c>
      <c r="HG57" s="21">
        <f t="shared" si="125"/>
        <v>4100.5124999999998</v>
      </c>
      <c r="HH57" s="21">
        <f t="shared" si="75"/>
        <v>400.05</v>
      </c>
      <c r="HI57" s="22">
        <f t="shared" si="76"/>
        <v>24503.0625</v>
      </c>
      <c r="HJ57" s="44">
        <f t="shared" si="126"/>
        <v>1000.125</v>
      </c>
      <c r="HK57" s="45">
        <f t="shared" si="127"/>
        <v>23502.9375</v>
      </c>
      <c r="HM57" s="3">
        <v>55</v>
      </c>
      <c r="HN57" s="3" t="str">
        <f t="shared" si="77"/>
        <v xml:space="preserve"> AD SOYAD 55</v>
      </c>
      <c r="HO57" s="4">
        <f t="shared" si="184"/>
        <v>20002.5</v>
      </c>
      <c r="HP57" s="4">
        <f>PARAMETRELER!$D$4</f>
        <v>150018.75</v>
      </c>
      <c r="HQ57" s="4">
        <f t="shared" si="185"/>
        <v>2800.3500000000004</v>
      </c>
      <c r="HR57" s="4">
        <f t="shared" si="186"/>
        <v>200.02500000000001</v>
      </c>
      <c r="HS57" s="4">
        <f t="shared" si="187"/>
        <v>17002.125</v>
      </c>
      <c r="HT57" s="4" cm="1">
        <f t="array" ref="HT57">SUMPRODUCT(--(SUM(G57,AC57,AY57,BU57,CQ57,DM57,EI57,FE57,GA57,GW57,HS57)&gt;PARAMETRELER!$D$21:$D$24), (SUM(G57,AC57,AY57,BU57,CQ57,DM57,EI57,FE57,GA57,GW57,HS57)-PARAMETRELER!$D$21:$D$24), {0.15;0.05;0.07;0.08})-SUM($H$2,H57,AD57,AZ57,BV57,CR57,DN57,EJ57,FF57,GB57,GX57)</f>
        <v>3400.4249999999993</v>
      </c>
      <c r="HU57" s="4">
        <f>PARAMETRELER!$D$18</f>
        <v>3400.4249999999993</v>
      </c>
      <c r="HV57" s="4">
        <f t="shared" si="188"/>
        <v>187023.375</v>
      </c>
      <c r="HW57" s="4">
        <f t="shared" si="189"/>
        <v>170021.25</v>
      </c>
      <c r="HX57" s="4">
        <f t="shared" si="190"/>
        <v>20002.5</v>
      </c>
      <c r="HY57" s="4">
        <f>PARAMETRELER!$D$6</f>
        <v>20002.5</v>
      </c>
      <c r="HZ57" s="4">
        <f t="shared" si="191"/>
        <v>0</v>
      </c>
      <c r="IA57" s="4">
        <f>IF(HO57&lt;=PARAMETRELER!$D$6,0,HZ57*0.00759)</f>
        <v>0</v>
      </c>
      <c r="IB57" s="20">
        <f t="shared" si="128"/>
        <v>17002.125</v>
      </c>
      <c r="IC57" s="21">
        <f t="shared" si="129"/>
        <v>4100.5124999999998</v>
      </c>
      <c r="ID57" s="21">
        <f t="shared" si="82"/>
        <v>400.05</v>
      </c>
      <c r="IE57" s="22">
        <f t="shared" si="83"/>
        <v>24503.0625</v>
      </c>
      <c r="IF57" s="44">
        <f t="shared" si="130"/>
        <v>1000.125</v>
      </c>
      <c r="IG57" s="45">
        <f t="shared" si="131"/>
        <v>23502.9375</v>
      </c>
      <c r="II57" s="3">
        <v>55</v>
      </c>
      <c r="IJ57" s="3" t="str">
        <f t="shared" si="84"/>
        <v xml:space="preserve"> AD SOYAD 55</v>
      </c>
      <c r="IK57" s="4">
        <f t="shared" si="192"/>
        <v>20002.5</v>
      </c>
      <c r="IL57" s="4">
        <f>PARAMETRELER!$D$4</f>
        <v>150018.75</v>
      </c>
      <c r="IM57" s="4">
        <f t="shared" si="193"/>
        <v>2800.3500000000004</v>
      </c>
      <c r="IN57" s="4">
        <f t="shared" si="194"/>
        <v>200.02500000000001</v>
      </c>
      <c r="IO57" s="4">
        <f t="shared" si="195"/>
        <v>17002.125</v>
      </c>
      <c r="IP57" s="4" cm="1">
        <f t="array" ref="IP57">SUMPRODUCT(--(SUM(G57,AC57,AY57,BU57,CQ57,DM57,EI57,FE57,GA57,GW57,HS57,IO57)&gt;PARAMETRELER!$D$21:$D$24), (SUM(G57,AC57,AY57,BU57,CQ57,DM57,EI57,FE57,GA57,GW57,HS57,IO57)-PARAMETRELER!$D$21:$D$24), {0.15;0.05;0.07;0.08})-SUM($H$2,H57,AD57,AZ57,BV57,CR57,DN57,EJ57,FF57,GB57,GX57,HT57)</f>
        <v>3400.4249999999993</v>
      </c>
      <c r="IQ57" s="4">
        <f>PARAMETRELER!$D$19</f>
        <v>3400.4249999999993</v>
      </c>
      <c r="IR57" s="4">
        <f t="shared" si="196"/>
        <v>204025.5</v>
      </c>
      <c r="IS57" s="4">
        <f t="shared" si="197"/>
        <v>187023.375</v>
      </c>
      <c r="IT57" s="4">
        <f t="shared" si="198"/>
        <v>20002.5</v>
      </c>
      <c r="IU57" s="4">
        <f>PARAMETRELER!$D$6</f>
        <v>20002.5</v>
      </c>
      <c r="IV57" s="4">
        <f t="shared" si="199"/>
        <v>0</v>
      </c>
      <c r="IW57" s="4">
        <f>IF(IK57&lt;=PARAMETRELER!$D$6,0,IV57*0.00759)</f>
        <v>0</v>
      </c>
      <c r="IX57" s="20">
        <f t="shared" si="132"/>
        <v>17002.125</v>
      </c>
      <c r="IY57" s="21">
        <f t="shared" si="133"/>
        <v>4100.5124999999998</v>
      </c>
      <c r="IZ57" s="21">
        <f t="shared" si="89"/>
        <v>400.05</v>
      </c>
      <c r="JA57" s="22">
        <f t="shared" si="90"/>
        <v>24503.0625</v>
      </c>
      <c r="JB57" s="44">
        <f t="shared" si="134"/>
        <v>1000.125</v>
      </c>
      <c r="JC57" s="45">
        <f t="shared" si="135"/>
        <v>23502.9375</v>
      </c>
    </row>
    <row r="58" spans="1:263" ht="15.6" x14ac:dyDescent="0.3">
      <c r="A58" s="2">
        <v>56</v>
      </c>
      <c r="B58" s="2" t="str">
        <f>'YILLIK MALİYET RAPORU'!B58</f>
        <v xml:space="preserve"> AD SOYAD 56</v>
      </c>
      <c r="C58" s="7">
        <f>'YILLIK MALİYET RAPORU'!C58</f>
        <v>20002.5</v>
      </c>
      <c r="D58" s="11">
        <f>PARAMETRELER!$D$4</f>
        <v>150018.75</v>
      </c>
      <c r="E58" s="7">
        <f t="shared" si="0"/>
        <v>2800.3500000000004</v>
      </c>
      <c r="F58" s="7">
        <f t="shared" si="1"/>
        <v>200.02500000000001</v>
      </c>
      <c r="G58" s="7">
        <f t="shared" si="2"/>
        <v>17002.125</v>
      </c>
      <c r="H58" s="7" cm="1">
        <f t="array" ref="H58">SUMPRODUCT(--(SUM(G58:G58)&gt;PARAMETRELER!$D$21:$D$24), (SUM(G58:G58)-PARAMETRELER!$D$21:$D$24), {0.15;0.05;0.07;0.08})-SUM($H$2:$H$2)</f>
        <v>2550.3187499999999</v>
      </c>
      <c r="I58" s="7">
        <f>PARAMETRELER!$D$8</f>
        <v>2550.3187499999999</v>
      </c>
      <c r="J58" s="7">
        <f t="shared" si="3"/>
        <v>17002.125</v>
      </c>
      <c r="K58" s="7">
        <v>0</v>
      </c>
      <c r="L58" s="7">
        <f t="shared" si="4"/>
        <v>20002.5</v>
      </c>
      <c r="M58" s="5">
        <f>PARAMETRELER!$D$6</f>
        <v>20002.5</v>
      </c>
      <c r="N58" s="7">
        <f t="shared" si="136"/>
        <v>0</v>
      </c>
      <c r="O58" s="7">
        <f>IF(C58&lt;=PARAMETRELER!$D$6,0,N58*0.00759)</f>
        <v>0</v>
      </c>
      <c r="P58" s="20">
        <f t="shared" si="5"/>
        <v>17002.125</v>
      </c>
      <c r="Q58" s="21">
        <f t="shared" si="6"/>
        <v>4100.5124999999998</v>
      </c>
      <c r="R58" s="21">
        <f t="shared" si="7"/>
        <v>400.05</v>
      </c>
      <c r="S58" s="20">
        <f t="shared" si="8"/>
        <v>24503.0625</v>
      </c>
      <c r="T58" s="44">
        <f t="shared" si="9"/>
        <v>1000.125</v>
      </c>
      <c r="U58" s="45">
        <f t="shared" si="91"/>
        <v>23502.9375</v>
      </c>
      <c r="W58" s="2">
        <v>56</v>
      </c>
      <c r="X58" s="2" t="str">
        <f t="shared" si="10"/>
        <v xml:space="preserve"> AD SOYAD 56</v>
      </c>
      <c r="Y58" s="7">
        <f t="shared" si="11"/>
        <v>20002.5</v>
      </c>
      <c r="Z58" s="11">
        <f>PARAMETRELER!$D$4</f>
        <v>150018.75</v>
      </c>
      <c r="AA58" s="7">
        <f t="shared" si="137"/>
        <v>2800.3500000000004</v>
      </c>
      <c r="AB58" s="7">
        <f t="shared" si="138"/>
        <v>200.02500000000001</v>
      </c>
      <c r="AC58" s="7">
        <f t="shared" si="12"/>
        <v>17002.125</v>
      </c>
      <c r="AD58" s="7" cm="1">
        <f t="array" ref="AD58">SUMPRODUCT(--(SUM(G58,AC58)&gt;PARAMETRELER!$D$21:$D$24), (SUM(G58,AC58)-PARAMETRELER!$D$21:$D$24), {0.15;0.05;0.07;0.08})-SUM($H$2,H58)</f>
        <v>2550.3187499999999</v>
      </c>
      <c r="AE58" s="7">
        <f>PARAMETRELER!$D$9</f>
        <v>2550.3187499999999</v>
      </c>
      <c r="AF58" s="7">
        <f t="shared" si="13"/>
        <v>34004.25</v>
      </c>
      <c r="AG58" s="7">
        <f t="shared" si="14"/>
        <v>17002.125</v>
      </c>
      <c r="AH58" s="7">
        <f t="shared" si="15"/>
        <v>20002.5</v>
      </c>
      <c r="AI58" s="5">
        <f>PARAMETRELER!$D$6</f>
        <v>20002.5</v>
      </c>
      <c r="AJ58" s="7">
        <f t="shared" si="139"/>
        <v>0</v>
      </c>
      <c r="AK58" s="7">
        <f>IF(Y58&lt;=PARAMETRELER!$D$6,0,AJ58*0.00759)</f>
        <v>0</v>
      </c>
      <c r="AL58" s="20">
        <f t="shared" si="92"/>
        <v>17002.125</v>
      </c>
      <c r="AM58" s="21">
        <f t="shared" si="93"/>
        <v>4100.5124999999998</v>
      </c>
      <c r="AN58" s="21">
        <f t="shared" si="16"/>
        <v>400.05</v>
      </c>
      <c r="AO58" s="20">
        <f t="shared" si="17"/>
        <v>24503.0625</v>
      </c>
      <c r="AP58" s="44">
        <f t="shared" si="94"/>
        <v>1000.125</v>
      </c>
      <c r="AQ58" s="45">
        <f t="shared" si="95"/>
        <v>23502.9375</v>
      </c>
      <c r="AS58" s="2">
        <v>56</v>
      </c>
      <c r="AT58" s="2" t="str">
        <f t="shared" si="18"/>
        <v xml:space="preserve"> AD SOYAD 56</v>
      </c>
      <c r="AU58" s="7">
        <f t="shared" si="19"/>
        <v>20002.5</v>
      </c>
      <c r="AV58" s="11">
        <f>PARAMETRELER!$D$4</f>
        <v>150018.75</v>
      </c>
      <c r="AW58" s="7">
        <f t="shared" si="140"/>
        <v>2800.3500000000004</v>
      </c>
      <c r="AX58" s="7">
        <f t="shared" si="141"/>
        <v>200.02500000000001</v>
      </c>
      <c r="AY58" s="7">
        <f t="shared" si="20"/>
        <v>17002.125</v>
      </c>
      <c r="AZ58" s="7" cm="1">
        <f t="array" ref="AZ58">SUMPRODUCT(--(SUM(G58,AC58,AY58)&gt;PARAMETRELER!$D$21:$D$24), (SUM(G58,AC58,AY58)-PARAMETRELER!$D$21:$D$24), {0.15;0.05;0.07;0.08})-SUM($H$2,H58,AD58)</f>
        <v>2550.3187499999995</v>
      </c>
      <c r="BA58" s="7">
        <f>PARAMETRELER!$D$10</f>
        <v>2550.3187499999995</v>
      </c>
      <c r="BB58" s="7">
        <f t="shared" si="21"/>
        <v>51006.375</v>
      </c>
      <c r="BC58" s="7">
        <f t="shared" si="22"/>
        <v>34004.25</v>
      </c>
      <c r="BD58" s="7">
        <f t="shared" si="23"/>
        <v>20002.5</v>
      </c>
      <c r="BE58" s="5">
        <f>PARAMETRELER!$D$6</f>
        <v>20002.5</v>
      </c>
      <c r="BF58" s="7">
        <f t="shared" si="142"/>
        <v>0</v>
      </c>
      <c r="BG58" s="7">
        <f>IF(AU58&lt;=PARAMETRELER!$D$6,0,BF58*0.00759)</f>
        <v>0</v>
      </c>
      <c r="BH58" s="20">
        <f t="shared" si="96"/>
        <v>17002.125</v>
      </c>
      <c r="BI58" s="21">
        <f t="shared" si="97"/>
        <v>4100.5124999999998</v>
      </c>
      <c r="BJ58" s="21">
        <f t="shared" si="24"/>
        <v>400.05</v>
      </c>
      <c r="BK58" s="20">
        <f t="shared" si="25"/>
        <v>24503.0625</v>
      </c>
      <c r="BL58" s="44">
        <f t="shared" si="98"/>
        <v>1000.125</v>
      </c>
      <c r="BM58" s="45">
        <f t="shared" si="99"/>
        <v>23502.9375</v>
      </c>
      <c r="BO58" s="2">
        <v>56</v>
      </c>
      <c r="BP58" s="2" t="str">
        <f t="shared" si="26"/>
        <v xml:space="preserve"> AD SOYAD 56</v>
      </c>
      <c r="BQ58" s="7">
        <f t="shared" si="27"/>
        <v>20002.5</v>
      </c>
      <c r="BR58" s="11">
        <f>PARAMETRELER!$D$4</f>
        <v>150018.75</v>
      </c>
      <c r="BS58" s="7">
        <f t="shared" si="143"/>
        <v>2800.3500000000004</v>
      </c>
      <c r="BT58" s="7">
        <f t="shared" si="144"/>
        <v>200.02500000000001</v>
      </c>
      <c r="BU58" s="7">
        <f t="shared" si="28"/>
        <v>17002.125</v>
      </c>
      <c r="BV58" s="7" cm="1">
        <f t="array" ref="BV58">SUMPRODUCT(--(SUM(G58,AC58,AY58,BU58)&gt;PARAMETRELER!$D$21:$D$24), (SUM(G58,AC58,AY58,BU58)-PARAMETRELER!$D$21:$D$24), {0.15;0.05;0.07;0.08})-SUM($H$2,H58,AD58,AZ58)</f>
        <v>2550.3187500000004</v>
      </c>
      <c r="BW58" s="7">
        <f>PARAMETRELER!$D$11</f>
        <v>2550.3187500000004</v>
      </c>
      <c r="BX58" s="7">
        <f t="shared" si="29"/>
        <v>68008.5</v>
      </c>
      <c r="BY58" s="7">
        <f t="shared" si="30"/>
        <v>51006.375</v>
      </c>
      <c r="BZ58" s="7">
        <f t="shared" si="31"/>
        <v>20002.5</v>
      </c>
      <c r="CA58" s="5">
        <f>PARAMETRELER!$D$6</f>
        <v>20002.5</v>
      </c>
      <c r="CB58" s="7">
        <f t="shared" si="145"/>
        <v>0</v>
      </c>
      <c r="CC58" s="7">
        <f>IF(BQ58&lt;=PARAMETRELER!$D$6,0,CB58*0.00759)</f>
        <v>0</v>
      </c>
      <c r="CD58" s="20">
        <f t="shared" si="100"/>
        <v>17002.125</v>
      </c>
      <c r="CE58" s="21">
        <f t="shared" si="101"/>
        <v>4100.5124999999998</v>
      </c>
      <c r="CF58" s="21">
        <f t="shared" si="32"/>
        <v>400.05</v>
      </c>
      <c r="CG58" s="20">
        <f t="shared" si="33"/>
        <v>24503.0625</v>
      </c>
      <c r="CH58" s="44">
        <f t="shared" si="102"/>
        <v>1000.125</v>
      </c>
      <c r="CI58" s="45">
        <f t="shared" si="103"/>
        <v>23502.9375</v>
      </c>
      <c r="CK58" s="2">
        <v>56</v>
      </c>
      <c r="CL58" s="2" t="str">
        <f t="shared" si="34"/>
        <v xml:space="preserve"> AD SOYAD 56</v>
      </c>
      <c r="CM58" s="7">
        <f t="shared" si="35"/>
        <v>20002.5</v>
      </c>
      <c r="CN58" s="11">
        <f>PARAMETRELER!$D$4</f>
        <v>150018.75</v>
      </c>
      <c r="CO58" s="7">
        <f t="shared" si="146"/>
        <v>2800.3500000000004</v>
      </c>
      <c r="CP58" s="7">
        <f t="shared" si="147"/>
        <v>200.02500000000001</v>
      </c>
      <c r="CQ58" s="7">
        <f t="shared" si="36"/>
        <v>17002.125</v>
      </c>
      <c r="CR58" s="7" cm="1">
        <f t="array" ref="CR58">SUMPRODUCT(--(SUM(G58,AC58,AY58,BU58,CQ58)&gt;PARAMETRELER!$D$21:$D$24), (SUM(G58,AC58,AY58,BU58,CQ58)-PARAMETRELER!$D$21:$D$24), {0.15;0.05;0.07;0.08})-SUM($H$2,H58,AD58,AZ58,BV58)</f>
        <v>2550.3187500000004</v>
      </c>
      <c r="CS58" s="7">
        <f>PARAMETRELER!$D$12</f>
        <v>2550.3187500000004</v>
      </c>
      <c r="CT58" s="7">
        <f t="shared" si="37"/>
        <v>85010.625</v>
      </c>
      <c r="CU58" s="7">
        <f t="shared" si="38"/>
        <v>68008.5</v>
      </c>
      <c r="CV58" s="7">
        <f t="shared" si="39"/>
        <v>20002.5</v>
      </c>
      <c r="CW58" s="5">
        <f>PARAMETRELER!$D$6</f>
        <v>20002.5</v>
      </c>
      <c r="CX58" s="7">
        <f t="shared" si="148"/>
        <v>0</v>
      </c>
      <c r="CY58" s="7">
        <f>IF(CM58&lt;=PARAMETRELER!$D$6,0,CX58*0.00759)</f>
        <v>0</v>
      </c>
      <c r="CZ58" s="20">
        <f t="shared" si="104"/>
        <v>17002.125</v>
      </c>
      <c r="DA58" s="21">
        <f t="shared" si="105"/>
        <v>4100.5124999999998</v>
      </c>
      <c r="DB58" s="21">
        <f t="shared" si="40"/>
        <v>400.05</v>
      </c>
      <c r="DC58" s="20">
        <f t="shared" si="41"/>
        <v>24503.0625</v>
      </c>
      <c r="DD58" s="44">
        <f t="shared" si="106"/>
        <v>1000.125</v>
      </c>
      <c r="DE58" s="45">
        <f t="shared" si="107"/>
        <v>23502.9375</v>
      </c>
      <c r="DG58" s="2">
        <v>56</v>
      </c>
      <c r="DH58" s="2" t="str">
        <f t="shared" si="200"/>
        <v xml:space="preserve"> AD SOYAD 56</v>
      </c>
      <c r="DI58" s="7">
        <f t="shared" si="201"/>
        <v>20002.5</v>
      </c>
      <c r="DJ58" s="11">
        <f>PARAMETRELER!$D$4</f>
        <v>150018.75</v>
      </c>
      <c r="DK58" s="7">
        <f t="shared" si="149"/>
        <v>2800.3500000000004</v>
      </c>
      <c r="DL58" s="7">
        <f t="shared" si="150"/>
        <v>200.02500000000001</v>
      </c>
      <c r="DM58" s="7">
        <f t="shared" si="43"/>
        <v>17002.125</v>
      </c>
      <c r="DN58" s="7" cm="1">
        <f t="array" ref="DN58">SUMPRODUCT(--(SUM(G58,AC58,AY58,BU58,CQ58,DM58)&gt;PARAMETRELER!$D$21:$D$24), (SUM(G58,AC58,AY58,BU58,CQ58,DM58)-PARAMETRELER!$D$21:$D$24), {0.15;0.05;0.07;0.08})-SUM($H$2,H58,AD58,AZ58,BV58,CR58)</f>
        <v>2550.3187499999985</v>
      </c>
      <c r="DO58" s="7">
        <f>PARAMETRELER!$D$13</f>
        <v>2550.3187499999985</v>
      </c>
      <c r="DP58" s="7">
        <f t="shared" si="44"/>
        <v>102012.75</v>
      </c>
      <c r="DQ58" s="7">
        <f t="shared" si="45"/>
        <v>85010.625</v>
      </c>
      <c r="DR58" s="7">
        <f t="shared" si="46"/>
        <v>20002.5</v>
      </c>
      <c r="DS58" s="5">
        <f>PARAMETRELER!$D$6</f>
        <v>20002.5</v>
      </c>
      <c r="DT58" s="7">
        <f t="shared" si="151"/>
        <v>0</v>
      </c>
      <c r="DU58" s="7">
        <f>IF(DI58&lt;=PARAMETRELER!$D$6,0,DT58*0.00759)</f>
        <v>0</v>
      </c>
      <c r="DV58" s="20">
        <f t="shared" si="108"/>
        <v>17002.125</v>
      </c>
      <c r="DW58" s="21">
        <f t="shared" si="109"/>
        <v>4100.5124999999998</v>
      </c>
      <c r="DX58" s="21">
        <f t="shared" si="47"/>
        <v>400.05</v>
      </c>
      <c r="DY58" s="20">
        <f t="shared" si="48"/>
        <v>24503.0625</v>
      </c>
      <c r="DZ58" s="44">
        <f t="shared" si="110"/>
        <v>1000.125</v>
      </c>
      <c r="EA58" s="45">
        <f t="shared" si="111"/>
        <v>23502.9375</v>
      </c>
      <c r="EC58" s="2">
        <v>56</v>
      </c>
      <c r="ED58" s="2" t="str">
        <f t="shared" si="49"/>
        <v xml:space="preserve"> AD SOYAD 56</v>
      </c>
      <c r="EE58" s="7">
        <f t="shared" si="152"/>
        <v>20002.5</v>
      </c>
      <c r="EF58" s="11">
        <f>PARAMETRELER!$D$4</f>
        <v>150018.75</v>
      </c>
      <c r="EG58" s="7">
        <f t="shared" si="153"/>
        <v>2800.3500000000004</v>
      </c>
      <c r="EH58" s="7">
        <f t="shared" si="154"/>
        <v>200.02500000000001</v>
      </c>
      <c r="EI58" s="7">
        <f t="shared" si="155"/>
        <v>17002.125</v>
      </c>
      <c r="EJ58" s="7" cm="1">
        <f t="array" ref="EJ58">SUMPRODUCT(--(SUM(G58,AC58,AY58,BU58,CQ58,DM58,EI58)&gt;PARAMETRELER!$D$21:$D$24), (SUM(G58,AC58,AY58,BU58,CQ58,DM58,EI58)-PARAMETRELER!$D$21:$D$24), {0.15;0.05;0.07;0.08})-SUM($H$2,H58,AD58,AZ58,BV58,CR58,DN58)</f>
        <v>3001.0625000000036</v>
      </c>
      <c r="EK58" s="7">
        <f>PARAMETRELER!$D$14</f>
        <v>3001.0625000000036</v>
      </c>
      <c r="EL58" s="7">
        <f t="shared" si="156"/>
        <v>119014.875</v>
      </c>
      <c r="EM58" s="7">
        <f t="shared" si="157"/>
        <v>102012.75</v>
      </c>
      <c r="EN58" s="7">
        <f t="shared" si="158"/>
        <v>20002.5</v>
      </c>
      <c r="EO58" s="5">
        <f>PARAMETRELER!$D$6</f>
        <v>20002.5</v>
      </c>
      <c r="EP58" s="7">
        <f t="shared" si="159"/>
        <v>0</v>
      </c>
      <c r="EQ58" s="7">
        <f>IF(EE58&lt;=PARAMETRELER!$D$6,0,EP58*0.00759)</f>
        <v>0</v>
      </c>
      <c r="ER58" s="20">
        <f t="shared" si="112"/>
        <v>17002.125</v>
      </c>
      <c r="ES58" s="21">
        <f t="shared" si="113"/>
        <v>4100.5124999999998</v>
      </c>
      <c r="ET58" s="21">
        <f t="shared" si="54"/>
        <v>400.05</v>
      </c>
      <c r="EU58" s="20">
        <f t="shared" si="55"/>
        <v>24503.0625</v>
      </c>
      <c r="EV58" s="44">
        <f t="shared" si="114"/>
        <v>1000.125</v>
      </c>
      <c r="EW58" s="45">
        <f t="shared" si="115"/>
        <v>23502.9375</v>
      </c>
      <c r="EY58" s="2">
        <v>56</v>
      </c>
      <c r="EZ58" s="2" t="str">
        <f t="shared" si="56"/>
        <v xml:space="preserve"> AD SOYAD 56</v>
      </c>
      <c r="FA58" s="7">
        <f t="shared" si="160"/>
        <v>20002.5</v>
      </c>
      <c r="FB58" s="11">
        <f>PARAMETRELER!$D$4</f>
        <v>150018.75</v>
      </c>
      <c r="FC58" s="7">
        <f t="shared" si="161"/>
        <v>2800.3500000000004</v>
      </c>
      <c r="FD58" s="7">
        <f t="shared" si="162"/>
        <v>200.02500000000001</v>
      </c>
      <c r="FE58" s="7">
        <f t="shared" si="163"/>
        <v>17002.125</v>
      </c>
      <c r="FF58" s="7" cm="1">
        <f t="array" ref="FF58">SUMPRODUCT(--(SUM(G58,AC58,AY58,BU58,CQ58,DM58,EI58,FE58)&gt;PARAMETRELER!$D$21:$D$24), (SUM(G58,AC58,AY58,BU58,CQ58,DM58,EI58,FE58)-PARAMETRELER!$D$21:$D$24), {0.15;0.05;0.07;0.08})-SUM($H$2,H58,AD58,AZ58,BV58,CR58,DN58,EJ58)</f>
        <v>3400.4249999999956</v>
      </c>
      <c r="FG58" s="7">
        <f>PARAMETRELER!$D$15</f>
        <v>3400.4249999999956</v>
      </c>
      <c r="FH58" s="7">
        <f t="shared" si="164"/>
        <v>136017</v>
      </c>
      <c r="FI58" s="7">
        <f t="shared" si="165"/>
        <v>119014.875</v>
      </c>
      <c r="FJ58" s="7">
        <f t="shared" si="166"/>
        <v>20002.5</v>
      </c>
      <c r="FK58" s="5">
        <f>PARAMETRELER!$D$6</f>
        <v>20002.5</v>
      </c>
      <c r="FL58" s="7">
        <f t="shared" si="167"/>
        <v>0</v>
      </c>
      <c r="FM58" s="7">
        <f>IF(FA58&lt;=PARAMETRELER!$D$6,0,FL58*0.00759)</f>
        <v>0</v>
      </c>
      <c r="FN58" s="20">
        <f t="shared" si="116"/>
        <v>17002.125</v>
      </c>
      <c r="FO58" s="21">
        <f t="shared" si="117"/>
        <v>4100.5124999999998</v>
      </c>
      <c r="FP58" s="21">
        <f t="shared" si="61"/>
        <v>400.05</v>
      </c>
      <c r="FQ58" s="20">
        <f t="shared" si="62"/>
        <v>24503.0625</v>
      </c>
      <c r="FR58" s="44">
        <f t="shared" si="118"/>
        <v>1000.125</v>
      </c>
      <c r="FS58" s="45">
        <f t="shared" si="119"/>
        <v>23502.9375</v>
      </c>
      <c r="FU58" s="2">
        <v>56</v>
      </c>
      <c r="FV58" s="2" t="str">
        <f t="shared" si="63"/>
        <v xml:space="preserve"> AD SOYAD 56</v>
      </c>
      <c r="FW58" s="7">
        <f t="shared" si="168"/>
        <v>20002.5</v>
      </c>
      <c r="FX58" s="11">
        <f>PARAMETRELER!$D$4</f>
        <v>150018.75</v>
      </c>
      <c r="FY58" s="7">
        <f t="shared" si="169"/>
        <v>2800.3500000000004</v>
      </c>
      <c r="FZ58" s="7">
        <f t="shared" si="170"/>
        <v>200.02500000000001</v>
      </c>
      <c r="GA58" s="7">
        <f t="shared" si="171"/>
        <v>17002.125</v>
      </c>
      <c r="GB58" s="7" cm="1">
        <f t="array" ref="GB58">SUMPRODUCT(--(SUM(G58,AC58,AY58,BU58,CQ58,DM58,EI58,FE58,GA58)&gt;PARAMETRELER!$D$21:$D$24), (SUM(G58,AC58,AY58,BU58,CQ58,DM58,EI58,FE58,GA58)-PARAMETRELER!$D$21:$D$24), {0.15;0.05;0.07;0.08})-SUM($H$2,H58,AD58,AZ58,BV58,CR58,DN58,EJ58,FF58)</f>
        <v>3400.4249999999993</v>
      </c>
      <c r="GC58" s="7">
        <f>PARAMETRELER!$D$16</f>
        <v>3400.4249999999993</v>
      </c>
      <c r="GD58" s="7">
        <f t="shared" si="172"/>
        <v>153019.125</v>
      </c>
      <c r="GE58" s="7">
        <f t="shared" si="173"/>
        <v>136017</v>
      </c>
      <c r="GF58" s="7">
        <f t="shared" si="174"/>
        <v>20002.5</v>
      </c>
      <c r="GG58" s="5">
        <f>PARAMETRELER!$D$6</f>
        <v>20002.5</v>
      </c>
      <c r="GH58" s="7">
        <f t="shared" si="175"/>
        <v>0</v>
      </c>
      <c r="GI58" s="7">
        <f>IF(FW58&lt;=PARAMETRELER!$D$6,0,GH58*0.00759)</f>
        <v>0</v>
      </c>
      <c r="GJ58" s="20">
        <f t="shared" si="120"/>
        <v>17002.125</v>
      </c>
      <c r="GK58" s="21">
        <f t="shared" si="121"/>
        <v>4100.5124999999998</v>
      </c>
      <c r="GL58" s="21">
        <f t="shared" si="68"/>
        <v>400.05</v>
      </c>
      <c r="GM58" s="20">
        <f t="shared" si="69"/>
        <v>24503.0625</v>
      </c>
      <c r="GN58" s="44">
        <f t="shared" si="122"/>
        <v>1000.125</v>
      </c>
      <c r="GO58" s="45">
        <f t="shared" si="123"/>
        <v>23502.9375</v>
      </c>
      <c r="GQ58" s="2">
        <v>56</v>
      </c>
      <c r="GR58" s="2" t="str">
        <f t="shared" si="70"/>
        <v xml:space="preserve"> AD SOYAD 56</v>
      </c>
      <c r="GS58" s="7">
        <f t="shared" si="176"/>
        <v>20002.5</v>
      </c>
      <c r="GT58" s="11">
        <f>PARAMETRELER!$D$4</f>
        <v>150018.75</v>
      </c>
      <c r="GU58" s="7">
        <f t="shared" si="177"/>
        <v>2800.3500000000004</v>
      </c>
      <c r="GV58" s="7">
        <f t="shared" si="178"/>
        <v>200.02500000000001</v>
      </c>
      <c r="GW58" s="7">
        <f t="shared" si="179"/>
        <v>17002.125</v>
      </c>
      <c r="GX58" s="7" cm="1">
        <f t="array" ref="GX58">SUMPRODUCT(--(SUM(G58,AC58,AY58,BU58,CQ58,DM58,EI58,FE58,GA58,GW58)&gt;PARAMETRELER!$D$21:$D$24), (SUM(G58,AC58,AY58,BU58,CQ58,DM58,EI58,FE58,GA58,GW58)-PARAMETRELER!$D$21:$D$24), {0.15;0.05;0.07;0.08})-SUM($H$2,H58,AD58,AZ58,BV58,CR58,DN58,EJ58,FF58,GB58)</f>
        <v>3400.4250000000029</v>
      </c>
      <c r="GY58" s="7">
        <f>PARAMETRELER!$D$17</f>
        <v>3400.4250000000029</v>
      </c>
      <c r="GZ58" s="7">
        <f t="shared" si="180"/>
        <v>170021.25</v>
      </c>
      <c r="HA58" s="7">
        <f t="shared" si="181"/>
        <v>153019.125</v>
      </c>
      <c r="HB58" s="7">
        <f t="shared" si="182"/>
        <v>20002.5</v>
      </c>
      <c r="HC58" s="5">
        <f>PARAMETRELER!$D$6</f>
        <v>20002.5</v>
      </c>
      <c r="HD58" s="7">
        <f t="shared" si="183"/>
        <v>0</v>
      </c>
      <c r="HE58" s="7">
        <f>IF(GS58&lt;=PARAMETRELER!$D$6,0,HD58*0.00759)</f>
        <v>0</v>
      </c>
      <c r="HF58" s="20">
        <f t="shared" si="124"/>
        <v>17002.125</v>
      </c>
      <c r="HG58" s="21">
        <f t="shared" si="125"/>
        <v>4100.5124999999998</v>
      </c>
      <c r="HH58" s="21">
        <f t="shared" si="75"/>
        <v>400.05</v>
      </c>
      <c r="HI58" s="20">
        <f t="shared" si="76"/>
        <v>24503.0625</v>
      </c>
      <c r="HJ58" s="44">
        <f t="shared" si="126"/>
        <v>1000.125</v>
      </c>
      <c r="HK58" s="45">
        <f t="shared" si="127"/>
        <v>23502.9375</v>
      </c>
      <c r="HM58" s="2">
        <v>56</v>
      </c>
      <c r="HN58" s="2" t="str">
        <f t="shared" si="77"/>
        <v xml:space="preserve"> AD SOYAD 56</v>
      </c>
      <c r="HO58" s="7">
        <f t="shared" si="184"/>
        <v>20002.5</v>
      </c>
      <c r="HP58" s="11">
        <f>PARAMETRELER!$D$4</f>
        <v>150018.75</v>
      </c>
      <c r="HQ58" s="7">
        <f t="shared" si="185"/>
        <v>2800.3500000000004</v>
      </c>
      <c r="HR58" s="7">
        <f t="shared" si="186"/>
        <v>200.02500000000001</v>
      </c>
      <c r="HS58" s="7">
        <f t="shared" si="187"/>
        <v>17002.125</v>
      </c>
      <c r="HT58" s="7" cm="1">
        <f t="array" ref="HT58">SUMPRODUCT(--(SUM(G58,AC58,AY58,BU58,CQ58,DM58,EI58,FE58,GA58,GW58,HS58)&gt;PARAMETRELER!$D$21:$D$24), (SUM(G58,AC58,AY58,BU58,CQ58,DM58,EI58,FE58,GA58,GW58,HS58)-PARAMETRELER!$D$21:$D$24), {0.15;0.05;0.07;0.08})-SUM($H$2,H58,AD58,AZ58,BV58,CR58,DN58,EJ58,FF58,GB58,GX58)</f>
        <v>3400.4249999999993</v>
      </c>
      <c r="HU58" s="7">
        <f>PARAMETRELER!$D$18</f>
        <v>3400.4249999999993</v>
      </c>
      <c r="HV58" s="7">
        <f t="shared" si="188"/>
        <v>187023.375</v>
      </c>
      <c r="HW58" s="7">
        <f t="shared" si="189"/>
        <v>170021.25</v>
      </c>
      <c r="HX58" s="7">
        <f t="shared" si="190"/>
        <v>20002.5</v>
      </c>
      <c r="HY58" s="5">
        <f>PARAMETRELER!$D$6</f>
        <v>20002.5</v>
      </c>
      <c r="HZ58" s="7">
        <f t="shared" si="191"/>
        <v>0</v>
      </c>
      <c r="IA58" s="7">
        <f>IF(HO58&lt;=PARAMETRELER!$D$6,0,HZ58*0.00759)</f>
        <v>0</v>
      </c>
      <c r="IB58" s="20">
        <f t="shared" si="128"/>
        <v>17002.125</v>
      </c>
      <c r="IC58" s="21">
        <f t="shared" si="129"/>
        <v>4100.5124999999998</v>
      </c>
      <c r="ID58" s="21">
        <f t="shared" si="82"/>
        <v>400.05</v>
      </c>
      <c r="IE58" s="20">
        <f t="shared" si="83"/>
        <v>24503.0625</v>
      </c>
      <c r="IF58" s="44">
        <f t="shared" si="130"/>
        <v>1000.125</v>
      </c>
      <c r="IG58" s="45">
        <f t="shared" si="131"/>
        <v>23502.9375</v>
      </c>
      <c r="II58" s="2">
        <v>56</v>
      </c>
      <c r="IJ58" s="2" t="str">
        <f t="shared" si="84"/>
        <v xml:space="preserve"> AD SOYAD 56</v>
      </c>
      <c r="IK58" s="7">
        <f t="shared" si="192"/>
        <v>20002.5</v>
      </c>
      <c r="IL58" s="11">
        <f>PARAMETRELER!$D$4</f>
        <v>150018.75</v>
      </c>
      <c r="IM58" s="7">
        <f t="shared" si="193"/>
        <v>2800.3500000000004</v>
      </c>
      <c r="IN58" s="7">
        <f t="shared" si="194"/>
        <v>200.02500000000001</v>
      </c>
      <c r="IO58" s="7">
        <f t="shared" si="195"/>
        <v>17002.125</v>
      </c>
      <c r="IP58" s="7" cm="1">
        <f t="array" ref="IP58">SUMPRODUCT(--(SUM(G58,AC58,AY58,BU58,CQ58,DM58,EI58,FE58,GA58,GW58,HS58,IO58)&gt;PARAMETRELER!$D$21:$D$24), (SUM(G58,AC58,AY58,BU58,CQ58,DM58,EI58,FE58,GA58,GW58,HS58,IO58)-PARAMETRELER!$D$21:$D$24), {0.15;0.05;0.07;0.08})-SUM($H$2,H58,AD58,AZ58,BV58,CR58,DN58,EJ58,FF58,GB58,GX58,HT58)</f>
        <v>3400.4249999999993</v>
      </c>
      <c r="IQ58" s="7">
        <f>PARAMETRELER!$D$19</f>
        <v>3400.4249999999993</v>
      </c>
      <c r="IR58" s="7">
        <f t="shared" si="196"/>
        <v>204025.5</v>
      </c>
      <c r="IS58" s="7">
        <f t="shared" si="197"/>
        <v>187023.375</v>
      </c>
      <c r="IT58" s="7">
        <f t="shared" si="198"/>
        <v>20002.5</v>
      </c>
      <c r="IU58" s="5">
        <f>PARAMETRELER!$D$6</f>
        <v>20002.5</v>
      </c>
      <c r="IV58" s="7">
        <f t="shared" si="199"/>
        <v>0</v>
      </c>
      <c r="IW58" s="7">
        <f>IF(IK58&lt;=PARAMETRELER!$D$6,0,IV58*0.00759)</f>
        <v>0</v>
      </c>
      <c r="IX58" s="20">
        <f t="shared" si="132"/>
        <v>17002.125</v>
      </c>
      <c r="IY58" s="21">
        <f t="shared" si="133"/>
        <v>4100.5124999999998</v>
      </c>
      <c r="IZ58" s="21">
        <f t="shared" si="89"/>
        <v>400.05</v>
      </c>
      <c r="JA58" s="20">
        <f t="shared" si="90"/>
        <v>24503.0625</v>
      </c>
      <c r="JB58" s="44">
        <f t="shared" si="134"/>
        <v>1000.125</v>
      </c>
      <c r="JC58" s="45">
        <f t="shared" si="135"/>
        <v>23502.9375</v>
      </c>
    </row>
    <row r="59" spans="1:263" ht="15.6" x14ac:dyDescent="0.3">
      <c r="A59" s="3">
        <v>57</v>
      </c>
      <c r="B59" s="3" t="str">
        <f>'YILLIK MALİYET RAPORU'!B59</f>
        <v xml:space="preserve"> AD SOYAD 57</v>
      </c>
      <c r="C59" s="4">
        <f>'YILLIK MALİYET RAPORU'!C59</f>
        <v>20002.5</v>
      </c>
      <c r="D59" s="4">
        <f>PARAMETRELER!$D$4</f>
        <v>150018.75</v>
      </c>
      <c r="E59" s="4">
        <f t="shared" si="0"/>
        <v>2800.3500000000004</v>
      </c>
      <c r="F59" s="4">
        <f t="shared" si="1"/>
        <v>200.02500000000001</v>
      </c>
      <c r="G59" s="4">
        <f t="shared" si="2"/>
        <v>17002.125</v>
      </c>
      <c r="H59" s="4" cm="1">
        <f t="array" ref="H59">SUMPRODUCT(--(SUM(G59:G59)&gt;PARAMETRELER!$D$21:$D$24), (SUM(G59:G59)-PARAMETRELER!$D$21:$D$24), {0.15;0.05;0.07;0.08})-SUM($H$2:$H$2)</f>
        <v>2550.3187499999999</v>
      </c>
      <c r="I59" s="4">
        <f>PARAMETRELER!$D$8</f>
        <v>2550.3187499999999</v>
      </c>
      <c r="J59" s="4">
        <f t="shared" si="3"/>
        <v>17002.125</v>
      </c>
      <c r="K59" s="4">
        <v>0</v>
      </c>
      <c r="L59" s="4">
        <f t="shared" si="4"/>
        <v>20002.5</v>
      </c>
      <c r="M59" s="4">
        <f>PARAMETRELER!$D$6</f>
        <v>20002.5</v>
      </c>
      <c r="N59" s="4">
        <f t="shared" si="136"/>
        <v>0</v>
      </c>
      <c r="O59" s="4">
        <f>IF(C59&lt;=PARAMETRELER!$D$6,0,N59*0.00759)</f>
        <v>0</v>
      </c>
      <c r="P59" s="20">
        <f t="shared" si="5"/>
        <v>17002.125</v>
      </c>
      <c r="Q59" s="21">
        <f t="shared" si="6"/>
        <v>4100.5124999999998</v>
      </c>
      <c r="R59" s="21">
        <f t="shared" si="7"/>
        <v>400.05</v>
      </c>
      <c r="S59" s="22">
        <f t="shared" si="8"/>
        <v>24503.0625</v>
      </c>
      <c r="T59" s="44">
        <f t="shared" si="9"/>
        <v>1000.125</v>
      </c>
      <c r="U59" s="45">
        <f t="shared" si="91"/>
        <v>23502.9375</v>
      </c>
      <c r="W59" s="3">
        <v>57</v>
      </c>
      <c r="X59" s="3" t="str">
        <f t="shared" si="10"/>
        <v xml:space="preserve"> AD SOYAD 57</v>
      </c>
      <c r="Y59" s="4">
        <f t="shared" si="11"/>
        <v>20002.5</v>
      </c>
      <c r="Z59" s="4">
        <f>PARAMETRELER!$D$4</f>
        <v>150018.75</v>
      </c>
      <c r="AA59" s="4">
        <f t="shared" si="137"/>
        <v>2800.3500000000004</v>
      </c>
      <c r="AB59" s="4">
        <f t="shared" si="138"/>
        <v>200.02500000000001</v>
      </c>
      <c r="AC59" s="4">
        <f t="shared" si="12"/>
        <v>17002.125</v>
      </c>
      <c r="AD59" s="4" cm="1">
        <f t="array" ref="AD59">SUMPRODUCT(--(SUM(G59,AC59)&gt;PARAMETRELER!$D$21:$D$24), (SUM(G59,AC59)-PARAMETRELER!$D$21:$D$24), {0.15;0.05;0.07;0.08})-SUM($H$2,H59)</f>
        <v>2550.3187499999999</v>
      </c>
      <c r="AE59" s="4">
        <f>PARAMETRELER!$D$9</f>
        <v>2550.3187499999999</v>
      </c>
      <c r="AF59" s="4">
        <f t="shared" si="13"/>
        <v>34004.25</v>
      </c>
      <c r="AG59" s="4">
        <f t="shared" si="14"/>
        <v>17002.125</v>
      </c>
      <c r="AH59" s="4">
        <f t="shared" si="15"/>
        <v>20002.5</v>
      </c>
      <c r="AI59" s="4">
        <f>PARAMETRELER!$D$6</f>
        <v>20002.5</v>
      </c>
      <c r="AJ59" s="4">
        <f t="shared" si="139"/>
        <v>0</v>
      </c>
      <c r="AK59" s="4">
        <f>IF(Y59&lt;=PARAMETRELER!$D$6,0,AJ59*0.00759)</f>
        <v>0</v>
      </c>
      <c r="AL59" s="20">
        <f t="shared" si="92"/>
        <v>17002.125</v>
      </c>
      <c r="AM59" s="21">
        <f t="shared" si="93"/>
        <v>4100.5124999999998</v>
      </c>
      <c r="AN59" s="21">
        <f t="shared" si="16"/>
        <v>400.05</v>
      </c>
      <c r="AO59" s="22">
        <f t="shared" si="17"/>
        <v>24503.0625</v>
      </c>
      <c r="AP59" s="44">
        <f t="shared" si="94"/>
        <v>1000.125</v>
      </c>
      <c r="AQ59" s="45">
        <f t="shared" si="95"/>
        <v>23502.9375</v>
      </c>
      <c r="AS59" s="3">
        <v>57</v>
      </c>
      <c r="AT59" s="3" t="str">
        <f t="shared" si="18"/>
        <v xml:space="preserve"> AD SOYAD 57</v>
      </c>
      <c r="AU59" s="4">
        <f t="shared" si="19"/>
        <v>20002.5</v>
      </c>
      <c r="AV59" s="4">
        <f>PARAMETRELER!$D$4</f>
        <v>150018.75</v>
      </c>
      <c r="AW59" s="4">
        <f t="shared" si="140"/>
        <v>2800.3500000000004</v>
      </c>
      <c r="AX59" s="4">
        <f t="shared" si="141"/>
        <v>200.02500000000001</v>
      </c>
      <c r="AY59" s="4">
        <f t="shared" si="20"/>
        <v>17002.125</v>
      </c>
      <c r="AZ59" s="4" cm="1">
        <f t="array" ref="AZ59">SUMPRODUCT(--(SUM(G59,AC59,AY59)&gt;PARAMETRELER!$D$21:$D$24), (SUM(G59,AC59,AY59)-PARAMETRELER!$D$21:$D$24), {0.15;0.05;0.07;0.08})-SUM($H$2,H59,AD59)</f>
        <v>2550.3187499999995</v>
      </c>
      <c r="BA59" s="4">
        <f>PARAMETRELER!$D$10</f>
        <v>2550.3187499999995</v>
      </c>
      <c r="BB59" s="4">
        <f t="shared" si="21"/>
        <v>51006.375</v>
      </c>
      <c r="BC59" s="4">
        <f t="shared" si="22"/>
        <v>34004.25</v>
      </c>
      <c r="BD59" s="4">
        <f t="shared" si="23"/>
        <v>20002.5</v>
      </c>
      <c r="BE59" s="4">
        <f>PARAMETRELER!$D$6</f>
        <v>20002.5</v>
      </c>
      <c r="BF59" s="4">
        <f t="shared" si="142"/>
        <v>0</v>
      </c>
      <c r="BG59" s="4">
        <f>IF(AU59&lt;=PARAMETRELER!$D$6,0,BF59*0.00759)</f>
        <v>0</v>
      </c>
      <c r="BH59" s="20">
        <f t="shared" si="96"/>
        <v>17002.125</v>
      </c>
      <c r="BI59" s="21">
        <f t="shared" si="97"/>
        <v>4100.5124999999998</v>
      </c>
      <c r="BJ59" s="21">
        <f t="shared" si="24"/>
        <v>400.05</v>
      </c>
      <c r="BK59" s="22">
        <f t="shared" si="25"/>
        <v>24503.0625</v>
      </c>
      <c r="BL59" s="44">
        <f t="shared" si="98"/>
        <v>1000.125</v>
      </c>
      <c r="BM59" s="45">
        <f t="shared" si="99"/>
        <v>23502.9375</v>
      </c>
      <c r="BO59" s="3">
        <v>57</v>
      </c>
      <c r="BP59" s="3" t="str">
        <f t="shared" si="26"/>
        <v xml:space="preserve"> AD SOYAD 57</v>
      </c>
      <c r="BQ59" s="4">
        <f t="shared" si="27"/>
        <v>20002.5</v>
      </c>
      <c r="BR59" s="4">
        <f>PARAMETRELER!$D$4</f>
        <v>150018.75</v>
      </c>
      <c r="BS59" s="4">
        <f t="shared" si="143"/>
        <v>2800.3500000000004</v>
      </c>
      <c r="BT59" s="4">
        <f t="shared" si="144"/>
        <v>200.02500000000001</v>
      </c>
      <c r="BU59" s="4">
        <f t="shared" si="28"/>
        <v>17002.125</v>
      </c>
      <c r="BV59" s="4" cm="1">
        <f t="array" ref="BV59">SUMPRODUCT(--(SUM(G59,AC59,AY59,BU59)&gt;PARAMETRELER!$D$21:$D$24), (SUM(G59,AC59,AY59,BU59)-PARAMETRELER!$D$21:$D$24), {0.15;0.05;0.07;0.08})-SUM($H$2,H59,AD59,AZ59)</f>
        <v>2550.3187500000004</v>
      </c>
      <c r="BW59" s="4">
        <f>PARAMETRELER!$D$11</f>
        <v>2550.3187500000004</v>
      </c>
      <c r="BX59" s="4">
        <f t="shared" si="29"/>
        <v>68008.5</v>
      </c>
      <c r="BY59" s="4">
        <f t="shared" si="30"/>
        <v>51006.375</v>
      </c>
      <c r="BZ59" s="4">
        <f t="shared" si="31"/>
        <v>20002.5</v>
      </c>
      <c r="CA59" s="4">
        <f>PARAMETRELER!$D$6</f>
        <v>20002.5</v>
      </c>
      <c r="CB59" s="4">
        <f t="shared" si="145"/>
        <v>0</v>
      </c>
      <c r="CC59" s="4">
        <f>IF(BQ59&lt;=PARAMETRELER!$D$6,0,CB59*0.00759)</f>
        <v>0</v>
      </c>
      <c r="CD59" s="20">
        <f t="shared" si="100"/>
        <v>17002.125</v>
      </c>
      <c r="CE59" s="21">
        <f t="shared" si="101"/>
        <v>4100.5124999999998</v>
      </c>
      <c r="CF59" s="21">
        <f t="shared" si="32"/>
        <v>400.05</v>
      </c>
      <c r="CG59" s="22">
        <f t="shared" si="33"/>
        <v>24503.0625</v>
      </c>
      <c r="CH59" s="44">
        <f t="shared" si="102"/>
        <v>1000.125</v>
      </c>
      <c r="CI59" s="45">
        <f t="shared" si="103"/>
        <v>23502.9375</v>
      </c>
      <c r="CK59" s="3">
        <v>57</v>
      </c>
      <c r="CL59" s="3" t="str">
        <f t="shared" si="34"/>
        <v xml:space="preserve"> AD SOYAD 57</v>
      </c>
      <c r="CM59" s="4">
        <f t="shared" si="35"/>
        <v>20002.5</v>
      </c>
      <c r="CN59" s="4">
        <f>PARAMETRELER!$D$4</f>
        <v>150018.75</v>
      </c>
      <c r="CO59" s="4">
        <f t="shared" si="146"/>
        <v>2800.3500000000004</v>
      </c>
      <c r="CP59" s="4">
        <f t="shared" si="147"/>
        <v>200.02500000000001</v>
      </c>
      <c r="CQ59" s="4">
        <f t="shared" si="36"/>
        <v>17002.125</v>
      </c>
      <c r="CR59" s="4" cm="1">
        <f t="array" ref="CR59">SUMPRODUCT(--(SUM(G59,AC59,AY59,BU59,CQ59)&gt;PARAMETRELER!$D$21:$D$24), (SUM(G59,AC59,AY59,BU59,CQ59)-PARAMETRELER!$D$21:$D$24), {0.15;0.05;0.07;0.08})-SUM($H$2,H59,AD59,AZ59,BV59)</f>
        <v>2550.3187500000004</v>
      </c>
      <c r="CS59" s="4">
        <f>PARAMETRELER!$D$12</f>
        <v>2550.3187500000004</v>
      </c>
      <c r="CT59" s="4">
        <f t="shared" si="37"/>
        <v>85010.625</v>
      </c>
      <c r="CU59" s="4">
        <f t="shared" si="38"/>
        <v>68008.5</v>
      </c>
      <c r="CV59" s="4">
        <f t="shared" si="39"/>
        <v>20002.5</v>
      </c>
      <c r="CW59" s="4">
        <f>PARAMETRELER!$D$6</f>
        <v>20002.5</v>
      </c>
      <c r="CX59" s="4">
        <f t="shared" si="148"/>
        <v>0</v>
      </c>
      <c r="CY59" s="4">
        <f>IF(CM59&lt;=PARAMETRELER!$D$6,0,CX59*0.00759)</f>
        <v>0</v>
      </c>
      <c r="CZ59" s="20">
        <f t="shared" si="104"/>
        <v>17002.125</v>
      </c>
      <c r="DA59" s="21">
        <f t="shared" si="105"/>
        <v>4100.5124999999998</v>
      </c>
      <c r="DB59" s="21">
        <f t="shared" si="40"/>
        <v>400.05</v>
      </c>
      <c r="DC59" s="22">
        <f t="shared" si="41"/>
        <v>24503.0625</v>
      </c>
      <c r="DD59" s="44">
        <f t="shared" si="106"/>
        <v>1000.125</v>
      </c>
      <c r="DE59" s="45">
        <f t="shared" si="107"/>
        <v>23502.9375</v>
      </c>
      <c r="DG59" s="3">
        <v>57</v>
      </c>
      <c r="DH59" s="3" t="str">
        <f t="shared" si="200"/>
        <v xml:space="preserve"> AD SOYAD 57</v>
      </c>
      <c r="DI59" s="4">
        <f t="shared" si="201"/>
        <v>20002.5</v>
      </c>
      <c r="DJ59" s="4">
        <f>PARAMETRELER!$D$4</f>
        <v>150018.75</v>
      </c>
      <c r="DK59" s="4">
        <f t="shared" si="149"/>
        <v>2800.3500000000004</v>
      </c>
      <c r="DL59" s="4">
        <f t="shared" si="150"/>
        <v>200.02500000000001</v>
      </c>
      <c r="DM59" s="4">
        <f t="shared" si="43"/>
        <v>17002.125</v>
      </c>
      <c r="DN59" s="4" cm="1">
        <f t="array" ref="DN59">SUMPRODUCT(--(SUM(G59,AC59,AY59,BU59,CQ59,DM59)&gt;PARAMETRELER!$D$21:$D$24), (SUM(G59,AC59,AY59,BU59,CQ59,DM59)-PARAMETRELER!$D$21:$D$24), {0.15;0.05;0.07;0.08})-SUM($H$2,H59,AD59,AZ59,BV59,CR59)</f>
        <v>2550.3187499999985</v>
      </c>
      <c r="DO59" s="4">
        <f>PARAMETRELER!$D$13</f>
        <v>2550.3187499999985</v>
      </c>
      <c r="DP59" s="4">
        <f t="shared" si="44"/>
        <v>102012.75</v>
      </c>
      <c r="DQ59" s="4">
        <f t="shared" si="45"/>
        <v>85010.625</v>
      </c>
      <c r="DR59" s="4">
        <f t="shared" si="46"/>
        <v>20002.5</v>
      </c>
      <c r="DS59" s="4">
        <f>PARAMETRELER!$D$6</f>
        <v>20002.5</v>
      </c>
      <c r="DT59" s="4">
        <f t="shared" si="151"/>
        <v>0</v>
      </c>
      <c r="DU59" s="4">
        <f>IF(DI59&lt;=PARAMETRELER!$D$6,0,DT59*0.00759)</f>
        <v>0</v>
      </c>
      <c r="DV59" s="20">
        <f t="shared" si="108"/>
        <v>17002.125</v>
      </c>
      <c r="DW59" s="21">
        <f t="shared" si="109"/>
        <v>4100.5124999999998</v>
      </c>
      <c r="DX59" s="21">
        <f t="shared" si="47"/>
        <v>400.05</v>
      </c>
      <c r="DY59" s="22">
        <f t="shared" si="48"/>
        <v>24503.0625</v>
      </c>
      <c r="DZ59" s="44">
        <f t="shared" si="110"/>
        <v>1000.125</v>
      </c>
      <c r="EA59" s="45">
        <f t="shared" si="111"/>
        <v>23502.9375</v>
      </c>
      <c r="EC59" s="3">
        <v>57</v>
      </c>
      <c r="ED59" s="3" t="str">
        <f t="shared" si="49"/>
        <v xml:space="preserve"> AD SOYAD 57</v>
      </c>
      <c r="EE59" s="4">
        <f t="shared" si="152"/>
        <v>20002.5</v>
      </c>
      <c r="EF59" s="4">
        <f>PARAMETRELER!$D$4</f>
        <v>150018.75</v>
      </c>
      <c r="EG59" s="4">
        <f t="shared" si="153"/>
        <v>2800.3500000000004</v>
      </c>
      <c r="EH59" s="4">
        <f t="shared" si="154"/>
        <v>200.02500000000001</v>
      </c>
      <c r="EI59" s="4">
        <f t="shared" si="155"/>
        <v>17002.125</v>
      </c>
      <c r="EJ59" s="4" cm="1">
        <f t="array" ref="EJ59">SUMPRODUCT(--(SUM(G59,AC59,AY59,BU59,CQ59,DM59,EI59)&gt;PARAMETRELER!$D$21:$D$24), (SUM(G59,AC59,AY59,BU59,CQ59,DM59,EI59)-PARAMETRELER!$D$21:$D$24), {0.15;0.05;0.07;0.08})-SUM($H$2,H59,AD59,AZ59,BV59,CR59,DN59)</f>
        <v>3001.0625000000036</v>
      </c>
      <c r="EK59" s="4">
        <f>PARAMETRELER!$D$14</f>
        <v>3001.0625000000036</v>
      </c>
      <c r="EL59" s="4">
        <f t="shared" si="156"/>
        <v>119014.875</v>
      </c>
      <c r="EM59" s="4">
        <f t="shared" si="157"/>
        <v>102012.75</v>
      </c>
      <c r="EN59" s="4">
        <f t="shared" si="158"/>
        <v>20002.5</v>
      </c>
      <c r="EO59" s="4">
        <f>PARAMETRELER!$D$6</f>
        <v>20002.5</v>
      </c>
      <c r="EP59" s="4">
        <f t="shared" si="159"/>
        <v>0</v>
      </c>
      <c r="EQ59" s="4">
        <f>IF(EE59&lt;=PARAMETRELER!$D$6,0,EP59*0.00759)</f>
        <v>0</v>
      </c>
      <c r="ER59" s="20">
        <f t="shared" si="112"/>
        <v>17002.125</v>
      </c>
      <c r="ES59" s="21">
        <f t="shared" si="113"/>
        <v>4100.5124999999998</v>
      </c>
      <c r="ET59" s="21">
        <f t="shared" si="54"/>
        <v>400.05</v>
      </c>
      <c r="EU59" s="22">
        <f t="shared" si="55"/>
        <v>24503.0625</v>
      </c>
      <c r="EV59" s="44">
        <f t="shared" si="114"/>
        <v>1000.125</v>
      </c>
      <c r="EW59" s="45">
        <f t="shared" si="115"/>
        <v>23502.9375</v>
      </c>
      <c r="EY59" s="3">
        <v>57</v>
      </c>
      <c r="EZ59" s="3" t="str">
        <f t="shared" si="56"/>
        <v xml:space="preserve"> AD SOYAD 57</v>
      </c>
      <c r="FA59" s="4">
        <f t="shared" si="160"/>
        <v>20002.5</v>
      </c>
      <c r="FB59" s="4">
        <f>PARAMETRELER!$D$4</f>
        <v>150018.75</v>
      </c>
      <c r="FC59" s="4">
        <f t="shared" si="161"/>
        <v>2800.3500000000004</v>
      </c>
      <c r="FD59" s="4">
        <f t="shared" si="162"/>
        <v>200.02500000000001</v>
      </c>
      <c r="FE59" s="4">
        <f t="shared" si="163"/>
        <v>17002.125</v>
      </c>
      <c r="FF59" s="4" cm="1">
        <f t="array" ref="FF59">SUMPRODUCT(--(SUM(G59,AC59,AY59,BU59,CQ59,DM59,EI59,FE59)&gt;PARAMETRELER!$D$21:$D$24), (SUM(G59,AC59,AY59,BU59,CQ59,DM59,EI59,FE59)-PARAMETRELER!$D$21:$D$24), {0.15;0.05;0.07;0.08})-SUM($H$2,H59,AD59,AZ59,BV59,CR59,DN59,EJ59)</f>
        <v>3400.4249999999956</v>
      </c>
      <c r="FG59" s="4">
        <f>PARAMETRELER!$D$15</f>
        <v>3400.4249999999956</v>
      </c>
      <c r="FH59" s="4">
        <f t="shared" si="164"/>
        <v>136017</v>
      </c>
      <c r="FI59" s="4">
        <f t="shared" si="165"/>
        <v>119014.875</v>
      </c>
      <c r="FJ59" s="4">
        <f t="shared" si="166"/>
        <v>20002.5</v>
      </c>
      <c r="FK59" s="4">
        <f>PARAMETRELER!$D$6</f>
        <v>20002.5</v>
      </c>
      <c r="FL59" s="4">
        <f t="shared" si="167"/>
        <v>0</v>
      </c>
      <c r="FM59" s="4">
        <f>IF(FA59&lt;=PARAMETRELER!$D$6,0,FL59*0.00759)</f>
        <v>0</v>
      </c>
      <c r="FN59" s="20">
        <f t="shared" si="116"/>
        <v>17002.125</v>
      </c>
      <c r="FO59" s="21">
        <f t="shared" si="117"/>
        <v>4100.5124999999998</v>
      </c>
      <c r="FP59" s="21">
        <f t="shared" si="61"/>
        <v>400.05</v>
      </c>
      <c r="FQ59" s="22">
        <f t="shared" si="62"/>
        <v>24503.0625</v>
      </c>
      <c r="FR59" s="44">
        <f t="shared" si="118"/>
        <v>1000.125</v>
      </c>
      <c r="FS59" s="45">
        <f t="shared" si="119"/>
        <v>23502.9375</v>
      </c>
      <c r="FU59" s="3">
        <v>57</v>
      </c>
      <c r="FV59" s="3" t="str">
        <f t="shared" si="63"/>
        <v xml:space="preserve"> AD SOYAD 57</v>
      </c>
      <c r="FW59" s="4">
        <f t="shared" si="168"/>
        <v>20002.5</v>
      </c>
      <c r="FX59" s="4">
        <f>PARAMETRELER!$D$4</f>
        <v>150018.75</v>
      </c>
      <c r="FY59" s="4">
        <f t="shared" si="169"/>
        <v>2800.3500000000004</v>
      </c>
      <c r="FZ59" s="4">
        <f t="shared" si="170"/>
        <v>200.02500000000001</v>
      </c>
      <c r="GA59" s="4">
        <f t="shared" si="171"/>
        <v>17002.125</v>
      </c>
      <c r="GB59" s="4" cm="1">
        <f t="array" ref="GB59">SUMPRODUCT(--(SUM(G59,AC59,AY59,BU59,CQ59,DM59,EI59,FE59,GA59)&gt;PARAMETRELER!$D$21:$D$24), (SUM(G59,AC59,AY59,BU59,CQ59,DM59,EI59,FE59,GA59)-PARAMETRELER!$D$21:$D$24), {0.15;0.05;0.07;0.08})-SUM($H$2,H59,AD59,AZ59,BV59,CR59,DN59,EJ59,FF59)</f>
        <v>3400.4249999999993</v>
      </c>
      <c r="GC59" s="4">
        <f>PARAMETRELER!$D$16</f>
        <v>3400.4249999999993</v>
      </c>
      <c r="GD59" s="4">
        <f t="shared" si="172"/>
        <v>153019.125</v>
      </c>
      <c r="GE59" s="4">
        <f t="shared" si="173"/>
        <v>136017</v>
      </c>
      <c r="GF59" s="4">
        <f t="shared" si="174"/>
        <v>20002.5</v>
      </c>
      <c r="GG59" s="4">
        <f>PARAMETRELER!$D$6</f>
        <v>20002.5</v>
      </c>
      <c r="GH59" s="4">
        <f t="shared" si="175"/>
        <v>0</v>
      </c>
      <c r="GI59" s="4">
        <f>IF(FW59&lt;=PARAMETRELER!$D$6,0,GH59*0.00759)</f>
        <v>0</v>
      </c>
      <c r="GJ59" s="20">
        <f t="shared" si="120"/>
        <v>17002.125</v>
      </c>
      <c r="GK59" s="21">
        <f t="shared" si="121"/>
        <v>4100.5124999999998</v>
      </c>
      <c r="GL59" s="21">
        <f t="shared" si="68"/>
        <v>400.05</v>
      </c>
      <c r="GM59" s="22">
        <f t="shared" si="69"/>
        <v>24503.0625</v>
      </c>
      <c r="GN59" s="44">
        <f t="shared" si="122"/>
        <v>1000.125</v>
      </c>
      <c r="GO59" s="45">
        <f t="shared" si="123"/>
        <v>23502.9375</v>
      </c>
      <c r="GQ59" s="3">
        <v>57</v>
      </c>
      <c r="GR59" s="3" t="str">
        <f t="shared" si="70"/>
        <v xml:space="preserve"> AD SOYAD 57</v>
      </c>
      <c r="GS59" s="4">
        <f t="shared" si="176"/>
        <v>20002.5</v>
      </c>
      <c r="GT59" s="4">
        <f>PARAMETRELER!$D$4</f>
        <v>150018.75</v>
      </c>
      <c r="GU59" s="4">
        <f t="shared" si="177"/>
        <v>2800.3500000000004</v>
      </c>
      <c r="GV59" s="4">
        <f t="shared" si="178"/>
        <v>200.02500000000001</v>
      </c>
      <c r="GW59" s="4">
        <f t="shared" si="179"/>
        <v>17002.125</v>
      </c>
      <c r="GX59" s="4" cm="1">
        <f t="array" ref="GX59">SUMPRODUCT(--(SUM(G59,AC59,AY59,BU59,CQ59,DM59,EI59,FE59,GA59,GW59)&gt;PARAMETRELER!$D$21:$D$24), (SUM(G59,AC59,AY59,BU59,CQ59,DM59,EI59,FE59,GA59,GW59)-PARAMETRELER!$D$21:$D$24), {0.15;0.05;0.07;0.08})-SUM($H$2,H59,AD59,AZ59,BV59,CR59,DN59,EJ59,FF59,GB59)</f>
        <v>3400.4250000000029</v>
      </c>
      <c r="GY59" s="4">
        <f>PARAMETRELER!$D$17</f>
        <v>3400.4250000000029</v>
      </c>
      <c r="GZ59" s="4">
        <f t="shared" si="180"/>
        <v>170021.25</v>
      </c>
      <c r="HA59" s="4">
        <f t="shared" si="181"/>
        <v>153019.125</v>
      </c>
      <c r="HB59" s="4">
        <f t="shared" si="182"/>
        <v>20002.5</v>
      </c>
      <c r="HC59" s="4">
        <f>PARAMETRELER!$D$6</f>
        <v>20002.5</v>
      </c>
      <c r="HD59" s="4">
        <f t="shared" si="183"/>
        <v>0</v>
      </c>
      <c r="HE59" s="4">
        <f>IF(GS59&lt;=PARAMETRELER!$D$6,0,HD59*0.00759)</f>
        <v>0</v>
      </c>
      <c r="HF59" s="20">
        <f t="shared" si="124"/>
        <v>17002.125</v>
      </c>
      <c r="HG59" s="21">
        <f t="shared" si="125"/>
        <v>4100.5124999999998</v>
      </c>
      <c r="HH59" s="21">
        <f t="shared" si="75"/>
        <v>400.05</v>
      </c>
      <c r="HI59" s="22">
        <f t="shared" si="76"/>
        <v>24503.0625</v>
      </c>
      <c r="HJ59" s="44">
        <f t="shared" si="126"/>
        <v>1000.125</v>
      </c>
      <c r="HK59" s="45">
        <f t="shared" si="127"/>
        <v>23502.9375</v>
      </c>
      <c r="HM59" s="3">
        <v>57</v>
      </c>
      <c r="HN59" s="3" t="str">
        <f t="shared" si="77"/>
        <v xml:space="preserve"> AD SOYAD 57</v>
      </c>
      <c r="HO59" s="4">
        <f t="shared" si="184"/>
        <v>20002.5</v>
      </c>
      <c r="HP59" s="4">
        <f>PARAMETRELER!$D$4</f>
        <v>150018.75</v>
      </c>
      <c r="HQ59" s="4">
        <f t="shared" si="185"/>
        <v>2800.3500000000004</v>
      </c>
      <c r="HR59" s="4">
        <f t="shared" si="186"/>
        <v>200.02500000000001</v>
      </c>
      <c r="HS59" s="4">
        <f t="shared" si="187"/>
        <v>17002.125</v>
      </c>
      <c r="HT59" s="4" cm="1">
        <f t="array" ref="HT59">SUMPRODUCT(--(SUM(G59,AC59,AY59,BU59,CQ59,DM59,EI59,FE59,GA59,GW59,HS59)&gt;PARAMETRELER!$D$21:$D$24), (SUM(G59,AC59,AY59,BU59,CQ59,DM59,EI59,FE59,GA59,GW59,HS59)-PARAMETRELER!$D$21:$D$24), {0.15;0.05;0.07;0.08})-SUM($H$2,H59,AD59,AZ59,BV59,CR59,DN59,EJ59,FF59,GB59,GX59)</f>
        <v>3400.4249999999993</v>
      </c>
      <c r="HU59" s="4">
        <f>PARAMETRELER!$D$18</f>
        <v>3400.4249999999993</v>
      </c>
      <c r="HV59" s="4">
        <f t="shared" si="188"/>
        <v>187023.375</v>
      </c>
      <c r="HW59" s="4">
        <f t="shared" si="189"/>
        <v>170021.25</v>
      </c>
      <c r="HX59" s="4">
        <f t="shared" si="190"/>
        <v>20002.5</v>
      </c>
      <c r="HY59" s="4">
        <f>PARAMETRELER!$D$6</f>
        <v>20002.5</v>
      </c>
      <c r="HZ59" s="4">
        <f t="shared" si="191"/>
        <v>0</v>
      </c>
      <c r="IA59" s="4">
        <f>IF(HO59&lt;=PARAMETRELER!$D$6,0,HZ59*0.00759)</f>
        <v>0</v>
      </c>
      <c r="IB59" s="20">
        <f t="shared" si="128"/>
        <v>17002.125</v>
      </c>
      <c r="IC59" s="21">
        <f t="shared" si="129"/>
        <v>4100.5124999999998</v>
      </c>
      <c r="ID59" s="21">
        <f t="shared" si="82"/>
        <v>400.05</v>
      </c>
      <c r="IE59" s="22">
        <f t="shared" si="83"/>
        <v>24503.0625</v>
      </c>
      <c r="IF59" s="44">
        <f t="shared" si="130"/>
        <v>1000.125</v>
      </c>
      <c r="IG59" s="45">
        <f t="shared" si="131"/>
        <v>23502.9375</v>
      </c>
      <c r="II59" s="3">
        <v>57</v>
      </c>
      <c r="IJ59" s="3" t="str">
        <f t="shared" si="84"/>
        <v xml:space="preserve"> AD SOYAD 57</v>
      </c>
      <c r="IK59" s="4">
        <f t="shared" si="192"/>
        <v>20002.5</v>
      </c>
      <c r="IL59" s="4">
        <f>PARAMETRELER!$D$4</f>
        <v>150018.75</v>
      </c>
      <c r="IM59" s="4">
        <f t="shared" si="193"/>
        <v>2800.3500000000004</v>
      </c>
      <c r="IN59" s="4">
        <f t="shared" si="194"/>
        <v>200.02500000000001</v>
      </c>
      <c r="IO59" s="4">
        <f t="shared" si="195"/>
        <v>17002.125</v>
      </c>
      <c r="IP59" s="4" cm="1">
        <f t="array" ref="IP59">SUMPRODUCT(--(SUM(G59,AC59,AY59,BU59,CQ59,DM59,EI59,FE59,GA59,GW59,HS59,IO59)&gt;PARAMETRELER!$D$21:$D$24), (SUM(G59,AC59,AY59,BU59,CQ59,DM59,EI59,FE59,GA59,GW59,HS59,IO59)-PARAMETRELER!$D$21:$D$24), {0.15;0.05;0.07;0.08})-SUM($H$2,H59,AD59,AZ59,BV59,CR59,DN59,EJ59,FF59,GB59,GX59,HT59)</f>
        <v>3400.4249999999993</v>
      </c>
      <c r="IQ59" s="4">
        <f>PARAMETRELER!$D$19</f>
        <v>3400.4249999999993</v>
      </c>
      <c r="IR59" s="4">
        <f t="shared" si="196"/>
        <v>204025.5</v>
      </c>
      <c r="IS59" s="4">
        <f t="shared" si="197"/>
        <v>187023.375</v>
      </c>
      <c r="IT59" s="4">
        <f t="shared" si="198"/>
        <v>20002.5</v>
      </c>
      <c r="IU59" s="4">
        <f>PARAMETRELER!$D$6</f>
        <v>20002.5</v>
      </c>
      <c r="IV59" s="4">
        <f t="shared" si="199"/>
        <v>0</v>
      </c>
      <c r="IW59" s="4">
        <f>IF(IK59&lt;=PARAMETRELER!$D$6,0,IV59*0.00759)</f>
        <v>0</v>
      </c>
      <c r="IX59" s="20">
        <f t="shared" si="132"/>
        <v>17002.125</v>
      </c>
      <c r="IY59" s="21">
        <f t="shared" si="133"/>
        <v>4100.5124999999998</v>
      </c>
      <c r="IZ59" s="21">
        <f t="shared" si="89"/>
        <v>400.05</v>
      </c>
      <c r="JA59" s="22">
        <f t="shared" si="90"/>
        <v>24503.0625</v>
      </c>
      <c r="JB59" s="44">
        <f t="shared" si="134"/>
        <v>1000.125</v>
      </c>
      <c r="JC59" s="45">
        <f t="shared" si="135"/>
        <v>23502.9375</v>
      </c>
    </row>
    <row r="60" spans="1:263" ht="15.6" x14ac:dyDescent="0.3">
      <c r="A60" s="2">
        <v>58</v>
      </c>
      <c r="B60" s="2" t="str">
        <f>'YILLIK MALİYET RAPORU'!B60</f>
        <v xml:space="preserve"> AD SOYAD 58</v>
      </c>
      <c r="C60" s="7">
        <f>'YILLIK MALİYET RAPORU'!C60</f>
        <v>20002.5</v>
      </c>
      <c r="D60" s="11">
        <f>PARAMETRELER!$D$4</f>
        <v>150018.75</v>
      </c>
      <c r="E60" s="7">
        <f t="shared" si="0"/>
        <v>2800.3500000000004</v>
      </c>
      <c r="F60" s="7">
        <f t="shared" si="1"/>
        <v>200.02500000000001</v>
      </c>
      <c r="G60" s="7">
        <f t="shared" si="2"/>
        <v>17002.125</v>
      </c>
      <c r="H60" s="7" cm="1">
        <f t="array" ref="H60">SUMPRODUCT(--(SUM(G60:G60)&gt;PARAMETRELER!$D$21:$D$24), (SUM(G60:G60)-PARAMETRELER!$D$21:$D$24), {0.15;0.05;0.07;0.08})-SUM($H$2:$H$2)</f>
        <v>2550.3187499999999</v>
      </c>
      <c r="I60" s="7">
        <f>PARAMETRELER!$D$8</f>
        <v>2550.3187499999999</v>
      </c>
      <c r="J60" s="7">
        <f t="shared" si="3"/>
        <v>17002.125</v>
      </c>
      <c r="K60" s="7">
        <v>0</v>
      </c>
      <c r="L60" s="7">
        <f t="shared" si="4"/>
        <v>20002.5</v>
      </c>
      <c r="M60" s="5">
        <f>PARAMETRELER!$D$6</f>
        <v>20002.5</v>
      </c>
      <c r="N60" s="7">
        <f t="shared" si="136"/>
        <v>0</v>
      </c>
      <c r="O60" s="7">
        <f>IF(C60&lt;=PARAMETRELER!$D$6,0,N60*0.00759)</f>
        <v>0</v>
      </c>
      <c r="P60" s="20">
        <f t="shared" si="5"/>
        <v>17002.125</v>
      </c>
      <c r="Q60" s="21">
        <f t="shared" si="6"/>
        <v>4100.5124999999998</v>
      </c>
      <c r="R60" s="21">
        <f t="shared" si="7"/>
        <v>400.05</v>
      </c>
      <c r="S60" s="20">
        <f t="shared" si="8"/>
        <v>24503.0625</v>
      </c>
      <c r="T60" s="44">
        <f t="shared" si="9"/>
        <v>1000.125</v>
      </c>
      <c r="U60" s="45">
        <f t="shared" si="91"/>
        <v>23502.9375</v>
      </c>
      <c r="W60" s="2">
        <v>58</v>
      </c>
      <c r="X60" s="2" t="str">
        <f t="shared" si="10"/>
        <v xml:space="preserve"> AD SOYAD 58</v>
      </c>
      <c r="Y60" s="7">
        <f t="shared" si="11"/>
        <v>20002.5</v>
      </c>
      <c r="Z60" s="11">
        <f>PARAMETRELER!$D$4</f>
        <v>150018.75</v>
      </c>
      <c r="AA60" s="7">
        <f t="shared" si="137"/>
        <v>2800.3500000000004</v>
      </c>
      <c r="AB60" s="7">
        <f t="shared" si="138"/>
        <v>200.02500000000001</v>
      </c>
      <c r="AC60" s="7">
        <f t="shared" si="12"/>
        <v>17002.125</v>
      </c>
      <c r="AD60" s="7" cm="1">
        <f t="array" ref="AD60">SUMPRODUCT(--(SUM(G60,AC60)&gt;PARAMETRELER!$D$21:$D$24), (SUM(G60,AC60)-PARAMETRELER!$D$21:$D$24), {0.15;0.05;0.07;0.08})-SUM($H$2,H60)</f>
        <v>2550.3187499999999</v>
      </c>
      <c r="AE60" s="7">
        <f>PARAMETRELER!$D$9</f>
        <v>2550.3187499999999</v>
      </c>
      <c r="AF60" s="7">
        <f t="shared" si="13"/>
        <v>34004.25</v>
      </c>
      <c r="AG60" s="7">
        <f t="shared" si="14"/>
        <v>17002.125</v>
      </c>
      <c r="AH60" s="7">
        <f t="shared" si="15"/>
        <v>20002.5</v>
      </c>
      <c r="AI60" s="5">
        <f>PARAMETRELER!$D$6</f>
        <v>20002.5</v>
      </c>
      <c r="AJ60" s="7">
        <f t="shared" si="139"/>
        <v>0</v>
      </c>
      <c r="AK60" s="7">
        <f>IF(Y60&lt;=PARAMETRELER!$D$6,0,AJ60*0.00759)</f>
        <v>0</v>
      </c>
      <c r="AL60" s="20">
        <f t="shared" si="92"/>
        <v>17002.125</v>
      </c>
      <c r="AM60" s="21">
        <f t="shared" si="93"/>
        <v>4100.5124999999998</v>
      </c>
      <c r="AN60" s="21">
        <f t="shared" si="16"/>
        <v>400.05</v>
      </c>
      <c r="AO60" s="20">
        <f t="shared" si="17"/>
        <v>24503.0625</v>
      </c>
      <c r="AP60" s="44">
        <f t="shared" si="94"/>
        <v>1000.125</v>
      </c>
      <c r="AQ60" s="45">
        <f t="shared" si="95"/>
        <v>23502.9375</v>
      </c>
      <c r="AS60" s="2">
        <v>58</v>
      </c>
      <c r="AT60" s="2" t="str">
        <f t="shared" si="18"/>
        <v xml:space="preserve"> AD SOYAD 58</v>
      </c>
      <c r="AU60" s="7">
        <f t="shared" si="19"/>
        <v>20002.5</v>
      </c>
      <c r="AV60" s="11">
        <f>PARAMETRELER!$D$4</f>
        <v>150018.75</v>
      </c>
      <c r="AW60" s="7">
        <f t="shared" si="140"/>
        <v>2800.3500000000004</v>
      </c>
      <c r="AX60" s="7">
        <f t="shared" si="141"/>
        <v>200.02500000000001</v>
      </c>
      <c r="AY60" s="7">
        <f t="shared" si="20"/>
        <v>17002.125</v>
      </c>
      <c r="AZ60" s="7" cm="1">
        <f t="array" ref="AZ60">SUMPRODUCT(--(SUM(G60,AC60,AY60)&gt;PARAMETRELER!$D$21:$D$24), (SUM(G60,AC60,AY60)-PARAMETRELER!$D$21:$D$24), {0.15;0.05;0.07;0.08})-SUM($H$2,H60,AD60)</f>
        <v>2550.3187499999995</v>
      </c>
      <c r="BA60" s="7">
        <f>PARAMETRELER!$D$10</f>
        <v>2550.3187499999995</v>
      </c>
      <c r="BB60" s="7">
        <f t="shared" si="21"/>
        <v>51006.375</v>
      </c>
      <c r="BC60" s="7">
        <f t="shared" si="22"/>
        <v>34004.25</v>
      </c>
      <c r="BD60" s="7">
        <f t="shared" si="23"/>
        <v>20002.5</v>
      </c>
      <c r="BE60" s="5">
        <f>PARAMETRELER!$D$6</f>
        <v>20002.5</v>
      </c>
      <c r="BF60" s="7">
        <f t="shared" si="142"/>
        <v>0</v>
      </c>
      <c r="BG60" s="7">
        <f>IF(AU60&lt;=PARAMETRELER!$D$6,0,BF60*0.00759)</f>
        <v>0</v>
      </c>
      <c r="BH60" s="20">
        <f t="shared" si="96"/>
        <v>17002.125</v>
      </c>
      <c r="BI60" s="21">
        <f t="shared" si="97"/>
        <v>4100.5124999999998</v>
      </c>
      <c r="BJ60" s="21">
        <f t="shared" si="24"/>
        <v>400.05</v>
      </c>
      <c r="BK60" s="20">
        <f t="shared" si="25"/>
        <v>24503.0625</v>
      </c>
      <c r="BL60" s="44">
        <f t="shared" si="98"/>
        <v>1000.125</v>
      </c>
      <c r="BM60" s="45">
        <f t="shared" si="99"/>
        <v>23502.9375</v>
      </c>
      <c r="BO60" s="2">
        <v>58</v>
      </c>
      <c r="BP60" s="2" t="str">
        <f t="shared" si="26"/>
        <v xml:space="preserve"> AD SOYAD 58</v>
      </c>
      <c r="BQ60" s="7">
        <f t="shared" si="27"/>
        <v>20002.5</v>
      </c>
      <c r="BR60" s="11">
        <f>PARAMETRELER!$D$4</f>
        <v>150018.75</v>
      </c>
      <c r="BS60" s="7">
        <f t="shared" si="143"/>
        <v>2800.3500000000004</v>
      </c>
      <c r="BT60" s="7">
        <f t="shared" si="144"/>
        <v>200.02500000000001</v>
      </c>
      <c r="BU60" s="7">
        <f t="shared" si="28"/>
        <v>17002.125</v>
      </c>
      <c r="BV60" s="7" cm="1">
        <f t="array" ref="BV60">SUMPRODUCT(--(SUM(G60,AC60,AY60,BU60)&gt;PARAMETRELER!$D$21:$D$24), (SUM(G60,AC60,AY60,BU60)-PARAMETRELER!$D$21:$D$24), {0.15;0.05;0.07;0.08})-SUM($H$2,H60,AD60,AZ60)</f>
        <v>2550.3187500000004</v>
      </c>
      <c r="BW60" s="7">
        <f>PARAMETRELER!$D$11</f>
        <v>2550.3187500000004</v>
      </c>
      <c r="BX60" s="7">
        <f t="shared" si="29"/>
        <v>68008.5</v>
      </c>
      <c r="BY60" s="7">
        <f t="shared" si="30"/>
        <v>51006.375</v>
      </c>
      <c r="BZ60" s="7">
        <f t="shared" si="31"/>
        <v>20002.5</v>
      </c>
      <c r="CA60" s="5">
        <f>PARAMETRELER!$D$6</f>
        <v>20002.5</v>
      </c>
      <c r="CB60" s="7">
        <f t="shared" si="145"/>
        <v>0</v>
      </c>
      <c r="CC60" s="7">
        <f>IF(BQ60&lt;=PARAMETRELER!$D$6,0,CB60*0.00759)</f>
        <v>0</v>
      </c>
      <c r="CD60" s="20">
        <f t="shared" si="100"/>
        <v>17002.125</v>
      </c>
      <c r="CE60" s="21">
        <f t="shared" si="101"/>
        <v>4100.5124999999998</v>
      </c>
      <c r="CF60" s="21">
        <f t="shared" si="32"/>
        <v>400.05</v>
      </c>
      <c r="CG60" s="20">
        <f t="shared" si="33"/>
        <v>24503.0625</v>
      </c>
      <c r="CH60" s="44">
        <f t="shared" si="102"/>
        <v>1000.125</v>
      </c>
      <c r="CI60" s="45">
        <f t="shared" si="103"/>
        <v>23502.9375</v>
      </c>
      <c r="CK60" s="2">
        <v>58</v>
      </c>
      <c r="CL60" s="2" t="str">
        <f t="shared" si="34"/>
        <v xml:space="preserve"> AD SOYAD 58</v>
      </c>
      <c r="CM60" s="7">
        <f t="shared" si="35"/>
        <v>20002.5</v>
      </c>
      <c r="CN60" s="11">
        <f>PARAMETRELER!$D$4</f>
        <v>150018.75</v>
      </c>
      <c r="CO60" s="7">
        <f t="shared" si="146"/>
        <v>2800.3500000000004</v>
      </c>
      <c r="CP60" s="7">
        <f t="shared" si="147"/>
        <v>200.02500000000001</v>
      </c>
      <c r="CQ60" s="7">
        <f t="shared" si="36"/>
        <v>17002.125</v>
      </c>
      <c r="CR60" s="7" cm="1">
        <f t="array" ref="CR60">SUMPRODUCT(--(SUM(G60,AC60,AY60,BU60,CQ60)&gt;PARAMETRELER!$D$21:$D$24), (SUM(G60,AC60,AY60,BU60,CQ60)-PARAMETRELER!$D$21:$D$24), {0.15;0.05;0.07;0.08})-SUM($H$2,H60,AD60,AZ60,BV60)</f>
        <v>2550.3187500000004</v>
      </c>
      <c r="CS60" s="7">
        <f>PARAMETRELER!$D$12</f>
        <v>2550.3187500000004</v>
      </c>
      <c r="CT60" s="7">
        <f t="shared" si="37"/>
        <v>85010.625</v>
      </c>
      <c r="CU60" s="7">
        <f t="shared" si="38"/>
        <v>68008.5</v>
      </c>
      <c r="CV60" s="7">
        <f t="shared" si="39"/>
        <v>20002.5</v>
      </c>
      <c r="CW60" s="5">
        <f>PARAMETRELER!$D$6</f>
        <v>20002.5</v>
      </c>
      <c r="CX60" s="7">
        <f t="shared" si="148"/>
        <v>0</v>
      </c>
      <c r="CY60" s="7">
        <f>IF(CM60&lt;=PARAMETRELER!$D$6,0,CX60*0.00759)</f>
        <v>0</v>
      </c>
      <c r="CZ60" s="20">
        <f t="shared" si="104"/>
        <v>17002.125</v>
      </c>
      <c r="DA60" s="21">
        <f t="shared" si="105"/>
        <v>4100.5124999999998</v>
      </c>
      <c r="DB60" s="21">
        <f t="shared" si="40"/>
        <v>400.05</v>
      </c>
      <c r="DC60" s="20">
        <f t="shared" si="41"/>
        <v>24503.0625</v>
      </c>
      <c r="DD60" s="44">
        <f t="shared" si="106"/>
        <v>1000.125</v>
      </c>
      <c r="DE60" s="45">
        <f t="shared" si="107"/>
        <v>23502.9375</v>
      </c>
      <c r="DG60" s="2">
        <v>58</v>
      </c>
      <c r="DH60" s="2" t="str">
        <f t="shared" si="200"/>
        <v xml:space="preserve"> AD SOYAD 58</v>
      </c>
      <c r="DI60" s="7">
        <f t="shared" si="201"/>
        <v>20002.5</v>
      </c>
      <c r="DJ60" s="11">
        <f>PARAMETRELER!$D$4</f>
        <v>150018.75</v>
      </c>
      <c r="DK60" s="7">
        <f t="shared" si="149"/>
        <v>2800.3500000000004</v>
      </c>
      <c r="DL60" s="7">
        <f t="shared" si="150"/>
        <v>200.02500000000001</v>
      </c>
      <c r="DM60" s="7">
        <f t="shared" si="43"/>
        <v>17002.125</v>
      </c>
      <c r="DN60" s="7" cm="1">
        <f t="array" ref="DN60">SUMPRODUCT(--(SUM(G60,AC60,AY60,BU60,CQ60,DM60)&gt;PARAMETRELER!$D$21:$D$24), (SUM(G60,AC60,AY60,BU60,CQ60,DM60)-PARAMETRELER!$D$21:$D$24), {0.15;0.05;0.07;0.08})-SUM($H$2,H60,AD60,AZ60,BV60,CR60)</f>
        <v>2550.3187499999985</v>
      </c>
      <c r="DO60" s="7">
        <f>PARAMETRELER!$D$13</f>
        <v>2550.3187499999985</v>
      </c>
      <c r="DP60" s="7">
        <f t="shared" si="44"/>
        <v>102012.75</v>
      </c>
      <c r="DQ60" s="7">
        <f t="shared" si="45"/>
        <v>85010.625</v>
      </c>
      <c r="DR60" s="7">
        <f t="shared" si="46"/>
        <v>20002.5</v>
      </c>
      <c r="DS60" s="5">
        <f>PARAMETRELER!$D$6</f>
        <v>20002.5</v>
      </c>
      <c r="DT60" s="7">
        <f t="shared" si="151"/>
        <v>0</v>
      </c>
      <c r="DU60" s="7">
        <f>IF(DI60&lt;=PARAMETRELER!$D$6,0,DT60*0.00759)</f>
        <v>0</v>
      </c>
      <c r="DV60" s="20">
        <f t="shared" si="108"/>
        <v>17002.125</v>
      </c>
      <c r="DW60" s="21">
        <f t="shared" si="109"/>
        <v>4100.5124999999998</v>
      </c>
      <c r="DX60" s="21">
        <f t="shared" si="47"/>
        <v>400.05</v>
      </c>
      <c r="DY60" s="20">
        <f t="shared" si="48"/>
        <v>24503.0625</v>
      </c>
      <c r="DZ60" s="44">
        <f t="shared" si="110"/>
        <v>1000.125</v>
      </c>
      <c r="EA60" s="45">
        <f t="shared" si="111"/>
        <v>23502.9375</v>
      </c>
      <c r="EC60" s="2">
        <v>58</v>
      </c>
      <c r="ED60" s="2" t="str">
        <f t="shared" si="49"/>
        <v xml:space="preserve"> AD SOYAD 58</v>
      </c>
      <c r="EE60" s="7">
        <f t="shared" si="152"/>
        <v>20002.5</v>
      </c>
      <c r="EF60" s="11">
        <f>PARAMETRELER!$D$4</f>
        <v>150018.75</v>
      </c>
      <c r="EG60" s="7">
        <f t="shared" si="153"/>
        <v>2800.3500000000004</v>
      </c>
      <c r="EH60" s="7">
        <f t="shared" si="154"/>
        <v>200.02500000000001</v>
      </c>
      <c r="EI60" s="7">
        <f t="shared" si="155"/>
        <v>17002.125</v>
      </c>
      <c r="EJ60" s="7" cm="1">
        <f t="array" ref="EJ60">SUMPRODUCT(--(SUM(G60,AC60,AY60,BU60,CQ60,DM60,EI60)&gt;PARAMETRELER!$D$21:$D$24), (SUM(G60,AC60,AY60,BU60,CQ60,DM60,EI60)-PARAMETRELER!$D$21:$D$24), {0.15;0.05;0.07;0.08})-SUM($H$2,H60,AD60,AZ60,BV60,CR60,DN60)</f>
        <v>3001.0625000000036</v>
      </c>
      <c r="EK60" s="7">
        <f>PARAMETRELER!$D$14</f>
        <v>3001.0625000000036</v>
      </c>
      <c r="EL60" s="7">
        <f t="shared" si="156"/>
        <v>119014.875</v>
      </c>
      <c r="EM60" s="7">
        <f t="shared" si="157"/>
        <v>102012.75</v>
      </c>
      <c r="EN60" s="7">
        <f t="shared" si="158"/>
        <v>20002.5</v>
      </c>
      <c r="EO60" s="5">
        <f>PARAMETRELER!$D$6</f>
        <v>20002.5</v>
      </c>
      <c r="EP60" s="7">
        <f t="shared" si="159"/>
        <v>0</v>
      </c>
      <c r="EQ60" s="7">
        <f>IF(EE60&lt;=PARAMETRELER!$D$6,0,EP60*0.00759)</f>
        <v>0</v>
      </c>
      <c r="ER60" s="20">
        <f t="shared" si="112"/>
        <v>17002.125</v>
      </c>
      <c r="ES60" s="21">
        <f t="shared" si="113"/>
        <v>4100.5124999999998</v>
      </c>
      <c r="ET60" s="21">
        <f t="shared" si="54"/>
        <v>400.05</v>
      </c>
      <c r="EU60" s="20">
        <f t="shared" si="55"/>
        <v>24503.0625</v>
      </c>
      <c r="EV60" s="44">
        <f t="shared" si="114"/>
        <v>1000.125</v>
      </c>
      <c r="EW60" s="45">
        <f t="shared" si="115"/>
        <v>23502.9375</v>
      </c>
      <c r="EY60" s="2">
        <v>58</v>
      </c>
      <c r="EZ60" s="2" t="str">
        <f t="shared" si="56"/>
        <v xml:space="preserve"> AD SOYAD 58</v>
      </c>
      <c r="FA60" s="7">
        <f t="shared" si="160"/>
        <v>20002.5</v>
      </c>
      <c r="FB60" s="11">
        <f>PARAMETRELER!$D$4</f>
        <v>150018.75</v>
      </c>
      <c r="FC60" s="7">
        <f t="shared" si="161"/>
        <v>2800.3500000000004</v>
      </c>
      <c r="FD60" s="7">
        <f t="shared" si="162"/>
        <v>200.02500000000001</v>
      </c>
      <c r="FE60" s="7">
        <f t="shared" si="163"/>
        <v>17002.125</v>
      </c>
      <c r="FF60" s="7" cm="1">
        <f t="array" ref="FF60">SUMPRODUCT(--(SUM(G60,AC60,AY60,BU60,CQ60,DM60,EI60,FE60)&gt;PARAMETRELER!$D$21:$D$24), (SUM(G60,AC60,AY60,BU60,CQ60,DM60,EI60,FE60)-PARAMETRELER!$D$21:$D$24), {0.15;0.05;0.07;0.08})-SUM($H$2,H60,AD60,AZ60,BV60,CR60,DN60,EJ60)</f>
        <v>3400.4249999999956</v>
      </c>
      <c r="FG60" s="7">
        <f>PARAMETRELER!$D$15</f>
        <v>3400.4249999999956</v>
      </c>
      <c r="FH60" s="7">
        <f t="shared" si="164"/>
        <v>136017</v>
      </c>
      <c r="FI60" s="7">
        <f t="shared" si="165"/>
        <v>119014.875</v>
      </c>
      <c r="FJ60" s="7">
        <f t="shared" si="166"/>
        <v>20002.5</v>
      </c>
      <c r="FK60" s="5">
        <f>PARAMETRELER!$D$6</f>
        <v>20002.5</v>
      </c>
      <c r="FL60" s="7">
        <f t="shared" si="167"/>
        <v>0</v>
      </c>
      <c r="FM60" s="7">
        <f>IF(FA60&lt;=PARAMETRELER!$D$6,0,FL60*0.00759)</f>
        <v>0</v>
      </c>
      <c r="FN60" s="20">
        <f t="shared" si="116"/>
        <v>17002.125</v>
      </c>
      <c r="FO60" s="21">
        <f t="shared" si="117"/>
        <v>4100.5124999999998</v>
      </c>
      <c r="FP60" s="21">
        <f t="shared" si="61"/>
        <v>400.05</v>
      </c>
      <c r="FQ60" s="20">
        <f t="shared" si="62"/>
        <v>24503.0625</v>
      </c>
      <c r="FR60" s="44">
        <f t="shared" si="118"/>
        <v>1000.125</v>
      </c>
      <c r="FS60" s="45">
        <f t="shared" si="119"/>
        <v>23502.9375</v>
      </c>
      <c r="FU60" s="2">
        <v>58</v>
      </c>
      <c r="FV60" s="2" t="str">
        <f t="shared" si="63"/>
        <v xml:space="preserve"> AD SOYAD 58</v>
      </c>
      <c r="FW60" s="7">
        <f t="shared" si="168"/>
        <v>20002.5</v>
      </c>
      <c r="FX60" s="11">
        <f>PARAMETRELER!$D$4</f>
        <v>150018.75</v>
      </c>
      <c r="FY60" s="7">
        <f t="shared" si="169"/>
        <v>2800.3500000000004</v>
      </c>
      <c r="FZ60" s="7">
        <f t="shared" si="170"/>
        <v>200.02500000000001</v>
      </c>
      <c r="GA60" s="7">
        <f t="shared" si="171"/>
        <v>17002.125</v>
      </c>
      <c r="GB60" s="7" cm="1">
        <f t="array" ref="GB60">SUMPRODUCT(--(SUM(G60,AC60,AY60,BU60,CQ60,DM60,EI60,FE60,GA60)&gt;PARAMETRELER!$D$21:$D$24), (SUM(G60,AC60,AY60,BU60,CQ60,DM60,EI60,FE60,GA60)-PARAMETRELER!$D$21:$D$24), {0.15;0.05;0.07;0.08})-SUM($H$2,H60,AD60,AZ60,BV60,CR60,DN60,EJ60,FF60)</f>
        <v>3400.4249999999993</v>
      </c>
      <c r="GC60" s="7">
        <f>PARAMETRELER!$D$16</f>
        <v>3400.4249999999993</v>
      </c>
      <c r="GD60" s="7">
        <f t="shared" si="172"/>
        <v>153019.125</v>
      </c>
      <c r="GE60" s="7">
        <f t="shared" si="173"/>
        <v>136017</v>
      </c>
      <c r="GF60" s="7">
        <f t="shared" si="174"/>
        <v>20002.5</v>
      </c>
      <c r="GG60" s="5">
        <f>PARAMETRELER!$D$6</f>
        <v>20002.5</v>
      </c>
      <c r="GH60" s="7">
        <f t="shared" si="175"/>
        <v>0</v>
      </c>
      <c r="GI60" s="7">
        <f>IF(FW60&lt;=PARAMETRELER!$D$6,0,GH60*0.00759)</f>
        <v>0</v>
      </c>
      <c r="GJ60" s="20">
        <f t="shared" si="120"/>
        <v>17002.125</v>
      </c>
      <c r="GK60" s="21">
        <f t="shared" si="121"/>
        <v>4100.5124999999998</v>
      </c>
      <c r="GL60" s="21">
        <f t="shared" si="68"/>
        <v>400.05</v>
      </c>
      <c r="GM60" s="20">
        <f t="shared" si="69"/>
        <v>24503.0625</v>
      </c>
      <c r="GN60" s="44">
        <f t="shared" si="122"/>
        <v>1000.125</v>
      </c>
      <c r="GO60" s="45">
        <f t="shared" si="123"/>
        <v>23502.9375</v>
      </c>
      <c r="GQ60" s="2">
        <v>58</v>
      </c>
      <c r="GR60" s="2" t="str">
        <f t="shared" si="70"/>
        <v xml:space="preserve"> AD SOYAD 58</v>
      </c>
      <c r="GS60" s="7">
        <f t="shared" si="176"/>
        <v>20002.5</v>
      </c>
      <c r="GT60" s="11">
        <f>PARAMETRELER!$D$4</f>
        <v>150018.75</v>
      </c>
      <c r="GU60" s="7">
        <f t="shared" si="177"/>
        <v>2800.3500000000004</v>
      </c>
      <c r="GV60" s="7">
        <f t="shared" si="178"/>
        <v>200.02500000000001</v>
      </c>
      <c r="GW60" s="7">
        <f t="shared" si="179"/>
        <v>17002.125</v>
      </c>
      <c r="GX60" s="7" cm="1">
        <f t="array" ref="GX60">SUMPRODUCT(--(SUM(G60,AC60,AY60,BU60,CQ60,DM60,EI60,FE60,GA60,GW60)&gt;PARAMETRELER!$D$21:$D$24), (SUM(G60,AC60,AY60,BU60,CQ60,DM60,EI60,FE60,GA60,GW60)-PARAMETRELER!$D$21:$D$24), {0.15;0.05;0.07;0.08})-SUM($H$2,H60,AD60,AZ60,BV60,CR60,DN60,EJ60,FF60,GB60)</f>
        <v>3400.4250000000029</v>
      </c>
      <c r="GY60" s="7">
        <f>PARAMETRELER!$D$17</f>
        <v>3400.4250000000029</v>
      </c>
      <c r="GZ60" s="7">
        <f t="shared" si="180"/>
        <v>170021.25</v>
      </c>
      <c r="HA60" s="7">
        <f t="shared" si="181"/>
        <v>153019.125</v>
      </c>
      <c r="HB60" s="7">
        <f t="shared" si="182"/>
        <v>20002.5</v>
      </c>
      <c r="HC60" s="5">
        <f>PARAMETRELER!$D$6</f>
        <v>20002.5</v>
      </c>
      <c r="HD60" s="7">
        <f t="shared" si="183"/>
        <v>0</v>
      </c>
      <c r="HE60" s="7">
        <f>IF(GS60&lt;=PARAMETRELER!$D$6,0,HD60*0.00759)</f>
        <v>0</v>
      </c>
      <c r="HF60" s="20">
        <f t="shared" si="124"/>
        <v>17002.125</v>
      </c>
      <c r="HG60" s="21">
        <f t="shared" si="125"/>
        <v>4100.5124999999998</v>
      </c>
      <c r="HH60" s="21">
        <f t="shared" si="75"/>
        <v>400.05</v>
      </c>
      <c r="HI60" s="20">
        <f t="shared" si="76"/>
        <v>24503.0625</v>
      </c>
      <c r="HJ60" s="44">
        <f t="shared" si="126"/>
        <v>1000.125</v>
      </c>
      <c r="HK60" s="45">
        <f t="shared" si="127"/>
        <v>23502.9375</v>
      </c>
      <c r="HM60" s="2">
        <v>58</v>
      </c>
      <c r="HN60" s="2" t="str">
        <f t="shared" si="77"/>
        <v xml:space="preserve"> AD SOYAD 58</v>
      </c>
      <c r="HO60" s="7">
        <f t="shared" si="184"/>
        <v>20002.5</v>
      </c>
      <c r="HP60" s="11">
        <f>PARAMETRELER!$D$4</f>
        <v>150018.75</v>
      </c>
      <c r="HQ60" s="7">
        <f t="shared" si="185"/>
        <v>2800.3500000000004</v>
      </c>
      <c r="HR60" s="7">
        <f t="shared" si="186"/>
        <v>200.02500000000001</v>
      </c>
      <c r="HS60" s="7">
        <f t="shared" si="187"/>
        <v>17002.125</v>
      </c>
      <c r="HT60" s="7" cm="1">
        <f t="array" ref="HT60">SUMPRODUCT(--(SUM(G60,AC60,AY60,BU60,CQ60,DM60,EI60,FE60,GA60,GW60,HS60)&gt;PARAMETRELER!$D$21:$D$24), (SUM(G60,AC60,AY60,BU60,CQ60,DM60,EI60,FE60,GA60,GW60,HS60)-PARAMETRELER!$D$21:$D$24), {0.15;0.05;0.07;0.08})-SUM($H$2,H60,AD60,AZ60,BV60,CR60,DN60,EJ60,FF60,GB60,GX60)</f>
        <v>3400.4249999999993</v>
      </c>
      <c r="HU60" s="7">
        <f>PARAMETRELER!$D$18</f>
        <v>3400.4249999999993</v>
      </c>
      <c r="HV60" s="7">
        <f t="shared" si="188"/>
        <v>187023.375</v>
      </c>
      <c r="HW60" s="7">
        <f t="shared" si="189"/>
        <v>170021.25</v>
      </c>
      <c r="HX60" s="7">
        <f t="shared" si="190"/>
        <v>20002.5</v>
      </c>
      <c r="HY60" s="5">
        <f>PARAMETRELER!$D$6</f>
        <v>20002.5</v>
      </c>
      <c r="HZ60" s="7">
        <f t="shared" si="191"/>
        <v>0</v>
      </c>
      <c r="IA60" s="7">
        <f>IF(HO60&lt;=PARAMETRELER!$D$6,0,HZ60*0.00759)</f>
        <v>0</v>
      </c>
      <c r="IB60" s="20">
        <f t="shared" si="128"/>
        <v>17002.125</v>
      </c>
      <c r="IC60" s="21">
        <f t="shared" si="129"/>
        <v>4100.5124999999998</v>
      </c>
      <c r="ID60" s="21">
        <f t="shared" si="82"/>
        <v>400.05</v>
      </c>
      <c r="IE60" s="20">
        <f t="shared" si="83"/>
        <v>24503.0625</v>
      </c>
      <c r="IF60" s="44">
        <f t="shared" si="130"/>
        <v>1000.125</v>
      </c>
      <c r="IG60" s="45">
        <f t="shared" si="131"/>
        <v>23502.9375</v>
      </c>
      <c r="II60" s="2">
        <v>58</v>
      </c>
      <c r="IJ60" s="2" t="str">
        <f t="shared" si="84"/>
        <v xml:space="preserve"> AD SOYAD 58</v>
      </c>
      <c r="IK60" s="7">
        <f t="shared" si="192"/>
        <v>20002.5</v>
      </c>
      <c r="IL60" s="11">
        <f>PARAMETRELER!$D$4</f>
        <v>150018.75</v>
      </c>
      <c r="IM60" s="7">
        <f t="shared" si="193"/>
        <v>2800.3500000000004</v>
      </c>
      <c r="IN60" s="7">
        <f t="shared" si="194"/>
        <v>200.02500000000001</v>
      </c>
      <c r="IO60" s="7">
        <f t="shared" si="195"/>
        <v>17002.125</v>
      </c>
      <c r="IP60" s="7" cm="1">
        <f t="array" ref="IP60">SUMPRODUCT(--(SUM(G60,AC60,AY60,BU60,CQ60,DM60,EI60,FE60,GA60,GW60,HS60,IO60)&gt;PARAMETRELER!$D$21:$D$24), (SUM(G60,AC60,AY60,BU60,CQ60,DM60,EI60,FE60,GA60,GW60,HS60,IO60)-PARAMETRELER!$D$21:$D$24), {0.15;0.05;0.07;0.08})-SUM($H$2,H60,AD60,AZ60,BV60,CR60,DN60,EJ60,FF60,GB60,GX60,HT60)</f>
        <v>3400.4249999999993</v>
      </c>
      <c r="IQ60" s="7">
        <f>PARAMETRELER!$D$19</f>
        <v>3400.4249999999993</v>
      </c>
      <c r="IR60" s="7">
        <f t="shared" si="196"/>
        <v>204025.5</v>
      </c>
      <c r="IS60" s="7">
        <f t="shared" si="197"/>
        <v>187023.375</v>
      </c>
      <c r="IT60" s="7">
        <f t="shared" si="198"/>
        <v>20002.5</v>
      </c>
      <c r="IU60" s="5">
        <f>PARAMETRELER!$D$6</f>
        <v>20002.5</v>
      </c>
      <c r="IV60" s="7">
        <f t="shared" si="199"/>
        <v>0</v>
      </c>
      <c r="IW60" s="7">
        <f>IF(IK60&lt;=PARAMETRELER!$D$6,0,IV60*0.00759)</f>
        <v>0</v>
      </c>
      <c r="IX60" s="20">
        <f t="shared" si="132"/>
        <v>17002.125</v>
      </c>
      <c r="IY60" s="21">
        <f t="shared" si="133"/>
        <v>4100.5124999999998</v>
      </c>
      <c r="IZ60" s="21">
        <f t="shared" si="89"/>
        <v>400.05</v>
      </c>
      <c r="JA60" s="20">
        <f t="shared" si="90"/>
        <v>24503.0625</v>
      </c>
      <c r="JB60" s="44">
        <f t="shared" si="134"/>
        <v>1000.125</v>
      </c>
      <c r="JC60" s="45">
        <f t="shared" si="135"/>
        <v>23502.9375</v>
      </c>
    </row>
    <row r="61" spans="1:263" ht="15.6" x14ac:dyDescent="0.3">
      <c r="A61" s="3">
        <v>59</v>
      </c>
      <c r="B61" s="3" t="str">
        <f>'YILLIK MALİYET RAPORU'!B61</f>
        <v xml:space="preserve"> AD SOYAD 59</v>
      </c>
      <c r="C61" s="4">
        <f>'YILLIK MALİYET RAPORU'!C61</f>
        <v>20002.5</v>
      </c>
      <c r="D61" s="4">
        <f>PARAMETRELER!$D$4</f>
        <v>150018.75</v>
      </c>
      <c r="E61" s="4">
        <f t="shared" si="0"/>
        <v>2800.3500000000004</v>
      </c>
      <c r="F61" s="4">
        <f t="shared" si="1"/>
        <v>200.02500000000001</v>
      </c>
      <c r="G61" s="4">
        <f t="shared" si="2"/>
        <v>17002.125</v>
      </c>
      <c r="H61" s="4" cm="1">
        <f t="array" ref="H61">SUMPRODUCT(--(SUM(G61:G61)&gt;PARAMETRELER!$D$21:$D$24), (SUM(G61:G61)-PARAMETRELER!$D$21:$D$24), {0.15;0.05;0.07;0.08})-SUM($H$2:$H$2)</f>
        <v>2550.3187499999999</v>
      </c>
      <c r="I61" s="4">
        <f>PARAMETRELER!$D$8</f>
        <v>2550.3187499999999</v>
      </c>
      <c r="J61" s="4">
        <f t="shared" si="3"/>
        <v>17002.125</v>
      </c>
      <c r="K61" s="4">
        <v>0</v>
      </c>
      <c r="L61" s="4">
        <f t="shared" si="4"/>
        <v>20002.5</v>
      </c>
      <c r="M61" s="4">
        <f>PARAMETRELER!$D$6</f>
        <v>20002.5</v>
      </c>
      <c r="N61" s="4">
        <f t="shared" si="136"/>
        <v>0</v>
      </c>
      <c r="O61" s="4">
        <f>IF(C61&lt;=PARAMETRELER!$D$6,0,N61*0.00759)</f>
        <v>0</v>
      </c>
      <c r="P61" s="20">
        <f t="shared" si="5"/>
        <v>17002.125</v>
      </c>
      <c r="Q61" s="21">
        <f t="shared" si="6"/>
        <v>4100.5124999999998</v>
      </c>
      <c r="R61" s="21">
        <f t="shared" si="7"/>
        <v>400.05</v>
      </c>
      <c r="S61" s="22">
        <f t="shared" si="8"/>
        <v>24503.0625</v>
      </c>
      <c r="T61" s="44">
        <f t="shared" si="9"/>
        <v>1000.125</v>
      </c>
      <c r="U61" s="45">
        <f t="shared" si="91"/>
        <v>23502.9375</v>
      </c>
      <c r="W61" s="3">
        <v>59</v>
      </c>
      <c r="X61" s="3" t="str">
        <f t="shared" si="10"/>
        <v xml:space="preserve"> AD SOYAD 59</v>
      </c>
      <c r="Y61" s="4">
        <f t="shared" si="11"/>
        <v>20002.5</v>
      </c>
      <c r="Z61" s="4">
        <f>PARAMETRELER!$D$4</f>
        <v>150018.75</v>
      </c>
      <c r="AA61" s="4">
        <f t="shared" si="137"/>
        <v>2800.3500000000004</v>
      </c>
      <c r="AB61" s="4">
        <f t="shared" si="138"/>
        <v>200.02500000000001</v>
      </c>
      <c r="AC61" s="4">
        <f t="shared" si="12"/>
        <v>17002.125</v>
      </c>
      <c r="AD61" s="4" cm="1">
        <f t="array" ref="AD61">SUMPRODUCT(--(SUM(G61,AC61)&gt;PARAMETRELER!$D$21:$D$24), (SUM(G61,AC61)-PARAMETRELER!$D$21:$D$24), {0.15;0.05;0.07;0.08})-SUM($H$2,H61)</f>
        <v>2550.3187499999999</v>
      </c>
      <c r="AE61" s="4">
        <f>PARAMETRELER!$D$9</f>
        <v>2550.3187499999999</v>
      </c>
      <c r="AF61" s="4">
        <f t="shared" si="13"/>
        <v>34004.25</v>
      </c>
      <c r="AG61" s="4">
        <f t="shared" si="14"/>
        <v>17002.125</v>
      </c>
      <c r="AH61" s="4">
        <f t="shared" si="15"/>
        <v>20002.5</v>
      </c>
      <c r="AI61" s="4">
        <f>PARAMETRELER!$D$6</f>
        <v>20002.5</v>
      </c>
      <c r="AJ61" s="4">
        <f t="shared" si="139"/>
        <v>0</v>
      </c>
      <c r="AK61" s="4">
        <f>IF(Y61&lt;=PARAMETRELER!$D$6,0,AJ61*0.00759)</f>
        <v>0</v>
      </c>
      <c r="AL61" s="20">
        <f t="shared" si="92"/>
        <v>17002.125</v>
      </c>
      <c r="AM61" s="21">
        <f t="shared" si="93"/>
        <v>4100.5124999999998</v>
      </c>
      <c r="AN61" s="21">
        <f t="shared" si="16"/>
        <v>400.05</v>
      </c>
      <c r="AO61" s="22">
        <f t="shared" si="17"/>
        <v>24503.0625</v>
      </c>
      <c r="AP61" s="44">
        <f t="shared" si="94"/>
        <v>1000.125</v>
      </c>
      <c r="AQ61" s="45">
        <f t="shared" si="95"/>
        <v>23502.9375</v>
      </c>
      <c r="AS61" s="3">
        <v>59</v>
      </c>
      <c r="AT61" s="3" t="str">
        <f t="shared" si="18"/>
        <v xml:space="preserve"> AD SOYAD 59</v>
      </c>
      <c r="AU61" s="4">
        <f t="shared" si="19"/>
        <v>20002.5</v>
      </c>
      <c r="AV61" s="4">
        <f>PARAMETRELER!$D$4</f>
        <v>150018.75</v>
      </c>
      <c r="AW61" s="4">
        <f t="shared" si="140"/>
        <v>2800.3500000000004</v>
      </c>
      <c r="AX61" s="4">
        <f t="shared" si="141"/>
        <v>200.02500000000001</v>
      </c>
      <c r="AY61" s="4">
        <f t="shared" si="20"/>
        <v>17002.125</v>
      </c>
      <c r="AZ61" s="4" cm="1">
        <f t="array" ref="AZ61">SUMPRODUCT(--(SUM(G61,AC61,AY61)&gt;PARAMETRELER!$D$21:$D$24), (SUM(G61,AC61,AY61)-PARAMETRELER!$D$21:$D$24), {0.15;0.05;0.07;0.08})-SUM($H$2,H61,AD61)</f>
        <v>2550.3187499999995</v>
      </c>
      <c r="BA61" s="4">
        <f>PARAMETRELER!$D$10</f>
        <v>2550.3187499999995</v>
      </c>
      <c r="BB61" s="4">
        <f t="shared" si="21"/>
        <v>51006.375</v>
      </c>
      <c r="BC61" s="4">
        <f t="shared" si="22"/>
        <v>34004.25</v>
      </c>
      <c r="BD61" s="4">
        <f t="shared" si="23"/>
        <v>20002.5</v>
      </c>
      <c r="BE61" s="4">
        <f>PARAMETRELER!$D$6</f>
        <v>20002.5</v>
      </c>
      <c r="BF61" s="4">
        <f t="shared" si="142"/>
        <v>0</v>
      </c>
      <c r="BG61" s="4">
        <f>IF(AU61&lt;=PARAMETRELER!$D$6,0,BF61*0.00759)</f>
        <v>0</v>
      </c>
      <c r="BH61" s="20">
        <f t="shared" si="96"/>
        <v>17002.125</v>
      </c>
      <c r="BI61" s="21">
        <f t="shared" si="97"/>
        <v>4100.5124999999998</v>
      </c>
      <c r="BJ61" s="21">
        <f t="shared" si="24"/>
        <v>400.05</v>
      </c>
      <c r="BK61" s="22">
        <f t="shared" si="25"/>
        <v>24503.0625</v>
      </c>
      <c r="BL61" s="44">
        <f t="shared" si="98"/>
        <v>1000.125</v>
      </c>
      <c r="BM61" s="45">
        <f t="shared" si="99"/>
        <v>23502.9375</v>
      </c>
      <c r="BO61" s="3">
        <v>59</v>
      </c>
      <c r="BP61" s="3" t="str">
        <f t="shared" si="26"/>
        <v xml:space="preserve"> AD SOYAD 59</v>
      </c>
      <c r="BQ61" s="4">
        <f t="shared" si="27"/>
        <v>20002.5</v>
      </c>
      <c r="BR61" s="4">
        <f>PARAMETRELER!$D$4</f>
        <v>150018.75</v>
      </c>
      <c r="BS61" s="4">
        <f t="shared" si="143"/>
        <v>2800.3500000000004</v>
      </c>
      <c r="BT61" s="4">
        <f t="shared" si="144"/>
        <v>200.02500000000001</v>
      </c>
      <c r="BU61" s="4">
        <f t="shared" si="28"/>
        <v>17002.125</v>
      </c>
      <c r="BV61" s="4" cm="1">
        <f t="array" ref="BV61">SUMPRODUCT(--(SUM(G61,AC61,AY61,BU61)&gt;PARAMETRELER!$D$21:$D$24), (SUM(G61,AC61,AY61,BU61)-PARAMETRELER!$D$21:$D$24), {0.15;0.05;0.07;0.08})-SUM($H$2,H61,AD61,AZ61)</f>
        <v>2550.3187500000004</v>
      </c>
      <c r="BW61" s="4">
        <f>PARAMETRELER!$D$11</f>
        <v>2550.3187500000004</v>
      </c>
      <c r="BX61" s="4">
        <f t="shared" si="29"/>
        <v>68008.5</v>
      </c>
      <c r="BY61" s="4">
        <f t="shared" si="30"/>
        <v>51006.375</v>
      </c>
      <c r="BZ61" s="4">
        <f t="shared" si="31"/>
        <v>20002.5</v>
      </c>
      <c r="CA61" s="4">
        <f>PARAMETRELER!$D$6</f>
        <v>20002.5</v>
      </c>
      <c r="CB61" s="4">
        <f t="shared" si="145"/>
        <v>0</v>
      </c>
      <c r="CC61" s="4">
        <f>IF(BQ61&lt;=PARAMETRELER!$D$6,0,CB61*0.00759)</f>
        <v>0</v>
      </c>
      <c r="CD61" s="20">
        <f t="shared" si="100"/>
        <v>17002.125</v>
      </c>
      <c r="CE61" s="21">
        <f t="shared" si="101"/>
        <v>4100.5124999999998</v>
      </c>
      <c r="CF61" s="21">
        <f t="shared" si="32"/>
        <v>400.05</v>
      </c>
      <c r="CG61" s="22">
        <f t="shared" si="33"/>
        <v>24503.0625</v>
      </c>
      <c r="CH61" s="44">
        <f t="shared" si="102"/>
        <v>1000.125</v>
      </c>
      <c r="CI61" s="45">
        <f t="shared" si="103"/>
        <v>23502.9375</v>
      </c>
      <c r="CK61" s="3">
        <v>59</v>
      </c>
      <c r="CL61" s="3" t="str">
        <f t="shared" si="34"/>
        <v xml:space="preserve"> AD SOYAD 59</v>
      </c>
      <c r="CM61" s="4">
        <f t="shared" si="35"/>
        <v>20002.5</v>
      </c>
      <c r="CN61" s="4">
        <f>PARAMETRELER!$D$4</f>
        <v>150018.75</v>
      </c>
      <c r="CO61" s="4">
        <f t="shared" si="146"/>
        <v>2800.3500000000004</v>
      </c>
      <c r="CP61" s="4">
        <f t="shared" si="147"/>
        <v>200.02500000000001</v>
      </c>
      <c r="CQ61" s="4">
        <f t="shared" si="36"/>
        <v>17002.125</v>
      </c>
      <c r="CR61" s="4" cm="1">
        <f t="array" ref="CR61">SUMPRODUCT(--(SUM(G61,AC61,AY61,BU61,CQ61)&gt;PARAMETRELER!$D$21:$D$24), (SUM(G61,AC61,AY61,BU61,CQ61)-PARAMETRELER!$D$21:$D$24), {0.15;0.05;0.07;0.08})-SUM($H$2,H61,AD61,AZ61,BV61)</f>
        <v>2550.3187500000004</v>
      </c>
      <c r="CS61" s="4">
        <f>PARAMETRELER!$D$12</f>
        <v>2550.3187500000004</v>
      </c>
      <c r="CT61" s="4">
        <f t="shared" si="37"/>
        <v>85010.625</v>
      </c>
      <c r="CU61" s="4">
        <f t="shared" si="38"/>
        <v>68008.5</v>
      </c>
      <c r="CV61" s="4">
        <f t="shared" si="39"/>
        <v>20002.5</v>
      </c>
      <c r="CW61" s="4">
        <f>PARAMETRELER!$D$6</f>
        <v>20002.5</v>
      </c>
      <c r="CX61" s="4">
        <f t="shared" si="148"/>
        <v>0</v>
      </c>
      <c r="CY61" s="4">
        <f>IF(CM61&lt;=PARAMETRELER!$D$6,0,CX61*0.00759)</f>
        <v>0</v>
      </c>
      <c r="CZ61" s="20">
        <f t="shared" si="104"/>
        <v>17002.125</v>
      </c>
      <c r="DA61" s="21">
        <f t="shared" si="105"/>
        <v>4100.5124999999998</v>
      </c>
      <c r="DB61" s="21">
        <f t="shared" si="40"/>
        <v>400.05</v>
      </c>
      <c r="DC61" s="22">
        <f t="shared" si="41"/>
        <v>24503.0625</v>
      </c>
      <c r="DD61" s="44">
        <f t="shared" si="106"/>
        <v>1000.125</v>
      </c>
      <c r="DE61" s="45">
        <f t="shared" si="107"/>
        <v>23502.9375</v>
      </c>
      <c r="DG61" s="3">
        <v>59</v>
      </c>
      <c r="DH61" s="3" t="str">
        <f t="shared" si="200"/>
        <v xml:space="preserve"> AD SOYAD 59</v>
      </c>
      <c r="DI61" s="4">
        <f t="shared" si="201"/>
        <v>20002.5</v>
      </c>
      <c r="DJ61" s="4">
        <f>PARAMETRELER!$D$4</f>
        <v>150018.75</v>
      </c>
      <c r="DK61" s="4">
        <f t="shared" si="149"/>
        <v>2800.3500000000004</v>
      </c>
      <c r="DL61" s="4">
        <f t="shared" si="150"/>
        <v>200.02500000000001</v>
      </c>
      <c r="DM61" s="4">
        <f t="shared" si="43"/>
        <v>17002.125</v>
      </c>
      <c r="DN61" s="4" cm="1">
        <f t="array" ref="DN61">SUMPRODUCT(--(SUM(G61,AC61,AY61,BU61,CQ61,DM61)&gt;PARAMETRELER!$D$21:$D$24), (SUM(G61,AC61,AY61,BU61,CQ61,DM61)-PARAMETRELER!$D$21:$D$24), {0.15;0.05;0.07;0.08})-SUM($H$2,H61,AD61,AZ61,BV61,CR61)</f>
        <v>2550.3187499999985</v>
      </c>
      <c r="DO61" s="4">
        <f>PARAMETRELER!$D$13</f>
        <v>2550.3187499999985</v>
      </c>
      <c r="DP61" s="4">
        <f t="shared" si="44"/>
        <v>102012.75</v>
      </c>
      <c r="DQ61" s="4">
        <f t="shared" si="45"/>
        <v>85010.625</v>
      </c>
      <c r="DR61" s="4">
        <f t="shared" si="46"/>
        <v>20002.5</v>
      </c>
      <c r="DS61" s="4">
        <f>PARAMETRELER!$D$6</f>
        <v>20002.5</v>
      </c>
      <c r="DT61" s="4">
        <f t="shared" si="151"/>
        <v>0</v>
      </c>
      <c r="DU61" s="4">
        <f>IF(DI61&lt;=PARAMETRELER!$D$6,0,DT61*0.00759)</f>
        <v>0</v>
      </c>
      <c r="DV61" s="20">
        <f t="shared" si="108"/>
        <v>17002.125</v>
      </c>
      <c r="DW61" s="21">
        <f t="shared" si="109"/>
        <v>4100.5124999999998</v>
      </c>
      <c r="DX61" s="21">
        <f t="shared" si="47"/>
        <v>400.05</v>
      </c>
      <c r="DY61" s="22">
        <f t="shared" si="48"/>
        <v>24503.0625</v>
      </c>
      <c r="DZ61" s="44">
        <f t="shared" si="110"/>
        <v>1000.125</v>
      </c>
      <c r="EA61" s="45">
        <f t="shared" si="111"/>
        <v>23502.9375</v>
      </c>
      <c r="EC61" s="3">
        <v>59</v>
      </c>
      <c r="ED61" s="3" t="str">
        <f t="shared" si="49"/>
        <v xml:space="preserve"> AD SOYAD 59</v>
      </c>
      <c r="EE61" s="4">
        <f t="shared" si="152"/>
        <v>20002.5</v>
      </c>
      <c r="EF61" s="4">
        <f>PARAMETRELER!$D$4</f>
        <v>150018.75</v>
      </c>
      <c r="EG61" s="4">
        <f t="shared" si="153"/>
        <v>2800.3500000000004</v>
      </c>
      <c r="EH61" s="4">
        <f t="shared" si="154"/>
        <v>200.02500000000001</v>
      </c>
      <c r="EI61" s="4">
        <f t="shared" si="155"/>
        <v>17002.125</v>
      </c>
      <c r="EJ61" s="4" cm="1">
        <f t="array" ref="EJ61">SUMPRODUCT(--(SUM(G61,AC61,AY61,BU61,CQ61,DM61,EI61)&gt;PARAMETRELER!$D$21:$D$24), (SUM(G61,AC61,AY61,BU61,CQ61,DM61,EI61)-PARAMETRELER!$D$21:$D$24), {0.15;0.05;0.07;0.08})-SUM($H$2,H61,AD61,AZ61,BV61,CR61,DN61)</f>
        <v>3001.0625000000036</v>
      </c>
      <c r="EK61" s="4">
        <f>PARAMETRELER!$D$14</f>
        <v>3001.0625000000036</v>
      </c>
      <c r="EL61" s="4">
        <f t="shared" si="156"/>
        <v>119014.875</v>
      </c>
      <c r="EM61" s="4">
        <f t="shared" si="157"/>
        <v>102012.75</v>
      </c>
      <c r="EN61" s="4">
        <f t="shared" si="158"/>
        <v>20002.5</v>
      </c>
      <c r="EO61" s="4">
        <f>PARAMETRELER!$D$6</f>
        <v>20002.5</v>
      </c>
      <c r="EP61" s="4">
        <f t="shared" si="159"/>
        <v>0</v>
      </c>
      <c r="EQ61" s="4">
        <f>IF(EE61&lt;=PARAMETRELER!$D$6,0,EP61*0.00759)</f>
        <v>0</v>
      </c>
      <c r="ER61" s="20">
        <f t="shared" si="112"/>
        <v>17002.125</v>
      </c>
      <c r="ES61" s="21">
        <f t="shared" si="113"/>
        <v>4100.5124999999998</v>
      </c>
      <c r="ET61" s="21">
        <f t="shared" si="54"/>
        <v>400.05</v>
      </c>
      <c r="EU61" s="22">
        <f t="shared" si="55"/>
        <v>24503.0625</v>
      </c>
      <c r="EV61" s="44">
        <f t="shared" si="114"/>
        <v>1000.125</v>
      </c>
      <c r="EW61" s="45">
        <f t="shared" si="115"/>
        <v>23502.9375</v>
      </c>
      <c r="EY61" s="3">
        <v>59</v>
      </c>
      <c r="EZ61" s="3" t="str">
        <f t="shared" si="56"/>
        <v xml:space="preserve"> AD SOYAD 59</v>
      </c>
      <c r="FA61" s="4">
        <f t="shared" si="160"/>
        <v>20002.5</v>
      </c>
      <c r="FB61" s="4">
        <f>PARAMETRELER!$D$4</f>
        <v>150018.75</v>
      </c>
      <c r="FC61" s="4">
        <f t="shared" si="161"/>
        <v>2800.3500000000004</v>
      </c>
      <c r="FD61" s="4">
        <f t="shared" si="162"/>
        <v>200.02500000000001</v>
      </c>
      <c r="FE61" s="4">
        <f t="shared" si="163"/>
        <v>17002.125</v>
      </c>
      <c r="FF61" s="4" cm="1">
        <f t="array" ref="FF61">SUMPRODUCT(--(SUM(G61,AC61,AY61,BU61,CQ61,DM61,EI61,FE61)&gt;PARAMETRELER!$D$21:$D$24), (SUM(G61,AC61,AY61,BU61,CQ61,DM61,EI61,FE61)-PARAMETRELER!$D$21:$D$24), {0.15;0.05;0.07;0.08})-SUM($H$2,H61,AD61,AZ61,BV61,CR61,DN61,EJ61)</f>
        <v>3400.4249999999956</v>
      </c>
      <c r="FG61" s="4">
        <f>PARAMETRELER!$D$15</f>
        <v>3400.4249999999956</v>
      </c>
      <c r="FH61" s="4">
        <f t="shared" si="164"/>
        <v>136017</v>
      </c>
      <c r="FI61" s="4">
        <f t="shared" si="165"/>
        <v>119014.875</v>
      </c>
      <c r="FJ61" s="4">
        <f t="shared" si="166"/>
        <v>20002.5</v>
      </c>
      <c r="FK61" s="4">
        <f>PARAMETRELER!$D$6</f>
        <v>20002.5</v>
      </c>
      <c r="FL61" s="4">
        <f t="shared" si="167"/>
        <v>0</v>
      </c>
      <c r="FM61" s="4">
        <f>IF(FA61&lt;=PARAMETRELER!$D$6,0,FL61*0.00759)</f>
        <v>0</v>
      </c>
      <c r="FN61" s="20">
        <f t="shared" si="116"/>
        <v>17002.125</v>
      </c>
      <c r="FO61" s="21">
        <f t="shared" si="117"/>
        <v>4100.5124999999998</v>
      </c>
      <c r="FP61" s="21">
        <f t="shared" si="61"/>
        <v>400.05</v>
      </c>
      <c r="FQ61" s="22">
        <f t="shared" si="62"/>
        <v>24503.0625</v>
      </c>
      <c r="FR61" s="44">
        <f t="shared" si="118"/>
        <v>1000.125</v>
      </c>
      <c r="FS61" s="45">
        <f t="shared" si="119"/>
        <v>23502.9375</v>
      </c>
      <c r="FU61" s="3">
        <v>59</v>
      </c>
      <c r="FV61" s="3" t="str">
        <f t="shared" si="63"/>
        <v xml:space="preserve"> AD SOYAD 59</v>
      </c>
      <c r="FW61" s="4">
        <f t="shared" si="168"/>
        <v>20002.5</v>
      </c>
      <c r="FX61" s="4">
        <f>PARAMETRELER!$D$4</f>
        <v>150018.75</v>
      </c>
      <c r="FY61" s="4">
        <f t="shared" si="169"/>
        <v>2800.3500000000004</v>
      </c>
      <c r="FZ61" s="4">
        <f t="shared" si="170"/>
        <v>200.02500000000001</v>
      </c>
      <c r="GA61" s="4">
        <f t="shared" si="171"/>
        <v>17002.125</v>
      </c>
      <c r="GB61" s="4" cm="1">
        <f t="array" ref="GB61">SUMPRODUCT(--(SUM(G61,AC61,AY61,BU61,CQ61,DM61,EI61,FE61,GA61)&gt;PARAMETRELER!$D$21:$D$24), (SUM(G61,AC61,AY61,BU61,CQ61,DM61,EI61,FE61,GA61)-PARAMETRELER!$D$21:$D$24), {0.15;0.05;0.07;0.08})-SUM($H$2,H61,AD61,AZ61,BV61,CR61,DN61,EJ61,FF61)</f>
        <v>3400.4249999999993</v>
      </c>
      <c r="GC61" s="4">
        <f>PARAMETRELER!$D$16</f>
        <v>3400.4249999999993</v>
      </c>
      <c r="GD61" s="4">
        <f t="shared" si="172"/>
        <v>153019.125</v>
      </c>
      <c r="GE61" s="4">
        <f t="shared" si="173"/>
        <v>136017</v>
      </c>
      <c r="GF61" s="4">
        <f t="shared" si="174"/>
        <v>20002.5</v>
      </c>
      <c r="GG61" s="4">
        <f>PARAMETRELER!$D$6</f>
        <v>20002.5</v>
      </c>
      <c r="GH61" s="4">
        <f t="shared" si="175"/>
        <v>0</v>
      </c>
      <c r="GI61" s="4">
        <f>IF(FW61&lt;=PARAMETRELER!$D$6,0,GH61*0.00759)</f>
        <v>0</v>
      </c>
      <c r="GJ61" s="20">
        <f t="shared" si="120"/>
        <v>17002.125</v>
      </c>
      <c r="GK61" s="21">
        <f t="shared" si="121"/>
        <v>4100.5124999999998</v>
      </c>
      <c r="GL61" s="21">
        <f t="shared" si="68"/>
        <v>400.05</v>
      </c>
      <c r="GM61" s="22">
        <f t="shared" si="69"/>
        <v>24503.0625</v>
      </c>
      <c r="GN61" s="44">
        <f t="shared" si="122"/>
        <v>1000.125</v>
      </c>
      <c r="GO61" s="45">
        <f t="shared" si="123"/>
        <v>23502.9375</v>
      </c>
      <c r="GQ61" s="3">
        <v>59</v>
      </c>
      <c r="GR61" s="3" t="str">
        <f t="shared" si="70"/>
        <v xml:space="preserve"> AD SOYAD 59</v>
      </c>
      <c r="GS61" s="4">
        <f t="shared" si="176"/>
        <v>20002.5</v>
      </c>
      <c r="GT61" s="4">
        <f>PARAMETRELER!$D$4</f>
        <v>150018.75</v>
      </c>
      <c r="GU61" s="4">
        <f t="shared" si="177"/>
        <v>2800.3500000000004</v>
      </c>
      <c r="GV61" s="4">
        <f t="shared" si="178"/>
        <v>200.02500000000001</v>
      </c>
      <c r="GW61" s="4">
        <f t="shared" si="179"/>
        <v>17002.125</v>
      </c>
      <c r="GX61" s="4" cm="1">
        <f t="array" ref="GX61">SUMPRODUCT(--(SUM(G61,AC61,AY61,BU61,CQ61,DM61,EI61,FE61,GA61,GW61)&gt;PARAMETRELER!$D$21:$D$24), (SUM(G61,AC61,AY61,BU61,CQ61,DM61,EI61,FE61,GA61,GW61)-PARAMETRELER!$D$21:$D$24), {0.15;0.05;0.07;0.08})-SUM($H$2,H61,AD61,AZ61,BV61,CR61,DN61,EJ61,FF61,GB61)</f>
        <v>3400.4250000000029</v>
      </c>
      <c r="GY61" s="4">
        <f>PARAMETRELER!$D$17</f>
        <v>3400.4250000000029</v>
      </c>
      <c r="GZ61" s="4">
        <f t="shared" si="180"/>
        <v>170021.25</v>
      </c>
      <c r="HA61" s="4">
        <f t="shared" si="181"/>
        <v>153019.125</v>
      </c>
      <c r="HB61" s="4">
        <f t="shared" si="182"/>
        <v>20002.5</v>
      </c>
      <c r="HC61" s="4">
        <f>PARAMETRELER!$D$6</f>
        <v>20002.5</v>
      </c>
      <c r="HD61" s="4">
        <f t="shared" si="183"/>
        <v>0</v>
      </c>
      <c r="HE61" s="4">
        <f>IF(GS61&lt;=PARAMETRELER!$D$6,0,HD61*0.00759)</f>
        <v>0</v>
      </c>
      <c r="HF61" s="20">
        <f t="shared" si="124"/>
        <v>17002.125</v>
      </c>
      <c r="HG61" s="21">
        <f t="shared" si="125"/>
        <v>4100.5124999999998</v>
      </c>
      <c r="HH61" s="21">
        <f t="shared" si="75"/>
        <v>400.05</v>
      </c>
      <c r="HI61" s="22">
        <f t="shared" si="76"/>
        <v>24503.0625</v>
      </c>
      <c r="HJ61" s="44">
        <f t="shared" si="126"/>
        <v>1000.125</v>
      </c>
      <c r="HK61" s="45">
        <f t="shared" si="127"/>
        <v>23502.9375</v>
      </c>
      <c r="HM61" s="3">
        <v>59</v>
      </c>
      <c r="HN61" s="3" t="str">
        <f t="shared" si="77"/>
        <v xml:space="preserve"> AD SOYAD 59</v>
      </c>
      <c r="HO61" s="4">
        <f t="shared" si="184"/>
        <v>20002.5</v>
      </c>
      <c r="HP61" s="4">
        <f>PARAMETRELER!$D$4</f>
        <v>150018.75</v>
      </c>
      <c r="HQ61" s="4">
        <f t="shared" si="185"/>
        <v>2800.3500000000004</v>
      </c>
      <c r="HR61" s="4">
        <f t="shared" si="186"/>
        <v>200.02500000000001</v>
      </c>
      <c r="HS61" s="4">
        <f t="shared" si="187"/>
        <v>17002.125</v>
      </c>
      <c r="HT61" s="4" cm="1">
        <f t="array" ref="HT61">SUMPRODUCT(--(SUM(G61,AC61,AY61,BU61,CQ61,DM61,EI61,FE61,GA61,GW61,HS61)&gt;PARAMETRELER!$D$21:$D$24), (SUM(G61,AC61,AY61,BU61,CQ61,DM61,EI61,FE61,GA61,GW61,HS61)-PARAMETRELER!$D$21:$D$24), {0.15;0.05;0.07;0.08})-SUM($H$2,H61,AD61,AZ61,BV61,CR61,DN61,EJ61,FF61,GB61,GX61)</f>
        <v>3400.4249999999993</v>
      </c>
      <c r="HU61" s="4">
        <f>PARAMETRELER!$D$18</f>
        <v>3400.4249999999993</v>
      </c>
      <c r="HV61" s="4">
        <f t="shared" si="188"/>
        <v>187023.375</v>
      </c>
      <c r="HW61" s="4">
        <f t="shared" si="189"/>
        <v>170021.25</v>
      </c>
      <c r="HX61" s="4">
        <f t="shared" si="190"/>
        <v>20002.5</v>
      </c>
      <c r="HY61" s="4">
        <f>PARAMETRELER!$D$6</f>
        <v>20002.5</v>
      </c>
      <c r="HZ61" s="4">
        <f t="shared" si="191"/>
        <v>0</v>
      </c>
      <c r="IA61" s="4">
        <f>IF(HO61&lt;=PARAMETRELER!$D$6,0,HZ61*0.00759)</f>
        <v>0</v>
      </c>
      <c r="IB61" s="20">
        <f t="shared" si="128"/>
        <v>17002.125</v>
      </c>
      <c r="IC61" s="21">
        <f t="shared" si="129"/>
        <v>4100.5124999999998</v>
      </c>
      <c r="ID61" s="21">
        <f t="shared" si="82"/>
        <v>400.05</v>
      </c>
      <c r="IE61" s="22">
        <f t="shared" si="83"/>
        <v>24503.0625</v>
      </c>
      <c r="IF61" s="44">
        <f t="shared" si="130"/>
        <v>1000.125</v>
      </c>
      <c r="IG61" s="45">
        <f t="shared" si="131"/>
        <v>23502.9375</v>
      </c>
      <c r="II61" s="3">
        <v>59</v>
      </c>
      <c r="IJ61" s="3" t="str">
        <f t="shared" si="84"/>
        <v xml:space="preserve"> AD SOYAD 59</v>
      </c>
      <c r="IK61" s="4">
        <f t="shared" si="192"/>
        <v>20002.5</v>
      </c>
      <c r="IL61" s="4">
        <f>PARAMETRELER!$D$4</f>
        <v>150018.75</v>
      </c>
      <c r="IM61" s="4">
        <f t="shared" si="193"/>
        <v>2800.3500000000004</v>
      </c>
      <c r="IN61" s="4">
        <f t="shared" si="194"/>
        <v>200.02500000000001</v>
      </c>
      <c r="IO61" s="4">
        <f t="shared" si="195"/>
        <v>17002.125</v>
      </c>
      <c r="IP61" s="4" cm="1">
        <f t="array" ref="IP61">SUMPRODUCT(--(SUM(G61,AC61,AY61,BU61,CQ61,DM61,EI61,FE61,GA61,GW61,HS61,IO61)&gt;PARAMETRELER!$D$21:$D$24), (SUM(G61,AC61,AY61,BU61,CQ61,DM61,EI61,FE61,GA61,GW61,HS61,IO61)-PARAMETRELER!$D$21:$D$24), {0.15;0.05;0.07;0.08})-SUM($H$2,H61,AD61,AZ61,BV61,CR61,DN61,EJ61,FF61,GB61,GX61,HT61)</f>
        <v>3400.4249999999993</v>
      </c>
      <c r="IQ61" s="4">
        <f>PARAMETRELER!$D$19</f>
        <v>3400.4249999999993</v>
      </c>
      <c r="IR61" s="4">
        <f t="shared" si="196"/>
        <v>204025.5</v>
      </c>
      <c r="IS61" s="4">
        <f t="shared" si="197"/>
        <v>187023.375</v>
      </c>
      <c r="IT61" s="4">
        <f t="shared" si="198"/>
        <v>20002.5</v>
      </c>
      <c r="IU61" s="4">
        <f>PARAMETRELER!$D$6</f>
        <v>20002.5</v>
      </c>
      <c r="IV61" s="4">
        <f t="shared" si="199"/>
        <v>0</v>
      </c>
      <c r="IW61" s="4">
        <f>IF(IK61&lt;=PARAMETRELER!$D$6,0,IV61*0.00759)</f>
        <v>0</v>
      </c>
      <c r="IX61" s="20">
        <f t="shared" si="132"/>
        <v>17002.125</v>
      </c>
      <c r="IY61" s="21">
        <f t="shared" si="133"/>
        <v>4100.5124999999998</v>
      </c>
      <c r="IZ61" s="21">
        <f t="shared" si="89"/>
        <v>400.05</v>
      </c>
      <c r="JA61" s="22">
        <f t="shared" si="90"/>
        <v>24503.0625</v>
      </c>
      <c r="JB61" s="44">
        <f t="shared" si="134"/>
        <v>1000.125</v>
      </c>
      <c r="JC61" s="45">
        <f t="shared" si="135"/>
        <v>23502.9375</v>
      </c>
    </row>
    <row r="62" spans="1:263" ht="15.6" x14ac:dyDescent="0.3">
      <c r="A62" s="2">
        <v>60</v>
      </c>
      <c r="B62" s="2" t="str">
        <f>'YILLIK MALİYET RAPORU'!B62</f>
        <v xml:space="preserve"> AD SOYAD 60</v>
      </c>
      <c r="C62" s="7">
        <f>'YILLIK MALİYET RAPORU'!C62</f>
        <v>20002.5</v>
      </c>
      <c r="D62" s="11">
        <f>PARAMETRELER!$D$4</f>
        <v>150018.75</v>
      </c>
      <c r="E62" s="7">
        <f t="shared" si="0"/>
        <v>2800.3500000000004</v>
      </c>
      <c r="F62" s="7">
        <f t="shared" si="1"/>
        <v>200.02500000000001</v>
      </c>
      <c r="G62" s="7">
        <f t="shared" si="2"/>
        <v>17002.125</v>
      </c>
      <c r="H62" s="7" cm="1">
        <f t="array" ref="H62">SUMPRODUCT(--(SUM(G62:G62)&gt;PARAMETRELER!$D$21:$D$24), (SUM(G62:G62)-PARAMETRELER!$D$21:$D$24), {0.15;0.05;0.07;0.08})-SUM($H$2:$H$2)</f>
        <v>2550.3187499999999</v>
      </c>
      <c r="I62" s="7">
        <f>PARAMETRELER!$D$8</f>
        <v>2550.3187499999999</v>
      </c>
      <c r="J62" s="7">
        <f t="shared" si="3"/>
        <v>17002.125</v>
      </c>
      <c r="K62" s="7">
        <v>0</v>
      </c>
      <c r="L62" s="7">
        <f t="shared" si="4"/>
        <v>20002.5</v>
      </c>
      <c r="M62" s="5">
        <f>PARAMETRELER!$D$6</f>
        <v>20002.5</v>
      </c>
      <c r="N62" s="7">
        <f t="shared" si="136"/>
        <v>0</v>
      </c>
      <c r="O62" s="7">
        <f>IF(C62&lt;=PARAMETRELER!$D$6,0,N62*0.00759)</f>
        <v>0</v>
      </c>
      <c r="P62" s="20">
        <f t="shared" si="5"/>
        <v>17002.125</v>
      </c>
      <c r="Q62" s="21">
        <f t="shared" si="6"/>
        <v>4100.5124999999998</v>
      </c>
      <c r="R62" s="21">
        <f t="shared" si="7"/>
        <v>400.05</v>
      </c>
      <c r="S62" s="20">
        <f t="shared" si="8"/>
        <v>24503.0625</v>
      </c>
      <c r="T62" s="44">
        <f t="shared" si="9"/>
        <v>1000.125</v>
      </c>
      <c r="U62" s="45">
        <f t="shared" si="91"/>
        <v>23502.9375</v>
      </c>
      <c r="W62" s="2">
        <v>60</v>
      </c>
      <c r="X62" s="2" t="str">
        <f t="shared" si="10"/>
        <v xml:space="preserve"> AD SOYAD 60</v>
      </c>
      <c r="Y62" s="7">
        <f t="shared" si="11"/>
        <v>20002.5</v>
      </c>
      <c r="Z62" s="11">
        <f>PARAMETRELER!$D$4</f>
        <v>150018.75</v>
      </c>
      <c r="AA62" s="7">
        <f t="shared" si="137"/>
        <v>2800.3500000000004</v>
      </c>
      <c r="AB62" s="7">
        <f t="shared" si="138"/>
        <v>200.02500000000001</v>
      </c>
      <c r="AC62" s="7">
        <f t="shared" si="12"/>
        <v>17002.125</v>
      </c>
      <c r="AD62" s="7" cm="1">
        <f t="array" ref="AD62">SUMPRODUCT(--(SUM(G62,AC62)&gt;PARAMETRELER!$D$21:$D$24), (SUM(G62,AC62)-PARAMETRELER!$D$21:$D$24), {0.15;0.05;0.07;0.08})-SUM($H$2,H62)</f>
        <v>2550.3187499999999</v>
      </c>
      <c r="AE62" s="7">
        <f>PARAMETRELER!$D$9</f>
        <v>2550.3187499999999</v>
      </c>
      <c r="AF62" s="7">
        <f t="shared" si="13"/>
        <v>34004.25</v>
      </c>
      <c r="AG62" s="7">
        <f t="shared" si="14"/>
        <v>17002.125</v>
      </c>
      <c r="AH62" s="7">
        <f t="shared" si="15"/>
        <v>20002.5</v>
      </c>
      <c r="AI62" s="5">
        <f>PARAMETRELER!$D$6</f>
        <v>20002.5</v>
      </c>
      <c r="AJ62" s="7">
        <f t="shared" si="139"/>
        <v>0</v>
      </c>
      <c r="AK62" s="7">
        <f>IF(Y62&lt;=PARAMETRELER!$D$6,0,AJ62*0.00759)</f>
        <v>0</v>
      </c>
      <c r="AL62" s="20">
        <f t="shared" si="92"/>
        <v>17002.125</v>
      </c>
      <c r="AM62" s="21">
        <f t="shared" si="93"/>
        <v>4100.5124999999998</v>
      </c>
      <c r="AN62" s="21">
        <f t="shared" si="16"/>
        <v>400.05</v>
      </c>
      <c r="AO62" s="20">
        <f t="shared" si="17"/>
        <v>24503.0625</v>
      </c>
      <c r="AP62" s="44">
        <f t="shared" si="94"/>
        <v>1000.125</v>
      </c>
      <c r="AQ62" s="45">
        <f t="shared" si="95"/>
        <v>23502.9375</v>
      </c>
      <c r="AS62" s="2">
        <v>60</v>
      </c>
      <c r="AT62" s="2" t="str">
        <f t="shared" si="18"/>
        <v xml:space="preserve"> AD SOYAD 60</v>
      </c>
      <c r="AU62" s="7">
        <f t="shared" si="19"/>
        <v>20002.5</v>
      </c>
      <c r="AV62" s="11">
        <f>PARAMETRELER!$D$4</f>
        <v>150018.75</v>
      </c>
      <c r="AW62" s="7">
        <f t="shared" si="140"/>
        <v>2800.3500000000004</v>
      </c>
      <c r="AX62" s="7">
        <f t="shared" si="141"/>
        <v>200.02500000000001</v>
      </c>
      <c r="AY62" s="7">
        <f t="shared" si="20"/>
        <v>17002.125</v>
      </c>
      <c r="AZ62" s="7" cm="1">
        <f t="array" ref="AZ62">SUMPRODUCT(--(SUM(G62,AC62,AY62)&gt;PARAMETRELER!$D$21:$D$24), (SUM(G62,AC62,AY62)-PARAMETRELER!$D$21:$D$24), {0.15;0.05;0.07;0.08})-SUM($H$2,H62,AD62)</f>
        <v>2550.3187499999995</v>
      </c>
      <c r="BA62" s="7">
        <f>PARAMETRELER!$D$10</f>
        <v>2550.3187499999995</v>
      </c>
      <c r="BB62" s="7">
        <f t="shared" si="21"/>
        <v>51006.375</v>
      </c>
      <c r="BC62" s="7">
        <f t="shared" si="22"/>
        <v>34004.25</v>
      </c>
      <c r="BD62" s="7">
        <f t="shared" si="23"/>
        <v>20002.5</v>
      </c>
      <c r="BE62" s="5">
        <f>PARAMETRELER!$D$6</f>
        <v>20002.5</v>
      </c>
      <c r="BF62" s="7">
        <f t="shared" si="142"/>
        <v>0</v>
      </c>
      <c r="BG62" s="7">
        <f>IF(AU62&lt;=PARAMETRELER!$D$6,0,BF62*0.00759)</f>
        <v>0</v>
      </c>
      <c r="BH62" s="20">
        <f t="shared" si="96"/>
        <v>17002.125</v>
      </c>
      <c r="BI62" s="21">
        <f t="shared" si="97"/>
        <v>4100.5124999999998</v>
      </c>
      <c r="BJ62" s="21">
        <f t="shared" si="24"/>
        <v>400.05</v>
      </c>
      <c r="BK62" s="20">
        <f t="shared" si="25"/>
        <v>24503.0625</v>
      </c>
      <c r="BL62" s="44">
        <f t="shared" si="98"/>
        <v>1000.125</v>
      </c>
      <c r="BM62" s="45">
        <f t="shared" si="99"/>
        <v>23502.9375</v>
      </c>
      <c r="BO62" s="2">
        <v>60</v>
      </c>
      <c r="BP62" s="2" t="str">
        <f t="shared" si="26"/>
        <v xml:space="preserve"> AD SOYAD 60</v>
      </c>
      <c r="BQ62" s="7">
        <f t="shared" si="27"/>
        <v>20002.5</v>
      </c>
      <c r="BR62" s="11">
        <f>PARAMETRELER!$D$4</f>
        <v>150018.75</v>
      </c>
      <c r="BS62" s="7">
        <f t="shared" si="143"/>
        <v>2800.3500000000004</v>
      </c>
      <c r="BT62" s="7">
        <f t="shared" si="144"/>
        <v>200.02500000000001</v>
      </c>
      <c r="BU62" s="7">
        <f t="shared" si="28"/>
        <v>17002.125</v>
      </c>
      <c r="BV62" s="7" cm="1">
        <f t="array" ref="BV62">SUMPRODUCT(--(SUM(G62,AC62,AY62,BU62)&gt;PARAMETRELER!$D$21:$D$24), (SUM(G62,AC62,AY62,BU62)-PARAMETRELER!$D$21:$D$24), {0.15;0.05;0.07;0.08})-SUM($H$2,H62,AD62,AZ62)</f>
        <v>2550.3187500000004</v>
      </c>
      <c r="BW62" s="7">
        <f>PARAMETRELER!$D$11</f>
        <v>2550.3187500000004</v>
      </c>
      <c r="BX62" s="7">
        <f t="shared" si="29"/>
        <v>68008.5</v>
      </c>
      <c r="BY62" s="7">
        <f t="shared" si="30"/>
        <v>51006.375</v>
      </c>
      <c r="BZ62" s="7">
        <f t="shared" si="31"/>
        <v>20002.5</v>
      </c>
      <c r="CA62" s="5">
        <f>PARAMETRELER!$D$6</f>
        <v>20002.5</v>
      </c>
      <c r="CB62" s="7">
        <f t="shared" si="145"/>
        <v>0</v>
      </c>
      <c r="CC62" s="7">
        <f>IF(BQ62&lt;=PARAMETRELER!$D$6,0,CB62*0.00759)</f>
        <v>0</v>
      </c>
      <c r="CD62" s="20">
        <f t="shared" si="100"/>
        <v>17002.125</v>
      </c>
      <c r="CE62" s="21">
        <f t="shared" si="101"/>
        <v>4100.5124999999998</v>
      </c>
      <c r="CF62" s="21">
        <f t="shared" si="32"/>
        <v>400.05</v>
      </c>
      <c r="CG62" s="20">
        <f t="shared" si="33"/>
        <v>24503.0625</v>
      </c>
      <c r="CH62" s="44">
        <f t="shared" si="102"/>
        <v>1000.125</v>
      </c>
      <c r="CI62" s="45">
        <f t="shared" si="103"/>
        <v>23502.9375</v>
      </c>
      <c r="CK62" s="2">
        <v>60</v>
      </c>
      <c r="CL62" s="2" t="str">
        <f t="shared" si="34"/>
        <v xml:space="preserve"> AD SOYAD 60</v>
      </c>
      <c r="CM62" s="7">
        <f t="shared" si="35"/>
        <v>20002.5</v>
      </c>
      <c r="CN62" s="11">
        <f>PARAMETRELER!$D$4</f>
        <v>150018.75</v>
      </c>
      <c r="CO62" s="7">
        <f t="shared" si="146"/>
        <v>2800.3500000000004</v>
      </c>
      <c r="CP62" s="7">
        <f t="shared" si="147"/>
        <v>200.02500000000001</v>
      </c>
      <c r="CQ62" s="7">
        <f t="shared" si="36"/>
        <v>17002.125</v>
      </c>
      <c r="CR62" s="7" cm="1">
        <f t="array" ref="CR62">SUMPRODUCT(--(SUM(G62,AC62,AY62,BU62,CQ62)&gt;PARAMETRELER!$D$21:$D$24), (SUM(G62,AC62,AY62,BU62,CQ62)-PARAMETRELER!$D$21:$D$24), {0.15;0.05;0.07;0.08})-SUM($H$2,H62,AD62,AZ62,BV62)</f>
        <v>2550.3187500000004</v>
      </c>
      <c r="CS62" s="7">
        <f>PARAMETRELER!$D$12</f>
        <v>2550.3187500000004</v>
      </c>
      <c r="CT62" s="7">
        <f t="shared" si="37"/>
        <v>85010.625</v>
      </c>
      <c r="CU62" s="7">
        <f t="shared" si="38"/>
        <v>68008.5</v>
      </c>
      <c r="CV62" s="7">
        <f t="shared" si="39"/>
        <v>20002.5</v>
      </c>
      <c r="CW62" s="5">
        <f>PARAMETRELER!$D$6</f>
        <v>20002.5</v>
      </c>
      <c r="CX62" s="7">
        <f t="shared" si="148"/>
        <v>0</v>
      </c>
      <c r="CY62" s="7">
        <f>IF(CM62&lt;=PARAMETRELER!$D$6,0,CX62*0.00759)</f>
        <v>0</v>
      </c>
      <c r="CZ62" s="20">
        <f t="shared" si="104"/>
        <v>17002.125</v>
      </c>
      <c r="DA62" s="21">
        <f t="shared" si="105"/>
        <v>4100.5124999999998</v>
      </c>
      <c r="DB62" s="21">
        <f t="shared" si="40"/>
        <v>400.05</v>
      </c>
      <c r="DC62" s="20">
        <f t="shared" si="41"/>
        <v>24503.0625</v>
      </c>
      <c r="DD62" s="44">
        <f t="shared" si="106"/>
        <v>1000.125</v>
      </c>
      <c r="DE62" s="45">
        <f t="shared" si="107"/>
        <v>23502.9375</v>
      </c>
      <c r="DG62" s="2">
        <v>60</v>
      </c>
      <c r="DH62" s="2" t="str">
        <f t="shared" si="200"/>
        <v xml:space="preserve"> AD SOYAD 60</v>
      </c>
      <c r="DI62" s="7">
        <f t="shared" si="201"/>
        <v>20002.5</v>
      </c>
      <c r="DJ62" s="11">
        <f>PARAMETRELER!$D$4</f>
        <v>150018.75</v>
      </c>
      <c r="DK62" s="7">
        <f t="shared" si="149"/>
        <v>2800.3500000000004</v>
      </c>
      <c r="DL62" s="7">
        <f t="shared" si="150"/>
        <v>200.02500000000001</v>
      </c>
      <c r="DM62" s="7">
        <f t="shared" si="43"/>
        <v>17002.125</v>
      </c>
      <c r="DN62" s="7" cm="1">
        <f t="array" ref="DN62">SUMPRODUCT(--(SUM(G62,AC62,AY62,BU62,CQ62,DM62)&gt;PARAMETRELER!$D$21:$D$24), (SUM(G62,AC62,AY62,BU62,CQ62,DM62)-PARAMETRELER!$D$21:$D$24), {0.15;0.05;0.07;0.08})-SUM($H$2,H62,AD62,AZ62,BV62,CR62)</f>
        <v>2550.3187499999985</v>
      </c>
      <c r="DO62" s="7">
        <f>PARAMETRELER!$D$13</f>
        <v>2550.3187499999985</v>
      </c>
      <c r="DP62" s="7">
        <f t="shared" si="44"/>
        <v>102012.75</v>
      </c>
      <c r="DQ62" s="7">
        <f t="shared" si="45"/>
        <v>85010.625</v>
      </c>
      <c r="DR62" s="7">
        <f t="shared" si="46"/>
        <v>20002.5</v>
      </c>
      <c r="DS62" s="5">
        <f>PARAMETRELER!$D$6</f>
        <v>20002.5</v>
      </c>
      <c r="DT62" s="7">
        <f t="shared" si="151"/>
        <v>0</v>
      </c>
      <c r="DU62" s="7">
        <f>IF(DI62&lt;=PARAMETRELER!$D$6,0,DT62*0.00759)</f>
        <v>0</v>
      </c>
      <c r="DV62" s="20">
        <f t="shared" si="108"/>
        <v>17002.125</v>
      </c>
      <c r="DW62" s="21">
        <f t="shared" si="109"/>
        <v>4100.5124999999998</v>
      </c>
      <c r="DX62" s="21">
        <f t="shared" si="47"/>
        <v>400.05</v>
      </c>
      <c r="DY62" s="20">
        <f t="shared" si="48"/>
        <v>24503.0625</v>
      </c>
      <c r="DZ62" s="44">
        <f t="shared" si="110"/>
        <v>1000.125</v>
      </c>
      <c r="EA62" s="45">
        <f t="shared" si="111"/>
        <v>23502.9375</v>
      </c>
      <c r="EC62" s="2">
        <v>60</v>
      </c>
      <c r="ED62" s="2" t="str">
        <f t="shared" si="49"/>
        <v xml:space="preserve"> AD SOYAD 60</v>
      </c>
      <c r="EE62" s="7">
        <f t="shared" si="152"/>
        <v>20002.5</v>
      </c>
      <c r="EF62" s="11">
        <f>PARAMETRELER!$D$4</f>
        <v>150018.75</v>
      </c>
      <c r="EG62" s="7">
        <f t="shared" si="153"/>
        <v>2800.3500000000004</v>
      </c>
      <c r="EH62" s="7">
        <f t="shared" si="154"/>
        <v>200.02500000000001</v>
      </c>
      <c r="EI62" s="7">
        <f t="shared" si="155"/>
        <v>17002.125</v>
      </c>
      <c r="EJ62" s="7" cm="1">
        <f t="array" ref="EJ62">SUMPRODUCT(--(SUM(G62,AC62,AY62,BU62,CQ62,DM62,EI62)&gt;PARAMETRELER!$D$21:$D$24), (SUM(G62,AC62,AY62,BU62,CQ62,DM62,EI62)-PARAMETRELER!$D$21:$D$24), {0.15;0.05;0.07;0.08})-SUM($H$2,H62,AD62,AZ62,BV62,CR62,DN62)</f>
        <v>3001.0625000000036</v>
      </c>
      <c r="EK62" s="7">
        <f>PARAMETRELER!$D$14</f>
        <v>3001.0625000000036</v>
      </c>
      <c r="EL62" s="7">
        <f t="shared" si="156"/>
        <v>119014.875</v>
      </c>
      <c r="EM62" s="7">
        <f t="shared" si="157"/>
        <v>102012.75</v>
      </c>
      <c r="EN62" s="7">
        <f t="shared" si="158"/>
        <v>20002.5</v>
      </c>
      <c r="EO62" s="5">
        <f>PARAMETRELER!$D$6</f>
        <v>20002.5</v>
      </c>
      <c r="EP62" s="7">
        <f t="shared" si="159"/>
        <v>0</v>
      </c>
      <c r="EQ62" s="7">
        <f>IF(EE62&lt;=PARAMETRELER!$D$6,0,EP62*0.00759)</f>
        <v>0</v>
      </c>
      <c r="ER62" s="20">
        <f t="shared" si="112"/>
        <v>17002.125</v>
      </c>
      <c r="ES62" s="21">
        <f t="shared" si="113"/>
        <v>4100.5124999999998</v>
      </c>
      <c r="ET62" s="21">
        <f t="shared" si="54"/>
        <v>400.05</v>
      </c>
      <c r="EU62" s="20">
        <f t="shared" si="55"/>
        <v>24503.0625</v>
      </c>
      <c r="EV62" s="44">
        <f t="shared" si="114"/>
        <v>1000.125</v>
      </c>
      <c r="EW62" s="45">
        <f t="shared" si="115"/>
        <v>23502.9375</v>
      </c>
      <c r="EY62" s="2">
        <v>60</v>
      </c>
      <c r="EZ62" s="2" t="str">
        <f t="shared" si="56"/>
        <v xml:space="preserve"> AD SOYAD 60</v>
      </c>
      <c r="FA62" s="7">
        <f t="shared" si="160"/>
        <v>20002.5</v>
      </c>
      <c r="FB62" s="11">
        <f>PARAMETRELER!$D$4</f>
        <v>150018.75</v>
      </c>
      <c r="FC62" s="7">
        <f t="shared" si="161"/>
        <v>2800.3500000000004</v>
      </c>
      <c r="FD62" s="7">
        <f t="shared" si="162"/>
        <v>200.02500000000001</v>
      </c>
      <c r="FE62" s="7">
        <f t="shared" si="163"/>
        <v>17002.125</v>
      </c>
      <c r="FF62" s="7" cm="1">
        <f t="array" ref="FF62">SUMPRODUCT(--(SUM(G62,AC62,AY62,BU62,CQ62,DM62,EI62,FE62)&gt;PARAMETRELER!$D$21:$D$24), (SUM(G62,AC62,AY62,BU62,CQ62,DM62,EI62,FE62)-PARAMETRELER!$D$21:$D$24), {0.15;0.05;0.07;0.08})-SUM($H$2,H62,AD62,AZ62,BV62,CR62,DN62,EJ62)</f>
        <v>3400.4249999999956</v>
      </c>
      <c r="FG62" s="7">
        <f>PARAMETRELER!$D$15</f>
        <v>3400.4249999999956</v>
      </c>
      <c r="FH62" s="7">
        <f t="shared" si="164"/>
        <v>136017</v>
      </c>
      <c r="FI62" s="7">
        <f t="shared" si="165"/>
        <v>119014.875</v>
      </c>
      <c r="FJ62" s="7">
        <f t="shared" si="166"/>
        <v>20002.5</v>
      </c>
      <c r="FK62" s="5">
        <f>PARAMETRELER!$D$6</f>
        <v>20002.5</v>
      </c>
      <c r="FL62" s="7">
        <f t="shared" si="167"/>
        <v>0</v>
      </c>
      <c r="FM62" s="7">
        <f>IF(FA62&lt;=PARAMETRELER!$D$6,0,FL62*0.00759)</f>
        <v>0</v>
      </c>
      <c r="FN62" s="20">
        <f t="shared" si="116"/>
        <v>17002.125</v>
      </c>
      <c r="FO62" s="21">
        <f t="shared" si="117"/>
        <v>4100.5124999999998</v>
      </c>
      <c r="FP62" s="21">
        <f t="shared" si="61"/>
        <v>400.05</v>
      </c>
      <c r="FQ62" s="20">
        <f t="shared" si="62"/>
        <v>24503.0625</v>
      </c>
      <c r="FR62" s="44">
        <f t="shared" si="118"/>
        <v>1000.125</v>
      </c>
      <c r="FS62" s="45">
        <f t="shared" si="119"/>
        <v>23502.9375</v>
      </c>
      <c r="FU62" s="2">
        <v>60</v>
      </c>
      <c r="FV62" s="2" t="str">
        <f t="shared" si="63"/>
        <v xml:space="preserve"> AD SOYAD 60</v>
      </c>
      <c r="FW62" s="7">
        <f t="shared" si="168"/>
        <v>20002.5</v>
      </c>
      <c r="FX62" s="11">
        <f>PARAMETRELER!$D$4</f>
        <v>150018.75</v>
      </c>
      <c r="FY62" s="7">
        <f t="shared" si="169"/>
        <v>2800.3500000000004</v>
      </c>
      <c r="FZ62" s="7">
        <f t="shared" si="170"/>
        <v>200.02500000000001</v>
      </c>
      <c r="GA62" s="7">
        <f t="shared" si="171"/>
        <v>17002.125</v>
      </c>
      <c r="GB62" s="7" cm="1">
        <f t="array" ref="GB62">SUMPRODUCT(--(SUM(G62,AC62,AY62,BU62,CQ62,DM62,EI62,FE62,GA62)&gt;PARAMETRELER!$D$21:$D$24), (SUM(G62,AC62,AY62,BU62,CQ62,DM62,EI62,FE62,GA62)-PARAMETRELER!$D$21:$D$24), {0.15;0.05;0.07;0.08})-SUM($H$2,H62,AD62,AZ62,BV62,CR62,DN62,EJ62,FF62)</f>
        <v>3400.4249999999993</v>
      </c>
      <c r="GC62" s="7">
        <f>PARAMETRELER!$D$16</f>
        <v>3400.4249999999993</v>
      </c>
      <c r="GD62" s="7">
        <f t="shared" si="172"/>
        <v>153019.125</v>
      </c>
      <c r="GE62" s="7">
        <f t="shared" si="173"/>
        <v>136017</v>
      </c>
      <c r="GF62" s="7">
        <f t="shared" si="174"/>
        <v>20002.5</v>
      </c>
      <c r="GG62" s="5">
        <f>PARAMETRELER!$D$6</f>
        <v>20002.5</v>
      </c>
      <c r="GH62" s="7">
        <f t="shared" si="175"/>
        <v>0</v>
      </c>
      <c r="GI62" s="7">
        <f>IF(FW62&lt;=PARAMETRELER!$D$6,0,GH62*0.00759)</f>
        <v>0</v>
      </c>
      <c r="GJ62" s="20">
        <f t="shared" si="120"/>
        <v>17002.125</v>
      </c>
      <c r="GK62" s="21">
        <f t="shared" si="121"/>
        <v>4100.5124999999998</v>
      </c>
      <c r="GL62" s="21">
        <f t="shared" si="68"/>
        <v>400.05</v>
      </c>
      <c r="GM62" s="20">
        <f t="shared" si="69"/>
        <v>24503.0625</v>
      </c>
      <c r="GN62" s="44">
        <f t="shared" si="122"/>
        <v>1000.125</v>
      </c>
      <c r="GO62" s="45">
        <f t="shared" si="123"/>
        <v>23502.9375</v>
      </c>
      <c r="GQ62" s="2">
        <v>60</v>
      </c>
      <c r="GR62" s="2" t="str">
        <f t="shared" si="70"/>
        <v xml:space="preserve"> AD SOYAD 60</v>
      </c>
      <c r="GS62" s="7">
        <f t="shared" si="176"/>
        <v>20002.5</v>
      </c>
      <c r="GT62" s="11">
        <f>PARAMETRELER!$D$4</f>
        <v>150018.75</v>
      </c>
      <c r="GU62" s="7">
        <f t="shared" si="177"/>
        <v>2800.3500000000004</v>
      </c>
      <c r="GV62" s="7">
        <f t="shared" si="178"/>
        <v>200.02500000000001</v>
      </c>
      <c r="GW62" s="7">
        <f t="shared" si="179"/>
        <v>17002.125</v>
      </c>
      <c r="GX62" s="7" cm="1">
        <f t="array" ref="GX62">SUMPRODUCT(--(SUM(G62,AC62,AY62,BU62,CQ62,DM62,EI62,FE62,GA62,GW62)&gt;PARAMETRELER!$D$21:$D$24), (SUM(G62,AC62,AY62,BU62,CQ62,DM62,EI62,FE62,GA62,GW62)-PARAMETRELER!$D$21:$D$24), {0.15;0.05;0.07;0.08})-SUM($H$2,H62,AD62,AZ62,BV62,CR62,DN62,EJ62,FF62,GB62)</f>
        <v>3400.4250000000029</v>
      </c>
      <c r="GY62" s="7">
        <f>PARAMETRELER!$D$17</f>
        <v>3400.4250000000029</v>
      </c>
      <c r="GZ62" s="7">
        <f t="shared" si="180"/>
        <v>170021.25</v>
      </c>
      <c r="HA62" s="7">
        <f t="shared" si="181"/>
        <v>153019.125</v>
      </c>
      <c r="HB62" s="7">
        <f t="shared" si="182"/>
        <v>20002.5</v>
      </c>
      <c r="HC62" s="5">
        <f>PARAMETRELER!$D$6</f>
        <v>20002.5</v>
      </c>
      <c r="HD62" s="7">
        <f t="shared" si="183"/>
        <v>0</v>
      </c>
      <c r="HE62" s="7">
        <f>IF(GS62&lt;=PARAMETRELER!$D$6,0,HD62*0.00759)</f>
        <v>0</v>
      </c>
      <c r="HF62" s="20">
        <f t="shared" si="124"/>
        <v>17002.125</v>
      </c>
      <c r="HG62" s="21">
        <f t="shared" si="125"/>
        <v>4100.5124999999998</v>
      </c>
      <c r="HH62" s="21">
        <f t="shared" si="75"/>
        <v>400.05</v>
      </c>
      <c r="HI62" s="20">
        <f t="shared" si="76"/>
        <v>24503.0625</v>
      </c>
      <c r="HJ62" s="44">
        <f t="shared" si="126"/>
        <v>1000.125</v>
      </c>
      <c r="HK62" s="45">
        <f t="shared" si="127"/>
        <v>23502.9375</v>
      </c>
      <c r="HM62" s="2">
        <v>60</v>
      </c>
      <c r="HN62" s="2" t="str">
        <f t="shared" si="77"/>
        <v xml:space="preserve"> AD SOYAD 60</v>
      </c>
      <c r="HO62" s="7">
        <f t="shared" si="184"/>
        <v>20002.5</v>
      </c>
      <c r="HP62" s="11">
        <f>PARAMETRELER!$D$4</f>
        <v>150018.75</v>
      </c>
      <c r="HQ62" s="7">
        <f t="shared" si="185"/>
        <v>2800.3500000000004</v>
      </c>
      <c r="HR62" s="7">
        <f t="shared" si="186"/>
        <v>200.02500000000001</v>
      </c>
      <c r="HS62" s="7">
        <f t="shared" si="187"/>
        <v>17002.125</v>
      </c>
      <c r="HT62" s="7" cm="1">
        <f t="array" ref="HT62">SUMPRODUCT(--(SUM(G62,AC62,AY62,BU62,CQ62,DM62,EI62,FE62,GA62,GW62,HS62)&gt;PARAMETRELER!$D$21:$D$24), (SUM(G62,AC62,AY62,BU62,CQ62,DM62,EI62,FE62,GA62,GW62,HS62)-PARAMETRELER!$D$21:$D$24), {0.15;0.05;0.07;0.08})-SUM($H$2,H62,AD62,AZ62,BV62,CR62,DN62,EJ62,FF62,GB62,GX62)</f>
        <v>3400.4249999999993</v>
      </c>
      <c r="HU62" s="7">
        <f>PARAMETRELER!$D$18</f>
        <v>3400.4249999999993</v>
      </c>
      <c r="HV62" s="7">
        <f t="shared" si="188"/>
        <v>187023.375</v>
      </c>
      <c r="HW62" s="7">
        <f t="shared" si="189"/>
        <v>170021.25</v>
      </c>
      <c r="HX62" s="7">
        <f t="shared" si="190"/>
        <v>20002.5</v>
      </c>
      <c r="HY62" s="5">
        <f>PARAMETRELER!$D$6</f>
        <v>20002.5</v>
      </c>
      <c r="HZ62" s="7">
        <f t="shared" si="191"/>
        <v>0</v>
      </c>
      <c r="IA62" s="7">
        <f>IF(HO62&lt;=PARAMETRELER!$D$6,0,HZ62*0.00759)</f>
        <v>0</v>
      </c>
      <c r="IB62" s="20">
        <f t="shared" si="128"/>
        <v>17002.125</v>
      </c>
      <c r="IC62" s="21">
        <f t="shared" si="129"/>
        <v>4100.5124999999998</v>
      </c>
      <c r="ID62" s="21">
        <f t="shared" si="82"/>
        <v>400.05</v>
      </c>
      <c r="IE62" s="20">
        <f t="shared" si="83"/>
        <v>24503.0625</v>
      </c>
      <c r="IF62" s="44">
        <f t="shared" si="130"/>
        <v>1000.125</v>
      </c>
      <c r="IG62" s="45">
        <f t="shared" si="131"/>
        <v>23502.9375</v>
      </c>
      <c r="II62" s="2">
        <v>60</v>
      </c>
      <c r="IJ62" s="2" t="str">
        <f t="shared" si="84"/>
        <v xml:space="preserve"> AD SOYAD 60</v>
      </c>
      <c r="IK62" s="7">
        <f t="shared" si="192"/>
        <v>20002.5</v>
      </c>
      <c r="IL62" s="11">
        <f>PARAMETRELER!$D$4</f>
        <v>150018.75</v>
      </c>
      <c r="IM62" s="7">
        <f t="shared" si="193"/>
        <v>2800.3500000000004</v>
      </c>
      <c r="IN62" s="7">
        <f t="shared" si="194"/>
        <v>200.02500000000001</v>
      </c>
      <c r="IO62" s="7">
        <f t="shared" si="195"/>
        <v>17002.125</v>
      </c>
      <c r="IP62" s="7" cm="1">
        <f t="array" ref="IP62">SUMPRODUCT(--(SUM(G62,AC62,AY62,BU62,CQ62,DM62,EI62,FE62,GA62,GW62,HS62,IO62)&gt;PARAMETRELER!$D$21:$D$24), (SUM(G62,AC62,AY62,BU62,CQ62,DM62,EI62,FE62,GA62,GW62,HS62,IO62)-PARAMETRELER!$D$21:$D$24), {0.15;0.05;0.07;0.08})-SUM($H$2,H62,AD62,AZ62,BV62,CR62,DN62,EJ62,FF62,GB62,GX62,HT62)</f>
        <v>3400.4249999999993</v>
      </c>
      <c r="IQ62" s="7">
        <f>PARAMETRELER!$D$19</f>
        <v>3400.4249999999993</v>
      </c>
      <c r="IR62" s="7">
        <f t="shared" si="196"/>
        <v>204025.5</v>
      </c>
      <c r="IS62" s="7">
        <f t="shared" si="197"/>
        <v>187023.375</v>
      </c>
      <c r="IT62" s="7">
        <f t="shared" si="198"/>
        <v>20002.5</v>
      </c>
      <c r="IU62" s="5">
        <f>PARAMETRELER!$D$6</f>
        <v>20002.5</v>
      </c>
      <c r="IV62" s="7">
        <f t="shared" si="199"/>
        <v>0</v>
      </c>
      <c r="IW62" s="7">
        <f>IF(IK62&lt;=PARAMETRELER!$D$6,0,IV62*0.00759)</f>
        <v>0</v>
      </c>
      <c r="IX62" s="20">
        <f t="shared" si="132"/>
        <v>17002.125</v>
      </c>
      <c r="IY62" s="21">
        <f t="shared" si="133"/>
        <v>4100.5124999999998</v>
      </c>
      <c r="IZ62" s="21">
        <f t="shared" si="89"/>
        <v>400.05</v>
      </c>
      <c r="JA62" s="20">
        <f t="shared" si="90"/>
        <v>24503.0625</v>
      </c>
      <c r="JB62" s="44">
        <f t="shared" si="134"/>
        <v>1000.125</v>
      </c>
      <c r="JC62" s="45">
        <f t="shared" si="135"/>
        <v>23502.9375</v>
      </c>
    </row>
    <row r="63" spans="1:263" ht="15.6" x14ac:dyDescent="0.3">
      <c r="A63" s="3">
        <v>61</v>
      </c>
      <c r="B63" s="3" t="str">
        <f>'YILLIK MALİYET RAPORU'!B63</f>
        <v xml:space="preserve"> AD SOYAD 61</v>
      </c>
      <c r="C63" s="4">
        <f>'YILLIK MALİYET RAPORU'!C63</f>
        <v>20002.5</v>
      </c>
      <c r="D63" s="4">
        <f>PARAMETRELER!$D$4</f>
        <v>150018.75</v>
      </c>
      <c r="E63" s="4">
        <f t="shared" si="0"/>
        <v>2800.3500000000004</v>
      </c>
      <c r="F63" s="4">
        <f t="shared" si="1"/>
        <v>200.02500000000001</v>
      </c>
      <c r="G63" s="4">
        <f t="shared" si="2"/>
        <v>17002.125</v>
      </c>
      <c r="H63" s="4" cm="1">
        <f t="array" ref="H63">SUMPRODUCT(--(SUM(G63:G63)&gt;PARAMETRELER!$D$21:$D$24), (SUM(G63:G63)-PARAMETRELER!$D$21:$D$24), {0.15;0.05;0.07;0.08})-SUM($H$2:$H$2)</f>
        <v>2550.3187499999999</v>
      </c>
      <c r="I63" s="4">
        <f>PARAMETRELER!$D$8</f>
        <v>2550.3187499999999</v>
      </c>
      <c r="J63" s="4">
        <f t="shared" si="3"/>
        <v>17002.125</v>
      </c>
      <c r="K63" s="4">
        <v>0</v>
      </c>
      <c r="L63" s="4">
        <f t="shared" si="4"/>
        <v>20002.5</v>
      </c>
      <c r="M63" s="4">
        <f>PARAMETRELER!$D$6</f>
        <v>20002.5</v>
      </c>
      <c r="N63" s="4">
        <f t="shared" si="136"/>
        <v>0</v>
      </c>
      <c r="O63" s="4">
        <f>IF(C63&lt;=PARAMETRELER!$D$6,0,N63*0.00759)</f>
        <v>0</v>
      </c>
      <c r="P63" s="20">
        <f t="shared" si="5"/>
        <v>17002.125</v>
      </c>
      <c r="Q63" s="21">
        <f t="shared" si="6"/>
        <v>4100.5124999999998</v>
      </c>
      <c r="R63" s="21">
        <f t="shared" si="7"/>
        <v>400.05</v>
      </c>
      <c r="S63" s="22">
        <f t="shared" si="8"/>
        <v>24503.0625</v>
      </c>
      <c r="T63" s="44">
        <f t="shared" si="9"/>
        <v>1000.125</v>
      </c>
      <c r="U63" s="45">
        <f t="shared" si="91"/>
        <v>23502.9375</v>
      </c>
      <c r="W63" s="3">
        <v>61</v>
      </c>
      <c r="X63" s="3" t="str">
        <f t="shared" si="10"/>
        <v xml:space="preserve"> AD SOYAD 61</v>
      </c>
      <c r="Y63" s="4">
        <f t="shared" si="11"/>
        <v>20002.5</v>
      </c>
      <c r="Z63" s="4">
        <f>PARAMETRELER!$D$4</f>
        <v>150018.75</v>
      </c>
      <c r="AA63" s="4">
        <f t="shared" si="137"/>
        <v>2800.3500000000004</v>
      </c>
      <c r="AB63" s="4">
        <f t="shared" si="138"/>
        <v>200.02500000000001</v>
      </c>
      <c r="AC63" s="4">
        <f t="shared" si="12"/>
        <v>17002.125</v>
      </c>
      <c r="AD63" s="4" cm="1">
        <f t="array" ref="AD63">SUMPRODUCT(--(SUM(G63,AC63)&gt;PARAMETRELER!$D$21:$D$24), (SUM(G63,AC63)-PARAMETRELER!$D$21:$D$24), {0.15;0.05;0.07;0.08})-SUM($H$2,H63)</f>
        <v>2550.3187499999999</v>
      </c>
      <c r="AE63" s="4">
        <f>PARAMETRELER!$D$9</f>
        <v>2550.3187499999999</v>
      </c>
      <c r="AF63" s="4">
        <f t="shared" si="13"/>
        <v>34004.25</v>
      </c>
      <c r="AG63" s="4">
        <f t="shared" si="14"/>
        <v>17002.125</v>
      </c>
      <c r="AH63" s="4">
        <f t="shared" si="15"/>
        <v>20002.5</v>
      </c>
      <c r="AI63" s="4">
        <f>PARAMETRELER!$D$6</f>
        <v>20002.5</v>
      </c>
      <c r="AJ63" s="4">
        <f t="shared" si="139"/>
        <v>0</v>
      </c>
      <c r="AK63" s="4">
        <f>IF(Y63&lt;=PARAMETRELER!$D$6,0,AJ63*0.00759)</f>
        <v>0</v>
      </c>
      <c r="AL63" s="20">
        <f t="shared" si="92"/>
        <v>17002.125</v>
      </c>
      <c r="AM63" s="21">
        <f t="shared" si="93"/>
        <v>4100.5124999999998</v>
      </c>
      <c r="AN63" s="21">
        <f t="shared" si="16"/>
        <v>400.05</v>
      </c>
      <c r="AO63" s="22">
        <f t="shared" si="17"/>
        <v>24503.0625</v>
      </c>
      <c r="AP63" s="44">
        <f t="shared" si="94"/>
        <v>1000.125</v>
      </c>
      <c r="AQ63" s="45">
        <f t="shared" si="95"/>
        <v>23502.9375</v>
      </c>
      <c r="AS63" s="3">
        <v>61</v>
      </c>
      <c r="AT63" s="3" t="str">
        <f t="shared" si="18"/>
        <v xml:space="preserve"> AD SOYAD 61</v>
      </c>
      <c r="AU63" s="4">
        <f t="shared" si="19"/>
        <v>20002.5</v>
      </c>
      <c r="AV63" s="4">
        <f>PARAMETRELER!$D$4</f>
        <v>150018.75</v>
      </c>
      <c r="AW63" s="4">
        <f t="shared" si="140"/>
        <v>2800.3500000000004</v>
      </c>
      <c r="AX63" s="4">
        <f t="shared" si="141"/>
        <v>200.02500000000001</v>
      </c>
      <c r="AY63" s="4">
        <f t="shared" si="20"/>
        <v>17002.125</v>
      </c>
      <c r="AZ63" s="4" cm="1">
        <f t="array" ref="AZ63">SUMPRODUCT(--(SUM(G63,AC63,AY63)&gt;PARAMETRELER!$D$21:$D$24), (SUM(G63,AC63,AY63)-PARAMETRELER!$D$21:$D$24), {0.15;0.05;0.07;0.08})-SUM($H$2,H63,AD63)</f>
        <v>2550.3187499999995</v>
      </c>
      <c r="BA63" s="4">
        <f>PARAMETRELER!$D$10</f>
        <v>2550.3187499999995</v>
      </c>
      <c r="BB63" s="4">
        <f t="shared" si="21"/>
        <v>51006.375</v>
      </c>
      <c r="BC63" s="4">
        <f t="shared" si="22"/>
        <v>34004.25</v>
      </c>
      <c r="BD63" s="4">
        <f t="shared" si="23"/>
        <v>20002.5</v>
      </c>
      <c r="BE63" s="4">
        <f>PARAMETRELER!$D$6</f>
        <v>20002.5</v>
      </c>
      <c r="BF63" s="4">
        <f t="shared" si="142"/>
        <v>0</v>
      </c>
      <c r="BG63" s="4">
        <f>IF(AU63&lt;=PARAMETRELER!$D$6,0,BF63*0.00759)</f>
        <v>0</v>
      </c>
      <c r="BH63" s="20">
        <f t="shared" si="96"/>
        <v>17002.125</v>
      </c>
      <c r="BI63" s="21">
        <f t="shared" si="97"/>
        <v>4100.5124999999998</v>
      </c>
      <c r="BJ63" s="21">
        <f t="shared" si="24"/>
        <v>400.05</v>
      </c>
      <c r="BK63" s="22">
        <f t="shared" si="25"/>
        <v>24503.0625</v>
      </c>
      <c r="BL63" s="44">
        <f t="shared" si="98"/>
        <v>1000.125</v>
      </c>
      <c r="BM63" s="45">
        <f t="shared" si="99"/>
        <v>23502.9375</v>
      </c>
      <c r="BO63" s="3">
        <v>61</v>
      </c>
      <c r="BP63" s="3" t="str">
        <f t="shared" si="26"/>
        <v xml:space="preserve"> AD SOYAD 61</v>
      </c>
      <c r="BQ63" s="4">
        <f t="shared" si="27"/>
        <v>20002.5</v>
      </c>
      <c r="BR63" s="4">
        <f>PARAMETRELER!$D$4</f>
        <v>150018.75</v>
      </c>
      <c r="BS63" s="4">
        <f t="shared" si="143"/>
        <v>2800.3500000000004</v>
      </c>
      <c r="BT63" s="4">
        <f t="shared" si="144"/>
        <v>200.02500000000001</v>
      </c>
      <c r="BU63" s="4">
        <f t="shared" si="28"/>
        <v>17002.125</v>
      </c>
      <c r="BV63" s="4" cm="1">
        <f t="array" ref="BV63">SUMPRODUCT(--(SUM(G63,AC63,AY63,BU63)&gt;PARAMETRELER!$D$21:$D$24), (SUM(G63,AC63,AY63,BU63)-PARAMETRELER!$D$21:$D$24), {0.15;0.05;0.07;0.08})-SUM($H$2,H63,AD63,AZ63)</f>
        <v>2550.3187500000004</v>
      </c>
      <c r="BW63" s="4">
        <f>PARAMETRELER!$D$11</f>
        <v>2550.3187500000004</v>
      </c>
      <c r="BX63" s="4">
        <f t="shared" si="29"/>
        <v>68008.5</v>
      </c>
      <c r="BY63" s="4">
        <f t="shared" si="30"/>
        <v>51006.375</v>
      </c>
      <c r="BZ63" s="4">
        <f t="shared" si="31"/>
        <v>20002.5</v>
      </c>
      <c r="CA63" s="4">
        <f>PARAMETRELER!$D$6</f>
        <v>20002.5</v>
      </c>
      <c r="CB63" s="4">
        <f t="shared" si="145"/>
        <v>0</v>
      </c>
      <c r="CC63" s="4">
        <f>IF(BQ63&lt;=PARAMETRELER!$D$6,0,CB63*0.00759)</f>
        <v>0</v>
      </c>
      <c r="CD63" s="20">
        <f t="shared" si="100"/>
        <v>17002.125</v>
      </c>
      <c r="CE63" s="21">
        <f t="shared" si="101"/>
        <v>4100.5124999999998</v>
      </c>
      <c r="CF63" s="21">
        <f t="shared" si="32"/>
        <v>400.05</v>
      </c>
      <c r="CG63" s="22">
        <f t="shared" si="33"/>
        <v>24503.0625</v>
      </c>
      <c r="CH63" s="44">
        <f t="shared" si="102"/>
        <v>1000.125</v>
      </c>
      <c r="CI63" s="45">
        <f t="shared" si="103"/>
        <v>23502.9375</v>
      </c>
      <c r="CK63" s="3">
        <v>61</v>
      </c>
      <c r="CL63" s="3" t="str">
        <f t="shared" si="34"/>
        <v xml:space="preserve"> AD SOYAD 61</v>
      </c>
      <c r="CM63" s="4">
        <f t="shared" si="35"/>
        <v>20002.5</v>
      </c>
      <c r="CN63" s="4">
        <f>PARAMETRELER!$D$4</f>
        <v>150018.75</v>
      </c>
      <c r="CO63" s="4">
        <f t="shared" si="146"/>
        <v>2800.3500000000004</v>
      </c>
      <c r="CP63" s="4">
        <f t="shared" si="147"/>
        <v>200.02500000000001</v>
      </c>
      <c r="CQ63" s="4">
        <f t="shared" si="36"/>
        <v>17002.125</v>
      </c>
      <c r="CR63" s="4" cm="1">
        <f t="array" ref="CR63">SUMPRODUCT(--(SUM(G63,AC63,AY63,BU63,CQ63)&gt;PARAMETRELER!$D$21:$D$24), (SUM(G63,AC63,AY63,BU63,CQ63)-PARAMETRELER!$D$21:$D$24), {0.15;0.05;0.07;0.08})-SUM($H$2,H63,AD63,AZ63,BV63)</f>
        <v>2550.3187500000004</v>
      </c>
      <c r="CS63" s="4">
        <f>PARAMETRELER!$D$12</f>
        <v>2550.3187500000004</v>
      </c>
      <c r="CT63" s="4">
        <f t="shared" si="37"/>
        <v>85010.625</v>
      </c>
      <c r="CU63" s="4">
        <f t="shared" si="38"/>
        <v>68008.5</v>
      </c>
      <c r="CV63" s="4">
        <f t="shared" si="39"/>
        <v>20002.5</v>
      </c>
      <c r="CW63" s="4">
        <f>PARAMETRELER!$D$6</f>
        <v>20002.5</v>
      </c>
      <c r="CX63" s="4">
        <f t="shared" si="148"/>
        <v>0</v>
      </c>
      <c r="CY63" s="4">
        <f>IF(CM63&lt;=PARAMETRELER!$D$6,0,CX63*0.00759)</f>
        <v>0</v>
      </c>
      <c r="CZ63" s="20">
        <f t="shared" si="104"/>
        <v>17002.125</v>
      </c>
      <c r="DA63" s="21">
        <f t="shared" si="105"/>
        <v>4100.5124999999998</v>
      </c>
      <c r="DB63" s="21">
        <f t="shared" si="40"/>
        <v>400.05</v>
      </c>
      <c r="DC63" s="22">
        <f t="shared" si="41"/>
        <v>24503.0625</v>
      </c>
      <c r="DD63" s="44">
        <f t="shared" si="106"/>
        <v>1000.125</v>
      </c>
      <c r="DE63" s="45">
        <f t="shared" si="107"/>
        <v>23502.9375</v>
      </c>
      <c r="DG63" s="3">
        <v>61</v>
      </c>
      <c r="DH63" s="3" t="str">
        <f t="shared" si="200"/>
        <v xml:space="preserve"> AD SOYAD 61</v>
      </c>
      <c r="DI63" s="4">
        <f t="shared" si="201"/>
        <v>20002.5</v>
      </c>
      <c r="DJ63" s="4">
        <f>PARAMETRELER!$D$4</f>
        <v>150018.75</v>
      </c>
      <c r="DK63" s="4">
        <f t="shared" si="149"/>
        <v>2800.3500000000004</v>
      </c>
      <c r="DL63" s="4">
        <f t="shared" si="150"/>
        <v>200.02500000000001</v>
      </c>
      <c r="DM63" s="4">
        <f t="shared" si="43"/>
        <v>17002.125</v>
      </c>
      <c r="DN63" s="4" cm="1">
        <f t="array" ref="DN63">SUMPRODUCT(--(SUM(G63,AC63,AY63,BU63,CQ63,DM63)&gt;PARAMETRELER!$D$21:$D$24), (SUM(G63,AC63,AY63,BU63,CQ63,DM63)-PARAMETRELER!$D$21:$D$24), {0.15;0.05;0.07;0.08})-SUM($H$2,H63,AD63,AZ63,BV63,CR63)</f>
        <v>2550.3187499999985</v>
      </c>
      <c r="DO63" s="4">
        <f>PARAMETRELER!$D$13</f>
        <v>2550.3187499999985</v>
      </c>
      <c r="DP63" s="4">
        <f t="shared" si="44"/>
        <v>102012.75</v>
      </c>
      <c r="DQ63" s="4">
        <f t="shared" si="45"/>
        <v>85010.625</v>
      </c>
      <c r="DR63" s="4">
        <f t="shared" si="46"/>
        <v>20002.5</v>
      </c>
      <c r="DS63" s="4">
        <f>PARAMETRELER!$D$6</f>
        <v>20002.5</v>
      </c>
      <c r="DT63" s="4">
        <f t="shared" si="151"/>
        <v>0</v>
      </c>
      <c r="DU63" s="4">
        <f>IF(DI63&lt;=PARAMETRELER!$D$6,0,DT63*0.00759)</f>
        <v>0</v>
      </c>
      <c r="DV63" s="20">
        <f t="shared" si="108"/>
        <v>17002.125</v>
      </c>
      <c r="DW63" s="21">
        <f t="shared" si="109"/>
        <v>4100.5124999999998</v>
      </c>
      <c r="DX63" s="21">
        <f t="shared" si="47"/>
        <v>400.05</v>
      </c>
      <c r="DY63" s="22">
        <f t="shared" si="48"/>
        <v>24503.0625</v>
      </c>
      <c r="DZ63" s="44">
        <f t="shared" si="110"/>
        <v>1000.125</v>
      </c>
      <c r="EA63" s="45">
        <f t="shared" si="111"/>
        <v>23502.9375</v>
      </c>
      <c r="EC63" s="3">
        <v>61</v>
      </c>
      <c r="ED63" s="3" t="str">
        <f t="shared" si="49"/>
        <v xml:space="preserve"> AD SOYAD 61</v>
      </c>
      <c r="EE63" s="4">
        <f t="shared" si="152"/>
        <v>20002.5</v>
      </c>
      <c r="EF63" s="4">
        <f>PARAMETRELER!$D$4</f>
        <v>150018.75</v>
      </c>
      <c r="EG63" s="4">
        <f t="shared" si="153"/>
        <v>2800.3500000000004</v>
      </c>
      <c r="EH63" s="4">
        <f t="shared" si="154"/>
        <v>200.02500000000001</v>
      </c>
      <c r="EI63" s="4">
        <f t="shared" si="155"/>
        <v>17002.125</v>
      </c>
      <c r="EJ63" s="4" cm="1">
        <f t="array" ref="EJ63">SUMPRODUCT(--(SUM(G63,AC63,AY63,BU63,CQ63,DM63,EI63)&gt;PARAMETRELER!$D$21:$D$24), (SUM(G63,AC63,AY63,BU63,CQ63,DM63,EI63)-PARAMETRELER!$D$21:$D$24), {0.15;0.05;0.07;0.08})-SUM($H$2,H63,AD63,AZ63,BV63,CR63,DN63)</f>
        <v>3001.0625000000036</v>
      </c>
      <c r="EK63" s="4">
        <f>PARAMETRELER!$D$14</f>
        <v>3001.0625000000036</v>
      </c>
      <c r="EL63" s="4">
        <f t="shared" si="156"/>
        <v>119014.875</v>
      </c>
      <c r="EM63" s="4">
        <f t="shared" si="157"/>
        <v>102012.75</v>
      </c>
      <c r="EN63" s="4">
        <f t="shared" si="158"/>
        <v>20002.5</v>
      </c>
      <c r="EO63" s="4">
        <f>PARAMETRELER!$D$6</f>
        <v>20002.5</v>
      </c>
      <c r="EP63" s="4">
        <f t="shared" si="159"/>
        <v>0</v>
      </c>
      <c r="EQ63" s="4">
        <f>IF(EE63&lt;=PARAMETRELER!$D$6,0,EP63*0.00759)</f>
        <v>0</v>
      </c>
      <c r="ER63" s="20">
        <f t="shared" si="112"/>
        <v>17002.125</v>
      </c>
      <c r="ES63" s="21">
        <f t="shared" si="113"/>
        <v>4100.5124999999998</v>
      </c>
      <c r="ET63" s="21">
        <f t="shared" si="54"/>
        <v>400.05</v>
      </c>
      <c r="EU63" s="22">
        <f t="shared" si="55"/>
        <v>24503.0625</v>
      </c>
      <c r="EV63" s="44">
        <f t="shared" si="114"/>
        <v>1000.125</v>
      </c>
      <c r="EW63" s="45">
        <f t="shared" si="115"/>
        <v>23502.9375</v>
      </c>
      <c r="EY63" s="3">
        <v>61</v>
      </c>
      <c r="EZ63" s="3" t="str">
        <f t="shared" si="56"/>
        <v xml:space="preserve"> AD SOYAD 61</v>
      </c>
      <c r="FA63" s="4">
        <f t="shared" si="160"/>
        <v>20002.5</v>
      </c>
      <c r="FB63" s="4">
        <f>PARAMETRELER!$D$4</f>
        <v>150018.75</v>
      </c>
      <c r="FC63" s="4">
        <f t="shared" si="161"/>
        <v>2800.3500000000004</v>
      </c>
      <c r="FD63" s="4">
        <f t="shared" si="162"/>
        <v>200.02500000000001</v>
      </c>
      <c r="FE63" s="4">
        <f t="shared" si="163"/>
        <v>17002.125</v>
      </c>
      <c r="FF63" s="4" cm="1">
        <f t="array" ref="FF63">SUMPRODUCT(--(SUM(G63,AC63,AY63,BU63,CQ63,DM63,EI63,FE63)&gt;PARAMETRELER!$D$21:$D$24), (SUM(G63,AC63,AY63,BU63,CQ63,DM63,EI63,FE63)-PARAMETRELER!$D$21:$D$24), {0.15;0.05;0.07;0.08})-SUM($H$2,H63,AD63,AZ63,BV63,CR63,DN63,EJ63)</f>
        <v>3400.4249999999956</v>
      </c>
      <c r="FG63" s="4">
        <f>PARAMETRELER!$D$15</f>
        <v>3400.4249999999956</v>
      </c>
      <c r="FH63" s="4">
        <f t="shared" si="164"/>
        <v>136017</v>
      </c>
      <c r="FI63" s="4">
        <f t="shared" si="165"/>
        <v>119014.875</v>
      </c>
      <c r="FJ63" s="4">
        <f t="shared" si="166"/>
        <v>20002.5</v>
      </c>
      <c r="FK63" s="4">
        <f>PARAMETRELER!$D$6</f>
        <v>20002.5</v>
      </c>
      <c r="FL63" s="4">
        <f t="shared" si="167"/>
        <v>0</v>
      </c>
      <c r="FM63" s="4">
        <f>IF(FA63&lt;=PARAMETRELER!$D$6,0,FL63*0.00759)</f>
        <v>0</v>
      </c>
      <c r="FN63" s="20">
        <f t="shared" si="116"/>
        <v>17002.125</v>
      </c>
      <c r="FO63" s="21">
        <f t="shared" si="117"/>
        <v>4100.5124999999998</v>
      </c>
      <c r="FP63" s="21">
        <f t="shared" si="61"/>
        <v>400.05</v>
      </c>
      <c r="FQ63" s="22">
        <f t="shared" si="62"/>
        <v>24503.0625</v>
      </c>
      <c r="FR63" s="44">
        <f t="shared" si="118"/>
        <v>1000.125</v>
      </c>
      <c r="FS63" s="45">
        <f t="shared" si="119"/>
        <v>23502.9375</v>
      </c>
      <c r="FU63" s="3">
        <v>61</v>
      </c>
      <c r="FV63" s="3" t="str">
        <f t="shared" si="63"/>
        <v xml:space="preserve"> AD SOYAD 61</v>
      </c>
      <c r="FW63" s="4">
        <f t="shared" si="168"/>
        <v>20002.5</v>
      </c>
      <c r="FX63" s="4">
        <f>PARAMETRELER!$D$4</f>
        <v>150018.75</v>
      </c>
      <c r="FY63" s="4">
        <f t="shared" si="169"/>
        <v>2800.3500000000004</v>
      </c>
      <c r="FZ63" s="4">
        <f t="shared" si="170"/>
        <v>200.02500000000001</v>
      </c>
      <c r="GA63" s="4">
        <f t="shared" si="171"/>
        <v>17002.125</v>
      </c>
      <c r="GB63" s="4" cm="1">
        <f t="array" ref="GB63">SUMPRODUCT(--(SUM(G63,AC63,AY63,BU63,CQ63,DM63,EI63,FE63,GA63)&gt;PARAMETRELER!$D$21:$D$24), (SUM(G63,AC63,AY63,BU63,CQ63,DM63,EI63,FE63,GA63)-PARAMETRELER!$D$21:$D$24), {0.15;0.05;0.07;0.08})-SUM($H$2,H63,AD63,AZ63,BV63,CR63,DN63,EJ63,FF63)</f>
        <v>3400.4249999999993</v>
      </c>
      <c r="GC63" s="4">
        <f>PARAMETRELER!$D$16</f>
        <v>3400.4249999999993</v>
      </c>
      <c r="GD63" s="4">
        <f t="shared" si="172"/>
        <v>153019.125</v>
      </c>
      <c r="GE63" s="4">
        <f t="shared" si="173"/>
        <v>136017</v>
      </c>
      <c r="GF63" s="4">
        <f t="shared" si="174"/>
        <v>20002.5</v>
      </c>
      <c r="GG63" s="4">
        <f>PARAMETRELER!$D$6</f>
        <v>20002.5</v>
      </c>
      <c r="GH63" s="4">
        <f t="shared" si="175"/>
        <v>0</v>
      </c>
      <c r="GI63" s="4">
        <f>IF(FW63&lt;=PARAMETRELER!$D$6,0,GH63*0.00759)</f>
        <v>0</v>
      </c>
      <c r="GJ63" s="20">
        <f t="shared" si="120"/>
        <v>17002.125</v>
      </c>
      <c r="GK63" s="21">
        <f t="shared" si="121"/>
        <v>4100.5124999999998</v>
      </c>
      <c r="GL63" s="21">
        <f t="shared" si="68"/>
        <v>400.05</v>
      </c>
      <c r="GM63" s="22">
        <f t="shared" si="69"/>
        <v>24503.0625</v>
      </c>
      <c r="GN63" s="44">
        <f t="shared" si="122"/>
        <v>1000.125</v>
      </c>
      <c r="GO63" s="45">
        <f t="shared" si="123"/>
        <v>23502.9375</v>
      </c>
      <c r="GQ63" s="3">
        <v>61</v>
      </c>
      <c r="GR63" s="3" t="str">
        <f t="shared" si="70"/>
        <v xml:space="preserve"> AD SOYAD 61</v>
      </c>
      <c r="GS63" s="4">
        <f t="shared" si="176"/>
        <v>20002.5</v>
      </c>
      <c r="GT63" s="4">
        <f>PARAMETRELER!$D$4</f>
        <v>150018.75</v>
      </c>
      <c r="GU63" s="4">
        <f t="shared" si="177"/>
        <v>2800.3500000000004</v>
      </c>
      <c r="GV63" s="4">
        <f t="shared" si="178"/>
        <v>200.02500000000001</v>
      </c>
      <c r="GW63" s="4">
        <f t="shared" si="179"/>
        <v>17002.125</v>
      </c>
      <c r="GX63" s="4" cm="1">
        <f t="array" ref="GX63">SUMPRODUCT(--(SUM(G63,AC63,AY63,BU63,CQ63,DM63,EI63,FE63,GA63,GW63)&gt;PARAMETRELER!$D$21:$D$24), (SUM(G63,AC63,AY63,BU63,CQ63,DM63,EI63,FE63,GA63,GW63)-PARAMETRELER!$D$21:$D$24), {0.15;0.05;0.07;0.08})-SUM($H$2,H63,AD63,AZ63,BV63,CR63,DN63,EJ63,FF63,GB63)</f>
        <v>3400.4250000000029</v>
      </c>
      <c r="GY63" s="4">
        <f>PARAMETRELER!$D$17</f>
        <v>3400.4250000000029</v>
      </c>
      <c r="GZ63" s="4">
        <f t="shared" si="180"/>
        <v>170021.25</v>
      </c>
      <c r="HA63" s="4">
        <f t="shared" si="181"/>
        <v>153019.125</v>
      </c>
      <c r="HB63" s="4">
        <f t="shared" si="182"/>
        <v>20002.5</v>
      </c>
      <c r="HC63" s="4">
        <f>PARAMETRELER!$D$6</f>
        <v>20002.5</v>
      </c>
      <c r="HD63" s="4">
        <f t="shared" si="183"/>
        <v>0</v>
      </c>
      <c r="HE63" s="4">
        <f>IF(GS63&lt;=PARAMETRELER!$D$6,0,HD63*0.00759)</f>
        <v>0</v>
      </c>
      <c r="HF63" s="20">
        <f t="shared" si="124"/>
        <v>17002.125</v>
      </c>
      <c r="HG63" s="21">
        <f t="shared" si="125"/>
        <v>4100.5124999999998</v>
      </c>
      <c r="HH63" s="21">
        <f t="shared" si="75"/>
        <v>400.05</v>
      </c>
      <c r="HI63" s="22">
        <f t="shared" si="76"/>
        <v>24503.0625</v>
      </c>
      <c r="HJ63" s="44">
        <f t="shared" si="126"/>
        <v>1000.125</v>
      </c>
      <c r="HK63" s="45">
        <f t="shared" si="127"/>
        <v>23502.9375</v>
      </c>
      <c r="HM63" s="3">
        <v>61</v>
      </c>
      <c r="HN63" s="3" t="str">
        <f t="shared" si="77"/>
        <v xml:space="preserve"> AD SOYAD 61</v>
      </c>
      <c r="HO63" s="4">
        <f t="shared" si="184"/>
        <v>20002.5</v>
      </c>
      <c r="HP63" s="4">
        <f>PARAMETRELER!$D$4</f>
        <v>150018.75</v>
      </c>
      <c r="HQ63" s="4">
        <f t="shared" si="185"/>
        <v>2800.3500000000004</v>
      </c>
      <c r="HR63" s="4">
        <f t="shared" si="186"/>
        <v>200.02500000000001</v>
      </c>
      <c r="HS63" s="4">
        <f t="shared" si="187"/>
        <v>17002.125</v>
      </c>
      <c r="HT63" s="4" cm="1">
        <f t="array" ref="HT63">SUMPRODUCT(--(SUM(G63,AC63,AY63,BU63,CQ63,DM63,EI63,FE63,GA63,GW63,HS63)&gt;PARAMETRELER!$D$21:$D$24), (SUM(G63,AC63,AY63,BU63,CQ63,DM63,EI63,FE63,GA63,GW63,HS63)-PARAMETRELER!$D$21:$D$24), {0.15;0.05;0.07;0.08})-SUM($H$2,H63,AD63,AZ63,BV63,CR63,DN63,EJ63,FF63,GB63,GX63)</f>
        <v>3400.4249999999993</v>
      </c>
      <c r="HU63" s="4">
        <f>PARAMETRELER!$D$18</f>
        <v>3400.4249999999993</v>
      </c>
      <c r="HV63" s="4">
        <f t="shared" si="188"/>
        <v>187023.375</v>
      </c>
      <c r="HW63" s="4">
        <f t="shared" si="189"/>
        <v>170021.25</v>
      </c>
      <c r="HX63" s="4">
        <f t="shared" si="190"/>
        <v>20002.5</v>
      </c>
      <c r="HY63" s="4">
        <f>PARAMETRELER!$D$6</f>
        <v>20002.5</v>
      </c>
      <c r="HZ63" s="4">
        <f t="shared" si="191"/>
        <v>0</v>
      </c>
      <c r="IA63" s="4">
        <f>IF(HO63&lt;=PARAMETRELER!$D$6,0,HZ63*0.00759)</f>
        <v>0</v>
      </c>
      <c r="IB63" s="20">
        <f t="shared" si="128"/>
        <v>17002.125</v>
      </c>
      <c r="IC63" s="21">
        <f t="shared" si="129"/>
        <v>4100.5124999999998</v>
      </c>
      <c r="ID63" s="21">
        <f t="shared" si="82"/>
        <v>400.05</v>
      </c>
      <c r="IE63" s="22">
        <f t="shared" si="83"/>
        <v>24503.0625</v>
      </c>
      <c r="IF63" s="44">
        <f t="shared" si="130"/>
        <v>1000.125</v>
      </c>
      <c r="IG63" s="45">
        <f t="shared" si="131"/>
        <v>23502.9375</v>
      </c>
      <c r="II63" s="3">
        <v>61</v>
      </c>
      <c r="IJ63" s="3" t="str">
        <f t="shared" si="84"/>
        <v xml:space="preserve"> AD SOYAD 61</v>
      </c>
      <c r="IK63" s="4">
        <f t="shared" si="192"/>
        <v>20002.5</v>
      </c>
      <c r="IL63" s="4">
        <f>PARAMETRELER!$D$4</f>
        <v>150018.75</v>
      </c>
      <c r="IM63" s="4">
        <f t="shared" si="193"/>
        <v>2800.3500000000004</v>
      </c>
      <c r="IN63" s="4">
        <f t="shared" si="194"/>
        <v>200.02500000000001</v>
      </c>
      <c r="IO63" s="4">
        <f t="shared" si="195"/>
        <v>17002.125</v>
      </c>
      <c r="IP63" s="4" cm="1">
        <f t="array" ref="IP63">SUMPRODUCT(--(SUM(G63,AC63,AY63,BU63,CQ63,DM63,EI63,FE63,GA63,GW63,HS63,IO63)&gt;PARAMETRELER!$D$21:$D$24), (SUM(G63,AC63,AY63,BU63,CQ63,DM63,EI63,FE63,GA63,GW63,HS63,IO63)-PARAMETRELER!$D$21:$D$24), {0.15;0.05;0.07;0.08})-SUM($H$2,H63,AD63,AZ63,BV63,CR63,DN63,EJ63,FF63,GB63,GX63,HT63)</f>
        <v>3400.4249999999993</v>
      </c>
      <c r="IQ63" s="4">
        <f>PARAMETRELER!$D$19</f>
        <v>3400.4249999999993</v>
      </c>
      <c r="IR63" s="4">
        <f t="shared" si="196"/>
        <v>204025.5</v>
      </c>
      <c r="IS63" s="4">
        <f t="shared" si="197"/>
        <v>187023.375</v>
      </c>
      <c r="IT63" s="4">
        <f t="shared" si="198"/>
        <v>20002.5</v>
      </c>
      <c r="IU63" s="4">
        <f>PARAMETRELER!$D$6</f>
        <v>20002.5</v>
      </c>
      <c r="IV63" s="4">
        <f t="shared" si="199"/>
        <v>0</v>
      </c>
      <c r="IW63" s="4">
        <f>IF(IK63&lt;=PARAMETRELER!$D$6,0,IV63*0.00759)</f>
        <v>0</v>
      </c>
      <c r="IX63" s="20">
        <f t="shared" si="132"/>
        <v>17002.125</v>
      </c>
      <c r="IY63" s="21">
        <f t="shared" si="133"/>
        <v>4100.5124999999998</v>
      </c>
      <c r="IZ63" s="21">
        <f t="shared" si="89"/>
        <v>400.05</v>
      </c>
      <c r="JA63" s="22">
        <f t="shared" si="90"/>
        <v>24503.0625</v>
      </c>
      <c r="JB63" s="44">
        <f t="shared" si="134"/>
        <v>1000.125</v>
      </c>
      <c r="JC63" s="45">
        <f t="shared" si="135"/>
        <v>23502.9375</v>
      </c>
    </row>
    <row r="64" spans="1:263" ht="15.6" x14ac:dyDescent="0.3">
      <c r="A64" s="2">
        <v>62</v>
      </c>
      <c r="B64" s="2" t="str">
        <f>'YILLIK MALİYET RAPORU'!B64</f>
        <v xml:space="preserve"> AD SOYAD 62</v>
      </c>
      <c r="C64" s="7">
        <f>'YILLIK MALİYET RAPORU'!C64</f>
        <v>20002.5</v>
      </c>
      <c r="D64" s="11">
        <f>PARAMETRELER!$D$4</f>
        <v>150018.75</v>
      </c>
      <c r="E64" s="7">
        <f t="shared" si="0"/>
        <v>2800.3500000000004</v>
      </c>
      <c r="F64" s="7">
        <f t="shared" si="1"/>
        <v>200.02500000000001</v>
      </c>
      <c r="G64" s="7">
        <f t="shared" si="2"/>
        <v>17002.125</v>
      </c>
      <c r="H64" s="7" cm="1">
        <f t="array" ref="H64">SUMPRODUCT(--(SUM(G64:G64)&gt;PARAMETRELER!$D$21:$D$24), (SUM(G64:G64)-PARAMETRELER!$D$21:$D$24), {0.15;0.05;0.07;0.08})-SUM($H$2:$H$2)</f>
        <v>2550.3187499999999</v>
      </c>
      <c r="I64" s="7">
        <f>PARAMETRELER!$D$8</f>
        <v>2550.3187499999999</v>
      </c>
      <c r="J64" s="7">
        <f t="shared" si="3"/>
        <v>17002.125</v>
      </c>
      <c r="K64" s="7">
        <v>0</v>
      </c>
      <c r="L64" s="7">
        <f t="shared" si="4"/>
        <v>20002.5</v>
      </c>
      <c r="M64" s="5">
        <f>PARAMETRELER!$D$6</f>
        <v>20002.5</v>
      </c>
      <c r="N64" s="7">
        <f t="shared" si="136"/>
        <v>0</v>
      </c>
      <c r="O64" s="7">
        <f>IF(C64&lt;=PARAMETRELER!$D$6,0,N64*0.00759)</f>
        <v>0</v>
      </c>
      <c r="P64" s="20">
        <f t="shared" si="5"/>
        <v>17002.125</v>
      </c>
      <c r="Q64" s="21">
        <f t="shared" si="6"/>
        <v>4100.5124999999998</v>
      </c>
      <c r="R64" s="21">
        <f t="shared" si="7"/>
        <v>400.05</v>
      </c>
      <c r="S64" s="20">
        <f t="shared" si="8"/>
        <v>24503.0625</v>
      </c>
      <c r="T64" s="44">
        <f t="shared" si="9"/>
        <v>1000.125</v>
      </c>
      <c r="U64" s="45">
        <f t="shared" si="91"/>
        <v>23502.9375</v>
      </c>
      <c r="W64" s="2">
        <v>62</v>
      </c>
      <c r="X64" s="2" t="str">
        <f t="shared" si="10"/>
        <v xml:space="preserve"> AD SOYAD 62</v>
      </c>
      <c r="Y64" s="7">
        <f t="shared" si="11"/>
        <v>20002.5</v>
      </c>
      <c r="Z64" s="11">
        <f>PARAMETRELER!$D$4</f>
        <v>150018.75</v>
      </c>
      <c r="AA64" s="7">
        <f t="shared" si="137"/>
        <v>2800.3500000000004</v>
      </c>
      <c r="AB64" s="7">
        <f t="shared" si="138"/>
        <v>200.02500000000001</v>
      </c>
      <c r="AC64" s="7">
        <f t="shared" si="12"/>
        <v>17002.125</v>
      </c>
      <c r="AD64" s="7" cm="1">
        <f t="array" ref="AD64">SUMPRODUCT(--(SUM(G64,AC64)&gt;PARAMETRELER!$D$21:$D$24), (SUM(G64,AC64)-PARAMETRELER!$D$21:$D$24), {0.15;0.05;0.07;0.08})-SUM($H$2,H64)</f>
        <v>2550.3187499999999</v>
      </c>
      <c r="AE64" s="7">
        <f>PARAMETRELER!$D$9</f>
        <v>2550.3187499999999</v>
      </c>
      <c r="AF64" s="7">
        <f t="shared" si="13"/>
        <v>34004.25</v>
      </c>
      <c r="AG64" s="7">
        <f t="shared" si="14"/>
        <v>17002.125</v>
      </c>
      <c r="AH64" s="7">
        <f t="shared" si="15"/>
        <v>20002.5</v>
      </c>
      <c r="AI64" s="5">
        <f>PARAMETRELER!$D$6</f>
        <v>20002.5</v>
      </c>
      <c r="AJ64" s="7">
        <f t="shared" si="139"/>
        <v>0</v>
      </c>
      <c r="AK64" s="7">
        <f>IF(Y64&lt;=PARAMETRELER!$D$6,0,AJ64*0.00759)</f>
        <v>0</v>
      </c>
      <c r="AL64" s="20">
        <f t="shared" si="92"/>
        <v>17002.125</v>
      </c>
      <c r="AM64" s="21">
        <f t="shared" si="93"/>
        <v>4100.5124999999998</v>
      </c>
      <c r="AN64" s="21">
        <f t="shared" si="16"/>
        <v>400.05</v>
      </c>
      <c r="AO64" s="20">
        <f t="shared" si="17"/>
        <v>24503.0625</v>
      </c>
      <c r="AP64" s="44">
        <f t="shared" si="94"/>
        <v>1000.125</v>
      </c>
      <c r="AQ64" s="45">
        <f t="shared" si="95"/>
        <v>23502.9375</v>
      </c>
      <c r="AS64" s="2">
        <v>62</v>
      </c>
      <c r="AT64" s="2" t="str">
        <f t="shared" si="18"/>
        <v xml:space="preserve"> AD SOYAD 62</v>
      </c>
      <c r="AU64" s="7">
        <f t="shared" si="19"/>
        <v>20002.5</v>
      </c>
      <c r="AV64" s="11">
        <f>PARAMETRELER!$D$4</f>
        <v>150018.75</v>
      </c>
      <c r="AW64" s="7">
        <f t="shared" si="140"/>
        <v>2800.3500000000004</v>
      </c>
      <c r="AX64" s="7">
        <f t="shared" si="141"/>
        <v>200.02500000000001</v>
      </c>
      <c r="AY64" s="7">
        <f t="shared" si="20"/>
        <v>17002.125</v>
      </c>
      <c r="AZ64" s="7" cm="1">
        <f t="array" ref="AZ64">SUMPRODUCT(--(SUM(G64,AC64,AY64)&gt;PARAMETRELER!$D$21:$D$24), (SUM(G64,AC64,AY64)-PARAMETRELER!$D$21:$D$24), {0.15;0.05;0.07;0.08})-SUM($H$2,H64,AD64)</f>
        <v>2550.3187499999995</v>
      </c>
      <c r="BA64" s="7">
        <f>PARAMETRELER!$D$10</f>
        <v>2550.3187499999995</v>
      </c>
      <c r="BB64" s="7">
        <f t="shared" si="21"/>
        <v>51006.375</v>
      </c>
      <c r="BC64" s="7">
        <f t="shared" si="22"/>
        <v>34004.25</v>
      </c>
      <c r="BD64" s="7">
        <f t="shared" si="23"/>
        <v>20002.5</v>
      </c>
      <c r="BE64" s="5">
        <f>PARAMETRELER!$D$6</f>
        <v>20002.5</v>
      </c>
      <c r="BF64" s="7">
        <f t="shared" si="142"/>
        <v>0</v>
      </c>
      <c r="BG64" s="7">
        <f>IF(AU64&lt;=PARAMETRELER!$D$6,0,BF64*0.00759)</f>
        <v>0</v>
      </c>
      <c r="BH64" s="20">
        <f t="shared" si="96"/>
        <v>17002.125</v>
      </c>
      <c r="BI64" s="21">
        <f t="shared" si="97"/>
        <v>4100.5124999999998</v>
      </c>
      <c r="BJ64" s="21">
        <f t="shared" si="24"/>
        <v>400.05</v>
      </c>
      <c r="BK64" s="20">
        <f t="shared" si="25"/>
        <v>24503.0625</v>
      </c>
      <c r="BL64" s="44">
        <f t="shared" si="98"/>
        <v>1000.125</v>
      </c>
      <c r="BM64" s="45">
        <f t="shared" si="99"/>
        <v>23502.9375</v>
      </c>
      <c r="BO64" s="2">
        <v>62</v>
      </c>
      <c r="BP64" s="2" t="str">
        <f t="shared" si="26"/>
        <v xml:space="preserve"> AD SOYAD 62</v>
      </c>
      <c r="BQ64" s="7">
        <f t="shared" si="27"/>
        <v>20002.5</v>
      </c>
      <c r="BR64" s="11">
        <f>PARAMETRELER!$D$4</f>
        <v>150018.75</v>
      </c>
      <c r="BS64" s="7">
        <f t="shared" si="143"/>
        <v>2800.3500000000004</v>
      </c>
      <c r="BT64" s="7">
        <f t="shared" si="144"/>
        <v>200.02500000000001</v>
      </c>
      <c r="BU64" s="7">
        <f t="shared" si="28"/>
        <v>17002.125</v>
      </c>
      <c r="BV64" s="7" cm="1">
        <f t="array" ref="BV64">SUMPRODUCT(--(SUM(G64,AC64,AY64,BU64)&gt;PARAMETRELER!$D$21:$D$24), (SUM(G64,AC64,AY64,BU64)-PARAMETRELER!$D$21:$D$24), {0.15;0.05;0.07;0.08})-SUM($H$2,H64,AD64,AZ64)</f>
        <v>2550.3187500000004</v>
      </c>
      <c r="BW64" s="7">
        <f>PARAMETRELER!$D$11</f>
        <v>2550.3187500000004</v>
      </c>
      <c r="BX64" s="7">
        <f t="shared" si="29"/>
        <v>68008.5</v>
      </c>
      <c r="BY64" s="7">
        <f t="shared" si="30"/>
        <v>51006.375</v>
      </c>
      <c r="BZ64" s="7">
        <f t="shared" si="31"/>
        <v>20002.5</v>
      </c>
      <c r="CA64" s="5">
        <f>PARAMETRELER!$D$6</f>
        <v>20002.5</v>
      </c>
      <c r="CB64" s="7">
        <f t="shared" si="145"/>
        <v>0</v>
      </c>
      <c r="CC64" s="7">
        <f>IF(BQ64&lt;=PARAMETRELER!$D$6,0,CB64*0.00759)</f>
        <v>0</v>
      </c>
      <c r="CD64" s="20">
        <f t="shared" si="100"/>
        <v>17002.125</v>
      </c>
      <c r="CE64" s="21">
        <f t="shared" si="101"/>
        <v>4100.5124999999998</v>
      </c>
      <c r="CF64" s="21">
        <f t="shared" si="32"/>
        <v>400.05</v>
      </c>
      <c r="CG64" s="20">
        <f t="shared" si="33"/>
        <v>24503.0625</v>
      </c>
      <c r="CH64" s="44">
        <f t="shared" si="102"/>
        <v>1000.125</v>
      </c>
      <c r="CI64" s="45">
        <f t="shared" si="103"/>
        <v>23502.9375</v>
      </c>
      <c r="CK64" s="2">
        <v>62</v>
      </c>
      <c r="CL64" s="2" t="str">
        <f t="shared" si="34"/>
        <v xml:space="preserve"> AD SOYAD 62</v>
      </c>
      <c r="CM64" s="7">
        <f t="shared" si="35"/>
        <v>20002.5</v>
      </c>
      <c r="CN64" s="11">
        <f>PARAMETRELER!$D$4</f>
        <v>150018.75</v>
      </c>
      <c r="CO64" s="7">
        <f t="shared" si="146"/>
        <v>2800.3500000000004</v>
      </c>
      <c r="CP64" s="7">
        <f t="shared" si="147"/>
        <v>200.02500000000001</v>
      </c>
      <c r="CQ64" s="7">
        <f t="shared" si="36"/>
        <v>17002.125</v>
      </c>
      <c r="CR64" s="7" cm="1">
        <f t="array" ref="CR64">SUMPRODUCT(--(SUM(G64,AC64,AY64,BU64,CQ64)&gt;PARAMETRELER!$D$21:$D$24), (SUM(G64,AC64,AY64,BU64,CQ64)-PARAMETRELER!$D$21:$D$24), {0.15;0.05;0.07;0.08})-SUM($H$2,H64,AD64,AZ64,BV64)</f>
        <v>2550.3187500000004</v>
      </c>
      <c r="CS64" s="7">
        <f>PARAMETRELER!$D$12</f>
        <v>2550.3187500000004</v>
      </c>
      <c r="CT64" s="7">
        <f t="shared" si="37"/>
        <v>85010.625</v>
      </c>
      <c r="CU64" s="7">
        <f t="shared" si="38"/>
        <v>68008.5</v>
      </c>
      <c r="CV64" s="7">
        <f t="shared" si="39"/>
        <v>20002.5</v>
      </c>
      <c r="CW64" s="5">
        <f>PARAMETRELER!$D$6</f>
        <v>20002.5</v>
      </c>
      <c r="CX64" s="7">
        <f t="shared" si="148"/>
        <v>0</v>
      </c>
      <c r="CY64" s="7">
        <f>IF(CM64&lt;=PARAMETRELER!$D$6,0,CX64*0.00759)</f>
        <v>0</v>
      </c>
      <c r="CZ64" s="20">
        <f t="shared" si="104"/>
        <v>17002.125</v>
      </c>
      <c r="DA64" s="21">
        <f t="shared" si="105"/>
        <v>4100.5124999999998</v>
      </c>
      <c r="DB64" s="21">
        <f t="shared" si="40"/>
        <v>400.05</v>
      </c>
      <c r="DC64" s="20">
        <f t="shared" si="41"/>
        <v>24503.0625</v>
      </c>
      <c r="DD64" s="44">
        <f t="shared" si="106"/>
        <v>1000.125</v>
      </c>
      <c r="DE64" s="45">
        <f t="shared" si="107"/>
        <v>23502.9375</v>
      </c>
      <c r="DG64" s="2">
        <v>62</v>
      </c>
      <c r="DH64" s="2" t="str">
        <f t="shared" si="200"/>
        <v xml:space="preserve"> AD SOYAD 62</v>
      </c>
      <c r="DI64" s="7">
        <f t="shared" si="201"/>
        <v>20002.5</v>
      </c>
      <c r="DJ64" s="11">
        <f>PARAMETRELER!$D$4</f>
        <v>150018.75</v>
      </c>
      <c r="DK64" s="7">
        <f t="shared" si="149"/>
        <v>2800.3500000000004</v>
      </c>
      <c r="DL64" s="7">
        <f t="shared" si="150"/>
        <v>200.02500000000001</v>
      </c>
      <c r="DM64" s="7">
        <f t="shared" si="43"/>
        <v>17002.125</v>
      </c>
      <c r="DN64" s="7" cm="1">
        <f t="array" ref="DN64">SUMPRODUCT(--(SUM(G64,AC64,AY64,BU64,CQ64,DM64)&gt;PARAMETRELER!$D$21:$D$24), (SUM(G64,AC64,AY64,BU64,CQ64,DM64)-PARAMETRELER!$D$21:$D$24), {0.15;0.05;0.07;0.08})-SUM($H$2,H64,AD64,AZ64,BV64,CR64)</f>
        <v>2550.3187499999985</v>
      </c>
      <c r="DO64" s="7">
        <f>PARAMETRELER!$D$13</f>
        <v>2550.3187499999985</v>
      </c>
      <c r="DP64" s="7">
        <f t="shared" si="44"/>
        <v>102012.75</v>
      </c>
      <c r="DQ64" s="7">
        <f t="shared" si="45"/>
        <v>85010.625</v>
      </c>
      <c r="DR64" s="7">
        <f t="shared" si="46"/>
        <v>20002.5</v>
      </c>
      <c r="DS64" s="5">
        <f>PARAMETRELER!$D$6</f>
        <v>20002.5</v>
      </c>
      <c r="DT64" s="7">
        <f t="shared" si="151"/>
        <v>0</v>
      </c>
      <c r="DU64" s="7">
        <f>IF(DI64&lt;=PARAMETRELER!$D$6,0,DT64*0.00759)</f>
        <v>0</v>
      </c>
      <c r="DV64" s="20">
        <f t="shared" si="108"/>
        <v>17002.125</v>
      </c>
      <c r="DW64" s="21">
        <f t="shared" si="109"/>
        <v>4100.5124999999998</v>
      </c>
      <c r="DX64" s="21">
        <f t="shared" si="47"/>
        <v>400.05</v>
      </c>
      <c r="DY64" s="20">
        <f t="shared" si="48"/>
        <v>24503.0625</v>
      </c>
      <c r="DZ64" s="44">
        <f t="shared" si="110"/>
        <v>1000.125</v>
      </c>
      <c r="EA64" s="45">
        <f t="shared" si="111"/>
        <v>23502.9375</v>
      </c>
      <c r="EC64" s="2">
        <v>62</v>
      </c>
      <c r="ED64" s="2" t="str">
        <f t="shared" si="49"/>
        <v xml:space="preserve"> AD SOYAD 62</v>
      </c>
      <c r="EE64" s="7">
        <f t="shared" si="152"/>
        <v>20002.5</v>
      </c>
      <c r="EF64" s="11">
        <f>PARAMETRELER!$D$4</f>
        <v>150018.75</v>
      </c>
      <c r="EG64" s="7">
        <f t="shared" si="153"/>
        <v>2800.3500000000004</v>
      </c>
      <c r="EH64" s="7">
        <f t="shared" si="154"/>
        <v>200.02500000000001</v>
      </c>
      <c r="EI64" s="7">
        <f t="shared" si="155"/>
        <v>17002.125</v>
      </c>
      <c r="EJ64" s="7" cm="1">
        <f t="array" ref="EJ64">SUMPRODUCT(--(SUM(G64,AC64,AY64,BU64,CQ64,DM64,EI64)&gt;PARAMETRELER!$D$21:$D$24), (SUM(G64,AC64,AY64,BU64,CQ64,DM64,EI64)-PARAMETRELER!$D$21:$D$24), {0.15;0.05;0.07;0.08})-SUM($H$2,H64,AD64,AZ64,BV64,CR64,DN64)</f>
        <v>3001.0625000000036</v>
      </c>
      <c r="EK64" s="7">
        <f>PARAMETRELER!$D$14</f>
        <v>3001.0625000000036</v>
      </c>
      <c r="EL64" s="7">
        <f t="shared" si="156"/>
        <v>119014.875</v>
      </c>
      <c r="EM64" s="7">
        <f t="shared" si="157"/>
        <v>102012.75</v>
      </c>
      <c r="EN64" s="7">
        <f t="shared" si="158"/>
        <v>20002.5</v>
      </c>
      <c r="EO64" s="5">
        <f>PARAMETRELER!$D$6</f>
        <v>20002.5</v>
      </c>
      <c r="EP64" s="7">
        <f t="shared" si="159"/>
        <v>0</v>
      </c>
      <c r="EQ64" s="7">
        <f>IF(EE64&lt;=PARAMETRELER!$D$6,0,EP64*0.00759)</f>
        <v>0</v>
      </c>
      <c r="ER64" s="20">
        <f t="shared" si="112"/>
        <v>17002.125</v>
      </c>
      <c r="ES64" s="21">
        <f t="shared" si="113"/>
        <v>4100.5124999999998</v>
      </c>
      <c r="ET64" s="21">
        <f t="shared" si="54"/>
        <v>400.05</v>
      </c>
      <c r="EU64" s="20">
        <f t="shared" si="55"/>
        <v>24503.0625</v>
      </c>
      <c r="EV64" s="44">
        <f t="shared" si="114"/>
        <v>1000.125</v>
      </c>
      <c r="EW64" s="45">
        <f t="shared" si="115"/>
        <v>23502.9375</v>
      </c>
      <c r="EY64" s="2">
        <v>62</v>
      </c>
      <c r="EZ64" s="2" t="str">
        <f t="shared" si="56"/>
        <v xml:space="preserve"> AD SOYAD 62</v>
      </c>
      <c r="FA64" s="7">
        <f t="shared" si="160"/>
        <v>20002.5</v>
      </c>
      <c r="FB64" s="11">
        <f>PARAMETRELER!$D$4</f>
        <v>150018.75</v>
      </c>
      <c r="FC64" s="7">
        <f t="shared" si="161"/>
        <v>2800.3500000000004</v>
      </c>
      <c r="FD64" s="7">
        <f t="shared" si="162"/>
        <v>200.02500000000001</v>
      </c>
      <c r="FE64" s="7">
        <f t="shared" si="163"/>
        <v>17002.125</v>
      </c>
      <c r="FF64" s="7" cm="1">
        <f t="array" ref="FF64">SUMPRODUCT(--(SUM(G64,AC64,AY64,BU64,CQ64,DM64,EI64,FE64)&gt;PARAMETRELER!$D$21:$D$24), (SUM(G64,AC64,AY64,BU64,CQ64,DM64,EI64,FE64)-PARAMETRELER!$D$21:$D$24), {0.15;0.05;0.07;0.08})-SUM($H$2,H64,AD64,AZ64,BV64,CR64,DN64,EJ64)</f>
        <v>3400.4249999999956</v>
      </c>
      <c r="FG64" s="7">
        <f>PARAMETRELER!$D$15</f>
        <v>3400.4249999999956</v>
      </c>
      <c r="FH64" s="7">
        <f t="shared" si="164"/>
        <v>136017</v>
      </c>
      <c r="FI64" s="7">
        <f t="shared" si="165"/>
        <v>119014.875</v>
      </c>
      <c r="FJ64" s="7">
        <f t="shared" si="166"/>
        <v>20002.5</v>
      </c>
      <c r="FK64" s="5">
        <f>PARAMETRELER!$D$6</f>
        <v>20002.5</v>
      </c>
      <c r="FL64" s="7">
        <f t="shared" si="167"/>
        <v>0</v>
      </c>
      <c r="FM64" s="7">
        <f>IF(FA64&lt;=PARAMETRELER!$D$6,0,FL64*0.00759)</f>
        <v>0</v>
      </c>
      <c r="FN64" s="20">
        <f t="shared" si="116"/>
        <v>17002.125</v>
      </c>
      <c r="FO64" s="21">
        <f t="shared" si="117"/>
        <v>4100.5124999999998</v>
      </c>
      <c r="FP64" s="21">
        <f t="shared" si="61"/>
        <v>400.05</v>
      </c>
      <c r="FQ64" s="20">
        <f t="shared" si="62"/>
        <v>24503.0625</v>
      </c>
      <c r="FR64" s="44">
        <f t="shared" si="118"/>
        <v>1000.125</v>
      </c>
      <c r="FS64" s="45">
        <f t="shared" si="119"/>
        <v>23502.9375</v>
      </c>
      <c r="FU64" s="2">
        <v>62</v>
      </c>
      <c r="FV64" s="2" t="str">
        <f t="shared" si="63"/>
        <v xml:space="preserve"> AD SOYAD 62</v>
      </c>
      <c r="FW64" s="7">
        <f t="shared" si="168"/>
        <v>20002.5</v>
      </c>
      <c r="FX64" s="11">
        <f>PARAMETRELER!$D$4</f>
        <v>150018.75</v>
      </c>
      <c r="FY64" s="7">
        <f t="shared" si="169"/>
        <v>2800.3500000000004</v>
      </c>
      <c r="FZ64" s="7">
        <f t="shared" si="170"/>
        <v>200.02500000000001</v>
      </c>
      <c r="GA64" s="7">
        <f t="shared" si="171"/>
        <v>17002.125</v>
      </c>
      <c r="GB64" s="7" cm="1">
        <f t="array" ref="GB64">SUMPRODUCT(--(SUM(G64,AC64,AY64,BU64,CQ64,DM64,EI64,FE64,GA64)&gt;PARAMETRELER!$D$21:$D$24), (SUM(G64,AC64,AY64,BU64,CQ64,DM64,EI64,FE64,GA64)-PARAMETRELER!$D$21:$D$24), {0.15;0.05;0.07;0.08})-SUM($H$2,H64,AD64,AZ64,BV64,CR64,DN64,EJ64,FF64)</f>
        <v>3400.4249999999993</v>
      </c>
      <c r="GC64" s="7">
        <f>PARAMETRELER!$D$16</f>
        <v>3400.4249999999993</v>
      </c>
      <c r="GD64" s="7">
        <f t="shared" si="172"/>
        <v>153019.125</v>
      </c>
      <c r="GE64" s="7">
        <f t="shared" si="173"/>
        <v>136017</v>
      </c>
      <c r="GF64" s="7">
        <f t="shared" si="174"/>
        <v>20002.5</v>
      </c>
      <c r="GG64" s="5">
        <f>PARAMETRELER!$D$6</f>
        <v>20002.5</v>
      </c>
      <c r="GH64" s="7">
        <f t="shared" si="175"/>
        <v>0</v>
      </c>
      <c r="GI64" s="7">
        <f>IF(FW64&lt;=PARAMETRELER!$D$6,0,GH64*0.00759)</f>
        <v>0</v>
      </c>
      <c r="GJ64" s="20">
        <f t="shared" si="120"/>
        <v>17002.125</v>
      </c>
      <c r="GK64" s="21">
        <f t="shared" si="121"/>
        <v>4100.5124999999998</v>
      </c>
      <c r="GL64" s="21">
        <f t="shared" si="68"/>
        <v>400.05</v>
      </c>
      <c r="GM64" s="20">
        <f t="shared" si="69"/>
        <v>24503.0625</v>
      </c>
      <c r="GN64" s="44">
        <f t="shared" si="122"/>
        <v>1000.125</v>
      </c>
      <c r="GO64" s="45">
        <f t="shared" si="123"/>
        <v>23502.9375</v>
      </c>
      <c r="GQ64" s="2">
        <v>62</v>
      </c>
      <c r="GR64" s="2" t="str">
        <f t="shared" si="70"/>
        <v xml:space="preserve"> AD SOYAD 62</v>
      </c>
      <c r="GS64" s="7">
        <f t="shared" si="176"/>
        <v>20002.5</v>
      </c>
      <c r="GT64" s="11">
        <f>PARAMETRELER!$D$4</f>
        <v>150018.75</v>
      </c>
      <c r="GU64" s="7">
        <f t="shared" si="177"/>
        <v>2800.3500000000004</v>
      </c>
      <c r="GV64" s="7">
        <f t="shared" si="178"/>
        <v>200.02500000000001</v>
      </c>
      <c r="GW64" s="7">
        <f t="shared" si="179"/>
        <v>17002.125</v>
      </c>
      <c r="GX64" s="7" cm="1">
        <f t="array" ref="GX64">SUMPRODUCT(--(SUM(G64,AC64,AY64,BU64,CQ64,DM64,EI64,FE64,GA64,GW64)&gt;PARAMETRELER!$D$21:$D$24), (SUM(G64,AC64,AY64,BU64,CQ64,DM64,EI64,FE64,GA64,GW64)-PARAMETRELER!$D$21:$D$24), {0.15;0.05;0.07;0.08})-SUM($H$2,H64,AD64,AZ64,BV64,CR64,DN64,EJ64,FF64,GB64)</f>
        <v>3400.4250000000029</v>
      </c>
      <c r="GY64" s="7">
        <f>PARAMETRELER!$D$17</f>
        <v>3400.4250000000029</v>
      </c>
      <c r="GZ64" s="7">
        <f t="shared" si="180"/>
        <v>170021.25</v>
      </c>
      <c r="HA64" s="7">
        <f t="shared" si="181"/>
        <v>153019.125</v>
      </c>
      <c r="HB64" s="7">
        <f t="shared" si="182"/>
        <v>20002.5</v>
      </c>
      <c r="HC64" s="5">
        <f>PARAMETRELER!$D$6</f>
        <v>20002.5</v>
      </c>
      <c r="HD64" s="7">
        <f t="shared" si="183"/>
        <v>0</v>
      </c>
      <c r="HE64" s="7">
        <f>IF(GS64&lt;=PARAMETRELER!$D$6,0,HD64*0.00759)</f>
        <v>0</v>
      </c>
      <c r="HF64" s="20">
        <f t="shared" si="124"/>
        <v>17002.125</v>
      </c>
      <c r="HG64" s="21">
        <f t="shared" si="125"/>
        <v>4100.5124999999998</v>
      </c>
      <c r="HH64" s="21">
        <f t="shared" si="75"/>
        <v>400.05</v>
      </c>
      <c r="HI64" s="20">
        <f t="shared" si="76"/>
        <v>24503.0625</v>
      </c>
      <c r="HJ64" s="44">
        <f t="shared" si="126"/>
        <v>1000.125</v>
      </c>
      <c r="HK64" s="45">
        <f t="shared" si="127"/>
        <v>23502.9375</v>
      </c>
      <c r="HM64" s="2">
        <v>62</v>
      </c>
      <c r="HN64" s="2" t="str">
        <f t="shared" si="77"/>
        <v xml:space="preserve"> AD SOYAD 62</v>
      </c>
      <c r="HO64" s="7">
        <f t="shared" si="184"/>
        <v>20002.5</v>
      </c>
      <c r="HP64" s="11">
        <f>PARAMETRELER!$D$4</f>
        <v>150018.75</v>
      </c>
      <c r="HQ64" s="7">
        <f t="shared" si="185"/>
        <v>2800.3500000000004</v>
      </c>
      <c r="HR64" s="7">
        <f t="shared" si="186"/>
        <v>200.02500000000001</v>
      </c>
      <c r="HS64" s="7">
        <f t="shared" si="187"/>
        <v>17002.125</v>
      </c>
      <c r="HT64" s="7" cm="1">
        <f t="array" ref="HT64">SUMPRODUCT(--(SUM(G64,AC64,AY64,BU64,CQ64,DM64,EI64,FE64,GA64,GW64,HS64)&gt;PARAMETRELER!$D$21:$D$24), (SUM(G64,AC64,AY64,BU64,CQ64,DM64,EI64,FE64,GA64,GW64,HS64)-PARAMETRELER!$D$21:$D$24), {0.15;0.05;0.07;0.08})-SUM($H$2,H64,AD64,AZ64,BV64,CR64,DN64,EJ64,FF64,GB64,GX64)</f>
        <v>3400.4249999999993</v>
      </c>
      <c r="HU64" s="7">
        <f>PARAMETRELER!$D$18</f>
        <v>3400.4249999999993</v>
      </c>
      <c r="HV64" s="7">
        <f t="shared" si="188"/>
        <v>187023.375</v>
      </c>
      <c r="HW64" s="7">
        <f t="shared" si="189"/>
        <v>170021.25</v>
      </c>
      <c r="HX64" s="7">
        <f t="shared" si="190"/>
        <v>20002.5</v>
      </c>
      <c r="HY64" s="5">
        <f>PARAMETRELER!$D$6</f>
        <v>20002.5</v>
      </c>
      <c r="HZ64" s="7">
        <f t="shared" si="191"/>
        <v>0</v>
      </c>
      <c r="IA64" s="7">
        <f>IF(HO64&lt;=PARAMETRELER!$D$6,0,HZ64*0.00759)</f>
        <v>0</v>
      </c>
      <c r="IB64" s="20">
        <f t="shared" si="128"/>
        <v>17002.125</v>
      </c>
      <c r="IC64" s="21">
        <f t="shared" si="129"/>
        <v>4100.5124999999998</v>
      </c>
      <c r="ID64" s="21">
        <f t="shared" si="82"/>
        <v>400.05</v>
      </c>
      <c r="IE64" s="20">
        <f t="shared" si="83"/>
        <v>24503.0625</v>
      </c>
      <c r="IF64" s="44">
        <f t="shared" si="130"/>
        <v>1000.125</v>
      </c>
      <c r="IG64" s="45">
        <f t="shared" si="131"/>
        <v>23502.9375</v>
      </c>
      <c r="II64" s="2">
        <v>62</v>
      </c>
      <c r="IJ64" s="2" t="str">
        <f t="shared" si="84"/>
        <v xml:space="preserve"> AD SOYAD 62</v>
      </c>
      <c r="IK64" s="7">
        <f t="shared" si="192"/>
        <v>20002.5</v>
      </c>
      <c r="IL64" s="11">
        <f>PARAMETRELER!$D$4</f>
        <v>150018.75</v>
      </c>
      <c r="IM64" s="7">
        <f t="shared" si="193"/>
        <v>2800.3500000000004</v>
      </c>
      <c r="IN64" s="7">
        <f t="shared" si="194"/>
        <v>200.02500000000001</v>
      </c>
      <c r="IO64" s="7">
        <f t="shared" si="195"/>
        <v>17002.125</v>
      </c>
      <c r="IP64" s="7" cm="1">
        <f t="array" ref="IP64">SUMPRODUCT(--(SUM(G64,AC64,AY64,BU64,CQ64,DM64,EI64,FE64,GA64,GW64,HS64,IO64)&gt;PARAMETRELER!$D$21:$D$24), (SUM(G64,AC64,AY64,BU64,CQ64,DM64,EI64,FE64,GA64,GW64,HS64,IO64)-PARAMETRELER!$D$21:$D$24), {0.15;0.05;0.07;0.08})-SUM($H$2,H64,AD64,AZ64,BV64,CR64,DN64,EJ64,FF64,GB64,GX64,HT64)</f>
        <v>3400.4249999999993</v>
      </c>
      <c r="IQ64" s="7">
        <f>PARAMETRELER!$D$19</f>
        <v>3400.4249999999993</v>
      </c>
      <c r="IR64" s="7">
        <f t="shared" si="196"/>
        <v>204025.5</v>
      </c>
      <c r="IS64" s="7">
        <f t="shared" si="197"/>
        <v>187023.375</v>
      </c>
      <c r="IT64" s="7">
        <f t="shared" si="198"/>
        <v>20002.5</v>
      </c>
      <c r="IU64" s="5">
        <f>PARAMETRELER!$D$6</f>
        <v>20002.5</v>
      </c>
      <c r="IV64" s="7">
        <f t="shared" si="199"/>
        <v>0</v>
      </c>
      <c r="IW64" s="7">
        <f>IF(IK64&lt;=PARAMETRELER!$D$6,0,IV64*0.00759)</f>
        <v>0</v>
      </c>
      <c r="IX64" s="20">
        <f t="shared" si="132"/>
        <v>17002.125</v>
      </c>
      <c r="IY64" s="21">
        <f t="shared" si="133"/>
        <v>4100.5124999999998</v>
      </c>
      <c r="IZ64" s="21">
        <f t="shared" si="89"/>
        <v>400.05</v>
      </c>
      <c r="JA64" s="20">
        <f t="shared" si="90"/>
        <v>24503.0625</v>
      </c>
      <c r="JB64" s="44">
        <f t="shared" si="134"/>
        <v>1000.125</v>
      </c>
      <c r="JC64" s="45">
        <f t="shared" si="135"/>
        <v>23502.9375</v>
      </c>
    </row>
    <row r="65" spans="1:263" ht="15.6" x14ac:dyDescent="0.3">
      <c r="A65" s="3">
        <v>63</v>
      </c>
      <c r="B65" s="3" t="str">
        <f>'YILLIK MALİYET RAPORU'!B65</f>
        <v xml:space="preserve"> AD SOYAD 63</v>
      </c>
      <c r="C65" s="4">
        <f>'YILLIK MALİYET RAPORU'!C65</f>
        <v>20002.5</v>
      </c>
      <c r="D65" s="4">
        <f>PARAMETRELER!$D$4</f>
        <v>150018.75</v>
      </c>
      <c r="E65" s="4">
        <f t="shared" si="0"/>
        <v>2800.3500000000004</v>
      </c>
      <c r="F65" s="4">
        <f t="shared" si="1"/>
        <v>200.02500000000001</v>
      </c>
      <c r="G65" s="4">
        <f t="shared" si="2"/>
        <v>17002.125</v>
      </c>
      <c r="H65" s="4" cm="1">
        <f t="array" ref="H65">SUMPRODUCT(--(SUM(G65:G65)&gt;PARAMETRELER!$D$21:$D$24), (SUM(G65:G65)-PARAMETRELER!$D$21:$D$24), {0.15;0.05;0.07;0.08})-SUM($H$2:$H$2)</f>
        <v>2550.3187499999999</v>
      </c>
      <c r="I65" s="4">
        <f>PARAMETRELER!$D$8</f>
        <v>2550.3187499999999</v>
      </c>
      <c r="J65" s="4">
        <f t="shared" si="3"/>
        <v>17002.125</v>
      </c>
      <c r="K65" s="4">
        <v>0</v>
      </c>
      <c r="L65" s="4">
        <f t="shared" si="4"/>
        <v>20002.5</v>
      </c>
      <c r="M65" s="4">
        <f>PARAMETRELER!$D$6</f>
        <v>20002.5</v>
      </c>
      <c r="N65" s="4">
        <f t="shared" si="136"/>
        <v>0</v>
      </c>
      <c r="O65" s="4">
        <f>IF(C65&lt;=PARAMETRELER!$D$6,0,N65*0.00759)</f>
        <v>0</v>
      </c>
      <c r="P65" s="20">
        <f t="shared" si="5"/>
        <v>17002.125</v>
      </c>
      <c r="Q65" s="21">
        <f t="shared" si="6"/>
        <v>4100.5124999999998</v>
      </c>
      <c r="R65" s="21">
        <f t="shared" si="7"/>
        <v>400.05</v>
      </c>
      <c r="S65" s="22">
        <f t="shared" si="8"/>
        <v>24503.0625</v>
      </c>
      <c r="T65" s="44">
        <f t="shared" si="9"/>
        <v>1000.125</v>
      </c>
      <c r="U65" s="45">
        <f t="shared" si="91"/>
        <v>23502.9375</v>
      </c>
      <c r="W65" s="3">
        <v>63</v>
      </c>
      <c r="X65" s="3" t="str">
        <f t="shared" si="10"/>
        <v xml:space="preserve"> AD SOYAD 63</v>
      </c>
      <c r="Y65" s="4">
        <f t="shared" si="11"/>
        <v>20002.5</v>
      </c>
      <c r="Z65" s="4">
        <f>PARAMETRELER!$D$4</f>
        <v>150018.75</v>
      </c>
      <c r="AA65" s="4">
        <f t="shared" si="137"/>
        <v>2800.3500000000004</v>
      </c>
      <c r="AB65" s="4">
        <f t="shared" si="138"/>
        <v>200.02500000000001</v>
      </c>
      <c r="AC65" s="4">
        <f t="shared" si="12"/>
        <v>17002.125</v>
      </c>
      <c r="AD65" s="4" cm="1">
        <f t="array" ref="AD65">SUMPRODUCT(--(SUM(G65,AC65)&gt;PARAMETRELER!$D$21:$D$24), (SUM(G65,AC65)-PARAMETRELER!$D$21:$D$24), {0.15;0.05;0.07;0.08})-SUM($H$2,H65)</f>
        <v>2550.3187499999999</v>
      </c>
      <c r="AE65" s="4">
        <f>PARAMETRELER!$D$9</f>
        <v>2550.3187499999999</v>
      </c>
      <c r="AF65" s="4">
        <f t="shared" si="13"/>
        <v>34004.25</v>
      </c>
      <c r="AG65" s="4">
        <f t="shared" si="14"/>
        <v>17002.125</v>
      </c>
      <c r="AH65" s="4">
        <f t="shared" si="15"/>
        <v>20002.5</v>
      </c>
      <c r="AI65" s="4">
        <f>PARAMETRELER!$D$6</f>
        <v>20002.5</v>
      </c>
      <c r="AJ65" s="4">
        <f t="shared" si="139"/>
        <v>0</v>
      </c>
      <c r="AK65" s="4">
        <f>IF(Y65&lt;=PARAMETRELER!$D$6,0,AJ65*0.00759)</f>
        <v>0</v>
      </c>
      <c r="AL65" s="20">
        <f t="shared" si="92"/>
        <v>17002.125</v>
      </c>
      <c r="AM65" s="21">
        <f t="shared" si="93"/>
        <v>4100.5124999999998</v>
      </c>
      <c r="AN65" s="21">
        <f t="shared" si="16"/>
        <v>400.05</v>
      </c>
      <c r="AO65" s="22">
        <f t="shared" si="17"/>
        <v>24503.0625</v>
      </c>
      <c r="AP65" s="44">
        <f t="shared" si="94"/>
        <v>1000.125</v>
      </c>
      <c r="AQ65" s="45">
        <f t="shared" si="95"/>
        <v>23502.9375</v>
      </c>
      <c r="AS65" s="3">
        <v>63</v>
      </c>
      <c r="AT65" s="3" t="str">
        <f t="shared" si="18"/>
        <v xml:space="preserve"> AD SOYAD 63</v>
      </c>
      <c r="AU65" s="4">
        <f t="shared" si="19"/>
        <v>20002.5</v>
      </c>
      <c r="AV65" s="4">
        <f>PARAMETRELER!$D$4</f>
        <v>150018.75</v>
      </c>
      <c r="AW65" s="4">
        <f t="shared" si="140"/>
        <v>2800.3500000000004</v>
      </c>
      <c r="AX65" s="4">
        <f t="shared" si="141"/>
        <v>200.02500000000001</v>
      </c>
      <c r="AY65" s="4">
        <f t="shared" si="20"/>
        <v>17002.125</v>
      </c>
      <c r="AZ65" s="4" cm="1">
        <f t="array" ref="AZ65">SUMPRODUCT(--(SUM(G65,AC65,AY65)&gt;PARAMETRELER!$D$21:$D$24), (SUM(G65,AC65,AY65)-PARAMETRELER!$D$21:$D$24), {0.15;0.05;0.07;0.08})-SUM($H$2,H65,AD65)</f>
        <v>2550.3187499999995</v>
      </c>
      <c r="BA65" s="4">
        <f>PARAMETRELER!$D$10</f>
        <v>2550.3187499999995</v>
      </c>
      <c r="BB65" s="4">
        <f t="shared" si="21"/>
        <v>51006.375</v>
      </c>
      <c r="BC65" s="4">
        <f t="shared" si="22"/>
        <v>34004.25</v>
      </c>
      <c r="BD65" s="4">
        <f t="shared" si="23"/>
        <v>20002.5</v>
      </c>
      <c r="BE65" s="4">
        <f>PARAMETRELER!$D$6</f>
        <v>20002.5</v>
      </c>
      <c r="BF65" s="4">
        <f t="shared" si="142"/>
        <v>0</v>
      </c>
      <c r="BG65" s="4">
        <f>IF(AU65&lt;=PARAMETRELER!$D$6,0,BF65*0.00759)</f>
        <v>0</v>
      </c>
      <c r="BH65" s="20">
        <f t="shared" si="96"/>
        <v>17002.125</v>
      </c>
      <c r="BI65" s="21">
        <f t="shared" si="97"/>
        <v>4100.5124999999998</v>
      </c>
      <c r="BJ65" s="21">
        <f t="shared" si="24"/>
        <v>400.05</v>
      </c>
      <c r="BK65" s="22">
        <f t="shared" si="25"/>
        <v>24503.0625</v>
      </c>
      <c r="BL65" s="44">
        <f t="shared" si="98"/>
        <v>1000.125</v>
      </c>
      <c r="BM65" s="45">
        <f t="shared" si="99"/>
        <v>23502.9375</v>
      </c>
      <c r="BO65" s="3">
        <v>63</v>
      </c>
      <c r="BP65" s="3" t="str">
        <f t="shared" si="26"/>
        <v xml:space="preserve"> AD SOYAD 63</v>
      </c>
      <c r="BQ65" s="4">
        <f t="shared" si="27"/>
        <v>20002.5</v>
      </c>
      <c r="BR65" s="4">
        <f>PARAMETRELER!$D$4</f>
        <v>150018.75</v>
      </c>
      <c r="BS65" s="4">
        <f t="shared" si="143"/>
        <v>2800.3500000000004</v>
      </c>
      <c r="BT65" s="4">
        <f t="shared" si="144"/>
        <v>200.02500000000001</v>
      </c>
      <c r="BU65" s="4">
        <f t="shared" si="28"/>
        <v>17002.125</v>
      </c>
      <c r="BV65" s="4" cm="1">
        <f t="array" ref="BV65">SUMPRODUCT(--(SUM(G65,AC65,AY65,BU65)&gt;PARAMETRELER!$D$21:$D$24), (SUM(G65,AC65,AY65,BU65)-PARAMETRELER!$D$21:$D$24), {0.15;0.05;0.07;0.08})-SUM($H$2,H65,AD65,AZ65)</f>
        <v>2550.3187500000004</v>
      </c>
      <c r="BW65" s="4">
        <f>PARAMETRELER!$D$11</f>
        <v>2550.3187500000004</v>
      </c>
      <c r="BX65" s="4">
        <f t="shared" si="29"/>
        <v>68008.5</v>
      </c>
      <c r="BY65" s="4">
        <f t="shared" si="30"/>
        <v>51006.375</v>
      </c>
      <c r="BZ65" s="4">
        <f t="shared" si="31"/>
        <v>20002.5</v>
      </c>
      <c r="CA65" s="4">
        <f>PARAMETRELER!$D$6</f>
        <v>20002.5</v>
      </c>
      <c r="CB65" s="4">
        <f t="shared" si="145"/>
        <v>0</v>
      </c>
      <c r="CC65" s="4">
        <f>IF(BQ65&lt;=PARAMETRELER!$D$6,0,CB65*0.00759)</f>
        <v>0</v>
      </c>
      <c r="CD65" s="20">
        <f t="shared" si="100"/>
        <v>17002.125</v>
      </c>
      <c r="CE65" s="21">
        <f t="shared" si="101"/>
        <v>4100.5124999999998</v>
      </c>
      <c r="CF65" s="21">
        <f t="shared" si="32"/>
        <v>400.05</v>
      </c>
      <c r="CG65" s="22">
        <f t="shared" si="33"/>
        <v>24503.0625</v>
      </c>
      <c r="CH65" s="44">
        <f t="shared" si="102"/>
        <v>1000.125</v>
      </c>
      <c r="CI65" s="45">
        <f t="shared" si="103"/>
        <v>23502.9375</v>
      </c>
      <c r="CK65" s="3">
        <v>63</v>
      </c>
      <c r="CL65" s="3" t="str">
        <f t="shared" si="34"/>
        <v xml:space="preserve"> AD SOYAD 63</v>
      </c>
      <c r="CM65" s="4">
        <f t="shared" si="35"/>
        <v>20002.5</v>
      </c>
      <c r="CN65" s="4">
        <f>PARAMETRELER!$D$4</f>
        <v>150018.75</v>
      </c>
      <c r="CO65" s="4">
        <f t="shared" si="146"/>
        <v>2800.3500000000004</v>
      </c>
      <c r="CP65" s="4">
        <f t="shared" si="147"/>
        <v>200.02500000000001</v>
      </c>
      <c r="CQ65" s="4">
        <f t="shared" si="36"/>
        <v>17002.125</v>
      </c>
      <c r="CR65" s="4" cm="1">
        <f t="array" ref="CR65">SUMPRODUCT(--(SUM(G65,AC65,AY65,BU65,CQ65)&gt;PARAMETRELER!$D$21:$D$24), (SUM(G65,AC65,AY65,BU65,CQ65)-PARAMETRELER!$D$21:$D$24), {0.15;0.05;0.07;0.08})-SUM($H$2,H65,AD65,AZ65,BV65)</f>
        <v>2550.3187500000004</v>
      </c>
      <c r="CS65" s="4">
        <f>PARAMETRELER!$D$12</f>
        <v>2550.3187500000004</v>
      </c>
      <c r="CT65" s="4">
        <f t="shared" si="37"/>
        <v>85010.625</v>
      </c>
      <c r="CU65" s="4">
        <f t="shared" si="38"/>
        <v>68008.5</v>
      </c>
      <c r="CV65" s="4">
        <f t="shared" si="39"/>
        <v>20002.5</v>
      </c>
      <c r="CW65" s="4">
        <f>PARAMETRELER!$D$6</f>
        <v>20002.5</v>
      </c>
      <c r="CX65" s="4">
        <f t="shared" si="148"/>
        <v>0</v>
      </c>
      <c r="CY65" s="4">
        <f>IF(CM65&lt;=PARAMETRELER!$D$6,0,CX65*0.00759)</f>
        <v>0</v>
      </c>
      <c r="CZ65" s="20">
        <f t="shared" si="104"/>
        <v>17002.125</v>
      </c>
      <c r="DA65" s="21">
        <f t="shared" si="105"/>
        <v>4100.5124999999998</v>
      </c>
      <c r="DB65" s="21">
        <f t="shared" si="40"/>
        <v>400.05</v>
      </c>
      <c r="DC65" s="22">
        <f t="shared" si="41"/>
        <v>24503.0625</v>
      </c>
      <c r="DD65" s="44">
        <f t="shared" si="106"/>
        <v>1000.125</v>
      </c>
      <c r="DE65" s="45">
        <f t="shared" si="107"/>
        <v>23502.9375</v>
      </c>
      <c r="DG65" s="3">
        <v>63</v>
      </c>
      <c r="DH65" s="3" t="str">
        <f t="shared" si="200"/>
        <v xml:space="preserve"> AD SOYAD 63</v>
      </c>
      <c r="DI65" s="4">
        <f t="shared" si="201"/>
        <v>20002.5</v>
      </c>
      <c r="DJ65" s="4">
        <f>PARAMETRELER!$D$4</f>
        <v>150018.75</v>
      </c>
      <c r="DK65" s="4">
        <f t="shared" si="149"/>
        <v>2800.3500000000004</v>
      </c>
      <c r="DL65" s="4">
        <f t="shared" si="150"/>
        <v>200.02500000000001</v>
      </c>
      <c r="DM65" s="4">
        <f t="shared" si="43"/>
        <v>17002.125</v>
      </c>
      <c r="DN65" s="4" cm="1">
        <f t="array" ref="DN65">SUMPRODUCT(--(SUM(G65,AC65,AY65,BU65,CQ65,DM65)&gt;PARAMETRELER!$D$21:$D$24), (SUM(G65,AC65,AY65,BU65,CQ65,DM65)-PARAMETRELER!$D$21:$D$24), {0.15;0.05;0.07;0.08})-SUM($H$2,H65,AD65,AZ65,BV65,CR65)</f>
        <v>2550.3187499999985</v>
      </c>
      <c r="DO65" s="4">
        <f>PARAMETRELER!$D$13</f>
        <v>2550.3187499999985</v>
      </c>
      <c r="DP65" s="4">
        <f t="shared" si="44"/>
        <v>102012.75</v>
      </c>
      <c r="DQ65" s="4">
        <f t="shared" si="45"/>
        <v>85010.625</v>
      </c>
      <c r="DR65" s="4">
        <f t="shared" si="46"/>
        <v>20002.5</v>
      </c>
      <c r="DS65" s="4">
        <f>PARAMETRELER!$D$6</f>
        <v>20002.5</v>
      </c>
      <c r="DT65" s="4">
        <f t="shared" si="151"/>
        <v>0</v>
      </c>
      <c r="DU65" s="4">
        <f>IF(DI65&lt;=PARAMETRELER!$D$6,0,DT65*0.00759)</f>
        <v>0</v>
      </c>
      <c r="DV65" s="20">
        <f t="shared" si="108"/>
        <v>17002.125</v>
      </c>
      <c r="DW65" s="21">
        <f t="shared" si="109"/>
        <v>4100.5124999999998</v>
      </c>
      <c r="DX65" s="21">
        <f t="shared" si="47"/>
        <v>400.05</v>
      </c>
      <c r="DY65" s="22">
        <f t="shared" si="48"/>
        <v>24503.0625</v>
      </c>
      <c r="DZ65" s="44">
        <f t="shared" si="110"/>
        <v>1000.125</v>
      </c>
      <c r="EA65" s="45">
        <f t="shared" si="111"/>
        <v>23502.9375</v>
      </c>
      <c r="EC65" s="3">
        <v>63</v>
      </c>
      <c r="ED65" s="3" t="str">
        <f t="shared" si="49"/>
        <v xml:space="preserve"> AD SOYAD 63</v>
      </c>
      <c r="EE65" s="4">
        <f t="shared" si="152"/>
        <v>20002.5</v>
      </c>
      <c r="EF65" s="4">
        <f>PARAMETRELER!$D$4</f>
        <v>150018.75</v>
      </c>
      <c r="EG65" s="4">
        <f t="shared" si="153"/>
        <v>2800.3500000000004</v>
      </c>
      <c r="EH65" s="4">
        <f t="shared" si="154"/>
        <v>200.02500000000001</v>
      </c>
      <c r="EI65" s="4">
        <f t="shared" si="155"/>
        <v>17002.125</v>
      </c>
      <c r="EJ65" s="4" cm="1">
        <f t="array" ref="EJ65">SUMPRODUCT(--(SUM(G65,AC65,AY65,BU65,CQ65,DM65,EI65)&gt;PARAMETRELER!$D$21:$D$24), (SUM(G65,AC65,AY65,BU65,CQ65,DM65,EI65)-PARAMETRELER!$D$21:$D$24), {0.15;0.05;0.07;0.08})-SUM($H$2,H65,AD65,AZ65,BV65,CR65,DN65)</f>
        <v>3001.0625000000036</v>
      </c>
      <c r="EK65" s="4">
        <f>PARAMETRELER!$D$14</f>
        <v>3001.0625000000036</v>
      </c>
      <c r="EL65" s="4">
        <f t="shared" si="156"/>
        <v>119014.875</v>
      </c>
      <c r="EM65" s="4">
        <f t="shared" si="157"/>
        <v>102012.75</v>
      </c>
      <c r="EN65" s="4">
        <f t="shared" si="158"/>
        <v>20002.5</v>
      </c>
      <c r="EO65" s="4">
        <f>PARAMETRELER!$D$6</f>
        <v>20002.5</v>
      </c>
      <c r="EP65" s="4">
        <f t="shared" si="159"/>
        <v>0</v>
      </c>
      <c r="EQ65" s="4">
        <f>IF(EE65&lt;=PARAMETRELER!$D$6,0,EP65*0.00759)</f>
        <v>0</v>
      </c>
      <c r="ER65" s="20">
        <f t="shared" si="112"/>
        <v>17002.125</v>
      </c>
      <c r="ES65" s="21">
        <f t="shared" si="113"/>
        <v>4100.5124999999998</v>
      </c>
      <c r="ET65" s="21">
        <f t="shared" si="54"/>
        <v>400.05</v>
      </c>
      <c r="EU65" s="22">
        <f t="shared" si="55"/>
        <v>24503.0625</v>
      </c>
      <c r="EV65" s="44">
        <f t="shared" si="114"/>
        <v>1000.125</v>
      </c>
      <c r="EW65" s="45">
        <f t="shared" si="115"/>
        <v>23502.9375</v>
      </c>
      <c r="EY65" s="3">
        <v>63</v>
      </c>
      <c r="EZ65" s="3" t="str">
        <f t="shared" si="56"/>
        <v xml:space="preserve"> AD SOYAD 63</v>
      </c>
      <c r="FA65" s="4">
        <f t="shared" si="160"/>
        <v>20002.5</v>
      </c>
      <c r="FB65" s="4">
        <f>PARAMETRELER!$D$4</f>
        <v>150018.75</v>
      </c>
      <c r="FC65" s="4">
        <f t="shared" si="161"/>
        <v>2800.3500000000004</v>
      </c>
      <c r="FD65" s="4">
        <f t="shared" si="162"/>
        <v>200.02500000000001</v>
      </c>
      <c r="FE65" s="4">
        <f t="shared" si="163"/>
        <v>17002.125</v>
      </c>
      <c r="FF65" s="4" cm="1">
        <f t="array" ref="FF65">SUMPRODUCT(--(SUM(G65,AC65,AY65,BU65,CQ65,DM65,EI65,FE65)&gt;PARAMETRELER!$D$21:$D$24), (SUM(G65,AC65,AY65,BU65,CQ65,DM65,EI65,FE65)-PARAMETRELER!$D$21:$D$24), {0.15;0.05;0.07;0.08})-SUM($H$2,H65,AD65,AZ65,BV65,CR65,DN65,EJ65)</f>
        <v>3400.4249999999956</v>
      </c>
      <c r="FG65" s="4">
        <f>PARAMETRELER!$D$15</f>
        <v>3400.4249999999956</v>
      </c>
      <c r="FH65" s="4">
        <f t="shared" si="164"/>
        <v>136017</v>
      </c>
      <c r="FI65" s="4">
        <f t="shared" si="165"/>
        <v>119014.875</v>
      </c>
      <c r="FJ65" s="4">
        <f t="shared" si="166"/>
        <v>20002.5</v>
      </c>
      <c r="FK65" s="4">
        <f>PARAMETRELER!$D$6</f>
        <v>20002.5</v>
      </c>
      <c r="FL65" s="4">
        <f t="shared" si="167"/>
        <v>0</v>
      </c>
      <c r="FM65" s="4">
        <f>IF(FA65&lt;=PARAMETRELER!$D$6,0,FL65*0.00759)</f>
        <v>0</v>
      </c>
      <c r="FN65" s="20">
        <f t="shared" si="116"/>
        <v>17002.125</v>
      </c>
      <c r="FO65" s="21">
        <f t="shared" si="117"/>
        <v>4100.5124999999998</v>
      </c>
      <c r="FP65" s="21">
        <f t="shared" si="61"/>
        <v>400.05</v>
      </c>
      <c r="FQ65" s="22">
        <f t="shared" si="62"/>
        <v>24503.0625</v>
      </c>
      <c r="FR65" s="44">
        <f t="shared" si="118"/>
        <v>1000.125</v>
      </c>
      <c r="FS65" s="45">
        <f t="shared" si="119"/>
        <v>23502.9375</v>
      </c>
      <c r="FU65" s="3">
        <v>63</v>
      </c>
      <c r="FV65" s="3" t="str">
        <f t="shared" si="63"/>
        <v xml:space="preserve"> AD SOYAD 63</v>
      </c>
      <c r="FW65" s="4">
        <f t="shared" si="168"/>
        <v>20002.5</v>
      </c>
      <c r="FX65" s="4">
        <f>PARAMETRELER!$D$4</f>
        <v>150018.75</v>
      </c>
      <c r="FY65" s="4">
        <f t="shared" si="169"/>
        <v>2800.3500000000004</v>
      </c>
      <c r="FZ65" s="4">
        <f t="shared" si="170"/>
        <v>200.02500000000001</v>
      </c>
      <c r="GA65" s="4">
        <f t="shared" si="171"/>
        <v>17002.125</v>
      </c>
      <c r="GB65" s="4" cm="1">
        <f t="array" ref="GB65">SUMPRODUCT(--(SUM(G65,AC65,AY65,BU65,CQ65,DM65,EI65,FE65,GA65)&gt;PARAMETRELER!$D$21:$D$24), (SUM(G65,AC65,AY65,BU65,CQ65,DM65,EI65,FE65,GA65)-PARAMETRELER!$D$21:$D$24), {0.15;0.05;0.07;0.08})-SUM($H$2,H65,AD65,AZ65,BV65,CR65,DN65,EJ65,FF65)</f>
        <v>3400.4249999999993</v>
      </c>
      <c r="GC65" s="4">
        <f>PARAMETRELER!$D$16</f>
        <v>3400.4249999999993</v>
      </c>
      <c r="GD65" s="4">
        <f t="shared" si="172"/>
        <v>153019.125</v>
      </c>
      <c r="GE65" s="4">
        <f t="shared" si="173"/>
        <v>136017</v>
      </c>
      <c r="GF65" s="4">
        <f t="shared" si="174"/>
        <v>20002.5</v>
      </c>
      <c r="GG65" s="4">
        <f>PARAMETRELER!$D$6</f>
        <v>20002.5</v>
      </c>
      <c r="GH65" s="4">
        <f t="shared" si="175"/>
        <v>0</v>
      </c>
      <c r="GI65" s="4">
        <f>IF(FW65&lt;=PARAMETRELER!$D$6,0,GH65*0.00759)</f>
        <v>0</v>
      </c>
      <c r="GJ65" s="20">
        <f t="shared" si="120"/>
        <v>17002.125</v>
      </c>
      <c r="GK65" s="21">
        <f t="shared" si="121"/>
        <v>4100.5124999999998</v>
      </c>
      <c r="GL65" s="21">
        <f t="shared" si="68"/>
        <v>400.05</v>
      </c>
      <c r="GM65" s="22">
        <f t="shared" si="69"/>
        <v>24503.0625</v>
      </c>
      <c r="GN65" s="44">
        <f t="shared" si="122"/>
        <v>1000.125</v>
      </c>
      <c r="GO65" s="45">
        <f t="shared" si="123"/>
        <v>23502.9375</v>
      </c>
      <c r="GQ65" s="3">
        <v>63</v>
      </c>
      <c r="GR65" s="3" t="str">
        <f t="shared" si="70"/>
        <v xml:space="preserve"> AD SOYAD 63</v>
      </c>
      <c r="GS65" s="4">
        <f t="shared" si="176"/>
        <v>20002.5</v>
      </c>
      <c r="GT65" s="4">
        <f>PARAMETRELER!$D$4</f>
        <v>150018.75</v>
      </c>
      <c r="GU65" s="4">
        <f t="shared" si="177"/>
        <v>2800.3500000000004</v>
      </c>
      <c r="GV65" s="4">
        <f t="shared" si="178"/>
        <v>200.02500000000001</v>
      </c>
      <c r="GW65" s="4">
        <f t="shared" si="179"/>
        <v>17002.125</v>
      </c>
      <c r="GX65" s="4" cm="1">
        <f t="array" ref="GX65">SUMPRODUCT(--(SUM(G65,AC65,AY65,BU65,CQ65,DM65,EI65,FE65,GA65,GW65)&gt;PARAMETRELER!$D$21:$D$24), (SUM(G65,AC65,AY65,BU65,CQ65,DM65,EI65,FE65,GA65,GW65)-PARAMETRELER!$D$21:$D$24), {0.15;0.05;0.07;0.08})-SUM($H$2,H65,AD65,AZ65,BV65,CR65,DN65,EJ65,FF65,GB65)</f>
        <v>3400.4250000000029</v>
      </c>
      <c r="GY65" s="4">
        <f>PARAMETRELER!$D$17</f>
        <v>3400.4250000000029</v>
      </c>
      <c r="GZ65" s="4">
        <f t="shared" si="180"/>
        <v>170021.25</v>
      </c>
      <c r="HA65" s="4">
        <f t="shared" si="181"/>
        <v>153019.125</v>
      </c>
      <c r="HB65" s="4">
        <f t="shared" si="182"/>
        <v>20002.5</v>
      </c>
      <c r="HC65" s="4">
        <f>PARAMETRELER!$D$6</f>
        <v>20002.5</v>
      </c>
      <c r="HD65" s="4">
        <f t="shared" si="183"/>
        <v>0</v>
      </c>
      <c r="HE65" s="4">
        <f>IF(GS65&lt;=PARAMETRELER!$D$6,0,HD65*0.00759)</f>
        <v>0</v>
      </c>
      <c r="HF65" s="20">
        <f t="shared" si="124"/>
        <v>17002.125</v>
      </c>
      <c r="HG65" s="21">
        <f t="shared" si="125"/>
        <v>4100.5124999999998</v>
      </c>
      <c r="HH65" s="21">
        <f t="shared" si="75"/>
        <v>400.05</v>
      </c>
      <c r="HI65" s="22">
        <f t="shared" si="76"/>
        <v>24503.0625</v>
      </c>
      <c r="HJ65" s="44">
        <f t="shared" si="126"/>
        <v>1000.125</v>
      </c>
      <c r="HK65" s="45">
        <f t="shared" si="127"/>
        <v>23502.9375</v>
      </c>
      <c r="HM65" s="3">
        <v>63</v>
      </c>
      <c r="HN65" s="3" t="str">
        <f t="shared" si="77"/>
        <v xml:space="preserve"> AD SOYAD 63</v>
      </c>
      <c r="HO65" s="4">
        <f t="shared" si="184"/>
        <v>20002.5</v>
      </c>
      <c r="HP65" s="4">
        <f>PARAMETRELER!$D$4</f>
        <v>150018.75</v>
      </c>
      <c r="HQ65" s="4">
        <f t="shared" si="185"/>
        <v>2800.3500000000004</v>
      </c>
      <c r="HR65" s="4">
        <f t="shared" si="186"/>
        <v>200.02500000000001</v>
      </c>
      <c r="HS65" s="4">
        <f t="shared" si="187"/>
        <v>17002.125</v>
      </c>
      <c r="HT65" s="4" cm="1">
        <f t="array" ref="HT65">SUMPRODUCT(--(SUM(G65,AC65,AY65,BU65,CQ65,DM65,EI65,FE65,GA65,GW65,HS65)&gt;PARAMETRELER!$D$21:$D$24), (SUM(G65,AC65,AY65,BU65,CQ65,DM65,EI65,FE65,GA65,GW65,HS65)-PARAMETRELER!$D$21:$D$24), {0.15;0.05;0.07;0.08})-SUM($H$2,H65,AD65,AZ65,BV65,CR65,DN65,EJ65,FF65,GB65,GX65)</f>
        <v>3400.4249999999993</v>
      </c>
      <c r="HU65" s="4">
        <f>PARAMETRELER!$D$18</f>
        <v>3400.4249999999993</v>
      </c>
      <c r="HV65" s="4">
        <f t="shared" si="188"/>
        <v>187023.375</v>
      </c>
      <c r="HW65" s="4">
        <f t="shared" si="189"/>
        <v>170021.25</v>
      </c>
      <c r="HX65" s="4">
        <f t="shared" si="190"/>
        <v>20002.5</v>
      </c>
      <c r="HY65" s="4">
        <f>PARAMETRELER!$D$6</f>
        <v>20002.5</v>
      </c>
      <c r="HZ65" s="4">
        <f t="shared" si="191"/>
        <v>0</v>
      </c>
      <c r="IA65" s="4">
        <f>IF(HO65&lt;=PARAMETRELER!$D$6,0,HZ65*0.00759)</f>
        <v>0</v>
      </c>
      <c r="IB65" s="20">
        <f t="shared" si="128"/>
        <v>17002.125</v>
      </c>
      <c r="IC65" s="21">
        <f t="shared" si="129"/>
        <v>4100.5124999999998</v>
      </c>
      <c r="ID65" s="21">
        <f t="shared" si="82"/>
        <v>400.05</v>
      </c>
      <c r="IE65" s="22">
        <f t="shared" si="83"/>
        <v>24503.0625</v>
      </c>
      <c r="IF65" s="44">
        <f t="shared" si="130"/>
        <v>1000.125</v>
      </c>
      <c r="IG65" s="45">
        <f t="shared" si="131"/>
        <v>23502.9375</v>
      </c>
      <c r="II65" s="3">
        <v>63</v>
      </c>
      <c r="IJ65" s="3" t="str">
        <f t="shared" si="84"/>
        <v xml:space="preserve"> AD SOYAD 63</v>
      </c>
      <c r="IK65" s="4">
        <f t="shared" si="192"/>
        <v>20002.5</v>
      </c>
      <c r="IL65" s="4">
        <f>PARAMETRELER!$D$4</f>
        <v>150018.75</v>
      </c>
      <c r="IM65" s="4">
        <f t="shared" si="193"/>
        <v>2800.3500000000004</v>
      </c>
      <c r="IN65" s="4">
        <f t="shared" si="194"/>
        <v>200.02500000000001</v>
      </c>
      <c r="IO65" s="4">
        <f t="shared" si="195"/>
        <v>17002.125</v>
      </c>
      <c r="IP65" s="4" cm="1">
        <f t="array" ref="IP65">SUMPRODUCT(--(SUM(G65,AC65,AY65,BU65,CQ65,DM65,EI65,FE65,GA65,GW65,HS65,IO65)&gt;PARAMETRELER!$D$21:$D$24), (SUM(G65,AC65,AY65,BU65,CQ65,DM65,EI65,FE65,GA65,GW65,HS65,IO65)-PARAMETRELER!$D$21:$D$24), {0.15;0.05;0.07;0.08})-SUM($H$2,H65,AD65,AZ65,BV65,CR65,DN65,EJ65,FF65,GB65,GX65,HT65)</f>
        <v>3400.4249999999993</v>
      </c>
      <c r="IQ65" s="4">
        <f>PARAMETRELER!$D$19</f>
        <v>3400.4249999999993</v>
      </c>
      <c r="IR65" s="4">
        <f t="shared" si="196"/>
        <v>204025.5</v>
      </c>
      <c r="IS65" s="4">
        <f t="shared" si="197"/>
        <v>187023.375</v>
      </c>
      <c r="IT65" s="4">
        <f t="shared" si="198"/>
        <v>20002.5</v>
      </c>
      <c r="IU65" s="4">
        <f>PARAMETRELER!$D$6</f>
        <v>20002.5</v>
      </c>
      <c r="IV65" s="4">
        <f t="shared" si="199"/>
        <v>0</v>
      </c>
      <c r="IW65" s="4">
        <f>IF(IK65&lt;=PARAMETRELER!$D$6,0,IV65*0.00759)</f>
        <v>0</v>
      </c>
      <c r="IX65" s="20">
        <f t="shared" si="132"/>
        <v>17002.125</v>
      </c>
      <c r="IY65" s="21">
        <f t="shared" si="133"/>
        <v>4100.5124999999998</v>
      </c>
      <c r="IZ65" s="21">
        <f t="shared" si="89"/>
        <v>400.05</v>
      </c>
      <c r="JA65" s="22">
        <f t="shared" si="90"/>
        <v>24503.0625</v>
      </c>
      <c r="JB65" s="44">
        <f t="shared" si="134"/>
        <v>1000.125</v>
      </c>
      <c r="JC65" s="45">
        <f t="shared" si="135"/>
        <v>23502.9375</v>
      </c>
    </row>
    <row r="66" spans="1:263" ht="15.6" x14ac:dyDescent="0.3">
      <c r="A66" s="2">
        <v>64</v>
      </c>
      <c r="B66" s="2" t="str">
        <f>'YILLIK MALİYET RAPORU'!B66</f>
        <v xml:space="preserve"> AD SOYAD 64</v>
      </c>
      <c r="C66" s="7">
        <f>'YILLIK MALİYET RAPORU'!C66</f>
        <v>20002.5</v>
      </c>
      <c r="D66" s="11">
        <f>PARAMETRELER!$D$4</f>
        <v>150018.75</v>
      </c>
      <c r="E66" s="7">
        <f t="shared" si="0"/>
        <v>2800.3500000000004</v>
      </c>
      <c r="F66" s="7">
        <f t="shared" si="1"/>
        <v>200.02500000000001</v>
      </c>
      <c r="G66" s="7">
        <f t="shared" si="2"/>
        <v>17002.125</v>
      </c>
      <c r="H66" s="7" cm="1">
        <f t="array" ref="H66">SUMPRODUCT(--(SUM(G66:G66)&gt;PARAMETRELER!$D$21:$D$24), (SUM(G66:G66)-PARAMETRELER!$D$21:$D$24), {0.15;0.05;0.07;0.08})-SUM($H$2:$H$2)</f>
        <v>2550.3187499999999</v>
      </c>
      <c r="I66" s="7">
        <f>PARAMETRELER!$D$8</f>
        <v>2550.3187499999999</v>
      </c>
      <c r="J66" s="7">
        <f t="shared" si="3"/>
        <v>17002.125</v>
      </c>
      <c r="K66" s="7">
        <v>0</v>
      </c>
      <c r="L66" s="7">
        <f t="shared" si="4"/>
        <v>20002.5</v>
      </c>
      <c r="M66" s="5">
        <f>PARAMETRELER!$D$6</f>
        <v>20002.5</v>
      </c>
      <c r="N66" s="7">
        <f t="shared" si="136"/>
        <v>0</v>
      </c>
      <c r="O66" s="7">
        <f>IF(C66&lt;=PARAMETRELER!$D$6,0,N66*0.00759)</f>
        <v>0</v>
      </c>
      <c r="P66" s="20">
        <f t="shared" si="5"/>
        <v>17002.125</v>
      </c>
      <c r="Q66" s="21">
        <f t="shared" si="6"/>
        <v>4100.5124999999998</v>
      </c>
      <c r="R66" s="21">
        <f t="shared" si="7"/>
        <v>400.05</v>
      </c>
      <c r="S66" s="20">
        <f t="shared" si="8"/>
        <v>24503.0625</v>
      </c>
      <c r="T66" s="44">
        <f t="shared" si="9"/>
        <v>1000.125</v>
      </c>
      <c r="U66" s="45">
        <f t="shared" si="91"/>
        <v>23502.9375</v>
      </c>
      <c r="W66" s="2">
        <v>64</v>
      </c>
      <c r="X66" s="2" t="str">
        <f t="shared" si="10"/>
        <v xml:space="preserve"> AD SOYAD 64</v>
      </c>
      <c r="Y66" s="7">
        <f t="shared" si="11"/>
        <v>20002.5</v>
      </c>
      <c r="Z66" s="11">
        <f>PARAMETRELER!$D$4</f>
        <v>150018.75</v>
      </c>
      <c r="AA66" s="7">
        <f t="shared" si="137"/>
        <v>2800.3500000000004</v>
      </c>
      <c r="AB66" s="7">
        <f t="shared" si="138"/>
        <v>200.02500000000001</v>
      </c>
      <c r="AC66" s="7">
        <f t="shared" si="12"/>
        <v>17002.125</v>
      </c>
      <c r="AD66" s="7" cm="1">
        <f t="array" ref="AD66">SUMPRODUCT(--(SUM(G66,AC66)&gt;PARAMETRELER!$D$21:$D$24), (SUM(G66,AC66)-PARAMETRELER!$D$21:$D$24), {0.15;0.05;0.07;0.08})-SUM($H$2,H66)</f>
        <v>2550.3187499999999</v>
      </c>
      <c r="AE66" s="7">
        <f>PARAMETRELER!$D$9</f>
        <v>2550.3187499999999</v>
      </c>
      <c r="AF66" s="7">
        <f t="shared" si="13"/>
        <v>34004.25</v>
      </c>
      <c r="AG66" s="7">
        <f t="shared" si="14"/>
        <v>17002.125</v>
      </c>
      <c r="AH66" s="7">
        <f t="shared" si="15"/>
        <v>20002.5</v>
      </c>
      <c r="AI66" s="5">
        <f>PARAMETRELER!$D$6</f>
        <v>20002.5</v>
      </c>
      <c r="AJ66" s="7">
        <f t="shared" si="139"/>
        <v>0</v>
      </c>
      <c r="AK66" s="7">
        <f>IF(Y66&lt;=PARAMETRELER!$D$6,0,AJ66*0.00759)</f>
        <v>0</v>
      </c>
      <c r="AL66" s="20">
        <f t="shared" si="92"/>
        <v>17002.125</v>
      </c>
      <c r="AM66" s="21">
        <f t="shared" si="93"/>
        <v>4100.5124999999998</v>
      </c>
      <c r="AN66" s="21">
        <f t="shared" si="16"/>
        <v>400.05</v>
      </c>
      <c r="AO66" s="20">
        <f t="shared" si="17"/>
        <v>24503.0625</v>
      </c>
      <c r="AP66" s="44">
        <f t="shared" si="94"/>
        <v>1000.125</v>
      </c>
      <c r="AQ66" s="45">
        <f t="shared" si="95"/>
        <v>23502.9375</v>
      </c>
      <c r="AS66" s="2">
        <v>64</v>
      </c>
      <c r="AT66" s="2" t="str">
        <f t="shared" si="18"/>
        <v xml:space="preserve"> AD SOYAD 64</v>
      </c>
      <c r="AU66" s="7">
        <f t="shared" si="19"/>
        <v>20002.5</v>
      </c>
      <c r="AV66" s="11">
        <f>PARAMETRELER!$D$4</f>
        <v>150018.75</v>
      </c>
      <c r="AW66" s="7">
        <f t="shared" si="140"/>
        <v>2800.3500000000004</v>
      </c>
      <c r="AX66" s="7">
        <f t="shared" si="141"/>
        <v>200.02500000000001</v>
      </c>
      <c r="AY66" s="7">
        <f t="shared" si="20"/>
        <v>17002.125</v>
      </c>
      <c r="AZ66" s="7" cm="1">
        <f t="array" ref="AZ66">SUMPRODUCT(--(SUM(G66,AC66,AY66)&gt;PARAMETRELER!$D$21:$D$24), (SUM(G66,AC66,AY66)-PARAMETRELER!$D$21:$D$24), {0.15;0.05;0.07;0.08})-SUM($H$2,H66,AD66)</f>
        <v>2550.3187499999995</v>
      </c>
      <c r="BA66" s="7">
        <f>PARAMETRELER!$D$10</f>
        <v>2550.3187499999995</v>
      </c>
      <c r="BB66" s="7">
        <f t="shared" si="21"/>
        <v>51006.375</v>
      </c>
      <c r="BC66" s="7">
        <f t="shared" si="22"/>
        <v>34004.25</v>
      </c>
      <c r="BD66" s="7">
        <f t="shared" si="23"/>
        <v>20002.5</v>
      </c>
      <c r="BE66" s="5">
        <f>PARAMETRELER!$D$6</f>
        <v>20002.5</v>
      </c>
      <c r="BF66" s="7">
        <f t="shared" si="142"/>
        <v>0</v>
      </c>
      <c r="BG66" s="7">
        <f>IF(AU66&lt;=PARAMETRELER!$D$6,0,BF66*0.00759)</f>
        <v>0</v>
      </c>
      <c r="BH66" s="20">
        <f t="shared" si="96"/>
        <v>17002.125</v>
      </c>
      <c r="BI66" s="21">
        <f t="shared" si="97"/>
        <v>4100.5124999999998</v>
      </c>
      <c r="BJ66" s="21">
        <f t="shared" si="24"/>
        <v>400.05</v>
      </c>
      <c r="BK66" s="20">
        <f t="shared" si="25"/>
        <v>24503.0625</v>
      </c>
      <c r="BL66" s="44">
        <f t="shared" si="98"/>
        <v>1000.125</v>
      </c>
      <c r="BM66" s="45">
        <f t="shared" si="99"/>
        <v>23502.9375</v>
      </c>
      <c r="BO66" s="2">
        <v>64</v>
      </c>
      <c r="BP66" s="2" t="str">
        <f t="shared" si="26"/>
        <v xml:space="preserve"> AD SOYAD 64</v>
      </c>
      <c r="BQ66" s="7">
        <f t="shared" si="27"/>
        <v>20002.5</v>
      </c>
      <c r="BR66" s="11">
        <f>PARAMETRELER!$D$4</f>
        <v>150018.75</v>
      </c>
      <c r="BS66" s="7">
        <f t="shared" si="143"/>
        <v>2800.3500000000004</v>
      </c>
      <c r="BT66" s="7">
        <f t="shared" si="144"/>
        <v>200.02500000000001</v>
      </c>
      <c r="BU66" s="7">
        <f t="shared" si="28"/>
        <v>17002.125</v>
      </c>
      <c r="BV66" s="7" cm="1">
        <f t="array" ref="BV66">SUMPRODUCT(--(SUM(G66,AC66,AY66,BU66)&gt;PARAMETRELER!$D$21:$D$24), (SUM(G66,AC66,AY66,BU66)-PARAMETRELER!$D$21:$D$24), {0.15;0.05;0.07;0.08})-SUM($H$2,H66,AD66,AZ66)</f>
        <v>2550.3187500000004</v>
      </c>
      <c r="BW66" s="7">
        <f>PARAMETRELER!$D$11</f>
        <v>2550.3187500000004</v>
      </c>
      <c r="BX66" s="7">
        <f t="shared" si="29"/>
        <v>68008.5</v>
      </c>
      <c r="BY66" s="7">
        <f t="shared" si="30"/>
        <v>51006.375</v>
      </c>
      <c r="BZ66" s="7">
        <f t="shared" si="31"/>
        <v>20002.5</v>
      </c>
      <c r="CA66" s="5">
        <f>PARAMETRELER!$D$6</f>
        <v>20002.5</v>
      </c>
      <c r="CB66" s="7">
        <f t="shared" si="145"/>
        <v>0</v>
      </c>
      <c r="CC66" s="7">
        <f>IF(BQ66&lt;=PARAMETRELER!$D$6,0,CB66*0.00759)</f>
        <v>0</v>
      </c>
      <c r="CD66" s="20">
        <f t="shared" si="100"/>
        <v>17002.125</v>
      </c>
      <c r="CE66" s="21">
        <f t="shared" si="101"/>
        <v>4100.5124999999998</v>
      </c>
      <c r="CF66" s="21">
        <f t="shared" si="32"/>
        <v>400.05</v>
      </c>
      <c r="CG66" s="20">
        <f t="shared" si="33"/>
        <v>24503.0625</v>
      </c>
      <c r="CH66" s="44">
        <f t="shared" si="102"/>
        <v>1000.125</v>
      </c>
      <c r="CI66" s="45">
        <f t="shared" si="103"/>
        <v>23502.9375</v>
      </c>
      <c r="CK66" s="2">
        <v>64</v>
      </c>
      <c r="CL66" s="2" t="str">
        <f t="shared" si="34"/>
        <v xml:space="preserve"> AD SOYAD 64</v>
      </c>
      <c r="CM66" s="7">
        <f t="shared" si="35"/>
        <v>20002.5</v>
      </c>
      <c r="CN66" s="11">
        <f>PARAMETRELER!$D$4</f>
        <v>150018.75</v>
      </c>
      <c r="CO66" s="7">
        <f t="shared" si="146"/>
        <v>2800.3500000000004</v>
      </c>
      <c r="CP66" s="7">
        <f t="shared" si="147"/>
        <v>200.02500000000001</v>
      </c>
      <c r="CQ66" s="7">
        <f t="shared" si="36"/>
        <v>17002.125</v>
      </c>
      <c r="CR66" s="7" cm="1">
        <f t="array" ref="CR66">SUMPRODUCT(--(SUM(G66,AC66,AY66,BU66,CQ66)&gt;PARAMETRELER!$D$21:$D$24), (SUM(G66,AC66,AY66,BU66,CQ66)-PARAMETRELER!$D$21:$D$24), {0.15;0.05;0.07;0.08})-SUM($H$2,H66,AD66,AZ66,BV66)</f>
        <v>2550.3187500000004</v>
      </c>
      <c r="CS66" s="7">
        <f>PARAMETRELER!$D$12</f>
        <v>2550.3187500000004</v>
      </c>
      <c r="CT66" s="7">
        <f t="shared" si="37"/>
        <v>85010.625</v>
      </c>
      <c r="CU66" s="7">
        <f t="shared" si="38"/>
        <v>68008.5</v>
      </c>
      <c r="CV66" s="7">
        <f t="shared" si="39"/>
        <v>20002.5</v>
      </c>
      <c r="CW66" s="5">
        <f>PARAMETRELER!$D$6</f>
        <v>20002.5</v>
      </c>
      <c r="CX66" s="7">
        <f t="shared" si="148"/>
        <v>0</v>
      </c>
      <c r="CY66" s="7">
        <f>IF(CM66&lt;=PARAMETRELER!$D$6,0,CX66*0.00759)</f>
        <v>0</v>
      </c>
      <c r="CZ66" s="20">
        <f t="shared" si="104"/>
        <v>17002.125</v>
      </c>
      <c r="DA66" s="21">
        <f t="shared" si="105"/>
        <v>4100.5124999999998</v>
      </c>
      <c r="DB66" s="21">
        <f t="shared" si="40"/>
        <v>400.05</v>
      </c>
      <c r="DC66" s="20">
        <f t="shared" si="41"/>
        <v>24503.0625</v>
      </c>
      <c r="DD66" s="44">
        <f t="shared" si="106"/>
        <v>1000.125</v>
      </c>
      <c r="DE66" s="45">
        <f t="shared" si="107"/>
        <v>23502.9375</v>
      </c>
      <c r="DG66" s="2">
        <v>64</v>
      </c>
      <c r="DH66" s="2" t="str">
        <f t="shared" si="200"/>
        <v xml:space="preserve"> AD SOYAD 64</v>
      </c>
      <c r="DI66" s="7">
        <f t="shared" si="201"/>
        <v>20002.5</v>
      </c>
      <c r="DJ66" s="11">
        <f>PARAMETRELER!$D$4</f>
        <v>150018.75</v>
      </c>
      <c r="DK66" s="7">
        <f t="shared" si="149"/>
        <v>2800.3500000000004</v>
      </c>
      <c r="DL66" s="7">
        <f t="shared" si="150"/>
        <v>200.02500000000001</v>
      </c>
      <c r="DM66" s="7">
        <f t="shared" si="43"/>
        <v>17002.125</v>
      </c>
      <c r="DN66" s="7" cm="1">
        <f t="array" ref="DN66">SUMPRODUCT(--(SUM(G66,AC66,AY66,BU66,CQ66,DM66)&gt;PARAMETRELER!$D$21:$D$24), (SUM(G66,AC66,AY66,BU66,CQ66,DM66)-PARAMETRELER!$D$21:$D$24), {0.15;0.05;0.07;0.08})-SUM($H$2,H66,AD66,AZ66,BV66,CR66)</f>
        <v>2550.3187499999985</v>
      </c>
      <c r="DO66" s="7">
        <f>PARAMETRELER!$D$13</f>
        <v>2550.3187499999985</v>
      </c>
      <c r="DP66" s="7">
        <f t="shared" si="44"/>
        <v>102012.75</v>
      </c>
      <c r="DQ66" s="7">
        <f t="shared" si="45"/>
        <v>85010.625</v>
      </c>
      <c r="DR66" s="7">
        <f t="shared" si="46"/>
        <v>20002.5</v>
      </c>
      <c r="DS66" s="5">
        <f>PARAMETRELER!$D$6</f>
        <v>20002.5</v>
      </c>
      <c r="DT66" s="7">
        <f t="shared" si="151"/>
        <v>0</v>
      </c>
      <c r="DU66" s="7">
        <f>IF(DI66&lt;=PARAMETRELER!$D$6,0,DT66*0.00759)</f>
        <v>0</v>
      </c>
      <c r="DV66" s="20">
        <f t="shared" si="108"/>
        <v>17002.125</v>
      </c>
      <c r="DW66" s="21">
        <f t="shared" si="109"/>
        <v>4100.5124999999998</v>
      </c>
      <c r="DX66" s="21">
        <f t="shared" si="47"/>
        <v>400.05</v>
      </c>
      <c r="DY66" s="20">
        <f t="shared" si="48"/>
        <v>24503.0625</v>
      </c>
      <c r="DZ66" s="44">
        <f t="shared" si="110"/>
        <v>1000.125</v>
      </c>
      <c r="EA66" s="45">
        <f t="shared" si="111"/>
        <v>23502.9375</v>
      </c>
      <c r="EC66" s="2">
        <v>64</v>
      </c>
      <c r="ED66" s="2" t="str">
        <f t="shared" si="49"/>
        <v xml:space="preserve"> AD SOYAD 64</v>
      </c>
      <c r="EE66" s="7">
        <f t="shared" si="152"/>
        <v>20002.5</v>
      </c>
      <c r="EF66" s="11">
        <f>PARAMETRELER!$D$4</f>
        <v>150018.75</v>
      </c>
      <c r="EG66" s="7">
        <f t="shared" si="153"/>
        <v>2800.3500000000004</v>
      </c>
      <c r="EH66" s="7">
        <f t="shared" si="154"/>
        <v>200.02500000000001</v>
      </c>
      <c r="EI66" s="7">
        <f t="shared" si="155"/>
        <v>17002.125</v>
      </c>
      <c r="EJ66" s="7" cm="1">
        <f t="array" ref="EJ66">SUMPRODUCT(--(SUM(G66,AC66,AY66,BU66,CQ66,DM66,EI66)&gt;PARAMETRELER!$D$21:$D$24), (SUM(G66,AC66,AY66,BU66,CQ66,DM66,EI66)-PARAMETRELER!$D$21:$D$24), {0.15;0.05;0.07;0.08})-SUM($H$2,H66,AD66,AZ66,BV66,CR66,DN66)</f>
        <v>3001.0625000000036</v>
      </c>
      <c r="EK66" s="7">
        <f>PARAMETRELER!$D$14</f>
        <v>3001.0625000000036</v>
      </c>
      <c r="EL66" s="7">
        <f t="shared" si="156"/>
        <v>119014.875</v>
      </c>
      <c r="EM66" s="7">
        <f t="shared" si="157"/>
        <v>102012.75</v>
      </c>
      <c r="EN66" s="7">
        <f t="shared" si="158"/>
        <v>20002.5</v>
      </c>
      <c r="EO66" s="5">
        <f>PARAMETRELER!$D$6</f>
        <v>20002.5</v>
      </c>
      <c r="EP66" s="7">
        <f t="shared" si="159"/>
        <v>0</v>
      </c>
      <c r="EQ66" s="7">
        <f>IF(EE66&lt;=PARAMETRELER!$D$6,0,EP66*0.00759)</f>
        <v>0</v>
      </c>
      <c r="ER66" s="20">
        <f t="shared" si="112"/>
        <v>17002.125</v>
      </c>
      <c r="ES66" s="21">
        <f t="shared" si="113"/>
        <v>4100.5124999999998</v>
      </c>
      <c r="ET66" s="21">
        <f t="shared" si="54"/>
        <v>400.05</v>
      </c>
      <c r="EU66" s="20">
        <f t="shared" si="55"/>
        <v>24503.0625</v>
      </c>
      <c r="EV66" s="44">
        <f t="shared" si="114"/>
        <v>1000.125</v>
      </c>
      <c r="EW66" s="45">
        <f t="shared" si="115"/>
        <v>23502.9375</v>
      </c>
      <c r="EY66" s="2">
        <v>64</v>
      </c>
      <c r="EZ66" s="2" t="str">
        <f t="shared" si="56"/>
        <v xml:space="preserve"> AD SOYAD 64</v>
      </c>
      <c r="FA66" s="7">
        <f t="shared" si="160"/>
        <v>20002.5</v>
      </c>
      <c r="FB66" s="11">
        <f>PARAMETRELER!$D$4</f>
        <v>150018.75</v>
      </c>
      <c r="FC66" s="7">
        <f t="shared" si="161"/>
        <v>2800.3500000000004</v>
      </c>
      <c r="FD66" s="7">
        <f t="shared" si="162"/>
        <v>200.02500000000001</v>
      </c>
      <c r="FE66" s="7">
        <f t="shared" si="163"/>
        <v>17002.125</v>
      </c>
      <c r="FF66" s="7" cm="1">
        <f t="array" ref="FF66">SUMPRODUCT(--(SUM(G66,AC66,AY66,BU66,CQ66,DM66,EI66,FE66)&gt;PARAMETRELER!$D$21:$D$24), (SUM(G66,AC66,AY66,BU66,CQ66,DM66,EI66,FE66)-PARAMETRELER!$D$21:$D$24), {0.15;0.05;0.07;0.08})-SUM($H$2,H66,AD66,AZ66,BV66,CR66,DN66,EJ66)</f>
        <v>3400.4249999999956</v>
      </c>
      <c r="FG66" s="7">
        <f>PARAMETRELER!$D$15</f>
        <v>3400.4249999999956</v>
      </c>
      <c r="FH66" s="7">
        <f t="shared" si="164"/>
        <v>136017</v>
      </c>
      <c r="FI66" s="7">
        <f t="shared" si="165"/>
        <v>119014.875</v>
      </c>
      <c r="FJ66" s="7">
        <f t="shared" si="166"/>
        <v>20002.5</v>
      </c>
      <c r="FK66" s="5">
        <f>PARAMETRELER!$D$6</f>
        <v>20002.5</v>
      </c>
      <c r="FL66" s="7">
        <f t="shared" si="167"/>
        <v>0</v>
      </c>
      <c r="FM66" s="7">
        <f>IF(FA66&lt;=PARAMETRELER!$D$6,0,FL66*0.00759)</f>
        <v>0</v>
      </c>
      <c r="FN66" s="20">
        <f t="shared" si="116"/>
        <v>17002.125</v>
      </c>
      <c r="FO66" s="21">
        <f t="shared" si="117"/>
        <v>4100.5124999999998</v>
      </c>
      <c r="FP66" s="21">
        <f t="shared" si="61"/>
        <v>400.05</v>
      </c>
      <c r="FQ66" s="20">
        <f t="shared" si="62"/>
        <v>24503.0625</v>
      </c>
      <c r="FR66" s="44">
        <f t="shared" si="118"/>
        <v>1000.125</v>
      </c>
      <c r="FS66" s="45">
        <f t="shared" si="119"/>
        <v>23502.9375</v>
      </c>
      <c r="FU66" s="2">
        <v>64</v>
      </c>
      <c r="FV66" s="2" t="str">
        <f t="shared" si="63"/>
        <v xml:space="preserve"> AD SOYAD 64</v>
      </c>
      <c r="FW66" s="7">
        <f t="shared" si="168"/>
        <v>20002.5</v>
      </c>
      <c r="FX66" s="11">
        <f>PARAMETRELER!$D$4</f>
        <v>150018.75</v>
      </c>
      <c r="FY66" s="7">
        <f t="shared" si="169"/>
        <v>2800.3500000000004</v>
      </c>
      <c r="FZ66" s="7">
        <f t="shared" si="170"/>
        <v>200.02500000000001</v>
      </c>
      <c r="GA66" s="7">
        <f t="shared" si="171"/>
        <v>17002.125</v>
      </c>
      <c r="GB66" s="7" cm="1">
        <f t="array" ref="GB66">SUMPRODUCT(--(SUM(G66,AC66,AY66,BU66,CQ66,DM66,EI66,FE66,GA66)&gt;PARAMETRELER!$D$21:$D$24), (SUM(G66,AC66,AY66,BU66,CQ66,DM66,EI66,FE66,GA66)-PARAMETRELER!$D$21:$D$24), {0.15;0.05;0.07;0.08})-SUM($H$2,H66,AD66,AZ66,BV66,CR66,DN66,EJ66,FF66)</f>
        <v>3400.4249999999993</v>
      </c>
      <c r="GC66" s="7">
        <f>PARAMETRELER!$D$16</f>
        <v>3400.4249999999993</v>
      </c>
      <c r="GD66" s="7">
        <f t="shared" si="172"/>
        <v>153019.125</v>
      </c>
      <c r="GE66" s="7">
        <f t="shared" si="173"/>
        <v>136017</v>
      </c>
      <c r="GF66" s="7">
        <f t="shared" si="174"/>
        <v>20002.5</v>
      </c>
      <c r="GG66" s="5">
        <f>PARAMETRELER!$D$6</f>
        <v>20002.5</v>
      </c>
      <c r="GH66" s="7">
        <f t="shared" si="175"/>
        <v>0</v>
      </c>
      <c r="GI66" s="7">
        <f>IF(FW66&lt;=PARAMETRELER!$D$6,0,GH66*0.00759)</f>
        <v>0</v>
      </c>
      <c r="GJ66" s="20">
        <f t="shared" si="120"/>
        <v>17002.125</v>
      </c>
      <c r="GK66" s="21">
        <f t="shared" si="121"/>
        <v>4100.5124999999998</v>
      </c>
      <c r="GL66" s="21">
        <f t="shared" si="68"/>
        <v>400.05</v>
      </c>
      <c r="GM66" s="20">
        <f t="shared" si="69"/>
        <v>24503.0625</v>
      </c>
      <c r="GN66" s="44">
        <f t="shared" si="122"/>
        <v>1000.125</v>
      </c>
      <c r="GO66" s="45">
        <f t="shared" si="123"/>
        <v>23502.9375</v>
      </c>
      <c r="GQ66" s="2">
        <v>64</v>
      </c>
      <c r="GR66" s="2" t="str">
        <f t="shared" si="70"/>
        <v xml:space="preserve"> AD SOYAD 64</v>
      </c>
      <c r="GS66" s="7">
        <f t="shared" si="176"/>
        <v>20002.5</v>
      </c>
      <c r="GT66" s="11">
        <f>PARAMETRELER!$D$4</f>
        <v>150018.75</v>
      </c>
      <c r="GU66" s="7">
        <f t="shared" si="177"/>
        <v>2800.3500000000004</v>
      </c>
      <c r="GV66" s="7">
        <f t="shared" si="178"/>
        <v>200.02500000000001</v>
      </c>
      <c r="GW66" s="7">
        <f t="shared" si="179"/>
        <v>17002.125</v>
      </c>
      <c r="GX66" s="7" cm="1">
        <f t="array" ref="GX66">SUMPRODUCT(--(SUM(G66,AC66,AY66,BU66,CQ66,DM66,EI66,FE66,GA66,GW66)&gt;PARAMETRELER!$D$21:$D$24), (SUM(G66,AC66,AY66,BU66,CQ66,DM66,EI66,FE66,GA66,GW66)-PARAMETRELER!$D$21:$D$24), {0.15;0.05;0.07;0.08})-SUM($H$2,H66,AD66,AZ66,BV66,CR66,DN66,EJ66,FF66,GB66)</f>
        <v>3400.4250000000029</v>
      </c>
      <c r="GY66" s="7">
        <f>PARAMETRELER!$D$17</f>
        <v>3400.4250000000029</v>
      </c>
      <c r="GZ66" s="7">
        <f t="shared" si="180"/>
        <v>170021.25</v>
      </c>
      <c r="HA66" s="7">
        <f t="shared" si="181"/>
        <v>153019.125</v>
      </c>
      <c r="HB66" s="7">
        <f t="shared" si="182"/>
        <v>20002.5</v>
      </c>
      <c r="HC66" s="5">
        <f>PARAMETRELER!$D$6</f>
        <v>20002.5</v>
      </c>
      <c r="HD66" s="7">
        <f t="shared" si="183"/>
        <v>0</v>
      </c>
      <c r="HE66" s="7">
        <f>IF(GS66&lt;=PARAMETRELER!$D$6,0,HD66*0.00759)</f>
        <v>0</v>
      </c>
      <c r="HF66" s="20">
        <f t="shared" si="124"/>
        <v>17002.125</v>
      </c>
      <c r="HG66" s="21">
        <f t="shared" si="125"/>
        <v>4100.5124999999998</v>
      </c>
      <c r="HH66" s="21">
        <f t="shared" si="75"/>
        <v>400.05</v>
      </c>
      <c r="HI66" s="20">
        <f t="shared" si="76"/>
        <v>24503.0625</v>
      </c>
      <c r="HJ66" s="44">
        <f t="shared" si="126"/>
        <v>1000.125</v>
      </c>
      <c r="HK66" s="45">
        <f t="shared" si="127"/>
        <v>23502.9375</v>
      </c>
      <c r="HM66" s="2">
        <v>64</v>
      </c>
      <c r="HN66" s="2" t="str">
        <f t="shared" si="77"/>
        <v xml:space="preserve"> AD SOYAD 64</v>
      </c>
      <c r="HO66" s="7">
        <f t="shared" si="184"/>
        <v>20002.5</v>
      </c>
      <c r="HP66" s="11">
        <f>PARAMETRELER!$D$4</f>
        <v>150018.75</v>
      </c>
      <c r="HQ66" s="7">
        <f t="shared" si="185"/>
        <v>2800.3500000000004</v>
      </c>
      <c r="HR66" s="7">
        <f t="shared" si="186"/>
        <v>200.02500000000001</v>
      </c>
      <c r="HS66" s="7">
        <f t="shared" si="187"/>
        <v>17002.125</v>
      </c>
      <c r="HT66" s="7" cm="1">
        <f t="array" ref="HT66">SUMPRODUCT(--(SUM(G66,AC66,AY66,BU66,CQ66,DM66,EI66,FE66,GA66,GW66,HS66)&gt;PARAMETRELER!$D$21:$D$24), (SUM(G66,AC66,AY66,BU66,CQ66,DM66,EI66,FE66,GA66,GW66,HS66)-PARAMETRELER!$D$21:$D$24), {0.15;0.05;0.07;0.08})-SUM($H$2,H66,AD66,AZ66,BV66,CR66,DN66,EJ66,FF66,GB66,GX66)</f>
        <v>3400.4249999999993</v>
      </c>
      <c r="HU66" s="7">
        <f>PARAMETRELER!$D$18</f>
        <v>3400.4249999999993</v>
      </c>
      <c r="HV66" s="7">
        <f t="shared" si="188"/>
        <v>187023.375</v>
      </c>
      <c r="HW66" s="7">
        <f t="shared" si="189"/>
        <v>170021.25</v>
      </c>
      <c r="HX66" s="7">
        <f t="shared" si="190"/>
        <v>20002.5</v>
      </c>
      <c r="HY66" s="5">
        <f>PARAMETRELER!$D$6</f>
        <v>20002.5</v>
      </c>
      <c r="HZ66" s="7">
        <f t="shared" si="191"/>
        <v>0</v>
      </c>
      <c r="IA66" s="7">
        <f>IF(HO66&lt;=PARAMETRELER!$D$6,0,HZ66*0.00759)</f>
        <v>0</v>
      </c>
      <c r="IB66" s="20">
        <f t="shared" si="128"/>
        <v>17002.125</v>
      </c>
      <c r="IC66" s="21">
        <f t="shared" si="129"/>
        <v>4100.5124999999998</v>
      </c>
      <c r="ID66" s="21">
        <f t="shared" si="82"/>
        <v>400.05</v>
      </c>
      <c r="IE66" s="20">
        <f t="shared" si="83"/>
        <v>24503.0625</v>
      </c>
      <c r="IF66" s="44">
        <f t="shared" si="130"/>
        <v>1000.125</v>
      </c>
      <c r="IG66" s="45">
        <f t="shared" si="131"/>
        <v>23502.9375</v>
      </c>
      <c r="II66" s="2">
        <v>64</v>
      </c>
      <c r="IJ66" s="2" t="str">
        <f t="shared" si="84"/>
        <v xml:space="preserve"> AD SOYAD 64</v>
      </c>
      <c r="IK66" s="7">
        <f t="shared" si="192"/>
        <v>20002.5</v>
      </c>
      <c r="IL66" s="11">
        <f>PARAMETRELER!$D$4</f>
        <v>150018.75</v>
      </c>
      <c r="IM66" s="7">
        <f t="shared" si="193"/>
        <v>2800.3500000000004</v>
      </c>
      <c r="IN66" s="7">
        <f t="shared" si="194"/>
        <v>200.02500000000001</v>
      </c>
      <c r="IO66" s="7">
        <f t="shared" si="195"/>
        <v>17002.125</v>
      </c>
      <c r="IP66" s="7" cm="1">
        <f t="array" ref="IP66">SUMPRODUCT(--(SUM(G66,AC66,AY66,BU66,CQ66,DM66,EI66,FE66,GA66,GW66,HS66,IO66)&gt;PARAMETRELER!$D$21:$D$24), (SUM(G66,AC66,AY66,BU66,CQ66,DM66,EI66,FE66,GA66,GW66,HS66,IO66)-PARAMETRELER!$D$21:$D$24), {0.15;0.05;0.07;0.08})-SUM($H$2,H66,AD66,AZ66,BV66,CR66,DN66,EJ66,FF66,GB66,GX66,HT66)</f>
        <v>3400.4249999999993</v>
      </c>
      <c r="IQ66" s="7">
        <f>PARAMETRELER!$D$19</f>
        <v>3400.4249999999993</v>
      </c>
      <c r="IR66" s="7">
        <f t="shared" si="196"/>
        <v>204025.5</v>
      </c>
      <c r="IS66" s="7">
        <f t="shared" si="197"/>
        <v>187023.375</v>
      </c>
      <c r="IT66" s="7">
        <f t="shared" si="198"/>
        <v>20002.5</v>
      </c>
      <c r="IU66" s="5">
        <f>PARAMETRELER!$D$6</f>
        <v>20002.5</v>
      </c>
      <c r="IV66" s="7">
        <f t="shared" si="199"/>
        <v>0</v>
      </c>
      <c r="IW66" s="7">
        <f>IF(IK66&lt;=PARAMETRELER!$D$6,0,IV66*0.00759)</f>
        <v>0</v>
      </c>
      <c r="IX66" s="20">
        <f t="shared" si="132"/>
        <v>17002.125</v>
      </c>
      <c r="IY66" s="21">
        <f t="shared" si="133"/>
        <v>4100.5124999999998</v>
      </c>
      <c r="IZ66" s="21">
        <f t="shared" si="89"/>
        <v>400.05</v>
      </c>
      <c r="JA66" s="20">
        <f t="shared" si="90"/>
        <v>24503.0625</v>
      </c>
      <c r="JB66" s="44">
        <f t="shared" si="134"/>
        <v>1000.125</v>
      </c>
      <c r="JC66" s="45">
        <f t="shared" si="135"/>
        <v>23502.9375</v>
      </c>
    </row>
    <row r="67" spans="1:263" ht="15.6" x14ac:dyDescent="0.3">
      <c r="A67" s="3">
        <v>65</v>
      </c>
      <c r="B67" s="3" t="str">
        <f>'YILLIK MALİYET RAPORU'!B67</f>
        <v xml:space="preserve"> AD SOYAD 65</v>
      </c>
      <c r="C67" s="4">
        <f>'YILLIK MALİYET RAPORU'!C67</f>
        <v>20002.5</v>
      </c>
      <c r="D67" s="4">
        <f>PARAMETRELER!$D$4</f>
        <v>150018.75</v>
      </c>
      <c r="E67" s="4">
        <f t="shared" ref="E67:E130" si="202">IF(C67&lt;D67,C67,D67)*0.14</f>
        <v>2800.3500000000004</v>
      </c>
      <c r="F67" s="4">
        <f t="shared" ref="F67:F130" si="203">IF(C67&lt;D67,C67,D67)*0.01</f>
        <v>200.02500000000001</v>
      </c>
      <c r="G67" s="4">
        <f t="shared" ref="G67:G130" si="204">C67-E67-F67</f>
        <v>17002.125</v>
      </c>
      <c r="H67" s="4" cm="1">
        <f t="array" ref="H67">SUMPRODUCT(--(SUM(G67:G67)&gt;PARAMETRELER!$D$21:$D$24), (SUM(G67:G67)-PARAMETRELER!$D$21:$D$24), {0.15;0.05;0.07;0.08})-SUM($H$2:$H$2)</f>
        <v>2550.3187499999999</v>
      </c>
      <c r="I67" s="4">
        <f>PARAMETRELER!$D$8</f>
        <v>2550.3187499999999</v>
      </c>
      <c r="J67" s="4">
        <f t="shared" ref="J67:J101" si="205">K67+G67</f>
        <v>17002.125</v>
      </c>
      <c r="K67" s="4">
        <v>0</v>
      </c>
      <c r="L67" s="4">
        <f t="shared" ref="L67:L130" si="206">C67</f>
        <v>20002.5</v>
      </c>
      <c r="M67" s="4">
        <f>PARAMETRELER!$D$6</f>
        <v>20002.5</v>
      </c>
      <c r="N67" s="4">
        <f t="shared" si="136"/>
        <v>0</v>
      </c>
      <c r="O67" s="4">
        <f>IF(C67&lt;=PARAMETRELER!$D$6,0,N67*0.00759)</f>
        <v>0</v>
      </c>
      <c r="P67" s="20">
        <f t="shared" ref="P67:P130" si="207">C67-E67-F67-H67-O67+I67</f>
        <v>17002.125</v>
      </c>
      <c r="Q67" s="21">
        <f t="shared" ref="Q67:Q130" si="208">IF(C67&lt;D67,C67,D67)*0.205</f>
        <v>4100.5124999999998</v>
      </c>
      <c r="R67" s="21">
        <f t="shared" ref="R67:R130" si="209">IF(C67&lt;D67,C67,D67)*0.02</f>
        <v>400.05</v>
      </c>
      <c r="S67" s="22">
        <f t="shared" ref="S67:S130" si="210">C67+Q67+R67</f>
        <v>24503.0625</v>
      </c>
      <c r="T67" s="44">
        <f t="shared" ref="T67:T130" si="211">IF(B67&lt;C67,B67,C67)*0.05</f>
        <v>1000.125</v>
      </c>
      <c r="U67" s="45">
        <f t="shared" si="91"/>
        <v>23502.9375</v>
      </c>
      <c r="W67" s="3">
        <v>65</v>
      </c>
      <c r="X67" s="3" t="str">
        <f t="shared" ref="X67:X130" si="212">B67</f>
        <v xml:space="preserve"> AD SOYAD 65</v>
      </c>
      <c r="Y67" s="4">
        <f t="shared" ref="Y67:Y130" si="213">C67</f>
        <v>20002.5</v>
      </c>
      <c r="Z67" s="4">
        <f>PARAMETRELER!$D$4</f>
        <v>150018.75</v>
      </c>
      <c r="AA67" s="4">
        <f t="shared" si="137"/>
        <v>2800.3500000000004</v>
      </c>
      <c r="AB67" s="4">
        <f t="shared" si="138"/>
        <v>200.02500000000001</v>
      </c>
      <c r="AC67" s="4">
        <f t="shared" ref="AC67:AC101" si="214">Y67-AA67-AB67</f>
        <v>17002.125</v>
      </c>
      <c r="AD67" s="4" cm="1">
        <f t="array" ref="AD67">SUMPRODUCT(--(SUM(G67,AC67)&gt;PARAMETRELER!$D$21:$D$24), (SUM(G67,AC67)-PARAMETRELER!$D$21:$D$24), {0.15;0.05;0.07;0.08})-SUM($H$2,H67)</f>
        <v>2550.3187499999999</v>
      </c>
      <c r="AE67" s="4">
        <f>PARAMETRELER!$D$9</f>
        <v>2550.3187499999999</v>
      </c>
      <c r="AF67" s="4">
        <f t="shared" ref="AF67:AF101" si="215">AG67+AC67</f>
        <v>34004.25</v>
      </c>
      <c r="AG67" s="4">
        <f t="shared" ref="AG67:AG101" si="216">J67</f>
        <v>17002.125</v>
      </c>
      <c r="AH67" s="4">
        <f t="shared" ref="AH67:AH101" si="217">Y67</f>
        <v>20002.5</v>
      </c>
      <c r="AI67" s="4">
        <f>PARAMETRELER!$D$6</f>
        <v>20002.5</v>
      </c>
      <c r="AJ67" s="4">
        <f t="shared" si="139"/>
        <v>0</v>
      </c>
      <c r="AK67" s="4">
        <f>IF(Y67&lt;=PARAMETRELER!$D$6,0,AJ67*0.00759)</f>
        <v>0</v>
      </c>
      <c r="AL67" s="20">
        <f t="shared" si="92"/>
        <v>17002.125</v>
      </c>
      <c r="AM67" s="21">
        <f t="shared" si="93"/>
        <v>4100.5124999999998</v>
      </c>
      <c r="AN67" s="21">
        <f t="shared" ref="AN67:AN101" si="218">IF(Y67&lt;Z67,Y67,Z67)*0.02</f>
        <v>400.05</v>
      </c>
      <c r="AO67" s="22">
        <f t="shared" ref="AO67:AO101" si="219">Y67+AM67+AN67</f>
        <v>24503.0625</v>
      </c>
      <c r="AP67" s="44">
        <f t="shared" si="94"/>
        <v>1000.125</v>
      </c>
      <c r="AQ67" s="45">
        <f t="shared" si="95"/>
        <v>23502.9375</v>
      </c>
      <c r="AS67" s="3">
        <v>65</v>
      </c>
      <c r="AT67" s="3" t="str">
        <f t="shared" ref="AT67:AT101" si="220">X67</f>
        <v xml:space="preserve"> AD SOYAD 65</v>
      </c>
      <c r="AU67" s="4">
        <f t="shared" ref="AU67:AU101" si="221">Y67</f>
        <v>20002.5</v>
      </c>
      <c r="AV67" s="4">
        <f>PARAMETRELER!$D$4</f>
        <v>150018.75</v>
      </c>
      <c r="AW67" s="4">
        <f t="shared" si="140"/>
        <v>2800.3500000000004</v>
      </c>
      <c r="AX67" s="4">
        <f t="shared" si="141"/>
        <v>200.02500000000001</v>
      </c>
      <c r="AY67" s="4">
        <f t="shared" ref="AY67:AY101" si="222">AU67-AW67-AX67</f>
        <v>17002.125</v>
      </c>
      <c r="AZ67" s="4" cm="1">
        <f t="array" ref="AZ67">SUMPRODUCT(--(SUM(G67,AC67,AY67)&gt;PARAMETRELER!$D$21:$D$24), (SUM(G67,AC67,AY67)-PARAMETRELER!$D$21:$D$24), {0.15;0.05;0.07;0.08})-SUM($H$2,H67,AD67)</f>
        <v>2550.3187499999995</v>
      </c>
      <c r="BA67" s="4">
        <f>PARAMETRELER!$D$10</f>
        <v>2550.3187499999995</v>
      </c>
      <c r="BB67" s="4">
        <f t="shared" ref="BB67:BB101" si="223">BC67+AY67</f>
        <v>51006.375</v>
      </c>
      <c r="BC67" s="4">
        <f t="shared" ref="BC67:BC101" si="224">AF67</f>
        <v>34004.25</v>
      </c>
      <c r="BD67" s="4">
        <f t="shared" ref="BD67:BD101" si="225">AU67</f>
        <v>20002.5</v>
      </c>
      <c r="BE67" s="4">
        <f>PARAMETRELER!$D$6</f>
        <v>20002.5</v>
      </c>
      <c r="BF67" s="4">
        <f t="shared" si="142"/>
        <v>0</v>
      </c>
      <c r="BG67" s="4">
        <f>IF(AU67&lt;=PARAMETRELER!$D$6,0,BF67*0.00759)</f>
        <v>0</v>
      </c>
      <c r="BH67" s="20">
        <f t="shared" si="96"/>
        <v>17002.125</v>
      </c>
      <c r="BI67" s="21">
        <f t="shared" si="97"/>
        <v>4100.5124999999998</v>
      </c>
      <c r="BJ67" s="21">
        <f t="shared" ref="BJ67:BJ101" si="226">IF(AU67&lt;AV67,AU67,AV67)*0.02</f>
        <v>400.05</v>
      </c>
      <c r="BK67" s="22">
        <f t="shared" ref="BK67:BK101" si="227">AU67+BI67+BJ67</f>
        <v>24503.0625</v>
      </c>
      <c r="BL67" s="44">
        <f t="shared" si="98"/>
        <v>1000.125</v>
      </c>
      <c r="BM67" s="45">
        <f t="shared" si="99"/>
        <v>23502.9375</v>
      </c>
      <c r="BO67" s="3">
        <v>65</v>
      </c>
      <c r="BP67" s="3" t="str">
        <f t="shared" ref="BP67:BP101" si="228">AT67</f>
        <v xml:space="preserve"> AD SOYAD 65</v>
      </c>
      <c r="BQ67" s="4">
        <f t="shared" ref="BQ67:BQ101" si="229">AU67</f>
        <v>20002.5</v>
      </c>
      <c r="BR67" s="4">
        <f>PARAMETRELER!$D$4</f>
        <v>150018.75</v>
      </c>
      <c r="BS67" s="4">
        <f t="shared" si="143"/>
        <v>2800.3500000000004</v>
      </c>
      <c r="BT67" s="4">
        <f t="shared" si="144"/>
        <v>200.02500000000001</v>
      </c>
      <c r="BU67" s="4">
        <f t="shared" ref="BU67:BU101" si="230">BQ67-BS67-BT67</f>
        <v>17002.125</v>
      </c>
      <c r="BV67" s="4" cm="1">
        <f t="array" ref="BV67">SUMPRODUCT(--(SUM(G67,AC67,AY67,BU67)&gt;PARAMETRELER!$D$21:$D$24), (SUM(G67,AC67,AY67,BU67)-PARAMETRELER!$D$21:$D$24), {0.15;0.05;0.07;0.08})-SUM($H$2,H67,AD67,AZ67)</f>
        <v>2550.3187500000004</v>
      </c>
      <c r="BW67" s="4">
        <f>PARAMETRELER!$D$11</f>
        <v>2550.3187500000004</v>
      </c>
      <c r="BX67" s="4">
        <f t="shared" ref="BX67:BX101" si="231">BY67+BU67</f>
        <v>68008.5</v>
      </c>
      <c r="BY67" s="4">
        <f t="shared" ref="BY67:BY101" si="232">BB67</f>
        <v>51006.375</v>
      </c>
      <c r="BZ67" s="4">
        <f t="shared" ref="BZ67:BZ101" si="233">BQ67</f>
        <v>20002.5</v>
      </c>
      <c r="CA67" s="4">
        <f>PARAMETRELER!$D$6</f>
        <v>20002.5</v>
      </c>
      <c r="CB67" s="4">
        <f t="shared" si="145"/>
        <v>0</v>
      </c>
      <c r="CC67" s="4">
        <f>IF(BQ67&lt;=PARAMETRELER!$D$6,0,CB67*0.00759)</f>
        <v>0</v>
      </c>
      <c r="CD67" s="20">
        <f t="shared" si="100"/>
        <v>17002.125</v>
      </c>
      <c r="CE67" s="21">
        <f t="shared" si="101"/>
        <v>4100.5124999999998</v>
      </c>
      <c r="CF67" s="21">
        <f t="shared" ref="CF67:CF101" si="234">IF(BQ67&lt;BR67,BQ67,BR67)*0.02</f>
        <v>400.05</v>
      </c>
      <c r="CG67" s="22">
        <f t="shared" ref="CG67:CG101" si="235">BQ67+CE67+CF67</f>
        <v>24503.0625</v>
      </c>
      <c r="CH67" s="44">
        <f t="shared" si="102"/>
        <v>1000.125</v>
      </c>
      <c r="CI67" s="45">
        <f t="shared" si="103"/>
        <v>23502.9375</v>
      </c>
      <c r="CK67" s="3">
        <v>65</v>
      </c>
      <c r="CL67" s="3" t="str">
        <f t="shared" ref="CL67:CL101" si="236">BP67</f>
        <v xml:space="preserve"> AD SOYAD 65</v>
      </c>
      <c r="CM67" s="4">
        <f t="shared" ref="CM67:CM101" si="237">BQ67</f>
        <v>20002.5</v>
      </c>
      <c r="CN67" s="4">
        <f>PARAMETRELER!$D$4</f>
        <v>150018.75</v>
      </c>
      <c r="CO67" s="4">
        <f t="shared" si="146"/>
        <v>2800.3500000000004</v>
      </c>
      <c r="CP67" s="4">
        <f t="shared" si="147"/>
        <v>200.02500000000001</v>
      </c>
      <c r="CQ67" s="4">
        <f t="shared" ref="CQ67:CQ101" si="238">CM67-CO67-CP67</f>
        <v>17002.125</v>
      </c>
      <c r="CR67" s="4" cm="1">
        <f t="array" ref="CR67">SUMPRODUCT(--(SUM(G67,AC67,AY67,BU67,CQ67)&gt;PARAMETRELER!$D$21:$D$24), (SUM(G67,AC67,AY67,BU67,CQ67)-PARAMETRELER!$D$21:$D$24), {0.15;0.05;0.07;0.08})-SUM($H$2,H67,AD67,AZ67,BV67)</f>
        <v>2550.3187500000004</v>
      </c>
      <c r="CS67" s="4">
        <f>PARAMETRELER!$D$12</f>
        <v>2550.3187500000004</v>
      </c>
      <c r="CT67" s="4">
        <f t="shared" ref="CT67:CT101" si="239">CU67+CQ67</f>
        <v>85010.625</v>
      </c>
      <c r="CU67" s="4">
        <f t="shared" ref="CU67:CU101" si="240">BX67</f>
        <v>68008.5</v>
      </c>
      <c r="CV67" s="4">
        <f t="shared" ref="CV67:CV101" si="241">CM67</f>
        <v>20002.5</v>
      </c>
      <c r="CW67" s="4">
        <f>PARAMETRELER!$D$6</f>
        <v>20002.5</v>
      </c>
      <c r="CX67" s="4">
        <f t="shared" si="148"/>
        <v>0</v>
      </c>
      <c r="CY67" s="4">
        <f>IF(CM67&lt;=PARAMETRELER!$D$6,0,CX67*0.00759)</f>
        <v>0</v>
      </c>
      <c r="CZ67" s="20">
        <f t="shared" si="104"/>
        <v>17002.125</v>
      </c>
      <c r="DA67" s="21">
        <f t="shared" si="105"/>
        <v>4100.5124999999998</v>
      </c>
      <c r="DB67" s="21">
        <f t="shared" ref="DB67:DB101" si="242">IF(CM67&lt;CN67,CM67,CN67)*0.02</f>
        <v>400.05</v>
      </c>
      <c r="DC67" s="22">
        <f t="shared" ref="DC67:DC101" si="243">CM67+DA67+DB67</f>
        <v>24503.0625</v>
      </c>
      <c r="DD67" s="44">
        <f t="shared" si="106"/>
        <v>1000.125</v>
      </c>
      <c r="DE67" s="45">
        <f t="shared" si="107"/>
        <v>23502.9375</v>
      </c>
      <c r="DG67" s="3">
        <v>65</v>
      </c>
      <c r="DH67" s="3" t="str">
        <f t="shared" si="200"/>
        <v xml:space="preserve"> AD SOYAD 65</v>
      </c>
      <c r="DI67" s="4">
        <f t="shared" si="201"/>
        <v>20002.5</v>
      </c>
      <c r="DJ67" s="4">
        <f>PARAMETRELER!$D$4</f>
        <v>150018.75</v>
      </c>
      <c r="DK67" s="4">
        <f t="shared" si="149"/>
        <v>2800.3500000000004</v>
      </c>
      <c r="DL67" s="4">
        <f t="shared" si="150"/>
        <v>200.02500000000001</v>
      </c>
      <c r="DM67" s="4">
        <f t="shared" ref="DM67:DM101" si="244">DI67-DK67-DL67</f>
        <v>17002.125</v>
      </c>
      <c r="DN67" s="4" cm="1">
        <f t="array" ref="DN67">SUMPRODUCT(--(SUM(G67,AC67,AY67,BU67,CQ67,DM67)&gt;PARAMETRELER!$D$21:$D$24), (SUM(G67,AC67,AY67,BU67,CQ67,DM67)-PARAMETRELER!$D$21:$D$24), {0.15;0.05;0.07;0.08})-SUM($H$2,H67,AD67,AZ67,BV67,CR67)</f>
        <v>2550.3187499999985</v>
      </c>
      <c r="DO67" s="4">
        <f>PARAMETRELER!$D$13</f>
        <v>2550.3187499999985</v>
      </c>
      <c r="DP67" s="4">
        <f t="shared" ref="DP67:DP101" si="245">DQ67+DM67</f>
        <v>102012.75</v>
      </c>
      <c r="DQ67" s="4">
        <f t="shared" ref="DQ67:DQ101" si="246">CT67</f>
        <v>85010.625</v>
      </c>
      <c r="DR67" s="4">
        <f t="shared" ref="DR67:DR101" si="247">DI67</f>
        <v>20002.5</v>
      </c>
      <c r="DS67" s="4">
        <f>PARAMETRELER!$D$6</f>
        <v>20002.5</v>
      </c>
      <c r="DT67" s="4">
        <f t="shared" si="151"/>
        <v>0</v>
      </c>
      <c r="DU67" s="4">
        <f>IF(DI67&lt;=PARAMETRELER!$D$6,0,DT67*0.00759)</f>
        <v>0</v>
      </c>
      <c r="DV67" s="20">
        <f t="shared" si="108"/>
        <v>17002.125</v>
      </c>
      <c r="DW67" s="21">
        <f t="shared" si="109"/>
        <v>4100.5124999999998</v>
      </c>
      <c r="DX67" s="21">
        <f t="shared" ref="DX67:DX101" si="248">IF(DI67&lt;DJ67,DI67,DJ67)*0.02</f>
        <v>400.05</v>
      </c>
      <c r="DY67" s="22">
        <f t="shared" ref="DY67:DY101" si="249">DI67+DW67+DX67</f>
        <v>24503.0625</v>
      </c>
      <c r="DZ67" s="44">
        <f t="shared" si="110"/>
        <v>1000.125</v>
      </c>
      <c r="EA67" s="45">
        <f t="shared" si="111"/>
        <v>23502.9375</v>
      </c>
      <c r="EC67" s="3">
        <v>65</v>
      </c>
      <c r="ED67" s="3" t="str">
        <f t="shared" ref="ED67:ED101" si="250">DH67</f>
        <v xml:space="preserve"> AD SOYAD 65</v>
      </c>
      <c r="EE67" s="4">
        <f t="shared" si="152"/>
        <v>20002.5</v>
      </c>
      <c r="EF67" s="4">
        <f>PARAMETRELER!$D$4</f>
        <v>150018.75</v>
      </c>
      <c r="EG67" s="4">
        <f t="shared" si="153"/>
        <v>2800.3500000000004</v>
      </c>
      <c r="EH67" s="4">
        <f t="shared" si="154"/>
        <v>200.02500000000001</v>
      </c>
      <c r="EI67" s="4">
        <f t="shared" si="155"/>
        <v>17002.125</v>
      </c>
      <c r="EJ67" s="4" cm="1">
        <f t="array" ref="EJ67">SUMPRODUCT(--(SUM(G67,AC67,AY67,BU67,CQ67,DM67,EI67)&gt;PARAMETRELER!$D$21:$D$24), (SUM(G67,AC67,AY67,BU67,CQ67,DM67,EI67)-PARAMETRELER!$D$21:$D$24), {0.15;0.05;0.07;0.08})-SUM($H$2,H67,AD67,AZ67,BV67,CR67,DN67)</f>
        <v>3001.0625000000036</v>
      </c>
      <c r="EK67" s="4">
        <f>PARAMETRELER!$D$14</f>
        <v>3001.0625000000036</v>
      </c>
      <c r="EL67" s="4">
        <f t="shared" si="156"/>
        <v>119014.875</v>
      </c>
      <c r="EM67" s="4">
        <f t="shared" si="157"/>
        <v>102012.75</v>
      </c>
      <c r="EN67" s="4">
        <f t="shared" si="158"/>
        <v>20002.5</v>
      </c>
      <c r="EO67" s="4">
        <f>PARAMETRELER!$D$6</f>
        <v>20002.5</v>
      </c>
      <c r="EP67" s="4">
        <f t="shared" si="159"/>
        <v>0</v>
      </c>
      <c r="EQ67" s="4">
        <f>IF(EE67&lt;=PARAMETRELER!$D$6,0,EP67*0.00759)</f>
        <v>0</v>
      </c>
      <c r="ER67" s="20">
        <f t="shared" si="112"/>
        <v>17002.125</v>
      </c>
      <c r="ES67" s="21">
        <f t="shared" si="113"/>
        <v>4100.5124999999998</v>
      </c>
      <c r="ET67" s="21">
        <f t="shared" ref="ET67:ET101" si="251">IF(EE67&lt;EF67,EE67,EF67)*0.02</f>
        <v>400.05</v>
      </c>
      <c r="EU67" s="22">
        <f t="shared" ref="EU67:EU101" si="252">EE67+ES67+ET67</f>
        <v>24503.0625</v>
      </c>
      <c r="EV67" s="44">
        <f t="shared" si="114"/>
        <v>1000.125</v>
      </c>
      <c r="EW67" s="45">
        <f t="shared" si="115"/>
        <v>23502.9375</v>
      </c>
      <c r="EY67" s="3">
        <v>65</v>
      </c>
      <c r="EZ67" s="3" t="str">
        <f t="shared" ref="EZ67:EZ101" si="253">ED67</f>
        <v xml:space="preserve"> AD SOYAD 65</v>
      </c>
      <c r="FA67" s="4">
        <f t="shared" si="160"/>
        <v>20002.5</v>
      </c>
      <c r="FB67" s="4">
        <f>PARAMETRELER!$D$4</f>
        <v>150018.75</v>
      </c>
      <c r="FC67" s="4">
        <f t="shared" si="161"/>
        <v>2800.3500000000004</v>
      </c>
      <c r="FD67" s="4">
        <f t="shared" si="162"/>
        <v>200.02500000000001</v>
      </c>
      <c r="FE67" s="4">
        <f t="shared" si="163"/>
        <v>17002.125</v>
      </c>
      <c r="FF67" s="4" cm="1">
        <f t="array" ref="FF67">SUMPRODUCT(--(SUM(G67,AC67,AY67,BU67,CQ67,DM67,EI67,FE67)&gt;PARAMETRELER!$D$21:$D$24), (SUM(G67,AC67,AY67,BU67,CQ67,DM67,EI67,FE67)-PARAMETRELER!$D$21:$D$24), {0.15;0.05;0.07;0.08})-SUM($H$2,H67,AD67,AZ67,BV67,CR67,DN67,EJ67)</f>
        <v>3400.4249999999956</v>
      </c>
      <c r="FG67" s="4">
        <f>PARAMETRELER!$D$15</f>
        <v>3400.4249999999956</v>
      </c>
      <c r="FH67" s="4">
        <f t="shared" si="164"/>
        <v>136017</v>
      </c>
      <c r="FI67" s="4">
        <f t="shared" si="165"/>
        <v>119014.875</v>
      </c>
      <c r="FJ67" s="4">
        <f t="shared" si="166"/>
        <v>20002.5</v>
      </c>
      <c r="FK67" s="4">
        <f>PARAMETRELER!$D$6</f>
        <v>20002.5</v>
      </c>
      <c r="FL67" s="4">
        <f t="shared" si="167"/>
        <v>0</v>
      </c>
      <c r="FM67" s="4">
        <f>IF(FA67&lt;=PARAMETRELER!$D$6,0,FL67*0.00759)</f>
        <v>0</v>
      </c>
      <c r="FN67" s="20">
        <f t="shared" si="116"/>
        <v>17002.125</v>
      </c>
      <c r="FO67" s="21">
        <f t="shared" si="117"/>
        <v>4100.5124999999998</v>
      </c>
      <c r="FP67" s="21">
        <f t="shared" ref="FP67:FP101" si="254">IF(FA67&lt;FB67,FA67,FB67)*0.02</f>
        <v>400.05</v>
      </c>
      <c r="FQ67" s="22">
        <f t="shared" ref="FQ67:FQ101" si="255">FA67+FO67+FP67</f>
        <v>24503.0625</v>
      </c>
      <c r="FR67" s="44">
        <f t="shared" si="118"/>
        <v>1000.125</v>
      </c>
      <c r="FS67" s="45">
        <f t="shared" si="119"/>
        <v>23502.9375</v>
      </c>
      <c r="FU67" s="3">
        <v>65</v>
      </c>
      <c r="FV67" s="3" t="str">
        <f t="shared" ref="FV67:FV101" si="256">EZ67</f>
        <v xml:space="preserve"> AD SOYAD 65</v>
      </c>
      <c r="FW67" s="4">
        <f t="shared" si="168"/>
        <v>20002.5</v>
      </c>
      <c r="FX67" s="4">
        <f>PARAMETRELER!$D$4</f>
        <v>150018.75</v>
      </c>
      <c r="FY67" s="4">
        <f t="shared" si="169"/>
        <v>2800.3500000000004</v>
      </c>
      <c r="FZ67" s="4">
        <f t="shared" si="170"/>
        <v>200.02500000000001</v>
      </c>
      <c r="GA67" s="4">
        <f t="shared" si="171"/>
        <v>17002.125</v>
      </c>
      <c r="GB67" s="4" cm="1">
        <f t="array" ref="GB67">SUMPRODUCT(--(SUM(G67,AC67,AY67,BU67,CQ67,DM67,EI67,FE67,GA67)&gt;PARAMETRELER!$D$21:$D$24), (SUM(G67,AC67,AY67,BU67,CQ67,DM67,EI67,FE67,GA67)-PARAMETRELER!$D$21:$D$24), {0.15;0.05;0.07;0.08})-SUM($H$2,H67,AD67,AZ67,BV67,CR67,DN67,EJ67,FF67)</f>
        <v>3400.4249999999993</v>
      </c>
      <c r="GC67" s="4">
        <f>PARAMETRELER!$D$16</f>
        <v>3400.4249999999993</v>
      </c>
      <c r="GD67" s="4">
        <f t="shared" si="172"/>
        <v>153019.125</v>
      </c>
      <c r="GE67" s="4">
        <f t="shared" si="173"/>
        <v>136017</v>
      </c>
      <c r="GF67" s="4">
        <f t="shared" si="174"/>
        <v>20002.5</v>
      </c>
      <c r="GG67" s="4">
        <f>PARAMETRELER!$D$6</f>
        <v>20002.5</v>
      </c>
      <c r="GH67" s="4">
        <f t="shared" si="175"/>
        <v>0</v>
      </c>
      <c r="GI67" s="4">
        <f>IF(FW67&lt;=PARAMETRELER!$D$6,0,GH67*0.00759)</f>
        <v>0</v>
      </c>
      <c r="GJ67" s="20">
        <f t="shared" si="120"/>
        <v>17002.125</v>
      </c>
      <c r="GK67" s="21">
        <f t="shared" si="121"/>
        <v>4100.5124999999998</v>
      </c>
      <c r="GL67" s="21">
        <f t="shared" ref="GL67:GL101" si="257">IF(FW67&lt;FX67,FW67,FX67)*0.02</f>
        <v>400.05</v>
      </c>
      <c r="GM67" s="22">
        <f t="shared" ref="GM67:GM101" si="258">FW67+GK67+GL67</f>
        <v>24503.0625</v>
      </c>
      <c r="GN67" s="44">
        <f t="shared" si="122"/>
        <v>1000.125</v>
      </c>
      <c r="GO67" s="45">
        <f t="shared" si="123"/>
        <v>23502.9375</v>
      </c>
      <c r="GQ67" s="3">
        <v>65</v>
      </c>
      <c r="GR67" s="3" t="str">
        <f t="shared" ref="GR67:GR101" si="259">FV67</f>
        <v xml:space="preserve"> AD SOYAD 65</v>
      </c>
      <c r="GS67" s="4">
        <f t="shared" si="176"/>
        <v>20002.5</v>
      </c>
      <c r="GT67" s="4">
        <f>PARAMETRELER!$D$4</f>
        <v>150018.75</v>
      </c>
      <c r="GU67" s="4">
        <f t="shared" si="177"/>
        <v>2800.3500000000004</v>
      </c>
      <c r="GV67" s="4">
        <f t="shared" si="178"/>
        <v>200.02500000000001</v>
      </c>
      <c r="GW67" s="4">
        <f t="shared" si="179"/>
        <v>17002.125</v>
      </c>
      <c r="GX67" s="4" cm="1">
        <f t="array" ref="GX67">SUMPRODUCT(--(SUM(G67,AC67,AY67,BU67,CQ67,DM67,EI67,FE67,GA67,GW67)&gt;PARAMETRELER!$D$21:$D$24), (SUM(G67,AC67,AY67,BU67,CQ67,DM67,EI67,FE67,GA67,GW67)-PARAMETRELER!$D$21:$D$24), {0.15;0.05;0.07;0.08})-SUM($H$2,H67,AD67,AZ67,BV67,CR67,DN67,EJ67,FF67,GB67)</f>
        <v>3400.4250000000029</v>
      </c>
      <c r="GY67" s="4">
        <f>PARAMETRELER!$D$17</f>
        <v>3400.4250000000029</v>
      </c>
      <c r="GZ67" s="4">
        <f t="shared" si="180"/>
        <v>170021.25</v>
      </c>
      <c r="HA67" s="4">
        <f t="shared" si="181"/>
        <v>153019.125</v>
      </c>
      <c r="HB67" s="4">
        <f t="shared" si="182"/>
        <v>20002.5</v>
      </c>
      <c r="HC67" s="4">
        <f>PARAMETRELER!$D$6</f>
        <v>20002.5</v>
      </c>
      <c r="HD67" s="4">
        <f t="shared" si="183"/>
        <v>0</v>
      </c>
      <c r="HE67" s="4">
        <f>IF(GS67&lt;=PARAMETRELER!$D$6,0,HD67*0.00759)</f>
        <v>0</v>
      </c>
      <c r="HF67" s="20">
        <f t="shared" si="124"/>
        <v>17002.125</v>
      </c>
      <c r="HG67" s="21">
        <f t="shared" si="125"/>
        <v>4100.5124999999998</v>
      </c>
      <c r="HH67" s="21">
        <f t="shared" ref="HH67:HH101" si="260">IF(GS67&lt;GT67,GS67,GT67)*0.02</f>
        <v>400.05</v>
      </c>
      <c r="HI67" s="22">
        <f t="shared" ref="HI67:HI101" si="261">GS67+HG67+HH67</f>
        <v>24503.0625</v>
      </c>
      <c r="HJ67" s="44">
        <f t="shared" si="126"/>
        <v>1000.125</v>
      </c>
      <c r="HK67" s="45">
        <f t="shared" si="127"/>
        <v>23502.9375</v>
      </c>
      <c r="HM67" s="3">
        <v>65</v>
      </c>
      <c r="HN67" s="3" t="str">
        <f t="shared" ref="HN67:HN101" si="262">GR67</f>
        <v xml:space="preserve"> AD SOYAD 65</v>
      </c>
      <c r="HO67" s="4">
        <f t="shared" si="184"/>
        <v>20002.5</v>
      </c>
      <c r="HP67" s="4">
        <f>PARAMETRELER!$D$4</f>
        <v>150018.75</v>
      </c>
      <c r="HQ67" s="4">
        <f t="shared" si="185"/>
        <v>2800.3500000000004</v>
      </c>
      <c r="HR67" s="4">
        <f t="shared" si="186"/>
        <v>200.02500000000001</v>
      </c>
      <c r="HS67" s="4">
        <f t="shared" si="187"/>
        <v>17002.125</v>
      </c>
      <c r="HT67" s="4" cm="1">
        <f t="array" ref="HT67">SUMPRODUCT(--(SUM(G67,AC67,AY67,BU67,CQ67,DM67,EI67,FE67,GA67,GW67,HS67)&gt;PARAMETRELER!$D$21:$D$24), (SUM(G67,AC67,AY67,BU67,CQ67,DM67,EI67,FE67,GA67,GW67,HS67)-PARAMETRELER!$D$21:$D$24), {0.15;0.05;0.07;0.08})-SUM($H$2,H67,AD67,AZ67,BV67,CR67,DN67,EJ67,FF67,GB67,GX67)</f>
        <v>3400.4249999999993</v>
      </c>
      <c r="HU67" s="4">
        <f>PARAMETRELER!$D$18</f>
        <v>3400.4249999999993</v>
      </c>
      <c r="HV67" s="4">
        <f t="shared" si="188"/>
        <v>187023.375</v>
      </c>
      <c r="HW67" s="4">
        <f t="shared" si="189"/>
        <v>170021.25</v>
      </c>
      <c r="HX67" s="4">
        <f t="shared" si="190"/>
        <v>20002.5</v>
      </c>
      <c r="HY67" s="4">
        <f>PARAMETRELER!$D$6</f>
        <v>20002.5</v>
      </c>
      <c r="HZ67" s="4">
        <f t="shared" si="191"/>
        <v>0</v>
      </c>
      <c r="IA67" s="4">
        <f>IF(HO67&lt;=PARAMETRELER!$D$6,0,HZ67*0.00759)</f>
        <v>0</v>
      </c>
      <c r="IB67" s="20">
        <f t="shared" si="128"/>
        <v>17002.125</v>
      </c>
      <c r="IC67" s="21">
        <f t="shared" si="129"/>
        <v>4100.5124999999998</v>
      </c>
      <c r="ID67" s="21">
        <f t="shared" ref="ID67:ID101" si="263">IF(HO67&lt;HP67,HO67,HP67)*0.02</f>
        <v>400.05</v>
      </c>
      <c r="IE67" s="22">
        <f t="shared" ref="IE67:IE101" si="264">HO67+IC67+ID67</f>
        <v>24503.0625</v>
      </c>
      <c r="IF67" s="44">
        <f t="shared" si="130"/>
        <v>1000.125</v>
      </c>
      <c r="IG67" s="45">
        <f t="shared" si="131"/>
        <v>23502.9375</v>
      </c>
      <c r="II67" s="3">
        <v>65</v>
      </c>
      <c r="IJ67" s="3" t="str">
        <f t="shared" ref="IJ67:IJ101" si="265">HN67</f>
        <v xml:space="preserve"> AD SOYAD 65</v>
      </c>
      <c r="IK67" s="4">
        <f t="shared" si="192"/>
        <v>20002.5</v>
      </c>
      <c r="IL67" s="4">
        <f>PARAMETRELER!$D$4</f>
        <v>150018.75</v>
      </c>
      <c r="IM67" s="4">
        <f t="shared" si="193"/>
        <v>2800.3500000000004</v>
      </c>
      <c r="IN67" s="4">
        <f t="shared" si="194"/>
        <v>200.02500000000001</v>
      </c>
      <c r="IO67" s="4">
        <f t="shared" si="195"/>
        <v>17002.125</v>
      </c>
      <c r="IP67" s="4" cm="1">
        <f t="array" ref="IP67">SUMPRODUCT(--(SUM(G67,AC67,AY67,BU67,CQ67,DM67,EI67,FE67,GA67,GW67,HS67,IO67)&gt;PARAMETRELER!$D$21:$D$24), (SUM(G67,AC67,AY67,BU67,CQ67,DM67,EI67,FE67,GA67,GW67,HS67,IO67)-PARAMETRELER!$D$21:$D$24), {0.15;0.05;0.07;0.08})-SUM($H$2,H67,AD67,AZ67,BV67,CR67,DN67,EJ67,FF67,GB67,GX67,HT67)</f>
        <v>3400.4249999999993</v>
      </c>
      <c r="IQ67" s="4">
        <f>PARAMETRELER!$D$19</f>
        <v>3400.4249999999993</v>
      </c>
      <c r="IR67" s="4">
        <f t="shared" si="196"/>
        <v>204025.5</v>
      </c>
      <c r="IS67" s="4">
        <f t="shared" si="197"/>
        <v>187023.375</v>
      </c>
      <c r="IT67" s="4">
        <f t="shared" si="198"/>
        <v>20002.5</v>
      </c>
      <c r="IU67" s="4">
        <f>PARAMETRELER!$D$6</f>
        <v>20002.5</v>
      </c>
      <c r="IV67" s="4">
        <f t="shared" si="199"/>
        <v>0</v>
      </c>
      <c r="IW67" s="4">
        <f>IF(IK67&lt;=PARAMETRELER!$D$6,0,IV67*0.00759)</f>
        <v>0</v>
      </c>
      <c r="IX67" s="20">
        <f t="shared" si="132"/>
        <v>17002.125</v>
      </c>
      <c r="IY67" s="21">
        <f t="shared" si="133"/>
        <v>4100.5124999999998</v>
      </c>
      <c r="IZ67" s="21">
        <f t="shared" ref="IZ67:IZ101" si="266">IF(IK67&lt;IL67,IK67,IL67)*0.02</f>
        <v>400.05</v>
      </c>
      <c r="JA67" s="22">
        <f t="shared" ref="JA67:JA101" si="267">IK67+IY67+IZ67</f>
        <v>24503.0625</v>
      </c>
      <c r="JB67" s="44">
        <f t="shared" si="134"/>
        <v>1000.125</v>
      </c>
      <c r="JC67" s="45">
        <f t="shared" si="135"/>
        <v>23502.9375</v>
      </c>
    </row>
    <row r="68" spans="1:263" ht="15.6" x14ac:dyDescent="0.3">
      <c r="A68" s="2">
        <v>66</v>
      </c>
      <c r="B68" s="2" t="str">
        <f>'YILLIK MALİYET RAPORU'!B68</f>
        <v xml:space="preserve"> AD SOYAD 66</v>
      </c>
      <c r="C68" s="7">
        <f>'YILLIK MALİYET RAPORU'!C68</f>
        <v>20002.5</v>
      </c>
      <c r="D68" s="11">
        <f>PARAMETRELER!$D$4</f>
        <v>150018.75</v>
      </c>
      <c r="E68" s="7">
        <f t="shared" si="202"/>
        <v>2800.3500000000004</v>
      </c>
      <c r="F68" s="7">
        <f t="shared" si="203"/>
        <v>200.02500000000001</v>
      </c>
      <c r="G68" s="7">
        <f t="shared" si="204"/>
        <v>17002.125</v>
      </c>
      <c r="H68" s="7" cm="1">
        <f t="array" ref="H68">SUMPRODUCT(--(SUM(G68:G68)&gt;PARAMETRELER!$D$21:$D$24), (SUM(G68:G68)-PARAMETRELER!$D$21:$D$24), {0.15;0.05;0.07;0.08})-SUM($H$2:$H$2)</f>
        <v>2550.3187499999999</v>
      </c>
      <c r="I68" s="7">
        <f>PARAMETRELER!$D$8</f>
        <v>2550.3187499999999</v>
      </c>
      <c r="J68" s="7">
        <f t="shared" si="205"/>
        <v>17002.125</v>
      </c>
      <c r="K68" s="7">
        <v>0</v>
      </c>
      <c r="L68" s="7">
        <f t="shared" si="206"/>
        <v>20002.5</v>
      </c>
      <c r="M68" s="5">
        <f>PARAMETRELER!$D$6</f>
        <v>20002.5</v>
      </c>
      <c r="N68" s="7">
        <f t="shared" si="136"/>
        <v>0</v>
      </c>
      <c r="O68" s="7">
        <f>IF(C68&lt;=PARAMETRELER!$D$6,0,N68*0.00759)</f>
        <v>0</v>
      </c>
      <c r="P68" s="20">
        <f t="shared" si="207"/>
        <v>17002.125</v>
      </c>
      <c r="Q68" s="21">
        <f t="shared" si="208"/>
        <v>4100.5124999999998</v>
      </c>
      <c r="R68" s="21">
        <f t="shared" si="209"/>
        <v>400.05</v>
      </c>
      <c r="S68" s="20">
        <f t="shared" si="210"/>
        <v>24503.0625</v>
      </c>
      <c r="T68" s="44">
        <f t="shared" si="211"/>
        <v>1000.125</v>
      </c>
      <c r="U68" s="45">
        <f t="shared" ref="U68:U101" si="268">S68-T68</f>
        <v>23502.9375</v>
      </c>
      <c r="W68" s="2">
        <v>66</v>
      </c>
      <c r="X68" s="2" t="str">
        <f t="shared" si="212"/>
        <v xml:space="preserve"> AD SOYAD 66</v>
      </c>
      <c r="Y68" s="7">
        <f t="shared" si="213"/>
        <v>20002.5</v>
      </c>
      <c r="Z68" s="11">
        <f>PARAMETRELER!$D$4</f>
        <v>150018.75</v>
      </c>
      <c r="AA68" s="7">
        <f t="shared" si="137"/>
        <v>2800.3500000000004</v>
      </c>
      <c r="AB68" s="7">
        <f t="shared" si="138"/>
        <v>200.02500000000001</v>
      </c>
      <c r="AC68" s="7">
        <f t="shared" si="214"/>
        <v>17002.125</v>
      </c>
      <c r="AD68" s="7" cm="1">
        <f t="array" ref="AD68">SUMPRODUCT(--(SUM(G68,AC68)&gt;PARAMETRELER!$D$21:$D$24), (SUM(G68,AC68)-PARAMETRELER!$D$21:$D$24), {0.15;0.05;0.07;0.08})-SUM($H$2,H68)</f>
        <v>2550.3187499999999</v>
      </c>
      <c r="AE68" s="7">
        <f>PARAMETRELER!$D$9</f>
        <v>2550.3187499999999</v>
      </c>
      <c r="AF68" s="7">
        <f t="shared" si="215"/>
        <v>34004.25</v>
      </c>
      <c r="AG68" s="7">
        <f t="shared" si="216"/>
        <v>17002.125</v>
      </c>
      <c r="AH68" s="7">
        <f t="shared" si="217"/>
        <v>20002.5</v>
      </c>
      <c r="AI68" s="5">
        <f>PARAMETRELER!$D$6</f>
        <v>20002.5</v>
      </c>
      <c r="AJ68" s="7">
        <f t="shared" si="139"/>
        <v>0</v>
      </c>
      <c r="AK68" s="7">
        <f>IF(Y68&lt;=PARAMETRELER!$D$6,0,AJ68*0.00759)</f>
        <v>0</v>
      </c>
      <c r="AL68" s="20">
        <f t="shared" ref="AL68:AL101" si="269">Y68-AA68-AB68-AD68-AK68+AE68</f>
        <v>17002.125</v>
      </c>
      <c r="AM68" s="21">
        <f t="shared" ref="AM68:AM101" si="270">IF(Y68&lt;Z68,Y68,Z68)*0.205</f>
        <v>4100.5124999999998</v>
      </c>
      <c r="AN68" s="21">
        <f t="shared" si="218"/>
        <v>400.05</v>
      </c>
      <c r="AO68" s="20">
        <f t="shared" si="219"/>
        <v>24503.0625</v>
      </c>
      <c r="AP68" s="44">
        <f t="shared" ref="AP68:AP101" si="271">IF(X68&lt;Y68,X68,Y68)*0.05</f>
        <v>1000.125</v>
      </c>
      <c r="AQ68" s="45">
        <f t="shared" ref="AQ68:AQ101" si="272">AO68-AP68</f>
        <v>23502.9375</v>
      </c>
      <c r="AS68" s="2">
        <v>66</v>
      </c>
      <c r="AT68" s="2" t="str">
        <f t="shared" si="220"/>
        <v xml:space="preserve"> AD SOYAD 66</v>
      </c>
      <c r="AU68" s="7">
        <f t="shared" si="221"/>
        <v>20002.5</v>
      </c>
      <c r="AV68" s="11">
        <f>PARAMETRELER!$D$4</f>
        <v>150018.75</v>
      </c>
      <c r="AW68" s="7">
        <f t="shared" si="140"/>
        <v>2800.3500000000004</v>
      </c>
      <c r="AX68" s="7">
        <f t="shared" si="141"/>
        <v>200.02500000000001</v>
      </c>
      <c r="AY68" s="7">
        <f t="shared" si="222"/>
        <v>17002.125</v>
      </c>
      <c r="AZ68" s="7" cm="1">
        <f t="array" ref="AZ68">SUMPRODUCT(--(SUM(G68,AC68,AY68)&gt;PARAMETRELER!$D$21:$D$24), (SUM(G68,AC68,AY68)-PARAMETRELER!$D$21:$D$24), {0.15;0.05;0.07;0.08})-SUM($H$2,H68,AD68)</f>
        <v>2550.3187499999995</v>
      </c>
      <c r="BA68" s="7">
        <f>PARAMETRELER!$D$10</f>
        <v>2550.3187499999995</v>
      </c>
      <c r="BB68" s="7">
        <f t="shared" si="223"/>
        <v>51006.375</v>
      </c>
      <c r="BC68" s="7">
        <f t="shared" si="224"/>
        <v>34004.25</v>
      </c>
      <c r="BD68" s="7">
        <f t="shared" si="225"/>
        <v>20002.5</v>
      </c>
      <c r="BE68" s="5">
        <f>PARAMETRELER!$D$6</f>
        <v>20002.5</v>
      </c>
      <c r="BF68" s="7">
        <f t="shared" si="142"/>
        <v>0</v>
      </c>
      <c r="BG68" s="7">
        <f>IF(AU68&lt;=PARAMETRELER!$D$6,0,BF68*0.00759)</f>
        <v>0</v>
      </c>
      <c r="BH68" s="20">
        <f t="shared" ref="BH68:BH101" si="273">AU68-AW68-AX68-AZ68-BG68+BA68</f>
        <v>17002.125</v>
      </c>
      <c r="BI68" s="21">
        <f t="shared" ref="BI68:BI101" si="274">IF(AU68&lt;AV68,AU68,AV68)*0.205</f>
        <v>4100.5124999999998</v>
      </c>
      <c r="BJ68" s="21">
        <f t="shared" si="226"/>
        <v>400.05</v>
      </c>
      <c r="BK68" s="20">
        <f t="shared" si="227"/>
        <v>24503.0625</v>
      </c>
      <c r="BL68" s="44">
        <f t="shared" ref="BL68:BL101" si="275">IF(AT68&lt;AU68,AT68,AU68)*0.05</f>
        <v>1000.125</v>
      </c>
      <c r="BM68" s="45">
        <f t="shared" ref="BM68:BM101" si="276">BK68-BL68</f>
        <v>23502.9375</v>
      </c>
      <c r="BO68" s="2">
        <v>66</v>
      </c>
      <c r="BP68" s="2" t="str">
        <f t="shared" si="228"/>
        <v xml:space="preserve"> AD SOYAD 66</v>
      </c>
      <c r="BQ68" s="7">
        <f t="shared" si="229"/>
        <v>20002.5</v>
      </c>
      <c r="BR68" s="11">
        <f>PARAMETRELER!$D$4</f>
        <v>150018.75</v>
      </c>
      <c r="BS68" s="7">
        <f t="shared" si="143"/>
        <v>2800.3500000000004</v>
      </c>
      <c r="BT68" s="7">
        <f t="shared" si="144"/>
        <v>200.02500000000001</v>
      </c>
      <c r="BU68" s="7">
        <f t="shared" si="230"/>
        <v>17002.125</v>
      </c>
      <c r="BV68" s="7" cm="1">
        <f t="array" ref="BV68">SUMPRODUCT(--(SUM(G68,AC68,AY68,BU68)&gt;PARAMETRELER!$D$21:$D$24), (SUM(G68,AC68,AY68,BU68)-PARAMETRELER!$D$21:$D$24), {0.15;0.05;0.07;0.08})-SUM($H$2,H68,AD68,AZ68)</f>
        <v>2550.3187500000004</v>
      </c>
      <c r="BW68" s="7">
        <f>PARAMETRELER!$D$11</f>
        <v>2550.3187500000004</v>
      </c>
      <c r="BX68" s="7">
        <f t="shared" si="231"/>
        <v>68008.5</v>
      </c>
      <c r="BY68" s="7">
        <f t="shared" si="232"/>
        <v>51006.375</v>
      </c>
      <c r="BZ68" s="7">
        <f t="shared" si="233"/>
        <v>20002.5</v>
      </c>
      <c r="CA68" s="5">
        <f>PARAMETRELER!$D$6</f>
        <v>20002.5</v>
      </c>
      <c r="CB68" s="7">
        <f t="shared" si="145"/>
        <v>0</v>
      </c>
      <c r="CC68" s="7">
        <f>IF(BQ68&lt;=PARAMETRELER!$D$6,0,CB68*0.00759)</f>
        <v>0</v>
      </c>
      <c r="CD68" s="20">
        <f t="shared" ref="CD68:CD101" si="277">BQ68-BS68-BT68-BV68-CC68+BW68</f>
        <v>17002.125</v>
      </c>
      <c r="CE68" s="21">
        <f t="shared" ref="CE68:CE101" si="278">IF(BQ68&lt;BR68,BQ68,BR68)*0.205</f>
        <v>4100.5124999999998</v>
      </c>
      <c r="CF68" s="21">
        <f t="shared" si="234"/>
        <v>400.05</v>
      </c>
      <c r="CG68" s="20">
        <f t="shared" si="235"/>
        <v>24503.0625</v>
      </c>
      <c r="CH68" s="44">
        <f t="shared" ref="CH68:CH101" si="279">IF(BP68&lt;BQ68,BP68,BQ68)*0.05</f>
        <v>1000.125</v>
      </c>
      <c r="CI68" s="45">
        <f t="shared" ref="CI68:CI101" si="280">CG68-CH68</f>
        <v>23502.9375</v>
      </c>
      <c r="CK68" s="2">
        <v>66</v>
      </c>
      <c r="CL68" s="2" t="str">
        <f t="shared" si="236"/>
        <v xml:space="preserve"> AD SOYAD 66</v>
      </c>
      <c r="CM68" s="7">
        <f t="shared" si="237"/>
        <v>20002.5</v>
      </c>
      <c r="CN68" s="11">
        <f>PARAMETRELER!$D$4</f>
        <v>150018.75</v>
      </c>
      <c r="CO68" s="7">
        <f t="shared" si="146"/>
        <v>2800.3500000000004</v>
      </c>
      <c r="CP68" s="7">
        <f t="shared" si="147"/>
        <v>200.02500000000001</v>
      </c>
      <c r="CQ68" s="7">
        <f t="shared" si="238"/>
        <v>17002.125</v>
      </c>
      <c r="CR68" s="7" cm="1">
        <f t="array" ref="CR68">SUMPRODUCT(--(SUM(G68,AC68,AY68,BU68,CQ68)&gt;PARAMETRELER!$D$21:$D$24), (SUM(G68,AC68,AY68,BU68,CQ68)-PARAMETRELER!$D$21:$D$24), {0.15;0.05;0.07;0.08})-SUM($H$2,H68,AD68,AZ68,BV68)</f>
        <v>2550.3187500000004</v>
      </c>
      <c r="CS68" s="7">
        <f>PARAMETRELER!$D$12</f>
        <v>2550.3187500000004</v>
      </c>
      <c r="CT68" s="7">
        <f t="shared" si="239"/>
        <v>85010.625</v>
      </c>
      <c r="CU68" s="7">
        <f t="shared" si="240"/>
        <v>68008.5</v>
      </c>
      <c r="CV68" s="7">
        <f t="shared" si="241"/>
        <v>20002.5</v>
      </c>
      <c r="CW68" s="5">
        <f>PARAMETRELER!$D$6</f>
        <v>20002.5</v>
      </c>
      <c r="CX68" s="7">
        <f t="shared" si="148"/>
        <v>0</v>
      </c>
      <c r="CY68" s="7">
        <f>IF(CM68&lt;=PARAMETRELER!$D$6,0,CX68*0.00759)</f>
        <v>0</v>
      </c>
      <c r="CZ68" s="20">
        <f t="shared" ref="CZ68:CZ101" si="281">CM68-CO68-CP68-CR68-CY68+CS68</f>
        <v>17002.125</v>
      </c>
      <c r="DA68" s="21">
        <f t="shared" ref="DA68:DA101" si="282">IF(CM68&lt;CN68,CM68,CN68)*0.205</f>
        <v>4100.5124999999998</v>
      </c>
      <c r="DB68" s="21">
        <f t="shared" si="242"/>
        <v>400.05</v>
      </c>
      <c r="DC68" s="20">
        <f t="shared" si="243"/>
        <v>24503.0625</v>
      </c>
      <c r="DD68" s="44">
        <f t="shared" ref="DD68:DD101" si="283">IF(CL68&lt;CM68,CL68,CM68)*0.05</f>
        <v>1000.125</v>
      </c>
      <c r="DE68" s="45">
        <f t="shared" ref="DE68:DE101" si="284">DC68-DD68</f>
        <v>23502.9375</v>
      </c>
      <c r="DG68" s="2">
        <v>66</v>
      </c>
      <c r="DH68" s="2" t="str">
        <f t="shared" si="200"/>
        <v xml:space="preserve"> AD SOYAD 66</v>
      </c>
      <c r="DI68" s="7">
        <f t="shared" si="201"/>
        <v>20002.5</v>
      </c>
      <c r="DJ68" s="11">
        <f>PARAMETRELER!$D$4</f>
        <v>150018.75</v>
      </c>
      <c r="DK68" s="7">
        <f t="shared" si="149"/>
        <v>2800.3500000000004</v>
      </c>
      <c r="DL68" s="7">
        <f t="shared" si="150"/>
        <v>200.02500000000001</v>
      </c>
      <c r="DM68" s="7">
        <f t="shared" si="244"/>
        <v>17002.125</v>
      </c>
      <c r="DN68" s="7" cm="1">
        <f t="array" ref="DN68">SUMPRODUCT(--(SUM(G68,AC68,AY68,BU68,CQ68,DM68)&gt;PARAMETRELER!$D$21:$D$24), (SUM(G68,AC68,AY68,BU68,CQ68,DM68)-PARAMETRELER!$D$21:$D$24), {0.15;0.05;0.07;0.08})-SUM($H$2,H68,AD68,AZ68,BV68,CR68)</f>
        <v>2550.3187499999985</v>
      </c>
      <c r="DO68" s="7">
        <f>PARAMETRELER!$D$13</f>
        <v>2550.3187499999985</v>
      </c>
      <c r="DP68" s="7">
        <f t="shared" si="245"/>
        <v>102012.75</v>
      </c>
      <c r="DQ68" s="7">
        <f t="shared" si="246"/>
        <v>85010.625</v>
      </c>
      <c r="DR68" s="7">
        <f t="shared" si="247"/>
        <v>20002.5</v>
      </c>
      <c r="DS68" s="5">
        <f>PARAMETRELER!$D$6</f>
        <v>20002.5</v>
      </c>
      <c r="DT68" s="7">
        <f t="shared" si="151"/>
        <v>0</v>
      </c>
      <c r="DU68" s="7">
        <f>IF(DI68&lt;=PARAMETRELER!$D$6,0,DT68*0.00759)</f>
        <v>0</v>
      </c>
      <c r="DV68" s="20">
        <f t="shared" ref="DV68:DV101" si="285">DI68-DK68-DL68-DN68-DU68+DO68</f>
        <v>17002.125</v>
      </c>
      <c r="DW68" s="21">
        <f t="shared" ref="DW68:DW101" si="286">IF(DI68&lt;DJ68,DI68,DJ68)*0.205</f>
        <v>4100.5124999999998</v>
      </c>
      <c r="DX68" s="21">
        <f t="shared" si="248"/>
        <v>400.05</v>
      </c>
      <c r="DY68" s="20">
        <f t="shared" si="249"/>
        <v>24503.0625</v>
      </c>
      <c r="DZ68" s="44">
        <f t="shared" ref="DZ68:DZ101" si="287">IF(DH68&lt;DI68,DH68,DI68)*0.05</f>
        <v>1000.125</v>
      </c>
      <c r="EA68" s="45">
        <f t="shared" ref="EA68:EA101" si="288">DY68-DZ68</f>
        <v>23502.9375</v>
      </c>
      <c r="EC68" s="2">
        <v>66</v>
      </c>
      <c r="ED68" s="2" t="str">
        <f t="shared" si="250"/>
        <v xml:space="preserve"> AD SOYAD 66</v>
      </c>
      <c r="EE68" s="7">
        <f t="shared" si="152"/>
        <v>20002.5</v>
      </c>
      <c r="EF68" s="11">
        <f>PARAMETRELER!$D$4</f>
        <v>150018.75</v>
      </c>
      <c r="EG68" s="7">
        <f t="shared" si="153"/>
        <v>2800.3500000000004</v>
      </c>
      <c r="EH68" s="7">
        <f t="shared" si="154"/>
        <v>200.02500000000001</v>
      </c>
      <c r="EI68" s="7">
        <f t="shared" si="155"/>
        <v>17002.125</v>
      </c>
      <c r="EJ68" s="7" cm="1">
        <f t="array" ref="EJ68">SUMPRODUCT(--(SUM(G68,AC68,AY68,BU68,CQ68,DM68,EI68)&gt;PARAMETRELER!$D$21:$D$24), (SUM(G68,AC68,AY68,BU68,CQ68,DM68,EI68)-PARAMETRELER!$D$21:$D$24), {0.15;0.05;0.07;0.08})-SUM($H$2,H68,AD68,AZ68,BV68,CR68,DN68)</f>
        <v>3001.0625000000036</v>
      </c>
      <c r="EK68" s="7">
        <f>PARAMETRELER!$D$14</f>
        <v>3001.0625000000036</v>
      </c>
      <c r="EL68" s="7">
        <f t="shared" si="156"/>
        <v>119014.875</v>
      </c>
      <c r="EM68" s="7">
        <f t="shared" si="157"/>
        <v>102012.75</v>
      </c>
      <c r="EN68" s="7">
        <f t="shared" si="158"/>
        <v>20002.5</v>
      </c>
      <c r="EO68" s="5">
        <f>PARAMETRELER!$D$6</f>
        <v>20002.5</v>
      </c>
      <c r="EP68" s="7">
        <f t="shared" si="159"/>
        <v>0</v>
      </c>
      <c r="EQ68" s="7">
        <f>IF(EE68&lt;=PARAMETRELER!$D$6,0,EP68*0.00759)</f>
        <v>0</v>
      </c>
      <c r="ER68" s="20">
        <f t="shared" ref="ER68:ER101" si="289">EE68-EG68-EH68-EJ68-EQ68+EK68</f>
        <v>17002.125</v>
      </c>
      <c r="ES68" s="21">
        <f t="shared" ref="ES68:ES101" si="290">IF(EE68&lt;EF68,EE68,EF68)*0.205</f>
        <v>4100.5124999999998</v>
      </c>
      <c r="ET68" s="21">
        <f t="shared" si="251"/>
        <v>400.05</v>
      </c>
      <c r="EU68" s="20">
        <f t="shared" si="252"/>
        <v>24503.0625</v>
      </c>
      <c r="EV68" s="44">
        <f t="shared" ref="EV68:EV101" si="291">IF(ED68&lt;EE68,ED68,EE68)*0.05</f>
        <v>1000.125</v>
      </c>
      <c r="EW68" s="45">
        <f t="shared" ref="EW68:EW101" si="292">EU68-EV68</f>
        <v>23502.9375</v>
      </c>
      <c r="EY68" s="2">
        <v>66</v>
      </c>
      <c r="EZ68" s="2" t="str">
        <f t="shared" si="253"/>
        <v xml:space="preserve"> AD SOYAD 66</v>
      </c>
      <c r="FA68" s="7">
        <f t="shared" si="160"/>
        <v>20002.5</v>
      </c>
      <c r="FB68" s="11">
        <f>PARAMETRELER!$D$4</f>
        <v>150018.75</v>
      </c>
      <c r="FC68" s="7">
        <f t="shared" si="161"/>
        <v>2800.3500000000004</v>
      </c>
      <c r="FD68" s="7">
        <f t="shared" si="162"/>
        <v>200.02500000000001</v>
      </c>
      <c r="FE68" s="7">
        <f t="shared" si="163"/>
        <v>17002.125</v>
      </c>
      <c r="FF68" s="7" cm="1">
        <f t="array" ref="FF68">SUMPRODUCT(--(SUM(G68,AC68,AY68,BU68,CQ68,DM68,EI68,FE68)&gt;PARAMETRELER!$D$21:$D$24), (SUM(G68,AC68,AY68,BU68,CQ68,DM68,EI68,FE68)-PARAMETRELER!$D$21:$D$24), {0.15;0.05;0.07;0.08})-SUM($H$2,H68,AD68,AZ68,BV68,CR68,DN68,EJ68)</f>
        <v>3400.4249999999956</v>
      </c>
      <c r="FG68" s="7">
        <f>PARAMETRELER!$D$15</f>
        <v>3400.4249999999956</v>
      </c>
      <c r="FH68" s="7">
        <f t="shared" si="164"/>
        <v>136017</v>
      </c>
      <c r="FI68" s="7">
        <f t="shared" si="165"/>
        <v>119014.875</v>
      </c>
      <c r="FJ68" s="7">
        <f t="shared" si="166"/>
        <v>20002.5</v>
      </c>
      <c r="FK68" s="5">
        <f>PARAMETRELER!$D$6</f>
        <v>20002.5</v>
      </c>
      <c r="FL68" s="7">
        <f t="shared" si="167"/>
        <v>0</v>
      </c>
      <c r="FM68" s="7">
        <f>IF(FA68&lt;=PARAMETRELER!$D$6,0,FL68*0.00759)</f>
        <v>0</v>
      </c>
      <c r="FN68" s="20">
        <f t="shared" ref="FN68:FN101" si="293">FA68-FC68-FD68-FF68-FM68+FG68</f>
        <v>17002.125</v>
      </c>
      <c r="FO68" s="21">
        <f t="shared" ref="FO68:FO101" si="294">IF(FA68&lt;FB68,FA68,FB68)*0.205</f>
        <v>4100.5124999999998</v>
      </c>
      <c r="FP68" s="21">
        <f t="shared" si="254"/>
        <v>400.05</v>
      </c>
      <c r="FQ68" s="20">
        <f t="shared" si="255"/>
        <v>24503.0625</v>
      </c>
      <c r="FR68" s="44">
        <f t="shared" ref="FR68:FR101" si="295">IF(EZ68&lt;FA68,EZ68,FA68)*0.05</f>
        <v>1000.125</v>
      </c>
      <c r="FS68" s="45">
        <f t="shared" ref="FS68:FS101" si="296">FQ68-FR68</f>
        <v>23502.9375</v>
      </c>
      <c r="FU68" s="2">
        <v>66</v>
      </c>
      <c r="FV68" s="2" t="str">
        <f t="shared" si="256"/>
        <v xml:space="preserve"> AD SOYAD 66</v>
      </c>
      <c r="FW68" s="7">
        <f t="shared" si="168"/>
        <v>20002.5</v>
      </c>
      <c r="FX68" s="11">
        <f>PARAMETRELER!$D$4</f>
        <v>150018.75</v>
      </c>
      <c r="FY68" s="7">
        <f t="shared" si="169"/>
        <v>2800.3500000000004</v>
      </c>
      <c r="FZ68" s="7">
        <f t="shared" si="170"/>
        <v>200.02500000000001</v>
      </c>
      <c r="GA68" s="7">
        <f t="shared" si="171"/>
        <v>17002.125</v>
      </c>
      <c r="GB68" s="7" cm="1">
        <f t="array" ref="GB68">SUMPRODUCT(--(SUM(G68,AC68,AY68,BU68,CQ68,DM68,EI68,FE68,GA68)&gt;PARAMETRELER!$D$21:$D$24), (SUM(G68,AC68,AY68,BU68,CQ68,DM68,EI68,FE68,GA68)-PARAMETRELER!$D$21:$D$24), {0.15;0.05;0.07;0.08})-SUM($H$2,H68,AD68,AZ68,BV68,CR68,DN68,EJ68,FF68)</f>
        <v>3400.4249999999993</v>
      </c>
      <c r="GC68" s="7">
        <f>PARAMETRELER!$D$16</f>
        <v>3400.4249999999993</v>
      </c>
      <c r="GD68" s="7">
        <f t="shared" si="172"/>
        <v>153019.125</v>
      </c>
      <c r="GE68" s="7">
        <f t="shared" si="173"/>
        <v>136017</v>
      </c>
      <c r="GF68" s="7">
        <f t="shared" si="174"/>
        <v>20002.5</v>
      </c>
      <c r="GG68" s="5">
        <f>PARAMETRELER!$D$6</f>
        <v>20002.5</v>
      </c>
      <c r="GH68" s="7">
        <f t="shared" si="175"/>
        <v>0</v>
      </c>
      <c r="GI68" s="7">
        <f>IF(FW68&lt;=PARAMETRELER!$D$6,0,GH68*0.00759)</f>
        <v>0</v>
      </c>
      <c r="GJ68" s="20">
        <f t="shared" ref="GJ68:GJ101" si="297">FW68-FY68-FZ68-GB68-GI68+GC68</f>
        <v>17002.125</v>
      </c>
      <c r="GK68" s="21">
        <f t="shared" ref="GK68:GK101" si="298">IF(FW68&lt;FX68,FW68,FX68)*0.205</f>
        <v>4100.5124999999998</v>
      </c>
      <c r="GL68" s="21">
        <f t="shared" si="257"/>
        <v>400.05</v>
      </c>
      <c r="GM68" s="20">
        <f t="shared" si="258"/>
        <v>24503.0625</v>
      </c>
      <c r="GN68" s="44">
        <f t="shared" ref="GN68:GN101" si="299">IF(FV68&lt;FW68,FV68,FW68)*0.05</f>
        <v>1000.125</v>
      </c>
      <c r="GO68" s="45">
        <f t="shared" ref="GO68:GO101" si="300">GM68-GN68</f>
        <v>23502.9375</v>
      </c>
      <c r="GQ68" s="2">
        <v>66</v>
      </c>
      <c r="GR68" s="2" t="str">
        <f t="shared" si="259"/>
        <v xml:space="preserve"> AD SOYAD 66</v>
      </c>
      <c r="GS68" s="7">
        <f t="shared" si="176"/>
        <v>20002.5</v>
      </c>
      <c r="GT68" s="11">
        <f>PARAMETRELER!$D$4</f>
        <v>150018.75</v>
      </c>
      <c r="GU68" s="7">
        <f t="shared" si="177"/>
        <v>2800.3500000000004</v>
      </c>
      <c r="GV68" s="7">
        <f t="shared" si="178"/>
        <v>200.02500000000001</v>
      </c>
      <c r="GW68" s="7">
        <f t="shared" si="179"/>
        <v>17002.125</v>
      </c>
      <c r="GX68" s="7" cm="1">
        <f t="array" ref="GX68">SUMPRODUCT(--(SUM(G68,AC68,AY68,BU68,CQ68,DM68,EI68,FE68,GA68,GW68)&gt;PARAMETRELER!$D$21:$D$24), (SUM(G68,AC68,AY68,BU68,CQ68,DM68,EI68,FE68,GA68,GW68)-PARAMETRELER!$D$21:$D$24), {0.15;0.05;0.07;0.08})-SUM($H$2,H68,AD68,AZ68,BV68,CR68,DN68,EJ68,FF68,GB68)</f>
        <v>3400.4250000000029</v>
      </c>
      <c r="GY68" s="7">
        <f>PARAMETRELER!$D$17</f>
        <v>3400.4250000000029</v>
      </c>
      <c r="GZ68" s="7">
        <f t="shared" si="180"/>
        <v>170021.25</v>
      </c>
      <c r="HA68" s="7">
        <f t="shared" si="181"/>
        <v>153019.125</v>
      </c>
      <c r="HB68" s="7">
        <f t="shared" si="182"/>
        <v>20002.5</v>
      </c>
      <c r="HC68" s="5">
        <f>PARAMETRELER!$D$6</f>
        <v>20002.5</v>
      </c>
      <c r="HD68" s="7">
        <f t="shared" si="183"/>
        <v>0</v>
      </c>
      <c r="HE68" s="7">
        <f>IF(GS68&lt;=PARAMETRELER!$D$6,0,HD68*0.00759)</f>
        <v>0</v>
      </c>
      <c r="HF68" s="20">
        <f t="shared" ref="HF68:HF101" si="301">GS68-GU68-GV68-GX68-HE68+GY68</f>
        <v>17002.125</v>
      </c>
      <c r="HG68" s="21">
        <f t="shared" ref="HG68:HG101" si="302">IF(GS68&lt;GT68,GS68,GT68)*0.205</f>
        <v>4100.5124999999998</v>
      </c>
      <c r="HH68" s="21">
        <f t="shared" si="260"/>
        <v>400.05</v>
      </c>
      <c r="HI68" s="20">
        <f t="shared" si="261"/>
        <v>24503.0625</v>
      </c>
      <c r="HJ68" s="44">
        <f t="shared" ref="HJ68:HJ101" si="303">IF(GR68&lt;GS68,GR68,GS68)*0.05</f>
        <v>1000.125</v>
      </c>
      <c r="HK68" s="45">
        <f t="shared" ref="HK68:HK101" si="304">HI68-HJ68</f>
        <v>23502.9375</v>
      </c>
      <c r="HM68" s="2">
        <v>66</v>
      </c>
      <c r="HN68" s="2" t="str">
        <f t="shared" si="262"/>
        <v xml:space="preserve"> AD SOYAD 66</v>
      </c>
      <c r="HO68" s="7">
        <f t="shared" si="184"/>
        <v>20002.5</v>
      </c>
      <c r="HP68" s="11">
        <f>PARAMETRELER!$D$4</f>
        <v>150018.75</v>
      </c>
      <c r="HQ68" s="7">
        <f t="shared" si="185"/>
        <v>2800.3500000000004</v>
      </c>
      <c r="HR68" s="7">
        <f t="shared" si="186"/>
        <v>200.02500000000001</v>
      </c>
      <c r="HS68" s="7">
        <f t="shared" si="187"/>
        <v>17002.125</v>
      </c>
      <c r="HT68" s="7" cm="1">
        <f t="array" ref="HT68">SUMPRODUCT(--(SUM(G68,AC68,AY68,BU68,CQ68,DM68,EI68,FE68,GA68,GW68,HS68)&gt;PARAMETRELER!$D$21:$D$24), (SUM(G68,AC68,AY68,BU68,CQ68,DM68,EI68,FE68,GA68,GW68,HS68)-PARAMETRELER!$D$21:$D$24), {0.15;0.05;0.07;0.08})-SUM($H$2,H68,AD68,AZ68,BV68,CR68,DN68,EJ68,FF68,GB68,GX68)</f>
        <v>3400.4249999999993</v>
      </c>
      <c r="HU68" s="7">
        <f>PARAMETRELER!$D$18</f>
        <v>3400.4249999999993</v>
      </c>
      <c r="HV68" s="7">
        <f t="shared" si="188"/>
        <v>187023.375</v>
      </c>
      <c r="HW68" s="7">
        <f t="shared" si="189"/>
        <v>170021.25</v>
      </c>
      <c r="HX68" s="7">
        <f t="shared" si="190"/>
        <v>20002.5</v>
      </c>
      <c r="HY68" s="5">
        <f>PARAMETRELER!$D$6</f>
        <v>20002.5</v>
      </c>
      <c r="HZ68" s="7">
        <f t="shared" si="191"/>
        <v>0</v>
      </c>
      <c r="IA68" s="7">
        <f>IF(HO68&lt;=PARAMETRELER!$D$6,0,HZ68*0.00759)</f>
        <v>0</v>
      </c>
      <c r="IB68" s="20">
        <f t="shared" ref="IB68:IB101" si="305">HO68-HQ68-HR68-HT68-IA68+HU68</f>
        <v>17002.125</v>
      </c>
      <c r="IC68" s="21">
        <f t="shared" ref="IC68:IC101" si="306">IF(HO68&lt;HP68,HO68,HP68)*0.205</f>
        <v>4100.5124999999998</v>
      </c>
      <c r="ID68" s="21">
        <f t="shared" si="263"/>
        <v>400.05</v>
      </c>
      <c r="IE68" s="20">
        <f t="shared" si="264"/>
        <v>24503.0625</v>
      </c>
      <c r="IF68" s="44">
        <f t="shared" ref="IF68:IF101" si="307">IF(HN68&lt;HO68,HN68,HO68)*0.05</f>
        <v>1000.125</v>
      </c>
      <c r="IG68" s="45">
        <f t="shared" ref="IG68:IG101" si="308">IE68-IF68</f>
        <v>23502.9375</v>
      </c>
      <c r="II68" s="2">
        <v>66</v>
      </c>
      <c r="IJ68" s="2" t="str">
        <f t="shared" si="265"/>
        <v xml:space="preserve"> AD SOYAD 66</v>
      </c>
      <c r="IK68" s="7">
        <f t="shared" si="192"/>
        <v>20002.5</v>
      </c>
      <c r="IL68" s="11">
        <f>PARAMETRELER!$D$4</f>
        <v>150018.75</v>
      </c>
      <c r="IM68" s="7">
        <f t="shared" si="193"/>
        <v>2800.3500000000004</v>
      </c>
      <c r="IN68" s="7">
        <f t="shared" si="194"/>
        <v>200.02500000000001</v>
      </c>
      <c r="IO68" s="7">
        <f t="shared" si="195"/>
        <v>17002.125</v>
      </c>
      <c r="IP68" s="7" cm="1">
        <f t="array" ref="IP68">SUMPRODUCT(--(SUM(G68,AC68,AY68,BU68,CQ68,DM68,EI68,FE68,GA68,GW68,HS68,IO68)&gt;PARAMETRELER!$D$21:$D$24), (SUM(G68,AC68,AY68,BU68,CQ68,DM68,EI68,FE68,GA68,GW68,HS68,IO68)-PARAMETRELER!$D$21:$D$24), {0.15;0.05;0.07;0.08})-SUM($H$2,H68,AD68,AZ68,BV68,CR68,DN68,EJ68,FF68,GB68,GX68,HT68)</f>
        <v>3400.4249999999993</v>
      </c>
      <c r="IQ68" s="7">
        <f>PARAMETRELER!$D$19</f>
        <v>3400.4249999999993</v>
      </c>
      <c r="IR68" s="7">
        <f t="shared" si="196"/>
        <v>204025.5</v>
      </c>
      <c r="IS68" s="7">
        <f t="shared" si="197"/>
        <v>187023.375</v>
      </c>
      <c r="IT68" s="7">
        <f t="shared" si="198"/>
        <v>20002.5</v>
      </c>
      <c r="IU68" s="5">
        <f>PARAMETRELER!$D$6</f>
        <v>20002.5</v>
      </c>
      <c r="IV68" s="7">
        <f t="shared" si="199"/>
        <v>0</v>
      </c>
      <c r="IW68" s="7">
        <f>IF(IK68&lt;=PARAMETRELER!$D$6,0,IV68*0.00759)</f>
        <v>0</v>
      </c>
      <c r="IX68" s="20">
        <f t="shared" ref="IX68:IX101" si="309">IK68-IM68-IN68-IP68-IW68+IQ68</f>
        <v>17002.125</v>
      </c>
      <c r="IY68" s="21">
        <f t="shared" ref="IY68:IY101" si="310">IF(IK68&lt;IL68,IK68,IL68)*0.205</f>
        <v>4100.5124999999998</v>
      </c>
      <c r="IZ68" s="21">
        <f t="shared" si="266"/>
        <v>400.05</v>
      </c>
      <c r="JA68" s="20">
        <f t="shared" si="267"/>
        <v>24503.0625</v>
      </c>
      <c r="JB68" s="44">
        <f t="shared" ref="JB68:JB101" si="311">IF(IJ68&lt;IK68,IJ68,IK68)*0.05</f>
        <v>1000.125</v>
      </c>
      <c r="JC68" s="45">
        <f t="shared" ref="JC68:JC101" si="312">JA68-JB68</f>
        <v>23502.9375</v>
      </c>
    </row>
    <row r="69" spans="1:263" ht="15.6" x14ac:dyDescent="0.3">
      <c r="A69" s="3">
        <v>67</v>
      </c>
      <c r="B69" s="3" t="str">
        <f>'YILLIK MALİYET RAPORU'!B69</f>
        <v xml:space="preserve"> AD SOYAD 67</v>
      </c>
      <c r="C69" s="4">
        <f>'YILLIK MALİYET RAPORU'!C69</f>
        <v>20002.5</v>
      </c>
      <c r="D69" s="4">
        <f>PARAMETRELER!$D$4</f>
        <v>150018.75</v>
      </c>
      <c r="E69" s="4">
        <f t="shared" si="202"/>
        <v>2800.3500000000004</v>
      </c>
      <c r="F69" s="4">
        <f t="shared" si="203"/>
        <v>200.02500000000001</v>
      </c>
      <c r="G69" s="4">
        <f t="shared" si="204"/>
        <v>17002.125</v>
      </c>
      <c r="H69" s="4" cm="1">
        <f t="array" ref="H69">SUMPRODUCT(--(SUM(G69:G69)&gt;PARAMETRELER!$D$21:$D$24), (SUM(G69:G69)-PARAMETRELER!$D$21:$D$24), {0.15;0.05;0.07;0.08})-SUM($H$2:$H$2)</f>
        <v>2550.3187499999999</v>
      </c>
      <c r="I69" s="4">
        <f>PARAMETRELER!$D$8</f>
        <v>2550.3187499999999</v>
      </c>
      <c r="J69" s="4">
        <f t="shared" si="205"/>
        <v>17002.125</v>
      </c>
      <c r="K69" s="4">
        <v>0</v>
      </c>
      <c r="L69" s="4">
        <f t="shared" si="206"/>
        <v>20002.5</v>
      </c>
      <c r="M69" s="4">
        <f>PARAMETRELER!$D$6</f>
        <v>20002.5</v>
      </c>
      <c r="N69" s="4">
        <f t="shared" ref="N69:N132" si="313">IF(L69-M69&gt;0,L69-M69,0)</f>
        <v>0</v>
      </c>
      <c r="O69" s="4">
        <f>IF(C69&lt;=PARAMETRELER!$D$6,0,N69*0.00759)</f>
        <v>0</v>
      </c>
      <c r="P69" s="20">
        <f t="shared" si="207"/>
        <v>17002.125</v>
      </c>
      <c r="Q69" s="21">
        <f t="shared" si="208"/>
        <v>4100.5124999999998</v>
      </c>
      <c r="R69" s="21">
        <f t="shared" si="209"/>
        <v>400.05</v>
      </c>
      <c r="S69" s="22">
        <f t="shared" si="210"/>
        <v>24503.0625</v>
      </c>
      <c r="T69" s="44">
        <f t="shared" si="211"/>
        <v>1000.125</v>
      </c>
      <c r="U69" s="45">
        <f t="shared" si="268"/>
        <v>23502.9375</v>
      </c>
      <c r="W69" s="3">
        <v>67</v>
      </c>
      <c r="X69" s="3" t="str">
        <f t="shared" si="212"/>
        <v xml:space="preserve"> AD SOYAD 67</v>
      </c>
      <c r="Y69" s="4">
        <f t="shared" si="213"/>
        <v>20002.5</v>
      </c>
      <c r="Z69" s="4">
        <f>PARAMETRELER!$D$4</f>
        <v>150018.75</v>
      </c>
      <c r="AA69" s="4">
        <f t="shared" ref="AA69:AA101" si="314">IF(Y69&lt;Z69,Y69,Z69)*0.14</f>
        <v>2800.3500000000004</v>
      </c>
      <c r="AB69" s="4">
        <f t="shared" ref="AB69:AB101" si="315">IF(Y69&lt;Z69,Y69,Z69)*0.01</f>
        <v>200.02500000000001</v>
      </c>
      <c r="AC69" s="4">
        <f t="shared" si="214"/>
        <v>17002.125</v>
      </c>
      <c r="AD69" s="4" cm="1">
        <f t="array" ref="AD69">SUMPRODUCT(--(SUM(G69,AC69)&gt;PARAMETRELER!$D$21:$D$24), (SUM(G69,AC69)-PARAMETRELER!$D$21:$D$24), {0.15;0.05;0.07;0.08})-SUM($H$2,H69)</f>
        <v>2550.3187499999999</v>
      </c>
      <c r="AE69" s="4">
        <f>PARAMETRELER!$D$9</f>
        <v>2550.3187499999999</v>
      </c>
      <c r="AF69" s="4">
        <f t="shared" si="215"/>
        <v>34004.25</v>
      </c>
      <c r="AG69" s="4">
        <f t="shared" si="216"/>
        <v>17002.125</v>
      </c>
      <c r="AH69" s="4">
        <f t="shared" si="217"/>
        <v>20002.5</v>
      </c>
      <c r="AI69" s="4">
        <f>PARAMETRELER!$D$6</f>
        <v>20002.5</v>
      </c>
      <c r="AJ69" s="4">
        <f t="shared" ref="AJ69:AJ132" si="316">IF(AH69-AI69&gt;0,AH69-AI69,0)</f>
        <v>0</v>
      </c>
      <c r="AK69" s="4">
        <f>IF(Y69&lt;=PARAMETRELER!$D$6,0,AJ69*0.00759)</f>
        <v>0</v>
      </c>
      <c r="AL69" s="20">
        <f t="shared" si="269"/>
        <v>17002.125</v>
      </c>
      <c r="AM69" s="21">
        <f t="shared" si="270"/>
        <v>4100.5124999999998</v>
      </c>
      <c r="AN69" s="21">
        <f t="shared" si="218"/>
        <v>400.05</v>
      </c>
      <c r="AO69" s="22">
        <f t="shared" si="219"/>
        <v>24503.0625</v>
      </c>
      <c r="AP69" s="44">
        <f t="shared" si="271"/>
        <v>1000.125</v>
      </c>
      <c r="AQ69" s="45">
        <f t="shared" si="272"/>
        <v>23502.9375</v>
      </c>
      <c r="AS69" s="3">
        <v>67</v>
      </c>
      <c r="AT69" s="3" t="str">
        <f t="shared" si="220"/>
        <v xml:space="preserve"> AD SOYAD 67</v>
      </c>
      <c r="AU69" s="4">
        <f t="shared" si="221"/>
        <v>20002.5</v>
      </c>
      <c r="AV69" s="4">
        <f>PARAMETRELER!$D$4</f>
        <v>150018.75</v>
      </c>
      <c r="AW69" s="4">
        <f t="shared" ref="AW69:AW101" si="317">IF(AU69&lt;AV69,AU69,AV69)*0.14</f>
        <v>2800.3500000000004</v>
      </c>
      <c r="AX69" s="4">
        <f t="shared" ref="AX69:AX101" si="318">IF(AU69&lt;AV69,AU69,AV69)*0.01</f>
        <v>200.02500000000001</v>
      </c>
      <c r="AY69" s="4">
        <f t="shared" si="222"/>
        <v>17002.125</v>
      </c>
      <c r="AZ69" s="4" cm="1">
        <f t="array" ref="AZ69">SUMPRODUCT(--(SUM(G69,AC69,AY69)&gt;PARAMETRELER!$D$21:$D$24), (SUM(G69,AC69,AY69)-PARAMETRELER!$D$21:$D$24), {0.15;0.05;0.07;0.08})-SUM($H$2,H69,AD69)</f>
        <v>2550.3187499999995</v>
      </c>
      <c r="BA69" s="4">
        <f>PARAMETRELER!$D$10</f>
        <v>2550.3187499999995</v>
      </c>
      <c r="BB69" s="4">
        <f t="shared" si="223"/>
        <v>51006.375</v>
      </c>
      <c r="BC69" s="4">
        <f t="shared" si="224"/>
        <v>34004.25</v>
      </c>
      <c r="BD69" s="4">
        <f t="shared" si="225"/>
        <v>20002.5</v>
      </c>
      <c r="BE69" s="4">
        <f>PARAMETRELER!$D$6</f>
        <v>20002.5</v>
      </c>
      <c r="BF69" s="4">
        <f t="shared" ref="BF69:BF132" si="319">IF(BD69-BE69&gt;0,BD69-BE69,0)</f>
        <v>0</v>
      </c>
      <c r="BG69" s="4">
        <f>IF(AU69&lt;=PARAMETRELER!$D$6,0,BF69*0.00759)</f>
        <v>0</v>
      </c>
      <c r="BH69" s="20">
        <f t="shared" si="273"/>
        <v>17002.125</v>
      </c>
      <c r="BI69" s="21">
        <f t="shared" si="274"/>
        <v>4100.5124999999998</v>
      </c>
      <c r="BJ69" s="21">
        <f t="shared" si="226"/>
        <v>400.05</v>
      </c>
      <c r="BK69" s="22">
        <f t="shared" si="227"/>
        <v>24503.0625</v>
      </c>
      <c r="BL69" s="44">
        <f t="shared" si="275"/>
        <v>1000.125</v>
      </c>
      <c r="BM69" s="45">
        <f t="shared" si="276"/>
        <v>23502.9375</v>
      </c>
      <c r="BO69" s="3">
        <v>67</v>
      </c>
      <c r="BP69" s="3" t="str">
        <f t="shared" si="228"/>
        <v xml:space="preserve"> AD SOYAD 67</v>
      </c>
      <c r="BQ69" s="4">
        <f t="shared" si="229"/>
        <v>20002.5</v>
      </c>
      <c r="BR69" s="4">
        <f>PARAMETRELER!$D$4</f>
        <v>150018.75</v>
      </c>
      <c r="BS69" s="4">
        <f t="shared" ref="BS69:BS101" si="320">IF(BQ69&lt;BR69,BQ69,BR69)*0.14</f>
        <v>2800.3500000000004</v>
      </c>
      <c r="BT69" s="4">
        <f t="shared" ref="BT69:BT101" si="321">IF(BQ69&lt;BR69,BQ69,BR69)*0.01</f>
        <v>200.02500000000001</v>
      </c>
      <c r="BU69" s="4">
        <f t="shared" si="230"/>
        <v>17002.125</v>
      </c>
      <c r="BV69" s="4" cm="1">
        <f t="array" ref="BV69">SUMPRODUCT(--(SUM(G69,AC69,AY69,BU69)&gt;PARAMETRELER!$D$21:$D$24), (SUM(G69,AC69,AY69,BU69)-PARAMETRELER!$D$21:$D$24), {0.15;0.05;0.07;0.08})-SUM($H$2,H69,AD69,AZ69)</f>
        <v>2550.3187500000004</v>
      </c>
      <c r="BW69" s="4">
        <f>PARAMETRELER!$D$11</f>
        <v>2550.3187500000004</v>
      </c>
      <c r="BX69" s="4">
        <f t="shared" si="231"/>
        <v>68008.5</v>
      </c>
      <c r="BY69" s="4">
        <f t="shared" si="232"/>
        <v>51006.375</v>
      </c>
      <c r="BZ69" s="4">
        <f t="shared" si="233"/>
        <v>20002.5</v>
      </c>
      <c r="CA69" s="4">
        <f>PARAMETRELER!$D$6</f>
        <v>20002.5</v>
      </c>
      <c r="CB69" s="4">
        <f t="shared" ref="CB69:CB132" si="322">IF(BZ69-CA69&gt;0,BZ69-CA69,0)</f>
        <v>0</v>
      </c>
      <c r="CC69" s="4">
        <f>IF(BQ69&lt;=PARAMETRELER!$D$6,0,CB69*0.00759)</f>
        <v>0</v>
      </c>
      <c r="CD69" s="20">
        <f t="shared" si="277"/>
        <v>17002.125</v>
      </c>
      <c r="CE69" s="21">
        <f t="shared" si="278"/>
        <v>4100.5124999999998</v>
      </c>
      <c r="CF69" s="21">
        <f t="shared" si="234"/>
        <v>400.05</v>
      </c>
      <c r="CG69" s="22">
        <f t="shared" si="235"/>
        <v>24503.0625</v>
      </c>
      <c r="CH69" s="44">
        <f t="shared" si="279"/>
        <v>1000.125</v>
      </c>
      <c r="CI69" s="45">
        <f t="shared" si="280"/>
        <v>23502.9375</v>
      </c>
      <c r="CK69" s="3">
        <v>67</v>
      </c>
      <c r="CL69" s="3" t="str">
        <f t="shared" si="236"/>
        <v xml:space="preserve"> AD SOYAD 67</v>
      </c>
      <c r="CM69" s="4">
        <f t="shared" si="237"/>
        <v>20002.5</v>
      </c>
      <c r="CN69" s="4">
        <f>PARAMETRELER!$D$4</f>
        <v>150018.75</v>
      </c>
      <c r="CO69" s="4">
        <f t="shared" ref="CO69:CO101" si="323">IF(CM69&lt;CN69,CM69,CN69)*0.14</f>
        <v>2800.3500000000004</v>
      </c>
      <c r="CP69" s="4">
        <f t="shared" ref="CP69:CP101" si="324">IF(CM69&lt;CN69,CM69,CN69)*0.01</f>
        <v>200.02500000000001</v>
      </c>
      <c r="CQ69" s="4">
        <f t="shared" si="238"/>
        <v>17002.125</v>
      </c>
      <c r="CR69" s="4" cm="1">
        <f t="array" ref="CR69">SUMPRODUCT(--(SUM(G69,AC69,AY69,BU69,CQ69)&gt;PARAMETRELER!$D$21:$D$24), (SUM(G69,AC69,AY69,BU69,CQ69)-PARAMETRELER!$D$21:$D$24), {0.15;0.05;0.07;0.08})-SUM($H$2,H69,AD69,AZ69,BV69)</f>
        <v>2550.3187500000004</v>
      </c>
      <c r="CS69" s="4">
        <f>PARAMETRELER!$D$12</f>
        <v>2550.3187500000004</v>
      </c>
      <c r="CT69" s="4">
        <f t="shared" si="239"/>
        <v>85010.625</v>
      </c>
      <c r="CU69" s="4">
        <f t="shared" si="240"/>
        <v>68008.5</v>
      </c>
      <c r="CV69" s="4">
        <f t="shared" si="241"/>
        <v>20002.5</v>
      </c>
      <c r="CW69" s="4">
        <f>PARAMETRELER!$D$6</f>
        <v>20002.5</v>
      </c>
      <c r="CX69" s="4">
        <f t="shared" ref="CX69:CX132" si="325">IF(CV69-CW69&gt;0,CV69-CW69,0)</f>
        <v>0</v>
      </c>
      <c r="CY69" s="4">
        <f>IF(CM69&lt;=PARAMETRELER!$D$6,0,CX69*0.00759)</f>
        <v>0</v>
      </c>
      <c r="CZ69" s="20">
        <f t="shared" si="281"/>
        <v>17002.125</v>
      </c>
      <c r="DA69" s="21">
        <f t="shared" si="282"/>
        <v>4100.5124999999998</v>
      </c>
      <c r="DB69" s="21">
        <f t="shared" si="242"/>
        <v>400.05</v>
      </c>
      <c r="DC69" s="22">
        <f t="shared" si="243"/>
        <v>24503.0625</v>
      </c>
      <c r="DD69" s="44">
        <f t="shared" si="283"/>
        <v>1000.125</v>
      </c>
      <c r="DE69" s="45">
        <f t="shared" si="284"/>
        <v>23502.9375</v>
      </c>
      <c r="DG69" s="3">
        <v>67</v>
      </c>
      <c r="DH69" s="3" t="str">
        <f t="shared" si="200"/>
        <v xml:space="preserve"> AD SOYAD 67</v>
      </c>
      <c r="DI69" s="4">
        <f t="shared" si="201"/>
        <v>20002.5</v>
      </c>
      <c r="DJ69" s="4">
        <f>PARAMETRELER!$D$4</f>
        <v>150018.75</v>
      </c>
      <c r="DK69" s="4">
        <f t="shared" ref="DK69:DK101" si="326">IF(DI69&lt;DJ69,DI69,DJ69)*0.14</f>
        <v>2800.3500000000004</v>
      </c>
      <c r="DL69" s="4">
        <f t="shared" ref="DL69:DL101" si="327">IF(DI69&lt;DJ69,DI69,DJ69)*0.01</f>
        <v>200.02500000000001</v>
      </c>
      <c r="DM69" s="4">
        <f t="shared" si="244"/>
        <v>17002.125</v>
      </c>
      <c r="DN69" s="4" cm="1">
        <f t="array" ref="DN69">SUMPRODUCT(--(SUM(G69,AC69,AY69,BU69,CQ69,DM69)&gt;PARAMETRELER!$D$21:$D$24), (SUM(G69,AC69,AY69,BU69,CQ69,DM69)-PARAMETRELER!$D$21:$D$24), {0.15;0.05;0.07;0.08})-SUM($H$2,H69,AD69,AZ69,BV69,CR69)</f>
        <v>2550.3187499999985</v>
      </c>
      <c r="DO69" s="4">
        <f>PARAMETRELER!$D$13</f>
        <v>2550.3187499999985</v>
      </c>
      <c r="DP69" s="4">
        <f t="shared" si="245"/>
        <v>102012.75</v>
      </c>
      <c r="DQ69" s="4">
        <f t="shared" si="246"/>
        <v>85010.625</v>
      </c>
      <c r="DR69" s="4">
        <f t="shared" si="247"/>
        <v>20002.5</v>
      </c>
      <c r="DS69" s="4">
        <f>PARAMETRELER!$D$6</f>
        <v>20002.5</v>
      </c>
      <c r="DT69" s="4">
        <f t="shared" ref="DT69:DT132" si="328">IF(DR69-DS69&gt;0,DR69-DS69,0)</f>
        <v>0</v>
      </c>
      <c r="DU69" s="4">
        <f>IF(DI69&lt;=PARAMETRELER!$D$6,0,DT69*0.00759)</f>
        <v>0</v>
      </c>
      <c r="DV69" s="20">
        <f t="shared" si="285"/>
        <v>17002.125</v>
      </c>
      <c r="DW69" s="21">
        <f t="shared" si="286"/>
        <v>4100.5124999999998</v>
      </c>
      <c r="DX69" s="21">
        <f t="shared" si="248"/>
        <v>400.05</v>
      </c>
      <c r="DY69" s="22">
        <f t="shared" si="249"/>
        <v>24503.0625</v>
      </c>
      <c r="DZ69" s="44">
        <f t="shared" si="287"/>
        <v>1000.125</v>
      </c>
      <c r="EA69" s="45">
        <f t="shared" si="288"/>
        <v>23502.9375</v>
      </c>
      <c r="EC69" s="3">
        <v>67</v>
      </c>
      <c r="ED69" s="3" t="str">
        <f t="shared" si="250"/>
        <v xml:space="preserve"> AD SOYAD 67</v>
      </c>
      <c r="EE69" s="4">
        <f t="shared" ref="EE69:EE132" si="329">C69</f>
        <v>20002.5</v>
      </c>
      <c r="EF69" s="4">
        <f>PARAMETRELER!$D$4</f>
        <v>150018.75</v>
      </c>
      <c r="EG69" s="4">
        <f t="shared" ref="EG69:EG132" si="330">IF(EE69&lt;EF69,EE69,EF69)*0.14</f>
        <v>2800.3500000000004</v>
      </c>
      <c r="EH69" s="4">
        <f t="shared" ref="EH69:EH132" si="331">IF(EE69&lt;EF69,EE69,EF69)*0.01</f>
        <v>200.02500000000001</v>
      </c>
      <c r="EI69" s="4">
        <f t="shared" ref="EI69:EI132" si="332">EE69-EG69-EH69</f>
        <v>17002.125</v>
      </c>
      <c r="EJ69" s="4" cm="1">
        <f t="array" ref="EJ69">SUMPRODUCT(--(SUM(G69,AC69,AY69,BU69,CQ69,DM69,EI69)&gt;PARAMETRELER!$D$21:$D$24), (SUM(G69,AC69,AY69,BU69,CQ69,DM69,EI69)-PARAMETRELER!$D$21:$D$24), {0.15;0.05;0.07;0.08})-SUM($H$2,H69,AD69,AZ69,BV69,CR69,DN69)</f>
        <v>3001.0625000000036</v>
      </c>
      <c r="EK69" s="4">
        <f>PARAMETRELER!$D$14</f>
        <v>3001.0625000000036</v>
      </c>
      <c r="EL69" s="4">
        <f t="shared" ref="EL69:EL132" si="333">EM69+EI69</f>
        <v>119014.875</v>
      </c>
      <c r="EM69" s="4">
        <f t="shared" ref="EM69:EM132" si="334">DP69</f>
        <v>102012.75</v>
      </c>
      <c r="EN69" s="4">
        <f t="shared" ref="EN69:EN132" si="335">EE69</f>
        <v>20002.5</v>
      </c>
      <c r="EO69" s="4">
        <f>PARAMETRELER!$D$6</f>
        <v>20002.5</v>
      </c>
      <c r="EP69" s="4">
        <f t="shared" ref="EP69:EP132" si="336">IF(EN69-EO69&gt;0,EN69-EO69,0)</f>
        <v>0</v>
      </c>
      <c r="EQ69" s="4">
        <f>IF(EE69&lt;=PARAMETRELER!$D$6,0,EP69*0.00759)</f>
        <v>0</v>
      </c>
      <c r="ER69" s="20">
        <f t="shared" si="289"/>
        <v>17002.125</v>
      </c>
      <c r="ES69" s="21">
        <f t="shared" si="290"/>
        <v>4100.5124999999998</v>
      </c>
      <c r="ET69" s="21">
        <f t="shared" si="251"/>
        <v>400.05</v>
      </c>
      <c r="EU69" s="22">
        <f t="shared" si="252"/>
        <v>24503.0625</v>
      </c>
      <c r="EV69" s="44">
        <f t="shared" si="291"/>
        <v>1000.125</v>
      </c>
      <c r="EW69" s="45">
        <f t="shared" si="292"/>
        <v>23502.9375</v>
      </c>
      <c r="EY69" s="3">
        <v>67</v>
      </c>
      <c r="EZ69" s="3" t="str">
        <f t="shared" si="253"/>
        <v xml:space="preserve"> AD SOYAD 67</v>
      </c>
      <c r="FA69" s="4">
        <f t="shared" ref="FA69:FA132" si="337">C69</f>
        <v>20002.5</v>
      </c>
      <c r="FB69" s="4">
        <f>PARAMETRELER!$D$4</f>
        <v>150018.75</v>
      </c>
      <c r="FC69" s="4">
        <f t="shared" ref="FC69:FC132" si="338">IF(FA69&lt;FB69,FA69,FB69)*0.14</f>
        <v>2800.3500000000004</v>
      </c>
      <c r="FD69" s="4">
        <f t="shared" ref="FD69:FD132" si="339">IF(FA69&lt;FB69,FA69,FB69)*0.01</f>
        <v>200.02500000000001</v>
      </c>
      <c r="FE69" s="4">
        <f t="shared" ref="FE69:FE132" si="340">FA69-FC69-FD69</f>
        <v>17002.125</v>
      </c>
      <c r="FF69" s="4" cm="1">
        <f t="array" ref="FF69">SUMPRODUCT(--(SUM(G69,AC69,AY69,BU69,CQ69,DM69,EI69,FE69)&gt;PARAMETRELER!$D$21:$D$24), (SUM(G69,AC69,AY69,BU69,CQ69,DM69,EI69,FE69)-PARAMETRELER!$D$21:$D$24), {0.15;0.05;0.07;0.08})-SUM($H$2,H69,AD69,AZ69,BV69,CR69,DN69,EJ69)</f>
        <v>3400.4249999999956</v>
      </c>
      <c r="FG69" s="4">
        <f>PARAMETRELER!$D$15</f>
        <v>3400.4249999999956</v>
      </c>
      <c r="FH69" s="4">
        <f t="shared" ref="FH69:FH132" si="341">FI69+FE69</f>
        <v>136017</v>
      </c>
      <c r="FI69" s="4">
        <f t="shared" ref="FI69:FI132" si="342">EL69</f>
        <v>119014.875</v>
      </c>
      <c r="FJ69" s="4">
        <f t="shared" ref="FJ69:FJ132" si="343">FA69</f>
        <v>20002.5</v>
      </c>
      <c r="FK69" s="4">
        <f>PARAMETRELER!$D$6</f>
        <v>20002.5</v>
      </c>
      <c r="FL69" s="4">
        <f t="shared" ref="FL69:FL132" si="344">IF(FJ69-FK69&gt;0,FJ69-FK69,0)</f>
        <v>0</v>
      </c>
      <c r="FM69" s="4">
        <f>IF(FA69&lt;=PARAMETRELER!$D$6,0,FL69*0.00759)</f>
        <v>0</v>
      </c>
      <c r="FN69" s="20">
        <f t="shared" si="293"/>
        <v>17002.125</v>
      </c>
      <c r="FO69" s="21">
        <f t="shared" si="294"/>
        <v>4100.5124999999998</v>
      </c>
      <c r="FP69" s="21">
        <f t="shared" si="254"/>
        <v>400.05</v>
      </c>
      <c r="FQ69" s="22">
        <f t="shared" si="255"/>
        <v>24503.0625</v>
      </c>
      <c r="FR69" s="44">
        <f t="shared" si="295"/>
        <v>1000.125</v>
      </c>
      <c r="FS69" s="45">
        <f t="shared" si="296"/>
        <v>23502.9375</v>
      </c>
      <c r="FU69" s="3">
        <v>67</v>
      </c>
      <c r="FV69" s="3" t="str">
        <f t="shared" si="256"/>
        <v xml:space="preserve"> AD SOYAD 67</v>
      </c>
      <c r="FW69" s="4">
        <f t="shared" ref="FW69:FW132" si="345">Y69</f>
        <v>20002.5</v>
      </c>
      <c r="FX69" s="4">
        <f>PARAMETRELER!$D$4</f>
        <v>150018.75</v>
      </c>
      <c r="FY69" s="4">
        <f t="shared" ref="FY69:FY132" si="346">IF(FW69&lt;FX69,FW69,FX69)*0.14</f>
        <v>2800.3500000000004</v>
      </c>
      <c r="FZ69" s="4">
        <f t="shared" ref="FZ69:FZ132" si="347">IF(FW69&lt;FX69,FW69,FX69)*0.01</f>
        <v>200.02500000000001</v>
      </c>
      <c r="GA69" s="4">
        <f t="shared" ref="GA69:GA132" si="348">FW69-FY69-FZ69</f>
        <v>17002.125</v>
      </c>
      <c r="GB69" s="4" cm="1">
        <f t="array" ref="GB69">SUMPRODUCT(--(SUM(G69,AC69,AY69,BU69,CQ69,DM69,EI69,FE69,GA69)&gt;PARAMETRELER!$D$21:$D$24), (SUM(G69,AC69,AY69,BU69,CQ69,DM69,EI69,FE69,GA69)-PARAMETRELER!$D$21:$D$24), {0.15;0.05;0.07;0.08})-SUM($H$2,H69,AD69,AZ69,BV69,CR69,DN69,EJ69,FF69)</f>
        <v>3400.4249999999993</v>
      </c>
      <c r="GC69" s="4">
        <f>PARAMETRELER!$D$16</f>
        <v>3400.4249999999993</v>
      </c>
      <c r="GD69" s="4">
        <f t="shared" ref="GD69:GD132" si="349">GE69+GA69</f>
        <v>153019.125</v>
      </c>
      <c r="GE69" s="4">
        <f t="shared" ref="GE69:GE132" si="350">FH69</f>
        <v>136017</v>
      </c>
      <c r="GF69" s="4">
        <f t="shared" ref="GF69:GF132" si="351">FW69</f>
        <v>20002.5</v>
      </c>
      <c r="GG69" s="4">
        <f>PARAMETRELER!$D$6</f>
        <v>20002.5</v>
      </c>
      <c r="GH69" s="4">
        <f t="shared" ref="GH69:GH132" si="352">IF(GF69-GG69&gt;0,GF69-GG69,0)</f>
        <v>0</v>
      </c>
      <c r="GI69" s="4">
        <f>IF(FW69&lt;=PARAMETRELER!$D$6,0,GH69*0.00759)</f>
        <v>0</v>
      </c>
      <c r="GJ69" s="20">
        <f t="shared" si="297"/>
        <v>17002.125</v>
      </c>
      <c r="GK69" s="21">
        <f t="shared" si="298"/>
        <v>4100.5124999999998</v>
      </c>
      <c r="GL69" s="21">
        <f t="shared" si="257"/>
        <v>400.05</v>
      </c>
      <c r="GM69" s="22">
        <f t="shared" si="258"/>
        <v>24503.0625</v>
      </c>
      <c r="GN69" s="44">
        <f t="shared" si="299"/>
        <v>1000.125</v>
      </c>
      <c r="GO69" s="45">
        <f t="shared" si="300"/>
        <v>23502.9375</v>
      </c>
      <c r="GQ69" s="3">
        <v>67</v>
      </c>
      <c r="GR69" s="3" t="str">
        <f t="shared" si="259"/>
        <v xml:space="preserve"> AD SOYAD 67</v>
      </c>
      <c r="GS69" s="4">
        <f t="shared" ref="GS69:GS132" si="353">AU69</f>
        <v>20002.5</v>
      </c>
      <c r="GT69" s="4">
        <f>PARAMETRELER!$D$4</f>
        <v>150018.75</v>
      </c>
      <c r="GU69" s="4">
        <f t="shared" ref="GU69:GU132" si="354">IF(GS69&lt;GT69,GS69,GT69)*0.14</f>
        <v>2800.3500000000004</v>
      </c>
      <c r="GV69" s="4">
        <f t="shared" ref="GV69:GV132" si="355">IF(GS69&lt;GT69,GS69,GT69)*0.01</f>
        <v>200.02500000000001</v>
      </c>
      <c r="GW69" s="4">
        <f t="shared" ref="GW69:GW132" si="356">GS69-GU69-GV69</f>
        <v>17002.125</v>
      </c>
      <c r="GX69" s="4" cm="1">
        <f t="array" ref="GX69">SUMPRODUCT(--(SUM(G69,AC69,AY69,BU69,CQ69,DM69,EI69,FE69,GA69,GW69)&gt;PARAMETRELER!$D$21:$D$24), (SUM(G69,AC69,AY69,BU69,CQ69,DM69,EI69,FE69,GA69,GW69)-PARAMETRELER!$D$21:$D$24), {0.15;0.05;0.07;0.08})-SUM($H$2,H69,AD69,AZ69,BV69,CR69,DN69,EJ69,FF69,GB69)</f>
        <v>3400.4250000000029</v>
      </c>
      <c r="GY69" s="4">
        <f>PARAMETRELER!$D$17</f>
        <v>3400.4250000000029</v>
      </c>
      <c r="GZ69" s="4">
        <f t="shared" ref="GZ69:GZ132" si="357">HA69+GW69</f>
        <v>170021.25</v>
      </c>
      <c r="HA69" s="4">
        <f t="shared" ref="HA69:HA132" si="358">GD69</f>
        <v>153019.125</v>
      </c>
      <c r="HB69" s="4">
        <f t="shared" ref="HB69:HB132" si="359">GS69</f>
        <v>20002.5</v>
      </c>
      <c r="HC69" s="4">
        <f>PARAMETRELER!$D$6</f>
        <v>20002.5</v>
      </c>
      <c r="HD69" s="4">
        <f t="shared" ref="HD69:HD132" si="360">IF(HB69-HC69&gt;0,HB69-HC69,0)</f>
        <v>0</v>
      </c>
      <c r="HE69" s="4">
        <f>IF(GS69&lt;=PARAMETRELER!$D$6,0,HD69*0.00759)</f>
        <v>0</v>
      </c>
      <c r="HF69" s="20">
        <f t="shared" si="301"/>
        <v>17002.125</v>
      </c>
      <c r="HG69" s="21">
        <f t="shared" si="302"/>
        <v>4100.5124999999998</v>
      </c>
      <c r="HH69" s="21">
        <f t="shared" si="260"/>
        <v>400.05</v>
      </c>
      <c r="HI69" s="22">
        <f t="shared" si="261"/>
        <v>24503.0625</v>
      </c>
      <c r="HJ69" s="44">
        <f t="shared" si="303"/>
        <v>1000.125</v>
      </c>
      <c r="HK69" s="45">
        <f t="shared" si="304"/>
        <v>23502.9375</v>
      </c>
      <c r="HM69" s="3">
        <v>67</v>
      </c>
      <c r="HN69" s="3" t="str">
        <f t="shared" si="262"/>
        <v xml:space="preserve"> AD SOYAD 67</v>
      </c>
      <c r="HO69" s="4">
        <f t="shared" ref="HO69:HO132" si="361">BQ69</f>
        <v>20002.5</v>
      </c>
      <c r="HP69" s="4">
        <f>PARAMETRELER!$D$4</f>
        <v>150018.75</v>
      </c>
      <c r="HQ69" s="4">
        <f t="shared" ref="HQ69:HQ132" si="362">IF(HO69&lt;HP69,HO69,HP69)*0.14</f>
        <v>2800.3500000000004</v>
      </c>
      <c r="HR69" s="4">
        <f t="shared" ref="HR69:HR132" si="363">IF(HO69&lt;HP69,HO69,HP69)*0.01</f>
        <v>200.02500000000001</v>
      </c>
      <c r="HS69" s="4">
        <f t="shared" ref="HS69:HS132" si="364">HO69-HQ69-HR69</f>
        <v>17002.125</v>
      </c>
      <c r="HT69" s="4" cm="1">
        <f t="array" ref="HT69">SUMPRODUCT(--(SUM(G69,AC69,AY69,BU69,CQ69,DM69,EI69,FE69,GA69,GW69,HS69)&gt;PARAMETRELER!$D$21:$D$24), (SUM(G69,AC69,AY69,BU69,CQ69,DM69,EI69,FE69,GA69,GW69,HS69)-PARAMETRELER!$D$21:$D$24), {0.15;0.05;0.07;0.08})-SUM($H$2,H69,AD69,AZ69,BV69,CR69,DN69,EJ69,FF69,GB69,GX69)</f>
        <v>3400.4249999999993</v>
      </c>
      <c r="HU69" s="4">
        <f>PARAMETRELER!$D$18</f>
        <v>3400.4249999999993</v>
      </c>
      <c r="HV69" s="4">
        <f t="shared" ref="HV69:HV132" si="365">HW69+HS69</f>
        <v>187023.375</v>
      </c>
      <c r="HW69" s="4">
        <f t="shared" ref="HW69:HW132" si="366">GZ69</f>
        <v>170021.25</v>
      </c>
      <c r="HX69" s="4">
        <f t="shared" ref="HX69:HX132" si="367">HO69</f>
        <v>20002.5</v>
      </c>
      <c r="HY69" s="4">
        <f>PARAMETRELER!$D$6</f>
        <v>20002.5</v>
      </c>
      <c r="HZ69" s="4">
        <f t="shared" ref="HZ69:HZ132" si="368">IF(HX69-HY69&gt;0,HX69-HY69,0)</f>
        <v>0</v>
      </c>
      <c r="IA69" s="4">
        <f>IF(HO69&lt;=PARAMETRELER!$D$6,0,HZ69*0.00759)</f>
        <v>0</v>
      </c>
      <c r="IB69" s="20">
        <f t="shared" si="305"/>
        <v>17002.125</v>
      </c>
      <c r="IC69" s="21">
        <f t="shared" si="306"/>
        <v>4100.5124999999998</v>
      </c>
      <c r="ID69" s="21">
        <f t="shared" si="263"/>
        <v>400.05</v>
      </c>
      <c r="IE69" s="22">
        <f t="shared" si="264"/>
        <v>24503.0625</v>
      </c>
      <c r="IF69" s="44">
        <f t="shared" si="307"/>
        <v>1000.125</v>
      </c>
      <c r="IG69" s="45">
        <f t="shared" si="308"/>
        <v>23502.9375</v>
      </c>
      <c r="II69" s="3">
        <v>67</v>
      </c>
      <c r="IJ69" s="3" t="str">
        <f t="shared" si="265"/>
        <v xml:space="preserve"> AD SOYAD 67</v>
      </c>
      <c r="IK69" s="4">
        <f t="shared" ref="IK69:IK132" si="369">CM69</f>
        <v>20002.5</v>
      </c>
      <c r="IL69" s="4">
        <f>PARAMETRELER!$D$4</f>
        <v>150018.75</v>
      </c>
      <c r="IM69" s="4">
        <f t="shared" ref="IM69:IM132" si="370">IF(IK69&lt;IL69,IK69,IL69)*0.14</f>
        <v>2800.3500000000004</v>
      </c>
      <c r="IN69" s="4">
        <f t="shared" ref="IN69:IN132" si="371">IF(IK69&lt;IL69,IK69,IL69)*0.01</f>
        <v>200.02500000000001</v>
      </c>
      <c r="IO69" s="4">
        <f t="shared" ref="IO69:IO132" si="372">IK69-IM69-IN69</f>
        <v>17002.125</v>
      </c>
      <c r="IP69" s="4" cm="1">
        <f t="array" ref="IP69">SUMPRODUCT(--(SUM(G69,AC69,AY69,BU69,CQ69,DM69,EI69,FE69,GA69,GW69,HS69,IO69)&gt;PARAMETRELER!$D$21:$D$24), (SUM(G69,AC69,AY69,BU69,CQ69,DM69,EI69,FE69,GA69,GW69,HS69,IO69)-PARAMETRELER!$D$21:$D$24), {0.15;0.05;0.07;0.08})-SUM($H$2,H69,AD69,AZ69,BV69,CR69,DN69,EJ69,FF69,GB69,GX69,HT69)</f>
        <v>3400.4249999999993</v>
      </c>
      <c r="IQ69" s="4">
        <f>PARAMETRELER!$D$19</f>
        <v>3400.4249999999993</v>
      </c>
      <c r="IR69" s="4">
        <f t="shared" ref="IR69:IR132" si="373">IS69+IO69</f>
        <v>204025.5</v>
      </c>
      <c r="IS69" s="4">
        <f t="shared" ref="IS69:IS132" si="374">HV69</f>
        <v>187023.375</v>
      </c>
      <c r="IT69" s="4">
        <f t="shared" ref="IT69:IT132" si="375">IK69</f>
        <v>20002.5</v>
      </c>
      <c r="IU69" s="4">
        <f>PARAMETRELER!$D$6</f>
        <v>20002.5</v>
      </c>
      <c r="IV69" s="4">
        <f t="shared" ref="IV69:IV132" si="376">IF(IT69-IU69&gt;0,IT69-IU69,0)</f>
        <v>0</v>
      </c>
      <c r="IW69" s="4">
        <f>IF(IK69&lt;=PARAMETRELER!$D$6,0,IV69*0.00759)</f>
        <v>0</v>
      </c>
      <c r="IX69" s="20">
        <f t="shared" si="309"/>
        <v>17002.125</v>
      </c>
      <c r="IY69" s="21">
        <f t="shared" si="310"/>
        <v>4100.5124999999998</v>
      </c>
      <c r="IZ69" s="21">
        <f t="shared" si="266"/>
        <v>400.05</v>
      </c>
      <c r="JA69" s="22">
        <f t="shared" si="267"/>
        <v>24503.0625</v>
      </c>
      <c r="JB69" s="44">
        <f t="shared" si="311"/>
        <v>1000.125</v>
      </c>
      <c r="JC69" s="45">
        <f t="shared" si="312"/>
        <v>23502.9375</v>
      </c>
    </row>
    <row r="70" spans="1:263" ht="15.6" x14ac:dyDescent="0.3">
      <c r="A70" s="2">
        <v>68</v>
      </c>
      <c r="B70" s="2" t="str">
        <f>'YILLIK MALİYET RAPORU'!B70</f>
        <v xml:space="preserve"> AD SOYAD 68</v>
      </c>
      <c r="C70" s="7">
        <f>'YILLIK MALİYET RAPORU'!C70</f>
        <v>20002.5</v>
      </c>
      <c r="D70" s="11">
        <f>PARAMETRELER!$D$4</f>
        <v>150018.75</v>
      </c>
      <c r="E70" s="7">
        <f t="shared" si="202"/>
        <v>2800.3500000000004</v>
      </c>
      <c r="F70" s="7">
        <f t="shared" si="203"/>
        <v>200.02500000000001</v>
      </c>
      <c r="G70" s="7">
        <f t="shared" si="204"/>
        <v>17002.125</v>
      </c>
      <c r="H70" s="7" cm="1">
        <f t="array" ref="H70">SUMPRODUCT(--(SUM(G70:G70)&gt;PARAMETRELER!$D$21:$D$24), (SUM(G70:G70)-PARAMETRELER!$D$21:$D$24), {0.15;0.05;0.07;0.08})-SUM($H$2:$H$2)</f>
        <v>2550.3187499999999</v>
      </c>
      <c r="I70" s="7">
        <f>PARAMETRELER!$D$8</f>
        <v>2550.3187499999999</v>
      </c>
      <c r="J70" s="7">
        <f t="shared" si="205"/>
        <v>17002.125</v>
      </c>
      <c r="K70" s="7">
        <v>0</v>
      </c>
      <c r="L70" s="7">
        <f t="shared" si="206"/>
        <v>20002.5</v>
      </c>
      <c r="M70" s="5">
        <f>PARAMETRELER!$D$6</f>
        <v>20002.5</v>
      </c>
      <c r="N70" s="7">
        <f t="shared" si="313"/>
        <v>0</v>
      </c>
      <c r="O70" s="7">
        <f>IF(C70&lt;=PARAMETRELER!$D$6,0,N70*0.00759)</f>
        <v>0</v>
      </c>
      <c r="P70" s="20">
        <f t="shared" si="207"/>
        <v>17002.125</v>
      </c>
      <c r="Q70" s="21">
        <f t="shared" si="208"/>
        <v>4100.5124999999998</v>
      </c>
      <c r="R70" s="21">
        <f t="shared" si="209"/>
        <v>400.05</v>
      </c>
      <c r="S70" s="20">
        <f t="shared" si="210"/>
        <v>24503.0625</v>
      </c>
      <c r="T70" s="44">
        <f t="shared" si="211"/>
        <v>1000.125</v>
      </c>
      <c r="U70" s="45">
        <f t="shared" si="268"/>
        <v>23502.9375</v>
      </c>
      <c r="W70" s="2">
        <v>68</v>
      </c>
      <c r="X70" s="2" t="str">
        <f t="shared" si="212"/>
        <v xml:space="preserve"> AD SOYAD 68</v>
      </c>
      <c r="Y70" s="7">
        <f t="shared" si="213"/>
        <v>20002.5</v>
      </c>
      <c r="Z70" s="11">
        <f>PARAMETRELER!$D$4</f>
        <v>150018.75</v>
      </c>
      <c r="AA70" s="7">
        <f t="shared" si="314"/>
        <v>2800.3500000000004</v>
      </c>
      <c r="AB70" s="7">
        <f t="shared" si="315"/>
        <v>200.02500000000001</v>
      </c>
      <c r="AC70" s="7">
        <f t="shared" si="214"/>
        <v>17002.125</v>
      </c>
      <c r="AD70" s="7" cm="1">
        <f t="array" ref="AD70">SUMPRODUCT(--(SUM(G70,AC70)&gt;PARAMETRELER!$D$21:$D$24), (SUM(G70,AC70)-PARAMETRELER!$D$21:$D$24), {0.15;0.05;0.07;0.08})-SUM($H$2,H70)</f>
        <v>2550.3187499999999</v>
      </c>
      <c r="AE70" s="7">
        <f>PARAMETRELER!$D$9</f>
        <v>2550.3187499999999</v>
      </c>
      <c r="AF70" s="7">
        <f t="shared" si="215"/>
        <v>34004.25</v>
      </c>
      <c r="AG70" s="7">
        <f t="shared" si="216"/>
        <v>17002.125</v>
      </c>
      <c r="AH70" s="7">
        <f t="shared" si="217"/>
        <v>20002.5</v>
      </c>
      <c r="AI70" s="5">
        <f>PARAMETRELER!$D$6</f>
        <v>20002.5</v>
      </c>
      <c r="AJ70" s="7">
        <f t="shared" si="316"/>
        <v>0</v>
      </c>
      <c r="AK70" s="7">
        <f>IF(Y70&lt;=PARAMETRELER!$D$6,0,AJ70*0.00759)</f>
        <v>0</v>
      </c>
      <c r="AL70" s="20">
        <f t="shared" si="269"/>
        <v>17002.125</v>
      </c>
      <c r="AM70" s="21">
        <f t="shared" si="270"/>
        <v>4100.5124999999998</v>
      </c>
      <c r="AN70" s="21">
        <f t="shared" si="218"/>
        <v>400.05</v>
      </c>
      <c r="AO70" s="20">
        <f t="shared" si="219"/>
        <v>24503.0625</v>
      </c>
      <c r="AP70" s="44">
        <f t="shared" si="271"/>
        <v>1000.125</v>
      </c>
      <c r="AQ70" s="45">
        <f t="shared" si="272"/>
        <v>23502.9375</v>
      </c>
      <c r="AS70" s="2">
        <v>68</v>
      </c>
      <c r="AT70" s="2" t="str">
        <f t="shared" si="220"/>
        <v xml:space="preserve"> AD SOYAD 68</v>
      </c>
      <c r="AU70" s="7">
        <f t="shared" si="221"/>
        <v>20002.5</v>
      </c>
      <c r="AV70" s="11">
        <f>PARAMETRELER!$D$4</f>
        <v>150018.75</v>
      </c>
      <c r="AW70" s="7">
        <f t="shared" si="317"/>
        <v>2800.3500000000004</v>
      </c>
      <c r="AX70" s="7">
        <f t="shared" si="318"/>
        <v>200.02500000000001</v>
      </c>
      <c r="AY70" s="7">
        <f t="shared" si="222"/>
        <v>17002.125</v>
      </c>
      <c r="AZ70" s="7" cm="1">
        <f t="array" ref="AZ70">SUMPRODUCT(--(SUM(G70,AC70,AY70)&gt;PARAMETRELER!$D$21:$D$24), (SUM(G70,AC70,AY70)-PARAMETRELER!$D$21:$D$24), {0.15;0.05;0.07;0.08})-SUM($H$2,H70,AD70)</f>
        <v>2550.3187499999995</v>
      </c>
      <c r="BA70" s="7">
        <f>PARAMETRELER!$D$10</f>
        <v>2550.3187499999995</v>
      </c>
      <c r="BB70" s="7">
        <f t="shared" si="223"/>
        <v>51006.375</v>
      </c>
      <c r="BC70" s="7">
        <f t="shared" si="224"/>
        <v>34004.25</v>
      </c>
      <c r="BD70" s="7">
        <f t="shared" si="225"/>
        <v>20002.5</v>
      </c>
      <c r="BE70" s="5">
        <f>PARAMETRELER!$D$6</f>
        <v>20002.5</v>
      </c>
      <c r="BF70" s="7">
        <f t="shared" si="319"/>
        <v>0</v>
      </c>
      <c r="BG70" s="7">
        <f>IF(AU70&lt;=PARAMETRELER!$D$6,0,BF70*0.00759)</f>
        <v>0</v>
      </c>
      <c r="BH70" s="20">
        <f t="shared" si="273"/>
        <v>17002.125</v>
      </c>
      <c r="BI70" s="21">
        <f t="shared" si="274"/>
        <v>4100.5124999999998</v>
      </c>
      <c r="BJ70" s="21">
        <f t="shared" si="226"/>
        <v>400.05</v>
      </c>
      <c r="BK70" s="20">
        <f t="shared" si="227"/>
        <v>24503.0625</v>
      </c>
      <c r="BL70" s="44">
        <f t="shared" si="275"/>
        <v>1000.125</v>
      </c>
      <c r="BM70" s="45">
        <f t="shared" si="276"/>
        <v>23502.9375</v>
      </c>
      <c r="BO70" s="2">
        <v>68</v>
      </c>
      <c r="BP70" s="2" t="str">
        <f t="shared" si="228"/>
        <v xml:space="preserve"> AD SOYAD 68</v>
      </c>
      <c r="BQ70" s="7">
        <f t="shared" si="229"/>
        <v>20002.5</v>
      </c>
      <c r="BR70" s="11">
        <f>PARAMETRELER!$D$4</f>
        <v>150018.75</v>
      </c>
      <c r="BS70" s="7">
        <f t="shared" si="320"/>
        <v>2800.3500000000004</v>
      </c>
      <c r="BT70" s="7">
        <f t="shared" si="321"/>
        <v>200.02500000000001</v>
      </c>
      <c r="BU70" s="7">
        <f t="shared" si="230"/>
        <v>17002.125</v>
      </c>
      <c r="BV70" s="7" cm="1">
        <f t="array" ref="BV70">SUMPRODUCT(--(SUM(G70,AC70,AY70,BU70)&gt;PARAMETRELER!$D$21:$D$24), (SUM(G70,AC70,AY70,BU70)-PARAMETRELER!$D$21:$D$24), {0.15;0.05;0.07;0.08})-SUM($H$2,H70,AD70,AZ70)</f>
        <v>2550.3187500000004</v>
      </c>
      <c r="BW70" s="7">
        <f>PARAMETRELER!$D$11</f>
        <v>2550.3187500000004</v>
      </c>
      <c r="BX70" s="7">
        <f t="shared" si="231"/>
        <v>68008.5</v>
      </c>
      <c r="BY70" s="7">
        <f t="shared" si="232"/>
        <v>51006.375</v>
      </c>
      <c r="BZ70" s="7">
        <f t="shared" si="233"/>
        <v>20002.5</v>
      </c>
      <c r="CA70" s="5">
        <f>PARAMETRELER!$D$6</f>
        <v>20002.5</v>
      </c>
      <c r="CB70" s="7">
        <f t="shared" si="322"/>
        <v>0</v>
      </c>
      <c r="CC70" s="7">
        <f>IF(BQ70&lt;=PARAMETRELER!$D$6,0,CB70*0.00759)</f>
        <v>0</v>
      </c>
      <c r="CD70" s="20">
        <f t="shared" si="277"/>
        <v>17002.125</v>
      </c>
      <c r="CE70" s="21">
        <f t="shared" si="278"/>
        <v>4100.5124999999998</v>
      </c>
      <c r="CF70" s="21">
        <f t="shared" si="234"/>
        <v>400.05</v>
      </c>
      <c r="CG70" s="20">
        <f t="shared" si="235"/>
        <v>24503.0625</v>
      </c>
      <c r="CH70" s="44">
        <f t="shared" si="279"/>
        <v>1000.125</v>
      </c>
      <c r="CI70" s="45">
        <f t="shared" si="280"/>
        <v>23502.9375</v>
      </c>
      <c r="CK70" s="2">
        <v>68</v>
      </c>
      <c r="CL70" s="2" t="str">
        <f t="shared" si="236"/>
        <v xml:space="preserve"> AD SOYAD 68</v>
      </c>
      <c r="CM70" s="7">
        <f t="shared" si="237"/>
        <v>20002.5</v>
      </c>
      <c r="CN70" s="11">
        <f>PARAMETRELER!$D$4</f>
        <v>150018.75</v>
      </c>
      <c r="CO70" s="7">
        <f t="shared" si="323"/>
        <v>2800.3500000000004</v>
      </c>
      <c r="CP70" s="7">
        <f t="shared" si="324"/>
        <v>200.02500000000001</v>
      </c>
      <c r="CQ70" s="7">
        <f t="shared" si="238"/>
        <v>17002.125</v>
      </c>
      <c r="CR70" s="7" cm="1">
        <f t="array" ref="CR70">SUMPRODUCT(--(SUM(G70,AC70,AY70,BU70,CQ70)&gt;PARAMETRELER!$D$21:$D$24), (SUM(G70,AC70,AY70,BU70,CQ70)-PARAMETRELER!$D$21:$D$24), {0.15;0.05;0.07;0.08})-SUM($H$2,H70,AD70,AZ70,BV70)</f>
        <v>2550.3187500000004</v>
      </c>
      <c r="CS70" s="7">
        <f>PARAMETRELER!$D$12</f>
        <v>2550.3187500000004</v>
      </c>
      <c r="CT70" s="7">
        <f t="shared" si="239"/>
        <v>85010.625</v>
      </c>
      <c r="CU70" s="7">
        <f t="shared" si="240"/>
        <v>68008.5</v>
      </c>
      <c r="CV70" s="7">
        <f t="shared" si="241"/>
        <v>20002.5</v>
      </c>
      <c r="CW70" s="5">
        <f>PARAMETRELER!$D$6</f>
        <v>20002.5</v>
      </c>
      <c r="CX70" s="7">
        <f t="shared" si="325"/>
        <v>0</v>
      </c>
      <c r="CY70" s="7">
        <f>IF(CM70&lt;=PARAMETRELER!$D$6,0,CX70*0.00759)</f>
        <v>0</v>
      </c>
      <c r="CZ70" s="20">
        <f t="shared" si="281"/>
        <v>17002.125</v>
      </c>
      <c r="DA70" s="21">
        <f t="shared" si="282"/>
        <v>4100.5124999999998</v>
      </c>
      <c r="DB70" s="21">
        <f t="shared" si="242"/>
        <v>400.05</v>
      </c>
      <c r="DC70" s="20">
        <f t="shared" si="243"/>
        <v>24503.0625</v>
      </c>
      <c r="DD70" s="44">
        <f t="shared" si="283"/>
        <v>1000.125</v>
      </c>
      <c r="DE70" s="45">
        <f t="shared" si="284"/>
        <v>23502.9375</v>
      </c>
      <c r="DG70" s="2">
        <v>68</v>
      </c>
      <c r="DH70" s="2" t="str">
        <f t="shared" si="200"/>
        <v xml:space="preserve"> AD SOYAD 68</v>
      </c>
      <c r="DI70" s="7">
        <f t="shared" si="201"/>
        <v>20002.5</v>
      </c>
      <c r="DJ70" s="11">
        <f>PARAMETRELER!$D$4</f>
        <v>150018.75</v>
      </c>
      <c r="DK70" s="7">
        <f t="shared" si="326"/>
        <v>2800.3500000000004</v>
      </c>
      <c r="DL70" s="7">
        <f t="shared" si="327"/>
        <v>200.02500000000001</v>
      </c>
      <c r="DM70" s="7">
        <f t="shared" si="244"/>
        <v>17002.125</v>
      </c>
      <c r="DN70" s="7" cm="1">
        <f t="array" ref="DN70">SUMPRODUCT(--(SUM(G70,AC70,AY70,BU70,CQ70,DM70)&gt;PARAMETRELER!$D$21:$D$24), (SUM(G70,AC70,AY70,BU70,CQ70,DM70)-PARAMETRELER!$D$21:$D$24), {0.15;0.05;0.07;0.08})-SUM($H$2,H70,AD70,AZ70,BV70,CR70)</f>
        <v>2550.3187499999985</v>
      </c>
      <c r="DO70" s="7">
        <f>PARAMETRELER!$D$13</f>
        <v>2550.3187499999985</v>
      </c>
      <c r="DP70" s="7">
        <f t="shared" si="245"/>
        <v>102012.75</v>
      </c>
      <c r="DQ70" s="7">
        <f t="shared" si="246"/>
        <v>85010.625</v>
      </c>
      <c r="DR70" s="7">
        <f t="shared" si="247"/>
        <v>20002.5</v>
      </c>
      <c r="DS70" s="5">
        <f>PARAMETRELER!$D$6</f>
        <v>20002.5</v>
      </c>
      <c r="DT70" s="7">
        <f t="shared" si="328"/>
        <v>0</v>
      </c>
      <c r="DU70" s="7">
        <f>IF(DI70&lt;=PARAMETRELER!$D$6,0,DT70*0.00759)</f>
        <v>0</v>
      </c>
      <c r="DV70" s="20">
        <f t="shared" si="285"/>
        <v>17002.125</v>
      </c>
      <c r="DW70" s="21">
        <f t="shared" si="286"/>
        <v>4100.5124999999998</v>
      </c>
      <c r="DX70" s="21">
        <f t="shared" si="248"/>
        <v>400.05</v>
      </c>
      <c r="DY70" s="20">
        <f t="shared" si="249"/>
        <v>24503.0625</v>
      </c>
      <c r="DZ70" s="44">
        <f t="shared" si="287"/>
        <v>1000.125</v>
      </c>
      <c r="EA70" s="45">
        <f t="shared" si="288"/>
        <v>23502.9375</v>
      </c>
      <c r="EC70" s="2">
        <v>68</v>
      </c>
      <c r="ED70" s="2" t="str">
        <f t="shared" si="250"/>
        <v xml:space="preserve"> AD SOYAD 68</v>
      </c>
      <c r="EE70" s="7">
        <f t="shared" si="329"/>
        <v>20002.5</v>
      </c>
      <c r="EF70" s="11">
        <f>PARAMETRELER!$D$4</f>
        <v>150018.75</v>
      </c>
      <c r="EG70" s="7">
        <f t="shared" si="330"/>
        <v>2800.3500000000004</v>
      </c>
      <c r="EH70" s="7">
        <f t="shared" si="331"/>
        <v>200.02500000000001</v>
      </c>
      <c r="EI70" s="7">
        <f t="shared" si="332"/>
        <v>17002.125</v>
      </c>
      <c r="EJ70" s="7" cm="1">
        <f t="array" ref="EJ70">SUMPRODUCT(--(SUM(G70,AC70,AY70,BU70,CQ70,DM70,EI70)&gt;PARAMETRELER!$D$21:$D$24), (SUM(G70,AC70,AY70,BU70,CQ70,DM70,EI70)-PARAMETRELER!$D$21:$D$24), {0.15;0.05;0.07;0.08})-SUM($H$2,H70,AD70,AZ70,BV70,CR70,DN70)</f>
        <v>3001.0625000000036</v>
      </c>
      <c r="EK70" s="7">
        <f>PARAMETRELER!$D$14</f>
        <v>3001.0625000000036</v>
      </c>
      <c r="EL70" s="7">
        <f t="shared" si="333"/>
        <v>119014.875</v>
      </c>
      <c r="EM70" s="7">
        <f t="shared" si="334"/>
        <v>102012.75</v>
      </c>
      <c r="EN70" s="7">
        <f t="shared" si="335"/>
        <v>20002.5</v>
      </c>
      <c r="EO70" s="5">
        <f>PARAMETRELER!$D$6</f>
        <v>20002.5</v>
      </c>
      <c r="EP70" s="7">
        <f t="shared" si="336"/>
        <v>0</v>
      </c>
      <c r="EQ70" s="7">
        <f>IF(EE70&lt;=PARAMETRELER!$D$6,0,EP70*0.00759)</f>
        <v>0</v>
      </c>
      <c r="ER70" s="20">
        <f t="shared" si="289"/>
        <v>17002.125</v>
      </c>
      <c r="ES70" s="21">
        <f t="shared" si="290"/>
        <v>4100.5124999999998</v>
      </c>
      <c r="ET70" s="21">
        <f t="shared" si="251"/>
        <v>400.05</v>
      </c>
      <c r="EU70" s="20">
        <f t="shared" si="252"/>
        <v>24503.0625</v>
      </c>
      <c r="EV70" s="44">
        <f t="shared" si="291"/>
        <v>1000.125</v>
      </c>
      <c r="EW70" s="45">
        <f t="shared" si="292"/>
        <v>23502.9375</v>
      </c>
      <c r="EY70" s="2">
        <v>68</v>
      </c>
      <c r="EZ70" s="2" t="str">
        <f t="shared" si="253"/>
        <v xml:space="preserve"> AD SOYAD 68</v>
      </c>
      <c r="FA70" s="7">
        <f t="shared" si="337"/>
        <v>20002.5</v>
      </c>
      <c r="FB70" s="11">
        <f>PARAMETRELER!$D$4</f>
        <v>150018.75</v>
      </c>
      <c r="FC70" s="7">
        <f t="shared" si="338"/>
        <v>2800.3500000000004</v>
      </c>
      <c r="FD70" s="7">
        <f t="shared" si="339"/>
        <v>200.02500000000001</v>
      </c>
      <c r="FE70" s="7">
        <f t="shared" si="340"/>
        <v>17002.125</v>
      </c>
      <c r="FF70" s="7" cm="1">
        <f t="array" ref="FF70">SUMPRODUCT(--(SUM(G70,AC70,AY70,BU70,CQ70,DM70,EI70,FE70)&gt;PARAMETRELER!$D$21:$D$24), (SUM(G70,AC70,AY70,BU70,CQ70,DM70,EI70,FE70)-PARAMETRELER!$D$21:$D$24), {0.15;0.05;0.07;0.08})-SUM($H$2,H70,AD70,AZ70,BV70,CR70,DN70,EJ70)</f>
        <v>3400.4249999999956</v>
      </c>
      <c r="FG70" s="7">
        <f>PARAMETRELER!$D$15</f>
        <v>3400.4249999999956</v>
      </c>
      <c r="FH70" s="7">
        <f t="shared" si="341"/>
        <v>136017</v>
      </c>
      <c r="FI70" s="7">
        <f t="shared" si="342"/>
        <v>119014.875</v>
      </c>
      <c r="FJ70" s="7">
        <f t="shared" si="343"/>
        <v>20002.5</v>
      </c>
      <c r="FK70" s="5">
        <f>PARAMETRELER!$D$6</f>
        <v>20002.5</v>
      </c>
      <c r="FL70" s="7">
        <f t="shared" si="344"/>
        <v>0</v>
      </c>
      <c r="FM70" s="7">
        <f>IF(FA70&lt;=PARAMETRELER!$D$6,0,FL70*0.00759)</f>
        <v>0</v>
      </c>
      <c r="FN70" s="20">
        <f t="shared" si="293"/>
        <v>17002.125</v>
      </c>
      <c r="FO70" s="21">
        <f t="shared" si="294"/>
        <v>4100.5124999999998</v>
      </c>
      <c r="FP70" s="21">
        <f t="shared" si="254"/>
        <v>400.05</v>
      </c>
      <c r="FQ70" s="20">
        <f t="shared" si="255"/>
        <v>24503.0625</v>
      </c>
      <c r="FR70" s="44">
        <f t="shared" si="295"/>
        <v>1000.125</v>
      </c>
      <c r="FS70" s="45">
        <f t="shared" si="296"/>
        <v>23502.9375</v>
      </c>
      <c r="FU70" s="2">
        <v>68</v>
      </c>
      <c r="FV70" s="2" t="str">
        <f t="shared" si="256"/>
        <v xml:space="preserve"> AD SOYAD 68</v>
      </c>
      <c r="FW70" s="7">
        <f t="shared" si="345"/>
        <v>20002.5</v>
      </c>
      <c r="FX70" s="11">
        <f>PARAMETRELER!$D$4</f>
        <v>150018.75</v>
      </c>
      <c r="FY70" s="7">
        <f t="shared" si="346"/>
        <v>2800.3500000000004</v>
      </c>
      <c r="FZ70" s="7">
        <f t="shared" si="347"/>
        <v>200.02500000000001</v>
      </c>
      <c r="GA70" s="7">
        <f t="shared" si="348"/>
        <v>17002.125</v>
      </c>
      <c r="GB70" s="7" cm="1">
        <f t="array" ref="GB70">SUMPRODUCT(--(SUM(G70,AC70,AY70,BU70,CQ70,DM70,EI70,FE70,GA70)&gt;PARAMETRELER!$D$21:$D$24), (SUM(G70,AC70,AY70,BU70,CQ70,DM70,EI70,FE70,GA70)-PARAMETRELER!$D$21:$D$24), {0.15;0.05;0.07;0.08})-SUM($H$2,H70,AD70,AZ70,BV70,CR70,DN70,EJ70,FF70)</f>
        <v>3400.4249999999993</v>
      </c>
      <c r="GC70" s="7">
        <f>PARAMETRELER!$D$16</f>
        <v>3400.4249999999993</v>
      </c>
      <c r="GD70" s="7">
        <f t="shared" si="349"/>
        <v>153019.125</v>
      </c>
      <c r="GE70" s="7">
        <f t="shared" si="350"/>
        <v>136017</v>
      </c>
      <c r="GF70" s="7">
        <f t="shared" si="351"/>
        <v>20002.5</v>
      </c>
      <c r="GG70" s="5">
        <f>PARAMETRELER!$D$6</f>
        <v>20002.5</v>
      </c>
      <c r="GH70" s="7">
        <f t="shared" si="352"/>
        <v>0</v>
      </c>
      <c r="GI70" s="7">
        <f>IF(FW70&lt;=PARAMETRELER!$D$6,0,GH70*0.00759)</f>
        <v>0</v>
      </c>
      <c r="GJ70" s="20">
        <f t="shared" si="297"/>
        <v>17002.125</v>
      </c>
      <c r="GK70" s="21">
        <f t="shared" si="298"/>
        <v>4100.5124999999998</v>
      </c>
      <c r="GL70" s="21">
        <f t="shared" si="257"/>
        <v>400.05</v>
      </c>
      <c r="GM70" s="20">
        <f t="shared" si="258"/>
        <v>24503.0625</v>
      </c>
      <c r="GN70" s="44">
        <f t="shared" si="299"/>
        <v>1000.125</v>
      </c>
      <c r="GO70" s="45">
        <f t="shared" si="300"/>
        <v>23502.9375</v>
      </c>
      <c r="GQ70" s="2">
        <v>68</v>
      </c>
      <c r="GR70" s="2" t="str">
        <f t="shared" si="259"/>
        <v xml:space="preserve"> AD SOYAD 68</v>
      </c>
      <c r="GS70" s="7">
        <f t="shared" si="353"/>
        <v>20002.5</v>
      </c>
      <c r="GT70" s="11">
        <f>PARAMETRELER!$D$4</f>
        <v>150018.75</v>
      </c>
      <c r="GU70" s="7">
        <f t="shared" si="354"/>
        <v>2800.3500000000004</v>
      </c>
      <c r="GV70" s="7">
        <f t="shared" si="355"/>
        <v>200.02500000000001</v>
      </c>
      <c r="GW70" s="7">
        <f t="shared" si="356"/>
        <v>17002.125</v>
      </c>
      <c r="GX70" s="7" cm="1">
        <f t="array" ref="GX70">SUMPRODUCT(--(SUM(G70,AC70,AY70,BU70,CQ70,DM70,EI70,FE70,GA70,GW70)&gt;PARAMETRELER!$D$21:$D$24), (SUM(G70,AC70,AY70,BU70,CQ70,DM70,EI70,FE70,GA70,GW70)-PARAMETRELER!$D$21:$D$24), {0.15;0.05;0.07;0.08})-SUM($H$2,H70,AD70,AZ70,BV70,CR70,DN70,EJ70,FF70,GB70)</f>
        <v>3400.4250000000029</v>
      </c>
      <c r="GY70" s="7">
        <f>PARAMETRELER!$D$17</f>
        <v>3400.4250000000029</v>
      </c>
      <c r="GZ70" s="7">
        <f t="shared" si="357"/>
        <v>170021.25</v>
      </c>
      <c r="HA70" s="7">
        <f t="shared" si="358"/>
        <v>153019.125</v>
      </c>
      <c r="HB70" s="7">
        <f t="shared" si="359"/>
        <v>20002.5</v>
      </c>
      <c r="HC70" s="5">
        <f>PARAMETRELER!$D$6</f>
        <v>20002.5</v>
      </c>
      <c r="HD70" s="7">
        <f t="shared" si="360"/>
        <v>0</v>
      </c>
      <c r="HE70" s="7">
        <f>IF(GS70&lt;=PARAMETRELER!$D$6,0,HD70*0.00759)</f>
        <v>0</v>
      </c>
      <c r="HF70" s="20">
        <f t="shared" si="301"/>
        <v>17002.125</v>
      </c>
      <c r="HG70" s="21">
        <f t="shared" si="302"/>
        <v>4100.5124999999998</v>
      </c>
      <c r="HH70" s="21">
        <f t="shared" si="260"/>
        <v>400.05</v>
      </c>
      <c r="HI70" s="20">
        <f t="shared" si="261"/>
        <v>24503.0625</v>
      </c>
      <c r="HJ70" s="44">
        <f t="shared" si="303"/>
        <v>1000.125</v>
      </c>
      <c r="HK70" s="45">
        <f t="shared" si="304"/>
        <v>23502.9375</v>
      </c>
      <c r="HM70" s="2">
        <v>68</v>
      </c>
      <c r="HN70" s="2" t="str">
        <f t="shared" si="262"/>
        <v xml:space="preserve"> AD SOYAD 68</v>
      </c>
      <c r="HO70" s="7">
        <f t="shared" si="361"/>
        <v>20002.5</v>
      </c>
      <c r="HP70" s="11">
        <f>PARAMETRELER!$D$4</f>
        <v>150018.75</v>
      </c>
      <c r="HQ70" s="7">
        <f t="shared" si="362"/>
        <v>2800.3500000000004</v>
      </c>
      <c r="HR70" s="7">
        <f t="shared" si="363"/>
        <v>200.02500000000001</v>
      </c>
      <c r="HS70" s="7">
        <f t="shared" si="364"/>
        <v>17002.125</v>
      </c>
      <c r="HT70" s="7" cm="1">
        <f t="array" ref="HT70">SUMPRODUCT(--(SUM(G70,AC70,AY70,BU70,CQ70,DM70,EI70,FE70,GA70,GW70,HS70)&gt;PARAMETRELER!$D$21:$D$24), (SUM(G70,AC70,AY70,BU70,CQ70,DM70,EI70,FE70,GA70,GW70,HS70)-PARAMETRELER!$D$21:$D$24), {0.15;0.05;0.07;0.08})-SUM($H$2,H70,AD70,AZ70,BV70,CR70,DN70,EJ70,FF70,GB70,GX70)</f>
        <v>3400.4249999999993</v>
      </c>
      <c r="HU70" s="7">
        <f>PARAMETRELER!$D$18</f>
        <v>3400.4249999999993</v>
      </c>
      <c r="HV70" s="7">
        <f t="shared" si="365"/>
        <v>187023.375</v>
      </c>
      <c r="HW70" s="7">
        <f t="shared" si="366"/>
        <v>170021.25</v>
      </c>
      <c r="HX70" s="7">
        <f t="shared" si="367"/>
        <v>20002.5</v>
      </c>
      <c r="HY70" s="5">
        <f>PARAMETRELER!$D$6</f>
        <v>20002.5</v>
      </c>
      <c r="HZ70" s="7">
        <f t="shared" si="368"/>
        <v>0</v>
      </c>
      <c r="IA70" s="7">
        <f>IF(HO70&lt;=PARAMETRELER!$D$6,0,HZ70*0.00759)</f>
        <v>0</v>
      </c>
      <c r="IB70" s="20">
        <f t="shared" si="305"/>
        <v>17002.125</v>
      </c>
      <c r="IC70" s="21">
        <f t="shared" si="306"/>
        <v>4100.5124999999998</v>
      </c>
      <c r="ID70" s="21">
        <f t="shared" si="263"/>
        <v>400.05</v>
      </c>
      <c r="IE70" s="20">
        <f t="shared" si="264"/>
        <v>24503.0625</v>
      </c>
      <c r="IF70" s="44">
        <f t="shared" si="307"/>
        <v>1000.125</v>
      </c>
      <c r="IG70" s="45">
        <f t="shared" si="308"/>
        <v>23502.9375</v>
      </c>
      <c r="II70" s="2">
        <v>68</v>
      </c>
      <c r="IJ70" s="2" t="str">
        <f t="shared" si="265"/>
        <v xml:space="preserve"> AD SOYAD 68</v>
      </c>
      <c r="IK70" s="7">
        <f t="shared" si="369"/>
        <v>20002.5</v>
      </c>
      <c r="IL70" s="11">
        <f>PARAMETRELER!$D$4</f>
        <v>150018.75</v>
      </c>
      <c r="IM70" s="7">
        <f t="shared" si="370"/>
        <v>2800.3500000000004</v>
      </c>
      <c r="IN70" s="7">
        <f t="shared" si="371"/>
        <v>200.02500000000001</v>
      </c>
      <c r="IO70" s="7">
        <f t="shared" si="372"/>
        <v>17002.125</v>
      </c>
      <c r="IP70" s="7" cm="1">
        <f t="array" ref="IP70">SUMPRODUCT(--(SUM(G70,AC70,AY70,BU70,CQ70,DM70,EI70,FE70,GA70,GW70,HS70,IO70)&gt;PARAMETRELER!$D$21:$D$24), (SUM(G70,AC70,AY70,BU70,CQ70,DM70,EI70,FE70,GA70,GW70,HS70,IO70)-PARAMETRELER!$D$21:$D$24), {0.15;0.05;0.07;0.08})-SUM($H$2,H70,AD70,AZ70,BV70,CR70,DN70,EJ70,FF70,GB70,GX70,HT70)</f>
        <v>3400.4249999999993</v>
      </c>
      <c r="IQ70" s="7">
        <f>PARAMETRELER!$D$19</f>
        <v>3400.4249999999993</v>
      </c>
      <c r="IR70" s="7">
        <f t="shared" si="373"/>
        <v>204025.5</v>
      </c>
      <c r="IS70" s="7">
        <f t="shared" si="374"/>
        <v>187023.375</v>
      </c>
      <c r="IT70" s="7">
        <f t="shared" si="375"/>
        <v>20002.5</v>
      </c>
      <c r="IU70" s="5">
        <f>PARAMETRELER!$D$6</f>
        <v>20002.5</v>
      </c>
      <c r="IV70" s="7">
        <f t="shared" si="376"/>
        <v>0</v>
      </c>
      <c r="IW70" s="7">
        <f>IF(IK70&lt;=PARAMETRELER!$D$6,0,IV70*0.00759)</f>
        <v>0</v>
      </c>
      <c r="IX70" s="20">
        <f t="shared" si="309"/>
        <v>17002.125</v>
      </c>
      <c r="IY70" s="21">
        <f t="shared" si="310"/>
        <v>4100.5124999999998</v>
      </c>
      <c r="IZ70" s="21">
        <f t="shared" si="266"/>
        <v>400.05</v>
      </c>
      <c r="JA70" s="20">
        <f t="shared" si="267"/>
        <v>24503.0625</v>
      </c>
      <c r="JB70" s="44">
        <f t="shared" si="311"/>
        <v>1000.125</v>
      </c>
      <c r="JC70" s="45">
        <f t="shared" si="312"/>
        <v>23502.9375</v>
      </c>
    </row>
    <row r="71" spans="1:263" ht="15.6" x14ac:dyDescent="0.3">
      <c r="A71" s="3">
        <v>69</v>
      </c>
      <c r="B71" s="3" t="str">
        <f>'YILLIK MALİYET RAPORU'!B71</f>
        <v xml:space="preserve"> AD SOYAD 69</v>
      </c>
      <c r="C71" s="4">
        <f>'YILLIK MALİYET RAPORU'!C71</f>
        <v>20002.5</v>
      </c>
      <c r="D71" s="4">
        <f>PARAMETRELER!$D$4</f>
        <v>150018.75</v>
      </c>
      <c r="E71" s="4">
        <f t="shared" si="202"/>
        <v>2800.3500000000004</v>
      </c>
      <c r="F71" s="4">
        <f t="shared" si="203"/>
        <v>200.02500000000001</v>
      </c>
      <c r="G71" s="4">
        <f t="shared" si="204"/>
        <v>17002.125</v>
      </c>
      <c r="H71" s="4" cm="1">
        <f t="array" ref="H71">SUMPRODUCT(--(SUM(G71:G71)&gt;PARAMETRELER!$D$21:$D$24), (SUM(G71:G71)-PARAMETRELER!$D$21:$D$24), {0.15;0.05;0.07;0.08})-SUM($H$2:$H$2)</f>
        <v>2550.3187499999999</v>
      </c>
      <c r="I71" s="4">
        <f>PARAMETRELER!$D$8</f>
        <v>2550.3187499999999</v>
      </c>
      <c r="J71" s="4">
        <f t="shared" si="205"/>
        <v>17002.125</v>
      </c>
      <c r="K71" s="4">
        <v>0</v>
      </c>
      <c r="L71" s="4">
        <f t="shared" si="206"/>
        <v>20002.5</v>
      </c>
      <c r="M71" s="4">
        <f>PARAMETRELER!$D$6</f>
        <v>20002.5</v>
      </c>
      <c r="N71" s="4">
        <f t="shared" si="313"/>
        <v>0</v>
      </c>
      <c r="O71" s="4">
        <f>IF(C71&lt;=PARAMETRELER!$D$6,0,N71*0.00759)</f>
        <v>0</v>
      </c>
      <c r="P71" s="20">
        <f t="shared" si="207"/>
        <v>17002.125</v>
      </c>
      <c r="Q71" s="21">
        <f t="shared" si="208"/>
        <v>4100.5124999999998</v>
      </c>
      <c r="R71" s="21">
        <f t="shared" si="209"/>
        <v>400.05</v>
      </c>
      <c r="S71" s="22">
        <f t="shared" si="210"/>
        <v>24503.0625</v>
      </c>
      <c r="T71" s="44">
        <f t="shared" si="211"/>
        <v>1000.125</v>
      </c>
      <c r="U71" s="45">
        <f t="shared" si="268"/>
        <v>23502.9375</v>
      </c>
      <c r="W71" s="3">
        <v>69</v>
      </c>
      <c r="X71" s="3" t="str">
        <f t="shared" si="212"/>
        <v xml:space="preserve"> AD SOYAD 69</v>
      </c>
      <c r="Y71" s="4">
        <f t="shared" si="213"/>
        <v>20002.5</v>
      </c>
      <c r="Z71" s="4">
        <f>PARAMETRELER!$D$4</f>
        <v>150018.75</v>
      </c>
      <c r="AA71" s="4">
        <f t="shared" si="314"/>
        <v>2800.3500000000004</v>
      </c>
      <c r="AB71" s="4">
        <f t="shared" si="315"/>
        <v>200.02500000000001</v>
      </c>
      <c r="AC71" s="4">
        <f t="shared" si="214"/>
        <v>17002.125</v>
      </c>
      <c r="AD71" s="4" cm="1">
        <f t="array" ref="AD71">SUMPRODUCT(--(SUM(G71,AC71)&gt;PARAMETRELER!$D$21:$D$24), (SUM(G71,AC71)-PARAMETRELER!$D$21:$D$24), {0.15;0.05;0.07;0.08})-SUM($H$2,H71)</f>
        <v>2550.3187499999999</v>
      </c>
      <c r="AE71" s="4">
        <f>PARAMETRELER!$D$9</f>
        <v>2550.3187499999999</v>
      </c>
      <c r="AF71" s="4">
        <f t="shared" si="215"/>
        <v>34004.25</v>
      </c>
      <c r="AG71" s="4">
        <f t="shared" si="216"/>
        <v>17002.125</v>
      </c>
      <c r="AH71" s="4">
        <f t="shared" si="217"/>
        <v>20002.5</v>
      </c>
      <c r="AI71" s="4">
        <f>PARAMETRELER!$D$6</f>
        <v>20002.5</v>
      </c>
      <c r="AJ71" s="4">
        <f t="shared" si="316"/>
        <v>0</v>
      </c>
      <c r="AK71" s="4">
        <f>IF(Y71&lt;=PARAMETRELER!$D$6,0,AJ71*0.00759)</f>
        <v>0</v>
      </c>
      <c r="AL71" s="20">
        <f t="shared" si="269"/>
        <v>17002.125</v>
      </c>
      <c r="AM71" s="21">
        <f t="shared" si="270"/>
        <v>4100.5124999999998</v>
      </c>
      <c r="AN71" s="21">
        <f t="shared" si="218"/>
        <v>400.05</v>
      </c>
      <c r="AO71" s="22">
        <f t="shared" si="219"/>
        <v>24503.0625</v>
      </c>
      <c r="AP71" s="44">
        <f t="shared" si="271"/>
        <v>1000.125</v>
      </c>
      <c r="AQ71" s="45">
        <f t="shared" si="272"/>
        <v>23502.9375</v>
      </c>
      <c r="AS71" s="3">
        <v>69</v>
      </c>
      <c r="AT71" s="3" t="str">
        <f t="shared" si="220"/>
        <v xml:space="preserve"> AD SOYAD 69</v>
      </c>
      <c r="AU71" s="4">
        <f t="shared" si="221"/>
        <v>20002.5</v>
      </c>
      <c r="AV71" s="4">
        <f>PARAMETRELER!$D$4</f>
        <v>150018.75</v>
      </c>
      <c r="AW71" s="4">
        <f t="shared" si="317"/>
        <v>2800.3500000000004</v>
      </c>
      <c r="AX71" s="4">
        <f t="shared" si="318"/>
        <v>200.02500000000001</v>
      </c>
      <c r="AY71" s="4">
        <f t="shared" si="222"/>
        <v>17002.125</v>
      </c>
      <c r="AZ71" s="4" cm="1">
        <f t="array" ref="AZ71">SUMPRODUCT(--(SUM(G71,AC71,AY71)&gt;PARAMETRELER!$D$21:$D$24), (SUM(G71,AC71,AY71)-PARAMETRELER!$D$21:$D$24), {0.15;0.05;0.07;0.08})-SUM($H$2,H71,AD71)</f>
        <v>2550.3187499999995</v>
      </c>
      <c r="BA71" s="4">
        <f>PARAMETRELER!$D$10</f>
        <v>2550.3187499999995</v>
      </c>
      <c r="BB71" s="4">
        <f t="shared" si="223"/>
        <v>51006.375</v>
      </c>
      <c r="BC71" s="4">
        <f t="shared" si="224"/>
        <v>34004.25</v>
      </c>
      <c r="BD71" s="4">
        <f t="shared" si="225"/>
        <v>20002.5</v>
      </c>
      <c r="BE71" s="4">
        <f>PARAMETRELER!$D$6</f>
        <v>20002.5</v>
      </c>
      <c r="BF71" s="4">
        <f t="shared" si="319"/>
        <v>0</v>
      </c>
      <c r="BG71" s="4">
        <f>IF(AU71&lt;=PARAMETRELER!$D$6,0,BF71*0.00759)</f>
        <v>0</v>
      </c>
      <c r="BH71" s="20">
        <f t="shared" si="273"/>
        <v>17002.125</v>
      </c>
      <c r="BI71" s="21">
        <f t="shared" si="274"/>
        <v>4100.5124999999998</v>
      </c>
      <c r="BJ71" s="21">
        <f t="shared" si="226"/>
        <v>400.05</v>
      </c>
      <c r="BK71" s="22">
        <f t="shared" si="227"/>
        <v>24503.0625</v>
      </c>
      <c r="BL71" s="44">
        <f t="shared" si="275"/>
        <v>1000.125</v>
      </c>
      <c r="BM71" s="45">
        <f t="shared" si="276"/>
        <v>23502.9375</v>
      </c>
      <c r="BO71" s="3">
        <v>69</v>
      </c>
      <c r="BP71" s="3" t="str">
        <f t="shared" si="228"/>
        <v xml:space="preserve"> AD SOYAD 69</v>
      </c>
      <c r="BQ71" s="4">
        <f t="shared" si="229"/>
        <v>20002.5</v>
      </c>
      <c r="BR71" s="4">
        <f>PARAMETRELER!$D$4</f>
        <v>150018.75</v>
      </c>
      <c r="BS71" s="4">
        <f t="shared" si="320"/>
        <v>2800.3500000000004</v>
      </c>
      <c r="BT71" s="4">
        <f t="shared" si="321"/>
        <v>200.02500000000001</v>
      </c>
      <c r="BU71" s="4">
        <f t="shared" si="230"/>
        <v>17002.125</v>
      </c>
      <c r="BV71" s="4" cm="1">
        <f t="array" ref="BV71">SUMPRODUCT(--(SUM(G71,AC71,AY71,BU71)&gt;PARAMETRELER!$D$21:$D$24), (SUM(G71,AC71,AY71,BU71)-PARAMETRELER!$D$21:$D$24), {0.15;0.05;0.07;0.08})-SUM($H$2,H71,AD71,AZ71)</f>
        <v>2550.3187500000004</v>
      </c>
      <c r="BW71" s="4">
        <f>PARAMETRELER!$D$11</f>
        <v>2550.3187500000004</v>
      </c>
      <c r="BX71" s="4">
        <f t="shared" si="231"/>
        <v>68008.5</v>
      </c>
      <c r="BY71" s="4">
        <f t="shared" si="232"/>
        <v>51006.375</v>
      </c>
      <c r="BZ71" s="4">
        <f t="shared" si="233"/>
        <v>20002.5</v>
      </c>
      <c r="CA71" s="4">
        <f>PARAMETRELER!$D$6</f>
        <v>20002.5</v>
      </c>
      <c r="CB71" s="4">
        <f t="shared" si="322"/>
        <v>0</v>
      </c>
      <c r="CC71" s="4">
        <f>IF(BQ71&lt;=PARAMETRELER!$D$6,0,CB71*0.00759)</f>
        <v>0</v>
      </c>
      <c r="CD71" s="20">
        <f t="shared" si="277"/>
        <v>17002.125</v>
      </c>
      <c r="CE71" s="21">
        <f t="shared" si="278"/>
        <v>4100.5124999999998</v>
      </c>
      <c r="CF71" s="21">
        <f t="shared" si="234"/>
        <v>400.05</v>
      </c>
      <c r="CG71" s="22">
        <f t="shared" si="235"/>
        <v>24503.0625</v>
      </c>
      <c r="CH71" s="44">
        <f t="shared" si="279"/>
        <v>1000.125</v>
      </c>
      <c r="CI71" s="45">
        <f t="shared" si="280"/>
        <v>23502.9375</v>
      </c>
      <c r="CK71" s="3">
        <v>69</v>
      </c>
      <c r="CL71" s="3" t="str">
        <f t="shared" si="236"/>
        <v xml:space="preserve"> AD SOYAD 69</v>
      </c>
      <c r="CM71" s="4">
        <f t="shared" si="237"/>
        <v>20002.5</v>
      </c>
      <c r="CN71" s="4">
        <f>PARAMETRELER!$D$4</f>
        <v>150018.75</v>
      </c>
      <c r="CO71" s="4">
        <f t="shared" si="323"/>
        <v>2800.3500000000004</v>
      </c>
      <c r="CP71" s="4">
        <f t="shared" si="324"/>
        <v>200.02500000000001</v>
      </c>
      <c r="CQ71" s="4">
        <f t="shared" si="238"/>
        <v>17002.125</v>
      </c>
      <c r="CR71" s="4" cm="1">
        <f t="array" ref="CR71">SUMPRODUCT(--(SUM(G71,AC71,AY71,BU71,CQ71)&gt;PARAMETRELER!$D$21:$D$24), (SUM(G71,AC71,AY71,BU71,CQ71)-PARAMETRELER!$D$21:$D$24), {0.15;0.05;0.07;0.08})-SUM($H$2,H71,AD71,AZ71,BV71)</f>
        <v>2550.3187500000004</v>
      </c>
      <c r="CS71" s="4">
        <f>PARAMETRELER!$D$12</f>
        <v>2550.3187500000004</v>
      </c>
      <c r="CT71" s="4">
        <f t="shared" si="239"/>
        <v>85010.625</v>
      </c>
      <c r="CU71" s="4">
        <f t="shared" si="240"/>
        <v>68008.5</v>
      </c>
      <c r="CV71" s="4">
        <f t="shared" si="241"/>
        <v>20002.5</v>
      </c>
      <c r="CW71" s="4">
        <f>PARAMETRELER!$D$6</f>
        <v>20002.5</v>
      </c>
      <c r="CX71" s="4">
        <f t="shared" si="325"/>
        <v>0</v>
      </c>
      <c r="CY71" s="4">
        <f>IF(CM71&lt;=PARAMETRELER!$D$6,0,CX71*0.00759)</f>
        <v>0</v>
      </c>
      <c r="CZ71" s="20">
        <f t="shared" si="281"/>
        <v>17002.125</v>
      </c>
      <c r="DA71" s="21">
        <f t="shared" si="282"/>
        <v>4100.5124999999998</v>
      </c>
      <c r="DB71" s="21">
        <f t="shared" si="242"/>
        <v>400.05</v>
      </c>
      <c r="DC71" s="22">
        <f t="shared" si="243"/>
        <v>24503.0625</v>
      </c>
      <c r="DD71" s="44">
        <f t="shared" si="283"/>
        <v>1000.125</v>
      </c>
      <c r="DE71" s="45">
        <f t="shared" si="284"/>
        <v>23502.9375</v>
      </c>
      <c r="DG71" s="3">
        <v>69</v>
      </c>
      <c r="DH71" s="3" t="str">
        <f t="shared" si="200"/>
        <v xml:space="preserve"> AD SOYAD 69</v>
      </c>
      <c r="DI71" s="4">
        <f t="shared" si="201"/>
        <v>20002.5</v>
      </c>
      <c r="DJ71" s="4">
        <f>PARAMETRELER!$D$4</f>
        <v>150018.75</v>
      </c>
      <c r="DK71" s="4">
        <f t="shared" si="326"/>
        <v>2800.3500000000004</v>
      </c>
      <c r="DL71" s="4">
        <f t="shared" si="327"/>
        <v>200.02500000000001</v>
      </c>
      <c r="DM71" s="4">
        <f t="shared" si="244"/>
        <v>17002.125</v>
      </c>
      <c r="DN71" s="4" cm="1">
        <f t="array" ref="DN71">SUMPRODUCT(--(SUM(G71,AC71,AY71,BU71,CQ71,DM71)&gt;PARAMETRELER!$D$21:$D$24), (SUM(G71,AC71,AY71,BU71,CQ71,DM71)-PARAMETRELER!$D$21:$D$24), {0.15;0.05;0.07;0.08})-SUM($H$2,H71,AD71,AZ71,BV71,CR71)</f>
        <v>2550.3187499999985</v>
      </c>
      <c r="DO71" s="4">
        <f>PARAMETRELER!$D$13</f>
        <v>2550.3187499999985</v>
      </c>
      <c r="DP71" s="4">
        <f t="shared" si="245"/>
        <v>102012.75</v>
      </c>
      <c r="DQ71" s="4">
        <f t="shared" si="246"/>
        <v>85010.625</v>
      </c>
      <c r="DR71" s="4">
        <f t="shared" si="247"/>
        <v>20002.5</v>
      </c>
      <c r="DS71" s="4">
        <f>PARAMETRELER!$D$6</f>
        <v>20002.5</v>
      </c>
      <c r="DT71" s="4">
        <f t="shared" si="328"/>
        <v>0</v>
      </c>
      <c r="DU71" s="4">
        <f>IF(DI71&lt;=PARAMETRELER!$D$6,0,DT71*0.00759)</f>
        <v>0</v>
      </c>
      <c r="DV71" s="20">
        <f t="shared" si="285"/>
        <v>17002.125</v>
      </c>
      <c r="DW71" s="21">
        <f t="shared" si="286"/>
        <v>4100.5124999999998</v>
      </c>
      <c r="DX71" s="21">
        <f t="shared" si="248"/>
        <v>400.05</v>
      </c>
      <c r="DY71" s="22">
        <f t="shared" si="249"/>
        <v>24503.0625</v>
      </c>
      <c r="DZ71" s="44">
        <f t="shared" si="287"/>
        <v>1000.125</v>
      </c>
      <c r="EA71" s="45">
        <f t="shared" si="288"/>
        <v>23502.9375</v>
      </c>
      <c r="EC71" s="3">
        <v>69</v>
      </c>
      <c r="ED71" s="3" t="str">
        <f t="shared" si="250"/>
        <v xml:space="preserve"> AD SOYAD 69</v>
      </c>
      <c r="EE71" s="4">
        <f t="shared" si="329"/>
        <v>20002.5</v>
      </c>
      <c r="EF71" s="4">
        <f>PARAMETRELER!$D$4</f>
        <v>150018.75</v>
      </c>
      <c r="EG71" s="4">
        <f t="shared" si="330"/>
        <v>2800.3500000000004</v>
      </c>
      <c r="EH71" s="4">
        <f t="shared" si="331"/>
        <v>200.02500000000001</v>
      </c>
      <c r="EI71" s="4">
        <f t="shared" si="332"/>
        <v>17002.125</v>
      </c>
      <c r="EJ71" s="4" cm="1">
        <f t="array" ref="EJ71">SUMPRODUCT(--(SUM(G71,AC71,AY71,BU71,CQ71,DM71,EI71)&gt;PARAMETRELER!$D$21:$D$24), (SUM(G71,AC71,AY71,BU71,CQ71,DM71,EI71)-PARAMETRELER!$D$21:$D$24), {0.15;0.05;0.07;0.08})-SUM($H$2,H71,AD71,AZ71,BV71,CR71,DN71)</f>
        <v>3001.0625000000036</v>
      </c>
      <c r="EK71" s="4">
        <f>PARAMETRELER!$D$14</f>
        <v>3001.0625000000036</v>
      </c>
      <c r="EL71" s="4">
        <f t="shared" si="333"/>
        <v>119014.875</v>
      </c>
      <c r="EM71" s="4">
        <f t="shared" si="334"/>
        <v>102012.75</v>
      </c>
      <c r="EN71" s="4">
        <f t="shared" si="335"/>
        <v>20002.5</v>
      </c>
      <c r="EO71" s="4">
        <f>PARAMETRELER!$D$6</f>
        <v>20002.5</v>
      </c>
      <c r="EP71" s="4">
        <f t="shared" si="336"/>
        <v>0</v>
      </c>
      <c r="EQ71" s="4">
        <f>IF(EE71&lt;=PARAMETRELER!$D$6,0,EP71*0.00759)</f>
        <v>0</v>
      </c>
      <c r="ER71" s="20">
        <f t="shared" si="289"/>
        <v>17002.125</v>
      </c>
      <c r="ES71" s="21">
        <f t="shared" si="290"/>
        <v>4100.5124999999998</v>
      </c>
      <c r="ET71" s="21">
        <f t="shared" si="251"/>
        <v>400.05</v>
      </c>
      <c r="EU71" s="22">
        <f t="shared" si="252"/>
        <v>24503.0625</v>
      </c>
      <c r="EV71" s="44">
        <f t="shared" si="291"/>
        <v>1000.125</v>
      </c>
      <c r="EW71" s="45">
        <f t="shared" si="292"/>
        <v>23502.9375</v>
      </c>
      <c r="EY71" s="3">
        <v>69</v>
      </c>
      <c r="EZ71" s="3" t="str">
        <f t="shared" si="253"/>
        <v xml:space="preserve"> AD SOYAD 69</v>
      </c>
      <c r="FA71" s="4">
        <f t="shared" si="337"/>
        <v>20002.5</v>
      </c>
      <c r="FB71" s="4">
        <f>PARAMETRELER!$D$4</f>
        <v>150018.75</v>
      </c>
      <c r="FC71" s="4">
        <f t="shared" si="338"/>
        <v>2800.3500000000004</v>
      </c>
      <c r="FD71" s="4">
        <f t="shared" si="339"/>
        <v>200.02500000000001</v>
      </c>
      <c r="FE71" s="4">
        <f t="shared" si="340"/>
        <v>17002.125</v>
      </c>
      <c r="FF71" s="4" cm="1">
        <f t="array" ref="FF71">SUMPRODUCT(--(SUM(G71,AC71,AY71,BU71,CQ71,DM71,EI71,FE71)&gt;PARAMETRELER!$D$21:$D$24), (SUM(G71,AC71,AY71,BU71,CQ71,DM71,EI71,FE71)-PARAMETRELER!$D$21:$D$24), {0.15;0.05;0.07;0.08})-SUM($H$2,H71,AD71,AZ71,BV71,CR71,DN71,EJ71)</f>
        <v>3400.4249999999956</v>
      </c>
      <c r="FG71" s="4">
        <f>PARAMETRELER!$D$15</f>
        <v>3400.4249999999956</v>
      </c>
      <c r="FH71" s="4">
        <f t="shared" si="341"/>
        <v>136017</v>
      </c>
      <c r="FI71" s="4">
        <f t="shared" si="342"/>
        <v>119014.875</v>
      </c>
      <c r="FJ71" s="4">
        <f t="shared" si="343"/>
        <v>20002.5</v>
      </c>
      <c r="FK71" s="4">
        <f>PARAMETRELER!$D$6</f>
        <v>20002.5</v>
      </c>
      <c r="FL71" s="4">
        <f t="shared" si="344"/>
        <v>0</v>
      </c>
      <c r="FM71" s="4">
        <f>IF(FA71&lt;=PARAMETRELER!$D$6,0,FL71*0.00759)</f>
        <v>0</v>
      </c>
      <c r="FN71" s="20">
        <f t="shared" si="293"/>
        <v>17002.125</v>
      </c>
      <c r="FO71" s="21">
        <f t="shared" si="294"/>
        <v>4100.5124999999998</v>
      </c>
      <c r="FP71" s="21">
        <f t="shared" si="254"/>
        <v>400.05</v>
      </c>
      <c r="FQ71" s="22">
        <f t="shared" si="255"/>
        <v>24503.0625</v>
      </c>
      <c r="FR71" s="44">
        <f t="shared" si="295"/>
        <v>1000.125</v>
      </c>
      <c r="FS71" s="45">
        <f t="shared" si="296"/>
        <v>23502.9375</v>
      </c>
      <c r="FU71" s="3">
        <v>69</v>
      </c>
      <c r="FV71" s="3" t="str">
        <f t="shared" si="256"/>
        <v xml:space="preserve"> AD SOYAD 69</v>
      </c>
      <c r="FW71" s="4">
        <f t="shared" si="345"/>
        <v>20002.5</v>
      </c>
      <c r="FX71" s="4">
        <f>PARAMETRELER!$D$4</f>
        <v>150018.75</v>
      </c>
      <c r="FY71" s="4">
        <f t="shared" si="346"/>
        <v>2800.3500000000004</v>
      </c>
      <c r="FZ71" s="4">
        <f t="shared" si="347"/>
        <v>200.02500000000001</v>
      </c>
      <c r="GA71" s="4">
        <f t="shared" si="348"/>
        <v>17002.125</v>
      </c>
      <c r="GB71" s="4" cm="1">
        <f t="array" ref="GB71">SUMPRODUCT(--(SUM(G71,AC71,AY71,BU71,CQ71,DM71,EI71,FE71,GA71)&gt;PARAMETRELER!$D$21:$D$24), (SUM(G71,AC71,AY71,BU71,CQ71,DM71,EI71,FE71,GA71)-PARAMETRELER!$D$21:$D$24), {0.15;0.05;0.07;0.08})-SUM($H$2,H71,AD71,AZ71,BV71,CR71,DN71,EJ71,FF71)</f>
        <v>3400.4249999999993</v>
      </c>
      <c r="GC71" s="4">
        <f>PARAMETRELER!$D$16</f>
        <v>3400.4249999999993</v>
      </c>
      <c r="GD71" s="4">
        <f t="shared" si="349"/>
        <v>153019.125</v>
      </c>
      <c r="GE71" s="4">
        <f t="shared" si="350"/>
        <v>136017</v>
      </c>
      <c r="GF71" s="4">
        <f t="shared" si="351"/>
        <v>20002.5</v>
      </c>
      <c r="GG71" s="4">
        <f>PARAMETRELER!$D$6</f>
        <v>20002.5</v>
      </c>
      <c r="GH71" s="4">
        <f t="shared" si="352"/>
        <v>0</v>
      </c>
      <c r="GI71" s="4">
        <f>IF(FW71&lt;=PARAMETRELER!$D$6,0,GH71*0.00759)</f>
        <v>0</v>
      </c>
      <c r="GJ71" s="20">
        <f t="shared" si="297"/>
        <v>17002.125</v>
      </c>
      <c r="GK71" s="21">
        <f t="shared" si="298"/>
        <v>4100.5124999999998</v>
      </c>
      <c r="GL71" s="21">
        <f t="shared" si="257"/>
        <v>400.05</v>
      </c>
      <c r="GM71" s="22">
        <f t="shared" si="258"/>
        <v>24503.0625</v>
      </c>
      <c r="GN71" s="44">
        <f t="shared" si="299"/>
        <v>1000.125</v>
      </c>
      <c r="GO71" s="45">
        <f t="shared" si="300"/>
        <v>23502.9375</v>
      </c>
      <c r="GQ71" s="3">
        <v>69</v>
      </c>
      <c r="GR71" s="3" t="str">
        <f t="shared" si="259"/>
        <v xml:space="preserve"> AD SOYAD 69</v>
      </c>
      <c r="GS71" s="4">
        <f t="shared" si="353"/>
        <v>20002.5</v>
      </c>
      <c r="GT71" s="4">
        <f>PARAMETRELER!$D$4</f>
        <v>150018.75</v>
      </c>
      <c r="GU71" s="4">
        <f t="shared" si="354"/>
        <v>2800.3500000000004</v>
      </c>
      <c r="GV71" s="4">
        <f t="shared" si="355"/>
        <v>200.02500000000001</v>
      </c>
      <c r="GW71" s="4">
        <f t="shared" si="356"/>
        <v>17002.125</v>
      </c>
      <c r="GX71" s="4" cm="1">
        <f t="array" ref="GX71">SUMPRODUCT(--(SUM(G71,AC71,AY71,BU71,CQ71,DM71,EI71,FE71,GA71,GW71)&gt;PARAMETRELER!$D$21:$D$24), (SUM(G71,AC71,AY71,BU71,CQ71,DM71,EI71,FE71,GA71,GW71)-PARAMETRELER!$D$21:$D$24), {0.15;0.05;0.07;0.08})-SUM($H$2,H71,AD71,AZ71,BV71,CR71,DN71,EJ71,FF71,GB71)</f>
        <v>3400.4250000000029</v>
      </c>
      <c r="GY71" s="4">
        <f>PARAMETRELER!$D$17</f>
        <v>3400.4250000000029</v>
      </c>
      <c r="GZ71" s="4">
        <f t="shared" si="357"/>
        <v>170021.25</v>
      </c>
      <c r="HA71" s="4">
        <f t="shared" si="358"/>
        <v>153019.125</v>
      </c>
      <c r="HB71" s="4">
        <f t="shared" si="359"/>
        <v>20002.5</v>
      </c>
      <c r="HC71" s="4">
        <f>PARAMETRELER!$D$6</f>
        <v>20002.5</v>
      </c>
      <c r="HD71" s="4">
        <f t="shared" si="360"/>
        <v>0</v>
      </c>
      <c r="HE71" s="4">
        <f>IF(GS71&lt;=PARAMETRELER!$D$6,0,HD71*0.00759)</f>
        <v>0</v>
      </c>
      <c r="HF71" s="20">
        <f t="shared" si="301"/>
        <v>17002.125</v>
      </c>
      <c r="HG71" s="21">
        <f t="shared" si="302"/>
        <v>4100.5124999999998</v>
      </c>
      <c r="HH71" s="21">
        <f t="shared" si="260"/>
        <v>400.05</v>
      </c>
      <c r="HI71" s="22">
        <f t="shared" si="261"/>
        <v>24503.0625</v>
      </c>
      <c r="HJ71" s="44">
        <f t="shared" si="303"/>
        <v>1000.125</v>
      </c>
      <c r="HK71" s="45">
        <f t="shared" si="304"/>
        <v>23502.9375</v>
      </c>
      <c r="HM71" s="3">
        <v>69</v>
      </c>
      <c r="HN71" s="3" t="str">
        <f t="shared" si="262"/>
        <v xml:space="preserve"> AD SOYAD 69</v>
      </c>
      <c r="HO71" s="4">
        <f t="shared" si="361"/>
        <v>20002.5</v>
      </c>
      <c r="HP71" s="4">
        <f>PARAMETRELER!$D$4</f>
        <v>150018.75</v>
      </c>
      <c r="HQ71" s="4">
        <f t="shared" si="362"/>
        <v>2800.3500000000004</v>
      </c>
      <c r="HR71" s="4">
        <f t="shared" si="363"/>
        <v>200.02500000000001</v>
      </c>
      <c r="HS71" s="4">
        <f t="shared" si="364"/>
        <v>17002.125</v>
      </c>
      <c r="HT71" s="4" cm="1">
        <f t="array" ref="HT71">SUMPRODUCT(--(SUM(G71,AC71,AY71,BU71,CQ71,DM71,EI71,FE71,GA71,GW71,HS71)&gt;PARAMETRELER!$D$21:$D$24), (SUM(G71,AC71,AY71,BU71,CQ71,DM71,EI71,FE71,GA71,GW71,HS71)-PARAMETRELER!$D$21:$D$24), {0.15;0.05;0.07;0.08})-SUM($H$2,H71,AD71,AZ71,BV71,CR71,DN71,EJ71,FF71,GB71,GX71)</f>
        <v>3400.4249999999993</v>
      </c>
      <c r="HU71" s="4">
        <f>PARAMETRELER!$D$18</f>
        <v>3400.4249999999993</v>
      </c>
      <c r="HV71" s="4">
        <f t="shared" si="365"/>
        <v>187023.375</v>
      </c>
      <c r="HW71" s="4">
        <f t="shared" si="366"/>
        <v>170021.25</v>
      </c>
      <c r="HX71" s="4">
        <f t="shared" si="367"/>
        <v>20002.5</v>
      </c>
      <c r="HY71" s="4">
        <f>PARAMETRELER!$D$6</f>
        <v>20002.5</v>
      </c>
      <c r="HZ71" s="4">
        <f t="shared" si="368"/>
        <v>0</v>
      </c>
      <c r="IA71" s="4">
        <f>IF(HO71&lt;=PARAMETRELER!$D$6,0,HZ71*0.00759)</f>
        <v>0</v>
      </c>
      <c r="IB71" s="20">
        <f t="shared" si="305"/>
        <v>17002.125</v>
      </c>
      <c r="IC71" s="21">
        <f t="shared" si="306"/>
        <v>4100.5124999999998</v>
      </c>
      <c r="ID71" s="21">
        <f t="shared" si="263"/>
        <v>400.05</v>
      </c>
      <c r="IE71" s="22">
        <f t="shared" si="264"/>
        <v>24503.0625</v>
      </c>
      <c r="IF71" s="44">
        <f t="shared" si="307"/>
        <v>1000.125</v>
      </c>
      <c r="IG71" s="45">
        <f t="shared" si="308"/>
        <v>23502.9375</v>
      </c>
      <c r="II71" s="3">
        <v>69</v>
      </c>
      <c r="IJ71" s="3" t="str">
        <f t="shared" si="265"/>
        <v xml:space="preserve"> AD SOYAD 69</v>
      </c>
      <c r="IK71" s="4">
        <f t="shared" si="369"/>
        <v>20002.5</v>
      </c>
      <c r="IL71" s="4">
        <f>PARAMETRELER!$D$4</f>
        <v>150018.75</v>
      </c>
      <c r="IM71" s="4">
        <f t="shared" si="370"/>
        <v>2800.3500000000004</v>
      </c>
      <c r="IN71" s="4">
        <f t="shared" si="371"/>
        <v>200.02500000000001</v>
      </c>
      <c r="IO71" s="4">
        <f t="shared" si="372"/>
        <v>17002.125</v>
      </c>
      <c r="IP71" s="4" cm="1">
        <f t="array" ref="IP71">SUMPRODUCT(--(SUM(G71,AC71,AY71,BU71,CQ71,DM71,EI71,FE71,GA71,GW71,HS71,IO71)&gt;PARAMETRELER!$D$21:$D$24), (SUM(G71,AC71,AY71,BU71,CQ71,DM71,EI71,FE71,GA71,GW71,HS71,IO71)-PARAMETRELER!$D$21:$D$24), {0.15;0.05;0.07;0.08})-SUM($H$2,H71,AD71,AZ71,BV71,CR71,DN71,EJ71,FF71,GB71,GX71,HT71)</f>
        <v>3400.4249999999993</v>
      </c>
      <c r="IQ71" s="4">
        <f>PARAMETRELER!$D$19</f>
        <v>3400.4249999999993</v>
      </c>
      <c r="IR71" s="4">
        <f t="shared" si="373"/>
        <v>204025.5</v>
      </c>
      <c r="IS71" s="4">
        <f t="shared" si="374"/>
        <v>187023.375</v>
      </c>
      <c r="IT71" s="4">
        <f t="shared" si="375"/>
        <v>20002.5</v>
      </c>
      <c r="IU71" s="4">
        <f>PARAMETRELER!$D$6</f>
        <v>20002.5</v>
      </c>
      <c r="IV71" s="4">
        <f t="shared" si="376"/>
        <v>0</v>
      </c>
      <c r="IW71" s="4">
        <f>IF(IK71&lt;=PARAMETRELER!$D$6,0,IV71*0.00759)</f>
        <v>0</v>
      </c>
      <c r="IX71" s="20">
        <f t="shared" si="309"/>
        <v>17002.125</v>
      </c>
      <c r="IY71" s="21">
        <f t="shared" si="310"/>
        <v>4100.5124999999998</v>
      </c>
      <c r="IZ71" s="21">
        <f t="shared" si="266"/>
        <v>400.05</v>
      </c>
      <c r="JA71" s="22">
        <f t="shared" si="267"/>
        <v>24503.0625</v>
      </c>
      <c r="JB71" s="44">
        <f t="shared" si="311"/>
        <v>1000.125</v>
      </c>
      <c r="JC71" s="45">
        <f t="shared" si="312"/>
        <v>23502.9375</v>
      </c>
    </row>
    <row r="72" spans="1:263" ht="15.6" x14ac:dyDescent="0.3">
      <c r="A72" s="2">
        <v>70</v>
      </c>
      <c r="B72" s="2" t="str">
        <f>'YILLIK MALİYET RAPORU'!B72</f>
        <v xml:space="preserve"> AD SOYAD 70</v>
      </c>
      <c r="C72" s="7">
        <f>'YILLIK MALİYET RAPORU'!C72</f>
        <v>20002.5</v>
      </c>
      <c r="D72" s="11">
        <f>PARAMETRELER!$D$4</f>
        <v>150018.75</v>
      </c>
      <c r="E72" s="7">
        <f t="shared" si="202"/>
        <v>2800.3500000000004</v>
      </c>
      <c r="F72" s="7">
        <f t="shared" si="203"/>
        <v>200.02500000000001</v>
      </c>
      <c r="G72" s="7">
        <f t="shared" si="204"/>
        <v>17002.125</v>
      </c>
      <c r="H72" s="7" cm="1">
        <f t="array" ref="H72">SUMPRODUCT(--(SUM(G72:G72)&gt;PARAMETRELER!$D$21:$D$24), (SUM(G72:G72)-PARAMETRELER!$D$21:$D$24), {0.15;0.05;0.07;0.08})-SUM($H$2:$H$2)</f>
        <v>2550.3187499999999</v>
      </c>
      <c r="I72" s="7">
        <f>PARAMETRELER!$D$8</f>
        <v>2550.3187499999999</v>
      </c>
      <c r="J72" s="7">
        <f t="shared" si="205"/>
        <v>17002.125</v>
      </c>
      <c r="K72" s="7">
        <v>0</v>
      </c>
      <c r="L72" s="7">
        <f t="shared" si="206"/>
        <v>20002.5</v>
      </c>
      <c r="M72" s="5">
        <f>PARAMETRELER!$D$6</f>
        <v>20002.5</v>
      </c>
      <c r="N72" s="7">
        <f t="shared" si="313"/>
        <v>0</v>
      </c>
      <c r="O72" s="7">
        <f>IF(C72&lt;=PARAMETRELER!$D$6,0,N72*0.00759)</f>
        <v>0</v>
      </c>
      <c r="P72" s="20">
        <f t="shared" si="207"/>
        <v>17002.125</v>
      </c>
      <c r="Q72" s="21">
        <f t="shared" si="208"/>
        <v>4100.5124999999998</v>
      </c>
      <c r="R72" s="21">
        <f t="shared" si="209"/>
        <v>400.05</v>
      </c>
      <c r="S72" s="20">
        <f t="shared" si="210"/>
        <v>24503.0625</v>
      </c>
      <c r="T72" s="44">
        <f t="shared" si="211"/>
        <v>1000.125</v>
      </c>
      <c r="U72" s="45">
        <f t="shared" si="268"/>
        <v>23502.9375</v>
      </c>
      <c r="W72" s="2">
        <v>70</v>
      </c>
      <c r="X72" s="2" t="str">
        <f t="shared" si="212"/>
        <v xml:space="preserve"> AD SOYAD 70</v>
      </c>
      <c r="Y72" s="7">
        <f t="shared" si="213"/>
        <v>20002.5</v>
      </c>
      <c r="Z72" s="11">
        <f>PARAMETRELER!$D$4</f>
        <v>150018.75</v>
      </c>
      <c r="AA72" s="7">
        <f t="shared" si="314"/>
        <v>2800.3500000000004</v>
      </c>
      <c r="AB72" s="7">
        <f t="shared" si="315"/>
        <v>200.02500000000001</v>
      </c>
      <c r="AC72" s="7">
        <f t="shared" si="214"/>
        <v>17002.125</v>
      </c>
      <c r="AD72" s="7" cm="1">
        <f t="array" ref="AD72">SUMPRODUCT(--(SUM(G72,AC72)&gt;PARAMETRELER!$D$21:$D$24), (SUM(G72,AC72)-PARAMETRELER!$D$21:$D$24), {0.15;0.05;0.07;0.08})-SUM($H$2,H72)</f>
        <v>2550.3187499999999</v>
      </c>
      <c r="AE72" s="7">
        <f>PARAMETRELER!$D$9</f>
        <v>2550.3187499999999</v>
      </c>
      <c r="AF72" s="7">
        <f t="shared" si="215"/>
        <v>34004.25</v>
      </c>
      <c r="AG72" s="7">
        <f t="shared" si="216"/>
        <v>17002.125</v>
      </c>
      <c r="AH72" s="7">
        <f t="shared" si="217"/>
        <v>20002.5</v>
      </c>
      <c r="AI72" s="5">
        <f>PARAMETRELER!$D$6</f>
        <v>20002.5</v>
      </c>
      <c r="AJ72" s="7">
        <f t="shared" si="316"/>
        <v>0</v>
      </c>
      <c r="AK72" s="7">
        <f>IF(Y72&lt;=PARAMETRELER!$D$6,0,AJ72*0.00759)</f>
        <v>0</v>
      </c>
      <c r="AL72" s="20">
        <f t="shared" si="269"/>
        <v>17002.125</v>
      </c>
      <c r="AM72" s="21">
        <f t="shared" si="270"/>
        <v>4100.5124999999998</v>
      </c>
      <c r="AN72" s="21">
        <f t="shared" si="218"/>
        <v>400.05</v>
      </c>
      <c r="AO72" s="20">
        <f t="shared" si="219"/>
        <v>24503.0625</v>
      </c>
      <c r="AP72" s="44">
        <f t="shared" si="271"/>
        <v>1000.125</v>
      </c>
      <c r="AQ72" s="45">
        <f t="shared" si="272"/>
        <v>23502.9375</v>
      </c>
      <c r="AS72" s="2">
        <v>70</v>
      </c>
      <c r="AT72" s="2" t="str">
        <f t="shared" si="220"/>
        <v xml:space="preserve"> AD SOYAD 70</v>
      </c>
      <c r="AU72" s="7">
        <f t="shared" si="221"/>
        <v>20002.5</v>
      </c>
      <c r="AV72" s="11">
        <f>PARAMETRELER!$D$4</f>
        <v>150018.75</v>
      </c>
      <c r="AW72" s="7">
        <f t="shared" si="317"/>
        <v>2800.3500000000004</v>
      </c>
      <c r="AX72" s="7">
        <f t="shared" si="318"/>
        <v>200.02500000000001</v>
      </c>
      <c r="AY72" s="7">
        <f t="shared" si="222"/>
        <v>17002.125</v>
      </c>
      <c r="AZ72" s="7" cm="1">
        <f t="array" ref="AZ72">SUMPRODUCT(--(SUM(G72,AC72,AY72)&gt;PARAMETRELER!$D$21:$D$24), (SUM(G72,AC72,AY72)-PARAMETRELER!$D$21:$D$24), {0.15;0.05;0.07;0.08})-SUM($H$2,H72,AD72)</f>
        <v>2550.3187499999995</v>
      </c>
      <c r="BA72" s="7">
        <f>PARAMETRELER!$D$10</f>
        <v>2550.3187499999995</v>
      </c>
      <c r="BB72" s="7">
        <f t="shared" si="223"/>
        <v>51006.375</v>
      </c>
      <c r="BC72" s="7">
        <f t="shared" si="224"/>
        <v>34004.25</v>
      </c>
      <c r="BD72" s="7">
        <f t="shared" si="225"/>
        <v>20002.5</v>
      </c>
      <c r="BE72" s="5">
        <f>PARAMETRELER!$D$6</f>
        <v>20002.5</v>
      </c>
      <c r="BF72" s="7">
        <f t="shared" si="319"/>
        <v>0</v>
      </c>
      <c r="BG72" s="7">
        <f>IF(AU72&lt;=PARAMETRELER!$D$6,0,BF72*0.00759)</f>
        <v>0</v>
      </c>
      <c r="BH72" s="20">
        <f t="shared" si="273"/>
        <v>17002.125</v>
      </c>
      <c r="BI72" s="21">
        <f t="shared" si="274"/>
        <v>4100.5124999999998</v>
      </c>
      <c r="BJ72" s="21">
        <f t="shared" si="226"/>
        <v>400.05</v>
      </c>
      <c r="BK72" s="20">
        <f t="shared" si="227"/>
        <v>24503.0625</v>
      </c>
      <c r="BL72" s="44">
        <f t="shared" si="275"/>
        <v>1000.125</v>
      </c>
      <c r="BM72" s="45">
        <f t="shared" si="276"/>
        <v>23502.9375</v>
      </c>
      <c r="BO72" s="2">
        <v>70</v>
      </c>
      <c r="BP72" s="2" t="str">
        <f t="shared" si="228"/>
        <v xml:space="preserve"> AD SOYAD 70</v>
      </c>
      <c r="BQ72" s="7">
        <f t="shared" si="229"/>
        <v>20002.5</v>
      </c>
      <c r="BR72" s="11">
        <f>PARAMETRELER!$D$4</f>
        <v>150018.75</v>
      </c>
      <c r="BS72" s="7">
        <f t="shared" si="320"/>
        <v>2800.3500000000004</v>
      </c>
      <c r="BT72" s="7">
        <f t="shared" si="321"/>
        <v>200.02500000000001</v>
      </c>
      <c r="BU72" s="7">
        <f t="shared" si="230"/>
        <v>17002.125</v>
      </c>
      <c r="BV72" s="7" cm="1">
        <f t="array" ref="BV72">SUMPRODUCT(--(SUM(G72,AC72,AY72,BU72)&gt;PARAMETRELER!$D$21:$D$24), (SUM(G72,AC72,AY72,BU72)-PARAMETRELER!$D$21:$D$24), {0.15;0.05;0.07;0.08})-SUM($H$2,H72,AD72,AZ72)</f>
        <v>2550.3187500000004</v>
      </c>
      <c r="BW72" s="7">
        <f>PARAMETRELER!$D$11</f>
        <v>2550.3187500000004</v>
      </c>
      <c r="BX72" s="7">
        <f t="shared" si="231"/>
        <v>68008.5</v>
      </c>
      <c r="BY72" s="7">
        <f t="shared" si="232"/>
        <v>51006.375</v>
      </c>
      <c r="BZ72" s="7">
        <f t="shared" si="233"/>
        <v>20002.5</v>
      </c>
      <c r="CA72" s="5">
        <f>PARAMETRELER!$D$6</f>
        <v>20002.5</v>
      </c>
      <c r="CB72" s="7">
        <f t="shared" si="322"/>
        <v>0</v>
      </c>
      <c r="CC72" s="7">
        <f>IF(BQ72&lt;=PARAMETRELER!$D$6,0,CB72*0.00759)</f>
        <v>0</v>
      </c>
      <c r="CD72" s="20">
        <f t="shared" si="277"/>
        <v>17002.125</v>
      </c>
      <c r="CE72" s="21">
        <f t="shared" si="278"/>
        <v>4100.5124999999998</v>
      </c>
      <c r="CF72" s="21">
        <f t="shared" si="234"/>
        <v>400.05</v>
      </c>
      <c r="CG72" s="20">
        <f t="shared" si="235"/>
        <v>24503.0625</v>
      </c>
      <c r="CH72" s="44">
        <f t="shared" si="279"/>
        <v>1000.125</v>
      </c>
      <c r="CI72" s="45">
        <f t="shared" si="280"/>
        <v>23502.9375</v>
      </c>
      <c r="CK72" s="2">
        <v>70</v>
      </c>
      <c r="CL72" s="2" t="str">
        <f t="shared" si="236"/>
        <v xml:space="preserve"> AD SOYAD 70</v>
      </c>
      <c r="CM72" s="7">
        <f t="shared" si="237"/>
        <v>20002.5</v>
      </c>
      <c r="CN72" s="11">
        <f>PARAMETRELER!$D$4</f>
        <v>150018.75</v>
      </c>
      <c r="CO72" s="7">
        <f t="shared" si="323"/>
        <v>2800.3500000000004</v>
      </c>
      <c r="CP72" s="7">
        <f t="shared" si="324"/>
        <v>200.02500000000001</v>
      </c>
      <c r="CQ72" s="7">
        <f t="shared" si="238"/>
        <v>17002.125</v>
      </c>
      <c r="CR72" s="7" cm="1">
        <f t="array" ref="CR72">SUMPRODUCT(--(SUM(G72,AC72,AY72,BU72,CQ72)&gt;PARAMETRELER!$D$21:$D$24), (SUM(G72,AC72,AY72,BU72,CQ72)-PARAMETRELER!$D$21:$D$24), {0.15;0.05;0.07;0.08})-SUM($H$2,H72,AD72,AZ72,BV72)</f>
        <v>2550.3187500000004</v>
      </c>
      <c r="CS72" s="7">
        <f>PARAMETRELER!$D$12</f>
        <v>2550.3187500000004</v>
      </c>
      <c r="CT72" s="7">
        <f t="shared" si="239"/>
        <v>85010.625</v>
      </c>
      <c r="CU72" s="7">
        <f t="shared" si="240"/>
        <v>68008.5</v>
      </c>
      <c r="CV72" s="7">
        <f t="shared" si="241"/>
        <v>20002.5</v>
      </c>
      <c r="CW72" s="5">
        <f>PARAMETRELER!$D$6</f>
        <v>20002.5</v>
      </c>
      <c r="CX72" s="7">
        <f t="shared" si="325"/>
        <v>0</v>
      </c>
      <c r="CY72" s="7">
        <f>IF(CM72&lt;=PARAMETRELER!$D$6,0,CX72*0.00759)</f>
        <v>0</v>
      </c>
      <c r="CZ72" s="20">
        <f t="shared" si="281"/>
        <v>17002.125</v>
      </c>
      <c r="DA72" s="21">
        <f t="shared" si="282"/>
        <v>4100.5124999999998</v>
      </c>
      <c r="DB72" s="21">
        <f t="shared" si="242"/>
        <v>400.05</v>
      </c>
      <c r="DC72" s="20">
        <f t="shared" si="243"/>
        <v>24503.0625</v>
      </c>
      <c r="DD72" s="44">
        <f t="shared" si="283"/>
        <v>1000.125</v>
      </c>
      <c r="DE72" s="45">
        <f t="shared" si="284"/>
        <v>23502.9375</v>
      </c>
      <c r="DG72" s="2">
        <v>70</v>
      </c>
      <c r="DH72" s="2" t="str">
        <f t="shared" ref="DH72:DH101" si="377">CL72</f>
        <v xml:space="preserve"> AD SOYAD 70</v>
      </c>
      <c r="DI72" s="7">
        <f t="shared" si="201"/>
        <v>20002.5</v>
      </c>
      <c r="DJ72" s="11">
        <f>PARAMETRELER!$D$4</f>
        <v>150018.75</v>
      </c>
      <c r="DK72" s="7">
        <f t="shared" si="326"/>
        <v>2800.3500000000004</v>
      </c>
      <c r="DL72" s="7">
        <f t="shared" si="327"/>
        <v>200.02500000000001</v>
      </c>
      <c r="DM72" s="7">
        <f t="shared" si="244"/>
        <v>17002.125</v>
      </c>
      <c r="DN72" s="7" cm="1">
        <f t="array" ref="DN72">SUMPRODUCT(--(SUM(G72,AC72,AY72,BU72,CQ72,DM72)&gt;PARAMETRELER!$D$21:$D$24), (SUM(G72,AC72,AY72,BU72,CQ72,DM72)-PARAMETRELER!$D$21:$D$24), {0.15;0.05;0.07;0.08})-SUM($H$2,H72,AD72,AZ72,BV72,CR72)</f>
        <v>2550.3187499999985</v>
      </c>
      <c r="DO72" s="7">
        <f>PARAMETRELER!$D$13</f>
        <v>2550.3187499999985</v>
      </c>
      <c r="DP72" s="7">
        <f t="shared" si="245"/>
        <v>102012.75</v>
      </c>
      <c r="DQ72" s="7">
        <f t="shared" si="246"/>
        <v>85010.625</v>
      </c>
      <c r="DR72" s="7">
        <f t="shared" si="247"/>
        <v>20002.5</v>
      </c>
      <c r="DS72" s="5">
        <f>PARAMETRELER!$D$6</f>
        <v>20002.5</v>
      </c>
      <c r="DT72" s="7">
        <f t="shared" si="328"/>
        <v>0</v>
      </c>
      <c r="DU72" s="7">
        <f>IF(DI72&lt;=PARAMETRELER!$D$6,0,DT72*0.00759)</f>
        <v>0</v>
      </c>
      <c r="DV72" s="20">
        <f t="shared" si="285"/>
        <v>17002.125</v>
      </c>
      <c r="DW72" s="21">
        <f t="shared" si="286"/>
        <v>4100.5124999999998</v>
      </c>
      <c r="DX72" s="21">
        <f t="shared" si="248"/>
        <v>400.05</v>
      </c>
      <c r="DY72" s="20">
        <f t="shared" si="249"/>
        <v>24503.0625</v>
      </c>
      <c r="DZ72" s="44">
        <f t="shared" si="287"/>
        <v>1000.125</v>
      </c>
      <c r="EA72" s="45">
        <f t="shared" si="288"/>
        <v>23502.9375</v>
      </c>
      <c r="EC72" s="2">
        <v>70</v>
      </c>
      <c r="ED72" s="2" t="str">
        <f t="shared" si="250"/>
        <v xml:space="preserve"> AD SOYAD 70</v>
      </c>
      <c r="EE72" s="7">
        <f t="shared" si="329"/>
        <v>20002.5</v>
      </c>
      <c r="EF72" s="11">
        <f>PARAMETRELER!$D$4</f>
        <v>150018.75</v>
      </c>
      <c r="EG72" s="7">
        <f t="shared" si="330"/>
        <v>2800.3500000000004</v>
      </c>
      <c r="EH72" s="7">
        <f t="shared" si="331"/>
        <v>200.02500000000001</v>
      </c>
      <c r="EI72" s="7">
        <f t="shared" si="332"/>
        <v>17002.125</v>
      </c>
      <c r="EJ72" s="7" cm="1">
        <f t="array" ref="EJ72">SUMPRODUCT(--(SUM(G72,AC72,AY72,BU72,CQ72,DM72,EI72)&gt;PARAMETRELER!$D$21:$D$24), (SUM(G72,AC72,AY72,BU72,CQ72,DM72,EI72)-PARAMETRELER!$D$21:$D$24), {0.15;0.05;0.07;0.08})-SUM($H$2,H72,AD72,AZ72,BV72,CR72,DN72)</f>
        <v>3001.0625000000036</v>
      </c>
      <c r="EK72" s="7">
        <f>PARAMETRELER!$D$14</f>
        <v>3001.0625000000036</v>
      </c>
      <c r="EL72" s="7">
        <f t="shared" si="333"/>
        <v>119014.875</v>
      </c>
      <c r="EM72" s="7">
        <f t="shared" si="334"/>
        <v>102012.75</v>
      </c>
      <c r="EN72" s="7">
        <f t="shared" si="335"/>
        <v>20002.5</v>
      </c>
      <c r="EO72" s="5">
        <f>PARAMETRELER!$D$6</f>
        <v>20002.5</v>
      </c>
      <c r="EP72" s="7">
        <f t="shared" si="336"/>
        <v>0</v>
      </c>
      <c r="EQ72" s="7">
        <f>IF(EE72&lt;=PARAMETRELER!$D$6,0,EP72*0.00759)</f>
        <v>0</v>
      </c>
      <c r="ER72" s="20">
        <f t="shared" si="289"/>
        <v>17002.125</v>
      </c>
      <c r="ES72" s="21">
        <f t="shared" si="290"/>
        <v>4100.5124999999998</v>
      </c>
      <c r="ET72" s="21">
        <f t="shared" si="251"/>
        <v>400.05</v>
      </c>
      <c r="EU72" s="20">
        <f t="shared" si="252"/>
        <v>24503.0625</v>
      </c>
      <c r="EV72" s="44">
        <f t="shared" si="291"/>
        <v>1000.125</v>
      </c>
      <c r="EW72" s="45">
        <f t="shared" si="292"/>
        <v>23502.9375</v>
      </c>
      <c r="EY72" s="2">
        <v>70</v>
      </c>
      <c r="EZ72" s="2" t="str">
        <f t="shared" si="253"/>
        <v xml:space="preserve"> AD SOYAD 70</v>
      </c>
      <c r="FA72" s="7">
        <f t="shared" si="337"/>
        <v>20002.5</v>
      </c>
      <c r="FB72" s="11">
        <f>PARAMETRELER!$D$4</f>
        <v>150018.75</v>
      </c>
      <c r="FC72" s="7">
        <f t="shared" si="338"/>
        <v>2800.3500000000004</v>
      </c>
      <c r="FD72" s="7">
        <f t="shared" si="339"/>
        <v>200.02500000000001</v>
      </c>
      <c r="FE72" s="7">
        <f t="shared" si="340"/>
        <v>17002.125</v>
      </c>
      <c r="FF72" s="7" cm="1">
        <f t="array" ref="FF72">SUMPRODUCT(--(SUM(G72,AC72,AY72,BU72,CQ72,DM72,EI72,FE72)&gt;PARAMETRELER!$D$21:$D$24), (SUM(G72,AC72,AY72,BU72,CQ72,DM72,EI72,FE72)-PARAMETRELER!$D$21:$D$24), {0.15;0.05;0.07;0.08})-SUM($H$2,H72,AD72,AZ72,BV72,CR72,DN72,EJ72)</f>
        <v>3400.4249999999956</v>
      </c>
      <c r="FG72" s="7">
        <f>PARAMETRELER!$D$15</f>
        <v>3400.4249999999956</v>
      </c>
      <c r="FH72" s="7">
        <f t="shared" si="341"/>
        <v>136017</v>
      </c>
      <c r="FI72" s="7">
        <f t="shared" si="342"/>
        <v>119014.875</v>
      </c>
      <c r="FJ72" s="7">
        <f t="shared" si="343"/>
        <v>20002.5</v>
      </c>
      <c r="FK72" s="5">
        <f>PARAMETRELER!$D$6</f>
        <v>20002.5</v>
      </c>
      <c r="FL72" s="7">
        <f t="shared" si="344"/>
        <v>0</v>
      </c>
      <c r="FM72" s="7">
        <f>IF(FA72&lt;=PARAMETRELER!$D$6,0,FL72*0.00759)</f>
        <v>0</v>
      </c>
      <c r="FN72" s="20">
        <f t="shared" si="293"/>
        <v>17002.125</v>
      </c>
      <c r="FO72" s="21">
        <f t="shared" si="294"/>
        <v>4100.5124999999998</v>
      </c>
      <c r="FP72" s="21">
        <f t="shared" si="254"/>
        <v>400.05</v>
      </c>
      <c r="FQ72" s="20">
        <f t="shared" si="255"/>
        <v>24503.0625</v>
      </c>
      <c r="FR72" s="44">
        <f t="shared" si="295"/>
        <v>1000.125</v>
      </c>
      <c r="FS72" s="45">
        <f t="shared" si="296"/>
        <v>23502.9375</v>
      </c>
      <c r="FU72" s="2">
        <v>70</v>
      </c>
      <c r="FV72" s="2" t="str">
        <f t="shared" si="256"/>
        <v xml:space="preserve"> AD SOYAD 70</v>
      </c>
      <c r="FW72" s="7">
        <f t="shared" si="345"/>
        <v>20002.5</v>
      </c>
      <c r="FX72" s="11">
        <f>PARAMETRELER!$D$4</f>
        <v>150018.75</v>
      </c>
      <c r="FY72" s="7">
        <f t="shared" si="346"/>
        <v>2800.3500000000004</v>
      </c>
      <c r="FZ72" s="7">
        <f t="shared" si="347"/>
        <v>200.02500000000001</v>
      </c>
      <c r="GA72" s="7">
        <f t="shared" si="348"/>
        <v>17002.125</v>
      </c>
      <c r="GB72" s="7" cm="1">
        <f t="array" ref="GB72">SUMPRODUCT(--(SUM(G72,AC72,AY72,BU72,CQ72,DM72,EI72,FE72,GA72)&gt;PARAMETRELER!$D$21:$D$24), (SUM(G72,AC72,AY72,BU72,CQ72,DM72,EI72,FE72,GA72)-PARAMETRELER!$D$21:$D$24), {0.15;0.05;0.07;0.08})-SUM($H$2,H72,AD72,AZ72,BV72,CR72,DN72,EJ72,FF72)</f>
        <v>3400.4249999999993</v>
      </c>
      <c r="GC72" s="7">
        <f>PARAMETRELER!$D$16</f>
        <v>3400.4249999999993</v>
      </c>
      <c r="GD72" s="7">
        <f t="shared" si="349"/>
        <v>153019.125</v>
      </c>
      <c r="GE72" s="7">
        <f t="shared" si="350"/>
        <v>136017</v>
      </c>
      <c r="GF72" s="7">
        <f t="shared" si="351"/>
        <v>20002.5</v>
      </c>
      <c r="GG72" s="5">
        <f>PARAMETRELER!$D$6</f>
        <v>20002.5</v>
      </c>
      <c r="GH72" s="7">
        <f t="shared" si="352"/>
        <v>0</v>
      </c>
      <c r="GI72" s="7">
        <f>IF(FW72&lt;=PARAMETRELER!$D$6,0,GH72*0.00759)</f>
        <v>0</v>
      </c>
      <c r="GJ72" s="20">
        <f t="shared" si="297"/>
        <v>17002.125</v>
      </c>
      <c r="GK72" s="21">
        <f t="shared" si="298"/>
        <v>4100.5124999999998</v>
      </c>
      <c r="GL72" s="21">
        <f t="shared" si="257"/>
        <v>400.05</v>
      </c>
      <c r="GM72" s="20">
        <f t="shared" si="258"/>
        <v>24503.0625</v>
      </c>
      <c r="GN72" s="44">
        <f t="shared" si="299"/>
        <v>1000.125</v>
      </c>
      <c r="GO72" s="45">
        <f t="shared" si="300"/>
        <v>23502.9375</v>
      </c>
      <c r="GQ72" s="2">
        <v>70</v>
      </c>
      <c r="GR72" s="2" t="str">
        <f t="shared" si="259"/>
        <v xml:space="preserve"> AD SOYAD 70</v>
      </c>
      <c r="GS72" s="7">
        <f t="shared" si="353"/>
        <v>20002.5</v>
      </c>
      <c r="GT72" s="11">
        <f>PARAMETRELER!$D$4</f>
        <v>150018.75</v>
      </c>
      <c r="GU72" s="7">
        <f t="shared" si="354"/>
        <v>2800.3500000000004</v>
      </c>
      <c r="GV72" s="7">
        <f t="shared" si="355"/>
        <v>200.02500000000001</v>
      </c>
      <c r="GW72" s="7">
        <f t="shared" si="356"/>
        <v>17002.125</v>
      </c>
      <c r="GX72" s="7" cm="1">
        <f t="array" ref="GX72">SUMPRODUCT(--(SUM(G72,AC72,AY72,BU72,CQ72,DM72,EI72,FE72,GA72,GW72)&gt;PARAMETRELER!$D$21:$D$24), (SUM(G72,AC72,AY72,BU72,CQ72,DM72,EI72,FE72,GA72,GW72)-PARAMETRELER!$D$21:$D$24), {0.15;0.05;0.07;0.08})-SUM($H$2,H72,AD72,AZ72,BV72,CR72,DN72,EJ72,FF72,GB72)</f>
        <v>3400.4250000000029</v>
      </c>
      <c r="GY72" s="7">
        <f>PARAMETRELER!$D$17</f>
        <v>3400.4250000000029</v>
      </c>
      <c r="GZ72" s="7">
        <f t="shared" si="357"/>
        <v>170021.25</v>
      </c>
      <c r="HA72" s="7">
        <f t="shared" si="358"/>
        <v>153019.125</v>
      </c>
      <c r="HB72" s="7">
        <f t="shared" si="359"/>
        <v>20002.5</v>
      </c>
      <c r="HC72" s="5">
        <f>PARAMETRELER!$D$6</f>
        <v>20002.5</v>
      </c>
      <c r="HD72" s="7">
        <f t="shared" si="360"/>
        <v>0</v>
      </c>
      <c r="HE72" s="7">
        <f>IF(GS72&lt;=PARAMETRELER!$D$6,0,HD72*0.00759)</f>
        <v>0</v>
      </c>
      <c r="HF72" s="20">
        <f t="shared" si="301"/>
        <v>17002.125</v>
      </c>
      <c r="HG72" s="21">
        <f t="shared" si="302"/>
        <v>4100.5124999999998</v>
      </c>
      <c r="HH72" s="21">
        <f t="shared" si="260"/>
        <v>400.05</v>
      </c>
      <c r="HI72" s="20">
        <f t="shared" si="261"/>
        <v>24503.0625</v>
      </c>
      <c r="HJ72" s="44">
        <f t="shared" si="303"/>
        <v>1000.125</v>
      </c>
      <c r="HK72" s="45">
        <f t="shared" si="304"/>
        <v>23502.9375</v>
      </c>
      <c r="HM72" s="2">
        <v>70</v>
      </c>
      <c r="HN72" s="2" t="str">
        <f t="shared" si="262"/>
        <v xml:space="preserve"> AD SOYAD 70</v>
      </c>
      <c r="HO72" s="7">
        <f t="shared" si="361"/>
        <v>20002.5</v>
      </c>
      <c r="HP72" s="11">
        <f>PARAMETRELER!$D$4</f>
        <v>150018.75</v>
      </c>
      <c r="HQ72" s="7">
        <f t="shared" si="362"/>
        <v>2800.3500000000004</v>
      </c>
      <c r="HR72" s="7">
        <f t="shared" si="363"/>
        <v>200.02500000000001</v>
      </c>
      <c r="HS72" s="7">
        <f t="shared" si="364"/>
        <v>17002.125</v>
      </c>
      <c r="HT72" s="7" cm="1">
        <f t="array" ref="HT72">SUMPRODUCT(--(SUM(G72,AC72,AY72,BU72,CQ72,DM72,EI72,FE72,GA72,GW72,HS72)&gt;PARAMETRELER!$D$21:$D$24), (SUM(G72,AC72,AY72,BU72,CQ72,DM72,EI72,FE72,GA72,GW72,HS72)-PARAMETRELER!$D$21:$D$24), {0.15;0.05;0.07;0.08})-SUM($H$2,H72,AD72,AZ72,BV72,CR72,DN72,EJ72,FF72,GB72,GX72)</f>
        <v>3400.4249999999993</v>
      </c>
      <c r="HU72" s="7">
        <f>PARAMETRELER!$D$18</f>
        <v>3400.4249999999993</v>
      </c>
      <c r="HV72" s="7">
        <f t="shared" si="365"/>
        <v>187023.375</v>
      </c>
      <c r="HW72" s="7">
        <f t="shared" si="366"/>
        <v>170021.25</v>
      </c>
      <c r="HX72" s="7">
        <f t="shared" si="367"/>
        <v>20002.5</v>
      </c>
      <c r="HY72" s="5">
        <f>PARAMETRELER!$D$6</f>
        <v>20002.5</v>
      </c>
      <c r="HZ72" s="7">
        <f t="shared" si="368"/>
        <v>0</v>
      </c>
      <c r="IA72" s="7">
        <f>IF(HO72&lt;=PARAMETRELER!$D$6,0,HZ72*0.00759)</f>
        <v>0</v>
      </c>
      <c r="IB72" s="20">
        <f t="shared" si="305"/>
        <v>17002.125</v>
      </c>
      <c r="IC72" s="21">
        <f t="shared" si="306"/>
        <v>4100.5124999999998</v>
      </c>
      <c r="ID72" s="21">
        <f t="shared" si="263"/>
        <v>400.05</v>
      </c>
      <c r="IE72" s="20">
        <f t="shared" si="264"/>
        <v>24503.0625</v>
      </c>
      <c r="IF72" s="44">
        <f t="shared" si="307"/>
        <v>1000.125</v>
      </c>
      <c r="IG72" s="45">
        <f t="shared" si="308"/>
        <v>23502.9375</v>
      </c>
      <c r="II72" s="2">
        <v>70</v>
      </c>
      <c r="IJ72" s="2" t="str">
        <f t="shared" si="265"/>
        <v xml:space="preserve"> AD SOYAD 70</v>
      </c>
      <c r="IK72" s="7">
        <f t="shared" si="369"/>
        <v>20002.5</v>
      </c>
      <c r="IL72" s="11">
        <f>PARAMETRELER!$D$4</f>
        <v>150018.75</v>
      </c>
      <c r="IM72" s="7">
        <f t="shared" si="370"/>
        <v>2800.3500000000004</v>
      </c>
      <c r="IN72" s="7">
        <f t="shared" si="371"/>
        <v>200.02500000000001</v>
      </c>
      <c r="IO72" s="7">
        <f t="shared" si="372"/>
        <v>17002.125</v>
      </c>
      <c r="IP72" s="7" cm="1">
        <f t="array" ref="IP72">SUMPRODUCT(--(SUM(G72,AC72,AY72,BU72,CQ72,DM72,EI72,FE72,GA72,GW72,HS72,IO72)&gt;PARAMETRELER!$D$21:$D$24), (SUM(G72,AC72,AY72,BU72,CQ72,DM72,EI72,FE72,GA72,GW72,HS72,IO72)-PARAMETRELER!$D$21:$D$24), {0.15;0.05;0.07;0.08})-SUM($H$2,H72,AD72,AZ72,BV72,CR72,DN72,EJ72,FF72,GB72,GX72,HT72)</f>
        <v>3400.4249999999993</v>
      </c>
      <c r="IQ72" s="7">
        <f>PARAMETRELER!$D$19</f>
        <v>3400.4249999999993</v>
      </c>
      <c r="IR72" s="7">
        <f t="shared" si="373"/>
        <v>204025.5</v>
      </c>
      <c r="IS72" s="7">
        <f t="shared" si="374"/>
        <v>187023.375</v>
      </c>
      <c r="IT72" s="7">
        <f t="shared" si="375"/>
        <v>20002.5</v>
      </c>
      <c r="IU72" s="5">
        <f>PARAMETRELER!$D$6</f>
        <v>20002.5</v>
      </c>
      <c r="IV72" s="7">
        <f t="shared" si="376"/>
        <v>0</v>
      </c>
      <c r="IW72" s="7">
        <f>IF(IK72&lt;=PARAMETRELER!$D$6,0,IV72*0.00759)</f>
        <v>0</v>
      </c>
      <c r="IX72" s="20">
        <f t="shared" si="309"/>
        <v>17002.125</v>
      </c>
      <c r="IY72" s="21">
        <f t="shared" si="310"/>
        <v>4100.5124999999998</v>
      </c>
      <c r="IZ72" s="21">
        <f t="shared" si="266"/>
        <v>400.05</v>
      </c>
      <c r="JA72" s="20">
        <f t="shared" si="267"/>
        <v>24503.0625</v>
      </c>
      <c r="JB72" s="44">
        <f t="shared" si="311"/>
        <v>1000.125</v>
      </c>
      <c r="JC72" s="45">
        <f t="shared" si="312"/>
        <v>23502.9375</v>
      </c>
    </row>
    <row r="73" spans="1:263" ht="15.6" x14ac:dyDescent="0.3">
      <c r="A73" s="3">
        <v>71</v>
      </c>
      <c r="B73" s="3" t="str">
        <f>'YILLIK MALİYET RAPORU'!B73</f>
        <v xml:space="preserve"> AD SOYAD 71</v>
      </c>
      <c r="C73" s="4">
        <f>'YILLIK MALİYET RAPORU'!C73</f>
        <v>20002.5</v>
      </c>
      <c r="D73" s="4">
        <f>PARAMETRELER!$D$4</f>
        <v>150018.75</v>
      </c>
      <c r="E73" s="4">
        <f t="shared" si="202"/>
        <v>2800.3500000000004</v>
      </c>
      <c r="F73" s="4">
        <f t="shared" si="203"/>
        <v>200.02500000000001</v>
      </c>
      <c r="G73" s="4">
        <f t="shared" si="204"/>
        <v>17002.125</v>
      </c>
      <c r="H73" s="4" cm="1">
        <f t="array" ref="H73">SUMPRODUCT(--(SUM(G73:G73)&gt;PARAMETRELER!$D$21:$D$24), (SUM(G73:G73)-PARAMETRELER!$D$21:$D$24), {0.15;0.05;0.07;0.08})-SUM($H$2:$H$2)</f>
        <v>2550.3187499999999</v>
      </c>
      <c r="I73" s="4">
        <f>PARAMETRELER!$D$8</f>
        <v>2550.3187499999999</v>
      </c>
      <c r="J73" s="4">
        <f t="shared" si="205"/>
        <v>17002.125</v>
      </c>
      <c r="K73" s="4">
        <v>0</v>
      </c>
      <c r="L73" s="4">
        <f t="shared" si="206"/>
        <v>20002.5</v>
      </c>
      <c r="M73" s="4">
        <f>PARAMETRELER!$D$6</f>
        <v>20002.5</v>
      </c>
      <c r="N73" s="4">
        <f t="shared" si="313"/>
        <v>0</v>
      </c>
      <c r="O73" s="4">
        <f>IF(C73&lt;=PARAMETRELER!$D$6,0,N73*0.00759)</f>
        <v>0</v>
      </c>
      <c r="P73" s="20">
        <f t="shared" si="207"/>
        <v>17002.125</v>
      </c>
      <c r="Q73" s="21">
        <f t="shared" si="208"/>
        <v>4100.5124999999998</v>
      </c>
      <c r="R73" s="21">
        <f t="shared" si="209"/>
        <v>400.05</v>
      </c>
      <c r="S73" s="22">
        <f t="shared" si="210"/>
        <v>24503.0625</v>
      </c>
      <c r="T73" s="44">
        <f t="shared" si="211"/>
        <v>1000.125</v>
      </c>
      <c r="U73" s="45">
        <f t="shared" si="268"/>
        <v>23502.9375</v>
      </c>
      <c r="W73" s="3">
        <v>71</v>
      </c>
      <c r="X73" s="3" t="str">
        <f t="shared" si="212"/>
        <v xml:space="preserve"> AD SOYAD 71</v>
      </c>
      <c r="Y73" s="4">
        <f t="shared" si="213"/>
        <v>20002.5</v>
      </c>
      <c r="Z73" s="4">
        <f>PARAMETRELER!$D$4</f>
        <v>150018.75</v>
      </c>
      <c r="AA73" s="4">
        <f t="shared" si="314"/>
        <v>2800.3500000000004</v>
      </c>
      <c r="AB73" s="4">
        <f t="shared" si="315"/>
        <v>200.02500000000001</v>
      </c>
      <c r="AC73" s="4">
        <f t="shared" si="214"/>
        <v>17002.125</v>
      </c>
      <c r="AD73" s="4" cm="1">
        <f t="array" ref="AD73">SUMPRODUCT(--(SUM(G73,AC73)&gt;PARAMETRELER!$D$21:$D$24), (SUM(G73,AC73)-PARAMETRELER!$D$21:$D$24), {0.15;0.05;0.07;0.08})-SUM($H$2,H73)</f>
        <v>2550.3187499999999</v>
      </c>
      <c r="AE73" s="4">
        <f>PARAMETRELER!$D$9</f>
        <v>2550.3187499999999</v>
      </c>
      <c r="AF73" s="4">
        <f t="shared" si="215"/>
        <v>34004.25</v>
      </c>
      <c r="AG73" s="4">
        <f t="shared" si="216"/>
        <v>17002.125</v>
      </c>
      <c r="AH73" s="4">
        <f t="shared" si="217"/>
        <v>20002.5</v>
      </c>
      <c r="AI73" s="4">
        <f>PARAMETRELER!$D$6</f>
        <v>20002.5</v>
      </c>
      <c r="AJ73" s="4">
        <f t="shared" si="316"/>
        <v>0</v>
      </c>
      <c r="AK73" s="4">
        <f>IF(Y73&lt;=PARAMETRELER!$D$6,0,AJ73*0.00759)</f>
        <v>0</v>
      </c>
      <c r="AL73" s="20">
        <f t="shared" si="269"/>
        <v>17002.125</v>
      </c>
      <c r="AM73" s="21">
        <f t="shared" si="270"/>
        <v>4100.5124999999998</v>
      </c>
      <c r="AN73" s="21">
        <f t="shared" si="218"/>
        <v>400.05</v>
      </c>
      <c r="AO73" s="22">
        <f t="shared" si="219"/>
        <v>24503.0625</v>
      </c>
      <c r="AP73" s="44">
        <f t="shared" si="271"/>
        <v>1000.125</v>
      </c>
      <c r="AQ73" s="45">
        <f t="shared" si="272"/>
        <v>23502.9375</v>
      </c>
      <c r="AS73" s="3">
        <v>71</v>
      </c>
      <c r="AT73" s="3" t="str">
        <f t="shared" si="220"/>
        <v xml:space="preserve"> AD SOYAD 71</v>
      </c>
      <c r="AU73" s="4">
        <f t="shared" si="221"/>
        <v>20002.5</v>
      </c>
      <c r="AV73" s="4">
        <f>PARAMETRELER!$D$4</f>
        <v>150018.75</v>
      </c>
      <c r="AW73" s="4">
        <f t="shared" si="317"/>
        <v>2800.3500000000004</v>
      </c>
      <c r="AX73" s="4">
        <f t="shared" si="318"/>
        <v>200.02500000000001</v>
      </c>
      <c r="AY73" s="4">
        <f t="shared" si="222"/>
        <v>17002.125</v>
      </c>
      <c r="AZ73" s="4" cm="1">
        <f t="array" ref="AZ73">SUMPRODUCT(--(SUM(G73,AC73,AY73)&gt;PARAMETRELER!$D$21:$D$24), (SUM(G73,AC73,AY73)-PARAMETRELER!$D$21:$D$24), {0.15;0.05;0.07;0.08})-SUM($H$2,H73,AD73)</f>
        <v>2550.3187499999995</v>
      </c>
      <c r="BA73" s="4">
        <f>PARAMETRELER!$D$10</f>
        <v>2550.3187499999995</v>
      </c>
      <c r="BB73" s="4">
        <f t="shared" si="223"/>
        <v>51006.375</v>
      </c>
      <c r="BC73" s="4">
        <f t="shared" si="224"/>
        <v>34004.25</v>
      </c>
      <c r="BD73" s="4">
        <f t="shared" si="225"/>
        <v>20002.5</v>
      </c>
      <c r="BE73" s="4">
        <f>PARAMETRELER!$D$6</f>
        <v>20002.5</v>
      </c>
      <c r="BF73" s="4">
        <f t="shared" si="319"/>
        <v>0</v>
      </c>
      <c r="BG73" s="4">
        <f>IF(AU73&lt;=PARAMETRELER!$D$6,0,BF73*0.00759)</f>
        <v>0</v>
      </c>
      <c r="BH73" s="20">
        <f t="shared" si="273"/>
        <v>17002.125</v>
      </c>
      <c r="BI73" s="21">
        <f t="shared" si="274"/>
        <v>4100.5124999999998</v>
      </c>
      <c r="BJ73" s="21">
        <f t="shared" si="226"/>
        <v>400.05</v>
      </c>
      <c r="BK73" s="22">
        <f t="shared" si="227"/>
        <v>24503.0625</v>
      </c>
      <c r="BL73" s="44">
        <f t="shared" si="275"/>
        <v>1000.125</v>
      </c>
      <c r="BM73" s="45">
        <f t="shared" si="276"/>
        <v>23502.9375</v>
      </c>
      <c r="BO73" s="3">
        <v>71</v>
      </c>
      <c r="BP73" s="3" t="str">
        <f t="shared" si="228"/>
        <v xml:space="preserve"> AD SOYAD 71</v>
      </c>
      <c r="BQ73" s="4">
        <f t="shared" si="229"/>
        <v>20002.5</v>
      </c>
      <c r="BR73" s="4">
        <f>PARAMETRELER!$D$4</f>
        <v>150018.75</v>
      </c>
      <c r="BS73" s="4">
        <f t="shared" si="320"/>
        <v>2800.3500000000004</v>
      </c>
      <c r="BT73" s="4">
        <f t="shared" si="321"/>
        <v>200.02500000000001</v>
      </c>
      <c r="BU73" s="4">
        <f t="shared" si="230"/>
        <v>17002.125</v>
      </c>
      <c r="BV73" s="4" cm="1">
        <f t="array" ref="BV73">SUMPRODUCT(--(SUM(G73,AC73,AY73,BU73)&gt;PARAMETRELER!$D$21:$D$24), (SUM(G73,AC73,AY73,BU73)-PARAMETRELER!$D$21:$D$24), {0.15;0.05;0.07;0.08})-SUM($H$2,H73,AD73,AZ73)</f>
        <v>2550.3187500000004</v>
      </c>
      <c r="BW73" s="4">
        <f>PARAMETRELER!$D$11</f>
        <v>2550.3187500000004</v>
      </c>
      <c r="BX73" s="4">
        <f t="shared" si="231"/>
        <v>68008.5</v>
      </c>
      <c r="BY73" s="4">
        <f t="shared" si="232"/>
        <v>51006.375</v>
      </c>
      <c r="BZ73" s="4">
        <f t="shared" si="233"/>
        <v>20002.5</v>
      </c>
      <c r="CA73" s="4">
        <f>PARAMETRELER!$D$6</f>
        <v>20002.5</v>
      </c>
      <c r="CB73" s="4">
        <f t="shared" si="322"/>
        <v>0</v>
      </c>
      <c r="CC73" s="4">
        <f>IF(BQ73&lt;=PARAMETRELER!$D$6,0,CB73*0.00759)</f>
        <v>0</v>
      </c>
      <c r="CD73" s="20">
        <f t="shared" si="277"/>
        <v>17002.125</v>
      </c>
      <c r="CE73" s="21">
        <f t="shared" si="278"/>
        <v>4100.5124999999998</v>
      </c>
      <c r="CF73" s="21">
        <f t="shared" si="234"/>
        <v>400.05</v>
      </c>
      <c r="CG73" s="22">
        <f t="shared" si="235"/>
        <v>24503.0625</v>
      </c>
      <c r="CH73" s="44">
        <f t="shared" si="279"/>
        <v>1000.125</v>
      </c>
      <c r="CI73" s="45">
        <f t="shared" si="280"/>
        <v>23502.9375</v>
      </c>
      <c r="CK73" s="3">
        <v>71</v>
      </c>
      <c r="CL73" s="3" t="str">
        <f t="shared" si="236"/>
        <v xml:space="preserve"> AD SOYAD 71</v>
      </c>
      <c r="CM73" s="4">
        <f t="shared" si="237"/>
        <v>20002.5</v>
      </c>
      <c r="CN73" s="4">
        <f>PARAMETRELER!$D$4</f>
        <v>150018.75</v>
      </c>
      <c r="CO73" s="4">
        <f t="shared" si="323"/>
        <v>2800.3500000000004</v>
      </c>
      <c r="CP73" s="4">
        <f t="shared" si="324"/>
        <v>200.02500000000001</v>
      </c>
      <c r="CQ73" s="4">
        <f t="shared" si="238"/>
        <v>17002.125</v>
      </c>
      <c r="CR73" s="4" cm="1">
        <f t="array" ref="CR73">SUMPRODUCT(--(SUM(G73,AC73,AY73,BU73,CQ73)&gt;PARAMETRELER!$D$21:$D$24), (SUM(G73,AC73,AY73,BU73,CQ73)-PARAMETRELER!$D$21:$D$24), {0.15;0.05;0.07;0.08})-SUM($H$2,H73,AD73,AZ73,BV73)</f>
        <v>2550.3187500000004</v>
      </c>
      <c r="CS73" s="4">
        <f>PARAMETRELER!$D$12</f>
        <v>2550.3187500000004</v>
      </c>
      <c r="CT73" s="4">
        <f t="shared" si="239"/>
        <v>85010.625</v>
      </c>
      <c r="CU73" s="4">
        <f t="shared" si="240"/>
        <v>68008.5</v>
      </c>
      <c r="CV73" s="4">
        <f t="shared" si="241"/>
        <v>20002.5</v>
      </c>
      <c r="CW73" s="4">
        <f>PARAMETRELER!$D$6</f>
        <v>20002.5</v>
      </c>
      <c r="CX73" s="4">
        <f t="shared" si="325"/>
        <v>0</v>
      </c>
      <c r="CY73" s="4">
        <f>IF(CM73&lt;=PARAMETRELER!$D$6,0,CX73*0.00759)</f>
        <v>0</v>
      </c>
      <c r="CZ73" s="20">
        <f t="shared" si="281"/>
        <v>17002.125</v>
      </c>
      <c r="DA73" s="21">
        <f t="shared" si="282"/>
        <v>4100.5124999999998</v>
      </c>
      <c r="DB73" s="21">
        <f t="shared" si="242"/>
        <v>400.05</v>
      </c>
      <c r="DC73" s="22">
        <f t="shared" si="243"/>
        <v>24503.0625</v>
      </c>
      <c r="DD73" s="44">
        <f t="shared" si="283"/>
        <v>1000.125</v>
      </c>
      <c r="DE73" s="45">
        <f t="shared" si="284"/>
        <v>23502.9375</v>
      </c>
      <c r="DG73" s="3">
        <v>71</v>
      </c>
      <c r="DH73" s="3" t="str">
        <f t="shared" si="377"/>
        <v xml:space="preserve"> AD SOYAD 71</v>
      </c>
      <c r="DI73" s="4">
        <f t="shared" ref="DI73:DI101" si="378">CM73</f>
        <v>20002.5</v>
      </c>
      <c r="DJ73" s="4">
        <f>PARAMETRELER!$D$4</f>
        <v>150018.75</v>
      </c>
      <c r="DK73" s="4">
        <f t="shared" si="326"/>
        <v>2800.3500000000004</v>
      </c>
      <c r="DL73" s="4">
        <f t="shared" si="327"/>
        <v>200.02500000000001</v>
      </c>
      <c r="DM73" s="4">
        <f t="shared" si="244"/>
        <v>17002.125</v>
      </c>
      <c r="DN73" s="4" cm="1">
        <f t="array" ref="DN73">SUMPRODUCT(--(SUM(G73,AC73,AY73,BU73,CQ73,DM73)&gt;PARAMETRELER!$D$21:$D$24), (SUM(G73,AC73,AY73,BU73,CQ73,DM73)-PARAMETRELER!$D$21:$D$24), {0.15;0.05;0.07;0.08})-SUM($H$2,H73,AD73,AZ73,BV73,CR73)</f>
        <v>2550.3187499999985</v>
      </c>
      <c r="DO73" s="4">
        <f>PARAMETRELER!$D$13</f>
        <v>2550.3187499999985</v>
      </c>
      <c r="DP73" s="4">
        <f t="shared" si="245"/>
        <v>102012.75</v>
      </c>
      <c r="DQ73" s="4">
        <f t="shared" si="246"/>
        <v>85010.625</v>
      </c>
      <c r="DR73" s="4">
        <f t="shared" si="247"/>
        <v>20002.5</v>
      </c>
      <c r="DS73" s="4">
        <f>PARAMETRELER!$D$6</f>
        <v>20002.5</v>
      </c>
      <c r="DT73" s="4">
        <f t="shared" si="328"/>
        <v>0</v>
      </c>
      <c r="DU73" s="4">
        <f>IF(DI73&lt;=PARAMETRELER!$D$6,0,DT73*0.00759)</f>
        <v>0</v>
      </c>
      <c r="DV73" s="20">
        <f t="shared" si="285"/>
        <v>17002.125</v>
      </c>
      <c r="DW73" s="21">
        <f t="shared" si="286"/>
        <v>4100.5124999999998</v>
      </c>
      <c r="DX73" s="21">
        <f t="shared" si="248"/>
        <v>400.05</v>
      </c>
      <c r="DY73" s="22">
        <f t="shared" si="249"/>
        <v>24503.0625</v>
      </c>
      <c r="DZ73" s="44">
        <f t="shared" si="287"/>
        <v>1000.125</v>
      </c>
      <c r="EA73" s="45">
        <f t="shared" si="288"/>
        <v>23502.9375</v>
      </c>
      <c r="EC73" s="3">
        <v>71</v>
      </c>
      <c r="ED73" s="3" t="str">
        <f t="shared" si="250"/>
        <v xml:space="preserve"> AD SOYAD 71</v>
      </c>
      <c r="EE73" s="4">
        <f t="shared" si="329"/>
        <v>20002.5</v>
      </c>
      <c r="EF73" s="4">
        <f>PARAMETRELER!$D$4</f>
        <v>150018.75</v>
      </c>
      <c r="EG73" s="4">
        <f t="shared" si="330"/>
        <v>2800.3500000000004</v>
      </c>
      <c r="EH73" s="4">
        <f t="shared" si="331"/>
        <v>200.02500000000001</v>
      </c>
      <c r="EI73" s="4">
        <f t="shared" si="332"/>
        <v>17002.125</v>
      </c>
      <c r="EJ73" s="4" cm="1">
        <f t="array" ref="EJ73">SUMPRODUCT(--(SUM(G73,AC73,AY73,BU73,CQ73,DM73,EI73)&gt;PARAMETRELER!$D$21:$D$24), (SUM(G73,AC73,AY73,BU73,CQ73,DM73,EI73)-PARAMETRELER!$D$21:$D$24), {0.15;0.05;0.07;0.08})-SUM($H$2,H73,AD73,AZ73,BV73,CR73,DN73)</f>
        <v>3001.0625000000036</v>
      </c>
      <c r="EK73" s="4">
        <f>PARAMETRELER!$D$14</f>
        <v>3001.0625000000036</v>
      </c>
      <c r="EL73" s="4">
        <f t="shared" si="333"/>
        <v>119014.875</v>
      </c>
      <c r="EM73" s="4">
        <f t="shared" si="334"/>
        <v>102012.75</v>
      </c>
      <c r="EN73" s="4">
        <f t="shared" si="335"/>
        <v>20002.5</v>
      </c>
      <c r="EO73" s="4">
        <f>PARAMETRELER!$D$6</f>
        <v>20002.5</v>
      </c>
      <c r="EP73" s="4">
        <f t="shared" si="336"/>
        <v>0</v>
      </c>
      <c r="EQ73" s="4">
        <f>IF(EE73&lt;=PARAMETRELER!$D$6,0,EP73*0.00759)</f>
        <v>0</v>
      </c>
      <c r="ER73" s="20">
        <f t="shared" si="289"/>
        <v>17002.125</v>
      </c>
      <c r="ES73" s="21">
        <f t="shared" si="290"/>
        <v>4100.5124999999998</v>
      </c>
      <c r="ET73" s="21">
        <f t="shared" si="251"/>
        <v>400.05</v>
      </c>
      <c r="EU73" s="22">
        <f t="shared" si="252"/>
        <v>24503.0625</v>
      </c>
      <c r="EV73" s="44">
        <f t="shared" si="291"/>
        <v>1000.125</v>
      </c>
      <c r="EW73" s="45">
        <f t="shared" si="292"/>
        <v>23502.9375</v>
      </c>
      <c r="EY73" s="3">
        <v>71</v>
      </c>
      <c r="EZ73" s="3" t="str">
        <f t="shared" si="253"/>
        <v xml:space="preserve"> AD SOYAD 71</v>
      </c>
      <c r="FA73" s="4">
        <f t="shared" si="337"/>
        <v>20002.5</v>
      </c>
      <c r="FB73" s="4">
        <f>PARAMETRELER!$D$4</f>
        <v>150018.75</v>
      </c>
      <c r="FC73" s="4">
        <f t="shared" si="338"/>
        <v>2800.3500000000004</v>
      </c>
      <c r="FD73" s="4">
        <f t="shared" si="339"/>
        <v>200.02500000000001</v>
      </c>
      <c r="FE73" s="4">
        <f t="shared" si="340"/>
        <v>17002.125</v>
      </c>
      <c r="FF73" s="4" cm="1">
        <f t="array" ref="FF73">SUMPRODUCT(--(SUM(G73,AC73,AY73,BU73,CQ73,DM73,EI73,FE73)&gt;PARAMETRELER!$D$21:$D$24), (SUM(G73,AC73,AY73,BU73,CQ73,DM73,EI73,FE73)-PARAMETRELER!$D$21:$D$24), {0.15;0.05;0.07;0.08})-SUM($H$2,H73,AD73,AZ73,BV73,CR73,DN73,EJ73)</f>
        <v>3400.4249999999956</v>
      </c>
      <c r="FG73" s="4">
        <f>PARAMETRELER!$D$15</f>
        <v>3400.4249999999956</v>
      </c>
      <c r="FH73" s="4">
        <f t="shared" si="341"/>
        <v>136017</v>
      </c>
      <c r="FI73" s="4">
        <f t="shared" si="342"/>
        <v>119014.875</v>
      </c>
      <c r="FJ73" s="4">
        <f t="shared" si="343"/>
        <v>20002.5</v>
      </c>
      <c r="FK73" s="4">
        <f>PARAMETRELER!$D$6</f>
        <v>20002.5</v>
      </c>
      <c r="FL73" s="4">
        <f t="shared" si="344"/>
        <v>0</v>
      </c>
      <c r="FM73" s="4">
        <f>IF(FA73&lt;=PARAMETRELER!$D$6,0,FL73*0.00759)</f>
        <v>0</v>
      </c>
      <c r="FN73" s="20">
        <f t="shared" si="293"/>
        <v>17002.125</v>
      </c>
      <c r="FO73" s="21">
        <f t="shared" si="294"/>
        <v>4100.5124999999998</v>
      </c>
      <c r="FP73" s="21">
        <f t="shared" si="254"/>
        <v>400.05</v>
      </c>
      <c r="FQ73" s="22">
        <f t="shared" si="255"/>
        <v>24503.0625</v>
      </c>
      <c r="FR73" s="44">
        <f t="shared" si="295"/>
        <v>1000.125</v>
      </c>
      <c r="FS73" s="45">
        <f t="shared" si="296"/>
        <v>23502.9375</v>
      </c>
      <c r="FU73" s="3">
        <v>71</v>
      </c>
      <c r="FV73" s="3" t="str">
        <f t="shared" si="256"/>
        <v xml:space="preserve"> AD SOYAD 71</v>
      </c>
      <c r="FW73" s="4">
        <f t="shared" si="345"/>
        <v>20002.5</v>
      </c>
      <c r="FX73" s="4">
        <f>PARAMETRELER!$D$4</f>
        <v>150018.75</v>
      </c>
      <c r="FY73" s="4">
        <f t="shared" si="346"/>
        <v>2800.3500000000004</v>
      </c>
      <c r="FZ73" s="4">
        <f t="shared" si="347"/>
        <v>200.02500000000001</v>
      </c>
      <c r="GA73" s="4">
        <f t="shared" si="348"/>
        <v>17002.125</v>
      </c>
      <c r="GB73" s="4" cm="1">
        <f t="array" ref="GB73">SUMPRODUCT(--(SUM(G73,AC73,AY73,BU73,CQ73,DM73,EI73,FE73,GA73)&gt;PARAMETRELER!$D$21:$D$24), (SUM(G73,AC73,AY73,BU73,CQ73,DM73,EI73,FE73,GA73)-PARAMETRELER!$D$21:$D$24), {0.15;0.05;0.07;0.08})-SUM($H$2,H73,AD73,AZ73,BV73,CR73,DN73,EJ73,FF73)</f>
        <v>3400.4249999999993</v>
      </c>
      <c r="GC73" s="4">
        <f>PARAMETRELER!$D$16</f>
        <v>3400.4249999999993</v>
      </c>
      <c r="GD73" s="4">
        <f t="shared" si="349"/>
        <v>153019.125</v>
      </c>
      <c r="GE73" s="4">
        <f t="shared" si="350"/>
        <v>136017</v>
      </c>
      <c r="GF73" s="4">
        <f t="shared" si="351"/>
        <v>20002.5</v>
      </c>
      <c r="GG73" s="4">
        <f>PARAMETRELER!$D$6</f>
        <v>20002.5</v>
      </c>
      <c r="GH73" s="4">
        <f t="shared" si="352"/>
        <v>0</v>
      </c>
      <c r="GI73" s="4">
        <f>IF(FW73&lt;=PARAMETRELER!$D$6,0,GH73*0.00759)</f>
        <v>0</v>
      </c>
      <c r="GJ73" s="20">
        <f t="shared" si="297"/>
        <v>17002.125</v>
      </c>
      <c r="GK73" s="21">
        <f t="shared" si="298"/>
        <v>4100.5124999999998</v>
      </c>
      <c r="GL73" s="21">
        <f t="shared" si="257"/>
        <v>400.05</v>
      </c>
      <c r="GM73" s="22">
        <f t="shared" si="258"/>
        <v>24503.0625</v>
      </c>
      <c r="GN73" s="44">
        <f t="shared" si="299"/>
        <v>1000.125</v>
      </c>
      <c r="GO73" s="45">
        <f t="shared" si="300"/>
        <v>23502.9375</v>
      </c>
      <c r="GQ73" s="3">
        <v>71</v>
      </c>
      <c r="GR73" s="3" t="str">
        <f t="shared" si="259"/>
        <v xml:space="preserve"> AD SOYAD 71</v>
      </c>
      <c r="GS73" s="4">
        <f t="shared" si="353"/>
        <v>20002.5</v>
      </c>
      <c r="GT73" s="4">
        <f>PARAMETRELER!$D$4</f>
        <v>150018.75</v>
      </c>
      <c r="GU73" s="4">
        <f t="shared" si="354"/>
        <v>2800.3500000000004</v>
      </c>
      <c r="GV73" s="4">
        <f t="shared" si="355"/>
        <v>200.02500000000001</v>
      </c>
      <c r="GW73" s="4">
        <f t="shared" si="356"/>
        <v>17002.125</v>
      </c>
      <c r="GX73" s="4" cm="1">
        <f t="array" ref="GX73">SUMPRODUCT(--(SUM(G73,AC73,AY73,BU73,CQ73,DM73,EI73,FE73,GA73,GW73)&gt;PARAMETRELER!$D$21:$D$24), (SUM(G73,AC73,AY73,BU73,CQ73,DM73,EI73,FE73,GA73,GW73)-PARAMETRELER!$D$21:$D$24), {0.15;0.05;0.07;0.08})-SUM($H$2,H73,AD73,AZ73,BV73,CR73,DN73,EJ73,FF73,GB73)</f>
        <v>3400.4250000000029</v>
      </c>
      <c r="GY73" s="4">
        <f>PARAMETRELER!$D$17</f>
        <v>3400.4250000000029</v>
      </c>
      <c r="GZ73" s="4">
        <f t="shared" si="357"/>
        <v>170021.25</v>
      </c>
      <c r="HA73" s="4">
        <f t="shared" si="358"/>
        <v>153019.125</v>
      </c>
      <c r="HB73" s="4">
        <f t="shared" si="359"/>
        <v>20002.5</v>
      </c>
      <c r="HC73" s="4">
        <f>PARAMETRELER!$D$6</f>
        <v>20002.5</v>
      </c>
      <c r="HD73" s="4">
        <f t="shared" si="360"/>
        <v>0</v>
      </c>
      <c r="HE73" s="4">
        <f>IF(GS73&lt;=PARAMETRELER!$D$6,0,HD73*0.00759)</f>
        <v>0</v>
      </c>
      <c r="HF73" s="20">
        <f t="shared" si="301"/>
        <v>17002.125</v>
      </c>
      <c r="HG73" s="21">
        <f t="shared" si="302"/>
        <v>4100.5124999999998</v>
      </c>
      <c r="HH73" s="21">
        <f t="shared" si="260"/>
        <v>400.05</v>
      </c>
      <c r="HI73" s="22">
        <f t="shared" si="261"/>
        <v>24503.0625</v>
      </c>
      <c r="HJ73" s="44">
        <f t="shared" si="303"/>
        <v>1000.125</v>
      </c>
      <c r="HK73" s="45">
        <f t="shared" si="304"/>
        <v>23502.9375</v>
      </c>
      <c r="HM73" s="3">
        <v>71</v>
      </c>
      <c r="HN73" s="3" t="str">
        <f t="shared" si="262"/>
        <v xml:space="preserve"> AD SOYAD 71</v>
      </c>
      <c r="HO73" s="4">
        <f t="shared" si="361"/>
        <v>20002.5</v>
      </c>
      <c r="HP73" s="4">
        <f>PARAMETRELER!$D$4</f>
        <v>150018.75</v>
      </c>
      <c r="HQ73" s="4">
        <f t="shared" si="362"/>
        <v>2800.3500000000004</v>
      </c>
      <c r="HR73" s="4">
        <f t="shared" si="363"/>
        <v>200.02500000000001</v>
      </c>
      <c r="HS73" s="4">
        <f t="shared" si="364"/>
        <v>17002.125</v>
      </c>
      <c r="HT73" s="4" cm="1">
        <f t="array" ref="HT73">SUMPRODUCT(--(SUM(G73,AC73,AY73,BU73,CQ73,DM73,EI73,FE73,GA73,GW73,HS73)&gt;PARAMETRELER!$D$21:$D$24), (SUM(G73,AC73,AY73,BU73,CQ73,DM73,EI73,FE73,GA73,GW73,HS73)-PARAMETRELER!$D$21:$D$24), {0.15;0.05;0.07;0.08})-SUM($H$2,H73,AD73,AZ73,BV73,CR73,DN73,EJ73,FF73,GB73,GX73)</f>
        <v>3400.4249999999993</v>
      </c>
      <c r="HU73" s="4">
        <f>PARAMETRELER!$D$18</f>
        <v>3400.4249999999993</v>
      </c>
      <c r="HV73" s="4">
        <f t="shared" si="365"/>
        <v>187023.375</v>
      </c>
      <c r="HW73" s="4">
        <f t="shared" si="366"/>
        <v>170021.25</v>
      </c>
      <c r="HX73" s="4">
        <f t="shared" si="367"/>
        <v>20002.5</v>
      </c>
      <c r="HY73" s="4">
        <f>PARAMETRELER!$D$6</f>
        <v>20002.5</v>
      </c>
      <c r="HZ73" s="4">
        <f t="shared" si="368"/>
        <v>0</v>
      </c>
      <c r="IA73" s="4">
        <f>IF(HO73&lt;=PARAMETRELER!$D$6,0,HZ73*0.00759)</f>
        <v>0</v>
      </c>
      <c r="IB73" s="20">
        <f t="shared" si="305"/>
        <v>17002.125</v>
      </c>
      <c r="IC73" s="21">
        <f t="shared" si="306"/>
        <v>4100.5124999999998</v>
      </c>
      <c r="ID73" s="21">
        <f t="shared" si="263"/>
        <v>400.05</v>
      </c>
      <c r="IE73" s="22">
        <f t="shared" si="264"/>
        <v>24503.0625</v>
      </c>
      <c r="IF73" s="44">
        <f t="shared" si="307"/>
        <v>1000.125</v>
      </c>
      <c r="IG73" s="45">
        <f t="shared" si="308"/>
        <v>23502.9375</v>
      </c>
      <c r="II73" s="3">
        <v>71</v>
      </c>
      <c r="IJ73" s="3" t="str">
        <f t="shared" si="265"/>
        <v xml:space="preserve"> AD SOYAD 71</v>
      </c>
      <c r="IK73" s="4">
        <f t="shared" si="369"/>
        <v>20002.5</v>
      </c>
      <c r="IL73" s="4">
        <f>PARAMETRELER!$D$4</f>
        <v>150018.75</v>
      </c>
      <c r="IM73" s="4">
        <f t="shared" si="370"/>
        <v>2800.3500000000004</v>
      </c>
      <c r="IN73" s="4">
        <f t="shared" si="371"/>
        <v>200.02500000000001</v>
      </c>
      <c r="IO73" s="4">
        <f t="shared" si="372"/>
        <v>17002.125</v>
      </c>
      <c r="IP73" s="4" cm="1">
        <f t="array" ref="IP73">SUMPRODUCT(--(SUM(G73,AC73,AY73,BU73,CQ73,DM73,EI73,FE73,GA73,GW73,HS73,IO73)&gt;PARAMETRELER!$D$21:$D$24), (SUM(G73,AC73,AY73,BU73,CQ73,DM73,EI73,FE73,GA73,GW73,HS73,IO73)-PARAMETRELER!$D$21:$D$24), {0.15;0.05;0.07;0.08})-SUM($H$2,H73,AD73,AZ73,BV73,CR73,DN73,EJ73,FF73,GB73,GX73,HT73)</f>
        <v>3400.4249999999993</v>
      </c>
      <c r="IQ73" s="4">
        <f>PARAMETRELER!$D$19</f>
        <v>3400.4249999999993</v>
      </c>
      <c r="IR73" s="4">
        <f t="shared" si="373"/>
        <v>204025.5</v>
      </c>
      <c r="IS73" s="4">
        <f t="shared" si="374"/>
        <v>187023.375</v>
      </c>
      <c r="IT73" s="4">
        <f t="shared" si="375"/>
        <v>20002.5</v>
      </c>
      <c r="IU73" s="4">
        <f>PARAMETRELER!$D$6</f>
        <v>20002.5</v>
      </c>
      <c r="IV73" s="4">
        <f t="shared" si="376"/>
        <v>0</v>
      </c>
      <c r="IW73" s="4">
        <f>IF(IK73&lt;=PARAMETRELER!$D$6,0,IV73*0.00759)</f>
        <v>0</v>
      </c>
      <c r="IX73" s="20">
        <f t="shared" si="309"/>
        <v>17002.125</v>
      </c>
      <c r="IY73" s="21">
        <f t="shared" si="310"/>
        <v>4100.5124999999998</v>
      </c>
      <c r="IZ73" s="21">
        <f t="shared" si="266"/>
        <v>400.05</v>
      </c>
      <c r="JA73" s="22">
        <f t="shared" si="267"/>
        <v>24503.0625</v>
      </c>
      <c r="JB73" s="44">
        <f t="shared" si="311"/>
        <v>1000.125</v>
      </c>
      <c r="JC73" s="45">
        <f t="shared" si="312"/>
        <v>23502.9375</v>
      </c>
    </row>
    <row r="74" spans="1:263" ht="15.6" x14ac:dyDescent="0.3">
      <c r="A74" s="2">
        <v>72</v>
      </c>
      <c r="B74" s="2" t="str">
        <f>'YILLIK MALİYET RAPORU'!B74</f>
        <v xml:space="preserve"> AD SOYAD 72</v>
      </c>
      <c r="C74" s="7">
        <f>'YILLIK MALİYET RAPORU'!C74</f>
        <v>20002.5</v>
      </c>
      <c r="D74" s="11">
        <f>PARAMETRELER!$D$4</f>
        <v>150018.75</v>
      </c>
      <c r="E74" s="7">
        <f t="shared" si="202"/>
        <v>2800.3500000000004</v>
      </c>
      <c r="F74" s="7">
        <f t="shared" si="203"/>
        <v>200.02500000000001</v>
      </c>
      <c r="G74" s="7">
        <f t="shared" si="204"/>
        <v>17002.125</v>
      </c>
      <c r="H74" s="7" cm="1">
        <f t="array" ref="H74">SUMPRODUCT(--(SUM(G74:G74)&gt;PARAMETRELER!$D$21:$D$24), (SUM(G74:G74)-PARAMETRELER!$D$21:$D$24), {0.15;0.05;0.07;0.08})-SUM($H$2:$H$2)</f>
        <v>2550.3187499999999</v>
      </c>
      <c r="I74" s="7">
        <f>PARAMETRELER!$D$8</f>
        <v>2550.3187499999999</v>
      </c>
      <c r="J74" s="7">
        <f t="shared" si="205"/>
        <v>17002.125</v>
      </c>
      <c r="K74" s="7">
        <v>0</v>
      </c>
      <c r="L74" s="7">
        <f t="shared" si="206"/>
        <v>20002.5</v>
      </c>
      <c r="M74" s="5">
        <f>PARAMETRELER!$D$6</f>
        <v>20002.5</v>
      </c>
      <c r="N74" s="7">
        <f t="shared" si="313"/>
        <v>0</v>
      </c>
      <c r="O74" s="7">
        <f>IF(C74&lt;=PARAMETRELER!$D$6,0,N74*0.00759)</f>
        <v>0</v>
      </c>
      <c r="P74" s="20">
        <f t="shared" si="207"/>
        <v>17002.125</v>
      </c>
      <c r="Q74" s="21">
        <f t="shared" si="208"/>
        <v>4100.5124999999998</v>
      </c>
      <c r="R74" s="21">
        <f t="shared" si="209"/>
        <v>400.05</v>
      </c>
      <c r="S74" s="20">
        <f t="shared" si="210"/>
        <v>24503.0625</v>
      </c>
      <c r="T74" s="44">
        <f t="shared" si="211"/>
        <v>1000.125</v>
      </c>
      <c r="U74" s="45">
        <f t="shared" si="268"/>
        <v>23502.9375</v>
      </c>
      <c r="W74" s="2">
        <v>72</v>
      </c>
      <c r="X74" s="2" t="str">
        <f t="shared" si="212"/>
        <v xml:space="preserve"> AD SOYAD 72</v>
      </c>
      <c r="Y74" s="7">
        <f t="shared" si="213"/>
        <v>20002.5</v>
      </c>
      <c r="Z74" s="11">
        <f>PARAMETRELER!$D$4</f>
        <v>150018.75</v>
      </c>
      <c r="AA74" s="7">
        <f t="shared" si="314"/>
        <v>2800.3500000000004</v>
      </c>
      <c r="AB74" s="7">
        <f t="shared" si="315"/>
        <v>200.02500000000001</v>
      </c>
      <c r="AC74" s="7">
        <f t="shared" si="214"/>
        <v>17002.125</v>
      </c>
      <c r="AD74" s="7" cm="1">
        <f t="array" ref="AD74">SUMPRODUCT(--(SUM(G74,AC74)&gt;PARAMETRELER!$D$21:$D$24), (SUM(G74,AC74)-PARAMETRELER!$D$21:$D$24), {0.15;0.05;0.07;0.08})-SUM($H$2,H74)</f>
        <v>2550.3187499999999</v>
      </c>
      <c r="AE74" s="7">
        <f>PARAMETRELER!$D$9</f>
        <v>2550.3187499999999</v>
      </c>
      <c r="AF74" s="7">
        <f t="shared" si="215"/>
        <v>34004.25</v>
      </c>
      <c r="AG74" s="7">
        <f t="shared" si="216"/>
        <v>17002.125</v>
      </c>
      <c r="AH74" s="7">
        <f t="shared" si="217"/>
        <v>20002.5</v>
      </c>
      <c r="AI74" s="5">
        <f>PARAMETRELER!$D$6</f>
        <v>20002.5</v>
      </c>
      <c r="AJ74" s="7">
        <f t="shared" si="316"/>
        <v>0</v>
      </c>
      <c r="AK74" s="7">
        <f>IF(Y74&lt;=PARAMETRELER!$D$6,0,AJ74*0.00759)</f>
        <v>0</v>
      </c>
      <c r="AL74" s="20">
        <f t="shared" si="269"/>
        <v>17002.125</v>
      </c>
      <c r="AM74" s="21">
        <f t="shared" si="270"/>
        <v>4100.5124999999998</v>
      </c>
      <c r="AN74" s="21">
        <f t="shared" si="218"/>
        <v>400.05</v>
      </c>
      <c r="AO74" s="20">
        <f t="shared" si="219"/>
        <v>24503.0625</v>
      </c>
      <c r="AP74" s="44">
        <f t="shared" si="271"/>
        <v>1000.125</v>
      </c>
      <c r="AQ74" s="45">
        <f t="shared" si="272"/>
        <v>23502.9375</v>
      </c>
      <c r="AS74" s="2">
        <v>72</v>
      </c>
      <c r="AT74" s="2" t="str">
        <f t="shared" si="220"/>
        <v xml:space="preserve"> AD SOYAD 72</v>
      </c>
      <c r="AU74" s="7">
        <f t="shared" si="221"/>
        <v>20002.5</v>
      </c>
      <c r="AV74" s="11">
        <f>PARAMETRELER!$D$4</f>
        <v>150018.75</v>
      </c>
      <c r="AW74" s="7">
        <f t="shared" si="317"/>
        <v>2800.3500000000004</v>
      </c>
      <c r="AX74" s="7">
        <f t="shared" si="318"/>
        <v>200.02500000000001</v>
      </c>
      <c r="AY74" s="7">
        <f t="shared" si="222"/>
        <v>17002.125</v>
      </c>
      <c r="AZ74" s="7" cm="1">
        <f t="array" ref="AZ74">SUMPRODUCT(--(SUM(G74,AC74,AY74)&gt;PARAMETRELER!$D$21:$D$24), (SUM(G74,AC74,AY74)-PARAMETRELER!$D$21:$D$24), {0.15;0.05;0.07;0.08})-SUM($H$2,H74,AD74)</f>
        <v>2550.3187499999995</v>
      </c>
      <c r="BA74" s="7">
        <f>PARAMETRELER!$D$10</f>
        <v>2550.3187499999995</v>
      </c>
      <c r="BB74" s="7">
        <f t="shared" si="223"/>
        <v>51006.375</v>
      </c>
      <c r="BC74" s="7">
        <f t="shared" si="224"/>
        <v>34004.25</v>
      </c>
      <c r="BD74" s="7">
        <f t="shared" si="225"/>
        <v>20002.5</v>
      </c>
      <c r="BE74" s="5">
        <f>PARAMETRELER!$D$6</f>
        <v>20002.5</v>
      </c>
      <c r="BF74" s="7">
        <f t="shared" si="319"/>
        <v>0</v>
      </c>
      <c r="BG74" s="7">
        <f>IF(AU74&lt;=PARAMETRELER!$D$6,0,BF74*0.00759)</f>
        <v>0</v>
      </c>
      <c r="BH74" s="20">
        <f t="shared" si="273"/>
        <v>17002.125</v>
      </c>
      <c r="BI74" s="21">
        <f t="shared" si="274"/>
        <v>4100.5124999999998</v>
      </c>
      <c r="BJ74" s="21">
        <f t="shared" si="226"/>
        <v>400.05</v>
      </c>
      <c r="BK74" s="20">
        <f t="shared" si="227"/>
        <v>24503.0625</v>
      </c>
      <c r="BL74" s="44">
        <f t="shared" si="275"/>
        <v>1000.125</v>
      </c>
      <c r="BM74" s="45">
        <f t="shared" si="276"/>
        <v>23502.9375</v>
      </c>
      <c r="BO74" s="2">
        <v>72</v>
      </c>
      <c r="BP74" s="2" t="str">
        <f t="shared" si="228"/>
        <v xml:space="preserve"> AD SOYAD 72</v>
      </c>
      <c r="BQ74" s="7">
        <f t="shared" si="229"/>
        <v>20002.5</v>
      </c>
      <c r="BR74" s="11">
        <f>PARAMETRELER!$D$4</f>
        <v>150018.75</v>
      </c>
      <c r="BS74" s="7">
        <f t="shared" si="320"/>
        <v>2800.3500000000004</v>
      </c>
      <c r="BT74" s="7">
        <f t="shared" si="321"/>
        <v>200.02500000000001</v>
      </c>
      <c r="BU74" s="7">
        <f t="shared" si="230"/>
        <v>17002.125</v>
      </c>
      <c r="BV74" s="7" cm="1">
        <f t="array" ref="BV74">SUMPRODUCT(--(SUM(G74,AC74,AY74,BU74)&gt;PARAMETRELER!$D$21:$D$24), (SUM(G74,AC74,AY74,BU74)-PARAMETRELER!$D$21:$D$24), {0.15;0.05;0.07;0.08})-SUM($H$2,H74,AD74,AZ74)</f>
        <v>2550.3187500000004</v>
      </c>
      <c r="BW74" s="7">
        <f>PARAMETRELER!$D$11</f>
        <v>2550.3187500000004</v>
      </c>
      <c r="BX74" s="7">
        <f t="shared" si="231"/>
        <v>68008.5</v>
      </c>
      <c r="BY74" s="7">
        <f t="shared" si="232"/>
        <v>51006.375</v>
      </c>
      <c r="BZ74" s="7">
        <f t="shared" si="233"/>
        <v>20002.5</v>
      </c>
      <c r="CA74" s="5">
        <f>PARAMETRELER!$D$6</f>
        <v>20002.5</v>
      </c>
      <c r="CB74" s="7">
        <f t="shared" si="322"/>
        <v>0</v>
      </c>
      <c r="CC74" s="7">
        <f>IF(BQ74&lt;=PARAMETRELER!$D$6,0,CB74*0.00759)</f>
        <v>0</v>
      </c>
      <c r="CD74" s="20">
        <f t="shared" si="277"/>
        <v>17002.125</v>
      </c>
      <c r="CE74" s="21">
        <f t="shared" si="278"/>
        <v>4100.5124999999998</v>
      </c>
      <c r="CF74" s="21">
        <f t="shared" si="234"/>
        <v>400.05</v>
      </c>
      <c r="CG74" s="20">
        <f t="shared" si="235"/>
        <v>24503.0625</v>
      </c>
      <c r="CH74" s="44">
        <f t="shared" si="279"/>
        <v>1000.125</v>
      </c>
      <c r="CI74" s="45">
        <f t="shared" si="280"/>
        <v>23502.9375</v>
      </c>
      <c r="CK74" s="2">
        <v>72</v>
      </c>
      <c r="CL74" s="2" t="str">
        <f t="shared" si="236"/>
        <v xml:space="preserve"> AD SOYAD 72</v>
      </c>
      <c r="CM74" s="7">
        <f t="shared" si="237"/>
        <v>20002.5</v>
      </c>
      <c r="CN74" s="11">
        <f>PARAMETRELER!$D$4</f>
        <v>150018.75</v>
      </c>
      <c r="CO74" s="7">
        <f t="shared" si="323"/>
        <v>2800.3500000000004</v>
      </c>
      <c r="CP74" s="7">
        <f t="shared" si="324"/>
        <v>200.02500000000001</v>
      </c>
      <c r="CQ74" s="7">
        <f t="shared" si="238"/>
        <v>17002.125</v>
      </c>
      <c r="CR74" s="7" cm="1">
        <f t="array" ref="CR74">SUMPRODUCT(--(SUM(G74,AC74,AY74,BU74,CQ74)&gt;PARAMETRELER!$D$21:$D$24), (SUM(G74,AC74,AY74,BU74,CQ74)-PARAMETRELER!$D$21:$D$24), {0.15;0.05;0.07;0.08})-SUM($H$2,H74,AD74,AZ74,BV74)</f>
        <v>2550.3187500000004</v>
      </c>
      <c r="CS74" s="7">
        <f>PARAMETRELER!$D$12</f>
        <v>2550.3187500000004</v>
      </c>
      <c r="CT74" s="7">
        <f t="shared" si="239"/>
        <v>85010.625</v>
      </c>
      <c r="CU74" s="7">
        <f t="shared" si="240"/>
        <v>68008.5</v>
      </c>
      <c r="CV74" s="7">
        <f t="shared" si="241"/>
        <v>20002.5</v>
      </c>
      <c r="CW74" s="5">
        <f>PARAMETRELER!$D$6</f>
        <v>20002.5</v>
      </c>
      <c r="CX74" s="7">
        <f t="shared" si="325"/>
        <v>0</v>
      </c>
      <c r="CY74" s="7">
        <f>IF(CM74&lt;=PARAMETRELER!$D$6,0,CX74*0.00759)</f>
        <v>0</v>
      </c>
      <c r="CZ74" s="20">
        <f t="shared" si="281"/>
        <v>17002.125</v>
      </c>
      <c r="DA74" s="21">
        <f t="shared" si="282"/>
        <v>4100.5124999999998</v>
      </c>
      <c r="DB74" s="21">
        <f t="shared" si="242"/>
        <v>400.05</v>
      </c>
      <c r="DC74" s="20">
        <f t="shared" si="243"/>
        <v>24503.0625</v>
      </c>
      <c r="DD74" s="44">
        <f t="shared" si="283"/>
        <v>1000.125</v>
      </c>
      <c r="DE74" s="45">
        <f t="shared" si="284"/>
        <v>23502.9375</v>
      </c>
      <c r="DG74" s="2">
        <v>72</v>
      </c>
      <c r="DH74" s="2" t="str">
        <f t="shared" si="377"/>
        <v xml:space="preserve"> AD SOYAD 72</v>
      </c>
      <c r="DI74" s="7">
        <f t="shared" si="378"/>
        <v>20002.5</v>
      </c>
      <c r="DJ74" s="11">
        <f>PARAMETRELER!$D$4</f>
        <v>150018.75</v>
      </c>
      <c r="DK74" s="7">
        <f t="shared" si="326"/>
        <v>2800.3500000000004</v>
      </c>
      <c r="DL74" s="7">
        <f t="shared" si="327"/>
        <v>200.02500000000001</v>
      </c>
      <c r="DM74" s="7">
        <f t="shared" si="244"/>
        <v>17002.125</v>
      </c>
      <c r="DN74" s="7" cm="1">
        <f t="array" ref="DN74">SUMPRODUCT(--(SUM(G74,AC74,AY74,BU74,CQ74,DM74)&gt;PARAMETRELER!$D$21:$D$24), (SUM(G74,AC74,AY74,BU74,CQ74,DM74)-PARAMETRELER!$D$21:$D$24), {0.15;0.05;0.07;0.08})-SUM($H$2,H74,AD74,AZ74,BV74,CR74)</f>
        <v>2550.3187499999985</v>
      </c>
      <c r="DO74" s="7">
        <f>PARAMETRELER!$D$13</f>
        <v>2550.3187499999985</v>
      </c>
      <c r="DP74" s="7">
        <f t="shared" si="245"/>
        <v>102012.75</v>
      </c>
      <c r="DQ74" s="7">
        <f t="shared" si="246"/>
        <v>85010.625</v>
      </c>
      <c r="DR74" s="7">
        <f t="shared" si="247"/>
        <v>20002.5</v>
      </c>
      <c r="DS74" s="5">
        <f>PARAMETRELER!$D$6</f>
        <v>20002.5</v>
      </c>
      <c r="DT74" s="7">
        <f t="shared" si="328"/>
        <v>0</v>
      </c>
      <c r="DU74" s="7">
        <f>IF(DI74&lt;=PARAMETRELER!$D$6,0,DT74*0.00759)</f>
        <v>0</v>
      </c>
      <c r="DV74" s="20">
        <f t="shared" si="285"/>
        <v>17002.125</v>
      </c>
      <c r="DW74" s="21">
        <f t="shared" si="286"/>
        <v>4100.5124999999998</v>
      </c>
      <c r="DX74" s="21">
        <f t="shared" si="248"/>
        <v>400.05</v>
      </c>
      <c r="DY74" s="20">
        <f t="shared" si="249"/>
        <v>24503.0625</v>
      </c>
      <c r="DZ74" s="44">
        <f t="shared" si="287"/>
        <v>1000.125</v>
      </c>
      <c r="EA74" s="45">
        <f t="shared" si="288"/>
        <v>23502.9375</v>
      </c>
      <c r="EC74" s="2">
        <v>72</v>
      </c>
      <c r="ED74" s="2" t="str">
        <f t="shared" si="250"/>
        <v xml:space="preserve"> AD SOYAD 72</v>
      </c>
      <c r="EE74" s="7">
        <f t="shared" si="329"/>
        <v>20002.5</v>
      </c>
      <c r="EF74" s="11">
        <f>PARAMETRELER!$D$4</f>
        <v>150018.75</v>
      </c>
      <c r="EG74" s="7">
        <f t="shared" si="330"/>
        <v>2800.3500000000004</v>
      </c>
      <c r="EH74" s="7">
        <f t="shared" si="331"/>
        <v>200.02500000000001</v>
      </c>
      <c r="EI74" s="7">
        <f t="shared" si="332"/>
        <v>17002.125</v>
      </c>
      <c r="EJ74" s="7" cm="1">
        <f t="array" ref="EJ74">SUMPRODUCT(--(SUM(G74,AC74,AY74,BU74,CQ74,DM74,EI74)&gt;PARAMETRELER!$D$21:$D$24), (SUM(G74,AC74,AY74,BU74,CQ74,DM74,EI74)-PARAMETRELER!$D$21:$D$24), {0.15;0.05;0.07;0.08})-SUM($H$2,H74,AD74,AZ74,BV74,CR74,DN74)</f>
        <v>3001.0625000000036</v>
      </c>
      <c r="EK74" s="7">
        <f>PARAMETRELER!$D$14</f>
        <v>3001.0625000000036</v>
      </c>
      <c r="EL74" s="7">
        <f t="shared" si="333"/>
        <v>119014.875</v>
      </c>
      <c r="EM74" s="7">
        <f t="shared" si="334"/>
        <v>102012.75</v>
      </c>
      <c r="EN74" s="7">
        <f t="shared" si="335"/>
        <v>20002.5</v>
      </c>
      <c r="EO74" s="5">
        <f>PARAMETRELER!$D$6</f>
        <v>20002.5</v>
      </c>
      <c r="EP74" s="7">
        <f t="shared" si="336"/>
        <v>0</v>
      </c>
      <c r="EQ74" s="7">
        <f>IF(EE74&lt;=PARAMETRELER!$D$6,0,EP74*0.00759)</f>
        <v>0</v>
      </c>
      <c r="ER74" s="20">
        <f t="shared" si="289"/>
        <v>17002.125</v>
      </c>
      <c r="ES74" s="21">
        <f t="shared" si="290"/>
        <v>4100.5124999999998</v>
      </c>
      <c r="ET74" s="21">
        <f t="shared" si="251"/>
        <v>400.05</v>
      </c>
      <c r="EU74" s="20">
        <f t="shared" si="252"/>
        <v>24503.0625</v>
      </c>
      <c r="EV74" s="44">
        <f t="shared" si="291"/>
        <v>1000.125</v>
      </c>
      <c r="EW74" s="45">
        <f t="shared" si="292"/>
        <v>23502.9375</v>
      </c>
      <c r="EY74" s="2">
        <v>72</v>
      </c>
      <c r="EZ74" s="2" t="str">
        <f t="shared" si="253"/>
        <v xml:space="preserve"> AD SOYAD 72</v>
      </c>
      <c r="FA74" s="7">
        <f t="shared" si="337"/>
        <v>20002.5</v>
      </c>
      <c r="FB74" s="11">
        <f>PARAMETRELER!$D$4</f>
        <v>150018.75</v>
      </c>
      <c r="FC74" s="7">
        <f t="shared" si="338"/>
        <v>2800.3500000000004</v>
      </c>
      <c r="FD74" s="7">
        <f t="shared" si="339"/>
        <v>200.02500000000001</v>
      </c>
      <c r="FE74" s="7">
        <f t="shared" si="340"/>
        <v>17002.125</v>
      </c>
      <c r="FF74" s="7" cm="1">
        <f t="array" ref="FF74">SUMPRODUCT(--(SUM(G74,AC74,AY74,BU74,CQ74,DM74,EI74,FE74)&gt;PARAMETRELER!$D$21:$D$24), (SUM(G74,AC74,AY74,BU74,CQ74,DM74,EI74,FE74)-PARAMETRELER!$D$21:$D$24), {0.15;0.05;0.07;0.08})-SUM($H$2,H74,AD74,AZ74,BV74,CR74,DN74,EJ74)</f>
        <v>3400.4249999999956</v>
      </c>
      <c r="FG74" s="7">
        <f>PARAMETRELER!$D$15</f>
        <v>3400.4249999999956</v>
      </c>
      <c r="FH74" s="7">
        <f t="shared" si="341"/>
        <v>136017</v>
      </c>
      <c r="FI74" s="7">
        <f t="shared" si="342"/>
        <v>119014.875</v>
      </c>
      <c r="FJ74" s="7">
        <f t="shared" si="343"/>
        <v>20002.5</v>
      </c>
      <c r="FK74" s="5">
        <f>PARAMETRELER!$D$6</f>
        <v>20002.5</v>
      </c>
      <c r="FL74" s="7">
        <f t="shared" si="344"/>
        <v>0</v>
      </c>
      <c r="FM74" s="7">
        <f>IF(FA74&lt;=PARAMETRELER!$D$6,0,FL74*0.00759)</f>
        <v>0</v>
      </c>
      <c r="FN74" s="20">
        <f t="shared" si="293"/>
        <v>17002.125</v>
      </c>
      <c r="FO74" s="21">
        <f t="shared" si="294"/>
        <v>4100.5124999999998</v>
      </c>
      <c r="FP74" s="21">
        <f t="shared" si="254"/>
        <v>400.05</v>
      </c>
      <c r="FQ74" s="20">
        <f t="shared" si="255"/>
        <v>24503.0625</v>
      </c>
      <c r="FR74" s="44">
        <f t="shared" si="295"/>
        <v>1000.125</v>
      </c>
      <c r="FS74" s="45">
        <f t="shared" si="296"/>
        <v>23502.9375</v>
      </c>
      <c r="FU74" s="2">
        <v>72</v>
      </c>
      <c r="FV74" s="2" t="str">
        <f t="shared" si="256"/>
        <v xml:space="preserve"> AD SOYAD 72</v>
      </c>
      <c r="FW74" s="7">
        <f t="shared" si="345"/>
        <v>20002.5</v>
      </c>
      <c r="FX74" s="11">
        <f>PARAMETRELER!$D$4</f>
        <v>150018.75</v>
      </c>
      <c r="FY74" s="7">
        <f t="shared" si="346"/>
        <v>2800.3500000000004</v>
      </c>
      <c r="FZ74" s="7">
        <f t="shared" si="347"/>
        <v>200.02500000000001</v>
      </c>
      <c r="GA74" s="7">
        <f t="shared" si="348"/>
        <v>17002.125</v>
      </c>
      <c r="GB74" s="7" cm="1">
        <f t="array" ref="GB74">SUMPRODUCT(--(SUM(G74,AC74,AY74,BU74,CQ74,DM74,EI74,FE74,GA74)&gt;PARAMETRELER!$D$21:$D$24), (SUM(G74,AC74,AY74,BU74,CQ74,DM74,EI74,FE74,GA74)-PARAMETRELER!$D$21:$D$24), {0.15;0.05;0.07;0.08})-SUM($H$2,H74,AD74,AZ74,BV74,CR74,DN74,EJ74,FF74)</f>
        <v>3400.4249999999993</v>
      </c>
      <c r="GC74" s="7">
        <f>PARAMETRELER!$D$16</f>
        <v>3400.4249999999993</v>
      </c>
      <c r="GD74" s="7">
        <f t="shared" si="349"/>
        <v>153019.125</v>
      </c>
      <c r="GE74" s="7">
        <f t="shared" si="350"/>
        <v>136017</v>
      </c>
      <c r="GF74" s="7">
        <f t="shared" si="351"/>
        <v>20002.5</v>
      </c>
      <c r="GG74" s="5">
        <f>PARAMETRELER!$D$6</f>
        <v>20002.5</v>
      </c>
      <c r="GH74" s="7">
        <f t="shared" si="352"/>
        <v>0</v>
      </c>
      <c r="GI74" s="7">
        <f>IF(FW74&lt;=PARAMETRELER!$D$6,0,GH74*0.00759)</f>
        <v>0</v>
      </c>
      <c r="GJ74" s="20">
        <f t="shared" si="297"/>
        <v>17002.125</v>
      </c>
      <c r="GK74" s="21">
        <f t="shared" si="298"/>
        <v>4100.5124999999998</v>
      </c>
      <c r="GL74" s="21">
        <f t="shared" si="257"/>
        <v>400.05</v>
      </c>
      <c r="GM74" s="20">
        <f t="shared" si="258"/>
        <v>24503.0625</v>
      </c>
      <c r="GN74" s="44">
        <f t="shared" si="299"/>
        <v>1000.125</v>
      </c>
      <c r="GO74" s="45">
        <f t="shared" si="300"/>
        <v>23502.9375</v>
      </c>
      <c r="GQ74" s="2">
        <v>72</v>
      </c>
      <c r="GR74" s="2" t="str">
        <f t="shared" si="259"/>
        <v xml:space="preserve"> AD SOYAD 72</v>
      </c>
      <c r="GS74" s="7">
        <f t="shared" si="353"/>
        <v>20002.5</v>
      </c>
      <c r="GT74" s="11">
        <f>PARAMETRELER!$D$4</f>
        <v>150018.75</v>
      </c>
      <c r="GU74" s="7">
        <f t="shared" si="354"/>
        <v>2800.3500000000004</v>
      </c>
      <c r="GV74" s="7">
        <f t="shared" si="355"/>
        <v>200.02500000000001</v>
      </c>
      <c r="GW74" s="7">
        <f t="shared" si="356"/>
        <v>17002.125</v>
      </c>
      <c r="GX74" s="7" cm="1">
        <f t="array" ref="GX74">SUMPRODUCT(--(SUM(G74,AC74,AY74,BU74,CQ74,DM74,EI74,FE74,GA74,GW74)&gt;PARAMETRELER!$D$21:$D$24), (SUM(G74,AC74,AY74,BU74,CQ74,DM74,EI74,FE74,GA74,GW74)-PARAMETRELER!$D$21:$D$24), {0.15;0.05;0.07;0.08})-SUM($H$2,H74,AD74,AZ74,BV74,CR74,DN74,EJ74,FF74,GB74)</f>
        <v>3400.4250000000029</v>
      </c>
      <c r="GY74" s="7">
        <f>PARAMETRELER!$D$17</f>
        <v>3400.4250000000029</v>
      </c>
      <c r="GZ74" s="7">
        <f t="shared" si="357"/>
        <v>170021.25</v>
      </c>
      <c r="HA74" s="7">
        <f t="shared" si="358"/>
        <v>153019.125</v>
      </c>
      <c r="HB74" s="7">
        <f t="shared" si="359"/>
        <v>20002.5</v>
      </c>
      <c r="HC74" s="5">
        <f>PARAMETRELER!$D$6</f>
        <v>20002.5</v>
      </c>
      <c r="HD74" s="7">
        <f t="shared" si="360"/>
        <v>0</v>
      </c>
      <c r="HE74" s="7">
        <f>IF(GS74&lt;=PARAMETRELER!$D$6,0,HD74*0.00759)</f>
        <v>0</v>
      </c>
      <c r="HF74" s="20">
        <f t="shared" si="301"/>
        <v>17002.125</v>
      </c>
      <c r="HG74" s="21">
        <f t="shared" si="302"/>
        <v>4100.5124999999998</v>
      </c>
      <c r="HH74" s="21">
        <f t="shared" si="260"/>
        <v>400.05</v>
      </c>
      <c r="HI74" s="20">
        <f t="shared" si="261"/>
        <v>24503.0625</v>
      </c>
      <c r="HJ74" s="44">
        <f t="shared" si="303"/>
        <v>1000.125</v>
      </c>
      <c r="HK74" s="45">
        <f t="shared" si="304"/>
        <v>23502.9375</v>
      </c>
      <c r="HM74" s="2">
        <v>72</v>
      </c>
      <c r="HN74" s="2" t="str">
        <f t="shared" si="262"/>
        <v xml:space="preserve"> AD SOYAD 72</v>
      </c>
      <c r="HO74" s="7">
        <f t="shared" si="361"/>
        <v>20002.5</v>
      </c>
      <c r="HP74" s="11">
        <f>PARAMETRELER!$D$4</f>
        <v>150018.75</v>
      </c>
      <c r="HQ74" s="7">
        <f t="shared" si="362"/>
        <v>2800.3500000000004</v>
      </c>
      <c r="HR74" s="7">
        <f t="shared" si="363"/>
        <v>200.02500000000001</v>
      </c>
      <c r="HS74" s="7">
        <f t="shared" si="364"/>
        <v>17002.125</v>
      </c>
      <c r="HT74" s="7" cm="1">
        <f t="array" ref="HT74">SUMPRODUCT(--(SUM(G74,AC74,AY74,BU74,CQ74,DM74,EI74,FE74,GA74,GW74,HS74)&gt;PARAMETRELER!$D$21:$D$24), (SUM(G74,AC74,AY74,BU74,CQ74,DM74,EI74,FE74,GA74,GW74,HS74)-PARAMETRELER!$D$21:$D$24), {0.15;0.05;0.07;0.08})-SUM($H$2,H74,AD74,AZ74,BV74,CR74,DN74,EJ74,FF74,GB74,GX74)</f>
        <v>3400.4249999999993</v>
      </c>
      <c r="HU74" s="7">
        <f>PARAMETRELER!$D$18</f>
        <v>3400.4249999999993</v>
      </c>
      <c r="HV74" s="7">
        <f t="shared" si="365"/>
        <v>187023.375</v>
      </c>
      <c r="HW74" s="7">
        <f t="shared" si="366"/>
        <v>170021.25</v>
      </c>
      <c r="HX74" s="7">
        <f t="shared" si="367"/>
        <v>20002.5</v>
      </c>
      <c r="HY74" s="5">
        <f>PARAMETRELER!$D$6</f>
        <v>20002.5</v>
      </c>
      <c r="HZ74" s="7">
        <f t="shared" si="368"/>
        <v>0</v>
      </c>
      <c r="IA74" s="7">
        <f>IF(HO74&lt;=PARAMETRELER!$D$6,0,HZ74*0.00759)</f>
        <v>0</v>
      </c>
      <c r="IB74" s="20">
        <f t="shared" si="305"/>
        <v>17002.125</v>
      </c>
      <c r="IC74" s="21">
        <f t="shared" si="306"/>
        <v>4100.5124999999998</v>
      </c>
      <c r="ID74" s="21">
        <f t="shared" si="263"/>
        <v>400.05</v>
      </c>
      <c r="IE74" s="20">
        <f t="shared" si="264"/>
        <v>24503.0625</v>
      </c>
      <c r="IF74" s="44">
        <f t="shared" si="307"/>
        <v>1000.125</v>
      </c>
      <c r="IG74" s="45">
        <f t="shared" si="308"/>
        <v>23502.9375</v>
      </c>
      <c r="II74" s="2">
        <v>72</v>
      </c>
      <c r="IJ74" s="2" t="str">
        <f t="shared" si="265"/>
        <v xml:space="preserve"> AD SOYAD 72</v>
      </c>
      <c r="IK74" s="7">
        <f t="shared" si="369"/>
        <v>20002.5</v>
      </c>
      <c r="IL74" s="11">
        <f>PARAMETRELER!$D$4</f>
        <v>150018.75</v>
      </c>
      <c r="IM74" s="7">
        <f t="shared" si="370"/>
        <v>2800.3500000000004</v>
      </c>
      <c r="IN74" s="7">
        <f t="shared" si="371"/>
        <v>200.02500000000001</v>
      </c>
      <c r="IO74" s="7">
        <f t="shared" si="372"/>
        <v>17002.125</v>
      </c>
      <c r="IP74" s="7" cm="1">
        <f t="array" ref="IP74">SUMPRODUCT(--(SUM(G74,AC74,AY74,BU74,CQ74,DM74,EI74,FE74,GA74,GW74,HS74,IO74)&gt;PARAMETRELER!$D$21:$D$24), (SUM(G74,AC74,AY74,BU74,CQ74,DM74,EI74,FE74,GA74,GW74,HS74,IO74)-PARAMETRELER!$D$21:$D$24), {0.15;0.05;0.07;0.08})-SUM($H$2,H74,AD74,AZ74,BV74,CR74,DN74,EJ74,FF74,GB74,GX74,HT74)</f>
        <v>3400.4249999999993</v>
      </c>
      <c r="IQ74" s="7">
        <f>PARAMETRELER!$D$19</f>
        <v>3400.4249999999993</v>
      </c>
      <c r="IR74" s="7">
        <f t="shared" si="373"/>
        <v>204025.5</v>
      </c>
      <c r="IS74" s="7">
        <f t="shared" si="374"/>
        <v>187023.375</v>
      </c>
      <c r="IT74" s="7">
        <f t="shared" si="375"/>
        <v>20002.5</v>
      </c>
      <c r="IU74" s="5">
        <f>PARAMETRELER!$D$6</f>
        <v>20002.5</v>
      </c>
      <c r="IV74" s="7">
        <f t="shared" si="376"/>
        <v>0</v>
      </c>
      <c r="IW74" s="7">
        <f>IF(IK74&lt;=PARAMETRELER!$D$6,0,IV74*0.00759)</f>
        <v>0</v>
      </c>
      <c r="IX74" s="20">
        <f t="shared" si="309"/>
        <v>17002.125</v>
      </c>
      <c r="IY74" s="21">
        <f t="shared" si="310"/>
        <v>4100.5124999999998</v>
      </c>
      <c r="IZ74" s="21">
        <f t="shared" si="266"/>
        <v>400.05</v>
      </c>
      <c r="JA74" s="20">
        <f t="shared" si="267"/>
        <v>24503.0625</v>
      </c>
      <c r="JB74" s="44">
        <f t="shared" si="311"/>
        <v>1000.125</v>
      </c>
      <c r="JC74" s="45">
        <f t="shared" si="312"/>
        <v>23502.9375</v>
      </c>
    </row>
    <row r="75" spans="1:263" ht="15.6" x14ac:dyDescent="0.3">
      <c r="A75" s="3">
        <v>73</v>
      </c>
      <c r="B75" s="3" t="str">
        <f>'YILLIK MALİYET RAPORU'!B75</f>
        <v xml:space="preserve"> AD SOYAD 73</v>
      </c>
      <c r="C75" s="4">
        <f>'YILLIK MALİYET RAPORU'!C75</f>
        <v>20002.5</v>
      </c>
      <c r="D75" s="4">
        <f>PARAMETRELER!$D$4</f>
        <v>150018.75</v>
      </c>
      <c r="E75" s="4">
        <f t="shared" si="202"/>
        <v>2800.3500000000004</v>
      </c>
      <c r="F75" s="4">
        <f t="shared" si="203"/>
        <v>200.02500000000001</v>
      </c>
      <c r="G75" s="4">
        <f t="shared" si="204"/>
        <v>17002.125</v>
      </c>
      <c r="H75" s="4" cm="1">
        <f t="array" ref="H75">SUMPRODUCT(--(SUM(G75:G75)&gt;PARAMETRELER!$D$21:$D$24), (SUM(G75:G75)-PARAMETRELER!$D$21:$D$24), {0.15;0.05;0.07;0.08})-SUM($H$2:$H$2)</f>
        <v>2550.3187499999999</v>
      </c>
      <c r="I75" s="4">
        <f>PARAMETRELER!$D$8</f>
        <v>2550.3187499999999</v>
      </c>
      <c r="J75" s="4">
        <f t="shared" si="205"/>
        <v>17002.125</v>
      </c>
      <c r="K75" s="4">
        <v>0</v>
      </c>
      <c r="L75" s="4">
        <f t="shared" si="206"/>
        <v>20002.5</v>
      </c>
      <c r="M75" s="4">
        <f>PARAMETRELER!$D$6</f>
        <v>20002.5</v>
      </c>
      <c r="N75" s="4">
        <f t="shared" si="313"/>
        <v>0</v>
      </c>
      <c r="O75" s="4">
        <f>IF(C75&lt;=PARAMETRELER!$D$6,0,N75*0.00759)</f>
        <v>0</v>
      </c>
      <c r="P75" s="20">
        <f t="shared" si="207"/>
        <v>17002.125</v>
      </c>
      <c r="Q75" s="21">
        <f t="shared" si="208"/>
        <v>4100.5124999999998</v>
      </c>
      <c r="R75" s="21">
        <f t="shared" si="209"/>
        <v>400.05</v>
      </c>
      <c r="S75" s="22">
        <f t="shared" si="210"/>
        <v>24503.0625</v>
      </c>
      <c r="T75" s="44">
        <f t="shared" si="211"/>
        <v>1000.125</v>
      </c>
      <c r="U75" s="45">
        <f t="shared" si="268"/>
        <v>23502.9375</v>
      </c>
      <c r="W75" s="3">
        <v>73</v>
      </c>
      <c r="X75" s="3" t="str">
        <f t="shared" si="212"/>
        <v xml:space="preserve"> AD SOYAD 73</v>
      </c>
      <c r="Y75" s="4">
        <f t="shared" si="213"/>
        <v>20002.5</v>
      </c>
      <c r="Z75" s="4">
        <f>PARAMETRELER!$D$4</f>
        <v>150018.75</v>
      </c>
      <c r="AA75" s="4">
        <f t="shared" si="314"/>
        <v>2800.3500000000004</v>
      </c>
      <c r="AB75" s="4">
        <f t="shared" si="315"/>
        <v>200.02500000000001</v>
      </c>
      <c r="AC75" s="4">
        <f t="shared" si="214"/>
        <v>17002.125</v>
      </c>
      <c r="AD75" s="4" cm="1">
        <f t="array" ref="AD75">SUMPRODUCT(--(SUM(G75,AC75)&gt;PARAMETRELER!$D$21:$D$24), (SUM(G75,AC75)-PARAMETRELER!$D$21:$D$24), {0.15;0.05;0.07;0.08})-SUM($H$2,H75)</f>
        <v>2550.3187499999999</v>
      </c>
      <c r="AE75" s="4">
        <f>PARAMETRELER!$D$9</f>
        <v>2550.3187499999999</v>
      </c>
      <c r="AF75" s="4">
        <f t="shared" si="215"/>
        <v>34004.25</v>
      </c>
      <c r="AG75" s="4">
        <f t="shared" si="216"/>
        <v>17002.125</v>
      </c>
      <c r="AH75" s="4">
        <f t="shared" si="217"/>
        <v>20002.5</v>
      </c>
      <c r="AI75" s="4">
        <f>PARAMETRELER!$D$6</f>
        <v>20002.5</v>
      </c>
      <c r="AJ75" s="4">
        <f t="shared" si="316"/>
        <v>0</v>
      </c>
      <c r="AK75" s="4">
        <f>IF(Y75&lt;=PARAMETRELER!$D$6,0,AJ75*0.00759)</f>
        <v>0</v>
      </c>
      <c r="AL75" s="20">
        <f t="shared" si="269"/>
        <v>17002.125</v>
      </c>
      <c r="AM75" s="21">
        <f t="shared" si="270"/>
        <v>4100.5124999999998</v>
      </c>
      <c r="AN75" s="21">
        <f t="shared" si="218"/>
        <v>400.05</v>
      </c>
      <c r="AO75" s="22">
        <f t="shared" si="219"/>
        <v>24503.0625</v>
      </c>
      <c r="AP75" s="44">
        <f t="shared" si="271"/>
        <v>1000.125</v>
      </c>
      <c r="AQ75" s="45">
        <f t="shared" si="272"/>
        <v>23502.9375</v>
      </c>
      <c r="AS75" s="3">
        <v>73</v>
      </c>
      <c r="AT75" s="3" t="str">
        <f t="shared" si="220"/>
        <v xml:space="preserve"> AD SOYAD 73</v>
      </c>
      <c r="AU75" s="4">
        <f t="shared" si="221"/>
        <v>20002.5</v>
      </c>
      <c r="AV75" s="4">
        <f>PARAMETRELER!$D$4</f>
        <v>150018.75</v>
      </c>
      <c r="AW75" s="4">
        <f t="shared" si="317"/>
        <v>2800.3500000000004</v>
      </c>
      <c r="AX75" s="4">
        <f t="shared" si="318"/>
        <v>200.02500000000001</v>
      </c>
      <c r="AY75" s="4">
        <f t="shared" si="222"/>
        <v>17002.125</v>
      </c>
      <c r="AZ75" s="4" cm="1">
        <f t="array" ref="AZ75">SUMPRODUCT(--(SUM(G75,AC75,AY75)&gt;PARAMETRELER!$D$21:$D$24), (SUM(G75,AC75,AY75)-PARAMETRELER!$D$21:$D$24), {0.15;0.05;0.07;0.08})-SUM($H$2,H75,AD75)</f>
        <v>2550.3187499999995</v>
      </c>
      <c r="BA75" s="4">
        <f>PARAMETRELER!$D$10</f>
        <v>2550.3187499999995</v>
      </c>
      <c r="BB75" s="4">
        <f t="shared" si="223"/>
        <v>51006.375</v>
      </c>
      <c r="BC75" s="4">
        <f t="shared" si="224"/>
        <v>34004.25</v>
      </c>
      <c r="BD75" s="4">
        <f t="shared" si="225"/>
        <v>20002.5</v>
      </c>
      <c r="BE75" s="4">
        <f>PARAMETRELER!$D$6</f>
        <v>20002.5</v>
      </c>
      <c r="BF75" s="4">
        <f t="shared" si="319"/>
        <v>0</v>
      </c>
      <c r="BG75" s="4">
        <f>IF(AU75&lt;=PARAMETRELER!$D$6,0,BF75*0.00759)</f>
        <v>0</v>
      </c>
      <c r="BH75" s="20">
        <f t="shared" si="273"/>
        <v>17002.125</v>
      </c>
      <c r="BI75" s="21">
        <f t="shared" si="274"/>
        <v>4100.5124999999998</v>
      </c>
      <c r="BJ75" s="21">
        <f t="shared" si="226"/>
        <v>400.05</v>
      </c>
      <c r="BK75" s="22">
        <f t="shared" si="227"/>
        <v>24503.0625</v>
      </c>
      <c r="BL75" s="44">
        <f t="shared" si="275"/>
        <v>1000.125</v>
      </c>
      <c r="BM75" s="45">
        <f t="shared" si="276"/>
        <v>23502.9375</v>
      </c>
      <c r="BO75" s="3">
        <v>73</v>
      </c>
      <c r="BP75" s="3" t="str">
        <f t="shared" si="228"/>
        <v xml:space="preserve"> AD SOYAD 73</v>
      </c>
      <c r="BQ75" s="4">
        <f t="shared" si="229"/>
        <v>20002.5</v>
      </c>
      <c r="BR75" s="4">
        <f>PARAMETRELER!$D$4</f>
        <v>150018.75</v>
      </c>
      <c r="BS75" s="4">
        <f t="shared" si="320"/>
        <v>2800.3500000000004</v>
      </c>
      <c r="BT75" s="4">
        <f t="shared" si="321"/>
        <v>200.02500000000001</v>
      </c>
      <c r="BU75" s="4">
        <f t="shared" si="230"/>
        <v>17002.125</v>
      </c>
      <c r="BV75" s="4" cm="1">
        <f t="array" ref="BV75">SUMPRODUCT(--(SUM(G75,AC75,AY75,BU75)&gt;PARAMETRELER!$D$21:$D$24), (SUM(G75,AC75,AY75,BU75)-PARAMETRELER!$D$21:$D$24), {0.15;0.05;0.07;0.08})-SUM($H$2,H75,AD75,AZ75)</f>
        <v>2550.3187500000004</v>
      </c>
      <c r="BW75" s="4">
        <f>PARAMETRELER!$D$11</f>
        <v>2550.3187500000004</v>
      </c>
      <c r="BX75" s="4">
        <f t="shared" si="231"/>
        <v>68008.5</v>
      </c>
      <c r="BY75" s="4">
        <f t="shared" si="232"/>
        <v>51006.375</v>
      </c>
      <c r="BZ75" s="4">
        <f t="shared" si="233"/>
        <v>20002.5</v>
      </c>
      <c r="CA75" s="4">
        <f>PARAMETRELER!$D$6</f>
        <v>20002.5</v>
      </c>
      <c r="CB75" s="4">
        <f t="shared" si="322"/>
        <v>0</v>
      </c>
      <c r="CC75" s="4">
        <f>IF(BQ75&lt;=PARAMETRELER!$D$6,0,CB75*0.00759)</f>
        <v>0</v>
      </c>
      <c r="CD75" s="20">
        <f t="shared" si="277"/>
        <v>17002.125</v>
      </c>
      <c r="CE75" s="21">
        <f t="shared" si="278"/>
        <v>4100.5124999999998</v>
      </c>
      <c r="CF75" s="21">
        <f t="shared" si="234"/>
        <v>400.05</v>
      </c>
      <c r="CG75" s="22">
        <f t="shared" si="235"/>
        <v>24503.0625</v>
      </c>
      <c r="CH75" s="44">
        <f t="shared" si="279"/>
        <v>1000.125</v>
      </c>
      <c r="CI75" s="45">
        <f t="shared" si="280"/>
        <v>23502.9375</v>
      </c>
      <c r="CK75" s="3">
        <v>73</v>
      </c>
      <c r="CL75" s="3" t="str">
        <f t="shared" si="236"/>
        <v xml:space="preserve"> AD SOYAD 73</v>
      </c>
      <c r="CM75" s="4">
        <f t="shared" si="237"/>
        <v>20002.5</v>
      </c>
      <c r="CN75" s="4">
        <f>PARAMETRELER!$D$4</f>
        <v>150018.75</v>
      </c>
      <c r="CO75" s="4">
        <f t="shared" si="323"/>
        <v>2800.3500000000004</v>
      </c>
      <c r="CP75" s="4">
        <f t="shared" si="324"/>
        <v>200.02500000000001</v>
      </c>
      <c r="CQ75" s="4">
        <f t="shared" si="238"/>
        <v>17002.125</v>
      </c>
      <c r="CR75" s="4" cm="1">
        <f t="array" ref="CR75">SUMPRODUCT(--(SUM(G75,AC75,AY75,BU75,CQ75)&gt;PARAMETRELER!$D$21:$D$24), (SUM(G75,AC75,AY75,BU75,CQ75)-PARAMETRELER!$D$21:$D$24), {0.15;0.05;0.07;0.08})-SUM($H$2,H75,AD75,AZ75,BV75)</f>
        <v>2550.3187500000004</v>
      </c>
      <c r="CS75" s="4">
        <f>PARAMETRELER!$D$12</f>
        <v>2550.3187500000004</v>
      </c>
      <c r="CT75" s="4">
        <f t="shared" si="239"/>
        <v>85010.625</v>
      </c>
      <c r="CU75" s="4">
        <f t="shared" si="240"/>
        <v>68008.5</v>
      </c>
      <c r="CV75" s="4">
        <f t="shared" si="241"/>
        <v>20002.5</v>
      </c>
      <c r="CW75" s="4">
        <f>PARAMETRELER!$D$6</f>
        <v>20002.5</v>
      </c>
      <c r="CX75" s="4">
        <f t="shared" si="325"/>
        <v>0</v>
      </c>
      <c r="CY75" s="4">
        <f>IF(CM75&lt;=PARAMETRELER!$D$6,0,CX75*0.00759)</f>
        <v>0</v>
      </c>
      <c r="CZ75" s="20">
        <f t="shared" si="281"/>
        <v>17002.125</v>
      </c>
      <c r="DA75" s="21">
        <f t="shared" si="282"/>
        <v>4100.5124999999998</v>
      </c>
      <c r="DB75" s="21">
        <f t="shared" si="242"/>
        <v>400.05</v>
      </c>
      <c r="DC75" s="22">
        <f t="shared" si="243"/>
        <v>24503.0625</v>
      </c>
      <c r="DD75" s="44">
        <f t="shared" si="283"/>
        <v>1000.125</v>
      </c>
      <c r="DE75" s="45">
        <f t="shared" si="284"/>
        <v>23502.9375</v>
      </c>
      <c r="DG75" s="3">
        <v>73</v>
      </c>
      <c r="DH75" s="3" t="str">
        <f t="shared" si="377"/>
        <v xml:space="preserve"> AD SOYAD 73</v>
      </c>
      <c r="DI75" s="4">
        <f t="shared" si="378"/>
        <v>20002.5</v>
      </c>
      <c r="DJ75" s="4">
        <f>PARAMETRELER!$D$4</f>
        <v>150018.75</v>
      </c>
      <c r="DK75" s="4">
        <f t="shared" si="326"/>
        <v>2800.3500000000004</v>
      </c>
      <c r="DL75" s="4">
        <f t="shared" si="327"/>
        <v>200.02500000000001</v>
      </c>
      <c r="DM75" s="4">
        <f t="shared" si="244"/>
        <v>17002.125</v>
      </c>
      <c r="DN75" s="4" cm="1">
        <f t="array" ref="DN75">SUMPRODUCT(--(SUM(G75,AC75,AY75,BU75,CQ75,DM75)&gt;PARAMETRELER!$D$21:$D$24), (SUM(G75,AC75,AY75,BU75,CQ75,DM75)-PARAMETRELER!$D$21:$D$24), {0.15;0.05;0.07;0.08})-SUM($H$2,H75,AD75,AZ75,BV75,CR75)</f>
        <v>2550.3187499999985</v>
      </c>
      <c r="DO75" s="4">
        <f>PARAMETRELER!$D$13</f>
        <v>2550.3187499999985</v>
      </c>
      <c r="DP75" s="4">
        <f t="shared" si="245"/>
        <v>102012.75</v>
      </c>
      <c r="DQ75" s="4">
        <f t="shared" si="246"/>
        <v>85010.625</v>
      </c>
      <c r="DR75" s="4">
        <f t="shared" si="247"/>
        <v>20002.5</v>
      </c>
      <c r="DS75" s="4">
        <f>PARAMETRELER!$D$6</f>
        <v>20002.5</v>
      </c>
      <c r="DT75" s="4">
        <f t="shared" si="328"/>
        <v>0</v>
      </c>
      <c r="DU75" s="4">
        <f>IF(DI75&lt;=PARAMETRELER!$D$6,0,DT75*0.00759)</f>
        <v>0</v>
      </c>
      <c r="DV75" s="20">
        <f t="shared" si="285"/>
        <v>17002.125</v>
      </c>
      <c r="DW75" s="21">
        <f t="shared" si="286"/>
        <v>4100.5124999999998</v>
      </c>
      <c r="DX75" s="21">
        <f t="shared" si="248"/>
        <v>400.05</v>
      </c>
      <c r="DY75" s="22">
        <f t="shared" si="249"/>
        <v>24503.0625</v>
      </c>
      <c r="DZ75" s="44">
        <f t="shared" si="287"/>
        <v>1000.125</v>
      </c>
      <c r="EA75" s="45">
        <f t="shared" si="288"/>
        <v>23502.9375</v>
      </c>
      <c r="EC75" s="3">
        <v>73</v>
      </c>
      <c r="ED75" s="3" t="str">
        <f t="shared" si="250"/>
        <v xml:space="preserve"> AD SOYAD 73</v>
      </c>
      <c r="EE75" s="4">
        <f t="shared" si="329"/>
        <v>20002.5</v>
      </c>
      <c r="EF75" s="4">
        <f>PARAMETRELER!$D$4</f>
        <v>150018.75</v>
      </c>
      <c r="EG75" s="4">
        <f t="shared" si="330"/>
        <v>2800.3500000000004</v>
      </c>
      <c r="EH75" s="4">
        <f t="shared" si="331"/>
        <v>200.02500000000001</v>
      </c>
      <c r="EI75" s="4">
        <f t="shared" si="332"/>
        <v>17002.125</v>
      </c>
      <c r="EJ75" s="4" cm="1">
        <f t="array" ref="EJ75">SUMPRODUCT(--(SUM(G75,AC75,AY75,BU75,CQ75,DM75,EI75)&gt;PARAMETRELER!$D$21:$D$24), (SUM(G75,AC75,AY75,BU75,CQ75,DM75,EI75)-PARAMETRELER!$D$21:$D$24), {0.15;0.05;0.07;0.08})-SUM($H$2,H75,AD75,AZ75,BV75,CR75,DN75)</f>
        <v>3001.0625000000036</v>
      </c>
      <c r="EK75" s="4">
        <f>PARAMETRELER!$D$14</f>
        <v>3001.0625000000036</v>
      </c>
      <c r="EL75" s="4">
        <f t="shared" si="333"/>
        <v>119014.875</v>
      </c>
      <c r="EM75" s="4">
        <f t="shared" si="334"/>
        <v>102012.75</v>
      </c>
      <c r="EN75" s="4">
        <f t="shared" si="335"/>
        <v>20002.5</v>
      </c>
      <c r="EO75" s="4">
        <f>PARAMETRELER!$D$6</f>
        <v>20002.5</v>
      </c>
      <c r="EP75" s="4">
        <f t="shared" si="336"/>
        <v>0</v>
      </c>
      <c r="EQ75" s="4">
        <f>IF(EE75&lt;=PARAMETRELER!$D$6,0,EP75*0.00759)</f>
        <v>0</v>
      </c>
      <c r="ER75" s="20">
        <f t="shared" si="289"/>
        <v>17002.125</v>
      </c>
      <c r="ES75" s="21">
        <f t="shared" si="290"/>
        <v>4100.5124999999998</v>
      </c>
      <c r="ET75" s="21">
        <f t="shared" si="251"/>
        <v>400.05</v>
      </c>
      <c r="EU75" s="22">
        <f t="shared" si="252"/>
        <v>24503.0625</v>
      </c>
      <c r="EV75" s="44">
        <f t="shared" si="291"/>
        <v>1000.125</v>
      </c>
      <c r="EW75" s="45">
        <f t="shared" si="292"/>
        <v>23502.9375</v>
      </c>
      <c r="EY75" s="3">
        <v>73</v>
      </c>
      <c r="EZ75" s="3" t="str">
        <f t="shared" si="253"/>
        <v xml:space="preserve"> AD SOYAD 73</v>
      </c>
      <c r="FA75" s="4">
        <f t="shared" si="337"/>
        <v>20002.5</v>
      </c>
      <c r="FB75" s="4">
        <f>PARAMETRELER!$D$4</f>
        <v>150018.75</v>
      </c>
      <c r="FC75" s="4">
        <f t="shared" si="338"/>
        <v>2800.3500000000004</v>
      </c>
      <c r="FD75" s="4">
        <f t="shared" si="339"/>
        <v>200.02500000000001</v>
      </c>
      <c r="FE75" s="4">
        <f t="shared" si="340"/>
        <v>17002.125</v>
      </c>
      <c r="FF75" s="4" cm="1">
        <f t="array" ref="FF75">SUMPRODUCT(--(SUM(G75,AC75,AY75,BU75,CQ75,DM75,EI75,FE75)&gt;PARAMETRELER!$D$21:$D$24), (SUM(G75,AC75,AY75,BU75,CQ75,DM75,EI75,FE75)-PARAMETRELER!$D$21:$D$24), {0.15;0.05;0.07;0.08})-SUM($H$2,H75,AD75,AZ75,BV75,CR75,DN75,EJ75)</f>
        <v>3400.4249999999956</v>
      </c>
      <c r="FG75" s="4">
        <f>PARAMETRELER!$D$15</f>
        <v>3400.4249999999956</v>
      </c>
      <c r="FH75" s="4">
        <f t="shared" si="341"/>
        <v>136017</v>
      </c>
      <c r="FI75" s="4">
        <f t="shared" si="342"/>
        <v>119014.875</v>
      </c>
      <c r="FJ75" s="4">
        <f t="shared" si="343"/>
        <v>20002.5</v>
      </c>
      <c r="FK75" s="4">
        <f>PARAMETRELER!$D$6</f>
        <v>20002.5</v>
      </c>
      <c r="FL75" s="4">
        <f t="shared" si="344"/>
        <v>0</v>
      </c>
      <c r="FM75" s="4">
        <f>IF(FA75&lt;=PARAMETRELER!$D$6,0,FL75*0.00759)</f>
        <v>0</v>
      </c>
      <c r="FN75" s="20">
        <f t="shared" si="293"/>
        <v>17002.125</v>
      </c>
      <c r="FO75" s="21">
        <f t="shared" si="294"/>
        <v>4100.5124999999998</v>
      </c>
      <c r="FP75" s="21">
        <f t="shared" si="254"/>
        <v>400.05</v>
      </c>
      <c r="FQ75" s="22">
        <f t="shared" si="255"/>
        <v>24503.0625</v>
      </c>
      <c r="FR75" s="44">
        <f t="shared" si="295"/>
        <v>1000.125</v>
      </c>
      <c r="FS75" s="45">
        <f t="shared" si="296"/>
        <v>23502.9375</v>
      </c>
      <c r="FU75" s="3">
        <v>73</v>
      </c>
      <c r="FV75" s="3" t="str">
        <f t="shared" si="256"/>
        <v xml:space="preserve"> AD SOYAD 73</v>
      </c>
      <c r="FW75" s="4">
        <f t="shared" si="345"/>
        <v>20002.5</v>
      </c>
      <c r="FX75" s="4">
        <f>PARAMETRELER!$D$4</f>
        <v>150018.75</v>
      </c>
      <c r="FY75" s="4">
        <f t="shared" si="346"/>
        <v>2800.3500000000004</v>
      </c>
      <c r="FZ75" s="4">
        <f t="shared" si="347"/>
        <v>200.02500000000001</v>
      </c>
      <c r="GA75" s="4">
        <f t="shared" si="348"/>
        <v>17002.125</v>
      </c>
      <c r="GB75" s="4" cm="1">
        <f t="array" ref="GB75">SUMPRODUCT(--(SUM(G75,AC75,AY75,BU75,CQ75,DM75,EI75,FE75,GA75)&gt;PARAMETRELER!$D$21:$D$24), (SUM(G75,AC75,AY75,BU75,CQ75,DM75,EI75,FE75,GA75)-PARAMETRELER!$D$21:$D$24), {0.15;0.05;0.07;0.08})-SUM($H$2,H75,AD75,AZ75,BV75,CR75,DN75,EJ75,FF75)</f>
        <v>3400.4249999999993</v>
      </c>
      <c r="GC75" s="4">
        <f>PARAMETRELER!$D$16</f>
        <v>3400.4249999999993</v>
      </c>
      <c r="GD75" s="4">
        <f t="shared" si="349"/>
        <v>153019.125</v>
      </c>
      <c r="GE75" s="4">
        <f t="shared" si="350"/>
        <v>136017</v>
      </c>
      <c r="GF75" s="4">
        <f t="shared" si="351"/>
        <v>20002.5</v>
      </c>
      <c r="GG75" s="4">
        <f>PARAMETRELER!$D$6</f>
        <v>20002.5</v>
      </c>
      <c r="GH75" s="4">
        <f t="shared" si="352"/>
        <v>0</v>
      </c>
      <c r="GI75" s="4">
        <f>IF(FW75&lt;=PARAMETRELER!$D$6,0,GH75*0.00759)</f>
        <v>0</v>
      </c>
      <c r="GJ75" s="20">
        <f t="shared" si="297"/>
        <v>17002.125</v>
      </c>
      <c r="GK75" s="21">
        <f t="shared" si="298"/>
        <v>4100.5124999999998</v>
      </c>
      <c r="GL75" s="21">
        <f t="shared" si="257"/>
        <v>400.05</v>
      </c>
      <c r="GM75" s="22">
        <f t="shared" si="258"/>
        <v>24503.0625</v>
      </c>
      <c r="GN75" s="44">
        <f t="shared" si="299"/>
        <v>1000.125</v>
      </c>
      <c r="GO75" s="45">
        <f t="shared" si="300"/>
        <v>23502.9375</v>
      </c>
      <c r="GQ75" s="3">
        <v>73</v>
      </c>
      <c r="GR75" s="3" t="str">
        <f t="shared" si="259"/>
        <v xml:space="preserve"> AD SOYAD 73</v>
      </c>
      <c r="GS75" s="4">
        <f t="shared" si="353"/>
        <v>20002.5</v>
      </c>
      <c r="GT75" s="4">
        <f>PARAMETRELER!$D$4</f>
        <v>150018.75</v>
      </c>
      <c r="GU75" s="4">
        <f t="shared" si="354"/>
        <v>2800.3500000000004</v>
      </c>
      <c r="GV75" s="4">
        <f t="shared" si="355"/>
        <v>200.02500000000001</v>
      </c>
      <c r="GW75" s="4">
        <f t="shared" si="356"/>
        <v>17002.125</v>
      </c>
      <c r="GX75" s="4" cm="1">
        <f t="array" ref="GX75">SUMPRODUCT(--(SUM(G75,AC75,AY75,BU75,CQ75,DM75,EI75,FE75,GA75,GW75)&gt;PARAMETRELER!$D$21:$D$24), (SUM(G75,AC75,AY75,BU75,CQ75,DM75,EI75,FE75,GA75,GW75)-PARAMETRELER!$D$21:$D$24), {0.15;0.05;0.07;0.08})-SUM($H$2,H75,AD75,AZ75,BV75,CR75,DN75,EJ75,FF75,GB75)</f>
        <v>3400.4250000000029</v>
      </c>
      <c r="GY75" s="4">
        <f>PARAMETRELER!$D$17</f>
        <v>3400.4250000000029</v>
      </c>
      <c r="GZ75" s="4">
        <f t="shared" si="357"/>
        <v>170021.25</v>
      </c>
      <c r="HA75" s="4">
        <f t="shared" si="358"/>
        <v>153019.125</v>
      </c>
      <c r="HB75" s="4">
        <f t="shared" si="359"/>
        <v>20002.5</v>
      </c>
      <c r="HC75" s="4">
        <f>PARAMETRELER!$D$6</f>
        <v>20002.5</v>
      </c>
      <c r="HD75" s="4">
        <f t="shared" si="360"/>
        <v>0</v>
      </c>
      <c r="HE75" s="4">
        <f>IF(GS75&lt;=PARAMETRELER!$D$6,0,HD75*0.00759)</f>
        <v>0</v>
      </c>
      <c r="HF75" s="20">
        <f t="shared" si="301"/>
        <v>17002.125</v>
      </c>
      <c r="HG75" s="21">
        <f t="shared" si="302"/>
        <v>4100.5124999999998</v>
      </c>
      <c r="HH75" s="21">
        <f t="shared" si="260"/>
        <v>400.05</v>
      </c>
      <c r="HI75" s="22">
        <f t="shared" si="261"/>
        <v>24503.0625</v>
      </c>
      <c r="HJ75" s="44">
        <f t="shared" si="303"/>
        <v>1000.125</v>
      </c>
      <c r="HK75" s="45">
        <f t="shared" si="304"/>
        <v>23502.9375</v>
      </c>
      <c r="HM75" s="3">
        <v>73</v>
      </c>
      <c r="HN75" s="3" t="str">
        <f t="shared" si="262"/>
        <v xml:space="preserve"> AD SOYAD 73</v>
      </c>
      <c r="HO75" s="4">
        <f t="shared" si="361"/>
        <v>20002.5</v>
      </c>
      <c r="HP75" s="4">
        <f>PARAMETRELER!$D$4</f>
        <v>150018.75</v>
      </c>
      <c r="HQ75" s="4">
        <f t="shared" si="362"/>
        <v>2800.3500000000004</v>
      </c>
      <c r="HR75" s="4">
        <f t="shared" si="363"/>
        <v>200.02500000000001</v>
      </c>
      <c r="HS75" s="4">
        <f t="shared" si="364"/>
        <v>17002.125</v>
      </c>
      <c r="HT75" s="4" cm="1">
        <f t="array" ref="HT75">SUMPRODUCT(--(SUM(G75,AC75,AY75,BU75,CQ75,DM75,EI75,FE75,GA75,GW75,HS75)&gt;PARAMETRELER!$D$21:$D$24), (SUM(G75,AC75,AY75,BU75,CQ75,DM75,EI75,FE75,GA75,GW75,HS75)-PARAMETRELER!$D$21:$D$24), {0.15;0.05;0.07;0.08})-SUM($H$2,H75,AD75,AZ75,BV75,CR75,DN75,EJ75,FF75,GB75,GX75)</f>
        <v>3400.4249999999993</v>
      </c>
      <c r="HU75" s="4">
        <f>PARAMETRELER!$D$18</f>
        <v>3400.4249999999993</v>
      </c>
      <c r="HV75" s="4">
        <f t="shared" si="365"/>
        <v>187023.375</v>
      </c>
      <c r="HW75" s="4">
        <f t="shared" si="366"/>
        <v>170021.25</v>
      </c>
      <c r="HX75" s="4">
        <f t="shared" si="367"/>
        <v>20002.5</v>
      </c>
      <c r="HY75" s="4">
        <f>PARAMETRELER!$D$6</f>
        <v>20002.5</v>
      </c>
      <c r="HZ75" s="4">
        <f t="shared" si="368"/>
        <v>0</v>
      </c>
      <c r="IA75" s="4">
        <f>IF(HO75&lt;=PARAMETRELER!$D$6,0,HZ75*0.00759)</f>
        <v>0</v>
      </c>
      <c r="IB75" s="20">
        <f t="shared" si="305"/>
        <v>17002.125</v>
      </c>
      <c r="IC75" s="21">
        <f t="shared" si="306"/>
        <v>4100.5124999999998</v>
      </c>
      <c r="ID75" s="21">
        <f t="shared" si="263"/>
        <v>400.05</v>
      </c>
      <c r="IE75" s="22">
        <f t="shared" si="264"/>
        <v>24503.0625</v>
      </c>
      <c r="IF75" s="44">
        <f t="shared" si="307"/>
        <v>1000.125</v>
      </c>
      <c r="IG75" s="45">
        <f t="shared" si="308"/>
        <v>23502.9375</v>
      </c>
      <c r="II75" s="3">
        <v>73</v>
      </c>
      <c r="IJ75" s="3" t="str">
        <f t="shared" si="265"/>
        <v xml:space="preserve"> AD SOYAD 73</v>
      </c>
      <c r="IK75" s="4">
        <f t="shared" si="369"/>
        <v>20002.5</v>
      </c>
      <c r="IL75" s="4">
        <f>PARAMETRELER!$D$4</f>
        <v>150018.75</v>
      </c>
      <c r="IM75" s="4">
        <f t="shared" si="370"/>
        <v>2800.3500000000004</v>
      </c>
      <c r="IN75" s="4">
        <f t="shared" si="371"/>
        <v>200.02500000000001</v>
      </c>
      <c r="IO75" s="4">
        <f t="shared" si="372"/>
        <v>17002.125</v>
      </c>
      <c r="IP75" s="4" cm="1">
        <f t="array" ref="IP75">SUMPRODUCT(--(SUM(G75,AC75,AY75,BU75,CQ75,DM75,EI75,FE75,GA75,GW75,HS75,IO75)&gt;PARAMETRELER!$D$21:$D$24), (SUM(G75,AC75,AY75,BU75,CQ75,DM75,EI75,FE75,GA75,GW75,HS75,IO75)-PARAMETRELER!$D$21:$D$24), {0.15;0.05;0.07;0.08})-SUM($H$2,H75,AD75,AZ75,BV75,CR75,DN75,EJ75,FF75,GB75,GX75,HT75)</f>
        <v>3400.4249999999993</v>
      </c>
      <c r="IQ75" s="4">
        <f>PARAMETRELER!$D$19</f>
        <v>3400.4249999999993</v>
      </c>
      <c r="IR75" s="4">
        <f t="shared" si="373"/>
        <v>204025.5</v>
      </c>
      <c r="IS75" s="4">
        <f t="shared" si="374"/>
        <v>187023.375</v>
      </c>
      <c r="IT75" s="4">
        <f t="shared" si="375"/>
        <v>20002.5</v>
      </c>
      <c r="IU75" s="4">
        <f>PARAMETRELER!$D$6</f>
        <v>20002.5</v>
      </c>
      <c r="IV75" s="4">
        <f t="shared" si="376"/>
        <v>0</v>
      </c>
      <c r="IW75" s="4">
        <f>IF(IK75&lt;=PARAMETRELER!$D$6,0,IV75*0.00759)</f>
        <v>0</v>
      </c>
      <c r="IX75" s="20">
        <f t="shared" si="309"/>
        <v>17002.125</v>
      </c>
      <c r="IY75" s="21">
        <f t="shared" si="310"/>
        <v>4100.5124999999998</v>
      </c>
      <c r="IZ75" s="21">
        <f t="shared" si="266"/>
        <v>400.05</v>
      </c>
      <c r="JA75" s="22">
        <f t="shared" si="267"/>
        <v>24503.0625</v>
      </c>
      <c r="JB75" s="44">
        <f t="shared" si="311"/>
        <v>1000.125</v>
      </c>
      <c r="JC75" s="45">
        <f t="shared" si="312"/>
        <v>23502.9375</v>
      </c>
    </row>
    <row r="76" spans="1:263" ht="15.6" x14ac:dyDescent="0.3">
      <c r="A76" s="2">
        <v>74</v>
      </c>
      <c r="B76" s="2" t="str">
        <f>'YILLIK MALİYET RAPORU'!B76</f>
        <v xml:space="preserve"> AD SOYAD 74</v>
      </c>
      <c r="C76" s="7">
        <f>'YILLIK MALİYET RAPORU'!C76</f>
        <v>20002.5</v>
      </c>
      <c r="D76" s="11">
        <f>PARAMETRELER!$D$4</f>
        <v>150018.75</v>
      </c>
      <c r="E76" s="7">
        <f t="shared" si="202"/>
        <v>2800.3500000000004</v>
      </c>
      <c r="F76" s="7">
        <f t="shared" si="203"/>
        <v>200.02500000000001</v>
      </c>
      <c r="G76" s="7">
        <f t="shared" si="204"/>
        <v>17002.125</v>
      </c>
      <c r="H76" s="7" cm="1">
        <f t="array" ref="H76">SUMPRODUCT(--(SUM(G76:G76)&gt;PARAMETRELER!$D$21:$D$24), (SUM(G76:G76)-PARAMETRELER!$D$21:$D$24), {0.15;0.05;0.07;0.08})-SUM($H$2:$H$2)</f>
        <v>2550.3187499999999</v>
      </c>
      <c r="I76" s="7">
        <f>PARAMETRELER!$D$8</f>
        <v>2550.3187499999999</v>
      </c>
      <c r="J76" s="7">
        <f t="shared" si="205"/>
        <v>17002.125</v>
      </c>
      <c r="K76" s="7">
        <v>0</v>
      </c>
      <c r="L76" s="7">
        <f t="shared" si="206"/>
        <v>20002.5</v>
      </c>
      <c r="M76" s="5">
        <f>PARAMETRELER!$D$6</f>
        <v>20002.5</v>
      </c>
      <c r="N76" s="7">
        <f t="shared" si="313"/>
        <v>0</v>
      </c>
      <c r="O76" s="7">
        <f>IF(C76&lt;=PARAMETRELER!$D$6,0,N76*0.00759)</f>
        <v>0</v>
      </c>
      <c r="P76" s="20">
        <f t="shared" si="207"/>
        <v>17002.125</v>
      </c>
      <c r="Q76" s="21">
        <f t="shared" si="208"/>
        <v>4100.5124999999998</v>
      </c>
      <c r="R76" s="21">
        <f t="shared" si="209"/>
        <v>400.05</v>
      </c>
      <c r="S76" s="20">
        <f t="shared" si="210"/>
        <v>24503.0625</v>
      </c>
      <c r="T76" s="44">
        <f t="shared" si="211"/>
        <v>1000.125</v>
      </c>
      <c r="U76" s="45">
        <f t="shared" si="268"/>
        <v>23502.9375</v>
      </c>
      <c r="W76" s="2">
        <v>74</v>
      </c>
      <c r="X76" s="2" t="str">
        <f t="shared" si="212"/>
        <v xml:space="preserve"> AD SOYAD 74</v>
      </c>
      <c r="Y76" s="7">
        <f t="shared" si="213"/>
        <v>20002.5</v>
      </c>
      <c r="Z76" s="11">
        <f>PARAMETRELER!$D$4</f>
        <v>150018.75</v>
      </c>
      <c r="AA76" s="7">
        <f t="shared" si="314"/>
        <v>2800.3500000000004</v>
      </c>
      <c r="AB76" s="7">
        <f t="shared" si="315"/>
        <v>200.02500000000001</v>
      </c>
      <c r="AC76" s="7">
        <f t="shared" si="214"/>
        <v>17002.125</v>
      </c>
      <c r="AD76" s="7" cm="1">
        <f t="array" ref="AD76">SUMPRODUCT(--(SUM(G76,AC76)&gt;PARAMETRELER!$D$21:$D$24), (SUM(G76,AC76)-PARAMETRELER!$D$21:$D$24), {0.15;0.05;0.07;0.08})-SUM($H$2,H76)</f>
        <v>2550.3187499999999</v>
      </c>
      <c r="AE76" s="7">
        <f>PARAMETRELER!$D$9</f>
        <v>2550.3187499999999</v>
      </c>
      <c r="AF76" s="7">
        <f t="shared" si="215"/>
        <v>34004.25</v>
      </c>
      <c r="AG76" s="7">
        <f t="shared" si="216"/>
        <v>17002.125</v>
      </c>
      <c r="AH76" s="7">
        <f t="shared" si="217"/>
        <v>20002.5</v>
      </c>
      <c r="AI76" s="5">
        <f>PARAMETRELER!$D$6</f>
        <v>20002.5</v>
      </c>
      <c r="AJ76" s="7">
        <f t="shared" si="316"/>
        <v>0</v>
      </c>
      <c r="AK76" s="7">
        <f>IF(Y76&lt;=PARAMETRELER!$D$6,0,AJ76*0.00759)</f>
        <v>0</v>
      </c>
      <c r="AL76" s="20">
        <f t="shared" si="269"/>
        <v>17002.125</v>
      </c>
      <c r="AM76" s="21">
        <f t="shared" si="270"/>
        <v>4100.5124999999998</v>
      </c>
      <c r="AN76" s="21">
        <f t="shared" si="218"/>
        <v>400.05</v>
      </c>
      <c r="AO76" s="20">
        <f t="shared" si="219"/>
        <v>24503.0625</v>
      </c>
      <c r="AP76" s="44">
        <f t="shared" si="271"/>
        <v>1000.125</v>
      </c>
      <c r="AQ76" s="45">
        <f t="shared" si="272"/>
        <v>23502.9375</v>
      </c>
      <c r="AS76" s="2">
        <v>74</v>
      </c>
      <c r="AT76" s="2" t="str">
        <f t="shared" si="220"/>
        <v xml:space="preserve"> AD SOYAD 74</v>
      </c>
      <c r="AU76" s="7">
        <f t="shared" si="221"/>
        <v>20002.5</v>
      </c>
      <c r="AV76" s="11">
        <f>PARAMETRELER!$D$4</f>
        <v>150018.75</v>
      </c>
      <c r="AW76" s="7">
        <f t="shared" si="317"/>
        <v>2800.3500000000004</v>
      </c>
      <c r="AX76" s="7">
        <f t="shared" si="318"/>
        <v>200.02500000000001</v>
      </c>
      <c r="AY76" s="7">
        <f t="shared" si="222"/>
        <v>17002.125</v>
      </c>
      <c r="AZ76" s="7" cm="1">
        <f t="array" ref="AZ76">SUMPRODUCT(--(SUM(G76,AC76,AY76)&gt;PARAMETRELER!$D$21:$D$24), (SUM(G76,AC76,AY76)-PARAMETRELER!$D$21:$D$24), {0.15;0.05;0.07;0.08})-SUM($H$2,H76,AD76)</f>
        <v>2550.3187499999995</v>
      </c>
      <c r="BA76" s="7">
        <f>PARAMETRELER!$D$10</f>
        <v>2550.3187499999995</v>
      </c>
      <c r="BB76" s="7">
        <f t="shared" si="223"/>
        <v>51006.375</v>
      </c>
      <c r="BC76" s="7">
        <f t="shared" si="224"/>
        <v>34004.25</v>
      </c>
      <c r="BD76" s="7">
        <f t="shared" si="225"/>
        <v>20002.5</v>
      </c>
      <c r="BE76" s="5">
        <f>PARAMETRELER!$D$6</f>
        <v>20002.5</v>
      </c>
      <c r="BF76" s="7">
        <f t="shared" si="319"/>
        <v>0</v>
      </c>
      <c r="BG76" s="7">
        <f>IF(AU76&lt;=PARAMETRELER!$D$6,0,BF76*0.00759)</f>
        <v>0</v>
      </c>
      <c r="BH76" s="20">
        <f t="shared" si="273"/>
        <v>17002.125</v>
      </c>
      <c r="BI76" s="21">
        <f t="shared" si="274"/>
        <v>4100.5124999999998</v>
      </c>
      <c r="BJ76" s="21">
        <f t="shared" si="226"/>
        <v>400.05</v>
      </c>
      <c r="BK76" s="20">
        <f t="shared" si="227"/>
        <v>24503.0625</v>
      </c>
      <c r="BL76" s="44">
        <f t="shared" si="275"/>
        <v>1000.125</v>
      </c>
      <c r="BM76" s="45">
        <f t="shared" si="276"/>
        <v>23502.9375</v>
      </c>
      <c r="BO76" s="2">
        <v>74</v>
      </c>
      <c r="BP76" s="2" t="str">
        <f t="shared" si="228"/>
        <v xml:space="preserve"> AD SOYAD 74</v>
      </c>
      <c r="BQ76" s="7">
        <f t="shared" si="229"/>
        <v>20002.5</v>
      </c>
      <c r="BR76" s="11">
        <f>PARAMETRELER!$D$4</f>
        <v>150018.75</v>
      </c>
      <c r="BS76" s="7">
        <f t="shared" si="320"/>
        <v>2800.3500000000004</v>
      </c>
      <c r="BT76" s="7">
        <f t="shared" si="321"/>
        <v>200.02500000000001</v>
      </c>
      <c r="BU76" s="7">
        <f t="shared" si="230"/>
        <v>17002.125</v>
      </c>
      <c r="BV76" s="7" cm="1">
        <f t="array" ref="BV76">SUMPRODUCT(--(SUM(G76,AC76,AY76,BU76)&gt;PARAMETRELER!$D$21:$D$24), (SUM(G76,AC76,AY76,BU76)-PARAMETRELER!$D$21:$D$24), {0.15;0.05;0.07;0.08})-SUM($H$2,H76,AD76,AZ76)</f>
        <v>2550.3187500000004</v>
      </c>
      <c r="BW76" s="7">
        <f>PARAMETRELER!$D$11</f>
        <v>2550.3187500000004</v>
      </c>
      <c r="BX76" s="7">
        <f t="shared" si="231"/>
        <v>68008.5</v>
      </c>
      <c r="BY76" s="7">
        <f t="shared" si="232"/>
        <v>51006.375</v>
      </c>
      <c r="BZ76" s="7">
        <f t="shared" si="233"/>
        <v>20002.5</v>
      </c>
      <c r="CA76" s="5">
        <f>PARAMETRELER!$D$6</f>
        <v>20002.5</v>
      </c>
      <c r="CB76" s="7">
        <f t="shared" si="322"/>
        <v>0</v>
      </c>
      <c r="CC76" s="7">
        <f>IF(BQ76&lt;=PARAMETRELER!$D$6,0,CB76*0.00759)</f>
        <v>0</v>
      </c>
      <c r="CD76" s="20">
        <f t="shared" si="277"/>
        <v>17002.125</v>
      </c>
      <c r="CE76" s="21">
        <f t="shared" si="278"/>
        <v>4100.5124999999998</v>
      </c>
      <c r="CF76" s="21">
        <f t="shared" si="234"/>
        <v>400.05</v>
      </c>
      <c r="CG76" s="20">
        <f t="shared" si="235"/>
        <v>24503.0625</v>
      </c>
      <c r="CH76" s="44">
        <f t="shared" si="279"/>
        <v>1000.125</v>
      </c>
      <c r="CI76" s="45">
        <f t="shared" si="280"/>
        <v>23502.9375</v>
      </c>
      <c r="CK76" s="2">
        <v>74</v>
      </c>
      <c r="CL76" s="2" t="str">
        <f t="shared" si="236"/>
        <v xml:space="preserve"> AD SOYAD 74</v>
      </c>
      <c r="CM76" s="7">
        <f t="shared" si="237"/>
        <v>20002.5</v>
      </c>
      <c r="CN76" s="11">
        <f>PARAMETRELER!$D$4</f>
        <v>150018.75</v>
      </c>
      <c r="CO76" s="7">
        <f t="shared" si="323"/>
        <v>2800.3500000000004</v>
      </c>
      <c r="CP76" s="7">
        <f t="shared" si="324"/>
        <v>200.02500000000001</v>
      </c>
      <c r="CQ76" s="7">
        <f t="shared" si="238"/>
        <v>17002.125</v>
      </c>
      <c r="CR76" s="7" cm="1">
        <f t="array" ref="CR76">SUMPRODUCT(--(SUM(G76,AC76,AY76,BU76,CQ76)&gt;PARAMETRELER!$D$21:$D$24), (SUM(G76,AC76,AY76,BU76,CQ76)-PARAMETRELER!$D$21:$D$24), {0.15;0.05;0.07;0.08})-SUM($H$2,H76,AD76,AZ76,BV76)</f>
        <v>2550.3187500000004</v>
      </c>
      <c r="CS76" s="7">
        <f>PARAMETRELER!$D$12</f>
        <v>2550.3187500000004</v>
      </c>
      <c r="CT76" s="7">
        <f t="shared" si="239"/>
        <v>85010.625</v>
      </c>
      <c r="CU76" s="7">
        <f t="shared" si="240"/>
        <v>68008.5</v>
      </c>
      <c r="CV76" s="7">
        <f t="shared" si="241"/>
        <v>20002.5</v>
      </c>
      <c r="CW76" s="5">
        <f>PARAMETRELER!$D$6</f>
        <v>20002.5</v>
      </c>
      <c r="CX76" s="7">
        <f t="shared" si="325"/>
        <v>0</v>
      </c>
      <c r="CY76" s="7">
        <f>IF(CM76&lt;=PARAMETRELER!$D$6,0,CX76*0.00759)</f>
        <v>0</v>
      </c>
      <c r="CZ76" s="20">
        <f t="shared" si="281"/>
        <v>17002.125</v>
      </c>
      <c r="DA76" s="21">
        <f t="shared" si="282"/>
        <v>4100.5124999999998</v>
      </c>
      <c r="DB76" s="21">
        <f t="shared" si="242"/>
        <v>400.05</v>
      </c>
      <c r="DC76" s="20">
        <f t="shared" si="243"/>
        <v>24503.0625</v>
      </c>
      <c r="DD76" s="44">
        <f t="shared" si="283"/>
        <v>1000.125</v>
      </c>
      <c r="DE76" s="45">
        <f t="shared" si="284"/>
        <v>23502.9375</v>
      </c>
      <c r="DG76" s="2">
        <v>74</v>
      </c>
      <c r="DH76" s="2" t="str">
        <f t="shared" si="377"/>
        <v xml:space="preserve"> AD SOYAD 74</v>
      </c>
      <c r="DI76" s="7">
        <f t="shared" si="378"/>
        <v>20002.5</v>
      </c>
      <c r="DJ76" s="11">
        <f>PARAMETRELER!$D$4</f>
        <v>150018.75</v>
      </c>
      <c r="DK76" s="7">
        <f t="shared" si="326"/>
        <v>2800.3500000000004</v>
      </c>
      <c r="DL76" s="7">
        <f t="shared" si="327"/>
        <v>200.02500000000001</v>
      </c>
      <c r="DM76" s="7">
        <f t="shared" si="244"/>
        <v>17002.125</v>
      </c>
      <c r="DN76" s="7" cm="1">
        <f t="array" ref="DN76">SUMPRODUCT(--(SUM(G76,AC76,AY76,BU76,CQ76,DM76)&gt;PARAMETRELER!$D$21:$D$24), (SUM(G76,AC76,AY76,BU76,CQ76,DM76)-PARAMETRELER!$D$21:$D$24), {0.15;0.05;0.07;0.08})-SUM($H$2,H76,AD76,AZ76,BV76,CR76)</f>
        <v>2550.3187499999985</v>
      </c>
      <c r="DO76" s="7">
        <f>PARAMETRELER!$D$13</f>
        <v>2550.3187499999985</v>
      </c>
      <c r="DP76" s="7">
        <f t="shared" si="245"/>
        <v>102012.75</v>
      </c>
      <c r="DQ76" s="7">
        <f t="shared" si="246"/>
        <v>85010.625</v>
      </c>
      <c r="DR76" s="7">
        <f t="shared" si="247"/>
        <v>20002.5</v>
      </c>
      <c r="DS76" s="5">
        <f>PARAMETRELER!$D$6</f>
        <v>20002.5</v>
      </c>
      <c r="DT76" s="7">
        <f t="shared" si="328"/>
        <v>0</v>
      </c>
      <c r="DU76" s="7">
        <f>IF(DI76&lt;=PARAMETRELER!$D$6,0,DT76*0.00759)</f>
        <v>0</v>
      </c>
      <c r="DV76" s="20">
        <f t="shared" si="285"/>
        <v>17002.125</v>
      </c>
      <c r="DW76" s="21">
        <f t="shared" si="286"/>
        <v>4100.5124999999998</v>
      </c>
      <c r="DX76" s="21">
        <f t="shared" si="248"/>
        <v>400.05</v>
      </c>
      <c r="DY76" s="20">
        <f t="shared" si="249"/>
        <v>24503.0625</v>
      </c>
      <c r="DZ76" s="44">
        <f t="shared" si="287"/>
        <v>1000.125</v>
      </c>
      <c r="EA76" s="45">
        <f t="shared" si="288"/>
        <v>23502.9375</v>
      </c>
      <c r="EC76" s="2">
        <v>74</v>
      </c>
      <c r="ED76" s="2" t="str">
        <f t="shared" si="250"/>
        <v xml:space="preserve"> AD SOYAD 74</v>
      </c>
      <c r="EE76" s="7">
        <f t="shared" si="329"/>
        <v>20002.5</v>
      </c>
      <c r="EF76" s="11">
        <f>PARAMETRELER!$D$4</f>
        <v>150018.75</v>
      </c>
      <c r="EG76" s="7">
        <f t="shared" si="330"/>
        <v>2800.3500000000004</v>
      </c>
      <c r="EH76" s="7">
        <f t="shared" si="331"/>
        <v>200.02500000000001</v>
      </c>
      <c r="EI76" s="7">
        <f t="shared" si="332"/>
        <v>17002.125</v>
      </c>
      <c r="EJ76" s="7" cm="1">
        <f t="array" ref="EJ76">SUMPRODUCT(--(SUM(G76,AC76,AY76,BU76,CQ76,DM76,EI76)&gt;PARAMETRELER!$D$21:$D$24), (SUM(G76,AC76,AY76,BU76,CQ76,DM76,EI76)-PARAMETRELER!$D$21:$D$24), {0.15;0.05;0.07;0.08})-SUM($H$2,H76,AD76,AZ76,BV76,CR76,DN76)</f>
        <v>3001.0625000000036</v>
      </c>
      <c r="EK76" s="7">
        <f>PARAMETRELER!$D$14</f>
        <v>3001.0625000000036</v>
      </c>
      <c r="EL76" s="7">
        <f t="shared" si="333"/>
        <v>119014.875</v>
      </c>
      <c r="EM76" s="7">
        <f t="shared" si="334"/>
        <v>102012.75</v>
      </c>
      <c r="EN76" s="7">
        <f t="shared" si="335"/>
        <v>20002.5</v>
      </c>
      <c r="EO76" s="5">
        <f>PARAMETRELER!$D$6</f>
        <v>20002.5</v>
      </c>
      <c r="EP76" s="7">
        <f t="shared" si="336"/>
        <v>0</v>
      </c>
      <c r="EQ76" s="7">
        <f>IF(EE76&lt;=PARAMETRELER!$D$6,0,EP76*0.00759)</f>
        <v>0</v>
      </c>
      <c r="ER76" s="20">
        <f t="shared" si="289"/>
        <v>17002.125</v>
      </c>
      <c r="ES76" s="21">
        <f t="shared" si="290"/>
        <v>4100.5124999999998</v>
      </c>
      <c r="ET76" s="21">
        <f t="shared" si="251"/>
        <v>400.05</v>
      </c>
      <c r="EU76" s="20">
        <f t="shared" si="252"/>
        <v>24503.0625</v>
      </c>
      <c r="EV76" s="44">
        <f t="shared" si="291"/>
        <v>1000.125</v>
      </c>
      <c r="EW76" s="45">
        <f t="shared" si="292"/>
        <v>23502.9375</v>
      </c>
      <c r="EY76" s="2">
        <v>74</v>
      </c>
      <c r="EZ76" s="2" t="str">
        <f t="shared" si="253"/>
        <v xml:space="preserve"> AD SOYAD 74</v>
      </c>
      <c r="FA76" s="7">
        <f t="shared" si="337"/>
        <v>20002.5</v>
      </c>
      <c r="FB76" s="11">
        <f>PARAMETRELER!$D$4</f>
        <v>150018.75</v>
      </c>
      <c r="FC76" s="7">
        <f t="shared" si="338"/>
        <v>2800.3500000000004</v>
      </c>
      <c r="FD76" s="7">
        <f t="shared" si="339"/>
        <v>200.02500000000001</v>
      </c>
      <c r="FE76" s="7">
        <f t="shared" si="340"/>
        <v>17002.125</v>
      </c>
      <c r="FF76" s="7" cm="1">
        <f t="array" ref="FF76">SUMPRODUCT(--(SUM(G76,AC76,AY76,BU76,CQ76,DM76,EI76,FE76)&gt;PARAMETRELER!$D$21:$D$24), (SUM(G76,AC76,AY76,BU76,CQ76,DM76,EI76,FE76)-PARAMETRELER!$D$21:$D$24), {0.15;0.05;0.07;0.08})-SUM($H$2,H76,AD76,AZ76,BV76,CR76,DN76,EJ76)</f>
        <v>3400.4249999999956</v>
      </c>
      <c r="FG76" s="7">
        <f>PARAMETRELER!$D$15</f>
        <v>3400.4249999999956</v>
      </c>
      <c r="FH76" s="7">
        <f t="shared" si="341"/>
        <v>136017</v>
      </c>
      <c r="FI76" s="7">
        <f t="shared" si="342"/>
        <v>119014.875</v>
      </c>
      <c r="FJ76" s="7">
        <f t="shared" si="343"/>
        <v>20002.5</v>
      </c>
      <c r="FK76" s="5">
        <f>PARAMETRELER!$D$6</f>
        <v>20002.5</v>
      </c>
      <c r="FL76" s="7">
        <f t="shared" si="344"/>
        <v>0</v>
      </c>
      <c r="FM76" s="7">
        <f>IF(FA76&lt;=PARAMETRELER!$D$6,0,FL76*0.00759)</f>
        <v>0</v>
      </c>
      <c r="FN76" s="20">
        <f t="shared" si="293"/>
        <v>17002.125</v>
      </c>
      <c r="FO76" s="21">
        <f t="shared" si="294"/>
        <v>4100.5124999999998</v>
      </c>
      <c r="FP76" s="21">
        <f t="shared" si="254"/>
        <v>400.05</v>
      </c>
      <c r="FQ76" s="20">
        <f t="shared" si="255"/>
        <v>24503.0625</v>
      </c>
      <c r="FR76" s="44">
        <f t="shared" si="295"/>
        <v>1000.125</v>
      </c>
      <c r="FS76" s="45">
        <f t="shared" si="296"/>
        <v>23502.9375</v>
      </c>
      <c r="FU76" s="2">
        <v>74</v>
      </c>
      <c r="FV76" s="2" t="str">
        <f t="shared" si="256"/>
        <v xml:space="preserve"> AD SOYAD 74</v>
      </c>
      <c r="FW76" s="7">
        <f t="shared" si="345"/>
        <v>20002.5</v>
      </c>
      <c r="FX76" s="11">
        <f>PARAMETRELER!$D$4</f>
        <v>150018.75</v>
      </c>
      <c r="FY76" s="7">
        <f t="shared" si="346"/>
        <v>2800.3500000000004</v>
      </c>
      <c r="FZ76" s="7">
        <f t="shared" si="347"/>
        <v>200.02500000000001</v>
      </c>
      <c r="GA76" s="7">
        <f t="shared" si="348"/>
        <v>17002.125</v>
      </c>
      <c r="GB76" s="7" cm="1">
        <f t="array" ref="GB76">SUMPRODUCT(--(SUM(G76,AC76,AY76,BU76,CQ76,DM76,EI76,FE76,GA76)&gt;PARAMETRELER!$D$21:$D$24), (SUM(G76,AC76,AY76,BU76,CQ76,DM76,EI76,FE76,GA76)-PARAMETRELER!$D$21:$D$24), {0.15;0.05;0.07;0.08})-SUM($H$2,H76,AD76,AZ76,BV76,CR76,DN76,EJ76,FF76)</f>
        <v>3400.4249999999993</v>
      </c>
      <c r="GC76" s="7">
        <f>PARAMETRELER!$D$16</f>
        <v>3400.4249999999993</v>
      </c>
      <c r="GD76" s="7">
        <f t="shared" si="349"/>
        <v>153019.125</v>
      </c>
      <c r="GE76" s="7">
        <f t="shared" si="350"/>
        <v>136017</v>
      </c>
      <c r="GF76" s="7">
        <f t="shared" si="351"/>
        <v>20002.5</v>
      </c>
      <c r="GG76" s="5">
        <f>PARAMETRELER!$D$6</f>
        <v>20002.5</v>
      </c>
      <c r="GH76" s="7">
        <f t="shared" si="352"/>
        <v>0</v>
      </c>
      <c r="GI76" s="7">
        <f>IF(FW76&lt;=PARAMETRELER!$D$6,0,GH76*0.00759)</f>
        <v>0</v>
      </c>
      <c r="GJ76" s="20">
        <f t="shared" si="297"/>
        <v>17002.125</v>
      </c>
      <c r="GK76" s="21">
        <f t="shared" si="298"/>
        <v>4100.5124999999998</v>
      </c>
      <c r="GL76" s="21">
        <f t="shared" si="257"/>
        <v>400.05</v>
      </c>
      <c r="GM76" s="20">
        <f t="shared" si="258"/>
        <v>24503.0625</v>
      </c>
      <c r="GN76" s="44">
        <f t="shared" si="299"/>
        <v>1000.125</v>
      </c>
      <c r="GO76" s="45">
        <f t="shared" si="300"/>
        <v>23502.9375</v>
      </c>
      <c r="GQ76" s="2">
        <v>74</v>
      </c>
      <c r="GR76" s="2" t="str">
        <f t="shared" si="259"/>
        <v xml:space="preserve"> AD SOYAD 74</v>
      </c>
      <c r="GS76" s="7">
        <f t="shared" si="353"/>
        <v>20002.5</v>
      </c>
      <c r="GT76" s="11">
        <f>PARAMETRELER!$D$4</f>
        <v>150018.75</v>
      </c>
      <c r="GU76" s="7">
        <f t="shared" si="354"/>
        <v>2800.3500000000004</v>
      </c>
      <c r="GV76" s="7">
        <f t="shared" si="355"/>
        <v>200.02500000000001</v>
      </c>
      <c r="GW76" s="7">
        <f t="shared" si="356"/>
        <v>17002.125</v>
      </c>
      <c r="GX76" s="7" cm="1">
        <f t="array" ref="GX76">SUMPRODUCT(--(SUM(G76,AC76,AY76,BU76,CQ76,DM76,EI76,FE76,GA76,GW76)&gt;PARAMETRELER!$D$21:$D$24), (SUM(G76,AC76,AY76,BU76,CQ76,DM76,EI76,FE76,GA76,GW76)-PARAMETRELER!$D$21:$D$24), {0.15;0.05;0.07;0.08})-SUM($H$2,H76,AD76,AZ76,BV76,CR76,DN76,EJ76,FF76,GB76)</f>
        <v>3400.4250000000029</v>
      </c>
      <c r="GY76" s="7">
        <f>PARAMETRELER!$D$17</f>
        <v>3400.4250000000029</v>
      </c>
      <c r="GZ76" s="7">
        <f t="shared" si="357"/>
        <v>170021.25</v>
      </c>
      <c r="HA76" s="7">
        <f t="shared" si="358"/>
        <v>153019.125</v>
      </c>
      <c r="HB76" s="7">
        <f t="shared" si="359"/>
        <v>20002.5</v>
      </c>
      <c r="HC76" s="5">
        <f>PARAMETRELER!$D$6</f>
        <v>20002.5</v>
      </c>
      <c r="HD76" s="7">
        <f t="shared" si="360"/>
        <v>0</v>
      </c>
      <c r="HE76" s="7">
        <f>IF(GS76&lt;=PARAMETRELER!$D$6,0,HD76*0.00759)</f>
        <v>0</v>
      </c>
      <c r="HF76" s="20">
        <f t="shared" si="301"/>
        <v>17002.125</v>
      </c>
      <c r="HG76" s="21">
        <f t="shared" si="302"/>
        <v>4100.5124999999998</v>
      </c>
      <c r="HH76" s="21">
        <f t="shared" si="260"/>
        <v>400.05</v>
      </c>
      <c r="HI76" s="20">
        <f t="shared" si="261"/>
        <v>24503.0625</v>
      </c>
      <c r="HJ76" s="44">
        <f t="shared" si="303"/>
        <v>1000.125</v>
      </c>
      <c r="HK76" s="45">
        <f t="shared" si="304"/>
        <v>23502.9375</v>
      </c>
      <c r="HM76" s="2">
        <v>74</v>
      </c>
      <c r="HN76" s="2" t="str">
        <f t="shared" si="262"/>
        <v xml:space="preserve"> AD SOYAD 74</v>
      </c>
      <c r="HO76" s="7">
        <f t="shared" si="361"/>
        <v>20002.5</v>
      </c>
      <c r="HP76" s="11">
        <f>PARAMETRELER!$D$4</f>
        <v>150018.75</v>
      </c>
      <c r="HQ76" s="7">
        <f t="shared" si="362"/>
        <v>2800.3500000000004</v>
      </c>
      <c r="HR76" s="7">
        <f t="shared" si="363"/>
        <v>200.02500000000001</v>
      </c>
      <c r="HS76" s="7">
        <f t="shared" si="364"/>
        <v>17002.125</v>
      </c>
      <c r="HT76" s="7" cm="1">
        <f t="array" ref="HT76">SUMPRODUCT(--(SUM(G76,AC76,AY76,BU76,CQ76,DM76,EI76,FE76,GA76,GW76,HS76)&gt;PARAMETRELER!$D$21:$D$24), (SUM(G76,AC76,AY76,BU76,CQ76,DM76,EI76,FE76,GA76,GW76,HS76)-PARAMETRELER!$D$21:$D$24), {0.15;0.05;0.07;0.08})-SUM($H$2,H76,AD76,AZ76,BV76,CR76,DN76,EJ76,FF76,GB76,GX76)</f>
        <v>3400.4249999999993</v>
      </c>
      <c r="HU76" s="7">
        <f>PARAMETRELER!$D$18</f>
        <v>3400.4249999999993</v>
      </c>
      <c r="HV76" s="7">
        <f t="shared" si="365"/>
        <v>187023.375</v>
      </c>
      <c r="HW76" s="7">
        <f t="shared" si="366"/>
        <v>170021.25</v>
      </c>
      <c r="HX76" s="7">
        <f t="shared" si="367"/>
        <v>20002.5</v>
      </c>
      <c r="HY76" s="5">
        <f>PARAMETRELER!$D$6</f>
        <v>20002.5</v>
      </c>
      <c r="HZ76" s="7">
        <f t="shared" si="368"/>
        <v>0</v>
      </c>
      <c r="IA76" s="7">
        <f>IF(HO76&lt;=PARAMETRELER!$D$6,0,HZ76*0.00759)</f>
        <v>0</v>
      </c>
      <c r="IB76" s="20">
        <f t="shared" si="305"/>
        <v>17002.125</v>
      </c>
      <c r="IC76" s="21">
        <f t="shared" si="306"/>
        <v>4100.5124999999998</v>
      </c>
      <c r="ID76" s="21">
        <f t="shared" si="263"/>
        <v>400.05</v>
      </c>
      <c r="IE76" s="20">
        <f t="shared" si="264"/>
        <v>24503.0625</v>
      </c>
      <c r="IF76" s="44">
        <f t="shared" si="307"/>
        <v>1000.125</v>
      </c>
      <c r="IG76" s="45">
        <f t="shared" si="308"/>
        <v>23502.9375</v>
      </c>
      <c r="II76" s="2">
        <v>74</v>
      </c>
      <c r="IJ76" s="2" t="str">
        <f t="shared" si="265"/>
        <v xml:space="preserve"> AD SOYAD 74</v>
      </c>
      <c r="IK76" s="7">
        <f t="shared" si="369"/>
        <v>20002.5</v>
      </c>
      <c r="IL76" s="11">
        <f>PARAMETRELER!$D$4</f>
        <v>150018.75</v>
      </c>
      <c r="IM76" s="7">
        <f t="shared" si="370"/>
        <v>2800.3500000000004</v>
      </c>
      <c r="IN76" s="7">
        <f t="shared" si="371"/>
        <v>200.02500000000001</v>
      </c>
      <c r="IO76" s="7">
        <f t="shared" si="372"/>
        <v>17002.125</v>
      </c>
      <c r="IP76" s="7" cm="1">
        <f t="array" ref="IP76">SUMPRODUCT(--(SUM(G76,AC76,AY76,BU76,CQ76,DM76,EI76,FE76,GA76,GW76,HS76,IO76)&gt;PARAMETRELER!$D$21:$D$24), (SUM(G76,AC76,AY76,BU76,CQ76,DM76,EI76,FE76,GA76,GW76,HS76,IO76)-PARAMETRELER!$D$21:$D$24), {0.15;0.05;0.07;0.08})-SUM($H$2,H76,AD76,AZ76,BV76,CR76,DN76,EJ76,FF76,GB76,GX76,HT76)</f>
        <v>3400.4249999999993</v>
      </c>
      <c r="IQ76" s="7">
        <f>PARAMETRELER!$D$19</f>
        <v>3400.4249999999993</v>
      </c>
      <c r="IR76" s="7">
        <f t="shared" si="373"/>
        <v>204025.5</v>
      </c>
      <c r="IS76" s="7">
        <f t="shared" si="374"/>
        <v>187023.375</v>
      </c>
      <c r="IT76" s="7">
        <f t="shared" si="375"/>
        <v>20002.5</v>
      </c>
      <c r="IU76" s="5">
        <f>PARAMETRELER!$D$6</f>
        <v>20002.5</v>
      </c>
      <c r="IV76" s="7">
        <f t="shared" si="376"/>
        <v>0</v>
      </c>
      <c r="IW76" s="7">
        <f>IF(IK76&lt;=PARAMETRELER!$D$6,0,IV76*0.00759)</f>
        <v>0</v>
      </c>
      <c r="IX76" s="20">
        <f t="shared" si="309"/>
        <v>17002.125</v>
      </c>
      <c r="IY76" s="21">
        <f t="shared" si="310"/>
        <v>4100.5124999999998</v>
      </c>
      <c r="IZ76" s="21">
        <f t="shared" si="266"/>
        <v>400.05</v>
      </c>
      <c r="JA76" s="20">
        <f t="shared" si="267"/>
        <v>24503.0625</v>
      </c>
      <c r="JB76" s="44">
        <f t="shared" si="311"/>
        <v>1000.125</v>
      </c>
      <c r="JC76" s="45">
        <f t="shared" si="312"/>
        <v>23502.9375</v>
      </c>
    </row>
    <row r="77" spans="1:263" ht="15.6" x14ac:dyDescent="0.3">
      <c r="A77" s="3">
        <v>75</v>
      </c>
      <c r="B77" s="3" t="str">
        <f>'YILLIK MALİYET RAPORU'!B77</f>
        <v xml:space="preserve"> AD SOYAD 75</v>
      </c>
      <c r="C77" s="4">
        <f>'YILLIK MALİYET RAPORU'!C77</f>
        <v>20002.5</v>
      </c>
      <c r="D77" s="4">
        <f>PARAMETRELER!$D$4</f>
        <v>150018.75</v>
      </c>
      <c r="E77" s="4">
        <f t="shared" si="202"/>
        <v>2800.3500000000004</v>
      </c>
      <c r="F77" s="4">
        <f t="shared" si="203"/>
        <v>200.02500000000001</v>
      </c>
      <c r="G77" s="4">
        <f t="shared" si="204"/>
        <v>17002.125</v>
      </c>
      <c r="H77" s="4" cm="1">
        <f t="array" ref="H77">SUMPRODUCT(--(SUM(G77:G77)&gt;PARAMETRELER!$D$21:$D$24), (SUM(G77:G77)-PARAMETRELER!$D$21:$D$24), {0.15;0.05;0.07;0.08})-SUM($H$2:$H$2)</f>
        <v>2550.3187499999999</v>
      </c>
      <c r="I77" s="4">
        <f>PARAMETRELER!$D$8</f>
        <v>2550.3187499999999</v>
      </c>
      <c r="J77" s="4">
        <f t="shared" si="205"/>
        <v>17002.125</v>
      </c>
      <c r="K77" s="4">
        <v>0</v>
      </c>
      <c r="L77" s="4">
        <f t="shared" si="206"/>
        <v>20002.5</v>
      </c>
      <c r="M77" s="4">
        <f>PARAMETRELER!$D$6</f>
        <v>20002.5</v>
      </c>
      <c r="N77" s="4">
        <f t="shared" si="313"/>
        <v>0</v>
      </c>
      <c r="O77" s="4">
        <f>IF(C77&lt;=PARAMETRELER!$D$6,0,N77*0.00759)</f>
        <v>0</v>
      </c>
      <c r="P77" s="20">
        <f t="shared" si="207"/>
        <v>17002.125</v>
      </c>
      <c r="Q77" s="21">
        <f t="shared" si="208"/>
        <v>4100.5124999999998</v>
      </c>
      <c r="R77" s="21">
        <f t="shared" si="209"/>
        <v>400.05</v>
      </c>
      <c r="S77" s="22">
        <f t="shared" si="210"/>
        <v>24503.0625</v>
      </c>
      <c r="T77" s="44">
        <f t="shared" si="211"/>
        <v>1000.125</v>
      </c>
      <c r="U77" s="45">
        <f t="shared" si="268"/>
        <v>23502.9375</v>
      </c>
      <c r="W77" s="3">
        <v>75</v>
      </c>
      <c r="X77" s="3" t="str">
        <f t="shared" si="212"/>
        <v xml:space="preserve"> AD SOYAD 75</v>
      </c>
      <c r="Y77" s="4">
        <f t="shared" si="213"/>
        <v>20002.5</v>
      </c>
      <c r="Z77" s="4">
        <f>PARAMETRELER!$D$4</f>
        <v>150018.75</v>
      </c>
      <c r="AA77" s="4">
        <f t="shared" si="314"/>
        <v>2800.3500000000004</v>
      </c>
      <c r="AB77" s="4">
        <f t="shared" si="315"/>
        <v>200.02500000000001</v>
      </c>
      <c r="AC77" s="4">
        <f t="shared" si="214"/>
        <v>17002.125</v>
      </c>
      <c r="AD77" s="4" cm="1">
        <f t="array" ref="AD77">SUMPRODUCT(--(SUM(G77,AC77)&gt;PARAMETRELER!$D$21:$D$24), (SUM(G77,AC77)-PARAMETRELER!$D$21:$D$24), {0.15;0.05;0.07;0.08})-SUM($H$2,H77)</f>
        <v>2550.3187499999999</v>
      </c>
      <c r="AE77" s="4">
        <f>PARAMETRELER!$D$9</f>
        <v>2550.3187499999999</v>
      </c>
      <c r="AF77" s="4">
        <f t="shared" si="215"/>
        <v>34004.25</v>
      </c>
      <c r="AG77" s="4">
        <f t="shared" si="216"/>
        <v>17002.125</v>
      </c>
      <c r="AH77" s="4">
        <f t="shared" si="217"/>
        <v>20002.5</v>
      </c>
      <c r="AI77" s="4">
        <f>PARAMETRELER!$D$6</f>
        <v>20002.5</v>
      </c>
      <c r="AJ77" s="4">
        <f t="shared" si="316"/>
        <v>0</v>
      </c>
      <c r="AK77" s="4">
        <f>IF(Y77&lt;=PARAMETRELER!$D$6,0,AJ77*0.00759)</f>
        <v>0</v>
      </c>
      <c r="AL77" s="20">
        <f t="shared" si="269"/>
        <v>17002.125</v>
      </c>
      <c r="AM77" s="21">
        <f t="shared" si="270"/>
        <v>4100.5124999999998</v>
      </c>
      <c r="AN77" s="21">
        <f t="shared" si="218"/>
        <v>400.05</v>
      </c>
      <c r="AO77" s="22">
        <f t="shared" si="219"/>
        <v>24503.0625</v>
      </c>
      <c r="AP77" s="44">
        <f t="shared" si="271"/>
        <v>1000.125</v>
      </c>
      <c r="AQ77" s="45">
        <f t="shared" si="272"/>
        <v>23502.9375</v>
      </c>
      <c r="AS77" s="3">
        <v>75</v>
      </c>
      <c r="AT77" s="3" t="str">
        <f t="shared" si="220"/>
        <v xml:space="preserve"> AD SOYAD 75</v>
      </c>
      <c r="AU77" s="4">
        <f t="shared" si="221"/>
        <v>20002.5</v>
      </c>
      <c r="AV77" s="4">
        <f>PARAMETRELER!$D$4</f>
        <v>150018.75</v>
      </c>
      <c r="AW77" s="4">
        <f t="shared" si="317"/>
        <v>2800.3500000000004</v>
      </c>
      <c r="AX77" s="4">
        <f t="shared" si="318"/>
        <v>200.02500000000001</v>
      </c>
      <c r="AY77" s="4">
        <f t="shared" si="222"/>
        <v>17002.125</v>
      </c>
      <c r="AZ77" s="4" cm="1">
        <f t="array" ref="AZ77">SUMPRODUCT(--(SUM(G77,AC77,AY77)&gt;PARAMETRELER!$D$21:$D$24), (SUM(G77,AC77,AY77)-PARAMETRELER!$D$21:$D$24), {0.15;0.05;0.07;0.08})-SUM($H$2,H77,AD77)</f>
        <v>2550.3187499999995</v>
      </c>
      <c r="BA77" s="4">
        <f>PARAMETRELER!$D$10</f>
        <v>2550.3187499999995</v>
      </c>
      <c r="BB77" s="4">
        <f t="shared" si="223"/>
        <v>51006.375</v>
      </c>
      <c r="BC77" s="4">
        <f t="shared" si="224"/>
        <v>34004.25</v>
      </c>
      <c r="BD77" s="4">
        <f t="shared" si="225"/>
        <v>20002.5</v>
      </c>
      <c r="BE77" s="4">
        <f>PARAMETRELER!$D$6</f>
        <v>20002.5</v>
      </c>
      <c r="BF77" s="4">
        <f t="shared" si="319"/>
        <v>0</v>
      </c>
      <c r="BG77" s="4">
        <f>IF(AU77&lt;=PARAMETRELER!$D$6,0,BF77*0.00759)</f>
        <v>0</v>
      </c>
      <c r="BH77" s="20">
        <f t="shared" si="273"/>
        <v>17002.125</v>
      </c>
      <c r="BI77" s="21">
        <f t="shared" si="274"/>
        <v>4100.5124999999998</v>
      </c>
      <c r="BJ77" s="21">
        <f t="shared" si="226"/>
        <v>400.05</v>
      </c>
      <c r="BK77" s="22">
        <f t="shared" si="227"/>
        <v>24503.0625</v>
      </c>
      <c r="BL77" s="44">
        <f t="shared" si="275"/>
        <v>1000.125</v>
      </c>
      <c r="BM77" s="45">
        <f t="shared" si="276"/>
        <v>23502.9375</v>
      </c>
      <c r="BO77" s="3">
        <v>75</v>
      </c>
      <c r="BP77" s="3" t="str">
        <f t="shared" si="228"/>
        <v xml:space="preserve"> AD SOYAD 75</v>
      </c>
      <c r="BQ77" s="4">
        <f t="shared" si="229"/>
        <v>20002.5</v>
      </c>
      <c r="BR77" s="4">
        <f>PARAMETRELER!$D$4</f>
        <v>150018.75</v>
      </c>
      <c r="BS77" s="4">
        <f t="shared" si="320"/>
        <v>2800.3500000000004</v>
      </c>
      <c r="BT77" s="4">
        <f t="shared" si="321"/>
        <v>200.02500000000001</v>
      </c>
      <c r="BU77" s="4">
        <f t="shared" si="230"/>
        <v>17002.125</v>
      </c>
      <c r="BV77" s="4" cm="1">
        <f t="array" ref="BV77">SUMPRODUCT(--(SUM(G77,AC77,AY77,BU77)&gt;PARAMETRELER!$D$21:$D$24), (SUM(G77,AC77,AY77,BU77)-PARAMETRELER!$D$21:$D$24), {0.15;0.05;0.07;0.08})-SUM($H$2,H77,AD77,AZ77)</f>
        <v>2550.3187500000004</v>
      </c>
      <c r="BW77" s="4">
        <f>PARAMETRELER!$D$11</f>
        <v>2550.3187500000004</v>
      </c>
      <c r="BX77" s="4">
        <f t="shared" si="231"/>
        <v>68008.5</v>
      </c>
      <c r="BY77" s="4">
        <f t="shared" si="232"/>
        <v>51006.375</v>
      </c>
      <c r="BZ77" s="4">
        <f t="shared" si="233"/>
        <v>20002.5</v>
      </c>
      <c r="CA77" s="4">
        <f>PARAMETRELER!$D$6</f>
        <v>20002.5</v>
      </c>
      <c r="CB77" s="4">
        <f t="shared" si="322"/>
        <v>0</v>
      </c>
      <c r="CC77" s="4">
        <f>IF(BQ77&lt;=PARAMETRELER!$D$6,0,CB77*0.00759)</f>
        <v>0</v>
      </c>
      <c r="CD77" s="20">
        <f t="shared" si="277"/>
        <v>17002.125</v>
      </c>
      <c r="CE77" s="21">
        <f t="shared" si="278"/>
        <v>4100.5124999999998</v>
      </c>
      <c r="CF77" s="21">
        <f t="shared" si="234"/>
        <v>400.05</v>
      </c>
      <c r="CG77" s="22">
        <f t="shared" si="235"/>
        <v>24503.0625</v>
      </c>
      <c r="CH77" s="44">
        <f t="shared" si="279"/>
        <v>1000.125</v>
      </c>
      <c r="CI77" s="45">
        <f t="shared" si="280"/>
        <v>23502.9375</v>
      </c>
      <c r="CK77" s="3">
        <v>75</v>
      </c>
      <c r="CL77" s="3" t="str">
        <f t="shared" si="236"/>
        <v xml:space="preserve"> AD SOYAD 75</v>
      </c>
      <c r="CM77" s="4">
        <f t="shared" si="237"/>
        <v>20002.5</v>
      </c>
      <c r="CN77" s="4">
        <f>PARAMETRELER!$D$4</f>
        <v>150018.75</v>
      </c>
      <c r="CO77" s="4">
        <f t="shared" si="323"/>
        <v>2800.3500000000004</v>
      </c>
      <c r="CP77" s="4">
        <f t="shared" si="324"/>
        <v>200.02500000000001</v>
      </c>
      <c r="CQ77" s="4">
        <f t="shared" si="238"/>
        <v>17002.125</v>
      </c>
      <c r="CR77" s="4" cm="1">
        <f t="array" ref="CR77">SUMPRODUCT(--(SUM(G77,AC77,AY77,BU77,CQ77)&gt;PARAMETRELER!$D$21:$D$24), (SUM(G77,AC77,AY77,BU77,CQ77)-PARAMETRELER!$D$21:$D$24), {0.15;0.05;0.07;0.08})-SUM($H$2,H77,AD77,AZ77,BV77)</f>
        <v>2550.3187500000004</v>
      </c>
      <c r="CS77" s="4">
        <f>PARAMETRELER!$D$12</f>
        <v>2550.3187500000004</v>
      </c>
      <c r="CT77" s="4">
        <f t="shared" si="239"/>
        <v>85010.625</v>
      </c>
      <c r="CU77" s="4">
        <f t="shared" si="240"/>
        <v>68008.5</v>
      </c>
      <c r="CV77" s="4">
        <f t="shared" si="241"/>
        <v>20002.5</v>
      </c>
      <c r="CW77" s="4">
        <f>PARAMETRELER!$D$6</f>
        <v>20002.5</v>
      </c>
      <c r="CX77" s="4">
        <f t="shared" si="325"/>
        <v>0</v>
      </c>
      <c r="CY77" s="4">
        <f>IF(CM77&lt;=PARAMETRELER!$D$6,0,CX77*0.00759)</f>
        <v>0</v>
      </c>
      <c r="CZ77" s="20">
        <f t="shared" si="281"/>
        <v>17002.125</v>
      </c>
      <c r="DA77" s="21">
        <f t="shared" si="282"/>
        <v>4100.5124999999998</v>
      </c>
      <c r="DB77" s="21">
        <f t="shared" si="242"/>
        <v>400.05</v>
      </c>
      <c r="DC77" s="22">
        <f t="shared" si="243"/>
        <v>24503.0625</v>
      </c>
      <c r="DD77" s="44">
        <f t="shared" si="283"/>
        <v>1000.125</v>
      </c>
      <c r="DE77" s="45">
        <f t="shared" si="284"/>
        <v>23502.9375</v>
      </c>
      <c r="DG77" s="3">
        <v>75</v>
      </c>
      <c r="DH77" s="3" t="str">
        <f t="shared" si="377"/>
        <v xml:space="preserve"> AD SOYAD 75</v>
      </c>
      <c r="DI77" s="4">
        <f t="shared" si="378"/>
        <v>20002.5</v>
      </c>
      <c r="DJ77" s="4">
        <f>PARAMETRELER!$D$4</f>
        <v>150018.75</v>
      </c>
      <c r="DK77" s="4">
        <f t="shared" si="326"/>
        <v>2800.3500000000004</v>
      </c>
      <c r="DL77" s="4">
        <f t="shared" si="327"/>
        <v>200.02500000000001</v>
      </c>
      <c r="DM77" s="4">
        <f t="shared" si="244"/>
        <v>17002.125</v>
      </c>
      <c r="DN77" s="4" cm="1">
        <f t="array" ref="DN77">SUMPRODUCT(--(SUM(G77,AC77,AY77,BU77,CQ77,DM77)&gt;PARAMETRELER!$D$21:$D$24), (SUM(G77,AC77,AY77,BU77,CQ77,DM77)-PARAMETRELER!$D$21:$D$24), {0.15;0.05;0.07;0.08})-SUM($H$2,H77,AD77,AZ77,BV77,CR77)</f>
        <v>2550.3187499999985</v>
      </c>
      <c r="DO77" s="4">
        <f>PARAMETRELER!$D$13</f>
        <v>2550.3187499999985</v>
      </c>
      <c r="DP77" s="4">
        <f t="shared" si="245"/>
        <v>102012.75</v>
      </c>
      <c r="DQ77" s="4">
        <f t="shared" si="246"/>
        <v>85010.625</v>
      </c>
      <c r="DR77" s="4">
        <f t="shared" si="247"/>
        <v>20002.5</v>
      </c>
      <c r="DS77" s="4">
        <f>PARAMETRELER!$D$6</f>
        <v>20002.5</v>
      </c>
      <c r="DT77" s="4">
        <f t="shared" si="328"/>
        <v>0</v>
      </c>
      <c r="DU77" s="4">
        <f>IF(DI77&lt;=PARAMETRELER!$D$6,0,DT77*0.00759)</f>
        <v>0</v>
      </c>
      <c r="DV77" s="20">
        <f t="shared" si="285"/>
        <v>17002.125</v>
      </c>
      <c r="DW77" s="21">
        <f t="shared" si="286"/>
        <v>4100.5124999999998</v>
      </c>
      <c r="DX77" s="21">
        <f t="shared" si="248"/>
        <v>400.05</v>
      </c>
      <c r="DY77" s="22">
        <f t="shared" si="249"/>
        <v>24503.0625</v>
      </c>
      <c r="DZ77" s="44">
        <f t="shared" si="287"/>
        <v>1000.125</v>
      </c>
      <c r="EA77" s="45">
        <f t="shared" si="288"/>
        <v>23502.9375</v>
      </c>
      <c r="EC77" s="3">
        <v>75</v>
      </c>
      <c r="ED77" s="3" t="str">
        <f t="shared" si="250"/>
        <v xml:space="preserve"> AD SOYAD 75</v>
      </c>
      <c r="EE77" s="4">
        <f t="shared" si="329"/>
        <v>20002.5</v>
      </c>
      <c r="EF77" s="4">
        <f>PARAMETRELER!$D$4</f>
        <v>150018.75</v>
      </c>
      <c r="EG77" s="4">
        <f t="shared" si="330"/>
        <v>2800.3500000000004</v>
      </c>
      <c r="EH77" s="4">
        <f t="shared" si="331"/>
        <v>200.02500000000001</v>
      </c>
      <c r="EI77" s="4">
        <f t="shared" si="332"/>
        <v>17002.125</v>
      </c>
      <c r="EJ77" s="4" cm="1">
        <f t="array" ref="EJ77">SUMPRODUCT(--(SUM(G77,AC77,AY77,BU77,CQ77,DM77,EI77)&gt;PARAMETRELER!$D$21:$D$24), (SUM(G77,AC77,AY77,BU77,CQ77,DM77,EI77)-PARAMETRELER!$D$21:$D$24), {0.15;0.05;0.07;0.08})-SUM($H$2,H77,AD77,AZ77,BV77,CR77,DN77)</f>
        <v>3001.0625000000036</v>
      </c>
      <c r="EK77" s="4">
        <f>PARAMETRELER!$D$14</f>
        <v>3001.0625000000036</v>
      </c>
      <c r="EL77" s="4">
        <f t="shared" si="333"/>
        <v>119014.875</v>
      </c>
      <c r="EM77" s="4">
        <f t="shared" si="334"/>
        <v>102012.75</v>
      </c>
      <c r="EN77" s="4">
        <f t="shared" si="335"/>
        <v>20002.5</v>
      </c>
      <c r="EO77" s="4">
        <f>PARAMETRELER!$D$6</f>
        <v>20002.5</v>
      </c>
      <c r="EP77" s="4">
        <f t="shared" si="336"/>
        <v>0</v>
      </c>
      <c r="EQ77" s="4">
        <f>IF(EE77&lt;=PARAMETRELER!$D$6,0,EP77*0.00759)</f>
        <v>0</v>
      </c>
      <c r="ER77" s="20">
        <f t="shared" si="289"/>
        <v>17002.125</v>
      </c>
      <c r="ES77" s="21">
        <f t="shared" si="290"/>
        <v>4100.5124999999998</v>
      </c>
      <c r="ET77" s="21">
        <f t="shared" si="251"/>
        <v>400.05</v>
      </c>
      <c r="EU77" s="22">
        <f t="shared" si="252"/>
        <v>24503.0625</v>
      </c>
      <c r="EV77" s="44">
        <f t="shared" si="291"/>
        <v>1000.125</v>
      </c>
      <c r="EW77" s="45">
        <f t="shared" si="292"/>
        <v>23502.9375</v>
      </c>
      <c r="EY77" s="3">
        <v>75</v>
      </c>
      <c r="EZ77" s="3" t="str">
        <f t="shared" si="253"/>
        <v xml:space="preserve"> AD SOYAD 75</v>
      </c>
      <c r="FA77" s="4">
        <f t="shared" si="337"/>
        <v>20002.5</v>
      </c>
      <c r="FB77" s="4">
        <f>PARAMETRELER!$D$4</f>
        <v>150018.75</v>
      </c>
      <c r="FC77" s="4">
        <f t="shared" si="338"/>
        <v>2800.3500000000004</v>
      </c>
      <c r="FD77" s="4">
        <f t="shared" si="339"/>
        <v>200.02500000000001</v>
      </c>
      <c r="FE77" s="4">
        <f t="shared" si="340"/>
        <v>17002.125</v>
      </c>
      <c r="FF77" s="4" cm="1">
        <f t="array" ref="FF77">SUMPRODUCT(--(SUM(G77,AC77,AY77,BU77,CQ77,DM77,EI77,FE77)&gt;PARAMETRELER!$D$21:$D$24), (SUM(G77,AC77,AY77,BU77,CQ77,DM77,EI77,FE77)-PARAMETRELER!$D$21:$D$24), {0.15;0.05;0.07;0.08})-SUM($H$2,H77,AD77,AZ77,BV77,CR77,DN77,EJ77)</f>
        <v>3400.4249999999956</v>
      </c>
      <c r="FG77" s="4">
        <f>PARAMETRELER!$D$15</f>
        <v>3400.4249999999956</v>
      </c>
      <c r="FH77" s="4">
        <f t="shared" si="341"/>
        <v>136017</v>
      </c>
      <c r="FI77" s="4">
        <f t="shared" si="342"/>
        <v>119014.875</v>
      </c>
      <c r="FJ77" s="4">
        <f t="shared" si="343"/>
        <v>20002.5</v>
      </c>
      <c r="FK77" s="4">
        <f>PARAMETRELER!$D$6</f>
        <v>20002.5</v>
      </c>
      <c r="FL77" s="4">
        <f t="shared" si="344"/>
        <v>0</v>
      </c>
      <c r="FM77" s="4">
        <f>IF(FA77&lt;=PARAMETRELER!$D$6,0,FL77*0.00759)</f>
        <v>0</v>
      </c>
      <c r="FN77" s="20">
        <f t="shared" si="293"/>
        <v>17002.125</v>
      </c>
      <c r="FO77" s="21">
        <f t="shared" si="294"/>
        <v>4100.5124999999998</v>
      </c>
      <c r="FP77" s="21">
        <f t="shared" si="254"/>
        <v>400.05</v>
      </c>
      <c r="FQ77" s="22">
        <f t="shared" si="255"/>
        <v>24503.0625</v>
      </c>
      <c r="FR77" s="44">
        <f t="shared" si="295"/>
        <v>1000.125</v>
      </c>
      <c r="FS77" s="45">
        <f t="shared" si="296"/>
        <v>23502.9375</v>
      </c>
      <c r="FU77" s="3">
        <v>75</v>
      </c>
      <c r="FV77" s="3" t="str">
        <f t="shared" si="256"/>
        <v xml:space="preserve"> AD SOYAD 75</v>
      </c>
      <c r="FW77" s="4">
        <f t="shared" si="345"/>
        <v>20002.5</v>
      </c>
      <c r="FX77" s="4">
        <f>PARAMETRELER!$D$4</f>
        <v>150018.75</v>
      </c>
      <c r="FY77" s="4">
        <f t="shared" si="346"/>
        <v>2800.3500000000004</v>
      </c>
      <c r="FZ77" s="4">
        <f t="shared" si="347"/>
        <v>200.02500000000001</v>
      </c>
      <c r="GA77" s="4">
        <f t="shared" si="348"/>
        <v>17002.125</v>
      </c>
      <c r="GB77" s="4" cm="1">
        <f t="array" ref="GB77">SUMPRODUCT(--(SUM(G77,AC77,AY77,BU77,CQ77,DM77,EI77,FE77,GA77)&gt;PARAMETRELER!$D$21:$D$24), (SUM(G77,AC77,AY77,BU77,CQ77,DM77,EI77,FE77,GA77)-PARAMETRELER!$D$21:$D$24), {0.15;0.05;0.07;0.08})-SUM($H$2,H77,AD77,AZ77,BV77,CR77,DN77,EJ77,FF77)</f>
        <v>3400.4249999999993</v>
      </c>
      <c r="GC77" s="4">
        <f>PARAMETRELER!$D$16</f>
        <v>3400.4249999999993</v>
      </c>
      <c r="GD77" s="4">
        <f t="shared" si="349"/>
        <v>153019.125</v>
      </c>
      <c r="GE77" s="4">
        <f t="shared" si="350"/>
        <v>136017</v>
      </c>
      <c r="GF77" s="4">
        <f t="shared" si="351"/>
        <v>20002.5</v>
      </c>
      <c r="GG77" s="4">
        <f>PARAMETRELER!$D$6</f>
        <v>20002.5</v>
      </c>
      <c r="GH77" s="4">
        <f t="shared" si="352"/>
        <v>0</v>
      </c>
      <c r="GI77" s="4">
        <f>IF(FW77&lt;=PARAMETRELER!$D$6,0,GH77*0.00759)</f>
        <v>0</v>
      </c>
      <c r="GJ77" s="20">
        <f t="shared" si="297"/>
        <v>17002.125</v>
      </c>
      <c r="GK77" s="21">
        <f t="shared" si="298"/>
        <v>4100.5124999999998</v>
      </c>
      <c r="GL77" s="21">
        <f t="shared" si="257"/>
        <v>400.05</v>
      </c>
      <c r="GM77" s="22">
        <f t="shared" si="258"/>
        <v>24503.0625</v>
      </c>
      <c r="GN77" s="44">
        <f t="shared" si="299"/>
        <v>1000.125</v>
      </c>
      <c r="GO77" s="45">
        <f t="shared" si="300"/>
        <v>23502.9375</v>
      </c>
      <c r="GQ77" s="3">
        <v>75</v>
      </c>
      <c r="GR77" s="3" t="str">
        <f t="shared" si="259"/>
        <v xml:space="preserve"> AD SOYAD 75</v>
      </c>
      <c r="GS77" s="4">
        <f t="shared" si="353"/>
        <v>20002.5</v>
      </c>
      <c r="GT77" s="4">
        <f>PARAMETRELER!$D$4</f>
        <v>150018.75</v>
      </c>
      <c r="GU77" s="4">
        <f t="shared" si="354"/>
        <v>2800.3500000000004</v>
      </c>
      <c r="GV77" s="4">
        <f t="shared" si="355"/>
        <v>200.02500000000001</v>
      </c>
      <c r="GW77" s="4">
        <f t="shared" si="356"/>
        <v>17002.125</v>
      </c>
      <c r="GX77" s="4" cm="1">
        <f t="array" ref="GX77">SUMPRODUCT(--(SUM(G77,AC77,AY77,BU77,CQ77,DM77,EI77,FE77,GA77,GW77)&gt;PARAMETRELER!$D$21:$D$24), (SUM(G77,AC77,AY77,BU77,CQ77,DM77,EI77,FE77,GA77,GW77)-PARAMETRELER!$D$21:$D$24), {0.15;0.05;0.07;0.08})-SUM($H$2,H77,AD77,AZ77,BV77,CR77,DN77,EJ77,FF77,GB77)</f>
        <v>3400.4250000000029</v>
      </c>
      <c r="GY77" s="4">
        <f>PARAMETRELER!$D$17</f>
        <v>3400.4250000000029</v>
      </c>
      <c r="GZ77" s="4">
        <f t="shared" si="357"/>
        <v>170021.25</v>
      </c>
      <c r="HA77" s="4">
        <f t="shared" si="358"/>
        <v>153019.125</v>
      </c>
      <c r="HB77" s="4">
        <f t="shared" si="359"/>
        <v>20002.5</v>
      </c>
      <c r="HC77" s="4">
        <f>PARAMETRELER!$D$6</f>
        <v>20002.5</v>
      </c>
      <c r="HD77" s="4">
        <f t="shared" si="360"/>
        <v>0</v>
      </c>
      <c r="HE77" s="4">
        <f>IF(GS77&lt;=PARAMETRELER!$D$6,0,HD77*0.00759)</f>
        <v>0</v>
      </c>
      <c r="HF77" s="20">
        <f t="shared" si="301"/>
        <v>17002.125</v>
      </c>
      <c r="HG77" s="21">
        <f t="shared" si="302"/>
        <v>4100.5124999999998</v>
      </c>
      <c r="HH77" s="21">
        <f t="shared" si="260"/>
        <v>400.05</v>
      </c>
      <c r="HI77" s="22">
        <f t="shared" si="261"/>
        <v>24503.0625</v>
      </c>
      <c r="HJ77" s="44">
        <f t="shared" si="303"/>
        <v>1000.125</v>
      </c>
      <c r="HK77" s="45">
        <f t="shared" si="304"/>
        <v>23502.9375</v>
      </c>
      <c r="HM77" s="3">
        <v>75</v>
      </c>
      <c r="HN77" s="3" t="str">
        <f t="shared" si="262"/>
        <v xml:space="preserve"> AD SOYAD 75</v>
      </c>
      <c r="HO77" s="4">
        <f t="shared" si="361"/>
        <v>20002.5</v>
      </c>
      <c r="HP77" s="4">
        <f>PARAMETRELER!$D$4</f>
        <v>150018.75</v>
      </c>
      <c r="HQ77" s="4">
        <f t="shared" si="362"/>
        <v>2800.3500000000004</v>
      </c>
      <c r="HR77" s="4">
        <f t="shared" si="363"/>
        <v>200.02500000000001</v>
      </c>
      <c r="HS77" s="4">
        <f t="shared" si="364"/>
        <v>17002.125</v>
      </c>
      <c r="HT77" s="4" cm="1">
        <f t="array" ref="HT77">SUMPRODUCT(--(SUM(G77,AC77,AY77,BU77,CQ77,DM77,EI77,FE77,GA77,GW77,HS77)&gt;PARAMETRELER!$D$21:$D$24), (SUM(G77,AC77,AY77,BU77,CQ77,DM77,EI77,FE77,GA77,GW77,HS77)-PARAMETRELER!$D$21:$D$24), {0.15;0.05;0.07;0.08})-SUM($H$2,H77,AD77,AZ77,BV77,CR77,DN77,EJ77,FF77,GB77,GX77)</f>
        <v>3400.4249999999993</v>
      </c>
      <c r="HU77" s="4">
        <f>PARAMETRELER!$D$18</f>
        <v>3400.4249999999993</v>
      </c>
      <c r="HV77" s="4">
        <f t="shared" si="365"/>
        <v>187023.375</v>
      </c>
      <c r="HW77" s="4">
        <f t="shared" si="366"/>
        <v>170021.25</v>
      </c>
      <c r="HX77" s="4">
        <f t="shared" si="367"/>
        <v>20002.5</v>
      </c>
      <c r="HY77" s="4">
        <f>PARAMETRELER!$D$6</f>
        <v>20002.5</v>
      </c>
      <c r="HZ77" s="4">
        <f t="shared" si="368"/>
        <v>0</v>
      </c>
      <c r="IA77" s="4">
        <f>IF(HO77&lt;=PARAMETRELER!$D$6,0,HZ77*0.00759)</f>
        <v>0</v>
      </c>
      <c r="IB77" s="20">
        <f t="shared" si="305"/>
        <v>17002.125</v>
      </c>
      <c r="IC77" s="21">
        <f t="shared" si="306"/>
        <v>4100.5124999999998</v>
      </c>
      <c r="ID77" s="21">
        <f t="shared" si="263"/>
        <v>400.05</v>
      </c>
      <c r="IE77" s="22">
        <f t="shared" si="264"/>
        <v>24503.0625</v>
      </c>
      <c r="IF77" s="44">
        <f t="shared" si="307"/>
        <v>1000.125</v>
      </c>
      <c r="IG77" s="45">
        <f t="shared" si="308"/>
        <v>23502.9375</v>
      </c>
      <c r="II77" s="3">
        <v>75</v>
      </c>
      <c r="IJ77" s="3" t="str">
        <f t="shared" si="265"/>
        <v xml:space="preserve"> AD SOYAD 75</v>
      </c>
      <c r="IK77" s="4">
        <f t="shared" si="369"/>
        <v>20002.5</v>
      </c>
      <c r="IL77" s="4">
        <f>PARAMETRELER!$D$4</f>
        <v>150018.75</v>
      </c>
      <c r="IM77" s="4">
        <f t="shared" si="370"/>
        <v>2800.3500000000004</v>
      </c>
      <c r="IN77" s="4">
        <f t="shared" si="371"/>
        <v>200.02500000000001</v>
      </c>
      <c r="IO77" s="4">
        <f t="shared" si="372"/>
        <v>17002.125</v>
      </c>
      <c r="IP77" s="4" cm="1">
        <f t="array" ref="IP77">SUMPRODUCT(--(SUM(G77,AC77,AY77,BU77,CQ77,DM77,EI77,FE77,GA77,GW77,HS77,IO77)&gt;PARAMETRELER!$D$21:$D$24), (SUM(G77,AC77,AY77,BU77,CQ77,DM77,EI77,FE77,GA77,GW77,HS77,IO77)-PARAMETRELER!$D$21:$D$24), {0.15;0.05;0.07;0.08})-SUM($H$2,H77,AD77,AZ77,BV77,CR77,DN77,EJ77,FF77,GB77,GX77,HT77)</f>
        <v>3400.4249999999993</v>
      </c>
      <c r="IQ77" s="4">
        <f>PARAMETRELER!$D$19</f>
        <v>3400.4249999999993</v>
      </c>
      <c r="IR77" s="4">
        <f t="shared" si="373"/>
        <v>204025.5</v>
      </c>
      <c r="IS77" s="4">
        <f t="shared" si="374"/>
        <v>187023.375</v>
      </c>
      <c r="IT77" s="4">
        <f t="shared" si="375"/>
        <v>20002.5</v>
      </c>
      <c r="IU77" s="4">
        <f>PARAMETRELER!$D$6</f>
        <v>20002.5</v>
      </c>
      <c r="IV77" s="4">
        <f t="shared" si="376"/>
        <v>0</v>
      </c>
      <c r="IW77" s="4">
        <f>IF(IK77&lt;=PARAMETRELER!$D$6,0,IV77*0.00759)</f>
        <v>0</v>
      </c>
      <c r="IX77" s="20">
        <f t="shared" si="309"/>
        <v>17002.125</v>
      </c>
      <c r="IY77" s="21">
        <f t="shared" si="310"/>
        <v>4100.5124999999998</v>
      </c>
      <c r="IZ77" s="21">
        <f t="shared" si="266"/>
        <v>400.05</v>
      </c>
      <c r="JA77" s="22">
        <f t="shared" si="267"/>
        <v>24503.0625</v>
      </c>
      <c r="JB77" s="44">
        <f t="shared" si="311"/>
        <v>1000.125</v>
      </c>
      <c r="JC77" s="45">
        <f t="shared" si="312"/>
        <v>23502.9375</v>
      </c>
    </row>
    <row r="78" spans="1:263" ht="15.6" x14ac:dyDescent="0.3">
      <c r="A78" s="2">
        <v>76</v>
      </c>
      <c r="B78" s="2" t="str">
        <f>'YILLIK MALİYET RAPORU'!B78</f>
        <v xml:space="preserve"> AD SOYAD 76</v>
      </c>
      <c r="C78" s="7">
        <f>'YILLIK MALİYET RAPORU'!C78</f>
        <v>20002.5</v>
      </c>
      <c r="D78" s="11">
        <f>PARAMETRELER!$D$4</f>
        <v>150018.75</v>
      </c>
      <c r="E78" s="7">
        <f t="shared" si="202"/>
        <v>2800.3500000000004</v>
      </c>
      <c r="F78" s="7">
        <f t="shared" si="203"/>
        <v>200.02500000000001</v>
      </c>
      <c r="G78" s="7">
        <f t="shared" si="204"/>
        <v>17002.125</v>
      </c>
      <c r="H78" s="7" cm="1">
        <f t="array" ref="H78">SUMPRODUCT(--(SUM(G78:G78)&gt;PARAMETRELER!$D$21:$D$24), (SUM(G78:G78)-PARAMETRELER!$D$21:$D$24), {0.15;0.05;0.07;0.08})-SUM($H$2:$H$2)</f>
        <v>2550.3187499999999</v>
      </c>
      <c r="I78" s="7">
        <f>PARAMETRELER!$D$8</f>
        <v>2550.3187499999999</v>
      </c>
      <c r="J78" s="7">
        <f t="shared" si="205"/>
        <v>17002.125</v>
      </c>
      <c r="K78" s="7">
        <v>0</v>
      </c>
      <c r="L78" s="7">
        <f t="shared" si="206"/>
        <v>20002.5</v>
      </c>
      <c r="M78" s="5">
        <f>PARAMETRELER!$D$6</f>
        <v>20002.5</v>
      </c>
      <c r="N78" s="7">
        <f t="shared" si="313"/>
        <v>0</v>
      </c>
      <c r="O78" s="7">
        <f>IF(C78&lt;=PARAMETRELER!$D$6,0,N78*0.00759)</f>
        <v>0</v>
      </c>
      <c r="P78" s="20">
        <f t="shared" si="207"/>
        <v>17002.125</v>
      </c>
      <c r="Q78" s="21">
        <f t="shared" si="208"/>
        <v>4100.5124999999998</v>
      </c>
      <c r="R78" s="21">
        <f t="shared" si="209"/>
        <v>400.05</v>
      </c>
      <c r="S78" s="20">
        <f t="shared" si="210"/>
        <v>24503.0625</v>
      </c>
      <c r="T78" s="44">
        <f t="shared" si="211"/>
        <v>1000.125</v>
      </c>
      <c r="U78" s="45">
        <f t="shared" si="268"/>
        <v>23502.9375</v>
      </c>
      <c r="W78" s="2">
        <v>76</v>
      </c>
      <c r="X78" s="2" t="str">
        <f t="shared" si="212"/>
        <v xml:space="preserve"> AD SOYAD 76</v>
      </c>
      <c r="Y78" s="7">
        <f t="shared" si="213"/>
        <v>20002.5</v>
      </c>
      <c r="Z78" s="11">
        <f>PARAMETRELER!$D$4</f>
        <v>150018.75</v>
      </c>
      <c r="AA78" s="7">
        <f t="shared" si="314"/>
        <v>2800.3500000000004</v>
      </c>
      <c r="AB78" s="7">
        <f t="shared" si="315"/>
        <v>200.02500000000001</v>
      </c>
      <c r="AC78" s="7">
        <f t="shared" si="214"/>
        <v>17002.125</v>
      </c>
      <c r="AD78" s="7" cm="1">
        <f t="array" ref="AD78">SUMPRODUCT(--(SUM(G78,AC78)&gt;PARAMETRELER!$D$21:$D$24), (SUM(G78,AC78)-PARAMETRELER!$D$21:$D$24), {0.15;0.05;0.07;0.08})-SUM($H$2,H78)</f>
        <v>2550.3187499999999</v>
      </c>
      <c r="AE78" s="7">
        <f>PARAMETRELER!$D$9</f>
        <v>2550.3187499999999</v>
      </c>
      <c r="AF78" s="7">
        <f t="shared" si="215"/>
        <v>34004.25</v>
      </c>
      <c r="AG78" s="7">
        <f t="shared" si="216"/>
        <v>17002.125</v>
      </c>
      <c r="AH78" s="7">
        <f t="shared" si="217"/>
        <v>20002.5</v>
      </c>
      <c r="AI78" s="5">
        <f>PARAMETRELER!$D$6</f>
        <v>20002.5</v>
      </c>
      <c r="AJ78" s="7">
        <f t="shared" si="316"/>
        <v>0</v>
      </c>
      <c r="AK78" s="7">
        <f>IF(Y78&lt;=PARAMETRELER!$D$6,0,AJ78*0.00759)</f>
        <v>0</v>
      </c>
      <c r="AL78" s="20">
        <f t="shared" si="269"/>
        <v>17002.125</v>
      </c>
      <c r="AM78" s="21">
        <f t="shared" si="270"/>
        <v>4100.5124999999998</v>
      </c>
      <c r="AN78" s="21">
        <f t="shared" si="218"/>
        <v>400.05</v>
      </c>
      <c r="AO78" s="20">
        <f t="shared" si="219"/>
        <v>24503.0625</v>
      </c>
      <c r="AP78" s="44">
        <f t="shared" si="271"/>
        <v>1000.125</v>
      </c>
      <c r="AQ78" s="45">
        <f t="shared" si="272"/>
        <v>23502.9375</v>
      </c>
      <c r="AS78" s="2">
        <v>76</v>
      </c>
      <c r="AT78" s="2" t="str">
        <f t="shared" si="220"/>
        <v xml:space="preserve"> AD SOYAD 76</v>
      </c>
      <c r="AU78" s="7">
        <f t="shared" si="221"/>
        <v>20002.5</v>
      </c>
      <c r="AV78" s="11">
        <f>PARAMETRELER!$D$4</f>
        <v>150018.75</v>
      </c>
      <c r="AW78" s="7">
        <f t="shared" si="317"/>
        <v>2800.3500000000004</v>
      </c>
      <c r="AX78" s="7">
        <f t="shared" si="318"/>
        <v>200.02500000000001</v>
      </c>
      <c r="AY78" s="7">
        <f t="shared" si="222"/>
        <v>17002.125</v>
      </c>
      <c r="AZ78" s="7" cm="1">
        <f t="array" ref="AZ78">SUMPRODUCT(--(SUM(G78,AC78,AY78)&gt;PARAMETRELER!$D$21:$D$24), (SUM(G78,AC78,AY78)-PARAMETRELER!$D$21:$D$24), {0.15;0.05;0.07;0.08})-SUM($H$2,H78,AD78)</f>
        <v>2550.3187499999995</v>
      </c>
      <c r="BA78" s="7">
        <f>PARAMETRELER!$D$10</f>
        <v>2550.3187499999995</v>
      </c>
      <c r="BB78" s="7">
        <f t="shared" si="223"/>
        <v>51006.375</v>
      </c>
      <c r="BC78" s="7">
        <f t="shared" si="224"/>
        <v>34004.25</v>
      </c>
      <c r="BD78" s="7">
        <f t="shared" si="225"/>
        <v>20002.5</v>
      </c>
      <c r="BE78" s="5">
        <f>PARAMETRELER!$D$6</f>
        <v>20002.5</v>
      </c>
      <c r="BF78" s="7">
        <f t="shared" si="319"/>
        <v>0</v>
      </c>
      <c r="BG78" s="7">
        <f>IF(AU78&lt;=PARAMETRELER!$D$6,0,BF78*0.00759)</f>
        <v>0</v>
      </c>
      <c r="BH78" s="20">
        <f t="shared" si="273"/>
        <v>17002.125</v>
      </c>
      <c r="BI78" s="21">
        <f t="shared" si="274"/>
        <v>4100.5124999999998</v>
      </c>
      <c r="BJ78" s="21">
        <f t="shared" si="226"/>
        <v>400.05</v>
      </c>
      <c r="BK78" s="20">
        <f t="shared" si="227"/>
        <v>24503.0625</v>
      </c>
      <c r="BL78" s="44">
        <f t="shared" si="275"/>
        <v>1000.125</v>
      </c>
      <c r="BM78" s="45">
        <f t="shared" si="276"/>
        <v>23502.9375</v>
      </c>
      <c r="BO78" s="2">
        <v>76</v>
      </c>
      <c r="BP78" s="2" t="str">
        <f t="shared" si="228"/>
        <v xml:space="preserve"> AD SOYAD 76</v>
      </c>
      <c r="BQ78" s="7">
        <f t="shared" si="229"/>
        <v>20002.5</v>
      </c>
      <c r="BR78" s="11">
        <f>PARAMETRELER!$D$4</f>
        <v>150018.75</v>
      </c>
      <c r="BS78" s="7">
        <f t="shared" si="320"/>
        <v>2800.3500000000004</v>
      </c>
      <c r="BT78" s="7">
        <f t="shared" si="321"/>
        <v>200.02500000000001</v>
      </c>
      <c r="BU78" s="7">
        <f t="shared" si="230"/>
        <v>17002.125</v>
      </c>
      <c r="BV78" s="7" cm="1">
        <f t="array" ref="BV78">SUMPRODUCT(--(SUM(G78,AC78,AY78,BU78)&gt;PARAMETRELER!$D$21:$D$24), (SUM(G78,AC78,AY78,BU78)-PARAMETRELER!$D$21:$D$24), {0.15;0.05;0.07;0.08})-SUM($H$2,H78,AD78,AZ78)</f>
        <v>2550.3187500000004</v>
      </c>
      <c r="BW78" s="7">
        <f>PARAMETRELER!$D$11</f>
        <v>2550.3187500000004</v>
      </c>
      <c r="BX78" s="7">
        <f t="shared" si="231"/>
        <v>68008.5</v>
      </c>
      <c r="BY78" s="7">
        <f t="shared" si="232"/>
        <v>51006.375</v>
      </c>
      <c r="BZ78" s="7">
        <f t="shared" si="233"/>
        <v>20002.5</v>
      </c>
      <c r="CA78" s="5">
        <f>PARAMETRELER!$D$6</f>
        <v>20002.5</v>
      </c>
      <c r="CB78" s="7">
        <f t="shared" si="322"/>
        <v>0</v>
      </c>
      <c r="CC78" s="7">
        <f>IF(BQ78&lt;=PARAMETRELER!$D$6,0,CB78*0.00759)</f>
        <v>0</v>
      </c>
      <c r="CD78" s="20">
        <f t="shared" si="277"/>
        <v>17002.125</v>
      </c>
      <c r="CE78" s="21">
        <f t="shared" si="278"/>
        <v>4100.5124999999998</v>
      </c>
      <c r="CF78" s="21">
        <f t="shared" si="234"/>
        <v>400.05</v>
      </c>
      <c r="CG78" s="20">
        <f t="shared" si="235"/>
        <v>24503.0625</v>
      </c>
      <c r="CH78" s="44">
        <f t="shared" si="279"/>
        <v>1000.125</v>
      </c>
      <c r="CI78" s="45">
        <f t="shared" si="280"/>
        <v>23502.9375</v>
      </c>
      <c r="CK78" s="2">
        <v>76</v>
      </c>
      <c r="CL78" s="2" t="str">
        <f t="shared" si="236"/>
        <v xml:space="preserve"> AD SOYAD 76</v>
      </c>
      <c r="CM78" s="7">
        <f t="shared" si="237"/>
        <v>20002.5</v>
      </c>
      <c r="CN78" s="11">
        <f>PARAMETRELER!$D$4</f>
        <v>150018.75</v>
      </c>
      <c r="CO78" s="7">
        <f t="shared" si="323"/>
        <v>2800.3500000000004</v>
      </c>
      <c r="CP78" s="7">
        <f t="shared" si="324"/>
        <v>200.02500000000001</v>
      </c>
      <c r="CQ78" s="7">
        <f t="shared" si="238"/>
        <v>17002.125</v>
      </c>
      <c r="CR78" s="7" cm="1">
        <f t="array" ref="CR78">SUMPRODUCT(--(SUM(G78,AC78,AY78,BU78,CQ78)&gt;PARAMETRELER!$D$21:$D$24), (SUM(G78,AC78,AY78,BU78,CQ78)-PARAMETRELER!$D$21:$D$24), {0.15;0.05;0.07;0.08})-SUM($H$2,H78,AD78,AZ78,BV78)</f>
        <v>2550.3187500000004</v>
      </c>
      <c r="CS78" s="7">
        <f>PARAMETRELER!$D$12</f>
        <v>2550.3187500000004</v>
      </c>
      <c r="CT78" s="7">
        <f t="shared" si="239"/>
        <v>85010.625</v>
      </c>
      <c r="CU78" s="7">
        <f t="shared" si="240"/>
        <v>68008.5</v>
      </c>
      <c r="CV78" s="7">
        <f t="shared" si="241"/>
        <v>20002.5</v>
      </c>
      <c r="CW78" s="5">
        <f>PARAMETRELER!$D$6</f>
        <v>20002.5</v>
      </c>
      <c r="CX78" s="7">
        <f t="shared" si="325"/>
        <v>0</v>
      </c>
      <c r="CY78" s="7">
        <f>IF(CM78&lt;=PARAMETRELER!$D$6,0,CX78*0.00759)</f>
        <v>0</v>
      </c>
      <c r="CZ78" s="20">
        <f t="shared" si="281"/>
        <v>17002.125</v>
      </c>
      <c r="DA78" s="21">
        <f t="shared" si="282"/>
        <v>4100.5124999999998</v>
      </c>
      <c r="DB78" s="21">
        <f t="shared" si="242"/>
        <v>400.05</v>
      </c>
      <c r="DC78" s="20">
        <f t="shared" si="243"/>
        <v>24503.0625</v>
      </c>
      <c r="DD78" s="44">
        <f t="shared" si="283"/>
        <v>1000.125</v>
      </c>
      <c r="DE78" s="45">
        <f t="shared" si="284"/>
        <v>23502.9375</v>
      </c>
      <c r="DG78" s="2">
        <v>76</v>
      </c>
      <c r="DH78" s="2" t="str">
        <f t="shared" si="377"/>
        <v xml:space="preserve"> AD SOYAD 76</v>
      </c>
      <c r="DI78" s="7">
        <f t="shared" si="378"/>
        <v>20002.5</v>
      </c>
      <c r="DJ78" s="11">
        <f>PARAMETRELER!$D$4</f>
        <v>150018.75</v>
      </c>
      <c r="DK78" s="7">
        <f t="shared" si="326"/>
        <v>2800.3500000000004</v>
      </c>
      <c r="DL78" s="7">
        <f t="shared" si="327"/>
        <v>200.02500000000001</v>
      </c>
      <c r="DM78" s="7">
        <f t="shared" si="244"/>
        <v>17002.125</v>
      </c>
      <c r="DN78" s="7" cm="1">
        <f t="array" ref="DN78">SUMPRODUCT(--(SUM(G78,AC78,AY78,BU78,CQ78,DM78)&gt;PARAMETRELER!$D$21:$D$24), (SUM(G78,AC78,AY78,BU78,CQ78,DM78)-PARAMETRELER!$D$21:$D$24), {0.15;0.05;0.07;0.08})-SUM($H$2,H78,AD78,AZ78,BV78,CR78)</f>
        <v>2550.3187499999985</v>
      </c>
      <c r="DO78" s="7">
        <f>PARAMETRELER!$D$13</f>
        <v>2550.3187499999985</v>
      </c>
      <c r="DP78" s="7">
        <f t="shared" si="245"/>
        <v>102012.75</v>
      </c>
      <c r="DQ78" s="7">
        <f t="shared" si="246"/>
        <v>85010.625</v>
      </c>
      <c r="DR78" s="7">
        <f t="shared" si="247"/>
        <v>20002.5</v>
      </c>
      <c r="DS78" s="5">
        <f>PARAMETRELER!$D$6</f>
        <v>20002.5</v>
      </c>
      <c r="DT78" s="7">
        <f t="shared" si="328"/>
        <v>0</v>
      </c>
      <c r="DU78" s="7">
        <f>IF(DI78&lt;=PARAMETRELER!$D$6,0,DT78*0.00759)</f>
        <v>0</v>
      </c>
      <c r="DV78" s="20">
        <f t="shared" si="285"/>
        <v>17002.125</v>
      </c>
      <c r="DW78" s="21">
        <f t="shared" si="286"/>
        <v>4100.5124999999998</v>
      </c>
      <c r="DX78" s="21">
        <f t="shared" si="248"/>
        <v>400.05</v>
      </c>
      <c r="DY78" s="20">
        <f t="shared" si="249"/>
        <v>24503.0625</v>
      </c>
      <c r="DZ78" s="44">
        <f t="shared" si="287"/>
        <v>1000.125</v>
      </c>
      <c r="EA78" s="45">
        <f t="shared" si="288"/>
        <v>23502.9375</v>
      </c>
      <c r="EC78" s="2">
        <v>76</v>
      </c>
      <c r="ED78" s="2" t="str">
        <f t="shared" si="250"/>
        <v xml:space="preserve"> AD SOYAD 76</v>
      </c>
      <c r="EE78" s="7">
        <f t="shared" si="329"/>
        <v>20002.5</v>
      </c>
      <c r="EF78" s="11">
        <f>PARAMETRELER!$D$4</f>
        <v>150018.75</v>
      </c>
      <c r="EG78" s="7">
        <f t="shared" si="330"/>
        <v>2800.3500000000004</v>
      </c>
      <c r="EH78" s="7">
        <f t="shared" si="331"/>
        <v>200.02500000000001</v>
      </c>
      <c r="EI78" s="7">
        <f t="shared" si="332"/>
        <v>17002.125</v>
      </c>
      <c r="EJ78" s="7" cm="1">
        <f t="array" ref="EJ78">SUMPRODUCT(--(SUM(G78,AC78,AY78,BU78,CQ78,DM78,EI78)&gt;PARAMETRELER!$D$21:$D$24), (SUM(G78,AC78,AY78,BU78,CQ78,DM78,EI78)-PARAMETRELER!$D$21:$D$24), {0.15;0.05;0.07;0.08})-SUM($H$2,H78,AD78,AZ78,BV78,CR78,DN78)</f>
        <v>3001.0625000000036</v>
      </c>
      <c r="EK78" s="7">
        <f>PARAMETRELER!$D$14</f>
        <v>3001.0625000000036</v>
      </c>
      <c r="EL78" s="7">
        <f t="shared" si="333"/>
        <v>119014.875</v>
      </c>
      <c r="EM78" s="7">
        <f t="shared" si="334"/>
        <v>102012.75</v>
      </c>
      <c r="EN78" s="7">
        <f t="shared" si="335"/>
        <v>20002.5</v>
      </c>
      <c r="EO78" s="5">
        <f>PARAMETRELER!$D$6</f>
        <v>20002.5</v>
      </c>
      <c r="EP78" s="7">
        <f t="shared" si="336"/>
        <v>0</v>
      </c>
      <c r="EQ78" s="7">
        <f>IF(EE78&lt;=PARAMETRELER!$D$6,0,EP78*0.00759)</f>
        <v>0</v>
      </c>
      <c r="ER78" s="20">
        <f t="shared" si="289"/>
        <v>17002.125</v>
      </c>
      <c r="ES78" s="21">
        <f t="shared" si="290"/>
        <v>4100.5124999999998</v>
      </c>
      <c r="ET78" s="21">
        <f t="shared" si="251"/>
        <v>400.05</v>
      </c>
      <c r="EU78" s="20">
        <f t="shared" si="252"/>
        <v>24503.0625</v>
      </c>
      <c r="EV78" s="44">
        <f t="shared" si="291"/>
        <v>1000.125</v>
      </c>
      <c r="EW78" s="45">
        <f t="shared" si="292"/>
        <v>23502.9375</v>
      </c>
      <c r="EY78" s="2">
        <v>76</v>
      </c>
      <c r="EZ78" s="2" t="str">
        <f t="shared" si="253"/>
        <v xml:space="preserve"> AD SOYAD 76</v>
      </c>
      <c r="FA78" s="7">
        <f t="shared" si="337"/>
        <v>20002.5</v>
      </c>
      <c r="FB78" s="11">
        <f>PARAMETRELER!$D$4</f>
        <v>150018.75</v>
      </c>
      <c r="FC78" s="7">
        <f t="shared" si="338"/>
        <v>2800.3500000000004</v>
      </c>
      <c r="FD78" s="7">
        <f t="shared" si="339"/>
        <v>200.02500000000001</v>
      </c>
      <c r="FE78" s="7">
        <f t="shared" si="340"/>
        <v>17002.125</v>
      </c>
      <c r="FF78" s="7" cm="1">
        <f t="array" ref="FF78">SUMPRODUCT(--(SUM(G78,AC78,AY78,BU78,CQ78,DM78,EI78,FE78)&gt;PARAMETRELER!$D$21:$D$24), (SUM(G78,AC78,AY78,BU78,CQ78,DM78,EI78,FE78)-PARAMETRELER!$D$21:$D$24), {0.15;0.05;0.07;0.08})-SUM($H$2,H78,AD78,AZ78,BV78,CR78,DN78,EJ78)</f>
        <v>3400.4249999999956</v>
      </c>
      <c r="FG78" s="7">
        <f>PARAMETRELER!$D$15</f>
        <v>3400.4249999999956</v>
      </c>
      <c r="FH78" s="7">
        <f t="shared" si="341"/>
        <v>136017</v>
      </c>
      <c r="FI78" s="7">
        <f t="shared" si="342"/>
        <v>119014.875</v>
      </c>
      <c r="FJ78" s="7">
        <f t="shared" si="343"/>
        <v>20002.5</v>
      </c>
      <c r="FK78" s="5">
        <f>PARAMETRELER!$D$6</f>
        <v>20002.5</v>
      </c>
      <c r="FL78" s="7">
        <f t="shared" si="344"/>
        <v>0</v>
      </c>
      <c r="FM78" s="7">
        <f>IF(FA78&lt;=PARAMETRELER!$D$6,0,FL78*0.00759)</f>
        <v>0</v>
      </c>
      <c r="FN78" s="20">
        <f t="shared" si="293"/>
        <v>17002.125</v>
      </c>
      <c r="FO78" s="21">
        <f t="shared" si="294"/>
        <v>4100.5124999999998</v>
      </c>
      <c r="FP78" s="21">
        <f t="shared" si="254"/>
        <v>400.05</v>
      </c>
      <c r="FQ78" s="20">
        <f t="shared" si="255"/>
        <v>24503.0625</v>
      </c>
      <c r="FR78" s="44">
        <f t="shared" si="295"/>
        <v>1000.125</v>
      </c>
      <c r="FS78" s="45">
        <f t="shared" si="296"/>
        <v>23502.9375</v>
      </c>
      <c r="FU78" s="2">
        <v>76</v>
      </c>
      <c r="FV78" s="2" t="str">
        <f t="shared" si="256"/>
        <v xml:space="preserve"> AD SOYAD 76</v>
      </c>
      <c r="FW78" s="7">
        <f t="shared" si="345"/>
        <v>20002.5</v>
      </c>
      <c r="FX78" s="11">
        <f>PARAMETRELER!$D$4</f>
        <v>150018.75</v>
      </c>
      <c r="FY78" s="7">
        <f t="shared" si="346"/>
        <v>2800.3500000000004</v>
      </c>
      <c r="FZ78" s="7">
        <f t="shared" si="347"/>
        <v>200.02500000000001</v>
      </c>
      <c r="GA78" s="7">
        <f t="shared" si="348"/>
        <v>17002.125</v>
      </c>
      <c r="GB78" s="7" cm="1">
        <f t="array" ref="GB78">SUMPRODUCT(--(SUM(G78,AC78,AY78,BU78,CQ78,DM78,EI78,FE78,GA78)&gt;PARAMETRELER!$D$21:$D$24), (SUM(G78,AC78,AY78,BU78,CQ78,DM78,EI78,FE78,GA78)-PARAMETRELER!$D$21:$D$24), {0.15;0.05;0.07;0.08})-SUM($H$2,H78,AD78,AZ78,BV78,CR78,DN78,EJ78,FF78)</f>
        <v>3400.4249999999993</v>
      </c>
      <c r="GC78" s="7">
        <f>PARAMETRELER!$D$16</f>
        <v>3400.4249999999993</v>
      </c>
      <c r="GD78" s="7">
        <f t="shared" si="349"/>
        <v>153019.125</v>
      </c>
      <c r="GE78" s="7">
        <f t="shared" si="350"/>
        <v>136017</v>
      </c>
      <c r="GF78" s="7">
        <f t="shared" si="351"/>
        <v>20002.5</v>
      </c>
      <c r="GG78" s="5">
        <f>PARAMETRELER!$D$6</f>
        <v>20002.5</v>
      </c>
      <c r="GH78" s="7">
        <f t="shared" si="352"/>
        <v>0</v>
      </c>
      <c r="GI78" s="7">
        <f>IF(FW78&lt;=PARAMETRELER!$D$6,0,GH78*0.00759)</f>
        <v>0</v>
      </c>
      <c r="GJ78" s="20">
        <f t="shared" si="297"/>
        <v>17002.125</v>
      </c>
      <c r="GK78" s="21">
        <f t="shared" si="298"/>
        <v>4100.5124999999998</v>
      </c>
      <c r="GL78" s="21">
        <f t="shared" si="257"/>
        <v>400.05</v>
      </c>
      <c r="GM78" s="20">
        <f t="shared" si="258"/>
        <v>24503.0625</v>
      </c>
      <c r="GN78" s="44">
        <f t="shared" si="299"/>
        <v>1000.125</v>
      </c>
      <c r="GO78" s="45">
        <f t="shared" si="300"/>
        <v>23502.9375</v>
      </c>
      <c r="GQ78" s="2">
        <v>76</v>
      </c>
      <c r="GR78" s="2" t="str">
        <f t="shared" si="259"/>
        <v xml:space="preserve"> AD SOYAD 76</v>
      </c>
      <c r="GS78" s="7">
        <f t="shared" si="353"/>
        <v>20002.5</v>
      </c>
      <c r="GT78" s="11">
        <f>PARAMETRELER!$D$4</f>
        <v>150018.75</v>
      </c>
      <c r="GU78" s="7">
        <f t="shared" si="354"/>
        <v>2800.3500000000004</v>
      </c>
      <c r="GV78" s="7">
        <f t="shared" si="355"/>
        <v>200.02500000000001</v>
      </c>
      <c r="GW78" s="7">
        <f t="shared" si="356"/>
        <v>17002.125</v>
      </c>
      <c r="GX78" s="7" cm="1">
        <f t="array" ref="GX78">SUMPRODUCT(--(SUM(G78,AC78,AY78,BU78,CQ78,DM78,EI78,FE78,GA78,GW78)&gt;PARAMETRELER!$D$21:$D$24), (SUM(G78,AC78,AY78,BU78,CQ78,DM78,EI78,FE78,GA78,GW78)-PARAMETRELER!$D$21:$D$24), {0.15;0.05;0.07;0.08})-SUM($H$2,H78,AD78,AZ78,BV78,CR78,DN78,EJ78,FF78,GB78)</f>
        <v>3400.4250000000029</v>
      </c>
      <c r="GY78" s="7">
        <f>PARAMETRELER!$D$17</f>
        <v>3400.4250000000029</v>
      </c>
      <c r="GZ78" s="7">
        <f t="shared" si="357"/>
        <v>170021.25</v>
      </c>
      <c r="HA78" s="7">
        <f t="shared" si="358"/>
        <v>153019.125</v>
      </c>
      <c r="HB78" s="7">
        <f t="shared" si="359"/>
        <v>20002.5</v>
      </c>
      <c r="HC78" s="5">
        <f>PARAMETRELER!$D$6</f>
        <v>20002.5</v>
      </c>
      <c r="HD78" s="7">
        <f t="shared" si="360"/>
        <v>0</v>
      </c>
      <c r="HE78" s="7">
        <f>IF(GS78&lt;=PARAMETRELER!$D$6,0,HD78*0.00759)</f>
        <v>0</v>
      </c>
      <c r="HF78" s="20">
        <f t="shared" si="301"/>
        <v>17002.125</v>
      </c>
      <c r="HG78" s="21">
        <f t="shared" si="302"/>
        <v>4100.5124999999998</v>
      </c>
      <c r="HH78" s="21">
        <f t="shared" si="260"/>
        <v>400.05</v>
      </c>
      <c r="HI78" s="20">
        <f t="shared" si="261"/>
        <v>24503.0625</v>
      </c>
      <c r="HJ78" s="44">
        <f t="shared" si="303"/>
        <v>1000.125</v>
      </c>
      <c r="HK78" s="45">
        <f t="shared" si="304"/>
        <v>23502.9375</v>
      </c>
      <c r="HM78" s="2">
        <v>76</v>
      </c>
      <c r="HN78" s="2" t="str">
        <f t="shared" si="262"/>
        <v xml:space="preserve"> AD SOYAD 76</v>
      </c>
      <c r="HO78" s="7">
        <f t="shared" si="361"/>
        <v>20002.5</v>
      </c>
      <c r="HP78" s="11">
        <f>PARAMETRELER!$D$4</f>
        <v>150018.75</v>
      </c>
      <c r="HQ78" s="7">
        <f t="shared" si="362"/>
        <v>2800.3500000000004</v>
      </c>
      <c r="HR78" s="7">
        <f t="shared" si="363"/>
        <v>200.02500000000001</v>
      </c>
      <c r="HS78" s="7">
        <f t="shared" si="364"/>
        <v>17002.125</v>
      </c>
      <c r="HT78" s="7" cm="1">
        <f t="array" ref="HT78">SUMPRODUCT(--(SUM(G78,AC78,AY78,BU78,CQ78,DM78,EI78,FE78,GA78,GW78,HS78)&gt;PARAMETRELER!$D$21:$D$24), (SUM(G78,AC78,AY78,BU78,CQ78,DM78,EI78,FE78,GA78,GW78,HS78)-PARAMETRELER!$D$21:$D$24), {0.15;0.05;0.07;0.08})-SUM($H$2,H78,AD78,AZ78,BV78,CR78,DN78,EJ78,FF78,GB78,GX78)</f>
        <v>3400.4249999999993</v>
      </c>
      <c r="HU78" s="7">
        <f>PARAMETRELER!$D$18</f>
        <v>3400.4249999999993</v>
      </c>
      <c r="HV78" s="7">
        <f t="shared" si="365"/>
        <v>187023.375</v>
      </c>
      <c r="HW78" s="7">
        <f t="shared" si="366"/>
        <v>170021.25</v>
      </c>
      <c r="HX78" s="7">
        <f t="shared" si="367"/>
        <v>20002.5</v>
      </c>
      <c r="HY78" s="5">
        <f>PARAMETRELER!$D$6</f>
        <v>20002.5</v>
      </c>
      <c r="HZ78" s="7">
        <f t="shared" si="368"/>
        <v>0</v>
      </c>
      <c r="IA78" s="7">
        <f>IF(HO78&lt;=PARAMETRELER!$D$6,0,HZ78*0.00759)</f>
        <v>0</v>
      </c>
      <c r="IB78" s="20">
        <f t="shared" si="305"/>
        <v>17002.125</v>
      </c>
      <c r="IC78" s="21">
        <f t="shared" si="306"/>
        <v>4100.5124999999998</v>
      </c>
      <c r="ID78" s="21">
        <f t="shared" si="263"/>
        <v>400.05</v>
      </c>
      <c r="IE78" s="20">
        <f t="shared" si="264"/>
        <v>24503.0625</v>
      </c>
      <c r="IF78" s="44">
        <f t="shared" si="307"/>
        <v>1000.125</v>
      </c>
      <c r="IG78" s="45">
        <f t="shared" si="308"/>
        <v>23502.9375</v>
      </c>
      <c r="II78" s="2">
        <v>76</v>
      </c>
      <c r="IJ78" s="2" t="str">
        <f t="shared" si="265"/>
        <v xml:space="preserve"> AD SOYAD 76</v>
      </c>
      <c r="IK78" s="7">
        <f t="shared" si="369"/>
        <v>20002.5</v>
      </c>
      <c r="IL78" s="11">
        <f>PARAMETRELER!$D$4</f>
        <v>150018.75</v>
      </c>
      <c r="IM78" s="7">
        <f t="shared" si="370"/>
        <v>2800.3500000000004</v>
      </c>
      <c r="IN78" s="7">
        <f t="shared" si="371"/>
        <v>200.02500000000001</v>
      </c>
      <c r="IO78" s="7">
        <f t="shared" si="372"/>
        <v>17002.125</v>
      </c>
      <c r="IP78" s="7" cm="1">
        <f t="array" ref="IP78">SUMPRODUCT(--(SUM(G78,AC78,AY78,BU78,CQ78,DM78,EI78,FE78,GA78,GW78,HS78,IO78)&gt;PARAMETRELER!$D$21:$D$24), (SUM(G78,AC78,AY78,BU78,CQ78,DM78,EI78,FE78,GA78,GW78,HS78,IO78)-PARAMETRELER!$D$21:$D$24), {0.15;0.05;0.07;0.08})-SUM($H$2,H78,AD78,AZ78,BV78,CR78,DN78,EJ78,FF78,GB78,GX78,HT78)</f>
        <v>3400.4249999999993</v>
      </c>
      <c r="IQ78" s="7">
        <f>PARAMETRELER!$D$19</f>
        <v>3400.4249999999993</v>
      </c>
      <c r="IR78" s="7">
        <f t="shared" si="373"/>
        <v>204025.5</v>
      </c>
      <c r="IS78" s="7">
        <f t="shared" si="374"/>
        <v>187023.375</v>
      </c>
      <c r="IT78" s="7">
        <f t="shared" si="375"/>
        <v>20002.5</v>
      </c>
      <c r="IU78" s="5">
        <f>PARAMETRELER!$D$6</f>
        <v>20002.5</v>
      </c>
      <c r="IV78" s="7">
        <f t="shared" si="376"/>
        <v>0</v>
      </c>
      <c r="IW78" s="7">
        <f>IF(IK78&lt;=PARAMETRELER!$D$6,0,IV78*0.00759)</f>
        <v>0</v>
      </c>
      <c r="IX78" s="20">
        <f t="shared" si="309"/>
        <v>17002.125</v>
      </c>
      <c r="IY78" s="21">
        <f t="shared" si="310"/>
        <v>4100.5124999999998</v>
      </c>
      <c r="IZ78" s="21">
        <f t="shared" si="266"/>
        <v>400.05</v>
      </c>
      <c r="JA78" s="20">
        <f t="shared" si="267"/>
        <v>24503.0625</v>
      </c>
      <c r="JB78" s="44">
        <f t="shared" si="311"/>
        <v>1000.125</v>
      </c>
      <c r="JC78" s="45">
        <f t="shared" si="312"/>
        <v>23502.9375</v>
      </c>
    </row>
    <row r="79" spans="1:263" ht="15.6" x14ac:dyDescent="0.3">
      <c r="A79" s="3">
        <v>77</v>
      </c>
      <c r="B79" s="3" t="str">
        <f>'YILLIK MALİYET RAPORU'!B79</f>
        <v xml:space="preserve"> AD SOYAD 77</v>
      </c>
      <c r="C79" s="4">
        <f>'YILLIK MALİYET RAPORU'!C79</f>
        <v>20002.5</v>
      </c>
      <c r="D79" s="4">
        <f>PARAMETRELER!$D$4</f>
        <v>150018.75</v>
      </c>
      <c r="E79" s="4">
        <f t="shared" si="202"/>
        <v>2800.3500000000004</v>
      </c>
      <c r="F79" s="4">
        <f t="shared" si="203"/>
        <v>200.02500000000001</v>
      </c>
      <c r="G79" s="4">
        <f t="shared" si="204"/>
        <v>17002.125</v>
      </c>
      <c r="H79" s="4" cm="1">
        <f t="array" ref="H79">SUMPRODUCT(--(SUM(G79:G79)&gt;PARAMETRELER!$D$21:$D$24), (SUM(G79:G79)-PARAMETRELER!$D$21:$D$24), {0.15;0.05;0.07;0.08})-SUM($H$2:$H$2)</f>
        <v>2550.3187499999999</v>
      </c>
      <c r="I79" s="4">
        <f>PARAMETRELER!$D$8</f>
        <v>2550.3187499999999</v>
      </c>
      <c r="J79" s="4">
        <f t="shared" si="205"/>
        <v>17002.125</v>
      </c>
      <c r="K79" s="4">
        <v>0</v>
      </c>
      <c r="L79" s="4">
        <f t="shared" si="206"/>
        <v>20002.5</v>
      </c>
      <c r="M79" s="4">
        <f>PARAMETRELER!$D$6</f>
        <v>20002.5</v>
      </c>
      <c r="N79" s="4">
        <f t="shared" si="313"/>
        <v>0</v>
      </c>
      <c r="O79" s="4">
        <f>IF(C79&lt;=PARAMETRELER!$D$6,0,N79*0.00759)</f>
        <v>0</v>
      </c>
      <c r="P79" s="20">
        <f t="shared" si="207"/>
        <v>17002.125</v>
      </c>
      <c r="Q79" s="21">
        <f t="shared" si="208"/>
        <v>4100.5124999999998</v>
      </c>
      <c r="R79" s="21">
        <f t="shared" si="209"/>
        <v>400.05</v>
      </c>
      <c r="S79" s="22">
        <f t="shared" si="210"/>
        <v>24503.0625</v>
      </c>
      <c r="T79" s="44">
        <f t="shared" si="211"/>
        <v>1000.125</v>
      </c>
      <c r="U79" s="45">
        <f t="shared" si="268"/>
        <v>23502.9375</v>
      </c>
      <c r="W79" s="3">
        <v>77</v>
      </c>
      <c r="X79" s="3" t="str">
        <f t="shared" si="212"/>
        <v xml:space="preserve"> AD SOYAD 77</v>
      </c>
      <c r="Y79" s="4">
        <f t="shared" si="213"/>
        <v>20002.5</v>
      </c>
      <c r="Z79" s="4">
        <f>PARAMETRELER!$D$4</f>
        <v>150018.75</v>
      </c>
      <c r="AA79" s="4">
        <f t="shared" si="314"/>
        <v>2800.3500000000004</v>
      </c>
      <c r="AB79" s="4">
        <f t="shared" si="315"/>
        <v>200.02500000000001</v>
      </c>
      <c r="AC79" s="4">
        <f t="shared" si="214"/>
        <v>17002.125</v>
      </c>
      <c r="AD79" s="4" cm="1">
        <f t="array" ref="AD79">SUMPRODUCT(--(SUM(G79,AC79)&gt;PARAMETRELER!$D$21:$D$24), (SUM(G79,AC79)-PARAMETRELER!$D$21:$D$24), {0.15;0.05;0.07;0.08})-SUM($H$2,H79)</f>
        <v>2550.3187499999999</v>
      </c>
      <c r="AE79" s="4">
        <f>PARAMETRELER!$D$9</f>
        <v>2550.3187499999999</v>
      </c>
      <c r="AF79" s="4">
        <f t="shared" si="215"/>
        <v>34004.25</v>
      </c>
      <c r="AG79" s="4">
        <f t="shared" si="216"/>
        <v>17002.125</v>
      </c>
      <c r="AH79" s="4">
        <f t="shared" si="217"/>
        <v>20002.5</v>
      </c>
      <c r="AI79" s="4">
        <f>PARAMETRELER!$D$6</f>
        <v>20002.5</v>
      </c>
      <c r="AJ79" s="4">
        <f t="shared" si="316"/>
        <v>0</v>
      </c>
      <c r="AK79" s="4">
        <f>IF(Y79&lt;=PARAMETRELER!$D$6,0,AJ79*0.00759)</f>
        <v>0</v>
      </c>
      <c r="AL79" s="20">
        <f t="shared" si="269"/>
        <v>17002.125</v>
      </c>
      <c r="AM79" s="21">
        <f t="shared" si="270"/>
        <v>4100.5124999999998</v>
      </c>
      <c r="AN79" s="21">
        <f t="shared" si="218"/>
        <v>400.05</v>
      </c>
      <c r="AO79" s="22">
        <f t="shared" si="219"/>
        <v>24503.0625</v>
      </c>
      <c r="AP79" s="44">
        <f t="shared" si="271"/>
        <v>1000.125</v>
      </c>
      <c r="AQ79" s="45">
        <f t="shared" si="272"/>
        <v>23502.9375</v>
      </c>
      <c r="AS79" s="3">
        <v>77</v>
      </c>
      <c r="AT79" s="3" t="str">
        <f t="shared" si="220"/>
        <v xml:space="preserve"> AD SOYAD 77</v>
      </c>
      <c r="AU79" s="4">
        <f t="shared" si="221"/>
        <v>20002.5</v>
      </c>
      <c r="AV79" s="4">
        <f>PARAMETRELER!$D$4</f>
        <v>150018.75</v>
      </c>
      <c r="AW79" s="4">
        <f t="shared" si="317"/>
        <v>2800.3500000000004</v>
      </c>
      <c r="AX79" s="4">
        <f t="shared" si="318"/>
        <v>200.02500000000001</v>
      </c>
      <c r="AY79" s="4">
        <f t="shared" si="222"/>
        <v>17002.125</v>
      </c>
      <c r="AZ79" s="4" cm="1">
        <f t="array" ref="AZ79">SUMPRODUCT(--(SUM(G79,AC79,AY79)&gt;PARAMETRELER!$D$21:$D$24), (SUM(G79,AC79,AY79)-PARAMETRELER!$D$21:$D$24), {0.15;0.05;0.07;0.08})-SUM($H$2,H79,AD79)</f>
        <v>2550.3187499999995</v>
      </c>
      <c r="BA79" s="4">
        <f>PARAMETRELER!$D$10</f>
        <v>2550.3187499999995</v>
      </c>
      <c r="BB79" s="4">
        <f t="shared" si="223"/>
        <v>51006.375</v>
      </c>
      <c r="BC79" s="4">
        <f t="shared" si="224"/>
        <v>34004.25</v>
      </c>
      <c r="BD79" s="4">
        <f t="shared" si="225"/>
        <v>20002.5</v>
      </c>
      <c r="BE79" s="4">
        <f>PARAMETRELER!$D$6</f>
        <v>20002.5</v>
      </c>
      <c r="BF79" s="4">
        <f t="shared" si="319"/>
        <v>0</v>
      </c>
      <c r="BG79" s="4">
        <f>IF(AU79&lt;=PARAMETRELER!$D$6,0,BF79*0.00759)</f>
        <v>0</v>
      </c>
      <c r="BH79" s="20">
        <f t="shared" si="273"/>
        <v>17002.125</v>
      </c>
      <c r="BI79" s="21">
        <f t="shared" si="274"/>
        <v>4100.5124999999998</v>
      </c>
      <c r="BJ79" s="21">
        <f t="shared" si="226"/>
        <v>400.05</v>
      </c>
      <c r="BK79" s="22">
        <f t="shared" si="227"/>
        <v>24503.0625</v>
      </c>
      <c r="BL79" s="44">
        <f t="shared" si="275"/>
        <v>1000.125</v>
      </c>
      <c r="BM79" s="45">
        <f t="shared" si="276"/>
        <v>23502.9375</v>
      </c>
      <c r="BO79" s="3">
        <v>77</v>
      </c>
      <c r="BP79" s="3" t="str">
        <f t="shared" si="228"/>
        <v xml:space="preserve"> AD SOYAD 77</v>
      </c>
      <c r="BQ79" s="4">
        <f t="shared" si="229"/>
        <v>20002.5</v>
      </c>
      <c r="BR79" s="4">
        <f>PARAMETRELER!$D$4</f>
        <v>150018.75</v>
      </c>
      <c r="BS79" s="4">
        <f t="shared" si="320"/>
        <v>2800.3500000000004</v>
      </c>
      <c r="BT79" s="4">
        <f t="shared" si="321"/>
        <v>200.02500000000001</v>
      </c>
      <c r="BU79" s="4">
        <f t="shared" si="230"/>
        <v>17002.125</v>
      </c>
      <c r="BV79" s="4" cm="1">
        <f t="array" ref="BV79">SUMPRODUCT(--(SUM(G79,AC79,AY79,BU79)&gt;PARAMETRELER!$D$21:$D$24), (SUM(G79,AC79,AY79,BU79)-PARAMETRELER!$D$21:$D$24), {0.15;0.05;0.07;0.08})-SUM($H$2,H79,AD79,AZ79)</f>
        <v>2550.3187500000004</v>
      </c>
      <c r="BW79" s="4">
        <f>PARAMETRELER!$D$11</f>
        <v>2550.3187500000004</v>
      </c>
      <c r="BX79" s="4">
        <f t="shared" si="231"/>
        <v>68008.5</v>
      </c>
      <c r="BY79" s="4">
        <f t="shared" si="232"/>
        <v>51006.375</v>
      </c>
      <c r="BZ79" s="4">
        <f t="shared" si="233"/>
        <v>20002.5</v>
      </c>
      <c r="CA79" s="4">
        <f>PARAMETRELER!$D$6</f>
        <v>20002.5</v>
      </c>
      <c r="CB79" s="4">
        <f t="shared" si="322"/>
        <v>0</v>
      </c>
      <c r="CC79" s="4">
        <f>IF(BQ79&lt;=PARAMETRELER!$D$6,0,CB79*0.00759)</f>
        <v>0</v>
      </c>
      <c r="CD79" s="20">
        <f t="shared" si="277"/>
        <v>17002.125</v>
      </c>
      <c r="CE79" s="21">
        <f t="shared" si="278"/>
        <v>4100.5124999999998</v>
      </c>
      <c r="CF79" s="21">
        <f t="shared" si="234"/>
        <v>400.05</v>
      </c>
      <c r="CG79" s="22">
        <f t="shared" si="235"/>
        <v>24503.0625</v>
      </c>
      <c r="CH79" s="44">
        <f t="shared" si="279"/>
        <v>1000.125</v>
      </c>
      <c r="CI79" s="45">
        <f t="shared" si="280"/>
        <v>23502.9375</v>
      </c>
      <c r="CK79" s="3">
        <v>77</v>
      </c>
      <c r="CL79" s="3" t="str">
        <f t="shared" si="236"/>
        <v xml:space="preserve"> AD SOYAD 77</v>
      </c>
      <c r="CM79" s="4">
        <f t="shared" si="237"/>
        <v>20002.5</v>
      </c>
      <c r="CN79" s="4">
        <f>PARAMETRELER!$D$4</f>
        <v>150018.75</v>
      </c>
      <c r="CO79" s="4">
        <f t="shared" si="323"/>
        <v>2800.3500000000004</v>
      </c>
      <c r="CP79" s="4">
        <f t="shared" si="324"/>
        <v>200.02500000000001</v>
      </c>
      <c r="CQ79" s="4">
        <f t="shared" si="238"/>
        <v>17002.125</v>
      </c>
      <c r="CR79" s="4" cm="1">
        <f t="array" ref="CR79">SUMPRODUCT(--(SUM(G79,AC79,AY79,BU79,CQ79)&gt;PARAMETRELER!$D$21:$D$24), (SUM(G79,AC79,AY79,BU79,CQ79)-PARAMETRELER!$D$21:$D$24), {0.15;0.05;0.07;0.08})-SUM($H$2,H79,AD79,AZ79,BV79)</f>
        <v>2550.3187500000004</v>
      </c>
      <c r="CS79" s="4">
        <f>PARAMETRELER!$D$12</f>
        <v>2550.3187500000004</v>
      </c>
      <c r="CT79" s="4">
        <f t="shared" si="239"/>
        <v>85010.625</v>
      </c>
      <c r="CU79" s="4">
        <f t="shared" si="240"/>
        <v>68008.5</v>
      </c>
      <c r="CV79" s="4">
        <f t="shared" si="241"/>
        <v>20002.5</v>
      </c>
      <c r="CW79" s="4">
        <f>PARAMETRELER!$D$6</f>
        <v>20002.5</v>
      </c>
      <c r="CX79" s="4">
        <f t="shared" si="325"/>
        <v>0</v>
      </c>
      <c r="CY79" s="4">
        <f>IF(CM79&lt;=PARAMETRELER!$D$6,0,CX79*0.00759)</f>
        <v>0</v>
      </c>
      <c r="CZ79" s="20">
        <f t="shared" si="281"/>
        <v>17002.125</v>
      </c>
      <c r="DA79" s="21">
        <f t="shared" si="282"/>
        <v>4100.5124999999998</v>
      </c>
      <c r="DB79" s="21">
        <f t="shared" si="242"/>
        <v>400.05</v>
      </c>
      <c r="DC79" s="22">
        <f t="shared" si="243"/>
        <v>24503.0625</v>
      </c>
      <c r="DD79" s="44">
        <f t="shared" si="283"/>
        <v>1000.125</v>
      </c>
      <c r="DE79" s="45">
        <f t="shared" si="284"/>
        <v>23502.9375</v>
      </c>
      <c r="DG79" s="3">
        <v>77</v>
      </c>
      <c r="DH79" s="3" t="str">
        <f t="shared" si="377"/>
        <v xml:space="preserve"> AD SOYAD 77</v>
      </c>
      <c r="DI79" s="4">
        <f t="shared" si="378"/>
        <v>20002.5</v>
      </c>
      <c r="DJ79" s="4">
        <f>PARAMETRELER!$D$4</f>
        <v>150018.75</v>
      </c>
      <c r="DK79" s="4">
        <f t="shared" si="326"/>
        <v>2800.3500000000004</v>
      </c>
      <c r="DL79" s="4">
        <f t="shared" si="327"/>
        <v>200.02500000000001</v>
      </c>
      <c r="DM79" s="4">
        <f t="shared" si="244"/>
        <v>17002.125</v>
      </c>
      <c r="DN79" s="4" cm="1">
        <f t="array" ref="DN79">SUMPRODUCT(--(SUM(G79,AC79,AY79,BU79,CQ79,DM79)&gt;PARAMETRELER!$D$21:$D$24), (SUM(G79,AC79,AY79,BU79,CQ79,DM79)-PARAMETRELER!$D$21:$D$24), {0.15;0.05;0.07;0.08})-SUM($H$2,H79,AD79,AZ79,BV79,CR79)</f>
        <v>2550.3187499999985</v>
      </c>
      <c r="DO79" s="4">
        <f>PARAMETRELER!$D$13</f>
        <v>2550.3187499999985</v>
      </c>
      <c r="DP79" s="4">
        <f t="shared" si="245"/>
        <v>102012.75</v>
      </c>
      <c r="DQ79" s="4">
        <f t="shared" si="246"/>
        <v>85010.625</v>
      </c>
      <c r="DR79" s="4">
        <f t="shared" si="247"/>
        <v>20002.5</v>
      </c>
      <c r="DS79" s="4">
        <f>PARAMETRELER!$D$6</f>
        <v>20002.5</v>
      </c>
      <c r="DT79" s="4">
        <f t="shared" si="328"/>
        <v>0</v>
      </c>
      <c r="DU79" s="4">
        <f>IF(DI79&lt;=PARAMETRELER!$D$6,0,DT79*0.00759)</f>
        <v>0</v>
      </c>
      <c r="DV79" s="20">
        <f t="shared" si="285"/>
        <v>17002.125</v>
      </c>
      <c r="DW79" s="21">
        <f t="shared" si="286"/>
        <v>4100.5124999999998</v>
      </c>
      <c r="DX79" s="21">
        <f t="shared" si="248"/>
        <v>400.05</v>
      </c>
      <c r="DY79" s="22">
        <f t="shared" si="249"/>
        <v>24503.0625</v>
      </c>
      <c r="DZ79" s="44">
        <f t="shared" si="287"/>
        <v>1000.125</v>
      </c>
      <c r="EA79" s="45">
        <f t="shared" si="288"/>
        <v>23502.9375</v>
      </c>
      <c r="EC79" s="3">
        <v>77</v>
      </c>
      <c r="ED79" s="3" t="str">
        <f t="shared" si="250"/>
        <v xml:space="preserve"> AD SOYAD 77</v>
      </c>
      <c r="EE79" s="4">
        <f t="shared" si="329"/>
        <v>20002.5</v>
      </c>
      <c r="EF79" s="4">
        <f>PARAMETRELER!$D$4</f>
        <v>150018.75</v>
      </c>
      <c r="EG79" s="4">
        <f t="shared" si="330"/>
        <v>2800.3500000000004</v>
      </c>
      <c r="EH79" s="4">
        <f t="shared" si="331"/>
        <v>200.02500000000001</v>
      </c>
      <c r="EI79" s="4">
        <f t="shared" si="332"/>
        <v>17002.125</v>
      </c>
      <c r="EJ79" s="4" cm="1">
        <f t="array" ref="EJ79">SUMPRODUCT(--(SUM(G79,AC79,AY79,BU79,CQ79,DM79,EI79)&gt;PARAMETRELER!$D$21:$D$24), (SUM(G79,AC79,AY79,BU79,CQ79,DM79,EI79)-PARAMETRELER!$D$21:$D$24), {0.15;0.05;0.07;0.08})-SUM($H$2,H79,AD79,AZ79,BV79,CR79,DN79)</f>
        <v>3001.0625000000036</v>
      </c>
      <c r="EK79" s="4">
        <f>PARAMETRELER!$D$14</f>
        <v>3001.0625000000036</v>
      </c>
      <c r="EL79" s="4">
        <f t="shared" si="333"/>
        <v>119014.875</v>
      </c>
      <c r="EM79" s="4">
        <f t="shared" si="334"/>
        <v>102012.75</v>
      </c>
      <c r="EN79" s="4">
        <f t="shared" si="335"/>
        <v>20002.5</v>
      </c>
      <c r="EO79" s="4">
        <f>PARAMETRELER!$D$6</f>
        <v>20002.5</v>
      </c>
      <c r="EP79" s="4">
        <f t="shared" si="336"/>
        <v>0</v>
      </c>
      <c r="EQ79" s="4">
        <f>IF(EE79&lt;=PARAMETRELER!$D$6,0,EP79*0.00759)</f>
        <v>0</v>
      </c>
      <c r="ER79" s="20">
        <f t="shared" si="289"/>
        <v>17002.125</v>
      </c>
      <c r="ES79" s="21">
        <f t="shared" si="290"/>
        <v>4100.5124999999998</v>
      </c>
      <c r="ET79" s="21">
        <f t="shared" si="251"/>
        <v>400.05</v>
      </c>
      <c r="EU79" s="22">
        <f t="shared" si="252"/>
        <v>24503.0625</v>
      </c>
      <c r="EV79" s="44">
        <f t="shared" si="291"/>
        <v>1000.125</v>
      </c>
      <c r="EW79" s="45">
        <f t="shared" si="292"/>
        <v>23502.9375</v>
      </c>
      <c r="EY79" s="3">
        <v>77</v>
      </c>
      <c r="EZ79" s="3" t="str">
        <f t="shared" si="253"/>
        <v xml:space="preserve"> AD SOYAD 77</v>
      </c>
      <c r="FA79" s="4">
        <f t="shared" si="337"/>
        <v>20002.5</v>
      </c>
      <c r="FB79" s="4">
        <f>PARAMETRELER!$D$4</f>
        <v>150018.75</v>
      </c>
      <c r="FC79" s="4">
        <f t="shared" si="338"/>
        <v>2800.3500000000004</v>
      </c>
      <c r="FD79" s="4">
        <f t="shared" si="339"/>
        <v>200.02500000000001</v>
      </c>
      <c r="FE79" s="4">
        <f t="shared" si="340"/>
        <v>17002.125</v>
      </c>
      <c r="FF79" s="4" cm="1">
        <f t="array" ref="FF79">SUMPRODUCT(--(SUM(G79,AC79,AY79,BU79,CQ79,DM79,EI79,FE79)&gt;PARAMETRELER!$D$21:$D$24), (SUM(G79,AC79,AY79,BU79,CQ79,DM79,EI79,FE79)-PARAMETRELER!$D$21:$D$24), {0.15;0.05;0.07;0.08})-SUM($H$2,H79,AD79,AZ79,BV79,CR79,DN79,EJ79)</f>
        <v>3400.4249999999956</v>
      </c>
      <c r="FG79" s="4">
        <f>PARAMETRELER!$D$15</f>
        <v>3400.4249999999956</v>
      </c>
      <c r="FH79" s="4">
        <f t="shared" si="341"/>
        <v>136017</v>
      </c>
      <c r="FI79" s="4">
        <f t="shared" si="342"/>
        <v>119014.875</v>
      </c>
      <c r="FJ79" s="4">
        <f t="shared" si="343"/>
        <v>20002.5</v>
      </c>
      <c r="FK79" s="4">
        <f>PARAMETRELER!$D$6</f>
        <v>20002.5</v>
      </c>
      <c r="FL79" s="4">
        <f t="shared" si="344"/>
        <v>0</v>
      </c>
      <c r="FM79" s="4">
        <f>IF(FA79&lt;=PARAMETRELER!$D$6,0,FL79*0.00759)</f>
        <v>0</v>
      </c>
      <c r="FN79" s="20">
        <f t="shared" si="293"/>
        <v>17002.125</v>
      </c>
      <c r="FO79" s="21">
        <f t="shared" si="294"/>
        <v>4100.5124999999998</v>
      </c>
      <c r="FP79" s="21">
        <f t="shared" si="254"/>
        <v>400.05</v>
      </c>
      <c r="FQ79" s="22">
        <f t="shared" si="255"/>
        <v>24503.0625</v>
      </c>
      <c r="FR79" s="44">
        <f t="shared" si="295"/>
        <v>1000.125</v>
      </c>
      <c r="FS79" s="45">
        <f t="shared" si="296"/>
        <v>23502.9375</v>
      </c>
      <c r="FU79" s="3">
        <v>77</v>
      </c>
      <c r="FV79" s="3" t="str">
        <f t="shared" si="256"/>
        <v xml:space="preserve"> AD SOYAD 77</v>
      </c>
      <c r="FW79" s="4">
        <f t="shared" si="345"/>
        <v>20002.5</v>
      </c>
      <c r="FX79" s="4">
        <f>PARAMETRELER!$D$4</f>
        <v>150018.75</v>
      </c>
      <c r="FY79" s="4">
        <f t="shared" si="346"/>
        <v>2800.3500000000004</v>
      </c>
      <c r="FZ79" s="4">
        <f t="shared" si="347"/>
        <v>200.02500000000001</v>
      </c>
      <c r="GA79" s="4">
        <f t="shared" si="348"/>
        <v>17002.125</v>
      </c>
      <c r="GB79" s="4" cm="1">
        <f t="array" ref="GB79">SUMPRODUCT(--(SUM(G79,AC79,AY79,BU79,CQ79,DM79,EI79,FE79,GA79)&gt;PARAMETRELER!$D$21:$D$24), (SUM(G79,AC79,AY79,BU79,CQ79,DM79,EI79,FE79,GA79)-PARAMETRELER!$D$21:$D$24), {0.15;0.05;0.07;0.08})-SUM($H$2,H79,AD79,AZ79,BV79,CR79,DN79,EJ79,FF79)</f>
        <v>3400.4249999999993</v>
      </c>
      <c r="GC79" s="4">
        <f>PARAMETRELER!$D$16</f>
        <v>3400.4249999999993</v>
      </c>
      <c r="GD79" s="4">
        <f t="shared" si="349"/>
        <v>153019.125</v>
      </c>
      <c r="GE79" s="4">
        <f t="shared" si="350"/>
        <v>136017</v>
      </c>
      <c r="GF79" s="4">
        <f t="shared" si="351"/>
        <v>20002.5</v>
      </c>
      <c r="GG79" s="4">
        <f>PARAMETRELER!$D$6</f>
        <v>20002.5</v>
      </c>
      <c r="GH79" s="4">
        <f t="shared" si="352"/>
        <v>0</v>
      </c>
      <c r="GI79" s="4">
        <f>IF(FW79&lt;=PARAMETRELER!$D$6,0,GH79*0.00759)</f>
        <v>0</v>
      </c>
      <c r="GJ79" s="20">
        <f t="shared" si="297"/>
        <v>17002.125</v>
      </c>
      <c r="GK79" s="21">
        <f t="shared" si="298"/>
        <v>4100.5124999999998</v>
      </c>
      <c r="GL79" s="21">
        <f t="shared" si="257"/>
        <v>400.05</v>
      </c>
      <c r="GM79" s="22">
        <f t="shared" si="258"/>
        <v>24503.0625</v>
      </c>
      <c r="GN79" s="44">
        <f t="shared" si="299"/>
        <v>1000.125</v>
      </c>
      <c r="GO79" s="45">
        <f t="shared" si="300"/>
        <v>23502.9375</v>
      </c>
      <c r="GQ79" s="3">
        <v>77</v>
      </c>
      <c r="GR79" s="3" t="str">
        <f t="shared" si="259"/>
        <v xml:space="preserve"> AD SOYAD 77</v>
      </c>
      <c r="GS79" s="4">
        <f t="shared" si="353"/>
        <v>20002.5</v>
      </c>
      <c r="GT79" s="4">
        <f>PARAMETRELER!$D$4</f>
        <v>150018.75</v>
      </c>
      <c r="GU79" s="4">
        <f t="shared" si="354"/>
        <v>2800.3500000000004</v>
      </c>
      <c r="GV79" s="4">
        <f t="shared" si="355"/>
        <v>200.02500000000001</v>
      </c>
      <c r="GW79" s="4">
        <f t="shared" si="356"/>
        <v>17002.125</v>
      </c>
      <c r="GX79" s="4" cm="1">
        <f t="array" ref="GX79">SUMPRODUCT(--(SUM(G79,AC79,AY79,BU79,CQ79,DM79,EI79,FE79,GA79,GW79)&gt;PARAMETRELER!$D$21:$D$24), (SUM(G79,AC79,AY79,BU79,CQ79,DM79,EI79,FE79,GA79,GW79)-PARAMETRELER!$D$21:$D$24), {0.15;0.05;0.07;0.08})-SUM($H$2,H79,AD79,AZ79,BV79,CR79,DN79,EJ79,FF79,GB79)</f>
        <v>3400.4250000000029</v>
      </c>
      <c r="GY79" s="4">
        <f>PARAMETRELER!$D$17</f>
        <v>3400.4250000000029</v>
      </c>
      <c r="GZ79" s="4">
        <f t="shared" si="357"/>
        <v>170021.25</v>
      </c>
      <c r="HA79" s="4">
        <f t="shared" si="358"/>
        <v>153019.125</v>
      </c>
      <c r="HB79" s="4">
        <f t="shared" si="359"/>
        <v>20002.5</v>
      </c>
      <c r="HC79" s="4">
        <f>PARAMETRELER!$D$6</f>
        <v>20002.5</v>
      </c>
      <c r="HD79" s="4">
        <f t="shared" si="360"/>
        <v>0</v>
      </c>
      <c r="HE79" s="4">
        <f>IF(GS79&lt;=PARAMETRELER!$D$6,0,HD79*0.00759)</f>
        <v>0</v>
      </c>
      <c r="HF79" s="20">
        <f t="shared" si="301"/>
        <v>17002.125</v>
      </c>
      <c r="HG79" s="21">
        <f t="shared" si="302"/>
        <v>4100.5124999999998</v>
      </c>
      <c r="HH79" s="21">
        <f t="shared" si="260"/>
        <v>400.05</v>
      </c>
      <c r="HI79" s="22">
        <f t="shared" si="261"/>
        <v>24503.0625</v>
      </c>
      <c r="HJ79" s="44">
        <f t="shared" si="303"/>
        <v>1000.125</v>
      </c>
      <c r="HK79" s="45">
        <f t="shared" si="304"/>
        <v>23502.9375</v>
      </c>
      <c r="HM79" s="3">
        <v>77</v>
      </c>
      <c r="HN79" s="3" t="str">
        <f t="shared" si="262"/>
        <v xml:space="preserve"> AD SOYAD 77</v>
      </c>
      <c r="HO79" s="4">
        <f t="shared" si="361"/>
        <v>20002.5</v>
      </c>
      <c r="HP79" s="4">
        <f>PARAMETRELER!$D$4</f>
        <v>150018.75</v>
      </c>
      <c r="HQ79" s="4">
        <f t="shared" si="362"/>
        <v>2800.3500000000004</v>
      </c>
      <c r="HR79" s="4">
        <f t="shared" si="363"/>
        <v>200.02500000000001</v>
      </c>
      <c r="HS79" s="4">
        <f t="shared" si="364"/>
        <v>17002.125</v>
      </c>
      <c r="HT79" s="4" cm="1">
        <f t="array" ref="HT79">SUMPRODUCT(--(SUM(G79,AC79,AY79,BU79,CQ79,DM79,EI79,FE79,GA79,GW79,HS79)&gt;PARAMETRELER!$D$21:$D$24), (SUM(G79,AC79,AY79,BU79,CQ79,DM79,EI79,FE79,GA79,GW79,HS79)-PARAMETRELER!$D$21:$D$24), {0.15;0.05;0.07;0.08})-SUM($H$2,H79,AD79,AZ79,BV79,CR79,DN79,EJ79,FF79,GB79,GX79)</f>
        <v>3400.4249999999993</v>
      </c>
      <c r="HU79" s="4">
        <f>PARAMETRELER!$D$18</f>
        <v>3400.4249999999993</v>
      </c>
      <c r="HV79" s="4">
        <f t="shared" si="365"/>
        <v>187023.375</v>
      </c>
      <c r="HW79" s="4">
        <f t="shared" si="366"/>
        <v>170021.25</v>
      </c>
      <c r="HX79" s="4">
        <f t="shared" si="367"/>
        <v>20002.5</v>
      </c>
      <c r="HY79" s="4">
        <f>PARAMETRELER!$D$6</f>
        <v>20002.5</v>
      </c>
      <c r="HZ79" s="4">
        <f t="shared" si="368"/>
        <v>0</v>
      </c>
      <c r="IA79" s="4">
        <f>IF(HO79&lt;=PARAMETRELER!$D$6,0,HZ79*0.00759)</f>
        <v>0</v>
      </c>
      <c r="IB79" s="20">
        <f t="shared" si="305"/>
        <v>17002.125</v>
      </c>
      <c r="IC79" s="21">
        <f t="shared" si="306"/>
        <v>4100.5124999999998</v>
      </c>
      <c r="ID79" s="21">
        <f t="shared" si="263"/>
        <v>400.05</v>
      </c>
      <c r="IE79" s="22">
        <f t="shared" si="264"/>
        <v>24503.0625</v>
      </c>
      <c r="IF79" s="44">
        <f t="shared" si="307"/>
        <v>1000.125</v>
      </c>
      <c r="IG79" s="45">
        <f t="shared" si="308"/>
        <v>23502.9375</v>
      </c>
      <c r="II79" s="3">
        <v>77</v>
      </c>
      <c r="IJ79" s="3" t="str">
        <f t="shared" si="265"/>
        <v xml:space="preserve"> AD SOYAD 77</v>
      </c>
      <c r="IK79" s="4">
        <f t="shared" si="369"/>
        <v>20002.5</v>
      </c>
      <c r="IL79" s="4">
        <f>PARAMETRELER!$D$4</f>
        <v>150018.75</v>
      </c>
      <c r="IM79" s="4">
        <f t="shared" si="370"/>
        <v>2800.3500000000004</v>
      </c>
      <c r="IN79" s="4">
        <f t="shared" si="371"/>
        <v>200.02500000000001</v>
      </c>
      <c r="IO79" s="4">
        <f t="shared" si="372"/>
        <v>17002.125</v>
      </c>
      <c r="IP79" s="4" cm="1">
        <f t="array" ref="IP79">SUMPRODUCT(--(SUM(G79,AC79,AY79,BU79,CQ79,DM79,EI79,FE79,GA79,GW79,HS79,IO79)&gt;PARAMETRELER!$D$21:$D$24), (SUM(G79,AC79,AY79,BU79,CQ79,DM79,EI79,FE79,GA79,GW79,HS79,IO79)-PARAMETRELER!$D$21:$D$24), {0.15;0.05;0.07;0.08})-SUM($H$2,H79,AD79,AZ79,BV79,CR79,DN79,EJ79,FF79,GB79,GX79,HT79)</f>
        <v>3400.4249999999993</v>
      </c>
      <c r="IQ79" s="4">
        <f>PARAMETRELER!$D$19</f>
        <v>3400.4249999999993</v>
      </c>
      <c r="IR79" s="4">
        <f t="shared" si="373"/>
        <v>204025.5</v>
      </c>
      <c r="IS79" s="4">
        <f t="shared" si="374"/>
        <v>187023.375</v>
      </c>
      <c r="IT79" s="4">
        <f t="shared" si="375"/>
        <v>20002.5</v>
      </c>
      <c r="IU79" s="4">
        <f>PARAMETRELER!$D$6</f>
        <v>20002.5</v>
      </c>
      <c r="IV79" s="4">
        <f t="shared" si="376"/>
        <v>0</v>
      </c>
      <c r="IW79" s="4">
        <f>IF(IK79&lt;=PARAMETRELER!$D$6,0,IV79*0.00759)</f>
        <v>0</v>
      </c>
      <c r="IX79" s="20">
        <f t="shared" si="309"/>
        <v>17002.125</v>
      </c>
      <c r="IY79" s="21">
        <f t="shared" si="310"/>
        <v>4100.5124999999998</v>
      </c>
      <c r="IZ79" s="21">
        <f t="shared" si="266"/>
        <v>400.05</v>
      </c>
      <c r="JA79" s="22">
        <f t="shared" si="267"/>
        <v>24503.0625</v>
      </c>
      <c r="JB79" s="44">
        <f t="shared" si="311"/>
        <v>1000.125</v>
      </c>
      <c r="JC79" s="45">
        <f t="shared" si="312"/>
        <v>23502.9375</v>
      </c>
    </row>
    <row r="80" spans="1:263" ht="15.6" x14ac:dyDescent="0.3">
      <c r="A80" s="2">
        <v>78</v>
      </c>
      <c r="B80" s="2" t="str">
        <f>'YILLIK MALİYET RAPORU'!B80</f>
        <v xml:space="preserve"> AD SOYAD 78</v>
      </c>
      <c r="C80" s="7">
        <f>'YILLIK MALİYET RAPORU'!C80</f>
        <v>20002.5</v>
      </c>
      <c r="D80" s="11">
        <f>PARAMETRELER!$D$4</f>
        <v>150018.75</v>
      </c>
      <c r="E80" s="7">
        <f t="shared" si="202"/>
        <v>2800.3500000000004</v>
      </c>
      <c r="F80" s="7">
        <f t="shared" si="203"/>
        <v>200.02500000000001</v>
      </c>
      <c r="G80" s="7">
        <f t="shared" si="204"/>
        <v>17002.125</v>
      </c>
      <c r="H80" s="7" cm="1">
        <f t="array" ref="H80">SUMPRODUCT(--(SUM(G80:G80)&gt;PARAMETRELER!$D$21:$D$24), (SUM(G80:G80)-PARAMETRELER!$D$21:$D$24), {0.15;0.05;0.07;0.08})-SUM($H$2:$H$2)</f>
        <v>2550.3187499999999</v>
      </c>
      <c r="I80" s="7">
        <f>PARAMETRELER!$D$8</f>
        <v>2550.3187499999999</v>
      </c>
      <c r="J80" s="7">
        <f t="shared" si="205"/>
        <v>17002.125</v>
      </c>
      <c r="K80" s="7">
        <v>0</v>
      </c>
      <c r="L80" s="7">
        <f t="shared" si="206"/>
        <v>20002.5</v>
      </c>
      <c r="M80" s="5">
        <f>PARAMETRELER!$D$6</f>
        <v>20002.5</v>
      </c>
      <c r="N80" s="7">
        <f t="shared" si="313"/>
        <v>0</v>
      </c>
      <c r="O80" s="7">
        <f>IF(C80&lt;=PARAMETRELER!$D$6,0,N80*0.00759)</f>
        <v>0</v>
      </c>
      <c r="P80" s="20">
        <f t="shared" si="207"/>
        <v>17002.125</v>
      </c>
      <c r="Q80" s="21">
        <f t="shared" si="208"/>
        <v>4100.5124999999998</v>
      </c>
      <c r="R80" s="21">
        <f t="shared" si="209"/>
        <v>400.05</v>
      </c>
      <c r="S80" s="20">
        <f t="shared" si="210"/>
        <v>24503.0625</v>
      </c>
      <c r="T80" s="44">
        <f t="shared" si="211"/>
        <v>1000.125</v>
      </c>
      <c r="U80" s="45">
        <f t="shared" si="268"/>
        <v>23502.9375</v>
      </c>
      <c r="W80" s="2">
        <v>78</v>
      </c>
      <c r="X80" s="2" t="str">
        <f t="shared" si="212"/>
        <v xml:space="preserve"> AD SOYAD 78</v>
      </c>
      <c r="Y80" s="7">
        <f t="shared" si="213"/>
        <v>20002.5</v>
      </c>
      <c r="Z80" s="11">
        <f>PARAMETRELER!$D$4</f>
        <v>150018.75</v>
      </c>
      <c r="AA80" s="7">
        <f t="shared" si="314"/>
        <v>2800.3500000000004</v>
      </c>
      <c r="AB80" s="7">
        <f t="shared" si="315"/>
        <v>200.02500000000001</v>
      </c>
      <c r="AC80" s="7">
        <f t="shared" si="214"/>
        <v>17002.125</v>
      </c>
      <c r="AD80" s="7" cm="1">
        <f t="array" ref="AD80">SUMPRODUCT(--(SUM(G80,AC80)&gt;PARAMETRELER!$D$21:$D$24), (SUM(G80,AC80)-PARAMETRELER!$D$21:$D$24), {0.15;0.05;0.07;0.08})-SUM($H$2,H80)</f>
        <v>2550.3187499999999</v>
      </c>
      <c r="AE80" s="7">
        <f>PARAMETRELER!$D$9</f>
        <v>2550.3187499999999</v>
      </c>
      <c r="AF80" s="7">
        <f t="shared" si="215"/>
        <v>34004.25</v>
      </c>
      <c r="AG80" s="7">
        <f t="shared" si="216"/>
        <v>17002.125</v>
      </c>
      <c r="AH80" s="7">
        <f t="shared" si="217"/>
        <v>20002.5</v>
      </c>
      <c r="AI80" s="5">
        <f>PARAMETRELER!$D$6</f>
        <v>20002.5</v>
      </c>
      <c r="AJ80" s="7">
        <f t="shared" si="316"/>
        <v>0</v>
      </c>
      <c r="AK80" s="7">
        <f>IF(Y80&lt;=PARAMETRELER!$D$6,0,AJ80*0.00759)</f>
        <v>0</v>
      </c>
      <c r="AL80" s="20">
        <f t="shared" si="269"/>
        <v>17002.125</v>
      </c>
      <c r="AM80" s="21">
        <f t="shared" si="270"/>
        <v>4100.5124999999998</v>
      </c>
      <c r="AN80" s="21">
        <f t="shared" si="218"/>
        <v>400.05</v>
      </c>
      <c r="AO80" s="20">
        <f t="shared" si="219"/>
        <v>24503.0625</v>
      </c>
      <c r="AP80" s="44">
        <f t="shared" si="271"/>
        <v>1000.125</v>
      </c>
      <c r="AQ80" s="45">
        <f t="shared" si="272"/>
        <v>23502.9375</v>
      </c>
      <c r="AS80" s="2">
        <v>78</v>
      </c>
      <c r="AT80" s="2" t="str">
        <f t="shared" si="220"/>
        <v xml:space="preserve"> AD SOYAD 78</v>
      </c>
      <c r="AU80" s="7">
        <f t="shared" si="221"/>
        <v>20002.5</v>
      </c>
      <c r="AV80" s="11">
        <f>PARAMETRELER!$D$4</f>
        <v>150018.75</v>
      </c>
      <c r="AW80" s="7">
        <f t="shared" si="317"/>
        <v>2800.3500000000004</v>
      </c>
      <c r="AX80" s="7">
        <f t="shared" si="318"/>
        <v>200.02500000000001</v>
      </c>
      <c r="AY80" s="7">
        <f t="shared" si="222"/>
        <v>17002.125</v>
      </c>
      <c r="AZ80" s="7" cm="1">
        <f t="array" ref="AZ80">SUMPRODUCT(--(SUM(G80,AC80,AY80)&gt;PARAMETRELER!$D$21:$D$24), (SUM(G80,AC80,AY80)-PARAMETRELER!$D$21:$D$24), {0.15;0.05;0.07;0.08})-SUM($H$2,H80,AD80)</f>
        <v>2550.3187499999995</v>
      </c>
      <c r="BA80" s="7">
        <f>PARAMETRELER!$D$10</f>
        <v>2550.3187499999995</v>
      </c>
      <c r="BB80" s="7">
        <f t="shared" si="223"/>
        <v>51006.375</v>
      </c>
      <c r="BC80" s="7">
        <f t="shared" si="224"/>
        <v>34004.25</v>
      </c>
      <c r="BD80" s="7">
        <f t="shared" si="225"/>
        <v>20002.5</v>
      </c>
      <c r="BE80" s="5">
        <f>PARAMETRELER!$D$6</f>
        <v>20002.5</v>
      </c>
      <c r="BF80" s="7">
        <f t="shared" si="319"/>
        <v>0</v>
      </c>
      <c r="BG80" s="7">
        <f>IF(AU80&lt;=PARAMETRELER!$D$6,0,BF80*0.00759)</f>
        <v>0</v>
      </c>
      <c r="BH80" s="20">
        <f t="shared" si="273"/>
        <v>17002.125</v>
      </c>
      <c r="BI80" s="21">
        <f t="shared" si="274"/>
        <v>4100.5124999999998</v>
      </c>
      <c r="BJ80" s="21">
        <f t="shared" si="226"/>
        <v>400.05</v>
      </c>
      <c r="BK80" s="20">
        <f t="shared" si="227"/>
        <v>24503.0625</v>
      </c>
      <c r="BL80" s="44">
        <f t="shared" si="275"/>
        <v>1000.125</v>
      </c>
      <c r="BM80" s="45">
        <f t="shared" si="276"/>
        <v>23502.9375</v>
      </c>
      <c r="BO80" s="2">
        <v>78</v>
      </c>
      <c r="BP80" s="2" t="str">
        <f t="shared" si="228"/>
        <v xml:space="preserve"> AD SOYAD 78</v>
      </c>
      <c r="BQ80" s="7">
        <f t="shared" si="229"/>
        <v>20002.5</v>
      </c>
      <c r="BR80" s="11">
        <f>PARAMETRELER!$D$4</f>
        <v>150018.75</v>
      </c>
      <c r="BS80" s="7">
        <f t="shared" si="320"/>
        <v>2800.3500000000004</v>
      </c>
      <c r="BT80" s="7">
        <f t="shared" si="321"/>
        <v>200.02500000000001</v>
      </c>
      <c r="BU80" s="7">
        <f t="shared" si="230"/>
        <v>17002.125</v>
      </c>
      <c r="BV80" s="7" cm="1">
        <f t="array" ref="BV80">SUMPRODUCT(--(SUM(G80,AC80,AY80,BU80)&gt;PARAMETRELER!$D$21:$D$24), (SUM(G80,AC80,AY80,BU80)-PARAMETRELER!$D$21:$D$24), {0.15;0.05;0.07;0.08})-SUM($H$2,H80,AD80,AZ80)</f>
        <v>2550.3187500000004</v>
      </c>
      <c r="BW80" s="7">
        <f>PARAMETRELER!$D$11</f>
        <v>2550.3187500000004</v>
      </c>
      <c r="BX80" s="7">
        <f t="shared" si="231"/>
        <v>68008.5</v>
      </c>
      <c r="BY80" s="7">
        <f t="shared" si="232"/>
        <v>51006.375</v>
      </c>
      <c r="BZ80" s="7">
        <f t="shared" si="233"/>
        <v>20002.5</v>
      </c>
      <c r="CA80" s="5">
        <f>PARAMETRELER!$D$6</f>
        <v>20002.5</v>
      </c>
      <c r="CB80" s="7">
        <f t="shared" si="322"/>
        <v>0</v>
      </c>
      <c r="CC80" s="7">
        <f>IF(BQ80&lt;=PARAMETRELER!$D$6,0,CB80*0.00759)</f>
        <v>0</v>
      </c>
      <c r="CD80" s="20">
        <f t="shared" si="277"/>
        <v>17002.125</v>
      </c>
      <c r="CE80" s="21">
        <f t="shared" si="278"/>
        <v>4100.5124999999998</v>
      </c>
      <c r="CF80" s="21">
        <f t="shared" si="234"/>
        <v>400.05</v>
      </c>
      <c r="CG80" s="20">
        <f t="shared" si="235"/>
        <v>24503.0625</v>
      </c>
      <c r="CH80" s="44">
        <f t="shared" si="279"/>
        <v>1000.125</v>
      </c>
      <c r="CI80" s="45">
        <f t="shared" si="280"/>
        <v>23502.9375</v>
      </c>
      <c r="CK80" s="2">
        <v>78</v>
      </c>
      <c r="CL80" s="2" t="str">
        <f t="shared" si="236"/>
        <v xml:space="preserve"> AD SOYAD 78</v>
      </c>
      <c r="CM80" s="7">
        <f t="shared" si="237"/>
        <v>20002.5</v>
      </c>
      <c r="CN80" s="11">
        <f>PARAMETRELER!$D$4</f>
        <v>150018.75</v>
      </c>
      <c r="CO80" s="7">
        <f t="shared" si="323"/>
        <v>2800.3500000000004</v>
      </c>
      <c r="CP80" s="7">
        <f t="shared" si="324"/>
        <v>200.02500000000001</v>
      </c>
      <c r="CQ80" s="7">
        <f t="shared" si="238"/>
        <v>17002.125</v>
      </c>
      <c r="CR80" s="7" cm="1">
        <f t="array" ref="CR80">SUMPRODUCT(--(SUM(G80,AC80,AY80,BU80,CQ80)&gt;PARAMETRELER!$D$21:$D$24), (SUM(G80,AC80,AY80,BU80,CQ80)-PARAMETRELER!$D$21:$D$24), {0.15;0.05;0.07;0.08})-SUM($H$2,H80,AD80,AZ80,BV80)</f>
        <v>2550.3187500000004</v>
      </c>
      <c r="CS80" s="7">
        <f>PARAMETRELER!$D$12</f>
        <v>2550.3187500000004</v>
      </c>
      <c r="CT80" s="7">
        <f t="shared" si="239"/>
        <v>85010.625</v>
      </c>
      <c r="CU80" s="7">
        <f t="shared" si="240"/>
        <v>68008.5</v>
      </c>
      <c r="CV80" s="7">
        <f t="shared" si="241"/>
        <v>20002.5</v>
      </c>
      <c r="CW80" s="5">
        <f>PARAMETRELER!$D$6</f>
        <v>20002.5</v>
      </c>
      <c r="CX80" s="7">
        <f t="shared" si="325"/>
        <v>0</v>
      </c>
      <c r="CY80" s="7">
        <f>IF(CM80&lt;=PARAMETRELER!$D$6,0,CX80*0.00759)</f>
        <v>0</v>
      </c>
      <c r="CZ80" s="20">
        <f t="shared" si="281"/>
        <v>17002.125</v>
      </c>
      <c r="DA80" s="21">
        <f t="shared" si="282"/>
        <v>4100.5124999999998</v>
      </c>
      <c r="DB80" s="21">
        <f t="shared" si="242"/>
        <v>400.05</v>
      </c>
      <c r="DC80" s="20">
        <f t="shared" si="243"/>
        <v>24503.0625</v>
      </c>
      <c r="DD80" s="44">
        <f t="shared" si="283"/>
        <v>1000.125</v>
      </c>
      <c r="DE80" s="45">
        <f t="shared" si="284"/>
        <v>23502.9375</v>
      </c>
      <c r="DG80" s="2">
        <v>78</v>
      </c>
      <c r="DH80" s="2" t="str">
        <f t="shared" si="377"/>
        <v xml:space="preserve"> AD SOYAD 78</v>
      </c>
      <c r="DI80" s="7">
        <f t="shared" si="378"/>
        <v>20002.5</v>
      </c>
      <c r="DJ80" s="11">
        <f>PARAMETRELER!$D$4</f>
        <v>150018.75</v>
      </c>
      <c r="DK80" s="7">
        <f t="shared" si="326"/>
        <v>2800.3500000000004</v>
      </c>
      <c r="DL80" s="7">
        <f t="shared" si="327"/>
        <v>200.02500000000001</v>
      </c>
      <c r="DM80" s="7">
        <f t="shared" si="244"/>
        <v>17002.125</v>
      </c>
      <c r="DN80" s="7" cm="1">
        <f t="array" ref="DN80">SUMPRODUCT(--(SUM(G80,AC80,AY80,BU80,CQ80,DM80)&gt;PARAMETRELER!$D$21:$D$24), (SUM(G80,AC80,AY80,BU80,CQ80,DM80)-PARAMETRELER!$D$21:$D$24), {0.15;0.05;0.07;0.08})-SUM($H$2,H80,AD80,AZ80,BV80,CR80)</f>
        <v>2550.3187499999985</v>
      </c>
      <c r="DO80" s="7">
        <f>PARAMETRELER!$D$13</f>
        <v>2550.3187499999985</v>
      </c>
      <c r="DP80" s="7">
        <f t="shared" si="245"/>
        <v>102012.75</v>
      </c>
      <c r="DQ80" s="7">
        <f t="shared" si="246"/>
        <v>85010.625</v>
      </c>
      <c r="DR80" s="7">
        <f t="shared" si="247"/>
        <v>20002.5</v>
      </c>
      <c r="DS80" s="5">
        <f>PARAMETRELER!$D$6</f>
        <v>20002.5</v>
      </c>
      <c r="DT80" s="7">
        <f t="shared" si="328"/>
        <v>0</v>
      </c>
      <c r="DU80" s="7">
        <f>IF(DI80&lt;=PARAMETRELER!$D$6,0,DT80*0.00759)</f>
        <v>0</v>
      </c>
      <c r="DV80" s="20">
        <f t="shared" si="285"/>
        <v>17002.125</v>
      </c>
      <c r="DW80" s="21">
        <f t="shared" si="286"/>
        <v>4100.5124999999998</v>
      </c>
      <c r="DX80" s="21">
        <f t="shared" si="248"/>
        <v>400.05</v>
      </c>
      <c r="DY80" s="20">
        <f t="shared" si="249"/>
        <v>24503.0625</v>
      </c>
      <c r="DZ80" s="44">
        <f t="shared" si="287"/>
        <v>1000.125</v>
      </c>
      <c r="EA80" s="45">
        <f t="shared" si="288"/>
        <v>23502.9375</v>
      </c>
      <c r="EC80" s="2">
        <v>78</v>
      </c>
      <c r="ED80" s="2" t="str">
        <f t="shared" si="250"/>
        <v xml:space="preserve"> AD SOYAD 78</v>
      </c>
      <c r="EE80" s="7">
        <f t="shared" si="329"/>
        <v>20002.5</v>
      </c>
      <c r="EF80" s="11">
        <f>PARAMETRELER!$D$4</f>
        <v>150018.75</v>
      </c>
      <c r="EG80" s="7">
        <f t="shared" si="330"/>
        <v>2800.3500000000004</v>
      </c>
      <c r="EH80" s="7">
        <f t="shared" si="331"/>
        <v>200.02500000000001</v>
      </c>
      <c r="EI80" s="7">
        <f t="shared" si="332"/>
        <v>17002.125</v>
      </c>
      <c r="EJ80" s="7" cm="1">
        <f t="array" ref="EJ80">SUMPRODUCT(--(SUM(G80,AC80,AY80,BU80,CQ80,DM80,EI80)&gt;PARAMETRELER!$D$21:$D$24), (SUM(G80,AC80,AY80,BU80,CQ80,DM80,EI80)-PARAMETRELER!$D$21:$D$24), {0.15;0.05;0.07;0.08})-SUM($H$2,H80,AD80,AZ80,BV80,CR80,DN80)</f>
        <v>3001.0625000000036</v>
      </c>
      <c r="EK80" s="7">
        <f>PARAMETRELER!$D$14</f>
        <v>3001.0625000000036</v>
      </c>
      <c r="EL80" s="7">
        <f t="shared" si="333"/>
        <v>119014.875</v>
      </c>
      <c r="EM80" s="7">
        <f t="shared" si="334"/>
        <v>102012.75</v>
      </c>
      <c r="EN80" s="7">
        <f t="shared" si="335"/>
        <v>20002.5</v>
      </c>
      <c r="EO80" s="5">
        <f>PARAMETRELER!$D$6</f>
        <v>20002.5</v>
      </c>
      <c r="EP80" s="7">
        <f t="shared" si="336"/>
        <v>0</v>
      </c>
      <c r="EQ80" s="7">
        <f>IF(EE80&lt;=PARAMETRELER!$D$6,0,EP80*0.00759)</f>
        <v>0</v>
      </c>
      <c r="ER80" s="20">
        <f t="shared" si="289"/>
        <v>17002.125</v>
      </c>
      <c r="ES80" s="21">
        <f t="shared" si="290"/>
        <v>4100.5124999999998</v>
      </c>
      <c r="ET80" s="21">
        <f t="shared" si="251"/>
        <v>400.05</v>
      </c>
      <c r="EU80" s="20">
        <f t="shared" si="252"/>
        <v>24503.0625</v>
      </c>
      <c r="EV80" s="44">
        <f t="shared" si="291"/>
        <v>1000.125</v>
      </c>
      <c r="EW80" s="45">
        <f t="shared" si="292"/>
        <v>23502.9375</v>
      </c>
      <c r="EY80" s="2">
        <v>78</v>
      </c>
      <c r="EZ80" s="2" t="str">
        <f t="shared" si="253"/>
        <v xml:space="preserve"> AD SOYAD 78</v>
      </c>
      <c r="FA80" s="7">
        <f t="shared" si="337"/>
        <v>20002.5</v>
      </c>
      <c r="FB80" s="11">
        <f>PARAMETRELER!$D$4</f>
        <v>150018.75</v>
      </c>
      <c r="FC80" s="7">
        <f t="shared" si="338"/>
        <v>2800.3500000000004</v>
      </c>
      <c r="FD80" s="7">
        <f t="shared" si="339"/>
        <v>200.02500000000001</v>
      </c>
      <c r="FE80" s="7">
        <f t="shared" si="340"/>
        <v>17002.125</v>
      </c>
      <c r="FF80" s="7" cm="1">
        <f t="array" ref="FF80">SUMPRODUCT(--(SUM(G80,AC80,AY80,BU80,CQ80,DM80,EI80,FE80)&gt;PARAMETRELER!$D$21:$D$24), (SUM(G80,AC80,AY80,BU80,CQ80,DM80,EI80,FE80)-PARAMETRELER!$D$21:$D$24), {0.15;0.05;0.07;0.08})-SUM($H$2,H80,AD80,AZ80,BV80,CR80,DN80,EJ80)</f>
        <v>3400.4249999999956</v>
      </c>
      <c r="FG80" s="7">
        <f>PARAMETRELER!$D$15</f>
        <v>3400.4249999999956</v>
      </c>
      <c r="FH80" s="7">
        <f t="shared" si="341"/>
        <v>136017</v>
      </c>
      <c r="FI80" s="7">
        <f t="shared" si="342"/>
        <v>119014.875</v>
      </c>
      <c r="FJ80" s="7">
        <f t="shared" si="343"/>
        <v>20002.5</v>
      </c>
      <c r="FK80" s="5">
        <f>PARAMETRELER!$D$6</f>
        <v>20002.5</v>
      </c>
      <c r="FL80" s="7">
        <f t="shared" si="344"/>
        <v>0</v>
      </c>
      <c r="FM80" s="7">
        <f>IF(FA80&lt;=PARAMETRELER!$D$6,0,FL80*0.00759)</f>
        <v>0</v>
      </c>
      <c r="FN80" s="20">
        <f t="shared" si="293"/>
        <v>17002.125</v>
      </c>
      <c r="FO80" s="21">
        <f t="shared" si="294"/>
        <v>4100.5124999999998</v>
      </c>
      <c r="FP80" s="21">
        <f t="shared" si="254"/>
        <v>400.05</v>
      </c>
      <c r="FQ80" s="20">
        <f t="shared" si="255"/>
        <v>24503.0625</v>
      </c>
      <c r="FR80" s="44">
        <f t="shared" si="295"/>
        <v>1000.125</v>
      </c>
      <c r="FS80" s="45">
        <f t="shared" si="296"/>
        <v>23502.9375</v>
      </c>
      <c r="FU80" s="2">
        <v>78</v>
      </c>
      <c r="FV80" s="2" t="str">
        <f t="shared" si="256"/>
        <v xml:space="preserve"> AD SOYAD 78</v>
      </c>
      <c r="FW80" s="7">
        <f t="shared" si="345"/>
        <v>20002.5</v>
      </c>
      <c r="FX80" s="11">
        <f>PARAMETRELER!$D$4</f>
        <v>150018.75</v>
      </c>
      <c r="FY80" s="7">
        <f t="shared" si="346"/>
        <v>2800.3500000000004</v>
      </c>
      <c r="FZ80" s="7">
        <f t="shared" si="347"/>
        <v>200.02500000000001</v>
      </c>
      <c r="GA80" s="7">
        <f t="shared" si="348"/>
        <v>17002.125</v>
      </c>
      <c r="GB80" s="7" cm="1">
        <f t="array" ref="GB80">SUMPRODUCT(--(SUM(G80,AC80,AY80,BU80,CQ80,DM80,EI80,FE80,GA80)&gt;PARAMETRELER!$D$21:$D$24), (SUM(G80,AC80,AY80,BU80,CQ80,DM80,EI80,FE80,GA80)-PARAMETRELER!$D$21:$D$24), {0.15;0.05;0.07;0.08})-SUM($H$2,H80,AD80,AZ80,BV80,CR80,DN80,EJ80,FF80)</f>
        <v>3400.4249999999993</v>
      </c>
      <c r="GC80" s="7">
        <f>PARAMETRELER!$D$16</f>
        <v>3400.4249999999993</v>
      </c>
      <c r="GD80" s="7">
        <f t="shared" si="349"/>
        <v>153019.125</v>
      </c>
      <c r="GE80" s="7">
        <f t="shared" si="350"/>
        <v>136017</v>
      </c>
      <c r="GF80" s="7">
        <f t="shared" si="351"/>
        <v>20002.5</v>
      </c>
      <c r="GG80" s="5">
        <f>PARAMETRELER!$D$6</f>
        <v>20002.5</v>
      </c>
      <c r="GH80" s="7">
        <f t="shared" si="352"/>
        <v>0</v>
      </c>
      <c r="GI80" s="7">
        <f>IF(FW80&lt;=PARAMETRELER!$D$6,0,GH80*0.00759)</f>
        <v>0</v>
      </c>
      <c r="GJ80" s="20">
        <f t="shared" si="297"/>
        <v>17002.125</v>
      </c>
      <c r="GK80" s="21">
        <f t="shared" si="298"/>
        <v>4100.5124999999998</v>
      </c>
      <c r="GL80" s="21">
        <f t="shared" si="257"/>
        <v>400.05</v>
      </c>
      <c r="GM80" s="20">
        <f t="shared" si="258"/>
        <v>24503.0625</v>
      </c>
      <c r="GN80" s="44">
        <f t="shared" si="299"/>
        <v>1000.125</v>
      </c>
      <c r="GO80" s="45">
        <f t="shared" si="300"/>
        <v>23502.9375</v>
      </c>
      <c r="GQ80" s="2">
        <v>78</v>
      </c>
      <c r="GR80" s="2" t="str">
        <f t="shared" si="259"/>
        <v xml:space="preserve"> AD SOYAD 78</v>
      </c>
      <c r="GS80" s="7">
        <f t="shared" si="353"/>
        <v>20002.5</v>
      </c>
      <c r="GT80" s="11">
        <f>PARAMETRELER!$D$4</f>
        <v>150018.75</v>
      </c>
      <c r="GU80" s="7">
        <f t="shared" si="354"/>
        <v>2800.3500000000004</v>
      </c>
      <c r="GV80" s="7">
        <f t="shared" si="355"/>
        <v>200.02500000000001</v>
      </c>
      <c r="GW80" s="7">
        <f t="shared" si="356"/>
        <v>17002.125</v>
      </c>
      <c r="GX80" s="7" cm="1">
        <f t="array" ref="GX80">SUMPRODUCT(--(SUM(G80,AC80,AY80,BU80,CQ80,DM80,EI80,FE80,GA80,GW80)&gt;PARAMETRELER!$D$21:$D$24), (SUM(G80,AC80,AY80,BU80,CQ80,DM80,EI80,FE80,GA80,GW80)-PARAMETRELER!$D$21:$D$24), {0.15;0.05;0.07;0.08})-SUM($H$2,H80,AD80,AZ80,BV80,CR80,DN80,EJ80,FF80,GB80)</f>
        <v>3400.4250000000029</v>
      </c>
      <c r="GY80" s="7">
        <f>PARAMETRELER!$D$17</f>
        <v>3400.4250000000029</v>
      </c>
      <c r="GZ80" s="7">
        <f t="shared" si="357"/>
        <v>170021.25</v>
      </c>
      <c r="HA80" s="7">
        <f t="shared" si="358"/>
        <v>153019.125</v>
      </c>
      <c r="HB80" s="7">
        <f t="shared" si="359"/>
        <v>20002.5</v>
      </c>
      <c r="HC80" s="5">
        <f>PARAMETRELER!$D$6</f>
        <v>20002.5</v>
      </c>
      <c r="HD80" s="7">
        <f t="shared" si="360"/>
        <v>0</v>
      </c>
      <c r="HE80" s="7">
        <f>IF(GS80&lt;=PARAMETRELER!$D$6,0,HD80*0.00759)</f>
        <v>0</v>
      </c>
      <c r="HF80" s="20">
        <f t="shared" si="301"/>
        <v>17002.125</v>
      </c>
      <c r="HG80" s="21">
        <f t="shared" si="302"/>
        <v>4100.5124999999998</v>
      </c>
      <c r="HH80" s="21">
        <f t="shared" si="260"/>
        <v>400.05</v>
      </c>
      <c r="HI80" s="20">
        <f t="shared" si="261"/>
        <v>24503.0625</v>
      </c>
      <c r="HJ80" s="44">
        <f t="shared" si="303"/>
        <v>1000.125</v>
      </c>
      <c r="HK80" s="45">
        <f t="shared" si="304"/>
        <v>23502.9375</v>
      </c>
      <c r="HM80" s="2">
        <v>78</v>
      </c>
      <c r="HN80" s="2" t="str">
        <f t="shared" si="262"/>
        <v xml:space="preserve"> AD SOYAD 78</v>
      </c>
      <c r="HO80" s="7">
        <f t="shared" si="361"/>
        <v>20002.5</v>
      </c>
      <c r="HP80" s="11">
        <f>PARAMETRELER!$D$4</f>
        <v>150018.75</v>
      </c>
      <c r="HQ80" s="7">
        <f t="shared" si="362"/>
        <v>2800.3500000000004</v>
      </c>
      <c r="HR80" s="7">
        <f t="shared" si="363"/>
        <v>200.02500000000001</v>
      </c>
      <c r="HS80" s="7">
        <f t="shared" si="364"/>
        <v>17002.125</v>
      </c>
      <c r="HT80" s="7" cm="1">
        <f t="array" ref="HT80">SUMPRODUCT(--(SUM(G80,AC80,AY80,BU80,CQ80,DM80,EI80,FE80,GA80,GW80,HS80)&gt;PARAMETRELER!$D$21:$D$24), (SUM(G80,AC80,AY80,BU80,CQ80,DM80,EI80,FE80,GA80,GW80,HS80)-PARAMETRELER!$D$21:$D$24), {0.15;0.05;0.07;0.08})-SUM($H$2,H80,AD80,AZ80,BV80,CR80,DN80,EJ80,FF80,GB80,GX80)</f>
        <v>3400.4249999999993</v>
      </c>
      <c r="HU80" s="7">
        <f>PARAMETRELER!$D$18</f>
        <v>3400.4249999999993</v>
      </c>
      <c r="HV80" s="7">
        <f t="shared" si="365"/>
        <v>187023.375</v>
      </c>
      <c r="HW80" s="7">
        <f t="shared" si="366"/>
        <v>170021.25</v>
      </c>
      <c r="HX80" s="7">
        <f t="shared" si="367"/>
        <v>20002.5</v>
      </c>
      <c r="HY80" s="5">
        <f>PARAMETRELER!$D$6</f>
        <v>20002.5</v>
      </c>
      <c r="HZ80" s="7">
        <f t="shared" si="368"/>
        <v>0</v>
      </c>
      <c r="IA80" s="7">
        <f>IF(HO80&lt;=PARAMETRELER!$D$6,0,HZ80*0.00759)</f>
        <v>0</v>
      </c>
      <c r="IB80" s="20">
        <f t="shared" si="305"/>
        <v>17002.125</v>
      </c>
      <c r="IC80" s="21">
        <f t="shared" si="306"/>
        <v>4100.5124999999998</v>
      </c>
      <c r="ID80" s="21">
        <f t="shared" si="263"/>
        <v>400.05</v>
      </c>
      <c r="IE80" s="20">
        <f t="shared" si="264"/>
        <v>24503.0625</v>
      </c>
      <c r="IF80" s="44">
        <f t="shared" si="307"/>
        <v>1000.125</v>
      </c>
      <c r="IG80" s="45">
        <f t="shared" si="308"/>
        <v>23502.9375</v>
      </c>
      <c r="II80" s="2">
        <v>78</v>
      </c>
      <c r="IJ80" s="2" t="str">
        <f t="shared" si="265"/>
        <v xml:space="preserve"> AD SOYAD 78</v>
      </c>
      <c r="IK80" s="7">
        <f t="shared" si="369"/>
        <v>20002.5</v>
      </c>
      <c r="IL80" s="11">
        <f>PARAMETRELER!$D$4</f>
        <v>150018.75</v>
      </c>
      <c r="IM80" s="7">
        <f t="shared" si="370"/>
        <v>2800.3500000000004</v>
      </c>
      <c r="IN80" s="7">
        <f t="shared" si="371"/>
        <v>200.02500000000001</v>
      </c>
      <c r="IO80" s="7">
        <f t="shared" si="372"/>
        <v>17002.125</v>
      </c>
      <c r="IP80" s="7" cm="1">
        <f t="array" ref="IP80">SUMPRODUCT(--(SUM(G80,AC80,AY80,BU80,CQ80,DM80,EI80,FE80,GA80,GW80,HS80,IO80)&gt;PARAMETRELER!$D$21:$D$24), (SUM(G80,AC80,AY80,BU80,CQ80,DM80,EI80,FE80,GA80,GW80,HS80,IO80)-PARAMETRELER!$D$21:$D$24), {0.15;0.05;0.07;0.08})-SUM($H$2,H80,AD80,AZ80,BV80,CR80,DN80,EJ80,FF80,GB80,GX80,HT80)</f>
        <v>3400.4249999999993</v>
      </c>
      <c r="IQ80" s="7">
        <f>PARAMETRELER!$D$19</f>
        <v>3400.4249999999993</v>
      </c>
      <c r="IR80" s="7">
        <f t="shared" si="373"/>
        <v>204025.5</v>
      </c>
      <c r="IS80" s="7">
        <f t="shared" si="374"/>
        <v>187023.375</v>
      </c>
      <c r="IT80" s="7">
        <f t="shared" si="375"/>
        <v>20002.5</v>
      </c>
      <c r="IU80" s="5">
        <f>PARAMETRELER!$D$6</f>
        <v>20002.5</v>
      </c>
      <c r="IV80" s="7">
        <f t="shared" si="376"/>
        <v>0</v>
      </c>
      <c r="IW80" s="7">
        <f>IF(IK80&lt;=PARAMETRELER!$D$6,0,IV80*0.00759)</f>
        <v>0</v>
      </c>
      <c r="IX80" s="20">
        <f t="shared" si="309"/>
        <v>17002.125</v>
      </c>
      <c r="IY80" s="21">
        <f t="shared" si="310"/>
        <v>4100.5124999999998</v>
      </c>
      <c r="IZ80" s="21">
        <f t="shared" si="266"/>
        <v>400.05</v>
      </c>
      <c r="JA80" s="20">
        <f t="shared" si="267"/>
        <v>24503.0625</v>
      </c>
      <c r="JB80" s="44">
        <f t="shared" si="311"/>
        <v>1000.125</v>
      </c>
      <c r="JC80" s="45">
        <f t="shared" si="312"/>
        <v>23502.9375</v>
      </c>
    </row>
    <row r="81" spans="1:263" ht="15.6" x14ac:dyDescent="0.3">
      <c r="A81" s="3">
        <v>79</v>
      </c>
      <c r="B81" s="3" t="str">
        <f>'YILLIK MALİYET RAPORU'!B81</f>
        <v xml:space="preserve"> AD SOYAD 79</v>
      </c>
      <c r="C81" s="4">
        <f>'YILLIK MALİYET RAPORU'!C81</f>
        <v>20002.5</v>
      </c>
      <c r="D81" s="4">
        <f>PARAMETRELER!$D$4</f>
        <v>150018.75</v>
      </c>
      <c r="E81" s="4">
        <f t="shared" si="202"/>
        <v>2800.3500000000004</v>
      </c>
      <c r="F81" s="4">
        <f t="shared" si="203"/>
        <v>200.02500000000001</v>
      </c>
      <c r="G81" s="4">
        <f t="shared" si="204"/>
        <v>17002.125</v>
      </c>
      <c r="H81" s="4" cm="1">
        <f t="array" ref="H81">SUMPRODUCT(--(SUM(G81:G81)&gt;PARAMETRELER!$D$21:$D$24), (SUM(G81:G81)-PARAMETRELER!$D$21:$D$24), {0.15;0.05;0.07;0.08})-SUM($H$2:$H$2)</f>
        <v>2550.3187499999999</v>
      </c>
      <c r="I81" s="4">
        <f>PARAMETRELER!$D$8</f>
        <v>2550.3187499999999</v>
      </c>
      <c r="J81" s="4">
        <f t="shared" si="205"/>
        <v>17002.125</v>
      </c>
      <c r="K81" s="4">
        <v>0</v>
      </c>
      <c r="L81" s="4">
        <f t="shared" si="206"/>
        <v>20002.5</v>
      </c>
      <c r="M81" s="4">
        <f>PARAMETRELER!$D$6</f>
        <v>20002.5</v>
      </c>
      <c r="N81" s="4">
        <f t="shared" si="313"/>
        <v>0</v>
      </c>
      <c r="O81" s="4">
        <f>IF(C81&lt;=PARAMETRELER!$D$6,0,N81*0.00759)</f>
        <v>0</v>
      </c>
      <c r="P81" s="20">
        <f t="shared" si="207"/>
        <v>17002.125</v>
      </c>
      <c r="Q81" s="21">
        <f t="shared" si="208"/>
        <v>4100.5124999999998</v>
      </c>
      <c r="R81" s="21">
        <f t="shared" si="209"/>
        <v>400.05</v>
      </c>
      <c r="S81" s="22">
        <f t="shared" si="210"/>
        <v>24503.0625</v>
      </c>
      <c r="T81" s="44">
        <f t="shared" si="211"/>
        <v>1000.125</v>
      </c>
      <c r="U81" s="45">
        <f t="shared" si="268"/>
        <v>23502.9375</v>
      </c>
      <c r="W81" s="3">
        <v>79</v>
      </c>
      <c r="X81" s="3" t="str">
        <f t="shared" si="212"/>
        <v xml:space="preserve"> AD SOYAD 79</v>
      </c>
      <c r="Y81" s="4">
        <f t="shared" si="213"/>
        <v>20002.5</v>
      </c>
      <c r="Z81" s="4">
        <f>PARAMETRELER!$D$4</f>
        <v>150018.75</v>
      </c>
      <c r="AA81" s="4">
        <f t="shared" si="314"/>
        <v>2800.3500000000004</v>
      </c>
      <c r="AB81" s="4">
        <f t="shared" si="315"/>
        <v>200.02500000000001</v>
      </c>
      <c r="AC81" s="4">
        <f t="shared" si="214"/>
        <v>17002.125</v>
      </c>
      <c r="AD81" s="4" cm="1">
        <f t="array" ref="AD81">SUMPRODUCT(--(SUM(G81,AC81)&gt;PARAMETRELER!$D$21:$D$24), (SUM(G81,AC81)-PARAMETRELER!$D$21:$D$24), {0.15;0.05;0.07;0.08})-SUM($H$2,H81)</f>
        <v>2550.3187499999999</v>
      </c>
      <c r="AE81" s="4">
        <f>PARAMETRELER!$D$9</f>
        <v>2550.3187499999999</v>
      </c>
      <c r="AF81" s="4">
        <f t="shared" si="215"/>
        <v>34004.25</v>
      </c>
      <c r="AG81" s="4">
        <f t="shared" si="216"/>
        <v>17002.125</v>
      </c>
      <c r="AH81" s="4">
        <f t="shared" si="217"/>
        <v>20002.5</v>
      </c>
      <c r="AI81" s="4">
        <f>PARAMETRELER!$D$6</f>
        <v>20002.5</v>
      </c>
      <c r="AJ81" s="4">
        <f t="shared" si="316"/>
        <v>0</v>
      </c>
      <c r="AK81" s="4">
        <f>IF(Y81&lt;=PARAMETRELER!$D$6,0,AJ81*0.00759)</f>
        <v>0</v>
      </c>
      <c r="AL81" s="20">
        <f t="shared" si="269"/>
        <v>17002.125</v>
      </c>
      <c r="AM81" s="21">
        <f t="shared" si="270"/>
        <v>4100.5124999999998</v>
      </c>
      <c r="AN81" s="21">
        <f t="shared" si="218"/>
        <v>400.05</v>
      </c>
      <c r="AO81" s="22">
        <f t="shared" si="219"/>
        <v>24503.0625</v>
      </c>
      <c r="AP81" s="44">
        <f t="shared" si="271"/>
        <v>1000.125</v>
      </c>
      <c r="AQ81" s="45">
        <f t="shared" si="272"/>
        <v>23502.9375</v>
      </c>
      <c r="AS81" s="3">
        <v>79</v>
      </c>
      <c r="AT81" s="3" t="str">
        <f t="shared" si="220"/>
        <v xml:space="preserve"> AD SOYAD 79</v>
      </c>
      <c r="AU81" s="4">
        <f t="shared" si="221"/>
        <v>20002.5</v>
      </c>
      <c r="AV81" s="4">
        <f>PARAMETRELER!$D$4</f>
        <v>150018.75</v>
      </c>
      <c r="AW81" s="4">
        <f t="shared" si="317"/>
        <v>2800.3500000000004</v>
      </c>
      <c r="AX81" s="4">
        <f t="shared" si="318"/>
        <v>200.02500000000001</v>
      </c>
      <c r="AY81" s="4">
        <f t="shared" si="222"/>
        <v>17002.125</v>
      </c>
      <c r="AZ81" s="4" cm="1">
        <f t="array" ref="AZ81">SUMPRODUCT(--(SUM(G81,AC81,AY81)&gt;PARAMETRELER!$D$21:$D$24), (SUM(G81,AC81,AY81)-PARAMETRELER!$D$21:$D$24), {0.15;0.05;0.07;0.08})-SUM($H$2,H81,AD81)</f>
        <v>2550.3187499999995</v>
      </c>
      <c r="BA81" s="4">
        <f>PARAMETRELER!$D$10</f>
        <v>2550.3187499999995</v>
      </c>
      <c r="BB81" s="4">
        <f t="shared" si="223"/>
        <v>51006.375</v>
      </c>
      <c r="BC81" s="4">
        <f t="shared" si="224"/>
        <v>34004.25</v>
      </c>
      <c r="BD81" s="4">
        <f t="shared" si="225"/>
        <v>20002.5</v>
      </c>
      <c r="BE81" s="4">
        <f>PARAMETRELER!$D$6</f>
        <v>20002.5</v>
      </c>
      <c r="BF81" s="4">
        <f t="shared" si="319"/>
        <v>0</v>
      </c>
      <c r="BG81" s="4">
        <f>IF(AU81&lt;=PARAMETRELER!$D$6,0,BF81*0.00759)</f>
        <v>0</v>
      </c>
      <c r="BH81" s="20">
        <f t="shared" si="273"/>
        <v>17002.125</v>
      </c>
      <c r="BI81" s="21">
        <f t="shared" si="274"/>
        <v>4100.5124999999998</v>
      </c>
      <c r="BJ81" s="21">
        <f t="shared" si="226"/>
        <v>400.05</v>
      </c>
      <c r="BK81" s="22">
        <f t="shared" si="227"/>
        <v>24503.0625</v>
      </c>
      <c r="BL81" s="44">
        <f t="shared" si="275"/>
        <v>1000.125</v>
      </c>
      <c r="BM81" s="45">
        <f t="shared" si="276"/>
        <v>23502.9375</v>
      </c>
      <c r="BO81" s="3">
        <v>79</v>
      </c>
      <c r="BP81" s="3" t="str">
        <f t="shared" si="228"/>
        <v xml:space="preserve"> AD SOYAD 79</v>
      </c>
      <c r="BQ81" s="4">
        <f t="shared" si="229"/>
        <v>20002.5</v>
      </c>
      <c r="BR81" s="4">
        <f>PARAMETRELER!$D$4</f>
        <v>150018.75</v>
      </c>
      <c r="BS81" s="4">
        <f t="shared" si="320"/>
        <v>2800.3500000000004</v>
      </c>
      <c r="BT81" s="4">
        <f t="shared" si="321"/>
        <v>200.02500000000001</v>
      </c>
      <c r="BU81" s="4">
        <f t="shared" si="230"/>
        <v>17002.125</v>
      </c>
      <c r="BV81" s="4" cm="1">
        <f t="array" ref="BV81">SUMPRODUCT(--(SUM(G81,AC81,AY81,BU81)&gt;PARAMETRELER!$D$21:$D$24), (SUM(G81,AC81,AY81,BU81)-PARAMETRELER!$D$21:$D$24), {0.15;0.05;0.07;0.08})-SUM($H$2,H81,AD81,AZ81)</f>
        <v>2550.3187500000004</v>
      </c>
      <c r="BW81" s="4">
        <f>PARAMETRELER!$D$11</f>
        <v>2550.3187500000004</v>
      </c>
      <c r="BX81" s="4">
        <f t="shared" si="231"/>
        <v>68008.5</v>
      </c>
      <c r="BY81" s="4">
        <f t="shared" si="232"/>
        <v>51006.375</v>
      </c>
      <c r="BZ81" s="4">
        <f t="shared" si="233"/>
        <v>20002.5</v>
      </c>
      <c r="CA81" s="4">
        <f>PARAMETRELER!$D$6</f>
        <v>20002.5</v>
      </c>
      <c r="CB81" s="4">
        <f t="shared" si="322"/>
        <v>0</v>
      </c>
      <c r="CC81" s="4">
        <f>IF(BQ81&lt;=PARAMETRELER!$D$6,0,CB81*0.00759)</f>
        <v>0</v>
      </c>
      <c r="CD81" s="20">
        <f t="shared" si="277"/>
        <v>17002.125</v>
      </c>
      <c r="CE81" s="21">
        <f t="shared" si="278"/>
        <v>4100.5124999999998</v>
      </c>
      <c r="CF81" s="21">
        <f t="shared" si="234"/>
        <v>400.05</v>
      </c>
      <c r="CG81" s="22">
        <f t="shared" si="235"/>
        <v>24503.0625</v>
      </c>
      <c r="CH81" s="44">
        <f t="shared" si="279"/>
        <v>1000.125</v>
      </c>
      <c r="CI81" s="45">
        <f t="shared" si="280"/>
        <v>23502.9375</v>
      </c>
      <c r="CK81" s="3">
        <v>79</v>
      </c>
      <c r="CL81" s="3" t="str">
        <f t="shared" si="236"/>
        <v xml:space="preserve"> AD SOYAD 79</v>
      </c>
      <c r="CM81" s="4">
        <f t="shared" si="237"/>
        <v>20002.5</v>
      </c>
      <c r="CN81" s="4">
        <f>PARAMETRELER!$D$4</f>
        <v>150018.75</v>
      </c>
      <c r="CO81" s="4">
        <f t="shared" si="323"/>
        <v>2800.3500000000004</v>
      </c>
      <c r="CP81" s="4">
        <f t="shared" si="324"/>
        <v>200.02500000000001</v>
      </c>
      <c r="CQ81" s="4">
        <f t="shared" si="238"/>
        <v>17002.125</v>
      </c>
      <c r="CR81" s="4" cm="1">
        <f t="array" ref="CR81">SUMPRODUCT(--(SUM(G81,AC81,AY81,BU81,CQ81)&gt;PARAMETRELER!$D$21:$D$24), (SUM(G81,AC81,AY81,BU81,CQ81)-PARAMETRELER!$D$21:$D$24), {0.15;0.05;0.07;0.08})-SUM($H$2,H81,AD81,AZ81,BV81)</f>
        <v>2550.3187500000004</v>
      </c>
      <c r="CS81" s="4">
        <f>PARAMETRELER!$D$12</f>
        <v>2550.3187500000004</v>
      </c>
      <c r="CT81" s="4">
        <f t="shared" si="239"/>
        <v>85010.625</v>
      </c>
      <c r="CU81" s="4">
        <f t="shared" si="240"/>
        <v>68008.5</v>
      </c>
      <c r="CV81" s="4">
        <f t="shared" si="241"/>
        <v>20002.5</v>
      </c>
      <c r="CW81" s="4">
        <f>PARAMETRELER!$D$6</f>
        <v>20002.5</v>
      </c>
      <c r="CX81" s="4">
        <f t="shared" si="325"/>
        <v>0</v>
      </c>
      <c r="CY81" s="4">
        <f>IF(CM81&lt;=PARAMETRELER!$D$6,0,CX81*0.00759)</f>
        <v>0</v>
      </c>
      <c r="CZ81" s="20">
        <f t="shared" si="281"/>
        <v>17002.125</v>
      </c>
      <c r="DA81" s="21">
        <f t="shared" si="282"/>
        <v>4100.5124999999998</v>
      </c>
      <c r="DB81" s="21">
        <f t="shared" si="242"/>
        <v>400.05</v>
      </c>
      <c r="DC81" s="22">
        <f t="shared" si="243"/>
        <v>24503.0625</v>
      </c>
      <c r="DD81" s="44">
        <f t="shared" si="283"/>
        <v>1000.125</v>
      </c>
      <c r="DE81" s="45">
        <f t="shared" si="284"/>
        <v>23502.9375</v>
      </c>
      <c r="DG81" s="3">
        <v>79</v>
      </c>
      <c r="DH81" s="3" t="str">
        <f t="shared" si="377"/>
        <v xml:space="preserve"> AD SOYAD 79</v>
      </c>
      <c r="DI81" s="4">
        <f t="shared" si="378"/>
        <v>20002.5</v>
      </c>
      <c r="DJ81" s="4">
        <f>PARAMETRELER!$D$4</f>
        <v>150018.75</v>
      </c>
      <c r="DK81" s="4">
        <f t="shared" si="326"/>
        <v>2800.3500000000004</v>
      </c>
      <c r="DL81" s="4">
        <f t="shared" si="327"/>
        <v>200.02500000000001</v>
      </c>
      <c r="DM81" s="4">
        <f t="shared" si="244"/>
        <v>17002.125</v>
      </c>
      <c r="DN81" s="4" cm="1">
        <f t="array" ref="DN81">SUMPRODUCT(--(SUM(G81,AC81,AY81,BU81,CQ81,DM81)&gt;PARAMETRELER!$D$21:$D$24), (SUM(G81,AC81,AY81,BU81,CQ81,DM81)-PARAMETRELER!$D$21:$D$24), {0.15;0.05;0.07;0.08})-SUM($H$2,H81,AD81,AZ81,BV81,CR81)</f>
        <v>2550.3187499999985</v>
      </c>
      <c r="DO81" s="4">
        <f>PARAMETRELER!$D$13</f>
        <v>2550.3187499999985</v>
      </c>
      <c r="DP81" s="4">
        <f t="shared" si="245"/>
        <v>102012.75</v>
      </c>
      <c r="DQ81" s="4">
        <f t="shared" si="246"/>
        <v>85010.625</v>
      </c>
      <c r="DR81" s="4">
        <f t="shared" si="247"/>
        <v>20002.5</v>
      </c>
      <c r="DS81" s="4">
        <f>PARAMETRELER!$D$6</f>
        <v>20002.5</v>
      </c>
      <c r="DT81" s="4">
        <f t="shared" si="328"/>
        <v>0</v>
      </c>
      <c r="DU81" s="4">
        <f>IF(DI81&lt;=PARAMETRELER!$D$6,0,DT81*0.00759)</f>
        <v>0</v>
      </c>
      <c r="DV81" s="20">
        <f t="shared" si="285"/>
        <v>17002.125</v>
      </c>
      <c r="DW81" s="21">
        <f t="shared" si="286"/>
        <v>4100.5124999999998</v>
      </c>
      <c r="DX81" s="21">
        <f t="shared" si="248"/>
        <v>400.05</v>
      </c>
      <c r="DY81" s="22">
        <f t="shared" si="249"/>
        <v>24503.0625</v>
      </c>
      <c r="DZ81" s="44">
        <f t="shared" si="287"/>
        <v>1000.125</v>
      </c>
      <c r="EA81" s="45">
        <f t="shared" si="288"/>
        <v>23502.9375</v>
      </c>
      <c r="EC81" s="3">
        <v>79</v>
      </c>
      <c r="ED81" s="3" t="str">
        <f t="shared" si="250"/>
        <v xml:space="preserve"> AD SOYAD 79</v>
      </c>
      <c r="EE81" s="4">
        <f t="shared" si="329"/>
        <v>20002.5</v>
      </c>
      <c r="EF81" s="4">
        <f>PARAMETRELER!$D$4</f>
        <v>150018.75</v>
      </c>
      <c r="EG81" s="4">
        <f t="shared" si="330"/>
        <v>2800.3500000000004</v>
      </c>
      <c r="EH81" s="4">
        <f t="shared" si="331"/>
        <v>200.02500000000001</v>
      </c>
      <c r="EI81" s="4">
        <f t="shared" si="332"/>
        <v>17002.125</v>
      </c>
      <c r="EJ81" s="4" cm="1">
        <f t="array" ref="EJ81">SUMPRODUCT(--(SUM(G81,AC81,AY81,BU81,CQ81,DM81,EI81)&gt;PARAMETRELER!$D$21:$D$24), (SUM(G81,AC81,AY81,BU81,CQ81,DM81,EI81)-PARAMETRELER!$D$21:$D$24), {0.15;0.05;0.07;0.08})-SUM($H$2,H81,AD81,AZ81,BV81,CR81,DN81)</f>
        <v>3001.0625000000036</v>
      </c>
      <c r="EK81" s="4">
        <f>PARAMETRELER!$D$14</f>
        <v>3001.0625000000036</v>
      </c>
      <c r="EL81" s="4">
        <f t="shared" si="333"/>
        <v>119014.875</v>
      </c>
      <c r="EM81" s="4">
        <f t="shared" si="334"/>
        <v>102012.75</v>
      </c>
      <c r="EN81" s="4">
        <f t="shared" si="335"/>
        <v>20002.5</v>
      </c>
      <c r="EO81" s="4">
        <f>PARAMETRELER!$D$6</f>
        <v>20002.5</v>
      </c>
      <c r="EP81" s="4">
        <f t="shared" si="336"/>
        <v>0</v>
      </c>
      <c r="EQ81" s="4">
        <f>IF(EE81&lt;=PARAMETRELER!$D$6,0,EP81*0.00759)</f>
        <v>0</v>
      </c>
      <c r="ER81" s="20">
        <f t="shared" si="289"/>
        <v>17002.125</v>
      </c>
      <c r="ES81" s="21">
        <f t="shared" si="290"/>
        <v>4100.5124999999998</v>
      </c>
      <c r="ET81" s="21">
        <f t="shared" si="251"/>
        <v>400.05</v>
      </c>
      <c r="EU81" s="22">
        <f t="shared" si="252"/>
        <v>24503.0625</v>
      </c>
      <c r="EV81" s="44">
        <f t="shared" si="291"/>
        <v>1000.125</v>
      </c>
      <c r="EW81" s="45">
        <f t="shared" si="292"/>
        <v>23502.9375</v>
      </c>
      <c r="EY81" s="3">
        <v>79</v>
      </c>
      <c r="EZ81" s="3" t="str">
        <f t="shared" si="253"/>
        <v xml:space="preserve"> AD SOYAD 79</v>
      </c>
      <c r="FA81" s="4">
        <f t="shared" si="337"/>
        <v>20002.5</v>
      </c>
      <c r="FB81" s="4">
        <f>PARAMETRELER!$D$4</f>
        <v>150018.75</v>
      </c>
      <c r="FC81" s="4">
        <f t="shared" si="338"/>
        <v>2800.3500000000004</v>
      </c>
      <c r="FD81" s="4">
        <f t="shared" si="339"/>
        <v>200.02500000000001</v>
      </c>
      <c r="FE81" s="4">
        <f t="shared" si="340"/>
        <v>17002.125</v>
      </c>
      <c r="FF81" s="4" cm="1">
        <f t="array" ref="FF81">SUMPRODUCT(--(SUM(G81,AC81,AY81,BU81,CQ81,DM81,EI81,FE81)&gt;PARAMETRELER!$D$21:$D$24), (SUM(G81,AC81,AY81,BU81,CQ81,DM81,EI81,FE81)-PARAMETRELER!$D$21:$D$24), {0.15;0.05;0.07;0.08})-SUM($H$2,H81,AD81,AZ81,BV81,CR81,DN81,EJ81)</f>
        <v>3400.4249999999956</v>
      </c>
      <c r="FG81" s="4">
        <f>PARAMETRELER!$D$15</f>
        <v>3400.4249999999956</v>
      </c>
      <c r="FH81" s="4">
        <f t="shared" si="341"/>
        <v>136017</v>
      </c>
      <c r="FI81" s="4">
        <f t="shared" si="342"/>
        <v>119014.875</v>
      </c>
      <c r="FJ81" s="4">
        <f t="shared" si="343"/>
        <v>20002.5</v>
      </c>
      <c r="FK81" s="4">
        <f>PARAMETRELER!$D$6</f>
        <v>20002.5</v>
      </c>
      <c r="FL81" s="4">
        <f t="shared" si="344"/>
        <v>0</v>
      </c>
      <c r="FM81" s="4">
        <f>IF(FA81&lt;=PARAMETRELER!$D$6,0,FL81*0.00759)</f>
        <v>0</v>
      </c>
      <c r="FN81" s="20">
        <f t="shared" si="293"/>
        <v>17002.125</v>
      </c>
      <c r="FO81" s="21">
        <f t="shared" si="294"/>
        <v>4100.5124999999998</v>
      </c>
      <c r="FP81" s="21">
        <f t="shared" si="254"/>
        <v>400.05</v>
      </c>
      <c r="FQ81" s="22">
        <f t="shared" si="255"/>
        <v>24503.0625</v>
      </c>
      <c r="FR81" s="44">
        <f t="shared" si="295"/>
        <v>1000.125</v>
      </c>
      <c r="FS81" s="45">
        <f t="shared" si="296"/>
        <v>23502.9375</v>
      </c>
      <c r="FU81" s="3">
        <v>79</v>
      </c>
      <c r="FV81" s="3" t="str">
        <f t="shared" si="256"/>
        <v xml:space="preserve"> AD SOYAD 79</v>
      </c>
      <c r="FW81" s="4">
        <f t="shared" si="345"/>
        <v>20002.5</v>
      </c>
      <c r="FX81" s="4">
        <f>PARAMETRELER!$D$4</f>
        <v>150018.75</v>
      </c>
      <c r="FY81" s="4">
        <f t="shared" si="346"/>
        <v>2800.3500000000004</v>
      </c>
      <c r="FZ81" s="4">
        <f t="shared" si="347"/>
        <v>200.02500000000001</v>
      </c>
      <c r="GA81" s="4">
        <f t="shared" si="348"/>
        <v>17002.125</v>
      </c>
      <c r="GB81" s="4" cm="1">
        <f t="array" ref="GB81">SUMPRODUCT(--(SUM(G81,AC81,AY81,BU81,CQ81,DM81,EI81,FE81,GA81)&gt;PARAMETRELER!$D$21:$D$24), (SUM(G81,AC81,AY81,BU81,CQ81,DM81,EI81,FE81,GA81)-PARAMETRELER!$D$21:$D$24), {0.15;0.05;0.07;0.08})-SUM($H$2,H81,AD81,AZ81,BV81,CR81,DN81,EJ81,FF81)</f>
        <v>3400.4249999999993</v>
      </c>
      <c r="GC81" s="4">
        <f>PARAMETRELER!$D$16</f>
        <v>3400.4249999999993</v>
      </c>
      <c r="GD81" s="4">
        <f t="shared" si="349"/>
        <v>153019.125</v>
      </c>
      <c r="GE81" s="4">
        <f t="shared" si="350"/>
        <v>136017</v>
      </c>
      <c r="GF81" s="4">
        <f t="shared" si="351"/>
        <v>20002.5</v>
      </c>
      <c r="GG81" s="4">
        <f>PARAMETRELER!$D$6</f>
        <v>20002.5</v>
      </c>
      <c r="GH81" s="4">
        <f t="shared" si="352"/>
        <v>0</v>
      </c>
      <c r="GI81" s="4">
        <f>IF(FW81&lt;=PARAMETRELER!$D$6,0,GH81*0.00759)</f>
        <v>0</v>
      </c>
      <c r="GJ81" s="20">
        <f t="shared" si="297"/>
        <v>17002.125</v>
      </c>
      <c r="GK81" s="21">
        <f t="shared" si="298"/>
        <v>4100.5124999999998</v>
      </c>
      <c r="GL81" s="21">
        <f t="shared" si="257"/>
        <v>400.05</v>
      </c>
      <c r="GM81" s="22">
        <f t="shared" si="258"/>
        <v>24503.0625</v>
      </c>
      <c r="GN81" s="44">
        <f t="shared" si="299"/>
        <v>1000.125</v>
      </c>
      <c r="GO81" s="45">
        <f t="shared" si="300"/>
        <v>23502.9375</v>
      </c>
      <c r="GQ81" s="3">
        <v>79</v>
      </c>
      <c r="GR81" s="3" t="str">
        <f t="shared" si="259"/>
        <v xml:space="preserve"> AD SOYAD 79</v>
      </c>
      <c r="GS81" s="4">
        <f t="shared" si="353"/>
        <v>20002.5</v>
      </c>
      <c r="GT81" s="4">
        <f>PARAMETRELER!$D$4</f>
        <v>150018.75</v>
      </c>
      <c r="GU81" s="4">
        <f t="shared" si="354"/>
        <v>2800.3500000000004</v>
      </c>
      <c r="GV81" s="4">
        <f t="shared" si="355"/>
        <v>200.02500000000001</v>
      </c>
      <c r="GW81" s="4">
        <f t="shared" si="356"/>
        <v>17002.125</v>
      </c>
      <c r="GX81" s="4" cm="1">
        <f t="array" ref="GX81">SUMPRODUCT(--(SUM(G81,AC81,AY81,BU81,CQ81,DM81,EI81,FE81,GA81,GW81)&gt;PARAMETRELER!$D$21:$D$24), (SUM(G81,AC81,AY81,BU81,CQ81,DM81,EI81,FE81,GA81,GW81)-PARAMETRELER!$D$21:$D$24), {0.15;0.05;0.07;0.08})-SUM($H$2,H81,AD81,AZ81,BV81,CR81,DN81,EJ81,FF81,GB81)</f>
        <v>3400.4250000000029</v>
      </c>
      <c r="GY81" s="4">
        <f>PARAMETRELER!$D$17</f>
        <v>3400.4250000000029</v>
      </c>
      <c r="GZ81" s="4">
        <f t="shared" si="357"/>
        <v>170021.25</v>
      </c>
      <c r="HA81" s="4">
        <f t="shared" si="358"/>
        <v>153019.125</v>
      </c>
      <c r="HB81" s="4">
        <f t="shared" si="359"/>
        <v>20002.5</v>
      </c>
      <c r="HC81" s="4">
        <f>PARAMETRELER!$D$6</f>
        <v>20002.5</v>
      </c>
      <c r="HD81" s="4">
        <f t="shared" si="360"/>
        <v>0</v>
      </c>
      <c r="HE81" s="4">
        <f>IF(GS81&lt;=PARAMETRELER!$D$6,0,HD81*0.00759)</f>
        <v>0</v>
      </c>
      <c r="HF81" s="20">
        <f t="shared" si="301"/>
        <v>17002.125</v>
      </c>
      <c r="HG81" s="21">
        <f t="shared" si="302"/>
        <v>4100.5124999999998</v>
      </c>
      <c r="HH81" s="21">
        <f t="shared" si="260"/>
        <v>400.05</v>
      </c>
      <c r="HI81" s="22">
        <f t="shared" si="261"/>
        <v>24503.0625</v>
      </c>
      <c r="HJ81" s="44">
        <f t="shared" si="303"/>
        <v>1000.125</v>
      </c>
      <c r="HK81" s="45">
        <f t="shared" si="304"/>
        <v>23502.9375</v>
      </c>
      <c r="HM81" s="3">
        <v>79</v>
      </c>
      <c r="HN81" s="3" t="str">
        <f t="shared" si="262"/>
        <v xml:space="preserve"> AD SOYAD 79</v>
      </c>
      <c r="HO81" s="4">
        <f t="shared" si="361"/>
        <v>20002.5</v>
      </c>
      <c r="HP81" s="4">
        <f>PARAMETRELER!$D$4</f>
        <v>150018.75</v>
      </c>
      <c r="HQ81" s="4">
        <f t="shared" si="362"/>
        <v>2800.3500000000004</v>
      </c>
      <c r="HR81" s="4">
        <f t="shared" si="363"/>
        <v>200.02500000000001</v>
      </c>
      <c r="HS81" s="4">
        <f t="shared" si="364"/>
        <v>17002.125</v>
      </c>
      <c r="HT81" s="4" cm="1">
        <f t="array" ref="HT81">SUMPRODUCT(--(SUM(G81,AC81,AY81,BU81,CQ81,DM81,EI81,FE81,GA81,GW81,HS81)&gt;PARAMETRELER!$D$21:$D$24), (SUM(G81,AC81,AY81,BU81,CQ81,DM81,EI81,FE81,GA81,GW81,HS81)-PARAMETRELER!$D$21:$D$24), {0.15;0.05;0.07;0.08})-SUM($H$2,H81,AD81,AZ81,BV81,CR81,DN81,EJ81,FF81,GB81,GX81)</f>
        <v>3400.4249999999993</v>
      </c>
      <c r="HU81" s="4">
        <f>PARAMETRELER!$D$18</f>
        <v>3400.4249999999993</v>
      </c>
      <c r="HV81" s="4">
        <f t="shared" si="365"/>
        <v>187023.375</v>
      </c>
      <c r="HW81" s="4">
        <f t="shared" si="366"/>
        <v>170021.25</v>
      </c>
      <c r="HX81" s="4">
        <f t="shared" si="367"/>
        <v>20002.5</v>
      </c>
      <c r="HY81" s="4">
        <f>PARAMETRELER!$D$6</f>
        <v>20002.5</v>
      </c>
      <c r="HZ81" s="4">
        <f t="shared" si="368"/>
        <v>0</v>
      </c>
      <c r="IA81" s="4">
        <f>IF(HO81&lt;=PARAMETRELER!$D$6,0,HZ81*0.00759)</f>
        <v>0</v>
      </c>
      <c r="IB81" s="20">
        <f t="shared" si="305"/>
        <v>17002.125</v>
      </c>
      <c r="IC81" s="21">
        <f t="shared" si="306"/>
        <v>4100.5124999999998</v>
      </c>
      <c r="ID81" s="21">
        <f t="shared" si="263"/>
        <v>400.05</v>
      </c>
      <c r="IE81" s="22">
        <f t="shared" si="264"/>
        <v>24503.0625</v>
      </c>
      <c r="IF81" s="44">
        <f t="shared" si="307"/>
        <v>1000.125</v>
      </c>
      <c r="IG81" s="45">
        <f t="shared" si="308"/>
        <v>23502.9375</v>
      </c>
      <c r="II81" s="3">
        <v>79</v>
      </c>
      <c r="IJ81" s="3" t="str">
        <f t="shared" si="265"/>
        <v xml:space="preserve"> AD SOYAD 79</v>
      </c>
      <c r="IK81" s="4">
        <f t="shared" si="369"/>
        <v>20002.5</v>
      </c>
      <c r="IL81" s="4">
        <f>PARAMETRELER!$D$4</f>
        <v>150018.75</v>
      </c>
      <c r="IM81" s="4">
        <f t="shared" si="370"/>
        <v>2800.3500000000004</v>
      </c>
      <c r="IN81" s="4">
        <f t="shared" si="371"/>
        <v>200.02500000000001</v>
      </c>
      <c r="IO81" s="4">
        <f t="shared" si="372"/>
        <v>17002.125</v>
      </c>
      <c r="IP81" s="4" cm="1">
        <f t="array" ref="IP81">SUMPRODUCT(--(SUM(G81,AC81,AY81,BU81,CQ81,DM81,EI81,FE81,GA81,GW81,HS81,IO81)&gt;PARAMETRELER!$D$21:$D$24), (SUM(G81,AC81,AY81,BU81,CQ81,DM81,EI81,FE81,GA81,GW81,HS81,IO81)-PARAMETRELER!$D$21:$D$24), {0.15;0.05;0.07;0.08})-SUM($H$2,H81,AD81,AZ81,BV81,CR81,DN81,EJ81,FF81,GB81,GX81,HT81)</f>
        <v>3400.4249999999993</v>
      </c>
      <c r="IQ81" s="4">
        <f>PARAMETRELER!$D$19</f>
        <v>3400.4249999999993</v>
      </c>
      <c r="IR81" s="4">
        <f t="shared" si="373"/>
        <v>204025.5</v>
      </c>
      <c r="IS81" s="4">
        <f t="shared" si="374"/>
        <v>187023.375</v>
      </c>
      <c r="IT81" s="4">
        <f t="shared" si="375"/>
        <v>20002.5</v>
      </c>
      <c r="IU81" s="4">
        <f>PARAMETRELER!$D$6</f>
        <v>20002.5</v>
      </c>
      <c r="IV81" s="4">
        <f t="shared" si="376"/>
        <v>0</v>
      </c>
      <c r="IW81" s="4">
        <f>IF(IK81&lt;=PARAMETRELER!$D$6,0,IV81*0.00759)</f>
        <v>0</v>
      </c>
      <c r="IX81" s="20">
        <f t="shared" si="309"/>
        <v>17002.125</v>
      </c>
      <c r="IY81" s="21">
        <f t="shared" si="310"/>
        <v>4100.5124999999998</v>
      </c>
      <c r="IZ81" s="21">
        <f t="shared" si="266"/>
        <v>400.05</v>
      </c>
      <c r="JA81" s="22">
        <f t="shared" si="267"/>
        <v>24503.0625</v>
      </c>
      <c r="JB81" s="44">
        <f t="shared" si="311"/>
        <v>1000.125</v>
      </c>
      <c r="JC81" s="45">
        <f t="shared" si="312"/>
        <v>23502.9375</v>
      </c>
    </row>
    <row r="82" spans="1:263" ht="15.6" x14ac:dyDescent="0.3">
      <c r="A82" s="2">
        <v>80</v>
      </c>
      <c r="B82" s="2" t="str">
        <f>'YILLIK MALİYET RAPORU'!B82</f>
        <v xml:space="preserve"> AD SOYAD 80</v>
      </c>
      <c r="C82" s="7">
        <f>'YILLIK MALİYET RAPORU'!C82</f>
        <v>20002.5</v>
      </c>
      <c r="D82" s="11">
        <f>PARAMETRELER!$D$4</f>
        <v>150018.75</v>
      </c>
      <c r="E82" s="7">
        <f t="shared" si="202"/>
        <v>2800.3500000000004</v>
      </c>
      <c r="F82" s="7">
        <f t="shared" si="203"/>
        <v>200.02500000000001</v>
      </c>
      <c r="G82" s="7">
        <f t="shared" si="204"/>
        <v>17002.125</v>
      </c>
      <c r="H82" s="7" cm="1">
        <f t="array" ref="H82">SUMPRODUCT(--(SUM(G82:G82)&gt;PARAMETRELER!$D$21:$D$24), (SUM(G82:G82)-PARAMETRELER!$D$21:$D$24), {0.15;0.05;0.07;0.08})-SUM($H$2:$H$2)</f>
        <v>2550.3187499999999</v>
      </c>
      <c r="I82" s="7">
        <f>PARAMETRELER!$D$8</f>
        <v>2550.3187499999999</v>
      </c>
      <c r="J82" s="7">
        <f t="shared" si="205"/>
        <v>17002.125</v>
      </c>
      <c r="K82" s="7">
        <v>0</v>
      </c>
      <c r="L82" s="7">
        <f t="shared" si="206"/>
        <v>20002.5</v>
      </c>
      <c r="M82" s="5">
        <f>PARAMETRELER!$D$6</f>
        <v>20002.5</v>
      </c>
      <c r="N82" s="7">
        <f t="shared" si="313"/>
        <v>0</v>
      </c>
      <c r="O82" s="7">
        <f>IF(C82&lt;=PARAMETRELER!$D$6,0,N82*0.00759)</f>
        <v>0</v>
      </c>
      <c r="P82" s="20">
        <f t="shared" si="207"/>
        <v>17002.125</v>
      </c>
      <c r="Q82" s="21">
        <f t="shared" si="208"/>
        <v>4100.5124999999998</v>
      </c>
      <c r="R82" s="21">
        <f t="shared" si="209"/>
        <v>400.05</v>
      </c>
      <c r="S82" s="20">
        <f t="shared" si="210"/>
        <v>24503.0625</v>
      </c>
      <c r="T82" s="44">
        <f t="shared" si="211"/>
        <v>1000.125</v>
      </c>
      <c r="U82" s="45">
        <f t="shared" si="268"/>
        <v>23502.9375</v>
      </c>
      <c r="W82" s="2">
        <v>80</v>
      </c>
      <c r="X82" s="2" t="str">
        <f t="shared" si="212"/>
        <v xml:space="preserve"> AD SOYAD 80</v>
      </c>
      <c r="Y82" s="7">
        <f t="shared" si="213"/>
        <v>20002.5</v>
      </c>
      <c r="Z82" s="11">
        <f>PARAMETRELER!$D$4</f>
        <v>150018.75</v>
      </c>
      <c r="AA82" s="7">
        <f t="shared" si="314"/>
        <v>2800.3500000000004</v>
      </c>
      <c r="AB82" s="7">
        <f t="shared" si="315"/>
        <v>200.02500000000001</v>
      </c>
      <c r="AC82" s="7">
        <f t="shared" si="214"/>
        <v>17002.125</v>
      </c>
      <c r="AD82" s="7" cm="1">
        <f t="array" ref="AD82">SUMPRODUCT(--(SUM(G82,AC82)&gt;PARAMETRELER!$D$21:$D$24), (SUM(G82,AC82)-PARAMETRELER!$D$21:$D$24), {0.15;0.05;0.07;0.08})-SUM($H$2,H82)</f>
        <v>2550.3187499999999</v>
      </c>
      <c r="AE82" s="7">
        <f>PARAMETRELER!$D$9</f>
        <v>2550.3187499999999</v>
      </c>
      <c r="AF82" s="7">
        <f t="shared" si="215"/>
        <v>34004.25</v>
      </c>
      <c r="AG82" s="7">
        <f t="shared" si="216"/>
        <v>17002.125</v>
      </c>
      <c r="AH82" s="7">
        <f t="shared" si="217"/>
        <v>20002.5</v>
      </c>
      <c r="AI82" s="5">
        <f>PARAMETRELER!$D$6</f>
        <v>20002.5</v>
      </c>
      <c r="AJ82" s="7">
        <f t="shared" si="316"/>
        <v>0</v>
      </c>
      <c r="AK82" s="7">
        <f>IF(Y82&lt;=PARAMETRELER!$D$6,0,AJ82*0.00759)</f>
        <v>0</v>
      </c>
      <c r="AL82" s="20">
        <f t="shared" si="269"/>
        <v>17002.125</v>
      </c>
      <c r="AM82" s="21">
        <f t="shared" si="270"/>
        <v>4100.5124999999998</v>
      </c>
      <c r="AN82" s="21">
        <f t="shared" si="218"/>
        <v>400.05</v>
      </c>
      <c r="AO82" s="20">
        <f t="shared" si="219"/>
        <v>24503.0625</v>
      </c>
      <c r="AP82" s="44">
        <f t="shared" si="271"/>
        <v>1000.125</v>
      </c>
      <c r="AQ82" s="45">
        <f t="shared" si="272"/>
        <v>23502.9375</v>
      </c>
      <c r="AS82" s="2">
        <v>80</v>
      </c>
      <c r="AT82" s="2" t="str">
        <f t="shared" si="220"/>
        <v xml:space="preserve"> AD SOYAD 80</v>
      </c>
      <c r="AU82" s="7">
        <f t="shared" si="221"/>
        <v>20002.5</v>
      </c>
      <c r="AV82" s="11">
        <f>PARAMETRELER!$D$4</f>
        <v>150018.75</v>
      </c>
      <c r="AW82" s="7">
        <f t="shared" si="317"/>
        <v>2800.3500000000004</v>
      </c>
      <c r="AX82" s="7">
        <f t="shared" si="318"/>
        <v>200.02500000000001</v>
      </c>
      <c r="AY82" s="7">
        <f t="shared" si="222"/>
        <v>17002.125</v>
      </c>
      <c r="AZ82" s="7" cm="1">
        <f t="array" ref="AZ82">SUMPRODUCT(--(SUM(G82,AC82,AY82)&gt;PARAMETRELER!$D$21:$D$24), (SUM(G82,AC82,AY82)-PARAMETRELER!$D$21:$D$24), {0.15;0.05;0.07;0.08})-SUM($H$2,H82,AD82)</f>
        <v>2550.3187499999995</v>
      </c>
      <c r="BA82" s="7">
        <f>PARAMETRELER!$D$10</f>
        <v>2550.3187499999995</v>
      </c>
      <c r="BB82" s="7">
        <f t="shared" si="223"/>
        <v>51006.375</v>
      </c>
      <c r="BC82" s="7">
        <f t="shared" si="224"/>
        <v>34004.25</v>
      </c>
      <c r="BD82" s="7">
        <f t="shared" si="225"/>
        <v>20002.5</v>
      </c>
      <c r="BE82" s="5">
        <f>PARAMETRELER!$D$6</f>
        <v>20002.5</v>
      </c>
      <c r="BF82" s="7">
        <f t="shared" si="319"/>
        <v>0</v>
      </c>
      <c r="BG82" s="7">
        <f>IF(AU82&lt;=PARAMETRELER!$D$6,0,BF82*0.00759)</f>
        <v>0</v>
      </c>
      <c r="BH82" s="20">
        <f t="shared" si="273"/>
        <v>17002.125</v>
      </c>
      <c r="BI82" s="21">
        <f t="shared" si="274"/>
        <v>4100.5124999999998</v>
      </c>
      <c r="BJ82" s="21">
        <f t="shared" si="226"/>
        <v>400.05</v>
      </c>
      <c r="BK82" s="20">
        <f t="shared" si="227"/>
        <v>24503.0625</v>
      </c>
      <c r="BL82" s="44">
        <f t="shared" si="275"/>
        <v>1000.125</v>
      </c>
      <c r="BM82" s="45">
        <f t="shared" si="276"/>
        <v>23502.9375</v>
      </c>
      <c r="BO82" s="2">
        <v>80</v>
      </c>
      <c r="BP82" s="2" t="str">
        <f t="shared" si="228"/>
        <v xml:space="preserve"> AD SOYAD 80</v>
      </c>
      <c r="BQ82" s="7">
        <f t="shared" si="229"/>
        <v>20002.5</v>
      </c>
      <c r="BR82" s="11">
        <f>PARAMETRELER!$D$4</f>
        <v>150018.75</v>
      </c>
      <c r="BS82" s="7">
        <f t="shared" si="320"/>
        <v>2800.3500000000004</v>
      </c>
      <c r="BT82" s="7">
        <f t="shared" si="321"/>
        <v>200.02500000000001</v>
      </c>
      <c r="BU82" s="7">
        <f t="shared" si="230"/>
        <v>17002.125</v>
      </c>
      <c r="BV82" s="7" cm="1">
        <f t="array" ref="BV82">SUMPRODUCT(--(SUM(G82,AC82,AY82,BU82)&gt;PARAMETRELER!$D$21:$D$24), (SUM(G82,AC82,AY82,BU82)-PARAMETRELER!$D$21:$D$24), {0.15;0.05;0.07;0.08})-SUM($H$2,H82,AD82,AZ82)</f>
        <v>2550.3187500000004</v>
      </c>
      <c r="BW82" s="7">
        <f>PARAMETRELER!$D$11</f>
        <v>2550.3187500000004</v>
      </c>
      <c r="BX82" s="7">
        <f t="shared" si="231"/>
        <v>68008.5</v>
      </c>
      <c r="BY82" s="7">
        <f t="shared" si="232"/>
        <v>51006.375</v>
      </c>
      <c r="BZ82" s="7">
        <f t="shared" si="233"/>
        <v>20002.5</v>
      </c>
      <c r="CA82" s="5">
        <f>PARAMETRELER!$D$6</f>
        <v>20002.5</v>
      </c>
      <c r="CB82" s="7">
        <f t="shared" si="322"/>
        <v>0</v>
      </c>
      <c r="CC82" s="7">
        <f>IF(BQ82&lt;=PARAMETRELER!$D$6,0,CB82*0.00759)</f>
        <v>0</v>
      </c>
      <c r="CD82" s="20">
        <f t="shared" si="277"/>
        <v>17002.125</v>
      </c>
      <c r="CE82" s="21">
        <f t="shared" si="278"/>
        <v>4100.5124999999998</v>
      </c>
      <c r="CF82" s="21">
        <f t="shared" si="234"/>
        <v>400.05</v>
      </c>
      <c r="CG82" s="20">
        <f t="shared" si="235"/>
        <v>24503.0625</v>
      </c>
      <c r="CH82" s="44">
        <f t="shared" si="279"/>
        <v>1000.125</v>
      </c>
      <c r="CI82" s="45">
        <f t="shared" si="280"/>
        <v>23502.9375</v>
      </c>
      <c r="CK82" s="2">
        <v>80</v>
      </c>
      <c r="CL82" s="2" t="str">
        <f t="shared" si="236"/>
        <v xml:space="preserve"> AD SOYAD 80</v>
      </c>
      <c r="CM82" s="7">
        <f t="shared" si="237"/>
        <v>20002.5</v>
      </c>
      <c r="CN82" s="11">
        <f>PARAMETRELER!$D$4</f>
        <v>150018.75</v>
      </c>
      <c r="CO82" s="7">
        <f t="shared" si="323"/>
        <v>2800.3500000000004</v>
      </c>
      <c r="CP82" s="7">
        <f t="shared" si="324"/>
        <v>200.02500000000001</v>
      </c>
      <c r="CQ82" s="7">
        <f t="shared" si="238"/>
        <v>17002.125</v>
      </c>
      <c r="CR82" s="7" cm="1">
        <f t="array" ref="CR82">SUMPRODUCT(--(SUM(G82,AC82,AY82,BU82,CQ82)&gt;PARAMETRELER!$D$21:$D$24), (SUM(G82,AC82,AY82,BU82,CQ82)-PARAMETRELER!$D$21:$D$24), {0.15;0.05;0.07;0.08})-SUM($H$2,H82,AD82,AZ82,BV82)</f>
        <v>2550.3187500000004</v>
      </c>
      <c r="CS82" s="7">
        <f>PARAMETRELER!$D$12</f>
        <v>2550.3187500000004</v>
      </c>
      <c r="CT82" s="7">
        <f t="shared" si="239"/>
        <v>85010.625</v>
      </c>
      <c r="CU82" s="7">
        <f t="shared" si="240"/>
        <v>68008.5</v>
      </c>
      <c r="CV82" s="7">
        <f t="shared" si="241"/>
        <v>20002.5</v>
      </c>
      <c r="CW82" s="5">
        <f>PARAMETRELER!$D$6</f>
        <v>20002.5</v>
      </c>
      <c r="CX82" s="7">
        <f t="shared" si="325"/>
        <v>0</v>
      </c>
      <c r="CY82" s="7">
        <f>IF(CM82&lt;=PARAMETRELER!$D$6,0,CX82*0.00759)</f>
        <v>0</v>
      </c>
      <c r="CZ82" s="20">
        <f t="shared" si="281"/>
        <v>17002.125</v>
      </c>
      <c r="DA82" s="21">
        <f t="shared" si="282"/>
        <v>4100.5124999999998</v>
      </c>
      <c r="DB82" s="21">
        <f t="shared" si="242"/>
        <v>400.05</v>
      </c>
      <c r="DC82" s="20">
        <f t="shared" si="243"/>
        <v>24503.0625</v>
      </c>
      <c r="DD82" s="44">
        <f t="shared" si="283"/>
        <v>1000.125</v>
      </c>
      <c r="DE82" s="45">
        <f t="shared" si="284"/>
        <v>23502.9375</v>
      </c>
      <c r="DG82" s="2">
        <v>80</v>
      </c>
      <c r="DH82" s="2" t="str">
        <f t="shared" si="377"/>
        <v xml:space="preserve"> AD SOYAD 80</v>
      </c>
      <c r="DI82" s="7">
        <f t="shared" si="378"/>
        <v>20002.5</v>
      </c>
      <c r="DJ82" s="11">
        <f>PARAMETRELER!$D$4</f>
        <v>150018.75</v>
      </c>
      <c r="DK82" s="7">
        <f t="shared" si="326"/>
        <v>2800.3500000000004</v>
      </c>
      <c r="DL82" s="7">
        <f t="shared" si="327"/>
        <v>200.02500000000001</v>
      </c>
      <c r="DM82" s="7">
        <f t="shared" si="244"/>
        <v>17002.125</v>
      </c>
      <c r="DN82" s="7" cm="1">
        <f t="array" ref="DN82">SUMPRODUCT(--(SUM(G82,AC82,AY82,BU82,CQ82,DM82)&gt;PARAMETRELER!$D$21:$D$24), (SUM(G82,AC82,AY82,BU82,CQ82,DM82)-PARAMETRELER!$D$21:$D$24), {0.15;0.05;0.07;0.08})-SUM($H$2,H82,AD82,AZ82,BV82,CR82)</f>
        <v>2550.3187499999985</v>
      </c>
      <c r="DO82" s="7">
        <f>PARAMETRELER!$D$13</f>
        <v>2550.3187499999985</v>
      </c>
      <c r="DP82" s="7">
        <f t="shared" si="245"/>
        <v>102012.75</v>
      </c>
      <c r="DQ82" s="7">
        <f t="shared" si="246"/>
        <v>85010.625</v>
      </c>
      <c r="DR82" s="7">
        <f t="shared" si="247"/>
        <v>20002.5</v>
      </c>
      <c r="DS82" s="5">
        <f>PARAMETRELER!$D$6</f>
        <v>20002.5</v>
      </c>
      <c r="DT82" s="7">
        <f t="shared" si="328"/>
        <v>0</v>
      </c>
      <c r="DU82" s="7">
        <f>IF(DI82&lt;=PARAMETRELER!$D$6,0,DT82*0.00759)</f>
        <v>0</v>
      </c>
      <c r="DV82" s="20">
        <f t="shared" si="285"/>
        <v>17002.125</v>
      </c>
      <c r="DW82" s="21">
        <f t="shared" si="286"/>
        <v>4100.5124999999998</v>
      </c>
      <c r="DX82" s="21">
        <f t="shared" si="248"/>
        <v>400.05</v>
      </c>
      <c r="DY82" s="20">
        <f t="shared" si="249"/>
        <v>24503.0625</v>
      </c>
      <c r="DZ82" s="44">
        <f t="shared" si="287"/>
        <v>1000.125</v>
      </c>
      <c r="EA82" s="45">
        <f t="shared" si="288"/>
        <v>23502.9375</v>
      </c>
      <c r="EC82" s="2">
        <v>80</v>
      </c>
      <c r="ED82" s="2" t="str">
        <f t="shared" si="250"/>
        <v xml:space="preserve"> AD SOYAD 80</v>
      </c>
      <c r="EE82" s="7">
        <f t="shared" si="329"/>
        <v>20002.5</v>
      </c>
      <c r="EF82" s="11">
        <f>PARAMETRELER!$D$4</f>
        <v>150018.75</v>
      </c>
      <c r="EG82" s="7">
        <f t="shared" si="330"/>
        <v>2800.3500000000004</v>
      </c>
      <c r="EH82" s="7">
        <f t="shared" si="331"/>
        <v>200.02500000000001</v>
      </c>
      <c r="EI82" s="7">
        <f t="shared" si="332"/>
        <v>17002.125</v>
      </c>
      <c r="EJ82" s="7" cm="1">
        <f t="array" ref="EJ82">SUMPRODUCT(--(SUM(G82,AC82,AY82,BU82,CQ82,DM82,EI82)&gt;PARAMETRELER!$D$21:$D$24), (SUM(G82,AC82,AY82,BU82,CQ82,DM82,EI82)-PARAMETRELER!$D$21:$D$24), {0.15;0.05;0.07;0.08})-SUM($H$2,H82,AD82,AZ82,BV82,CR82,DN82)</f>
        <v>3001.0625000000036</v>
      </c>
      <c r="EK82" s="7">
        <f>PARAMETRELER!$D$14</f>
        <v>3001.0625000000036</v>
      </c>
      <c r="EL82" s="7">
        <f t="shared" si="333"/>
        <v>119014.875</v>
      </c>
      <c r="EM82" s="7">
        <f t="shared" si="334"/>
        <v>102012.75</v>
      </c>
      <c r="EN82" s="7">
        <f t="shared" si="335"/>
        <v>20002.5</v>
      </c>
      <c r="EO82" s="5">
        <f>PARAMETRELER!$D$6</f>
        <v>20002.5</v>
      </c>
      <c r="EP82" s="7">
        <f t="shared" si="336"/>
        <v>0</v>
      </c>
      <c r="EQ82" s="7">
        <f>IF(EE82&lt;=PARAMETRELER!$D$6,0,EP82*0.00759)</f>
        <v>0</v>
      </c>
      <c r="ER82" s="20">
        <f t="shared" si="289"/>
        <v>17002.125</v>
      </c>
      <c r="ES82" s="21">
        <f t="shared" si="290"/>
        <v>4100.5124999999998</v>
      </c>
      <c r="ET82" s="21">
        <f t="shared" si="251"/>
        <v>400.05</v>
      </c>
      <c r="EU82" s="20">
        <f t="shared" si="252"/>
        <v>24503.0625</v>
      </c>
      <c r="EV82" s="44">
        <f t="shared" si="291"/>
        <v>1000.125</v>
      </c>
      <c r="EW82" s="45">
        <f t="shared" si="292"/>
        <v>23502.9375</v>
      </c>
      <c r="EY82" s="2">
        <v>80</v>
      </c>
      <c r="EZ82" s="2" t="str">
        <f t="shared" si="253"/>
        <v xml:space="preserve"> AD SOYAD 80</v>
      </c>
      <c r="FA82" s="7">
        <f t="shared" si="337"/>
        <v>20002.5</v>
      </c>
      <c r="FB82" s="11">
        <f>PARAMETRELER!$D$4</f>
        <v>150018.75</v>
      </c>
      <c r="FC82" s="7">
        <f t="shared" si="338"/>
        <v>2800.3500000000004</v>
      </c>
      <c r="FD82" s="7">
        <f t="shared" si="339"/>
        <v>200.02500000000001</v>
      </c>
      <c r="FE82" s="7">
        <f t="shared" si="340"/>
        <v>17002.125</v>
      </c>
      <c r="FF82" s="7" cm="1">
        <f t="array" ref="FF82">SUMPRODUCT(--(SUM(G82,AC82,AY82,BU82,CQ82,DM82,EI82,FE82)&gt;PARAMETRELER!$D$21:$D$24), (SUM(G82,AC82,AY82,BU82,CQ82,DM82,EI82,FE82)-PARAMETRELER!$D$21:$D$24), {0.15;0.05;0.07;0.08})-SUM($H$2,H82,AD82,AZ82,BV82,CR82,DN82,EJ82)</f>
        <v>3400.4249999999956</v>
      </c>
      <c r="FG82" s="7">
        <f>PARAMETRELER!$D$15</f>
        <v>3400.4249999999956</v>
      </c>
      <c r="FH82" s="7">
        <f t="shared" si="341"/>
        <v>136017</v>
      </c>
      <c r="FI82" s="7">
        <f t="shared" si="342"/>
        <v>119014.875</v>
      </c>
      <c r="FJ82" s="7">
        <f t="shared" si="343"/>
        <v>20002.5</v>
      </c>
      <c r="FK82" s="5">
        <f>PARAMETRELER!$D$6</f>
        <v>20002.5</v>
      </c>
      <c r="FL82" s="7">
        <f t="shared" si="344"/>
        <v>0</v>
      </c>
      <c r="FM82" s="7">
        <f>IF(FA82&lt;=PARAMETRELER!$D$6,0,FL82*0.00759)</f>
        <v>0</v>
      </c>
      <c r="FN82" s="20">
        <f t="shared" si="293"/>
        <v>17002.125</v>
      </c>
      <c r="FO82" s="21">
        <f t="shared" si="294"/>
        <v>4100.5124999999998</v>
      </c>
      <c r="FP82" s="21">
        <f t="shared" si="254"/>
        <v>400.05</v>
      </c>
      <c r="FQ82" s="20">
        <f t="shared" si="255"/>
        <v>24503.0625</v>
      </c>
      <c r="FR82" s="44">
        <f t="shared" si="295"/>
        <v>1000.125</v>
      </c>
      <c r="FS82" s="45">
        <f t="shared" si="296"/>
        <v>23502.9375</v>
      </c>
      <c r="FU82" s="2">
        <v>80</v>
      </c>
      <c r="FV82" s="2" t="str">
        <f t="shared" si="256"/>
        <v xml:space="preserve"> AD SOYAD 80</v>
      </c>
      <c r="FW82" s="7">
        <f t="shared" si="345"/>
        <v>20002.5</v>
      </c>
      <c r="FX82" s="11">
        <f>PARAMETRELER!$D$4</f>
        <v>150018.75</v>
      </c>
      <c r="FY82" s="7">
        <f t="shared" si="346"/>
        <v>2800.3500000000004</v>
      </c>
      <c r="FZ82" s="7">
        <f t="shared" si="347"/>
        <v>200.02500000000001</v>
      </c>
      <c r="GA82" s="7">
        <f t="shared" si="348"/>
        <v>17002.125</v>
      </c>
      <c r="GB82" s="7" cm="1">
        <f t="array" ref="GB82">SUMPRODUCT(--(SUM(G82,AC82,AY82,BU82,CQ82,DM82,EI82,FE82,GA82)&gt;PARAMETRELER!$D$21:$D$24), (SUM(G82,AC82,AY82,BU82,CQ82,DM82,EI82,FE82,GA82)-PARAMETRELER!$D$21:$D$24), {0.15;0.05;0.07;0.08})-SUM($H$2,H82,AD82,AZ82,BV82,CR82,DN82,EJ82,FF82)</f>
        <v>3400.4249999999993</v>
      </c>
      <c r="GC82" s="7">
        <f>PARAMETRELER!$D$16</f>
        <v>3400.4249999999993</v>
      </c>
      <c r="GD82" s="7">
        <f t="shared" si="349"/>
        <v>153019.125</v>
      </c>
      <c r="GE82" s="7">
        <f t="shared" si="350"/>
        <v>136017</v>
      </c>
      <c r="GF82" s="7">
        <f t="shared" si="351"/>
        <v>20002.5</v>
      </c>
      <c r="GG82" s="5">
        <f>PARAMETRELER!$D$6</f>
        <v>20002.5</v>
      </c>
      <c r="GH82" s="7">
        <f t="shared" si="352"/>
        <v>0</v>
      </c>
      <c r="GI82" s="7">
        <f>IF(FW82&lt;=PARAMETRELER!$D$6,0,GH82*0.00759)</f>
        <v>0</v>
      </c>
      <c r="GJ82" s="20">
        <f t="shared" si="297"/>
        <v>17002.125</v>
      </c>
      <c r="GK82" s="21">
        <f t="shared" si="298"/>
        <v>4100.5124999999998</v>
      </c>
      <c r="GL82" s="21">
        <f t="shared" si="257"/>
        <v>400.05</v>
      </c>
      <c r="GM82" s="20">
        <f t="shared" si="258"/>
        <v>24503.0625</v>
      </c>
      <c r="GN82" s="44">
        <f t="shared" si="299"/>
        <v>1000.125</v>
      </c>
      <c r="GO82" s="45">
        <f t="shared" si="300"/>
        <v>23502.9375</v>
      </c>
      <c r="GQ82" s="2">
        <v>80</v>
      </c>
      <c r="GR82" s="2" t="str">
        <f t="shared" si="259"/>
        <v xml:space="preserve"> AD SOYAD 80</v>
      </c>
      <c r="GS82" s="7">
        <f t="shared" si="353"/>
        <v>20002.5</v>
      </c>
      <c r="GT82" s="11">
        <f>PARAMETRELER!$D$4</f>
        <v>150018.75</v>
      </c>
      <c r="GU82" s="7">
        <f t="shared" si="354"/>
        <v>2800.3500000000004</v>
      </c>
      <c r="GV82" s="7">
        <f t="shared" si="355"/>
        <v>200.02500000000001</v>
      </c>
      <c r="GW82" s="7">
        <f t="shared" si="356"/>
        <v>17002.125</v>
      </c>
      <c r="GX82" s="7" cm="1">
        <f t="array" ref="GX82">SUMPRODUCT(--(SUM(G82,AC82,AY82,BU82,CQ82,DM82,EI82,FE82,GA82,GW82)&gt;PARAMETRELER!$D$21:$D$24), (SUM(G82,AC82,AY82,BU82,CQ82,DM82,EI82,FE82,GA82,GW82)-PARAMETRELER!$D$21:$D$24), {0.15;0.05;0.07;0.08})-SUM($H$2,H82,AD82,AZ82,BV82,CR82,DN82,EJ82,FF82,GB82)</f>
        <v>3400.4250000000029</v>
      </c>
      <c r="GY82" s="7">
        <f>PARAMETRELER!$D$17</f>
        <v>3400.4250000000029</v>
      </c>
      <c r="GZ82" s="7">
        <f t="shared" si="357"/>
        <v>170021.25</v>
      </c>
      <c r="HA82" s="7">
        <f t="shared" si="358"/>
        <v>153019.125</v>
      </c>
      <c r="HB82" s="7">
        <f t="shared" si="359"/>
        <v>20002.5</v>
      </c>
      <c r="HC82" s="5">
        <f>PARAMETRELER!$D$6</f>
        <v>20002.5</v>
      </c>
      <c r="HD82" s="7">
        <f t="shared" si="360"/>
        <v>0</v>
      </c>
      <c r="HE82" s="7">
        <f>IF(GS82&lt;=PARAMETRELER!$D$6,0,HD82*0.00759)</f>
        <v>0</v>
      </c>
      <c r="HF82" s="20">
        <f t="shared" si="301"/>
        <v>17002.125</v>
      </c>
      <c r="HG82" s="21">
        <f t="shared" si="302"/>
        <v>4100.5124999999998</v>
      </c>
      <c r="HH82" s="21">
        <f t="shared" si="260"/>
        <v>400.05</v>
      </c>
      <c r="HI82" s="20">
        <f t="shared" si="261"/>
        <v>24503.0625</v>
      </c>
      <c r="HJ82" s="44">
        <f t="shared" si="303"/>
        <v>1000.125</v>
      </c>
      <c r="HK82" s="45">
        <f t="shared" si="304"/>
        <v>23502.9375</v>
      </c>
      <c r="HM82" s="2">
        <v>80</v>
      </c>
      <c r="HN82" s="2" t="str">
        <f t="shared" si="262"/>
        <v xml:space="preserve"> AD SOYAD 80</v>
      </c>
      <c r="HO82" s="7">
        <f t="shared" si="361"/>
        <v>20002.5</v>
      </c>
      <c r="HP82" s="11">
        <f>PARAMETRELER!$D$4</f>
        <v>150018.75</v>
      </c>
      <c r="HQ82" s="7">
        <f t="shared" si="362"/>
        <v>2800.3500000000004</v>
      </c>
      <c r="HR82" s="7">
        <f t="shared" si="363"/>
        <v>200.02500000000001</v>
      </c>
      <c r="HS82" s="7">
        <f t="shared" si="364"/>
        <v>17002.125</v>
      </c>
      <c r="HT82" s="7" cm="1">
        <f t="array" ref="HT82">SUMPRODUCT(--(SUM(G82,AC82,AY82,BU82,CQ82,DM82,EI82,FE82,GA82,GW82,HS82)&gt;PARAMETRELER!$D$21:$D$24), (SUM(G82,AC82,AY82,BU82,CQ82,DM82,EI82,FE82,GA82,GW82,HS82)-PARAMETRELER!$D$21:$D$24), {0.15;0.05;0.07;0.08})-SUM($H$2,H82,AD82,AZ82,BV82,CR82,DN82,EJ82,FF82,GB82,GX82)</f>
        <v>3400.4249999999993</v>
      </c>
      <c r="HU82" s="7">
        <f>PARAMETRELER!$D$18</f>
        <v>3400.4249999999993</v>
      </c>
      <c r="HV82" s="7">
        <f t="shared" si="365"/>
        <v>187023.375</v>
      </c>
      <c r="HW82" s="7">
        <f t="shared" si="366"/>
        <v>170021.25</v>
      </c>
      <c r="HX82" s="7">
        <f t="shared" si="367"/>
        <v>20002.5</v>
      </c>
      <c r="HY82" s="5">
        <f>PARAMETRELER!$D$6</f>
        <v>20002.5</v>
      </c>
      <c r="HZ82" s="7">
        <f t="shared" si="368"/>
        <v>0</v>
      </c>
      <c r="IA82" s="7">
        <f>IF(HO82&lt;=PARAMETRELER!$D$6,0,HZ82*0.00759)</f>
        <v>0</v>
      </c>
      <c r="IB82" s="20">
        <f t="shared" si="305"/>
        <v>17002.125</v>
      </c>
      <c r="IC82" s="21">
        <f t="shared" si="306"/>
        <v>4100.5124999999998</v>
      </c>
      <c r="ID82" s="21">
        <f t="shared" si="263"/>
        <v>400.05</v>
      </c>
      <c r="IE82" s="20">
        <f t="shared" si="264"/>
        <v>24503.0625</v>
      </c>
      <c r="IF82" s="44">
        <f t="shared" si="307"/>
        <v>1000.125</v>
      </c>
      <c r="IG82" s="45">
        <f t="shared" si="308"/>
        <v>23502.9375</v>
      </c>
      <c r="II82" s="2">
        <v>80</v>
      </c>
      <c r="IJ82" s="2" t="str">
        <f t="shared" si="265"/>
        <v xml:space="preserve"> AD SOYAD 80</v>
      </c>
      <c r="IK82" s="7">
        <f t="shared" si="369"/>
        <v>20002.5</v>
      </c>
      <c r="IL82" s="11">
        <f>PARAMETRELER!$D$4</f>
        <v>150018.75</v>
      </c>
      <c r="IM82" s="7">
        <f t="shared" si="370"/>
        <v>2800.3500000000004</v>
      </c>
      <c r="IN82" s="7">
        <f t="shared" si="371"/>
        <v>200.02500000000001</v>
      </c>
      <c r="IO82" s="7">
        <f t="shared" si="372"/>
        <v>17002.125</v>
      </c>
      <c r="IP82" s="7" cm="1">
        <f t="array" ref="IP82">SUMPRODUCT(--(SUM(G82,AC82,AY82,BU82,CQ82,DM82,EI82,FE82,GA82,GW82,HS82,IO82)&gt;PARAMETRELER!$D$21:$D$24), (SUM(G82,AC82,AY82,BU82,CQ82,DM82,EI82,FE82,GA82,GW82,HS82,IO82)-PARAMETRELER!$D$21:$D$24), {0.15;0.05;0.07;0.08})-SUM($H$2,H82,AD82,AZ82,BV82,CR82,DN82,EJ82,FF82,GB82,GX82,HT82)</f>
        <v>3400.4249999999993</v>
      </c>
      <c r="IQ82" s="7">
        <f>PARAMETRELER!$D$19</f>
        <v>3400.4249999999993</v>
      </c>
      <c r="IR82" s="7">
        <f t="shared" si="373"/>
        <v>204025.5</v>
      </c>
      <c r="IS82" s="7">
        <f t="shared" si="374"/>
        <v>187023.375</v>
      </c>
      <c r="IT82" s="7">
        <f t="shared" si="375"/>
        <v>20002.5</v>
      </c>
      <c r="IU82" s="5">
        <f>PARAMETRELER!$D$6</f>
        <v>20002.5</v>
      </c>
      <c r="IV82" s="7">
        <f t="shared" si="376"/>
        <v>0</v>
      </c>
      <c r="IW82" s="7">
        <f>IF(IK82&lt;=PARAMETRELER!$D$6,0,IV82*0.00759)</f>
        <v>0</v>
      </c>
      <c r="IX82" s="20">
        <f t="shared" si="309"/>
        <v>17002.125</v>
      </c>
      <c r="IY82" s="21">
        <f t="shared" si="310"/>
        <v>4100.5124999999998</v>
      </c>
      <c r="IZ82" s="21">
        <f t="shared" si="266"/>
        <v>400.05</v>
      </c>
      <c r="JA82" s="20">
        <f t="shared" si="267"/>
        <v>24503.0625</v>
      </c>
      <c r="JB82" s="44">
        <f t="shared" si="311"/>
        <v>1000.125</v>
      </c>
      <c r="JC82" s="45">
        <f t="shared" si="312"/>
        <v>23502.9375</v>
      </c>
    </row>
    <row r="83" spans="1:263" ht="15.6" x14ac:dyDescent="0.3">
      <c r="A83" s="3">
        <v>81</v>
      </c>
      <c r="B83" s="3" t="str">
        <f>'YILLIK MALİYET RAPORU'!B83</f>
        <v xml:space="preserve"> AD SOYAD 81</v>
      </c>
      <c r="C83" s="4">
        <f>'YILLIK MALİYET RAPORU'!C83</f>
        <v>20002.5</v>
      </c>
      <c r="D83" s="4">
        <f>PARAMETRELER!$D$4</f>
        <v>150018.75</v>
      </c>
      <c r="E83" s="4">
        <f t="shared" si="202"/>
        <v>2800.3500000000004</v>
      </c>
      <c r="F83" s="4">
        <f t="shared" si="203"/>
        <v>200.02500000000001</v>
      </c>
      <c r="G83" s="4">
        <f t="shared" si="204"/>
        <v>17002.125</v>
      </c>
      <c r="H83" s="4" cm="1">
        <f t="array" ref="H83">SUMPRODUCT(--(SUM(G83:G83)&gt;PARAMETRELER!$D$21:$D$24), (SUM(G83:G83)-PARAMETRELER!$D$21:$D$24), {0.15;0.05;0.07;0.08})-SUM($H$2:$H$2)</f>
        <v>2550.3187499999999</v>
      </c>
      <c r="I83" s="4">
        <f>PARAMETRELER!$D$8</f>
        <v>2550.3187499999999</v>
      </c>
      <c r="J83" s="4">
        <f t="shared" si="205"/>
        <v>17002.125</v>
      </c>
      <c r="K83" s="4">
        <v>0</v>
      </c>
      <c r="L83" s="4">
        <f t="shared" si="206"/>
        <v>20002.5</v>
      </c>
      <c r="M83" s="4">
        <f>PARAMETRELER!$D$6</f>
        <v>20002.5</v>
      </c>
      <c r="N83" s="4">
        <f t="shared" si="313"/>
        <v>0</v>
      </c>
      <c r="O83" s="4">
        <f>IF(C83&lt;=PARAMETRELER!$D$6,0,N83*0.00759)</f>
        <v>0</v>
      </c>
      <c r="P83" s="20">
        <f t="shared" si="207"/>
        <v>17002.125</v>
      </c>
      <c r="Q83" s="21">
        <f t="shared" si="208"/>
        <v>4100.5124999999998</v>
      </c>
      <c r="R83" s="21">
        <f t="shared" si="209"/>
        <v>400.05</v>
      </c>
      <c r="S83" s="22">
        <f t="shared" si="210"/>
        <v>24503.0625</v>
      </c>
      <c r="T83" s="44">
        <f t="shared" si="211"/>
        <v>1000.125</v>
      </c>
      <c r="U83" s="45">
        <f t="shared" si="268"/>
        <v>23502.9375</v>
      </c>
      <c r="W83" s="3">
        <v>81</v>
      </c>
      <c r="X83" s="3" t="str">
        <f t="shared" si="212"/>
        <v xml:space="preserve"> AD SOYAD 81</v>
      </c>
      <c r="Y83" s="4">
        <f t="shared" si="213"/>
        <v>20002.5</v>
      </c>
      <c r="Z83" s="4">
        <f>PARAMETRELER!$D$4</f>
        <v>150018.75</v>
      </c>
      <c r="AA83" s="4">
        <f t="shared" si="314"/>
        <v>2800.3500000000004</v>
      </c>
      <c r="AB83" s="4">
        <f t="shared" si="315"/>
        <v>200.02500000000001</v>
      </c>
      <c r="AC83" s="4">
        <f t="shared" si="214"/>
        <v>17002.125</v>
      </c>
      <c r="AD83" s="4" cm="1">
        <f t="array" ref="AD83">SUMPRODUCT(--(SUM(G83,AC83)&gt;PARAMETRELER!$D$21:$D$24), (SUM(G83,AC83)-PARAMETRELER!$D$21:$D$24), {0.15;0.05;0.07;0.08})-SUM($H$2,H83)</f>
        <v>2550.3187499999999</v>
      </c>
      <c r="AE83" s="4">
        <f>PARAMETRELER!$D$9</f>
        <v>2550.3187499999999</v>
      </c>
      <c r="AF83" s="4">
        <f t="shared" si="215"/>
        <v>34004.25</v>
      </c>
      <c r="AG83" s="4">
        <f t="shared" si="216"/>
        <v>17002.125</v>
      </c>
      <c r="AH83" s="4">
        <f t="shared" si="217"/>
        <v>20002.5</v>
      </c>
      <c r="AI83" s="4">
        <f>PARAMETRELER!$D$6</f>
        <v>20002.5</v>
      </c>
      <c r="AJ83" s="4">
        <f t="shared" si="316"/>
        <v>0</v>
      </c>
      <c r="AK83" s="4">
        <f>IF(Y83&lt;=PARAMETRELER!$D$6,0,AJ83*0.00759)</f>
        <v>0</v>
      </c>
      <c r="AL83" s="20">
        <f t="shared" si="269"/>
        <v>17002.125</v>
      </c>
      <c r="AM83" s="21">
        <f t="shared" si="270"/>
        <v>4100.5124999999998</v>
      </c>
      <c r="AN83" s="21">
        <f t="shared" si="218"/>
        <v>400.05</v>
      </c>
      <c r="AO83" s="22">
        <f t="shared" si="219"/>
        <v>24503.0625</v>
      </c>
      <c r="AP83" s="44">
        <f t="shared" si="271"/>
        <v>1000.125</v>
      </c>
      <c r="AQ83" s="45">
        <f t="shared" si="272"/>
        <v>23502.9375</v>
      </c>
      <c r="AS83" s="3">
        <v>81</v>
      </c>
      <c r="AT83" s="3" t="str">
        <f t="shared" si="220"/>
        <v xml:space="preserve"> AD SOYAD 81</v>
      </c>
      <c r="AU83" s="4">
        <f t="shared" si="221"/>
        <v>20002.5</v>
      </c>
      <c r="AV83" s="4">
        <f>PARAMETRELER!$D$4</f>
        <v>150018.75</v>
      </c>
      <c r="AW83" s="4">
        <f t="shared" si="317"/>
        <v>2800.3500000000004</v>
      </c>
      <c r="AX83" s="4">
        <f t="shared" si="318"/>
        <v>200.02500000000001</v>
      </c>
      <c r="AY83" s="4">
        <f t="shared" si="222"/>
        <v>17002.125</v>
      </c>
      <c r="AZ83" s="4" cm="1">
        <f t="array" ref="AZ83">SUMPRODUCT(--(SUM(G83,AC83,AY83)&gt;PARAMETRELER!$D$21:$D$24), (SUM(G83,AC83,AY83)-PARAMETRELER!$D$21:$D$24), {0.15;0.05;0.07;0.08})-SUM($H$2,H83,AD83)</f>
        <v>2550.3187499999995</v>
      </c>
      <c r="BA83" s="4">
        <f>PARAMETRELER!$D$10</f>
        <v>2550.3187499999995</v>
      </c>
      <c r="BB83" s="4">
        <f t="shared" si="223"/>
        <v>51006.375</v>
      </c>
      <c r="BC83" s="4">
        <f t="shared" si="224"/>
        <v>34004.25</v>
      </c>
      <c r="BD83" s="4">
        <f t="shared" si="225"/>
        <v>20002.5</v>
      </c>
      <c r="BE83" s="4">
        <f>PARAMETRELER!$D$6</f>
        <v>20002.5</v>
      </c>
      <c r="BF83" s="4">
        <f t="shared" si="319"/>
        <v>0</v>
      </c>
      <c r="BG83" s="4">
        <f>IF(AU83&lt;=PARAMETRELER!$D$6,0,BF83*0.00759)</f>
        <v>0</v>
      </c>
      <c r="BH83" s="20">
        <f t="shared" si="273"/>
        <v>17002.125</v>
      </c>
      <c r="BI83" s="21">
        <f t="shared" si="274"/>
        <v>4100.5124999999998</v>
      </c>
      <c r="BJ83" s="21">
        <f t="shared" si="226"/>
        <v>400.05</v>
      </c>
      <c r="BK83" s="22">
        <f t="shared" si="227"/>
        <v>24503.0625</v>
      </c>
      <c r="BL83" s="44">
        <f t="shared" si="275"/>
        <v>1000.125</v>
      </c>
      <c r="BM83" s="45">
        <f t="shared" si="276"/>
        <v>23502.9375</v>
      </c>
      <c r="BO83" s="3">
        <v>81</v>
      </c>
      <c r="BP83" s="3" t="str">
        <f t="shared" si="228"/>
        <v xml:space="preserve"> AD SOYAD 81</v>
      </c>
      <c r="BQ83" s="4">
        <f t="shared" si="229"/>
        <v>20002.5</v>
      </c>
      <c r="BR83" s="4">
        <f>PARAMETRELER!$D$4</f>
        <v>150018.75</v>
      </c>
      <c r="BS83" s="4">
        <f t="shared" si="320"/>
        <v>2800.3500000000004</v>
      </c>
      <c r="BT83" s="4">
        <f t="shared" si="321"/>
        <v>200.02500000000001</v>
      </c>
      <c r="BU83" s="4">
        <f t="shared" si="230"/>
        <v>17002.125</v>
      </c>
      <c r="BV83" s="4" cm="1">
        <f t="array" ref="BV83">SUMPRODUCT(--(SUM(G83,AC83,AY83,BU83)&gt;PARAMETRELER!$D$21:$D$24), (SUM(G83,AC83,AY83,BU83)-PARAMETRELER!$D$21:$D$24), {0.15;0.05;0.07;0.08})-SUM($H$2,H83,AD83,AZ83)</f>
        <v>2550.3187500000004</v>
      </c>
      <c r="BW83" s="4">
        <f>PARAMETRELER!$D$11</f>
        <v>2550.3187500000004</v>
      </c>
      <c r="BX83" s="4">
        <f t="shared" si="231"/>
        <v>68008.5</v>
      </c>
      <c r="BY83" s="4">
        <f t="shared" si="232"/>
        <v>51006.375</v>
      </c>
      <c r="BZ83" s="4">
        <f t="shared" si="233"/>
        <v>20002.5</v>
      </c>
      <c r="CA83" s="4">
        <f>PARAMETRELER!$D$6</f>
        <v>20002.5</v>
      </c>
      <c r="CB83" s="4">
        <f t="shared" si="322"/>
        <v>0</v>
      </c>
      <c r="CC83" s="4">
        <f>IF(BQ83&lt;=PARAMETRELER!$D$6,0,CB83*0.00759)</f>
        <v>0</v>
      </c>
      <c r="CD83" s="20">
        <f t="shared" si="277"/>
        <v>17002.125</v>
      </c>
      <c r="CE83" s="21">
        <f t="shared" si="278"/>
        <v>4100.5124999999998</v>
      </c>
      <c r="CF83" s="21">
        <f t="shared" si="234"/>
        <v>400.05</v>
      </c>
      <c r="CG83" s="22">
        <f t="shared" si="235"/>
        <v>24503.0625</v>
      </c>
      <c r="CH83" s="44">
        <f t="shared" si="279"/>
        <v>1000.125</v>
      </c>
      <c r="CI83" s="45">
        <f t="shared" si="280"/>
        <v>23502.9375</v>
      </c>
      <c r="CK83" s="3">
        <v>81</v>
      </c>
      <c r="CL83" s="3" t="str">
        <f t="shared" si="236"/>
        <v xml:space="preserve"> AD SOYAD 81</v>
      </c>
      <c r="CM83" s="4">
        <f t="shared" si="237"/>
        <v>20002.5</v>
      </c>
      <c r="CN83" s="4">
        <f>PARAMETRELER!$D$4</f>
        <v>150018.75</v>
      </c>
      <c r="CO83" s="4">
        <f t="shared" si="323"/>
        <v>2800.3500000000004</v>
      </c>
      <c r="CP83" s="4">
        <f t="shared" si="324"/>
        <v>200.02500000000001</v>
      </c>
      <c r="CQ83" s="4">
        <f t="shared" si="238"/>
        <v>17002.125</v>
      </c>
      <c r="CR83" s="4" cm="1">
        <f t="array" ref="CR83">SUMPRODUCT(--(SUM(G83,AC83,AY83,BU83,CQ83)&gt;PARAMETRELER!$D$21:$D$24), (SUM(G83,AC83,AY83,BU83,CQ83)-PARAMETRELER!$D$21:$D$24), {0.15;0.05;0.07;0.08})-SUM($H$2,H83,AD83,AZ83,BV83)</f>
        <v>2550.3187500000004</v>
      </c>
      <c r="CS83" s="4">
        <f>PARAMETRELER!$D$12</f>
        <v>2550.3187500000004</v>
      </c>
      <c r="CT83" s="4">
        <f t="shared" si="239"/>
        <v>85010.625</v>
      </c>
      <c r="CU83" s="4">
        <f t="shared" si="240"/>
        <v>68008.5</v>
      </c>
      <c r="CV83" s="4">
        <f t="shared" si="241"/>
        <v>20002.5</v>
      </c>
      <c r="CW83" s="4">
        <f>PARAMETRELER!$D$6</f>
        <v>20002.5</v>
      </c>
      <c r="CX83" s="4">
        <f t="shared" si="325"/>
        <v>0</v>
      </c>
      <c r="CY83" s="4">
        <f>IF(CM83&lt;=PARAMETRELER!$D$6,0,CX83*0.00759)</f>
        <v>0</v>
      </c>
      <c r="CZ83" s="20">
        <f t="shared" si="281"/>
        <v>17002.125</v>
      </c>
      <c r="DA83" s="21">
        <f t="shared" si="282"/>
        <v>4100.5124999999998</v>
      </c>
      <c r="DB83" s="21">
        <f t="shared" si="242"/>
        <v>400.05</v>
      </c>
      <c r="DC83" s="22">
        <f t="shared" si="243"/>
        <v>24503.0625</v>
      </c>
      <c r="DD83" s="44">
        <f t="shared" si="283"/>
        <v>1000.125</v>
      </c>
      <c r="DE83" s="45">
        <f t="shared" si="284"/>
        <v>23502.9375</v>
      </c>
      <c r="DG83" s="3">
        <v>81</v>
      </c>
      <c r="DH83" s="3" t="str">
        <f t="shared" si="377"/>
        <v xml:space="preserve"> AD SOYAD 81</v>
      </c>
      <c r="DI83" s="4">
        <f t="shared" si="378"/>
        <v>20002.5</v>
      </c>
      <c r="DJ83" s="4">
        <f>PARAMETRELER!$D$4</f>
        <v>150018.75</v>
      </c>
      <c r="DK83" s="4">
        <f t="shared" si="326"/>
        <v>2800.3500000000004</v>
      </c>
      <c r="DL83" s="4">
        <f t="shared" si="327"/>
        <v>200.02500000000001</v>
      </c>
      <c r="DM83" s="4">
        <f t="shared" si="244"/>
        <v>17002.125</v>
      </c>
      <c r="DN83" s="4" cm="1">
        <f t="array" ref="DN83">SUMPRODUCT(--(SUM(G83,AC83,AY83,BU83,CQ83,DM83)&gt;PARAMETRELER!$D$21:$D$24), (SUM(G83,AC83,AY83,BU83,CQ83,DM83)-PARAMETRELER!$D$21:$D$24), {0.15;0.05;0.07;0.08})-SUM($H$2,H83,AD83,AZ83,BV83,CR83)</f>
        <v>2550.3187499999985</v>
      </c>
      <c r="DO83" s="4">
        <f>PARAMETRELER!$D$13</f>
        <v>2550.3187499999985</v>
      </c>
      <c r="DP83" s="4">
        <f t="shared" si="245"/>
        <v>102012.75</v>
      </c>
      <c r="DQ83" s="4">
        <f t="shared" si="246"/>
        <v>85010.625</v>
      </c>
      <c r="DR83" s="4">
        <f t="shared" si="247"/>
        <v>20002.5</v>
      </c>
      <c r="DS83" s="4">
        <f>PARAMETRELER!$D$6</f>
        <v>20002.5</v>
      </c>
      <c r="DT83" s="4">
        <f t="shared" si="328"/>
        <v>0</v>
      </c>
      <c r="DU83" s="4">
        <f>IF(DI83&lt;=PARAMETRELER!$D$6,0,DT83*0.00759)</f>
        <v>0</v>
      </c>
      <c r="DV83" s="20">
        <f t="shared" si="285"/>
        <v>17002.125</v>
      </c>
      <c r="DW83" s="21">
        <f t="shared" si="286"/>
        <v>4100.5124999999998</v>
      </c>
      <c r="DX83" s="21">
        <f t="shared" si="248"/>
        <v>400.05</v>
      </c>
      <c r="DY83" s="22">
        <f t="shared" si="249"/>
        <v>24503.0625</v>
      </c>
      <c r="DZ83" s="44">
        <f t="shared" si="287"/>
        <v>1000.125</v>
      </c>
      <c r="EA83" s="45">
        <f t="shared" si="288"/>
        <v>23502.9375</v>
      </c>
      <c r="EC83" s="3">
        <v>81</v>
      </c>
      <c r="ED83" s="3" t="str">
        <f t="shared" si="250"/>
        <v xml:space="preserve"> AD SOYAD 81</v>
      </c>
      <c r="EE83" s="4">
        <f t="shared" si="329"/>
        <v>20002.5</v>
      </c>
      <c r="EF83" s="4">
        <f>PARAMETRELER!$D$4</f>
        <v>150018.75</v>
      </c>
      <c r="EG83" s="4">
        <f t="shared" si="330"/>
        <v>2800.3500000000004</v>
      </c>
      <c r="EH83" s="4">
        <f t="shared" si="331"/>
        <v>200.02500000000001</v>
      </c>
      <c r="EI83" s="4">
        <f t="shared" si="332"/>
        <v>17002.125</v>
      </c>
      <c r="EJ83" s="4" cm="1">
        <f t="array" ref="EJ83">SUMPRODUCT(--(SUM(G83,AC83,AY83,BU83,CQ83,DM83,EI83)&gt;PARAMETRELER!$D$21:$D$24), (SUM(G83,AC83,AY83,BU83,CQ83,DM83,EI83)-PARAMETRELER!$D$21:$D$24), {0.15;0.05;0.07;0.08})-SUM($H$2,H83,AD83,AZ83,BV83,CR83,DN83)</f>
        <v>3001.0625000000036</v>
      </c>
      <c r="EK83" s="4">
        <f>PARAMETRELER!$D$14</f>
        <v>3001.0625000000036</v>
      </c>
      <c r="EL83" s="4">
        <f t="shared" si="333"/>
        <v>119014.875</v>
      </c>
      <c r="EM83" s="4">
        <f t="shared" si="334"/>
        <v>102012.75</v>
      </c>
      <c r="EN83" s="4">
        <f t="shared" si="335"/>
        <v>20002.5</v>
      </c>
      <c r="EO83" s="4">
        <f>PARAMETRELER!$D$6</f>
        <v>20002.5</v>
      </c>
      <c r="EP83" s="4">
        <f t="shared" si="336"/>
        <v>0</v>
      </c>
      <c r="EQ83" s="4">
        <f>IF(EE83&lt;=PARAMETRELER!$D$6,0,EP83*0.00759)</f>
        <v>0</v>
      </c>
      <c r="ER83" s="20">
        <f t="shared" si="289"/>
        <v>17002.125</v>
      </c>
      <c r="ES83" s="21">
        <f t="shared" si="290"/>
        <v>4100.5124999999998</v>
      </c>
      <c r="ET83" s="21">
        <f t="shared" si="251"/>
        <v>400.05</v>
      </c>
      <c r="EU83" s="22">
        <f t="shared" si="252"/>
        <v>24503.0625</v>
      </c>
      <c r="EV83" s="44">
        <f t="shared" si="291"/>
        <v>1000.125</v>
      </c>
      <c r="EW83" s="45">
        <f t="shared" si="292"/>
        <v>23502.9375</v>
      </c>
      <c r="EY83" s="3">
        <v>81</v>
      </c>
      <c r="EZ83" s="3" t="str">
        <f t="shared" si="253"/>
        <v xml:space="preserve"> AD SOYAD 81</v>
      </c>
      <c r="FA83" s="4">
        <f t="shared" si="337"/>
        <v>20002.5</v>
      </c>
      <c r="FB83" s="4">
        <f>PARAMETRELER!$D$4</f>
        <v>150018.75</v>
      </c>
      <c r="FC83" s="4">
        <f t="shared" si="338"/>
        <v>2800.3500000000004</v>
      </c>
      <c r="FD83" s="4">
        <f t="shared" si="339"/>
        <v>200.02500000000001</v>
      </c>
      <c r="FE83" s="4">
        <f t="shared" si="340"/>
        <v>17002.125</v>
      </c>
      <c r="FF83" s="4" cm="1">
        <f t="array" ref="FF83">SUMPRODUCT(--(SUM(G83,AC83,AY83,BU83,CQ83,DM83,EI83,FE83)&gt;PARAMETRELER!$D$21:$D$24), (SUM(G83,AC83,AY83,BU83,CQ83,DM83,EI83,FE83)-PARAMETRELER!$D$21:$D$24), {0.15;0.05;0.07;0.08})-SUM($H$2,H83,AD83,AZ83,BV83,CR83,DN83,EJ83)</f>
        <v>3400.4249999999956</v>
      </c>
      <c r="FG83" s="4">
        <f>PARAMETRELER!$D$15</f>
        <v>3400.4249999999956</v>
      </c>
      <c r="FH83" s="4">
        <f t="shared" si="341"/>
        <v>136017</v>
      </c>
      <c r="FI83" s="4">
        <f t="shared" si="342"/>
        <v>119014.875</v>
      </c>
      <c r="FJ83" s="4">
        <f t="shared" si="343"/>
        <v>20002.5</v>
      </c>
      <c r="FK83" s="4">
        <f>PARAMETRELER!$D$6</f>
        <v>20002.5</v>
      </c>
      <c r="FL83" s="4">
        <f t="shared" si="344"/>
        <v>0</v>
      </c>
      <c r="FM83" s="4">
        <f>IF(FA83&lt;=PARAMETRELER!$D$6,0,FL83*0.00759)</f>
        <v>0</v>
      </c>
      <c r="FN83" s="20">
        <f t="shared" si="293"/>
        <v>17002.125</v>
      </c>
      <c r="FO83" s="21">
        <f t="shared" si="294"/>
        <v>4100.5124999999998</v>
      </c>
      <c r="FP83" s="21">
        <f t="shared" si="254"/>
        <v>400.05</v>
      </c>
      <c r="FQ83" s="22">
        <f t="shared" si="255"/>
        <v>24503.0625</v>
      </c>
      <c r="FR83" s="44">
        <f t="shared" si="295"/>
        <v>1000.125</v>
      </c>
      <c r="FS83" s="45">
        <f t="shared" si="296"/>
        <v>23502.9375</v>
      </c>
      <c r="FU83" s="3">
        <v>81</v>
      </c>
      <c r="FV83" s="3" t="str">
        <f t="shared" si="256"/>
        <v xml:space="preserve"> AD SOYAD 81</v>
      </c>
      <c r="FW83" s="4">
        <f t="shared" si="345"/>
        <v>20002.5</v>
      </c>
      <c r="FX83" s="4">
        <f>PARAMETRELER!$D$4</f>
        <v>150018.75</v>
      </c>
      <c r="FY83" s="4">
        <f t="shared" si="346"/>
        <v>2800.3500000000004</v>
      </c>
      <c r="FZ83" s="4">
        <f t="shared" si="347"/>
        <v>200.02500000000001</v>
      </c>
      <c r="GA83" s="4">
        <f t="shared" si="348"/>
        <v>17002.125</v>
      </c>
      <c r="GB83" s="4" cm="1">
        <f t="array" ref="GB83">SUMPRODUCT(--(SUM(G83,AC83,AY83,BU83,CQ83,DM83,EI83,FE83,GA83)&gt;PARAMETRELER!$D$21:$D$24), (SUM(G83,AC83,AY83,BU83,CQ83,DM83,EI83,FE83,GA83)-PARAMETRELER!$D$21:$D$24), {0.15;0.05;0.07;0.08})-SUM($H$2,H83,AD83,AZ83,BV83,CR83,DN83,EJ83,FF83)</f>
        <v>3400.4249999999993</v>
      </c>
      <c r="GC83" s="4">
        <f>PARAMETRELER!$D$16</f>
        <v>3400.4249999999993</v>
      </c>
      <c r="GD83" s="4">
        <f t="shared" si="349"/>
        <v>153019.125</v>
      </c>
      <c r="GE83" s="4">
        <f t="shared" si="350"/>
        <v>136017</v>
      </c>
      <c r="GF83" s="4">
        <f t="shared" si="351"/>
        <v>20002.5</v>
      </c>
      <c r="GG83" s="4">
        <f>PARAMETRELER!$D$6</f>
        <v>20002.5</v>
      </c>
      <c r="GH83" s="4">
        <f t="shared" si="352"/>
        <v>0</v>
      </c>
      <c r="GI83" s="4">
        <f>IF(FW83&lt;=PARAMETRELER!$D$6,0,GH83*0.00759)</f>
        <v>0</v>
      </c>
      <c r="GJ83" s="20">
        <f t="shared" si="297"/>
        <v>17002.125</v>
      </c>
      <c r="GK83" s="21">
        <f t="shared" si="298"/>
        <v>4100.5124999999998</v>
      </c>
      <c r="GL83" s="21">
        <f t="shared" si="257"/>
        <v>400.05</v>
      </c>
      <c r="GM83" s="22">
        <f t="shared" si="258"/>
        <v>24503.0625</v>
      </c>
      <c r="GN83" s="44">
        <f t="shared" si="299"/>
        <v>1000.125</v>
      </c>
      <c r="GO83" s="45">
        <f t="shared" si="300"/>
        <v>23502.9375</v>
      </c>
      <c r="GQ83" s="3">
        <v>81</v>
      </c>
      <c r="GR83" s="3" t="str">
        <f t="shared" si="259"/>
        <v xml:space="preserve"> AD SOYAD 81</v>
      </c>
      <c r="GS83" s="4">
        <f t="shared" si="353"/>
        <v>20002.5</v>
      </c>
      <c r="GT83" s="4">
        <f>PARAMETRELER!$D$4</f>
        <v>150018.75</v>
      </c>
      <c r="GU83" s="4">
        <f t="shared" si="354"/>
        <v>2800.3500000000004</v>
      </c>
      <c r="GV83" s="4">
        <f t="shared" si="355"/>
        <v>200.02500000000001</v>
      </c>
      <c r="GW83" s="4">
        <f t="shared" si="356"/>
        <v>17002.125</v>
      </c>
      <c r="GX83" s="4" cm="1">
        <f t="array" ref="GX83">SUMPRODUCT(--(SUM(G83,AC83,AY83,BU83,CQ83,DM83,EI83,FE83,GA83,GW83)&gt;PARAMETRELER!$D$21:$D$24), (SUM(G83,AC83,AY83,BU83,CQ83,DM83,EI83,FE83,GA83,GW83)-PARAMETRELER!$D$21:$D$24), {0.15;0.05;0.07;0.08})-SUM($H$2,H83,AD83,AZ83,BV83,CR83,DN83,EJ83,FF83,GB83)</f>
        <v>3400.4250000000029</v>
      </c>
      <c r="GY83" s="4">
        <f>PARAMETRELER!$D$17</f>
        <v>3400.4250000000029</v>
      </c>
      <c r="GZ83" s="4">
        <f t="shared" si="357"/>
        <v>170021.25</v>
      </c>
      <c r="HA83" s="4">
        <f t="shared" si="358"/>
        <v>153019.125</v>
      </c>
      <c r="HB83" s="4">
        <f t="shared" si="359"/>
        <v>20002.5</v>
      </c>
      <c r="HC83" s="4">
        <f>PARAMETRELER!$D$6</f>
        <v>20002.5</v>
      </c>
      <c r="HD83" s="4">
        <f t="shared" si="360"/>
        <v>0</v>
      </c>
      <c r="HE83" s="4">
        <f>IF(GS83&lt;=PARAMETRELER!$D$6,0,HD83*0.00759)</f>
        <v>0</v>
      </c>
      <c r="HF83" s="20">
        <f t="shared" si="301"/>
        <v>17002.125</v>
      </c>
      <c r="HG83" s="21">
        <f t="shared" si="302"/>
        <v>4100.5124999999998</v>
      </c>
      <c r="HH83" s="21">
        <f t="shared" si="260"/>
        <v>400.05</v>
      </c>
      <c r="HI83" s="22">
        <f t="shared" si="261"/>
        <v>24503.0625</v>
      </c>
      <c r="HJ83" s="44">
        <f t="shared" si="303"/>
        <v>1000.125</v>
      </c>
      <c r="HK83" s="45">
        <f t="shared" si="304"/>
        <v>23502.9375</v>
      </c>
      <c r="HM83" s="3">
        <v>81</v>
      </c>
      <c r="HN83" s="3" t="str">
        <f t="shared" si="262"/>
        <v xml:space="preserve"> AD SOYAD 81</v>
      </c>
      <c r="HO83" s="4">
        <f t="shared" si="361"/>
        <v>20002.5</v>
      </c>
      <c r="HP83" s="4">
        <f>PARAMETRELER!$D$4</f>
        <v>150018.75</v>
      </c>
      <c r="HQ83" s="4">
        <f t="shared" si="362"/>
        <v>2800.3500000000004</v>
      </c>
      <c r="HR83" s="4">
        <f t="shared" si="363"/>
        <v>200.02500000000001</v>
      </c>
      <c r="HS83" s="4">
        <f t="shared" si="364"/>
        <v>17002.125</v>
      </c>
      <c r="HT83" s="4" cm="1">
        <f t="array" ref="HT83">SUMPRODUCT(--(SUM(G83,AC83,AY83,BU83,CQ83,DM83,EI83,FE83,GA83,GW83,HS83)&gt;PARAMETRELER!$D$21:$D$24), (SUM(G83,AC83,AY83,BU83,CQ83,DM83,EI83,FE83,GA83,GW83,HS83)-PARAMETRELER!$D$21:$D$24), {0.15;0.05;0.07;0.08})-SUM($H$2,H83,AD83,AZ83,BV83,CR83,DN83,EJ83,FF83,GB83,GX83)</f>
        <v>3400.4249999999993</v>
      </c>
      <c r="HU83" s="4">
        <f>PARAMETRELER!$D$18</f>
        <v>3400.4249999999993</v>
      </c>
      <c r="HV83" s="4">
        <f t="shared" si="365"/>
        <v>187023.375</v>
      </c>
      <c r="HW83" s="4">
        <f t="shared" si="366"/>
        <v>170021.25</v>
      </c>
      <c r="HX83" s="4">
        <f t="shared" si="367"/>
        <v>20002.5</v>
      </c>
      <c r="HY83" s="4">
        <f>PARAMETRELER!$D$6</f>
        <v>20002.5</v>
      </c>
      <c r="HZ83" s="4">
        <f t="shared" si="368"/>
        <v>0</v>
      </c>
      <c r="IA83" s="4">
        <f>IF(HO83&lt;=PARAMETRELER!$D$6,0,HZ83*0.00759)</f>
        <v>0</v>
      </c>
      <c r="IB83" s="20">
        <f t="shared" si="305"/>
        <v>17002.125</v>
      </c>
      <c r="IC83" s="21">
        <f t="shared" si="306"/>
        <v>4100.5124999999998</v>
      </c>
      <c r="ID83" s="21">
        <f t="shared" si="263"/>
        <v>400.05</v>
      </c>
      <c r="IE83" s="22">
        <f t="shared" si="264"/>
        <v>24503.0625</v>
      </c>
      <c r="IF83" s="44">
        <f t="shared" si="307"/>
        <v>1000.125</v>
      </c>
      <c r="IG83" s="45">
        <f t="shared" si="308"/>
        <v>23502.9375</v>
      </c>
      <c r="II83" s="3">
        <v>81</v>
      </c>
      <c r="IJ83" s="3" t="str">
        <f t="shared" si="265"/>
        <v xml:space="preserve"> AD SOYAD 81</v>
      </c>
      <c r="IK83" s="4">
        <f t="shared" si="369"/>
        <v>20002.5</v>
      </c>
      <c r="IL83" s="4">
        <f>PARAMETRELER!$D$4</f>
        <v>150018.75</v>
      </c>
      <c r="IM83" s="4">
        <f t="shared" si="370"/>
        <v>2800.3500000000004</v>
      </c>
      <c r="IN83" s="4">
        <f t="shared" si="371"/>
        <v>200.02500000000001</v>
      </c>
      <c r="IO83" s="4">
        <f t="shared" si="372"/>
        <v>17002.125</v>
      </c>
      <c r="IP83" s="4" cm="1">
        <f t="array" ref="IP83">SUMPRODUCT(--(SUM(G83,AC83,AY83,BU83,CQ83,DM83,EI83,FE83,GA83,GW83,HS83,IO83)&gt;PARAMETRELER!$D$21:$D$24), (SUM(G83,AC83,AY83,BU83,CQ83,DM83,EI83,FE83,GA83,GW83,HS83,IO83)-PARAMETRELER!$D$21:$D$24), {0.15;0.05;0.07;0.08})-SUM($H$2,H83,AD83,AZ83,BV83,CR83,DN83,EJ83,FF83,GB83,GX83,HT83)</f>
        <v>3400.4249999999993</v>
      </c>
      <c r="IQ83" s="4">
        <f>PARAMETRELER!$D$19</f>
        <v>3400.4249999999993</v>
      </c>
      <c r="IR83" s="4">
        <f t="shared" si="373"/>
        <v>204025.5</v>
      </c>
      <c r="IS83" s="4">
        <f t="shared" si="374"/>
        <v>187023.375</v>
      </c>
      <c r="IT83" s="4">
        <f t="shared" si="375"/>
        <v>20002.5</v>
      </c>
      <c r="IU83" s="4">
        <f>PARAMETRELER!$D$6</f>
        <v>20002.5</v>
      </c>
      <c r="IV83" s="4">
        <f t="shared" si="376"/>
        <v>0</v>
      </c>
      <c r="IW83" s="4">
        <f>IF(IK83&lt;=PARAMETRELER!$D$6,0,IV83*0.00759)</f>
        <v>0</v>
      </c>
      <c r="IX83" s="20">
        <f t="shared" si="309"/>
        <v>17002.125</v>
      </c>
      <c r="IY83" s="21">
        <f t="shared" si="310"/>
        <v>4100.5124999999998</v>
      </c>
      <c r="IZ83" s="21">
        <f t="shared" si="266"/>
        <v>400.05</v>
      </c>
      <c r="JA83" s="22">
        <f t="shared" si="267"/>
        <v>24503.0625</v>
      </c>
      <c r="JB83" s="44">
        <f t="shared" si="311"/>
        <v>1000.125</v>
      </c>
      <c r="JC83" s="45">
        <f t="shared" si="312"/>
        <v>23502.9375</v>
      </c>
    </row>
    <row r="84" spans="1:263" ht="15.6" x14ac:dyDescent="0.3">
      <c r="A84" s="2">
        <v>82</v>
      </c>
      <c r="B84" s="2" t="str">
        <f>'YILLIK MALİYET RAPORU'!B84</f>
        <v xml:space="preserve"> AD SOYAD 82</v>
      </c>
      <c r="C84" s="7">
        <f>'YILLIK MALİYET RAPORU'!C84</f>
        <v>20002.5</v>
      </c>
      <c r="D84" s="11">
        <f>PARAMETRELER!$D$4</f>
        <v>150018.75</v>
      </c>
      <c r="E84" s="7">
        <f t="shared" si="202"/>
        <v>2800.3500000000004</v>
      </c>
      <c r="F84" s="7">
        <f t="shared" si="203"/>
        <v>200.02500000000001</v>
      </c>
      <c r="G84" s="7">
        <f t="shared" si="204"/>
        <v>17002.125</v>
      </c>
      <c r="H84" s="7" cm="1">
        <f t="array" ref="H84">SUMPRODUCT(--(SUM(G84:G84)&gt;PARAMETRELER!$D$21:$D$24), (SUM(G84:G84)-PARAMETRELER!$D$21:$D$24), {0.15;0.05;0.07;0.08})-SUM($H$2:$H$2)</f>
        <v>2550.3187499999999</v>
      </c>
      <c r="I84" s="7">
        <f>PARAMETRELER!$D$8</f>
        <v>2550.3187499999999</v>
      </c>
      <c r="J84" s="7">
        <f t="shared" si="205"/>
        <v>17002.125</v>
      </c>
      <c r="K84" s="7">
        <v>0</v>
      </c>
      <c r="L84" s="7">
        <f t="shared" si="206"/>
        <v>20002.5</v>
      </c>
      <c r="M84" s="5">
        <f>PARAMETRELER!$D$6</f>
        <v>20002.5</v>
      </c>
      <c r="N84" s="7">
        <f t="shared" si="313"/>
        <v>0</v>
      </c>
      <c r="O84" s="7">
        <f>IF(C84&lt;=PARAMETRELER!$D$6,0,N84*0.00759)</f>
        <v>0</v>
      </c>
      <c r="P84" s="20">
        <f t="shared" si="207"/>
        <v>17002.125</v>
      </c>
      <c r="Q84" s="21">
        <f t="shared" si="208"/>
        <v>4100.5124999999998</v>
      </c>
      <c r="R84" s="21">
        <f t="shared" si="209"/>
        <v>400.05</v>
      </c>
      <c r="S84" s="20">
        <f t="shared" si="210"/>
        <v>24503.0625</v>
      </c>
      <c r="T84" s="44">
        <f t="shared" si="211"/>
        <v>1000.125</v>
      </c>
      <c r="U84" s="45">
        <f t="shared" si="268"/>
        <v>23502.9375</v>
      </c>
      <c r="W84" s="2">
        <v>82</v>
      </c>
      <c r="X84" s="2" t="str">
        <f t="shared" si="212"/>
        <v xml:space="preserve"> AD SOYAD 82</v>
      </c>
      <c r="Y84" s="7">
        <f t="shared" si="213"/>
        <v>20002.5</v>
      </c>
      <c r="Z84" s="11">
        <f>PARAMETRELER!$D$4</f>
        <v>150018.75</v>
      </c>
      <c r="AA84" s="7">
        <f t="shared" si="314"/>
        <v>2800.3500000000004</v>
      </c>
      <c r="AB84" s="7">
        <f t="shared" si="315"/>
        <v>200.02500000000001</v>
      </c>
      <c r="AC84" s="7">
        <f t="shared" si="214"/>
        <v>17002.125</v>
      </c>
      <c r="AD84" s="7" cm="1">
        <f t="array" ref="AD84">SUMPRODUCT(--(SUM(G84,AC84)&gt;PARAMETRELER!$D$21:$D$24), (SUM(G84,AC84)-PARAMETRELER!$D$21:$D$24), {0.15;0.05;0.07;0.08})-SUM($H$2,H84)</f>
        <v>2550.3187499999999</v>
      </c>
      <c r="AE84" s="7">
        <f>PARAMETRELER!$D$9</f>
        <v>2550.3187499999999</v>
      </c>
      <c r="AF84" s="7">
        <f t="shared" si="215"/>
        <v>34004.25</v>
      </c>
      <c r="AG84" s="7">
        <f t="shared" si="216"/>
        <v>17002.125</v>
      </c>
      <c r="AH84" s="7">
        <f t="shared" si="217"/>
        <v>20002.5</v>
      </c>
      <c r="AI84" s="5">
        <f>PARAMETRELER!$D$6</f>
        <v>20002.5</v>
      </c>
      <c r="AJ84" s="7">
        <f t="shared" si="316"/>
        <v>0</v>
      </c>
      <c r="AK84" s="7">
        <f>IF(Y84&lt;=PARAMETRELER!$D$6,0,AJ84*0.00759)</f>
        <v>0</v>
      </c>
      <c r="AL84" s="20">
        <f t="shared" si="269"/>
        <v>17002.125</v>
      </c>
      <c r="AM84" s="21">
        <f t="shared" si="270"/>
        <v>4100.5124999999998</v>
      </c>
      <c r="AN84" s="21">
        <f t="shared" si="218"/>
        <v>400.05</v>
      </c>
      <c r="AO84" s="20">
        <f t="shared" si="219"/>
        <v>24503.0625</v>
      </c>
      <c r="AP84" s="44">
        <f t="shared" si="271"/>
        <v>1000.125</v>
      </c>
      <c r="AQ84" s="45">
        <f t="shared" si="272"/>
        <v>23502.9375</v>
      </c>
      <c r="AS84" s="2">
        <v>82</v>
      </c>
      <c r="AT84" s="2" t="str">
        <f t="shared" si="220"/>
        <v xml:space="preserve"> AD SOYAD 82</v>
      </c>
      <c r="AU84" s="7">
        <f t="shared" si="221"/>
        <v>20002.5</v>
      </c>
      <c r="AV84" s="11">
        <f>PARAMETRELER!$D$4</f>
        <v>150018.75</v>
      </c>
      <c r="AW84" s="7">
        <f t="shared" si="317"/>
        <v>2800.3500000000004</v>
      </c>
      <c r="AX84" s="7">
        <f t="shared" si="318"/>
        <v>200.02500000000001</v>
      </c>
      <c r="AY84" s="7">
        <f t="shared" si="222"/>
        <v>17002.125</v>
      </c>
      <c r="AZ84" s="7" cm="1">
        <f t="array" ref="AZ84">SUMPRODUCT(--(SUM(G84,AC84,AY84)&gt;PARAMETRELER!$D$21:$D$24), (SUM(G84,AC84,AY84)-PARAMETRELER!$D$21:$D$24), {0.15;0.05;0.07;0.08})-SUM($H$2,H84,AD84)</f>
        <v>2550.3187499999995</v>
      </c>
      <c r="BA84" s="7">
        <f>PARAMETRELER!$D$10</f>
        <v>2550.3187499999995</v>
      </c>
      <c r="BB84" s="7">
        <f t="shared" si="223"/>
        <v>51006.375</v>
      </c>
      <c r="BC84" s="7">
        <f t="shared" si="224"/>
        <v>34004.25</v>
      </c>
      <c r="BD84" s="7">
        <f t="shared" si="225"/>
        <v>20002.5</v>
      </c>
      <c r="BE84" s="5">
        <f>PARAMETRELER!$D$6</f>
        <v>20002.5</v>
      </c>
      <c r="BF84" s="7">
        <f t="shared" si="319"/>
        <v>0</v>
      </c>
      <c r="BG84" s="7">
        <f>IF(AU84&lt;=PARAMETRELER!$D$6,0,BF84*0.00759)</f>
        <v>0</v>
      </c>
      <c r="BH84" s="20">
        <f t="shared" si="273"/>
        <v>17002.125</v>
      </c>
      <c r="BI84" s="21">
        <f t="shared" si="274"/>
        <v>4100.5124999999998</v>
      </c>
      <c r="BJ84" s="21">
        <f t="shared" si="226"/>
        <v>400.05</v>
      </c>
      <c r="BK84" s="20">
        <f t="shared" si="227"/>
        <v>24503.0625</v>
      </c>
      <c r="BL84" s="44">
        <f t="shared" si="275"/>
        <v>1000.125</v>
      </c>
      <c r="BM84" s="45">
        <f t="shared" si="276"/>
        <v>23502.9375</v>
      </c>
      <c r="BO84" s="2">
        <v>82</v>
      </c>
      <c r="BP84" s="2" t="str">
        <f t="shared" si="228"/>
        <v xml:space="preserve"> AD SOYAD 82</v>
      </c>
      <c r="BQ84" s="7">
        <f t="shared" si="229"/>
        <v>20002.5</v>
      </c>
      <c r="BR84" s="11">
        <f>PARAMETRELER!$D$4</f>
        <v>150018.75</v>
      </c>
      <c r="BS84" s="7">
        <f t="shared" si="320"/>
        <v>2800.3500000000004</v>
      </c>
      <c r="BT84" s="7">
        <f t="shared" si="321"/>
        <v>200.02500000000001</v>
      </c>
      <c r="BU84" s="7">
        <f t="shared" si="230"/>
        <v>17002.125</v>
      </c>
      <c r="BV84" s="7" cm="1">
        <f t="array" ref="BV84">SUMPRODUCT(--(SUM(G84,AC84,AY84,BU84)&gt;PARAMETRELER!$D$21:$D$24), (SUM(G84,AC84,AY84,BU84)-PARAMETRELER!$D$21:$D$24), {0.15;0.05;0.07;0.08})-SUM($H$2,H84,AD84,AZ84)</f>
        <v>2550.3187500000004</v>
      </c>
      <c r="BW84" s="7">
        <f>PARAMETRELER!$D$11</f>
        <v>2550.3187500000004</v>
      </c>
      <c r="BX84" s="7">
        <f t="shared" si="231"/>
        <v>68008.5</v>
      </c>
      <c r="BY84" s="7">
        <f t="shared" si="232"/>
        <v>51006.375</v>
      </c>
      <c r="BZ84" s="7">
        <f t="shared" si="233"/>
        <v>20002.5</v>
      </c>
      <c r="CA84" s="5">
        <f>PARAMETRELER!$D$6</f>
        <v>20002.5</v>
      </c>
      <c r="CB84" s="7">
        <f t="shared" si="322"/>
        <v>0</v>
      </c>
      <c r="CC84" s="7">
        <f>IF(BQ84&lt;=PARAMETRELER!$D$6,0,CB84*0.00759)</f>
        <v>0</v>
      </c>
      <c r="CD84" s="20">
        <f t="shared" si="277"/>
        <v>17002.125</v>
      </c>
      <c r="CE84" s="21">
        <f t="shared" si="278"/>
        <v>4100.5124999999998</v>
      </c>
      <c r="CF84" s="21">
        <f t="shared" si="234"/>
        <v>400.05</v>
      </c>
      <c r="CG84" s="20">
        <f t="shared" si="235"/>
        <v>24503.0625</v>
      </c>
      <c r="CH84" s="44">
        <f t="shared" si="279"/>
        <v>1000.125</v>
      </c>
      <c r="CI84" s="45">
        <f t="shared" si="280"/>
        <v>23502.9375</v>
      </c>
      <c r="CK84" s="2">
        <v>82</v>
      </c>
      <c r="CL84" s="2" t="str">
        <f t="shared" si="236"/>
        <v xml:space="preserve"> AD SOYAD 82</v>
      </c>
      <c r="CM84" s="7">
        <f t="shared" si="237"/>
        <v>20002.5</v>
      </c>
      <c r="CN84" s="11">
        <f>PARAMETRELER!$D$4</f>
        <v>150018.75</v>
      </c>
      <c r="CO84" s="7">
        <f t="shared" si="323"/>
        <v>2800.3500000000004</v>
      </c>
      <c r="CP84" s="7">
        <f t="shared" si="324"/>
        <v>200.02500000000001</v>
      </c>
      <c r="CQ84" s="7">
        <f t="shared" si="238"/>
        <v>17002.125</v>
      </c>
      <c r="CR84" s="7" cm="1">
        <f t="array" ref="CR84">SUMPRODUCT(--(SUM(G84,AC84,AY84,BU84,CQ84)&gt;PARAMETRELER!$D$21:$D$24), (SUM(G84,AC84,AY84,BU84,CQ84)-PARAMETRELER!$D$21:$D$24), {0.15;0.05;0.07;0.08})-SUM($H$2,H84,AD84,AZ84,BV84)</f>
        <v>2550.3187500000004</v>
      </c>
      <c r="CS84" s="7">
        <f>PARAMETRELER!$D$12</f>
        <v>2550.3187500000004</v>
      </c>
      <c r="CT84" s="7">
        <f t="shared" si="239"/>
        <v>85010.625</v>
      </c>
      <c r="CU84" s="7">
        <f t="shared" si="240"/>
        <v>68008.5</v>
      </c>
      <c r="CV84" s="7">
        <f t="shared" si="241"/>
        <v>20002.5</v>
      </c>
      <c r="CW84" s="5">
        <f>PARAMETRELER!$D$6</f>
        <v>20002.5</v>
      </c>
      <c r="CX84" s="7">
        <f t="shared" si="325"/>
        <v>0</v>
      </c>
      <c r="CY84" s="7">
        <f>IF(CM84&lt;=PARAMETRELER!$D$6,0,CX84*0.00759)</f>
        <v>0</v>
      </c>
      <c r="CZ84" s="20">
        <f t="shared" si="281"/>
        <v>17002.125</v>
      </c>
      <c r="DA84" s="21">
        <f t="shared" si="282"/>
        <v>4100.5124999999998</v>
      </c>
      <c r="DB84" s="21">
        <f t="shared" si="242"/>
        <v>400.05</v>
      </c>
      <c r="DC84" s="20">
        <f t="shared" si="243"/>
        <v>24503.0625</v>
      </c>
      <c r="DD84" s="44">
        <f t="shared" si="283"/>
        <v>1000.125</v>
      </c>
      <c r="DE84" s="45">
        <f t="shared" si="284"/>
        <v>23502.9375</v>
      </c>
      <c r="DG84" s="2">
        <v>82</v>
      </c>
      <c r="DH84" s="2" t="str">
        <f t="shared" si="377"/>
        <v xml:space="preserve"> AD SOYAD 82</v>
      </c>
      <c r="DI84" s="7">
        <f t="shared" si="378"/>
        <v>20002.5</v>
      </c>
      <c r="DJ84" s="11">
        <f>PARAMETRELER!$D$4</f>
        <v>150018.75</v>
      </c>
      <c r="DK84" s="7">
        <f t="shared" si="326"/>
        <v>2800.3500000000004</v>
      </c>
      <c r="DL84" s="7">
        <f t="shared" si="327"/>
        <v>200.02500000000001</v>
      </c>
      <c r="DM84" s="7">
        <f t="shared" si="244"/>
        <v>17002.125</v>
      </c>
      <c r="DN84" s="7" cm="1">
        <f t="array" ref="DN84">SUMPRODUCT(--(SUM(G84,AC84,AY84,BU84,CQ84,DM84)&gt;PARAMETRELER!$D$21:$D$24), (SUM(G84,AC84,AY84,BU84,CQ84,DM84)-PARAMETRELER!$D$21:$D$24), {0.15;0.05;0.07;0.08})-SUM($H$2,H84,AD84,AZ84,BV84,CR84)</f>
        <v>2550.3187499999985</v>
      </c>
      <c r="DO84" s="7">
        <f>PARAMETRELER!$D$13</f>
        <v>2550.3187499999985</v>
      </c>
      <c r="DP84" s="7">
        <f t="shared" si="245"/>
        <v>102012.75</v>
      </c>
      <c r="DQ84" s="7">
        <f t="shared" si="246"/>
        <v>85010.625</v>
      </c>
      <c r="DR84" s="7">
        <f t="shared" si="247"/>
        <v>20002.5</v>
      </c>
      <c r="DS84" s="5">
        <f>PARAMETRELER!$D$6</f>
        <v>20002.5</v>
      </c>
      <c r="DT84" s="7">
        <f t="shared" si="328"/>
        <v>0</v>
      </c>
      <c r="DU84" s="7">
        <f>IF(DI84&lt;=PARAMETRELER!$D$6,0,DT84*0.00759)</f>
        <v>0</v>
      </c>
      <c r="DV84" s="20">
        <f t="shared" si="285"/>
        <v>17002.125</v>
      </c>
      <c r="DW84" s="21">
        <f t="shared" si="286"/>
        <v>4100.5124999999998</v>
      </c>
      <c r="DX84" s="21">
        <f t="shared" si="248"/>
        <v>400.05</v>
      </c>
      <c r="DY84" s="20">
        <f t="shared" si="249"/>
        <v>24503.0625</v>
      </c>
      <c r="DZ84" s="44">
        <f t="shared" si="287"/>
        <v>1000.125</v>
      </c>
      <c r="EA84" s="45">
        <f t="shared" si="288"/>
        <v>23502.9375</v>
      </c>
      <c r="EC84" s="2">
        <v>82</v>
      </c>
      <c r="ED84" s="2" t="str">
        <f t="shared" si="250"/>
        <v xml:space="preserve"> AD SOYAD 82</v>
      </c>
      <c r="EE84" s="7">
        <f t="shared" si="329"/>
        <v>20002.5</v>
      </c>
      <c r="EF84" s="11">
        <f>PARAMETRELER!$D$4</f>
        <v>150018.75</v>
      </c>
      <c r="EG84" s="7">
        <f t="shared" si="330"/>
        <v>2800.3500000000004</v>
      </c>
      <c r="EH84" s="7">
        <f t="shared" si="331"/>
        <v>200.02500000000001</v>
      </c>
      <c r="EI84" s="7">
        <f t="shared" si="332"/>
        <v>17002.125</v>
      </c>
      <c r="EJ84" s="7" cm="1">
        <f t="array" ref="EJ84">SUMPRODUCT(--(SUM(G84,AC84,AY84,BU84,CQ84,DM84,EI84)&gt;PARAMETRELER!$D$21:$D$24), (SUM(G84,AC84,AY84,BU84,CQ84,DM84,EI84)-PARAMETRELER!$D$21:$D$24), {0.15;0.05;0.07;0.08})-SUM($H$2,H84,AD84,AZ84,BV84,CR84,DN84)</f>
        <v>3001.0625000000036</v>
      </c>
      <c r="EK84" s="7">
        <f>PARAMETRELER!$D$14</f>
        <v>3001.0625000000036</v>
      </c>
      <c r="EL84" s="7">
        <f t="shared" si="333"/>
        <v>119014.875</v>
      </c>
      <c r="EM84" s="7">
        <f t="shared" si="334"/>
        <v>102012.75</v>
      </c>
      <c r="EN84" s="7">
        <f t="shared" si="335"/>
        <v>20002.5</v>
      </c>
      <c r="EO84" s="5">
        <f>PARAMETRELER!$D$6</f>
        <v>20002.5</v>
      </c>
      <c r="EP84" s="7">
        <f t="shared" si="336"/>
        <v>0</v>
      </c>
      <c r="EQ84" s="7">
        <f>IF(EE84&lt;=PARAMETRELER!$D$6,0,EP84*0.00759)</f>
        <v>0</v>
      </c>
      <c r="ER84" s="20">
        <f t="shared" si="289"/>
        <v>17002.125</v>
      </c>
      <c r="ES84" s="21">
        <f t="shared" si="290"/>
        <v>4100.5124999999998</v>
      </c>
      <c r="ET84" s="21">
        <f t="shared" si="251"/>
        <v>400.05</v>
      </c>
      <c r="EU84" s="20">
        <f t="shared" si="252"/>
        <v>24503.0625</v>
      </c>
      <c r="EV84" s="44">
        <f t="shared" si="291"/>
        <v>1000.125</v>
      </c>
      <c r="EW84" s="45">
        <f t="shared" si="292"/>
        <v>23502.9375</v>
      </c>
      <c r="EY84" s="2">
        <v>82</v>
      </c>
      <c r="EZ84" s="2" t="str">
        <f t="shared" si="253"/>
        <v xml:space="preserve"> AD SOYAD 82</v>
      </c>
      <c r="FA84" s="7">
        <f t="shared" si="337"/>
        <v>20002.5</v>
      </c>
      <c r="FB84" s="11">
        <f>PARAMETRELER!$D$4</f>
        <v>150018.75</v>
      </c>
      <c r="FC84" s="7">
        <f t="shared" si="338"/>
        <v>2800.3500000000004</v>
      </c>
      <c r="FD84" s="7">
        <f t="shared" si="339"/>
        <v>200.02500000000001</v>
      </c>
      <c r="FE84" s="7">
        <f t="shared" si="340"/>
        <v>17002.125</v>
      </c>
      <c r="FF84" s="7" cm="1">
        <f t="array" ref="FF84">SUMPRODUCT(--(SUM(G84,AC84,AY84,BU84,CQ84,DM84,EI84,FE84)&gt;PARAMETRELER!$D$21:$D$24), (SUM(G84,AC84,AY84,BU84,CQ84,DM84,EI84,FE84)-PARAMETRELER!$D$21:$D$24), {0.15;0.05;0.07;0.08})-SUM($H$2,H84,AD84,AZ84,BV84,CR84,DN84,EJ84)</f>
        <v>3400.4249999999956</v>
      </c>
      <c r="FG84" s="7">
        <f>PARAMETRELER!$D$15</f>
        <v>3400.4249999999956</v>
      </c>
      <c r="FH84" s="7">
        <f t="shared" si="341"/>
        <v>136017</v>
      </c>
      <c r="FI84" s="7">
        <f t="shared" si="342"/>
        <v>119014.875</v>
      </c>
      <c r="FJ84" s="7">
        <f t="shared" si="343"/>
        <v>20002.5</v>
      </c>
      <c r="FK84" s="5">
        <f>PARAMETRELER!$D$6</f>
        <v>20002.5</v>
      </c>
      <c r="FL84" s="7">
        <f t="shared" si="344"/>
        <v>0</v>
      </c>
      <c r="FM84" s="7">
        <f>IF(FA84&lt;=PARAMETRELER!$D$6,0,FL84*0.00759)</f>
        <v>0</v>
      </c>
      <c r="FN84" s="20">
        <f t="shared" si="293"/>
        <v>17002.125</v>
      </c>
      <c r="FO84" s="21">
        <f t="shared" si="294"/>
        <v>4100.5124999999998</v>
      </c>
      <c r="FP84" s="21">
        <f t="shared" si="254"/>
        <v>400.05</v>
      </c>
      <c r="FQ84" s="20">
        <f t="shared" si="255"/>
        <v>24503.0625</v>
      </c>
      <c r="FR84" s="44">
        <f t="shared" si="295"/>
        <v>1000.125</v>
      </c>
      <c r="FS84" s="45">
        <f t="shared" si="296"/>
        <v>23502.9375</v>
      </c>
      <c r="FU84" s="2">
        <v>82</v>
      </c>
      <c r="FV84" s="2" t="str">
        <f t="shared" si="256"/>
        <v xml:space="preserve"> AD SOYAD 82</v>
      </c>
      <c r="FW84" s="7">
        <f t="shared" si="345"/>
        <v>20002.5</v>
      </c>
      <c r="FX84" s="11">
        <f>PARAMETRELER!$D$4</f>
        <v>150018.75</v>
      </c>
      <c r="FY84" s="7">
        <f t="shared" si="346"/>
        <v>2800.3500000000004</v>
      </c>
      <c r="FZ84" s="7">
        <f t="shared" si="347"/>
        <v>200.02500000000001</v>
      </c>
      <c r="GA84" s="7">
        <f t="shared" si="348"/>
        <v>17002.125</v>
      </c>
      <c r="GB84" s="7" cm="1">
        <f t="array" ref="GB84">SUMPRODUCT(--(SUM(G84,AC84,AY84,BU84,CQ84,DM84,EI84,FE84,GA84)&gt;PARAMETRELER!$D$21:$D$24), (SUM(G84,AC84,AY84,BU84,CQ84,DM84,EI84,FE84,GA84)-PARAMETRELER!$D$21:$D$24), {0.15;0.05;0.07;0.08})-SUM($H$2,H84,AD84,AZ84,BV84,CR84,DN84,EJ84,FF84)</f>
        <v>3400.4249999999993</v>
      </c>
      <c r="GC84" s="7">
        <f>PARAMETRELER!$D$16</f>
        <v>3400.4249999999993</v>
      </c>
      <c r="GD84" s="7">
        <f t="shared" si="349"/>
        <v>153019.125</v>
      </c>
      <c r="GE84" s="7">
        <f t="shared" si="350"/>
        <v>136017</v>
      </c>
      <c r="GF84" s="7">
        <f t="shared" si="351"/>
        <v>20002.5</v>
      </c>
      <c r="GG84" s="5">
        <f>PARAMETRELER!$D$6</f>
        <v>20002.5</v>
      </c>
      <c r="GH84" s="7">
        <f t="shared" si="352"/>
        <v>0</v>
      </c>
      <c r="GI84" s="7">
        <f>IF(FW84&lt;=PARAMETRELER!$D$6,0,GH84*0.00759)</f>
        <v>0</v>
      </c>
      <c r="GJ84" s="20">
        <f t="shared" si="297"/>
        <v>17002.125</v>
      </c>
      <c r="GK84" s="21">
        <f t="shared" si="298"/>
        <v>4100.5124999999998</v>
      </c>
      <c r="GL84" s="21">
        <f t="shared" si="257"/>
        <v>400.05</v>
      </c>
      <c r="GM84" s="20">
        <f t="shared" si="258"/>
        <v>24503.0625</v>
      </c>
      <c r="GN84" s="44">
        <f t="shared" si="299"/>
        <v>1000.125</v>
      </c>
      <c r="GO84" s="45">
        <f t="shared" si="300"/>
        <v>23502.9375</v>
      </c>
      <c r="GQ84" s="2">
        <v>82</v>
      </c>
      <c r="GR84" s="2" t="str">
        <f t="shared" si="259"/>
        <v xml:space="preserve"> AD SOYAD 82</v>
      </c>
      <c r="GS84" s="7">
        <f t="shared" si="353"/>
        <v>20002.5</v>
      </c>
      <c r="GT84" s="11">
        <f>PARAMETRELER!$D$4</f>
        <v>150018.75</v>
      </c>
      <c r="GU84" s="7">
        <f t="shared" si="354"/>
        <v>2800.3500000000004</v>
      </c>
      <c r="GV84" s="7">
        <f t="shared" si="355"/>
        <v>200.02500000000001</v>
      </c>
      <c r="GW84" s="7">
        <f t="shared" si="356"/>
        <v>17002.125</v>
      </c>
      <c r="GX84" s="7" cm="1">
        <f t="array" ref="GX84">SUMPRODUCT(--(SUM(G84,AC84,AY84,BU84,CQ84,DM84,EI84,FE84,GA84,GW84)&gt;PARAMETRELER!$D$21:$D$24), (SUM(G84,AC84,AY84,BU84,CQ84,DM84,EI84,FE84,GA84,GW84)-PARAMETRELER!$D$21:$D$24), {0.15;0.05;0.07;0.08})-SUM($H$2,H84,AD84,AZ84,BV84,CR84,DN84,EJ84,FF84,GB84)</f>
        <v>3400.4250000000029</v>
      </c>
      <c r="GY84" s="7">
        <f>PARAMETRELER!$D$17</f>
        <v>3400.4250000000029</v>
      </c>
      <c r="GZ84" s="7">
        <f t="shared" si="357"/>
        <v>170021.25</v>
      </c>
      <c r="HA84" s="7">
        <f t="shared" si="358"/>
        <v>153019.125</v>
      </c>
      <c r="HB84" s="7">
        <f t="shared" si="359"/>
        <v>20002.5</v>
      </c>
      <c r="HC84" s="5">
        <f>PARAMETRELER!$D$6</f>
        <v>20002.5</v>
      </c>
      <c r="HD84" s="7">
        <f t="shared" si="360"/>
        <v>0</v>
      </c>
      <c r="HE84" s="7">
        <f>IF(GS84&lt;=PARAMETRELER!$D$6,0,HD84*0.00759)</f>
        <v>0</v>
      </c>
      <c r="HF84" s="20">
        <f t="shared" si="301"/>
        <v>17002.125</v>
      </c>
      <c r="HG84" s="21">
        <f t="shared" si="302"/>
        <v>4100.5124999999998</v>
      </c>
      <c r="HH84" s="21">
        <f t="shared" si="260"/>
        <v>400.05</v>
      </c>
      <c r="HI84" s="20">
        <f t="shared" si="261"/>
        <v>24503.0625</v>
      </c>
      <c r="HJ84" s="44">
        <f t="shared" si="303"/>
        <v>1000.125</v>
      </c>
      <c r="HK84" s="45">
        <f t="shared" si="304"/>
        <v>23502.9375</v>
      </c>
      <c r="HM84" s="2">
        <v>82</v>
      </c>
      <c r="HN84" s="2" t="str">
        <f t="shared" si="262"/>
        <v xml:space="preserve"> AD SOYAD 82</v>
      </c>
      <c r="HO84" s="7">
        <f t="shared" si="361"/>
        <v>20002.5</v>
      </c>
      <c r="HP84" s="11">
        <f>PARAMETRELER!$D$4</f>
        <v>150018.75</v>
      </c>
      <c r="HQ84" s="7">
        <f t="shared" si="362"/>
        <v>2800.3500000000004</v>
      </c>
      <c r="HR84" s="7">
        <f t="shared" si="363"/>
        <v>200.02500000000001</v>
      </c>
      <c r="HS84" s="7">
        <f t="shared" si="364"/>
        <v>17002.125</v>
      </c>
      <c r="HT84" s="7" cm="1">
        <f t="array" ref="HT84">SUMPRODUCT(--(SUM(G84,AC84,AY84,BU84,CQ84,DM84,EI84,FE84,GA84,GW84,HS84)&gt;PARAMETRELER!$D$21:$D$24), (SUM(G84,AC84,AY84,BU84,CQ84,DM84,EI84,FE84,GA84,GW84,HS84)-PARAMETRELER!$D$21:$D$24), {0.15;0.05;0.07;0.08})-SUM($H$2,H84,AD84,AZ84,BV84,CR84,DN84,EJ84,FF84,GB84,GX84)</f>
        <v>3400.4249999999993</v>
      </c>
      <c r="HU84" s="7">
        <f>PARAMETRELER!$D$18</f>
        <v>3400.4249999999993</v>
      </c>
      <c r="HV84" s="7">
        <f t="shared" si="365"/>
        <v>187023.375</v>
      </c>
      <c r="HW84" s="7">
        <f t="shared" si="366"/>
        <v>170021.25</v>
      </c>
      <c r="HX84" s="7">
        <f t="shared" si="367"/>
        <v>20002.5</v>
      </c>
      <c r="HY84" s="5">
        <f>PARAMETRELER!$D$6</f>
        <v>20002.5</v>
      </c>
      <c r="HZ84" s="7">
        <f t="shared" si="368"/>
        <v>0</v>
      </c>
      <c r="IA84" s="7">
        <f>IF(HO84&lt;=PARAMETRELER!$D$6,0,HZ84*0.00759)</f>
        <v>0</v>
      </c>
      <c r="IB84" s="20">
        <f t="shared" si="305"/>
        <v>17002.125</v>
      </c>
      <c r="IC84" s="21">
        <f t="shared" si="306"/>
        <v>4100.5124999999998</v>
      </c>
      <c r="ID84" s="21">
        <f t="shared" si="263"/>
        <v>400.05</v>
      </c>
      <c r="IE84" s="20">
        <f t="shared" si="264"/>
        <v>24503.0625</v>
      </c>
      <c r="IF84" s="44">
        <f t="shared" si="307"/>
        <v>1000.125</v>
      </c>
      <c r="IG84" s="45">
        <f t="shared" si="308"/>
        <v>23502.9375</v>
      </c>
      <c r="II84" s="2">
        <v>82</v>
      </c>
      <c r="IJ84" s="2" t="str">
        <f t="shared" si="265"/>
        <v xml:space="preserve"> AD SOYAD 82</v>
      </c>
      <c r="IK84" s="7">
        <f t="shared" si="369"/>
        <v>20002.5</v>
      </c>
      <c r="IL84" s="11">
        <f>PARAMETRELER!$D$4</f>
        <v>150018.75</v>
      </c>
      <c r="IM84" s="7">
        <f t="shared" si="370"/>
        <v>2800.3500000000004</v>
      </c>
      <c r="IN84" s="7">
        <f t="shared" si="371"/>
        <v>200.02500000000001</v>
      </c>
      <c r="IO84" s="7">
        <f t="shared" si="372"/>
        <v>17002.125</v>
      </c>
      <c r="IP84" s="7" cm="1">
        <f t="array" ref="IP84">SUMPRODUCT(--(SUM(G84,AC84,AY84,BU84,CQ84,DM84,EI84,FE84,GA84,GW84,HS84,IO84)&gt;PARAMETRELER!$D$21:$D$24), (SUM(G84,AC84,AY84,BU84,CQ84,DM84,EI84,FE84,GA84,GW84,HS84,IO84)-PARAMETRELER!$D$21:$D$24), {0.15;0.05;0.07;0.08})-SUM($H$2,H84,AD84,AZ84,BV84,CR84,DN84,EJ84,FF84,GB84,GX84,HT84)</f>
        <v>3400.4249999999993</v>
      </c>
      <c r="IQ84" s="7">
        <f>PARAMETRELER!$D$19</f>
        <v>3400.4249999999993</v>
      </c>
      <c r="IR84" s="7">
        <f t="shared" si="373"/>
        <v>204025.5</v>
      </c>
      <c r="IS84" s="7">
        <f t="shared" si="374"/>
        <v>187023.375</v>
      </c>
      <c r="IT84" s="7">
        <f t="shared" si="375"/>
        <v>20002.5</v>
      </c>
      <c r="IU84" s="5">
        <f>PARAMETRELER!$D$6</f>
        <v>20002.5</v>
      </c>
      <c r="IV84" s="7">
        <f t="shared" si="376"/>
        <v>0</v>
      </c>
      <c r="IW84" s="7">
        <f>IF(IK84&lt;=PARAMETRELER!$D$6,0,IV84*0.00759)</f>
        <v>0</v>
      </c>
      <c r="IX84" s="20">
        <f t="shared" si="309"/>
        <v>17002.125</v>
      </c>
      <c r="IY84" s="21">
        <f t="shared" si="310"/>
        <v>4100.5124999999998</v>
      </c>
      <c r="IZ84" s="21">
        <f t="shared" si="266"/>
        <v>400.05</v>
      </c>
      <c r="JA84" s="20">
        <f t="shared" si="267"/>
        <v>24503.0625</v>
      </c>
      <c r="JB84" s="44">
        <f t="shared" si="311"/>
        <v>1000.125</v>
      </c>
      <c r="JC84" s="45">
        <f t="shared" si="312"/>
        <v>23502.9375</v>
      </c>
    </row>
    <row r="85" spans="1:263" ht="15.6" x14ac:dyDescent="0.3">
      <c r="A85" s="3">
        <v>83</v>
      </c>
      <c r="B85" s="3" t="str">
        <f>'YILLIK MALİYET RAPORU'!B85</f>
        <v xml:space="preserve"> AD SOYAD 83</v>
      </c>
      <c r="C85" s="4">
        <f>'YILLIK MALİYET RAPORU'!C85</f>
        <v>20002.5</v>
      </c>
      <c r="D85" s="4">
        <f>PARAMETRELER!$D$4</f>
        <v>150018.75</v>
      </c>
      <c r="E85" s="4">
        <f t="shared" si="202"/>
        <v>2800.3500000000004</v>
      </c>
      <c r="F85" s="4">
        <f t="shared" si="203"/>
        <v>200.02500000000001</v>
      </c>
      <c r="G85" s="4">
        <f t="shared" si="204"/>
        <v>17002.125</v>
      </c>
      <c r="H85" s="4" cm="1">
        <f t="array" ref="H85">SUMPRODUCT(--(SUM(G85:G85)&gt;PARAMETRELER!$D$21:$D$24), (SUM(G85:G85)-PARAMETRELER!$D$21:$D$24), {0.15;0.05;0.07;0.08})-SUM($H$2:$H$2)</f>
        <v>2550.3187499999999</v>
      </c>
      <c r="I85" s="4">
        <f>PARAMETRELER!$D$8</f>
        <v>2550.3187499999999</v>
      </c>
      <c r="J85" s="4">
        <f t="shared" si="205"/>
        <v>17002.125</v>
      </c>
      <c r="K85" s="4">
        <v>0</v>
      </c>
      <c r="L85" s="4">
        <f t="shared" si="206"/>
        <v>20002.5</v>
      </c>
      <c r="M85" s="4">
        <f>PARAMETRELER!$D$6</f>
        <v>20002.5</v>
      </c>
      <c r="N85" s="4">
        <f t="shared" si="313"/>
        <v>0</v>
      </c>
      <c r="O85" s="4">
        <f>IF(C85&lt;=PARAMETRELER!$D$6,0,N85*0.00759)</f>
        <v>0</v>
      </c>
      <c r="P85" s="20">
        <f t="shared" si="207"/>
        <v>17002.125</v>
      </c>
      <c r="Q85" s="21">
        <f t="shared" si="208"/>
        <v>4100.5124999999998</v>
      </c>
      <c r="R85" s="21">
        <f t="shared" si="209"/>
        <v>400.05</v>
      </c>
      <c r="S85" s="22">
        <f t="shared" si="210"/>
        <v>24503.0625</v>
      </c>
      <c r="T85" s="44">
        <f t="shared" si="211"/>
        <v>1000.125</v>
      </c>
      <c r="U85" s="45">
        <f t="shared" si="268"/>
        <v>23502.9375</v>
      </c>
      <c r="W85" s="3">
        <v>83</v>
      </c>
      <c r="X85" s="3" t="str">
        <f t="shared" si="212"/>
        <v xml:space="preserve"> AD SOYAD 83</v>
      </c>
      <c r="Y85" s="4">
        <f t="shared" si="213"/>
        <v>20002.5</v>
      </c>
      <c r="Z85" s="4">
        <f>PARAMETRELER!$D$4</f>
        <v>150018.75</v>
      </c>
      <c r="AA85" s="4">
        <f t="shared" si="314"/>
        <v>2800.3500000000004</v>
      </c>
      <c r="AB85" s="4">
        <f t="shared" si="315"/>
        <v>200.02500000000001</v>
      </c>
      <c r="AC85" s="4">
        <f t="shared" si="214"/>
        <v>17002.125</v>
      </c>
      <c r="AD85" s="4" cm="1">
        <f t="array" ref="AD85">SUMPRODUCT(--(SUM(G85,AC85)&gt;PARAMETRELER!$D$21:$D$24), (SUM(G85,AC85)-PARAMETRELER!$D$21:$D$24), {0.15;0.05;0.07;0.08})-SUM($H$2,H85)</f>
        <v>2550.3187499999999</v>
      </c>
      <c r="AE85" s="4">
        <f>PARAMETRELER!$D$9</f>
        <v>2550.3187499999999</v>
      </c>
      <c r="AF85" s="4">
        <f t="shared" si="215"/>
        <v>34004.25</v>
      </c>
      <c r="AG85" s="4">
        <f t="shared" si="216"/>
        <v>17002.125</v>
      </c>
      <c r="AH85" s="4">
        <f t="shared" si="217"/>
        <v>20002.5</v>
      </c>
      <c r="AI85" s="4">
        <f>PARAMETRELER!$D$6</f>
        <v>20002.5</v>
      </c>
      <c r="AJ85" s="4">
        <f t="shared" si="316"/>
        <v>0</v>
      </c>
      <c r="AK85" s="4">
        <f>IF(Y85&lt;=PARAMETRELER!$D$6,0,AJ85*0.00759)</f>
        <v>0</v>
      </c>
      <c r="AL85" s="20">
        <f t="shared" si="269"/>
        <v>17002.125</v>
      </c>
      <c r="AM85" s="21">
        <f t="shared" si="270"/>
        <v>4100.5124999999998</v>
      </c>
      <c r="AN85" s="21">
        <f t="shared" si="218"/>
        <v>400.05</v>
      </c>
      <c r="AO85" s="22">
        <f t="shared" si="219"/>
        <v>24503.0625</v>
      </c>
      <c r="AP85" s="44">
        <f t="shared" si="271"/>
        <v>1000.125</v>
      </c>
      <c r="AQ85" s="45">
        <f t="shared" si="272"/>
        <v>23502.9375</v>
      </c>
      <c r="AS85" s="3">
        <v>83</v>
      </c>
      <c r="AT85" s="3" t="str">
        <f t="shared" si="220"/>
        <v xml:space="preserve"> AD SOYAD 83</v>
      </c>
      <c r="AU85" s="4">
        <f t="shared" si="221"/>
        <v>20002.5</v>
      </c>
      <c r="AV85" s="4">
        <f>PARAMETRELER!$D$4</f>
        <v>150018.75</v>
      </c>
      <c r="AW85" s="4">
        <f t="shared" si="317"/>
        <v>2800.3500000000004</v>
      </c>
      <c r="AX85" s="4">
        <f t="shared" si="318"/>
        <v>200.02500000000001</v>
      </c>
      <c r="AY85" s="4">
        <f t="shared" si="222"/>
        <v>17002.125</v>
      </c>
      <c r="AZ85" s="4" cm="1">
        <f t="array" ref="AZ85">SUMPRODUCT(--(SUM(G85,AC85,AY85)&gt;PARAMETRELER!$D$21:$D$24), (SUM(G85,AC85,AY85)-PARAMETRELER!$D$21:$D$24), {0.15;0.05;0.07;0.08})-SUM($H$2,H85,AD85)</f>
        <v>2550.3187499999995</v>
      </c>
      <c r="BA85" s="4">
        <f>PARAMETRELER!$D$10</f>
        <v>2550.3187499999995</v>
      </c>
      <c r="BB85" s="4">
        <f t="shared" si="223"/>
        <v>51006.375</v>
      </c>
      <c r="BC85" s="4">
        <f t="shared" si="224"/>
        <v>34004.25</v>
      </c>
      <c r="BD85" s="4">
        <f t="shared" si="225"/>
        <v>20002.5</v>
      </c>
      <c r="BE85" s="4">
        <f>PARAMETRELER!$D$6</f>
        <v>20002.5</v>
      </c>
      <c r="BF85" s="4">
        <f t="shared" si="319"/>
        <v>0</v>
      </c>
      <c r="BG85" s="4">
        <f>IF(AU85&lt;=PARAMETRELER!$D$6,0,BF85*0.00759)</f>
        <v>0</v>
      </c>
      <c r="BH85" s="20">
        <f t="shared" si="273"/>
        <v>17002.125</v>
      </c>
      <c r="BI85" s="21">
        <f t="shared" si="274"/>
        <v>4100.5124999999998</v>
      </c>
      <c r="BJ85" s="21">
        <f t="shared" si="226"/>
        <v>400.05</v>
      </c>
      <c r="BK85" s="22">
        <f t="shared" si="227"/>
        <v>24503.0625</v>
      </c>
      <c r="BL85" s="44">
        <f t="shared" si="275"/>
        <v>1000.125</v>
      </c>
      <c r="BM85" s="45">
        <f t="shared" si="276"/>
        <v>23502.9375</v>
      </c>
      <c r="BO85" s="3">
        <v>83</v>
      </c>
      <c r="BP85" s="3" t="str">
        <f t="shared" si="228"/>
        <v xml:space="preserve"> AD SOYAD 83</v>
      </c>
      <c r="BQ85" s="4">
        <f t="shared" si="229"/>
        <v>20002.5</v>
      </c>
      <c r="BR85" s="4">
        <f>PARAMETRELER!$D$4</f>
        <v>150018.75</v>
      </c>
      <c r="BS85" s="4">
        <f t="shared" si="320"/>
        <v>2800.3500000000004</v>
      </c>
      <c r="BT85" s="4">
        <f t="shared" si="321"/>
        <v>200.02500000000001</v>
      </c>
      <c r="BU85" s="4">
        <f t="shared" si="230"/>
        <v>17002.125</v>
      </c>
      <c r="BV85" s="4" cm="1">
        <f t="array" ref="BV85">SUMPRODUCT(--(SUM(G85,AC85,AY85,BU85)&gt;PARAMETRELER!$D$21:$D$24), (SUM(G85,AC85,AY85,BU85)-PARAMETRELER!$D$21:$D$24), {0.15;0.05;0.07;0.08})-SUM($H$2,H85,AD85,AZ85)</f>
        <v>2550.3187500000004</v>
      </c>
      <c r="BW85" s="4">
        <f>PARAMETRELER!$D$11</f>
        <v>2550.3187500000004</v>
      </c>
      <c r="BX85" s="4">
        <f t="shared" si="231"/>
        <v>68008.5</v>
      </c>
      <c r="BY85" s="4">
        <f t="shared" si="232"/>
        <v>51006.375</v>
      </c>
      <c r="BZ85" s="4">
        <f t="shared" si="233"/>
        <v>20002.5</v>
      </c>
      <c r="CA85" s="4">
        <f>PARAMETRELER!$D$6</f>
        <v>20002.5</v>
      </c>
      <c r="CB85" s="4">
        <f t="shared" si="322"/>
        <v>0</v>
      </c>
      <c r="CC85" s="4">
        <f>IF(BQ85&lt;=PARAMETRELER!$D$6,0,CB85*0.00759)</f>
        <v>0</v>
      </c>
      <c r="CD85" s="20">
        <f t="shared" si="277"/>
        <v>17002.125</v>
      </c>
      <c r="CE85" s="21">
        <f t="shared" si="278"/>
        <v>4100.5124999999998</v>
      </c>
      <c r="CF85" s="21">
        <f t="shared" si="234"/>
        <v>400.05</v>
      </c>
      <c r="CG85" s="22">
        <f t="shared" si="235"/>
        <v>24503.0625</v>
      </c>
      <c r="CH85" s="44">
        <f t="shared" si="279"/>
        <v>1000.125</v>
      </c>
      <c r="CI85" s="45">
        <f t="shared" si="280"/>
        <v>23502.9375</v>
      </c>
      <c r="CK85" s="3">
        <v>83</v>
      </c>
      <c r="CL85" s="3" t="str">
        <f t="shared" si="236"/>
        <v xml:space="preserve"> AD SOYAD 83</v>
      </c>
      <c r="CM85" s="4">
        <f t="shared" si="237"/>
        <v>20002.5</v>
      </c>
      <c r="CN85" s="4">
        <f>PARAMETRELER!$D$4</f>
        <v>150018.75</v>
      </c>
      <c r="CO85" s="4">
        <f t="shared" si="323"/>
        <v>2800.3500000000004</v>
      </c>
      <c r="CP85" s="4">
        <f t="shared" si="324"/>
        <v>200.02500000000001</v>
      </c>
      <c r="CQ85" s="4">
        <f t="shared" si="238"/>
        <v>17002.125</v>
      </c>
      <c r="CR85" s="4" cm="1">
        <f t="array" ref="CR85">SUMPRODUCT(--(SUM(G85,AC85,AY85,BU85,CQ85)&gt;PARAMETRELER!$D$21:$D$24), (SUM(G85,AC85,AY85,BU85,CQ85)-PARAMETRELER!$D$21:$D$24), {0.15;0.05;0.07;0.08})-SUM($H$2,H85,AD85,AZ85,BV85)</f>
        <v>2550.3187500000004</v>
      </c>
      <c r="CS85" s="4">
        <f>PARAMETRELER!$D$12</f>
        <v>2550.3187500000004</v>
      </c>
      <c r="CT85" s="4">
        <f t="shared" si="239"/>
        <v>85010.625</v>
      </c>
      <c r="CU85" s="4">
        <f t="shared" si="240"/>
        <v>68008.5</v>
      </c>
      <c r="CV85" s="4">
        <f t="shared" si="241"/>
        <v>20002.5</v>
      </c>
      <c r="CW85" s="4">
        <f>PARAMETRELER!$D$6</f>
        <v>20002.5</v>
      </c>
      <c r="CX85" s="4">
        <f t="shared" si="325"/>
        <v>0</v>
      </c>
      <c r="CY85" s="4">
        <f>IF(CM85&lt;=PARAMETRELER!$D$6,0,CX85*0.00759)</f>
        <v>0</v>
      </c>
      <c r="CZ85" s="20">
        <f t="shared" si="281"/>
        <v>17002.125</v>
      </c>
      <c r="DA85" s="21">
        <f t="shared" si="282"/>
        <v>4100.5124999999998</v>
      </c>
      <c r="DB85" s="21">
        <f t="shared" si="242"/>
        <v>400.05</v>
      </c>
      <c r="DC85" s="22">
        <f t="shared" si="243"/>
        <v>24503.0625</v>
      </c>
      <c r="DD85" s="44">
        <f t="shared" si="283"/>
        <v>1000.125</v>
      </c>
      <c r="DE85" s="45">
        <f t="shared" si="284"/>
        <v>23502.9375</v>
      </c>
      <c r="DG85" s="3">
        <v>83</v>
      </c>
      <c r="DH85" s="3" t="str">
        <f t="shared" si="377"/>
        <v xml:space="preserve"> AD SOYAD 83</v>
      </c>
      <c r="DI85" s="4">
        <f t="shared" si="378"/>
        <v>20002.5</v>
      </c>
      <c r="DJ85" s="4">
        <f>PARAMETRELER!$D$4</f>
        <v>150018.75</v>
      </c>
      <c r="DK85" s="4">
        <f t="shared" si="326"/>
        <v>2800.3500000000004</v>
      </c>
      <c r="DL85" s="4">
        <f t="shared" si="327"/>
        <v>200.02500000000001</v>
      </c>
      <c r="DM85" s="4">
        <f t="shared" si="244"/>
        <v>17002.125</v>
      </c>
      <c r="DN85" s="4" cm="1">
        <f t="array" ref="DN85">SUMPRODUCT(--(SUM(G85,AC85,AY85,BU85,CQ85,DM85)&gt;PARAMETRELER!$D$21:$D$24), (SUM(G85,AC85,AY85,BU85,CQ85,DM85)-PARAMETRELER!$D$21:$D$24), {0.15;0.05;0.07;0.08})-SUM($H$2,H85,AD85,AZ85,BV85,CR85)</f>
        <v>2550.3187499999985</v>
      </c>
      <c r="DO85" s="4">
        <f>PARAMETRELER!$D$13</f>
        <v>2550.3187499999985</v>
      </c>
      <c r="DP85" s="4">
        <f t="shared" si="245"/>
        <v>102012.75</v>
      </c>
      <c r="DQ85" s="4">
        <f t="shared" si="246"/>
        <v>85010.625</v>
      </c>
      <c r="DR85" s="4">
        <f t="shared" si="247"/>
        <v>20002.5</v>
      </c>
      <c r="DS85" s="4">
        <f>PARAMETRELER!$D$6</f>
        <v>20002.5</v>
      </c>
      <c r="DT85" s="4">
        <f t="shared" si="328"/>
        <v>0</v>
      </c>
      <c r="DU85" s="4">
        <f>IF(DI85&lt;=PARAMETRELER!$D$6,0,DT85*0.00759)</f>
        <v>0</v>
      </c>
      <c r="DV85" s="20">
        <f t="shared" si="285"/>
        <v>17002.125</v>
      </c>
      <c r="DW85" s="21">
        <f t="shared" si="286"/>
        <v>4100.5124999999998</v>
      </c>
      <c r="DX85" s="21">
        <f t="shared" si="248"/>
        <v>400.05</v>
      </c>
      <c r="DY85" s="22">
        <f t="shared" si="249"/>
        <v>24503.0625</v>
      </c>
      <c r="DZ85" s="44">
        <f t="shared" si="287"/>
        <v>1000.125</v>
      </c>
      <c r="EA85" s="45">
        <f t="shared" si="288"/>
        <v>23502.9375</v>
      </c>
      <c r="EC85" s="3">
        <v>83</v>
      </c>
      <c r="ED85" s="3" t="str">
        <f t="shared" si="250"/>
        <v xml:space="preserve"> AD SOYAD 83</v>
      </c>
      <c r="EE85" s="4">
        <f t="shared" si="329"/>
        <v>20002.5</v>
      </c>
      <c r="EF85" s="4">
        <f>PARAMETRELER!$D$4</f>
        <v>150018.75</v>
      </c>
      <c r="EG85" s="4">
        <f t="shared" si="330"/>
        <v>2800.3500000000004</v>
      </c>
      <c r="EH85" s="4">
        <f t="shared" si="331"/>
        <v>200.02500000000001</v>
      </c>
      <c r="EI85" s="4">
        <f t="shared" si="332"/>
        <v>17002.125</v>
      </c>
      <c r="EJ85" s="4" cm="1">
        <f t="array" ref="EJ85">SUMPRODUCT(--(SUM(G85,AC85,AY85,BU85,CQ85,DM85,EI85)&gt;PARAMETRELER!$D$21:$D$24), (SUM(G85,AC85,AY85,BU85,CQ85,DM85,EI85)-PARAMETRELER!$D$21:$D$24), {0.15;0.05;0.07;0.08})-SUM($H$2,H85,AD85,AZ85,BV85,CR85,DN85)</f>
        <v>3001.0625000000036</v>
      </c>
      <c r="EK85" s="4">
        <f>PARAMETRELER!$D$14</f>
        <v>3001.0625000000036</v>
      </c>
      <c r="EL85" s="4">
        <f t="shared" si="333"/>
        <v>119014.875</v>
      </c>
      <c r="EM85" s="4">
        <f t="shared" si="334"/>
        <v>102012.75</v>
      </c>
      <c r="EN85" s="4">
        <f t="shared" si="335"/>
        <v>20002.5</v>
      </c>
      <c r="EO85" s="4">
        <f>PARAMETRELER!$D$6</f>
        <v>20002.5</v>
      </c>
      <c r="EP85" s="4">
        <f t="shared" si="336"/>
        <v>0</v>
      </c>
      <c r="EQ85" s="4">
        <f>IF(EE85&lt;=PARAMETRELER!$D$6,0,EP85*0.00759)</f>
        <v>0</v>
      </c>
      <c r="ER85" s="20">
        <f t="shared" si="289"/>
        <v>17002.125</v>
      </c>
      <c r="ES85" s="21">
        <f t="shared" si="290"/>
        <v>4100.5124999999998</v>
      </c>
      <c r="ET85" s="21">
        <f t="shared" si="251"/>
        <v>400.05</v>
      </c>
      <c r="EU85" s="22">
        <f t="shared" si="252"/>
        <v>24503.0625</v>
      </c>
      <c r="EV85" s="44">
        <f t="shared" si="291"/>
        <v>1000.125</v>
      </c>
      <c r="EW85" s="45">
        <f t="shared" si="292"/>
        <v>23502.9375</v>
      </c>
      <c r="EY85" s="3">
        <v>83</v>
      </c>
      <c r="EZ85" s="3" t="str">
        <f t="shared" si="253"/>
        <v xml:space="preserve"> AD SOYAD 83</v>
      </c>
      <c r="FA85" s="4">
        <f t="shared" si="337"/>
        <v>20002.5</v>
      </c>
      <c r="FB85" s="4">
        <f>PARAMETRELER!$D$4</f>
        <v>150018.75</v>
      </c>
      <c r="FC85" s="4">
        <f t="shared" si="338"/>
        <v>2800.3500000000004</v>
      </c>
      <c r="FD85" s="4">
        <f t="shared" si="339"/>
        <v>200.02500000000001</v>
      </c>
      <c r="FE85" s="4">
        <f t="shared" si="340"/>
        <v>17002.125</v>
      </c>
      <c r="FF85" s="4" cm="1">
        <f t="array" ref="FF85">SUMPRODUCT(--(SUM(G85,AC85,AY85,BU85,CQ85,DM85,EI85,FE85)&gt;PARAMETRELER!$D$21:$D$24), (SUM(G85,AC85,AY85,BU85,CQ85,DM85,EI85,FE85)-PARAMETRELER!$D$21:$D$24), {0.15;0.05;0.07;0.08})-SUM($H$2,H85,AD85,AZ85,BV85,CR85,DN85,EJ85)</f>
        <v>3400.4249999999956</v>
      </c>
      <c r="FG85" s="4">
        <f>PARAMETRELER!$D$15</f>
        <v>3400.4249999999956</v>
      </c>
      <c r="FH85" s="4">
        <f t="shared" si="341"/>
        <v>136017</v>
      </c>
      <c r="FI85" s="4">
        <f t="shared" si="342"/>
        <v>119014.875</v>
      </c>
      <c r="FJ85" s="4">
        <f t="shared" si="343"/>
        <v>20002.5</v>
      </c>
      <c r="FK85" s="4">
        <f>PARAMETRELER!$D$6</f>
        <v>20002.5</v>
      </c>
      <c r="FL85" s="4">
        <f t="shared" si="344"/>
        <v>0</v>
      </c>
      <c r="FM85" s="4">
        <f>IF(FA85&lt;=PARAMETRELER!$D$6,0,FL85*0.00759)</f>
        <v>0</v>
      </c>
      <c r="FN85" s="20">
        <f t="shared" si="293"/>
        <v>17002.125</v>
      </c>
      <c r="FO85" s="21">
        <f t="shared" si="294"/>
        <v>4100.5124999999998</v>
      </c>
      <c r="FP85" s="21">
        <f t="shared" si="254"/>
        <v>400.05</v>
      </c>
      <c r="FQ85" s="22">
        <f t="shared" si="255"/>
        <v>24503.0625</v>
      </c>
      <c r="FR85" s="44">
        <f t="shared" si="295"/>
        <v>1000.125</v>
      </c>
      <c r="FS85" s="45">
        <f t="shared" si="296"/>
        <v>23502.9375</v>
      </c>
      <c r="FU85" s="3">
        <v>83</v>
      </c>
      <c r="FV85" s="3" t="str">
        <f t="shared" si="256"/>
        <v xml:space="preserve"> AD SOYAD 83</v>
      </c>
      <c r="FW85" s="4">
        <f t="shared" si="345"/>
        <v>20002.5</v>
      </c>
      <c r="FX85" s="4">
        <f>PARAMETRELER!$D$4</f>
        <v>150018.75</v>
      </c>
      <c r="FY85" s="4">
        <f t="shared" si="346"/>
        <v>2800.3500000000004</v>
      </c>
      <c r="FZ85" s="4">
        <f t="shared" si="347"/>
        <v>200.02500000000001</v>
      </c>
      <c r="GA85" s="4">
        <f t="shared" si="348"/>
        <v>17002.125</v>
      </c>
      <c r="GB85" s="4" cm="1">
        <f t="array" ref="GB85">SUMPRODUCT(--(SUM(G85,AC85,AY85,BU85,CQ85,DM85,EI85,FE85,GA85)&gt;PARAMETRELER!$D$21:$D$24), (SUM(G85,AC85,AY85,BU85,CQ85,DM85,EI85,FE85,GA85)-PARAMETRELER!$D$21:$D$24), {0.15;0.05;0.07;0.08})-SUM($H$2,H85,AD85,AZ85,BV85,CR85,DN85,EJ85,FF85)</f>
        <v>3400.4249999999993</v>
      </c>
      <c r="GC85" s="4">
        <f>PARAMETRELER!$D$16</f>
        <v>3400.4249999999993</v>
      </c>
      <c r="GD85" s="4">
        <f t="shared" si="349"/>
        <v>153019.125</v>
      </c>
      <c r="GE85" s="4">
        <f t="shared" si="350"/>
        <v>136017</v>
      </c>
      <c r="GF85" s="4">
        <f t="shared" si="351"/>
        <v>20002.5</v>
      </c>
      <c r="GG85" s="4">
        <f>PARAMETRELER!$D$6</f>
        <v>20002.5</v>
      </c>
      <c r="GH85" s="4">
        <f t="shared" si="352"/>
        <v>0</v>
      </c>
      <c r="GI85" s="4">
        <f>IF(FW85&lt;=PARAMETRELER!$D$6,0,GH85*0.00759)</f>
        <v>0</v>
      </c>
      <c r="GJ85" s="20">
        <f t="shared" si="297"/>
        <v>17002.125</v>
      </c>
      <c r="GK85" s="21">
        <f t="shared" si="298"/>
        <v>4100.5124999999998</v>
      </c>
      <c r="GL85" s="21">
        <f t="shared" si="257"/>
        <v>400.05</v>
      </c>
      <c r="GM85" s="22">
        <f t="shared" si="258"/>
        <v>24503.0625</v>
      </c>
      <c r="GN85" s="44">
        <f t="shared" si="299"/>
        <v>1000.125</v>
      </c>
      <c r="GO85" s="45">
        <f t="shared" si="300"/>
        <v>23502.9375</v>
      </c>
      <c r="GQ85" s="3">
        <v>83</v>
      </c>
      <c r="GR85" s="3" t="str">
        <f t="shared" si="259"/>
        <v xml:space="preserve"> AD SOYAD 83</v>
      </c>
      <c r="GS85" s="4">
        <f t="shared" si="353"/>
        <v>20002.5</v>
      </c>
      <c r="GT85" s="4">
        <f>PARAMETRELER!$D$4</f>
        <v>150018.75</v>
      </c>
      <c r="GU85" s="4">
        <f t="shared" si="354"/>
        <v>2800.3500000000004</v>
      </c>
      <c r="GV85" s="4">
        <f t="shared" si="355"/>
        <v>200.02500000000001</v>
      </c>
      <c r="GW85" s="4">
        <f t="shared" si="356"/>
        <v>17002.125</v>
      </c>
      <c r="GX85" s="4" cm="1">
        <f t="array" ref="GX85">SUMPRODUCT(--(SUM(G85,AC85,AY85,BU85,CQ85,DM85,EI85,FE85,GA85,GW85)&gt;PARAMETRELER!$D$21:$D$24), (SUM(G85,AC85,AY85,BU85,CQ85,DM85,EI85,FE85,GA85,GW85)-PARAMETRELER!$D$21:$D$24), {0.15;0.05;0.07;0.08})-SUM($H$2,H85,AD85,AZ85,BV85,CR85,DN85,EJ85,FF85,GB85)</f>
        <v>3400.4250000000029</v>
      </c>
      <c r="GY85" s="4">
        <f>PARAMETRELER!$D$17</f>
        <v>3400.4250000000029</v>
      </c>
      <c r="GZ85" s="4">
        <f t="shared" si="357"/>
        <v>170021.25</v>
      </c>
      <c r="HA85" s="4">
        <f t="shared" si="358"/>
        <v>153019.125</v>
      </c>
      <c r="HB85" s="4">
        <f t="shared" si="359"/>
        <v>20002.5</v>
      </c>
      <c r="HC85" s="4">
        <f>PARAMETRELER!$D$6</f>
        <v>20002.5</v>
      </c>
      <c r="HD85" s="4">
        <f t="shared" si="360"/>
        <v>0</v>
      </c>
      <c r="HE85" s="4">
        <f>IF(GS85&lt;=PARAMETRELER!$D$6,0,HD85*0.00759)</f>
        <v>0</v>
      </c>
      <c r="HF85" s="20">
        <f t="shared" si="301"/>
        <v>17002.125</v>
      </c>
      <c r="HG85" s="21">
        <f t="shared" si="302"/>
        <v>4100.5124999999998</v>
      </c>
      <c r="HH85" s="21">
        <f t="shared" si="260"/>
        <v>400.05</v>
      </c>
      <c r="HI85" s="22">
        <f t="shared" si="261"/>
        <v>24503.0625</v>
      </c>
      <c r="HJ85" s="44">
        <f t="shared" si="303"/>
        <v>1000.125</v>
      </c>
      <c r="HK85" s="45">
        <f t="shared" si="304"/>
        <v>23502.9375</v>
      </c>
      <c r="HM85" s="3">
        <v>83</v>
      </c>
      <c r="HN85" s="3" t="str">
        <f t="shared" si="262"/>
        <v xml:space="preserve"> AD SOYAD 83</v>
      </c>
      <c r="HO85" s="4">
        <f t="shared" si="361"/>
        <v>20002.5</v>
      </c>
      <c r="HP85" s="4">
        <f>PARAMETRELER!$D$4</f>
        <v>150018.75</v>
      </c>
      <c r="HQ85" s="4">
        <f t="shared" si="362"/>
        <v>2800.3500000000004</v>
      </c>
      <c r="HR85" s="4">
        <f t="shared" si="363"/>
        <v>200.02500000000001</v>
      </c>
      <c r="HS85" s="4">
        <f t="shared" si="364"/>
        <v>17002.125</v>
      </c>
      <c r="HT85" s="4" cm="1">
        <f t="array" ref="HT85">SUMPRODUCT(--(SUM(G85,AC85,AY85,BU85,CQ85,DM85,EI85,FE85,GA85,GW85,HS85)&gt;PARAMETRELER!$D$21:$D$24), (SUM(G85,AC85,AY85,BU85,CQ85,DM85,EI85,FE85,GA85,GW85,HS85)-PARAMETRELER!$D$21:$D$24), {0.15;0.05;0.07;0.08})-SUM($H$2,H85,AD85,AZ85,BV85,CR85,DN85,EJ85,FF85,GB85,GX85)</f>
        <v>3400.4249999999993</v>
      </c>
      <c r="HU85" s="4">
        <f>PARAMETRELER!$D$18</f>
        <v>3400.4249999999993</v>
      </c>
      <c r="HV85" s="4">
        <f t="shared" si="365"/>
        <v>187023.375</v>
      </c>
      <c r="HW85" s="4">
        <f t="shared" si="366"/>
        <v>170021.25</v>
      </c>
      <c r="HX85" s="4">
        <f t="shared" si="367"/>
        <v>20002.5</v>
      </c>
      <c r="HY85" s="4">
        <f>PARAMETRELER!$D$6</f>
        <v>20002.5</v>
      </c>
      <c r="HZ85" s="4">
        <f t="shared" si="368"/>
        <v>0</v>
      </c>
      <c r="IA85" s="4">
        <f>IF(HO85&lt;=PARAMETRELER!$D$6,0,HZ85*0.00759)</f>
        <v>0</v>
      </c>
      <c r="IB85" s="20">
        <f t="shared" si="305"/>
        <v>17002.125</v>
      </c>
      <c r="IC85" s="21">
        <f t="shared" si="306"/>
        <v>4100.5124999999998</v>
      </c>
      <c r="ID85" s="21">
        <f t="shared" si="263"/>
        <v>400.05</v>
      </c>
      <c r="IE85" s="22">
        <f t="shared" si="264"/>
        <v>24503.0625</v>
      </c>
      <c r="IF85" s="44">
        <f t="shared" si="307"/>
        <v>1000.125</v>
      </c>
      <c r="IG85" s="45">
        <f t="shared" si="308"/>
        <v>23502.9375</v>
      </c>
      <c r="II85" s="3">
        <v>83</v>
      </c>
      <c r="IJ85" s="3" t="str">
        <f t="shared" si="265"/>
        <v xml:space="preserve"> AD SOYAD 83</v>
      </c>
      <c r="IK85" s="4">
        <f t="shared" si="369"/>
        <v>20002.5</v>
      </c>
      <c r="IL85" s="4">
        <f>PARAMETRELER!$D$4</f>
        <v>150018.75</v>
      </c>
      <c r="IM85" s="4">
        <f t="shared" si="370"/>
        <v>2800.3500000000004</v>
      </c>
      <c r="IN85" s="4">
        <f t="shared" si="371"/>
        <v>200.02500000000001</v>
      </c>
      <c r="IO85" s="4">
        <f t="shared" si="372"/>
        <v>17002.125</v>
      </c>
      <c r="IP85" s="4" cm="1">
        <f t="array" ref="IP85">SUMPRODUCT(--(SUM(G85,AC85,AY85,BU85,CQ85,DM85,EI85,FE85,GA85,GW85,HS85,IO85)&gt;PARAMETRELER!$D$21:$D$24), (SUM(G85,AC85,AY85,BU85,CQ85,DM85,EI85,FE85,GA85,GW85,HS85,IO85)-PARAMETRELER!$D$21:$D$24), {0.15;0.05;0.07;0.08})-SUM($H$2,H85,AD85,AZ85,BV85,CR85,DN85,EJ85,FF85,GB85,GX85,HT85)</f>
        <v>3400.4249999999993</v>
      </c>
      <c r="IQ85" s="4">
        <f>PARAMETRELER!$D$19</f>
        <v>3400.4249999999993</v>
      </c>
      <c r="IR85" s="4">
        <f t="shared" si="373"/>
        <v>204025.5</v>
      </c>
      <c r="IS85" s="4">
        <f t="shared" si="374"/>
        <v>187023.375</v>
      </c>
      <c r="IT85" s="4">
        <f t="shared" si="375"/>
        <v>20002.5</v>
      </c>
      <c r="IU85" s="4">
        <f>PARAMETRELER!$D$6</f>
        <v>20002.5</v>
      </c>
      <c r="IV85" s="4">
        <f t="shared" si="376"/>
        <v>0</v>
      </c>
      <c r="IW85" s="4">
        <f>IF(IK85&lt;=PARAMETRELER!$D$6,0,IV85*0.00759)</f>
        <v>0</v>
      </c>
      <c r="IX85" s="20">
        <f t="shared" si="309"/>
        <v>17002.125</v>
      </c>
      <c r="IY85" s="21">
        <f t="shared" si="310"/>
        <v>4100.5124999999998</v>
      </c>
      <c r="IZ85" s="21">
        <f t="shared" si="266"/>
        <v>400.05</v>
      </c>
      <c r="JA85" s="22">
        <f t="shared" si="267"/>
        <v>24503.0625</v>
      </c>
      <c r="JB85" s="44">
        <f t="shared" si="311"/>
        <v>1000.125</v>
      </c>
      <c r="JC85" s="45">
        <f t="shared" si="312"/>
        <v>23502.9375</v>
      </c>
    </row>
    <row r="86" spans="1:263" ht="15.6" x14ac:dyDescent="0.3">
      <c r="A86" s="2">
        <v>84</v>
      </c>
      <c r="B86" s="2" t="str">
        <f>'YILLIK MALİYET RAPORU'!B86</f>
        <v xml:space="preserve"> AD SOYAD 84</v>
      </c>
      <c r="C86" s="7">
        <f>'YILLIK MALİYET RAPORU'!C86</f>
        <v>20002.5</v>
      </c>
      <c r="D86" s="11">
        <f>PARAMETRELER!$D$4</f>
        <v>150018.75</v>
      </c>
      <c r="E86" s="7">
        <f t="shared" si="202"/>
        <v>2800.3500000000004</v>
      </c>
      <c r="F86" s="7">
        <f t="shared" si="203"/>
        <v>200.02500000000001</v>
      </c>
      <c r="G86" s="7">
        <f t="shared" si="204"/>
        <v>17002.125</v>
      </c>
      <c r="H86" s="7" cm="1">
        <f t="array" ref="H86">SUMPRODUCT(--(SUM(G86:G86)&gt;PARAMETRELER!$D$21:$D$24), (SUM(G86:G86)-PARAMETRELER!$D$21:$D$24), {0.15;0.05;0.07;0.08})-SUM($H$2:$H$2)</f>
        <v>2550.3187499999999</v>
      </c>
      <c r="I86" s="7">
        <f>PARAMETRELER!$D$8</f>
        <v>2550.3187499999999</v>
      </c>
      <c r="J86" s="7">
        <f t="shared" si="205"/>
        <v>17002.125</v>
      </c>
      <c r="K86" s="7">
        <v>0</v>
      </c>
      <c r="L86" s="7">
        <f t="shared" si="206"/>
        <v>20002.5</v>
      </c>
      <c r="M86" s="5">
        <f>PARAMETRELER!$D$6</f>
        <v>20002.5</v>
      </c>
      <c r="N86" s="7">
        <f t="shared" si="313"/>
        <v>0</v>
      </c>
      <c r="O86" s="7">
        <f>IF(C86&lt;=PARAMETRELER!$D$6,0,N86*0.00759)</f>
        <v>0</v>
      </c>
      <c r="P86" s="20">
        <f t="shared" si="207"/>
        <v>17002.125</v>
      </c>
      <c r="Q86" s="21">
        <f t="shared" si="208"/>
        <v>4100.5124999999998</v>
      </c>
      <c r="R86" s="21">
        <f t="shared" si="209"/>
        <v>400.05</v>
      </c>
      <c r="S86" s="20">
        <f t="shared" si="210"/>
        <v>24503.0625</v>
      </c>
      <c r="T86" s="44">
        <f t="shared" si="211"/>
        <v>1000.125</v>
      </c>
      <c r="U86" s="45">
        <f t="shared" si="268"/>
        <v>23502.9375</v>
      </c>
      <c r="W86" s="2">
        <v>84</v>
      </c>
      <c r="X86" s="2" t="str">
        <f t="shared" si="212"/>
        <v xml:space="preserve"> AD SOYAD 84</v>
      </c>
      <c r="Y86" s="7">
        <f t="shared" si="213"/>
        <v>20002.5</v>
      </c>
      <c r="Z86" s="11">
        <f>PARAMETRELER!$D$4</f>
        <v>150018.75</v>
      </c>
      <c r="AA86" s="7">
        <f t="shared" si="314"/>
        <v>2800.3500000000004</v>
      </c>
      <c r="AB86" s="7">
        <f t="shared" si="315"/>
        <v>200.02500000000001</v>
      </c>
      <c r="AC86" s="7">
        <f t="shared" si="214"/>
        <v>17002.125</v>
      </c>
      <c r="AD86" s="7" cm="1">
        <f t="array" ref="AD86">SUMPRODUCT(--(SUM(G86,AC86)&gt;PARAMETRELER!$D$21:$D$24), (SUM(G86,AC86)-PARAMETRELER!$D$21:$D$24), {0.15;0.05;0.07;0.08})-SUM($H$2,H86)</f>
        <v>2550.3187499999999</v>
      </c>
      <c r="AE86" s="7">
        <f>PARAMETRELER!$D$9</f>
        <v>2550.3187499999999</v>
      </c>
      <c r="AF86" s="7">
        <f t="shared" si="215"/>
        <v>34004.25</v>
      </c>
      <c r="AG86" s="7">
        <f t="shared" si="216"/>
        <v>17002.125</v>
      </c>
      <c r="AH86" s="7">
        <f t="shared" si="217"/>
        <v>20002.5</v>
      </c>
      <c r="AI86" s="5">
        <f>PARAMETRELER!$D$6</f>
        <v>20002.5</v>
      </c>
      <c r="AJ86" s="7">
        <f t="shared" si="316"/>
        <v>0</v>
      </c>
      <c r="AK86" s="7">
        <f>IF(Y86&lt;=PARAMETRELER!$D$6,0,AJ86*0.00759)</f>
        <v>0</v>
      </c>
      <c r="AL86" s="20">
        <f t="shared" si="269"/>
        <v>17002.125</v>
      </c>
      <c r="AM86" s="21">
        <f t="shared" si="270"/>
        <v>4100.5124999999998</v>
      </c>
      <c r="AN86" s="21">
        <f t="shared" si="218"/>
        <v>400.05</v>
      </c>
      <c r="AO86" s="20">
        <f t="shared" si="219"/>
        <v>24503.0625</v>
      </c>
      <c r="AP86" s="44">
        <f t="shared" si="271"/>
        <v>1000.125</v>
      </c>
      <c r="AQ86" s="45">
        <f t="shared" si="272"/>
        <v>23502.9375</v>
      </c>
      <c r="AS86" s="2">
        <v>84</v>
      </c>
      <c r="AT86" s="2" t="str">
        <f t="shared" si="220"/>
        <v xml:space="preserve"> AD SOYAD 84</v>
      </c>
      <c r="AU86" s="7">
        <f t="shared" si="221"/>
        <v>20002.5</v>
      </c>
      <c r="AV86" s="11">
        <f>PARAMETRELER!$D$4</f>
        <v>150018.75</v>
      </c>
      <c r="AW86" s="7">
        <f t="shared" si="317"/>
        <v>2800.3500000000004</v>
      </c>
      <c r="AX86" s="7">
        <f t="shared" si="318"/>
        <v>200.02500000000001</v>
      </c>
      <c r="AY86" s="7">
        <f t="shared" si="222"/>
        <v>17002.125</v>
      </c>
      <c r="AZ86" s="7" cm="1">
        <f t="array" ref="AZ86">SUMPRODUCT(--(SUM(G86,AC86,AY86)&gt;PARAMETRELER!$D$21:$D$24), (SUM(G86,AC86,AY86)-PARAMETRELER!$D$21:$D$24), {0.15;0.05;0.07;0.08})-SUM($H$2,H86,AD86)</f>
        <v>2550.3187499999995</v>
      </c>
      <c r="BA86" s="7">
        <f>PARAMETRELER!$D$10</f>
        <v>2550.3187499999995</v>
      </c>
      <c r="BB86" s="7">
        <f t="shared" si="223"/>
        <v>51006.375</v>
      </c>
      <c r="BC86" s="7">
        <f t="shared" si="224"/>
        <v>34004.25</v>
      </c>
      <c r="BD86" s="7">
        <f t="shared" si="225"/>
        <v>20002.5</v>
      </c>
      <c r="BE86" s="5">
        <f>PARAMETRELER!$D$6</f>
        <v>20002.5</v>
      </c>
      <c r="BF86" s="7">
        <f t="shared" si="319"/>
        <v>0</v>
      </c>
      <c r="BG86" s="7">
        <f>IF(AU86&lt;=PARAMETRELER!$D$6,0,BF86*0.00759)</f>
        <v>0</v>
      </c>
      <c r="BH86" s="20">
        <f t="shared" si="273"/>
        <v>17002.125</v>
      </c>
      <c r="BI86" s="21">
        <f t="shared" si="274"/>
        <v>4100.5124999999998</v>
      </c>
      <c r="BJ86" s="21">
        <f t="shared" si="226"/>
        <v>400.05</v>
      </c>
      <c r="BK86" s="20">
        <f t="shared" si="227"/>
        <v>24503.0625</v>
      </c>
      <c r="BL86" s="44">
        <f t="shared" si="275"/>
        <v>1000.125</v>
      </c>
      <c r="BM86" s="45">
        <f t="shared" si="276"/>
        <v>23502.9375</v>
      </c>
      <c r="BO86" s="2">
        <v>84</v>
      </c>
      <c r="BP86" s="2" t="str">
        <f t="shared" si="228"/>
        <v xml:space="preserve"> AD SOYAD 84</v>
      </c>
      <c r="BQ86" s="7">
        <f t="shared" si="229"/>
        <v>20002.5</v>
      </c>
      <c r="BR86" s="11">
        <f>PARAMETRELER!$D$4</f>
        <v>150018.75</v>
      </c>
      <c r="BS86" s="7">
        <f t="shared" si="320"/>
        <v>2800.3500000000004</v>
      </c>
      <c r="BT86" s="7">
        <f t="shared" si="321"/>
        <v>200.02500000000001</v>
      </c>
      <c r="BU86" s="7">
        <f t="shared" si="230"/>
        <v>17002.125</v>
      </c>
      <c r="BV86" s="7" cm="1">
        <f t="array" ref="BV86">SUMPRODUCT(--(SUM(G86,AC86,AY86,BU86)&gt;PARAMETRELER!$D$21:$D$24), (SUM(G86,AC86,AY86,BU86)-PARAMETRELER!$D$21:$D$24), {0.15;0.05;0.07;0.08})-SUM($H$2,H86,AD86,AZ86)</f>
        <v>2550.3187500000004</v>
      </c>
      <c r="BW86" s="7">
        <f>PARAMETRELER!$D$11</f>
        <v>2550.3187500000004</v>
      </c>
      <c r="BX86" s="7">
        <f t="shared" si="231"/>
        <v>68008.5</v>
      </c>
      <c r="BY86" s="7">
        <f t="shared" si="232"/>
        <v>51006.375</v>
      </c>
      <c r="BZ86" s="7">
        <f t="shared" si="233"/>
        <v>20002.5</v>
      </c>
      <c r="CA86" s="5">
        <f>PARAMETRELER!$D$6</f>
        <v>20002.5</v>
      </c>
      <c r="CB86" s="7">
        <f t="shared" si="322"/>
        <v>0</v>
      </c>
      <c r="CC86" s="7">
        <f>IF(BQ86&lt;=PARAMETRELER!$D$6,0,CB86*0.00759)</f>
        <v>0</v>
      </c>
      <c r="CD86" s="20">
        <f t="shared" si="277"/>
        <v>17002.125</v>
      </c>
      <c r="CE86" s="21">
        <f t="shared" si="278"/>
        <v>4100.5124999999998</v>
      </c>
      <c r="CF86" s="21">
        <f t="shared" si="234"/>
        <v>400.05</v>
      </c>
      <c r="CG86" s="20">
        <f t="shared" si="235"/>
        <v>24503.0625</v>
      </c>
      <c r="CH86" s="44">
        <f t="shared" si="279"/>
        <v>1000.125</v>
      </c>
      <c r="CI86" s="45">
        <f t="shared" si="280"/>
        <v>23502.9375</v>
      </c>
      <c r="CK86" s="2">
        <v>84</v>
      </c>
      <c r="CL86" s="2" t="str">
        <f t="shared" si="236"/>
        <v xml:space="preserve"> AD SOYAD 84</v>
      </c>
      <c r="CM86" s="7">
        <f t="shared" si="237"/>
        <v>20002.5</v>
      </c>
      <c r="CN86" s="11">
        <f>PARAMETRELER!$D$4</f>
        <v>150018.75</v>
      </c>
      <c r="CO86" s="7">
        <f t="shared" si="323"/>
        <v>2800.3500000000004</v>
      </c>
      <c r="CP86" s="7">
        <f t="shared" si="324"/>
        <v>200.02500000000001</v>
      </c>
      <c r="CQ86" s="7">
        <f t="shared" si="238"/>
        <v>17002.125</v>
      </c>
      <c r="CR86" s="7" cm="1">
        <f t="array" ref="CR86">SUMPRODUCT(--(SUM(G86,AC86,AY86,BU86,CQ86)&gt;PARAMETRELER!$D$21:$D$24), (SUM(G86,AC86,AY86,BU86,CQ86)-PARAMETRELER!$D$21:$D$24), {0.15;0.05;0.07;0.08})-SUM($H$2,H86,AD86,AZ86,BV86)</f>
        <v>2550.3187500000004</v>
      </c>
      <c r="CS86" s="7">
        <f>PARAMETRELER!$D$12</f>
        <v>2550.3187500000004</v>
      </c>
      <c r="CT86" s="7">
        <f t="shared" si="239"/>
        <v>85010.625</v>
      </c>
      <c r="CU86" s="7">
        <f t="shared" si="240"/>
        <v>68008.5</v>
      </c>
      <c r="CV86" s="7">
        <f t="shared" si="241"/>
        <v>20002.5</v>
      </c>
      <c r="CW86" s="5">
        <f>PARAMETRELER!$D$6</f>
        <v>20002.5</v>
      </c>
      <c r="CX86" s="7">
        <f t="shared" si="325"/>
        <v>0</v>
      </c>
      <c r="CY86" s="7">
        <f>IF(CM86&lt;=PARAMETRELER!$D$6,0,CX86*0.00759)</f>
        <v>0</v>
      </c>
      <c r="CZ86" s="20">
        <f t="shared" si="281"/>
        <v>17002.125</v>
      </c>
      <c r="DA86" s="21">
        <f t="shared" si="282"/>
        <v>4100.5124999999998</v>
      </c>
      <c r="DB86" s="21">
        <f t="shared" si="242"/>
        <v>400.05</v>
      </c>
      <c r="DC86" s="20">
        <f t="shared" si="243"/>
        <v>24503.0625</v>
      </c>
      <c r="DD86" s="44">
        <f t="shared" si="283"/>
        <v>1000.125</v>
      </c>
      <c r="DE86" s="45">
        <f t="shared" si="284"/>
        <v>23502.9375</v>
      </c>
      <c r="DG86" s="2">
        <v>84</v>
      </c>
      <c r="DH86" s="2" t="str">
        <f t="shared" si="377"/>
        <v xml:space="preserve"> AD SOYAD 84</v>
      </c>
      <c r="DI86" s="7">
        <f t="shared" si="378"/>
        <v>20002.5</v>
      </c>
      <c r="DJ86" s="11">
        <f>PARAMETRELER!$D$4</f>
        <v>150018.75</v>
      </c>
      <c r="DK86" s="7">
        <f t="shared" si="326"/>
        <v>2800.3500000000004</v>
      </c>
      <c r="DL86" s="7">
        <f t="shared" si="327"/>
        <v>200.02500000000001</v>
      </c>
      <c r="DM86" s="7">
        <f t="shared" si="244"/>
        <v>17002.125</v>
      </c>
      <c r="DN86" s="7" cm="1">
        <f t="array" ref="DN86">SUMPRODUCT(--(SUM(G86,AC86,AY86,BU86,CQ86,DM86)&gt;PARAMETRELER!$D$21:$D$24), (SUM(G86,AC86,AY86,BU86,CQ86,DM86)-PARAMETRELER!$D$21:$D$24), {0.15;0.05;0.07;0.08})-SUM($H$2,H86,AD86,AZ86,BV86,CR86)</f>
        <v>2550.3187499999985</v>
      </c>
      <c r="DO86" s="7">
        <f>PARAMETRELER!$D$13</f>
        <v>2550.3187499999985</v>
      </c>
      <c r="DP86" s="7">
        <f t="shared" si="245"/>
        <v>102012.75</v>
      </c>
      <c r="DQ86" s="7">
        <f t="shared" si="246"/>
        <v>85010.625</v>
      </c>
      <c r="DR86" s="7">
        <f t="shared" si="247"/>
        <v>20002.5</v>
      </c>
      <c r="DS86" s="5">
        <f>PARAMETRELER!$D$6</f>
        <v>20002.5</v>
      </c>
      <c r="DT86" s="7">
        <f t="shared" si="328"/>
        <v>0</v>
      </c>
      <c r="DU86" s="7">
        <f>IF(DI86&lt;=PARAMETRELER!$D$6,0,DT86*0.00759)</f>
        <v>0</v>
      </c>
      <c r="DV86" s="20">
        <f t="shared" si="285"/>
        <v>17002.125</v>
      </c>
      <c r="DW86" s="21">
        <f t="shared" si="286"/>
        <v>4100.5124999999998</v>
      </c>
      <c r="DX86" s="21">
        <f t="shared" si="248"/>
        <v>400.05</v>
      </c>
      <c r="DY86" s="20">
        <f t="shared" si="249"/>
        <v>24503.0625</v>
      </c>
      <c r="DZ86" s="44">
        <f t="shared" si="287"/>
        <v>1000.125</v>
      </c>
      <c r="EA86" s="45">
        <f t="shared" si="288"/>
        <v>23502.9375</v>
      </c>
      <c r="EC86" s="2">
        <v>84</v>
      </c>
      <c r="ED86" s="2" t="str">
        <f t="shared" si="250"/>
        <v xml:space="preserve"> AD SOYAD 84</v>
      </c>
      <c r="EE86" s="7">
        <f t="shared" si="329"/>
        <v>20002.5</v>
      </c>
      <c r="EF86" s="11">
        <f>PARAMETRELER!$D$4</f>
        <v>150018.75</v>
      </c>
      <c r="EG86" s="7">
        <f t="shared" si="330"/>
        <v>2800.3500000000004</v>
      </c>
      <c r="EH86" s="7">
        <f t="shared" si="331"/>
        <v>200.02500000000001</v>
      </c>
      <c r="EI86" s="7">
        <f t="shared" si="332"/>
        <v>17002.125</v>
      </c>
      <c r="EJ86" s="7" cm="1">
        <f t="array" ref="EJ86">SUMPRODUCT(--(SUM(G86,AC86,AY86,BU86,CQ86,DM86,EI86)&gt;PARAMETRELER!$D$21:$D$24), (SUM(G86,AC86,AY86,BU86,CQ86,DM86,EI86)-PARAMETRELER!$D$21:$D$24), {0.15;0.05;0.07;0.08})-SUM($H$2,H86,AD86,AZ86,BV86,CR86,DN86)</f>
        <v>3001.0625000000036</v>
      </c>
      <c r="EK86" s="7">
        <f>PARAMETRELER!$D$14</f>
        <v>3001.0625000000036</v>
      </c>
      <c r="EL86" s="7">
        <f t="shared" si="333"/>
        <v>119014.875</v>
      </c>
      <c r="EM86" s="7">
        <f t="shared" si="334"/>
        <v>102012.75</v>
      </c>
      <c r="EN86" s="7">
        <f t="shared" si="335"/>
        <v>20002.5</v>
      </c>
      <c r="EO86" s="5">
        <f>PARAMETRELER!$D$6</f>
        <v>20002.5</v>
      </c>
      <c r="EP86" s="7">
        <f t="shared" si="336"/>
        <v>0</v>
      </c>
      <c r="EQ86" s="7">
        <f>IF(EE86&lt;=PARAMETRELER!$D$6,0,EP86*0.00759)</f>
        <v>0</v>
      </c>
      <c r="ER86" s="20">
        <f t="shared" si="289"/>
        <v>17002.125</v>
      </c>
      <c r="ES86" s="21">
        <f t="shared" si="290"/>
        <v>4100.5124999999998</v>
      </c>
      <c r="ET86" s="21">
        <f t="shared" si="251"/>
        <v>400.05</v>
      </c>
      <c r="EU86" s="20">
        <f t="shared" si="252"/>
        <v>24503.0625</v>
      </c>
      <c r="EV86" s="44">
        <f t="shared" si="291"/>
        <v>1000.125</v>
      </c>
      <c r="EW86" s="45">
        <f t="shared" si="292"/>
        <v>23502.9375</v>
      </c>
      <c r="EY86" s="2">
        <v>84</v>
      </c>
      <c r="EZ86" s="2" t="str">
        <f t="shared" si="253"/>
        <v xml:space="preserve"> AD SOYAD 84</v>
      </c>
      <c r="FA86" s="7">
        <f t="shared" si="337"/>
        <v>20002.5</v>
      </c>
      <c r="FB86" s="11">
        <f>PARAMETRELER!$D$4</f>
        <v>150018.75</v>
      </c>
      <c r="FC86" s="7">
        <f t="shared" si="338"/>
        <v>2800.3500000000004</v>
      </c>
      <c r="FD86" s="7">
        <f t="shared" si="339"/>
        <v>200.02500000000001</v>
      </c>
      <c r="FE86" s="7">
        <f t="shared" si="340"/>
        <v>17002.125</v>
      </c>
      <c r="FF86" s="7" cm="1">
        <f t="array" ref="FF86">SUMPRODUCT(--(SUM(G86,AC86,AY86,BU86,CQ86,DM86,EI86,FE86)&gt;PARAMETRELER!$D$21:$D$24), (SUM(G86,AC86,AY86,BU86,CQ86,DM86,EI86,FE86)-PARAMETRELER!$D$21:$D$24), {0.15;0.05;0.07;0.08})-SUM($H$2,H86,AD86,AZ86,BV86,CR86,DN86,EJ86)</f>
        <v>3400.4249999999956</v>
      </c>
      <c r="FG86" s="7">
        <f>PARAMETRELER!$D$15</f>
        <v>3400.4249999999956</v>
      </c>
      <c r="FH86" s="7">
        <f t="shared" si="341"/>
        <v>136017</v>
      </c>
      <c r="FI86" s="7">
        <f t="shared" si="342"/>
        <v>119014.875</v>
      </c>
      <c r="FJ86" s="7">
        <f t="shared" si="343"/>
        <v>20002.5</v>
      </c>
      <c r="FK86" s="5">
        <f>PARAMETRELER!$D$6</f>
        <v>20002.5</v>
      </c>
      <c r="FL86" s="7">
        <f t="shared" si="344"/>
        <v>0</v>
      </c>
      <c r="FM86" s="7">
        <f>IF(FA86&lt;=PARAMETRELER!$D$6,0,FL86*0.00759)</f>
        <v>0</v>
      </c>
      <c r="FN86" s="20">
        <f t="shared" si="293"/>
        <v>17002.125</v>
      </c>
      <c r="FO86" s="21">
        <f t="shared" si="294"/>
        <v>4100.5124999999998</v>
      </c>
      <c r="FP86" s="21">
        <f t="shared" si="254"/>
        <v>400.05</v>
      </c>
      <c r="FQ86" s="20">
        <f t="shared" si="255"/>
        <v>24503.0625</v>
      </c>
      <c r="FR86" s="44">
        <f t="shared" si="295"/>
        <v>1000.125</v>
      </c>
      <c r="FS86" s="45">
        <f t="shared" si="296"/>
        <v>23502.9375</v>
      </c>
      <c r="FU86" s="2">
        <v>84</v>
      </c>
      <c r="FV86" s="2" t="str">
        <f t="shared" si="256"/>
        <v xml:space="preserve"> AD SOYAD 84</v>
      </c>
      <c r="FW86" s="7">
        <f t="shared" si="345"/>
        <v>20002.5</v>
      </c>
      <c r="FX86" s="11">
        <f>PARAMETRELER!$D$4</f>
        <v>150018.75</v>
      </c>
      <c r="FY86" s="7">
        <f t="shared" si="346"/>
        <v>2800.3500000000004</v>
      </c>
      <c r="FZ86" s="7">
        <f t="shared" si="347"/>
        <v>200.02500000000001</v>
      </c>
      <c r="GA86" s="7">
        <f t="shared" si="348"/>
        <v>17002.125</v>
      </c>
      <c r="GB86" s="7" cm="1">
        <f t="array" ref="GB86">SUMPRODUCT(--(SUM(G86,AC86,AY86,BU86,CQ86,DM86,EI86,FE86,GA86)&gt;PARAMETRELER!$D$21:$D$24), (SUM(G86,AC86,AY86,BU86,CQ86,DM86,EI86,FE86,GA86)-PARAMETRELER!$D$21:$D$24), {0.15;0.05;0.07;0.08})-SUM($H$2,H86,AD86,AZ86,BV86,CR86,DN86,EJ86,FF86)</f>
        <v>3400.4249999999993</v>
      </c>
      <c r="GC86" s="7">
        <f>PARAMETRELER!$D$16</f>
        <v>3400.4249999999993</v>
      </c>
      <c r="GD86" s="7">
        <f t="shared" si="349"/>
        <v>153019.125</v>
      </c>
      <c r="GE86" s="7">
        <f t="shared" si="350"/>
        <v>136017</v>
      </c>
      <c r="GF86" s="7">
        <f t="shared" si="351"/>
        <v>20002.5</v>
      </c>
      <c r="GG86" s="5">
        <f>PARAMETRELER!$D$6</f>
        <v>20002.5</v>
      </c>
      <c r="GH86" s="7">
        <f t="shared" si="352"/>
        <v>0</v>
      </c>
      <c r="GI86" s="7">
        <f>IF(FW86&lt;=PARAMETRELER!$D$6,0,GH86*0.00759)</f>
        <v>0</v>
      </c>
      <c r="GJ86" s="20">
        <f t="shared" si="297"/>
        <v>17002.125</v>
      </c>
      <c r="GK86" s="21">
        <f t="shared" si="298"/>
        <v>4100.5124999999998</v>
      </c>
      <c r="GL86" s="21">
        <f t="shared" si="257"/>
        <v>400.05</v>
      </c>
      <c r="GM86" s="20">
        <f t="shared" si="258"/>
        <v>24503.0625</v>
      </c>
      <c r="GN86" s="44">
        <f t="shared" si="299"/>
        <v>1000.125</v>
      </c>
      <c r="GO86" s="45">
        <f t="shared" si="300"/>
        <v>23502.9375</v>
      </c>
      <c r="GQ86" s="2">
        <v>84</v>
      </c>
      <c r="GR86" s="2" t="str">
        <f t="shared" si="259"/>
        <v xml:space="preserve"> AD SOYAD 84</v>
      </c>
      <c r="GS86" s="7">
        <f t="shared" si="353"/>
        <v>20002.5</v>
      </c>
      <c r="GT86" s="11">
        <f>PARAMETRELER!$D$4</f>
        <v>150018.75</v>
      </c>
      <c r="GU86" s="7">
        <f t="shared" si="354"/>
        <v>2800.3500000000004</v>
      </c>
      <c r="GV86" s="7">
        <f t="shared" si="355"/>
        <v>200.02500000000001</v>
      </c>
      <c r="GW86" s="7">
        <f t="shared" si="356"/>
        <v>17002.125</v>
      </c>
      <c r="GX86" s="7" cm="1">
        <f t="array" ref="GX86">SUMPRODUCT(--(SUM(G86,AC86,AY86,BU86,CQ86,DM86,EI86,FE86,GA86,GW86)&gt;PARAMETRELER!$D$21:$D$24), (SUM(G86,AC86,AY86,BU86,CQ86,DM86,EI86,FE86,GA86,GW86)-PARAMETRELER!$D$21:$D$24), {0.15;0.05;0.07;0.08})-SUM($H$2,H86,AD86,AZ86,BV86,CR86,DN86,EJ86,FF86,GB86)</f>
        <v>3400.4250000000029</v>
      </c>
      <c r="GY86" s="7">
        <f>PARAMETRELER!$D$17</f>
        <v>3400.4250000000029</v>
      </c>
      <c r="GZ86" s="7">
        <f t="shared" si="357"/>
        <v>170021.25</v>
      </c>
      <c r="HA86" s="7">
        <f t="shared" si="358"/>
        <v>153019.125</v>
      </c>
      <c r="HB86" s="7">
        <f t="shared" si="359"/>
        <v>20002.5</v>
      </c>
      <c r="HC86" s="5">
        <f>PARAMETRELER!$D$6</f>
        <v>20002.5</v>
      </c>
      <c r="HD86" s="7">
        <f t="shared" si="360"/>
        <v>0</v>
      </c>
      <c r="HE86" s="7">
        <f>IF(GS86&lt;=PARAMETRELER!$D$6,0,HD86*0.00759)</f>
        <v>0</v>
      </c>
      <c r="HF86" s="20">
        <f t="shared" si="301"/>
        <v>17002.125</v>
      </c>
      <c r="HG86" s="21">
        <f t="shared" si="302"/>
        <v>4100.5124999999998</v>
      </c>
      <c r="HH86" s="21">
        <f t="shared" si="260"/>
        <v>400.05</v>
      </c>
      <c r="HI86" s="20">
        <f t="shared" si="261"/>
        <v>24503.0625</v>
      </c>
      <c r="HJ86" s="44">
        <f t="shared" si="303"/>
        <v>1000.125</v>
      </c>
      <c r="HK86" s="45">
        <f t="shared" si="304"/>
        <v>23502.9375</v>
      </c>
      <c r="HM86" s="2">
        <v>84</v>
      </c>
      <c r="HN86" s="2" t="str">
        <f t="shared" si="262"/>
        <v xml:space="preserve"> AD SOYAD 84</v>
      </c>
      <c r="HO86" s="7">
        <f t="shared" si="361"/>
        <v>20002.5</v>
      </c>
      <c r="HP86" s="11">
        <f>PARAMETRELER!$D$4</f>
        <v>150018.75</v>
      </c>
      <c r="HQ86" s="7">
        <f t="shared" si="362"/>
        <v>2800.3500000000004</v>
      </c>
      <c r="HR86" s="7">
        <f t="shared" si="363"/>
        <v>200.02500000000001</v>
      </c>
      <c r="HS86" s="7">
        <f t="shared" si="364"/>
        <v>17002.125</v>
      </c>
      <c r="HT86" s="7" cm="1">
        <f t="array" ref="HT86">SUMPRODUCT(--(SUM(G86,AC86,AY86,BU86,CQ86,DM86,EI86,FE86,GA86,GW86,HS86)&gt;PARAMETRELER!$D$21:$D$24), (SUM(G86,AC86,AY86,BU86,CQ86,DM86,EI86,FE86,GA86,GW86,HS86)-PARAMETRELER!$D$21:$D$24), {0.15;0.05;0.07;0.08})-SUM($H$2,H86,AD86,AZ86,BV86,CR86,DN86,EJ86,FF86,GB86,GX86)</f>
        <v>3400.4249999999993</v>
      </c>
      <c r="HU86" s="7">
        <f>PARAMETRELER!$D$18</f>
        <v>3400.4249999999993</v>
      </c>
      <c r="HV86" s="7">
        <f t="shared" si="365"/>
        <v>187023.375</v>
      </c>
      <c r="HW86" s="7">
        <f t="shared" si="366"/>
        <v>170021.25</v>
      </c>
      <c r="HX86" s="7">
        <f t="shared" si="367"/>
        <v>20002.5</v>
      </c>
      <c r="HY86" s="5">
        <f>PARAMETRELER!$D$6</f>
        <v>20002.5</v>
      </c>
      <c r="HZ86" s="7">
        <f t="shared" si="368"/>
        <v>0</v>
      </c>
      <c r="IA86" s="7">
        <f>IF(HO86&lt;=PARAMETRELER!$D$6,0,HZ86*0.00759)</f>
        <v>0</v>
      </c>
      <c r="IB86" s="20">
        <f t="shared" si="305"/>
        <v>17002.125</v>
      </c>
      <c r="IC86" s="21">
        <f t="shared" si="306"/>
        <v>4100.5124999999998</v>
      </c>
      <c r="ID86" s="21">
        <f t="shared" si="263"/>
        <v>400.05</v>
      </c>
      <c r="IE86" s="20">
        <f t="shared" si="264"/>
        <v>24503.0625</v>
      </c>
      <c r="IF86" s="44">
        <f t="shared" si="307"/>
        <v>1000.125</v>
      </c>
      <c r="IG86" s="45">
        <f t="shared" si="308"/>
        <v>23502.9375</v>
      </c>
      <c r="II86" s="2">
        <v>84</v>
      </c>
      <c r="IJ86" s="2" t="str">
        <f t="shared" si="265"/>
        <v xml:space="preserve"> AD SOYAD 84</v>
      </c>
      <c r="IK86" s="7">
        <f t="shared" si="369"/>
        <v>20002.5</v>
      </c>
      <c r="IL86" s="11">
        <f>PARAMETRELER!$D$4</f>
        <v>150018.75</v>
      </c>
      <c r="IM86" s="7">
        <f t="shared" si="370"/>
        <v>2800.3500000000004</v>
      </c>
      <c r="IN86" s="7">
        <f t="shared" si="371"/>
        <v>200.02500000000001</v>
      </c>
      <c r="IO86" s="7">
        <f t="shared" si="372"/>
        <v>17002.125</v>
      </c>
      <c r="IP86" s="7" cm="1">
        <f t="array" ref="IP86">SUMPRODUCT(--(SUM(G86,AC86,AY86,BU86,CQ86,DM86,EI86,FE86,GA86,GW86,HS86,IO86)&gt;PARAMETRELER!$D$21:$D$24), (SUM(G86,AC86,AY86,BU86,CQ86,DM86,EI86,FE86,GA86,GW86,HS86,IO86)-PARAMETRELER!$D$21:$D$24), {0.15;0.05;0.07;0.08})-SUM($H$2,H86,AD86,AZ86,BV86,CR86,DN86,EJ86,FF86,GB86,GX86,HT86)</f>
        <v>3400.4249999999993</v>
      </c>
      <c r="IQ86" s="7">
        <f>PARAMETRELER!$D$19</f>
        <v>3400.4249999999993</v>
      </c>
      <c r="IR86" s="7">
        <f t="shared" si="373"/>
        <v>204025.5</v>
      </c>
      <c r="IS86" s="7">
        <f t="shared" si="374"/>
        <v>187023.375</v>
      </c>
      <c r="IT86" s="7">
        <f t="shared" si="375"/>
        <v>20002.5</v>
      </c>
      <c r="IU86" s="5">
        <f>PARAMETRELER!$D$6</f>
        <v>20002.5</v>
      </c>
      <c r="IV86" s="7">
        <f t="shared" si="376"/>
        <v>0</v>
      </c>
      <c r="IW86" s="7">
        <f>IF(IK86&lt;=PARAMETRELER!$D$6,0,IV86*0.00759)</f>
        <v>0</v>
      </c>
      <c r="IX86" s="20">
        <f t="shared" si="309"/>
        <v>17002.125</v>
      </c>
      <c r="IY86" s="21">
        <f t="shared" si="310"/>
        <v>4100.5124999999998</v>
      </c>
      <c r="IZ86" s="21">
        <f t="shared" si="266"/>
        <v>400.05</v>
      </c>
      <c r="JA86" s="20">
        <f t="shared" si="267"/>
        <v>24503.0625</v>
      </c>
      <c r="JB86" s="44">
        <f t="shared" si="311"/>
        <v>1000.125</v>
      </c>
      <c r="JC86" s="45">
        <f t="shared" si="312"/>
        <v>23502.9375</v>
      </c>
    </row>
    <row r="87" spans="1:263" ht="15.6" x14ac:dyDescent="0.3">
      <c r="A87" s="3">
        <v>85</v>
      </c>
      <c r="B87" s="3" t="str">
        <f>'YILLIK MALİYET RAPORU'!B87</f>
        <v xml:space="preserve"> AD SOYAD 85</v>
      </c>
      <c r="C87" s="4">
        <f>'YILLIK MALİYET RAPORU'!C87</f>
        <v>20002.5</v>
      </c>
      <c r="D87" s="4">
        <f>PARAMETRELER!$D$4</f>
        <v>150018.75</v>
      </c>
      <c r="E87" s="4">
        <f t="shared" si="202"/>
        <v>2800.3500000000004</v>
      </c>
      <c r="F87" s="4">
        <f t="shared" si="203"/>
        <v>200.02500000000001</v>
      </c>
      <c r="G87" s="4">
        <f t="shared" si="204"/>
        <v>17002.125</v>
      </c>
      <c r="H87" s="4" cm="1">
        <f t="array" ref="H87">SUMPRODUCT(--(SUM(G87:G87)&gt;PARAMETRELER!$D$21:$D$24), (SUM(G87:G87)-PARAMETRELER!$D$21:$D$24), {0.15;0.05;0.07;0.08})-SUM($H$2:$H$2)</f>
        <v>2550.3187499999999</v>
      </c>
      <c r="I87" s="4">
        <f>PARAMETRELER!$D$8</f>
        <v>2550.3187499999999</v>
      </c>
      <c r="J87" s="4">
        <f t="shared" si="205"/>
        <v>17002.125</v>
      </c>
      <c r="K87" s="4">
        <v>0</v>
      </c>
      <c r="L87" s="4">
        <f t="shared" si="206"/>
        <v>20002.5</v>
      </c>
      <c r="M87" s="4">
        <f>PARAMETRELER!$D$6</f>
        <v>20002.5</v>
      </c>
      <c r="N87" s="4">
        <f t="shared" si="313"/>
        <v>0</v>
      </c>
      <c r="O87" s="4">
        <f>IF(C87&lt;=PARAMETRELER!$D$6,0,N87*0.00759)</f>
        <v>0</v>
      </c>
      <c r="P87" s="20">
        <f t="shared" si="207"/>
        <v>17002.125</v>
      </c>
      <c r="Q87" s="21">
        <f t="shared" si="208"/>
        <v>4100.5124999999998</v>
      </c>
      <c r="R87" s="21">
        <f t="shared" si="209"/>
        <v>400.05</v>
      </c>
      <c r="S87" s="22">
        <f t="shared" si="210"/>
        <v>24503.0625</v>
      </c>
      <c r="T87" s="44">
        <f t="shared" si="211"/>
        <v>1000.125</v>
      </c>
      <c r="U87" s="45">
        <f t="shared" si="268"/>
        <v>23502.9375</v>
      </c>
      <c r="W87" s="3">
        <v>85</v>
      </c>
      <c r="X87" s="3" t="str">
        <f t="shared" si="212"/>
        <v xml:space="preserve"> AD SOYAD 85</v>
      </c>
      <c r="Y87" s="4">
        <f t="shared" si="213"/>
        <v>20002.5</v>
      </c>
      <c r="Z87" s="4">
        <f>PARAMETRELER!$D$4</f>
        <v>150018.75</v>
      </c>
      <c r="AA87" s="4">
        <f t="shared" si="314"/>
        <v>2800.3500000000004</v>
      </c>
      <c r="AB87" s="4">
        <f t="shared" si="315"/>
        <v>200.02500000000001</v>
      </c>
      <c r="AC87" s="4">
        <f t="shared" si="214"/>
        <v>17002.125</v>
      </c>
      <c r="AD87" s="4" cm="1">
        <f t="array" ref="AD87">SUMPRODUCT(--(SUM(G87,AC87)&gt;PARAMETRELER!$D$21:$D$24), (SUM(G87,AC87)-PARAMETRELER!$D$21:$D$24), {0.15;0.05;0.07;0.08})-SUM($H$2,H87)</f>
        <v>2550.3187499999999</v>
      </c>
      <c r="AE87" s="4">
        <f>PARAMETRELER!$D$9</f>
        <v>2550.3187499999999</v>
      </c>
      <c r="AF87" s="4">
        <f t="shared" si="215"/>
        <v>34004.25</v>
      </c>
      <c r="AG87" s="4">
        <f t="shared" si="216"/>
        <v>17002.125</v>
      </c>
      <c r="AH87" s="4">
        <f t="shared" si="217"/>
        <v>20002.5</v>
      </c>
      <c r="AI87" s="4">
        <f>PARAMETRELER!$D$6</f>
        <v>20002.5</v>
      </c>
      <c r="AJ87" s="4">
        <f t="shared" si="316"/>
        <v>0</v>
      </c>
      <c r="AK87" s="4">
        <f>IF(Y87&lt;=PARAMETRELER!$D$6,0,AJ87*0.00759)</f>
        <v>0</v>
      </c>
      <c r="AL87" s="20">
        <f t="shared" si="269"/>
        <v>17002.125</v>
      </c>
      <c r="AM87" s="21">
        <f t="shared" si="270"/>
        <v>4100.5124999999998</v>
      </c>
      <c r="AN87" s="21">
        <f t="shared" si="218"/>
        <v>400.05</v>
      </c>
      <c r="AO87" s="22">
        <f t="shared" si="219"/>
        <v>24503.0625</v>
      </c>
      <c r="AP87" s="44">
        <f t="shared" si="271"/>
        <v>1000.125</v>
      </c>
      <c r="AQ87" s="45">
        <f t="shared" si="272"/>
        <v>23502.9375</v>
      </c>
      <c r="AS87" s="3">
        <v>85</v>
      </c>
      <c r="AT87" s="3" t="str">
        <f t="shared" si="220"/>
        <v xml:space="preserve"> AD SOYAD 85</v>
      </c>
      <c r="AU87" s="4">
        <f t="shared" si="221"/>
        <v>20002.5</v>
      </c>
      <c r="AV87" s="4">
        <f>PARAMETRELER!$D$4</f>
        <v>150018.75</v>
      </c>
      <c r="AW87" s="4">
        <f t="shared" si="317"/>
        <v>2800.3500000000004</v>
      </c>
      <c r="AX87" s="4">
        <f t="shared" si="318"/>
        <v>200.02500000000001</v>
      </c>
      <c r="AY87" s="4">
        <f t="shared" si="222"/>
        <v>17002.125</v>
      </c>
      <c r="AZ87" s="4" cm="1">
        <f t="array" ref="AZ87">SUMPRODUCT(--(SUM(G87,AC87,AY87)&gt;PARAMETRELER!$D$21:$D$24), (SUM(G87,AC87,AY87)-PARAMETRELER!$D$21:$D$24), {0.15;0.05;0.07;0.08})-SUM($H$2,H87,AD87)</f>
        <v>2550.3187499999995</v>
      </c>
      <c r="BA87" s="4">
        <f>PARAMETRELER!$D$10</f>
        <v>2550.3187499999995</v>
      </c>
      <c r="BB87" s="4">
        <f t="shared" si="223"/>
        <v>51006.375</v>
      </c>
      <c r="BC87" s="4">
        <f t="shared" si="224"/>
        <v>34004.25</v>
      </c>
      <c r="BD87" s="4">
        <f t="shared" si="225"/>
        <v>20002.5</v>
      </c>
      <c r="BE87" s="4">
        <f>PARAMETRELER!$D$6</f>
        <v>20002.5</v>
      </c>
      <c r="BF87" s="4">
        <f t="shared" si="319"/>
        <v>0</v>
      </c>
      <c r="BG87" s="4">
        <f>IF(AU87&lt;=PARAMETRELER!$D$6,0,BF87*0.00759)</f>
        <v>0</v>
      </c>
      <c r="BH87" s="20">
        <f t="shared" si="273"/>
        <v>17002.125</v>
      </c>
      <c r="BI87" s="21">
        <f t="shared" si="274"/>
        <v>4100.5124999999998</v>
      </c>
      <c r="BJ87" s="21">
        <f t="shared" si="226"/>
        <v>400.05</v>
      </c>
      <c r="BK87" s="22">
        <f t="shared" si="227"/>
        <v>24503.0625</v>
      </c>
      <c r="BL87" s="44">
        <f t="shared" si="275"/>
        <v>1000.125</v>
      </c>
      <c r="BM87" s="45">
        <f t="shared" si="276"/>
        <v>23502.9375</v>
      </c>
      <c r="BO87" s="3">
        <v>85</v>
      </c>
      <c r="BP87" s="3" t="str">
        <f t="shared" si="228"/>
        <v xml:space="preserve"> AD SOYAD 85</v>
      </c>
      <c r="BQ87" s="4">
        <f t="shared" si="229"/>
        <v>20002.5</v>
      </c>
      <c r="BR87" s="4">
        <f>PARAMETRELER!$D$4</f>
        <v>150018.75</v>
      </c>
      <c r="BS87" s="4">
        <f t="shared" si="320"/>
        <v>2800.3500000000004</v>
      </c>
      <c r="BT87" s="4">
        <f t="shared" si="321"/>
        <v>200.02500000000001</v>
      </c>
      <c r="BU87" s="4">
        <f t="shared" si="230"/>
        <v>17002.125</v>
      </c>
      <c r="BV87" s="4" cm="1">
        <f t="array" ref="BV87">SUMPRODUCT(--(SUM(G87,AC87,AY87,BU87)&gt;PARAMETRELER!$D$21:$D$24), (SUM(G87,AC87,AY87,BU87)-PARAMETRELER!$D$21:$D$24), {0.15;0.05;0.07;0.08})-SUM($H$2,H87,AD87,AZ87)</f>
        <v>2550.3187500000004</v>
      </c>
      <c r="BW87" s="4">
        <f>PARAMETRELER!$D$11</f>
        <v>2550.3187500000004</v>
      </c>
      <c r="BX87" s="4">
        <f t="shared" si="231"/>
        <v>68008.5</v>
      </c>
      <c r="BY87" s="4">
        <f t="shared" si="232"/>
        <v>51006.375</v>
      </c>
      <c r="BZ87" s="4">
        <f t="shared" si="233"/>
        <v>20002.5</v>
      </c>
      <c r="CA87" s="4">
        <f>PARAMETRELER!$D$6</f>
        <v>20002.5</v>
      </c>
      <c r="CB87" s="4">
        <f t="shared" si="322"/>
        <v>0</v>
      </c>
      <c r="CC87" s="4">
        <f>IF(BQ87&lt;=PARAMETRELER!$D$6,0,CB87*0.00759)</f>
        <v>0</v>
      </c>
      <c r="CD87" s="20">
        <f t="shared" si="277"/>
        <v>17002.125</v>
      </c>
      <c r="CE87" s="21">
        <f t="shared" si="278"/>
        <v>4100.5124999999998</v>
      </c>
      <c r="CF87" s="21">
        <f t="shared" si="234"/>
        <v>400.05</v>
      </c>
      <c r="CG87" s="22">
        <f t="shared" si="235"/>
        <v>24503.0625</v>
      </c>
      <c r="CH87" s="44">
        <f t="shared" si="279"/>
        <v>1000.125</v>
      </c>
      <c r="CI87" s="45">
        <f t="shared" si="280"/>
        <v>23502.9375</v>
      </c>
      <c r="CK87" s="3">
        <v>85</v>
      </c>
      <c r="CL87" s="3" t="str">
        <f t="shared" si="236"/>
        <v xml:space="preserve"> AD SOYAD 85</v>
      </c>
      <c r="CM87" s="4">
        <f t="shared" si="237"/>
        <v>20002.5</v>
      </c>
      <c r="CN87" s="4">
        <f>PARAMETRELER!$D$4</f>
        <v>150018.75</v>
      </c>
      <c r="CO87" s="4">
        <f t="shared" si="323"/>
        <v>2800.3500000000004</v>
      </c>
      <c r="CP87" s="4">
        <f t="shared" si="324"/>
        <v>200.02500000000001</v>
      </c>
      <c r="CQ87" s="4">
        <f t="shared" si="238"/>
        <v>17002.125</v>
      </c>
      <c r="CR87" s="4" cm="1">
        <f t="array" ref="CR87">SUMPRODUCT(--(SUM(G87,AC87,AY87,BU87,CQ87)&gt;PARAMETRELER!$D$21:$D$24), (SUM(G87,AC87,AY87,BU87,CQ87)-PARAMETRELER!$D$21:$D$24), {0.15;0.05;0.07;0.08})-SUM($H$2,H87,AD87,AZ87,BV87)</f>
        <v>2550.3187500000004</v>
      </c>
      <c r="CS87" s="4">
        <f>PARAMETRELER!$D$12</f>
        <v>2550.3187500000004</v>
      </c>
      <c r="CT87" s="4">
        <f t="shared" si="239"/>
        <v>85010.625</v>
      </c>
      <c r="CU87" s="4">
        <f t="shared" si="240"/>
        <v>68008.5</v>
      </c>
      <c r="CV87" s="4">
        <f t="shared" si="241"/>
        <v>20002.5</v>
      </c>
      <c r="CW87" s="4">
        <f>PARAMETRELER!$D$6</f>
        <v>20002.5</v>
      </c>
      <c r="CX87" s="4">
        <f t="shared" si="325"/>
        <v>0</v>
      </c>
      <c r="CY87" s="4">
        <f>IF(CM87&lt;=PARAMETRELER!$D$6,0,CX87*0.00759)</f>
        <v>0</v>
      </c>
      <c r="CZ87" s="20">
        <f t="shared" si="281"/>
        <v>17002.125</v>
      </c>
      <c r="DA87" s="21">
        <f t="shared" si="282"/>
        <v>4100.5124999999998</v>
      </c>
      <c r="DB87" s="21">
        <f t="shared" si="242"/>
        <v>400.05</v>
      </c>
      <c r="DC87" s="22">
        <f t="shared" si="243"/>
        <v>24503.0625</v>
      </c>
      <c r="DD87" s="44">
        <f t="shared" si="283"/>
        <v>1000.125</v>
      </c>
      <c r="DE87" s="45">
        <f t="shared" si="284"/>
        <v>23502.9375</v>
      </c>
      <c r="DG87" s="3">
        <v>85</v>
      </c>
      <c r="DH87" s="3" t="str">
        <f t="shared" si="377"/>
        <v xml:space="preserve"> AD SOYAD 85</v>
      </c>
      <c r="DI87" s="4">
        <f t="shared" si="378"/>
        <v>20002.5</v>
      </c>
      <c r="DJ87" s="4">
        <f>PARAMETRELER!$D$4</f>
        <v>150018.75</v>
      </c>
      <c r="DK87" s="4">
        <f t="shared" si="326"/>
        <v>2800.3500000000004</v>
      </c>
      <c r="DL87" s="4">
        <f t="shared" si="327"/>
        <v>200.02500000000001</v>
      </c>
      <c r="DM87" s="4">
        <f t="shared" si="244"/>
        <v>17002.125</v>
      </c>
      <c r="DN87" s="4" cm="1">
        <f t="array" ref="DN87">SUMPRODUCT(--(SUM(G87,AC87,AY87,BU87,CQ87,DM87)&gt;PARAMETRELER!$D$21:$D$24), (SUM(G87,AC87,AY87,BU87,CQ87,DM87)-PARAMETRELER!$D$21:$D$24), {0.15;0.05;0.07;0.08})-SUM($H$2,H87,AD87,AZ87,BV87,CR87)</f>
        <v>2550.3187499999985</v>
      </c>
      <c r="DO87" s="4">
        <f>PARAMETRELER!$D$13</f>
        <v>2550.3187499999985</v>
      </c>
      <c r="DP87" s="4">
        <f t="shared" si="245"/>
        <v>102012.75</v>
      </c>
      <c r="DQ87" s="4">
        <f t="shared" si="246"/>
        <v>85010.625</v>
      </c>
      <c r="DR87" s="4">
        <f t="shared" si="247"/>
        <v>20002.5</v>
      </c>
      <c r="DS87" s="4">
        <f>PARAMETRELER!$D$6</f>
        <v>20002.5</v>
      </c>
      <c r="DT87" s="4">
        <f t="shared" si="328"/>
        <v>0</v>
      </c>
      <c r="DU87" s="4">
        <f>IF(DI87&lt;=PARAMETRELER!$D$6,0,DT87*0.00759)</f>
        <v>0</v>
      </c>
      <c r="DV87" s="20">
        <f t="shared" si="285"/>
        <v>17002.125</v>
      </c>
      <c r="DW87" s="21">
        <f t="shared" si="286"/>
        <v>4100.5124999999998</v>
      </c>
      <c r="DX87" s="21">
        <f t="shared" si="248"/>
        <v>400.05</v>
      </c>
      <c r="DY87" s="22">
        <f t="shared" si="249"/>
        <v>24503.0625</v>
      </c>
      <c r="DZ87" s="44">
        <f t="shared" si="287"/>
        <v>1000.125</v>
      </c>
      <c r="EA87" s="45">
        <f t="shared" si="288"/>
        <v>23502.9375</v>
      </c>
      <c r="EC87" s="3">
        <v>85</v>
      </c>
      <c r="ED87" s="3" t="str">
        <f t="shared" si="250"/>
        <v xml:space="preserve"> AD SOYAD 85</v>
      </c>
      <c r="EE87" s="4">
        <f t="shared" si="329"/>
        <v>20002.5</v>
      </c>
      <c r="EF87" s="4">
        <f>PARAMETRELER!$D$4</f>
        <v>150018.75</v>
      </c>
      <c r="EG87" s="4">
        <f t="shared" si="330"/>
        <v>2800.3500000000004</v>
      </c>
      <c r="EH87" s="4">
        <f t="shared" si="331"/>
        <v>200.02500000000001</v>
      </c>
      <c r="EI87" s="4">
        <f t="shared" si="332"/>
        <v>17002.125</v>
      </c>
      <c r="EJ87" s="4" cm="1">
        <f t="array" ref="EJ87">SUMPRODUCT(--(SUM(G87,AC87,AY87,BU87,CQ87,DM87,EI87)&gt;PARAMETRELER!$D$21:$D$24), (SUM(G87,AC87,AY87,BU87,CQ87,DM87,EI87)-PARAMETRELER!$D$21:$D$24), {0.15;0.05;0.07;0.08})-SUM($H$2,H87,AD87,AZ87,BV87,CR87,DN87)</f>
        <v>3001.0625000000036</v>
      </c>
      <c r="EK87" s="4">
        <f>PARAMETRELER!$D$14</f>
        <v>3001.0625000000036</v>
      </c>
      <c r="EL87" s="4">
        <f t="shared" si="333"/>
        <v>119014.875</v>
      </c>
      <c r="EM87" s="4">
        <f t="shared" si="334"/>
        <v>102012.75</v>
      </c>
      <c r="EN87" s="4">
        <f t="shared" si="335"/>
        <v>20002.5</v>
      </c>
      <c r="EO87" s="4">
        <f>PARAMETRELER!$D$6</f>
        <v>20002.5</v>
      </c>
      <c r="EP87" s="4">
        <f t="shared" si="336"/>
        <v>0</v>
      </c>
      <c r="EQ87" s="4">
        <f>IF(EE87&lt;=PARAMETRELER!$D$6,0,EP87*0.00759)</f>
        <v>0</v>
      </c>
      <c r="ER87" s="20">
        <f t="shared" si="289"/>
        <v>17002.125</v>
      </c>
      <c r="ES87" s="21">
        <f t="shared" si="290"/>
        <v>4100.5124999999998</v>
      </c>
      <c r="ET87" s="21">
        <f t="shared" si="251"/>
        <v>400.05</v>
      </c>
      <c r="EU87" s="22">
        <f t="shared" si="252"/>
        <v>24503.0625</v>
      </c>
      <c r="EV87" s="44">
        <f t="shared" si="291"/>
        <v>1000.125</v>
      </c>
      <c r="EW87" s="45">
        <f t="shared" si="292"/>
        <v>23502.9375</v>
      </c>
      <c r="EY87" s="3">
        <v>85</v>
      </c>
      <c r="EZ87" s="3" t="str">
        <f t="shared" si="253"/>
        <v xml:space="preserve"> AD SOYAD 85</v>
      </c>
      <c r="FA87" s="4">
        <f t="shared" si="337"/>
        <v>20002.5</v>
      </c>
      <c r="FB87" s="4">
        <f>PARAMETRELER!$D$4</f>
        <v>150018.75</v>
      </c>
      <c r="FC87" s="4">
        <f t="shared" si="338"/>
        <v>2800.3500000000004</v>
      </c>
      <c r="FD87" s="4">
        <f t="shared" si="339"/>
        <v>200.02500000000001</v>
      </c>
      <c r="FE87" s="4">
        <f t="shared" si="340"/>
        <v>17002.125</v>
      </c>
      <c r="FF87" s="4" cm="1">
        <f t="array" ref="FF87">SUMPRODUCT(--(SUM(G87,AC87,AY87,BU87,CQ87,DM87,EI87,FE87)&gt;PARAMETRELER!$D$21:$D$24), (SUM(G87,AC87,AY87,BU87,CQ87,DM87,EI87,FE87)-PARAMETRELER!$D$21:$D$24), {0.15;0.05;0.07;0.08})-SUM($H$2,H87,AD87,AZ87,BV87,CR87,DN87,EJ87)</f>
        <v>3400.4249999999956</v>
      </c>
      <c r="FG87" s="4">
        <f>PARAMETRELER!$D$15</f>
        <v>3400.4249999999956</v>
      </c>
      <c r="FH87" s="4">
        <f t="shared" si="341"/>
        <v>136017</v>
      </c>
      <c r="FI87" s="4">
        <f t="shared" si="342"/>
        <v>119014.875</v>
      </c>
      <c r="FJ87" s="4">
        <f t="shared" si="343"/>
        <v>20002.5</v>
      </c>
      <c r="FK87" s="4">
        <f>PARAMETRELER!$D$6</f>
        <v>20002.5</v>
      </c>
      <c r="FL87" s="4">
        <f t="shared" si="344"/>
        <v>0</v>
      </c>
      <c r="FM87" s="4">
        <f>IF(FA87&lt;=PARAMETRELER!$D$6,0,FL87*0.00759)</f>
        <v>0</v>
      </c>
      <c r="FN87" s="20">
        <f t="shared" si="293"/>
        <v>17002.125</v>
      </c>
      <c r="FO87" s="21">
        <f t="shared" si="294"/>
        <v>4100.5124999999998</v>
      </c>
      <c r="FP87" s="21">
        <f t="shared" si="254"/>
        <v>400.05</v>
      </c>
      <c r="FQ87" s="22">
        <f t="shared" si="255"/>
        <v>24503.0625</v>
      </c>
      <c r="FR87" s="44">
        <f t="shared" si="295"/>
        <v>1000.125</v>
      </c>
      <c r="FS87" s="45">
        <f t="shared" si="296"/>
        <v>23502.9375</v>
      </c>
      <c r="FU87" s="3">
        <v>85</v>
      </c>
      <c r="FV87" s="3" t="str">
        <f t="shared" si="256"/>
        <v xml:space="preserve"> AD SOYAD 85</v>
      </c>
      <c r="FW87" s="4">
        <f t="shared" si="345"/>
        <v>20002.5</v>
      </c>
      <c r="FX87" s="4">
        <f>PARAMETRELER!$D$4</f>
        <v>150018.75</v>
      </c>
      <c r="FY87" s="4">
        <f t="shared" si="346"/>
        <v>2800.3500000000004</v>
      </c>
      <c r="FZ87" s="4">
        <f t="shared" si="347"/>
        <v>200.02500000000001</v>
      </c>
      <c r="GA87" s="4">
        <f t="shared" si="348"/>
        <v>17002.125</v>
      </c>
      <c r="GB87" s="4" cm="1">
        <f t="array" ref="GB87">SUMPRODUCT(--(SUM(G87,AC87,AY87,BU87,CQ87,DM87,EI87,FE87,GA87)&gt;PARAMETRELER!$D$21:$D$24), (SUM(G87,AC87,AY87,BU87,CQ87,DM87,EI87,FE87,GA87)-PARAMETRELER!$D$21:$D$24), {0.15;0.05;0.07;0.08})-SUM($H$2,H87,AD87,AZ87,BV87,CR87,DN87,EJ87,FF87)</f>
        <v>3400.4249999999993</v>
      </c>
      <c r="GC87" s="4">
        <f>PARAMETRELER!$D$16</f>
        <v>3400.4249999999993</v>
      </c>
      <c r="GD87" s="4">
        <f t="shared" si="349"/>
        <v>153019.125</v>
      </c>
      <c r="GE87" s="4">
        <f t="shared" si="350"/>
        <v>136017</v>
      </c>
      <c r="GF87" s="4">
        <f t="shared" si="351"/>
        <v>20002.5</v>
      </c>
      <c r="GG87" s="4">
        <f>PARAMETRELER!$D$6</f>
        <v>20002.5</v>
      </c>
      <c r="GH87" s="4">
        <f t="shared" si="352"/>
        <v>0</v>
      </c>
      <c r="GI87" s="4">
        <f>IF(FW87&lt;=PARAMETRELER!$D$6,0,GH87*0.00759)</f>
        <v>0</v>
      </c>
      <c r="GJ87" s="20">
        <f t="shared" si="297"/>
        <v>17002.125</v>
      </c>
      <c r="GK87" s="21">
        <f t="shared" si="298"/>
        <v>4100.5124999999998</v>
      </c>
      <c r="GL87" s="21">
        <f t="shared" si="257"/>
        <v>400.05</v>
      </c>
      <c r="GM87" s="22">
        <f t="shared" si="258"/>
        <v>24503.0625</v>
      </c>
      <c r="GN87" s="44">
        <f t="shared" si="299"/>
        <v>1000.125</v>
      </c>
      <c r="GO87" s="45">
        <f t="shared" si="300"/>
        <v>23502.9375</v>
      </c>
      <c r="GQ87" s="3">
        <v>85</v>
      </c>
      <c r="GR87" s="3" t="str">
        <f t="shared" si="259"/>
        <v xml:space="preserve"> AD SOYAD 85</v>
      </c>
      <c r="GS87" s="4">
        <f t="shared" si="353"/>
        <v>20002.5</v>
      </c>
      <c r="GT87" s="4">
        <f>PARAMETRELER!$D$4</f>
        <v>150018.75</v>
      </c>
      <c r="GU87" s="4">
        <f t="shared" si="354"/>
        <v>2800.3500000000004</v>
      </c>
      <c r="GV87" s="4">
        <f t="shared" si="355"/>
        <v>200.02500000000001</v>
      </c>
      <c r="GW87" s="4">
        <f t="shared" si="356"/>
        <v>17002.125</v>
      </c>
      <c r="GX87" s="4" cm="1">
        <f t="array" ref="GX87">SUMPRODUCT(--(SUM(G87,AC87,AY87,BU87,CQ87,DM87,EI87,FE87,GA87,GW87)&gt;PARAMETRELER!$D$21:$D$24), (SUM(G87,AC87,AY87,BU87,CQ87,DM87,EI87,FE87,GA87,GW87)-PARAMETRELER!$D$21:$D$24), {0.15;0.05;0.07;0.08})-SUM($H$2,H87,AD87,AZ87,BV87,CR87,DN87,EJ87,FF87,GB87)</f>
        <v>3400.4250000000029</v>
      </c>
      <c r="GY87" s="4">
        <f>PARAMETRELER!$D$17</f>
        <v>3400.4250000000029</v>
      </c>
      <c r="GZ87" s="4">
        <f t="shared" si="357"/>
        <v>170021.25</v>
      </c>
      <c r="HA87" s="4">
        <f t="shared" si="358"/>
        <v>153019.125</v>
      </c>
      <c r="HB87" s="4">
        <f t="shared" si="359"/>
        <v>20002.5</v>
      </c>
      <c r="HC87" s="4">
        <f>PARAMETRELER!$D$6</f>
        <v>20002.5</v>
      </c>
      <c r="HD87" s="4">
        <f t="shared" si="360"/>
        <v>0</v>
      </c>
      <c r="HE87" s="4">
        <f>IF(GS87&lt;=PARAMETRELER!$D$6,0,HD87*0.00759)</f>
        <v>0</v>
      </c>
      <c r="HF87" s="20">
        <f t="shared" si="301"/>
        <v>17002.125</v>
      </c>
      <c r="HG87" s="21">
        <f t="shared" si="302"/>
        <v>4100.5124999999998</v>
      </c>
      <c r="HH87" s="21">
        <f t="shared" si="260"/>
        <v>400.05</v>
      </c>
      <c r="HI87" s="22">
        <f t="shared" si="261"/>
        <v>24503.0625</v>
      </c>
      <c r="HJ87" s="44">
        <f t="shared" si="303"/>
        <v>1000.125</v>
      </c>
      <c r="HK87" s="45">
        <f t="shared" si="304"/>
        <v>23502.9375</v>
      </c>
      <c r="HM87" s="3">
        <v>85</v>
      </c>
      <c r="HN87" s="3" t="str">
        <f t="shared" si="262"/>
        <v xml:space="preserve"> AD SOYAD 85</v>
      </c>
      <c r="HO87" s="4">
        <f t="shared" si="361"/>
        <v>20002.5</v>
      </c>
      <c r="HP87" s="4">
        <f>PARAMETRELER!$D$4</f>
        <v>150018.75</v>
      </c>
      <c r="HQ87" s="4">
        <f t="shared" si="362"/>
        <v>2800.3500000000004</v>
      </c>
      <c r="HR87" s="4">
        <f t="shared" si="363"/>
        <v>200.02500000000001</v>
      </c>
      <c r="HS87" s="4">
        <f t="shared" si="364"/>
        <v>17002.125</v>
      </c>
      <c r="HT87" s="4" cm="1">
        <f t="array" ref="HT87">SUMPRODUCT(--(SUM(G87,AC87,AY87,BU87,CQ87,DM87,EI87,FE87,GA87,GW87,HS87)&gt;PARAMETRELER!$D$21:$D$24), (SUM(G87,AC87,AY87,BU87,CQ87,DM87,EI87,FE87,GA87,GW87,HS87)-PARAMETRELER!$D$21:$D$24), {0.15;0.05;0.07;0.08})-SUM($H$2,H87,AD87,AZ87,BV87,CR87,DN87,EJ87,FF87,GB87,GX87)</f>
        <v>3400.4249999999993</v>
      </c>
      <c r="HU87" s="4">
        <f>PARAMETRELER!$D$18</f>
        <v>3400.4249999999993</v>
      </c>
      <c r="HV87" s="4">
        <f t="shared" si="365"/>
        <v>187023.375</v>
      </c>
      <c r="HW87" s="4">
        <f t="shared" si="366"/>
        <v>170021.25</v>
      </c>
      <c r="HX87" s="4">
        <f t="shared" si="367"/>
        <v>20002.5</v>
      </c>
      <c r="HY87" s="4">
        <f>PARAMETRELER!$D$6</f>
        <v>20002.5</v>
      </c>
      <c r="HZ87" s="4">
        <f t="shared" si="368"/>
        <v>0</v>
      </c>
      <c r="IA87" s="4">
        <f>IF(HO87&lt;=PARAMETRELER!$D$6,0,HZ87*0.00759)</f>
        <v>0</v>
      </c>
      <c r="IB87" s="20">
        <f t="shared" si="305"/>
        <v>17002.125</v>
      </c>
      <c r="IC87" s="21">
        <f t="shared" si="306"/>
        <v>4100.5124999999998</v>
      </c>
      <c r="ID87" s="21">
        <f t="shared" si="263"/>
        <v>400.05</v>
      </c>
      <c r="IE87" s="22">
        <f t="shared" si="264"/>
        <v>24503.0625</v>
      </c>
      <c r="IF87" s="44">
        <f t="shared" si="307"/>
        <v>1000.125</v>
      </c>
      <c r="IG87" s="45">
        <f t="shared" si="308"/>
        <v>23502.9375</v>
      </c>
      <c r="II87" s="3">
        <v>85</v>
      </c>
      <c r="IJ87" s="3" t="str">
        <f t="shared" si="265"/>
        <v xml:space="preserve"> AD SOYAD 85</v>
      </c>
      <c r="IK87" s="4">
        <f t="shared" si="369"/>
        <v>20002.5</v>
      </c>
      <c r="IL87" s="4">
        <f>PARAMETRELER!$D$4</f>
        <v>150018.75</v>
      </c>
      <c r="IM87" s="4">
        <f t="shared" si="370"/>
        <v>2800.3500000000004</v>
      </c>
      <c r="IN87" s="4">
        <f t="shared" si="371"/>
        <v>200.02500000000001</v>
      </c>
      <c r="IO87" s="4">
        <f t="shared" si="372"/>
        <v>17002.125</v>
      </c>
      <c r="IP87" s="4" cm="1">
        <f t="array" ref="IP87">SUMPRODUCT(--(SUM(G87,AC87,AY87,BU87,CQ87,DM87,EI87,FE87,GA87,GW87,HS87,IO87)&gt;PARAMETRELER!$D$21:$D$24), (SUM(G87,AC87,AY87,BU87,CQ87,DM87,EI87,FE87,GA87,GW87,HS87,IO87)-PARAMETRELER!$D$21:$D$24), {0.15;0.05;0.07;0.08})-SUM($H$2,H87,AD87,AZ87,BV87,CR87,DN87,EJ87,FF87,GB87,GX87,HT87)</f>
        <v>3400.4249999999993</v>
      </c>
      <c r="IQ87" s="4">
        <f>PARAMETRELER!$D$19</f>
        <v>3400.4249999999993</v>
      </c>
      <c r="IR87" s="4">
        <f t="shared" si="373"/>
        <v>204025.5</v>
      </c>
      <c r="IS87" s="4">
        <f t="shared" si="374"/>
        <v>187023.375</v>
      </c>
      <c r="IT87" s="4">
        <f t="shared" si="375"/>
        <v>20002.5</v>
      </c>
      <c r="IU87" s="4">
        <f>PARAMETRELER!$D$6</f>
        <v>20002.5</v>
      </c>
      <c r="IV87" s="4">
        <f t="shared" si="376"/>
        <v>0</v>
      </c>
      <c r="IW87" s="4">
        <f>IF(IK87&lt;=PARAMETRELER!$D$6,0,IV87*0.00759)</f>
        <v>0</v>
      </c>
      <c r="IX87" s="20">
        <f t="shared" si="309"/>
        <v>17002.125</v>
      </c>
      <c r="IY87" s="21">
        <f t="shared" si="310"/>
        <v>4100.5124999999998</v>
      </c>
      <c r="IZ87" s="21">
        <f t="shared" si="266"/>
        <v>400.05</v>
      </c>
      <c r="JA87" s="22">
        <f t="shared" si="267"/>
        <v>24503.0625</v>
      </c>
      <c r="JB87" s="44">
        <f t="shared" si="311"/>
        <v>1000.125</v>
      </c>
      <c r="JC87" s="45">
        <f t="shared" si="312"/>
        <v>23502.9375</v>
      </c>
    </row>
    <row r="88" spans="1:263" ht="15.6" x14ac:dyDescent="0.3">
      <c r="A88" s="2">
        <v>86</v>
      </c>
      <c r="B88" s="2" t="str">
        <f>'YILLIK MALİYET RAPORU'!B88</f>
        <v xml:space="preserve"> AD SOYAD 86</v>
      </c>
      <c r="C88" s="7">
        <f>'YILLIK MALİYET RAPORU'!C88</f>
        <v>20002.5</v>
      </c>
      <c r="D88" s="11">
        <f>PARAMETRELER!$D$4</f>
        <v>150018.75</v>
      </c>
      <c r="E88" s="7">
        <f t="shared" si="202"/>
        <v>2800.3500000000004</v>
      </c>
      <c r="F88" s="7">
        <f t="shared" si="203"/>
        <v>200.02500000000001</v>
      </c>
      <c r="G88" s="7">
        <f t="shared" si="204"/>
        <v>17002.125</v>
      </c>
      <c r="H88" s="7" cm="1">
        <f t="array" ref="H88">SUMPRODUCT(--(SUM(G88:G88)&gt;PARAMETRELER!$D$21:$D$24), (SUM(G88:G88)-PARAMETRELER!$D$21:$D$24), {0.15;0.05;0.07;0.08})-SUM($H$2:$H$2)</f>
        <v>2550.3187499999999</v>
      </c>
      <c r="I88" s="7">
        <f>PARAMETRELER!$D$8</f>
        <v>2550.3187499999999</v>
      </c>
      <c r="J88" s="7">
        <f t="shared" si="205"/>
        <v>17002.125</v>
      </c>
      <c r="K88" s="7">
        <v>0</v>
      </c>
      <c r="L88" s="7">
        <f t="shared" si="206"/>
        <v>20002.5</v>
      </c>
      <c r="M88" s="5">
        <f>PARAMETRELER!$D$6</f>
        <v>20002.5</v>
      </c>
      <c r="N88" s="7">
        <f t="shared" si="313"/>
        <v>0</v>
      </c>
      <c r="O88" s="7">
        <f>IF(C88&lt;=PARAMETRELER!$D$6,0,N88*0.00759)</f>
        <v>0</v>
      </c>
      <c r="P88" s="20">
        <f t="shared" si="207"/>
        <v>17002.125</v>
      </c>
      <c r="Q88" s="21">
        <f t="shared" si="208"/>
        <v>4100.5124999999998</v>
      </c>
      <c r="R88" s="21">
        <f t="shared" si="209"/>
        <v>400.05</v>
      </c>
      <c r="S88" s="20">
        <f t="shared" si="210"/>
        <v>24503.0625</v>
      </c>
      <c r="T88" s="44">
        <f t="shared" si="211"/>
        <v>1000.125</v>
      </c>
      <c r="U88" s="45">
        <f t="shared" si="268"/>
        <v>23502.9375</v>
      </c>
      <c r="W88" s="2">
        <v>86</v>
      </c>
      <c r="X88" s="2" t="str">
        <f t="shared" si="212"/>
        <v xml:space="preserve"> AD SOYAD 86</v>
      </c>
      <c r="Y88" s="7">
        <f t="shared" si="213"/>
        <v>20002.5</v>
      </c>
      <c r="Z88" s="11">
        <f>PARAMETRELER!$D$4</f>
        <v>150018.75</v>
      </c>
      <c r="AA88" s="7">
        <f t="shared" si="314"/>
        <v>2800.3500000000004</v>
      </c>
      <c r="AB88" s="7">
        <f t="shared" si="315"/>
        <v>200.02500000000001</v>
      </c>
      <c r="AC88" s="7">
        <f t="shared" si="214"/>
        <v>17002.125</v>
      </c>
      <c r="AD88" s="7" cm="1">
        <f t="array" ref="AD88">SUMPRODUCT(--(SUM(G88,AC88)&gt;PARAMETRELER!$D$21:$D$24), (SUM(G88,AC88)-PARAMETRELER!$D$21:$D$24), {0.15;0.05;0.07;0.08})-SUM($H$2,H88)</f>
        <v>2550.3187499999999</v>
      </c>
      <c r="AE88" s="7">
        <f>PARAMETRELER!$D$9</f>
        <v>2550.3187499999999</v>
      </c>
      <c r="AF88" s="7">
        <f t="shared" si="215"/>
        <v>34004.25</v>
      </c>
      <c r="AG88" s="7">
        <f t="shared" si="216"/>
        <v>17002.125</v>
      </c>
      <c r="AH88" s="7">
        <f t="shared" si="217"/>
        <v>20002.5</v>
      </c>
      <c r="AI88" s="5">
        <f>PARAMETRELER!$D$6</f>
        <v>20002.5</v>
      </c>
      <c r="AJ88" s="7">
        <f t="shared" si="316"/>
        <v>0</v>
      </c>
      <c r="AK88" s="7">
        <f>IF(Y88&lt;=PARAMETRELER!$D$6,0,AJ88*0.00759)</f>
        <v>0</v>
      </c>
      <c r="AL88" s="20">
        <f t="shared" si="269"/>
        <v>17002.125</v>
      </c>
      <c r="AM88" s="21">
        <f t="shared" si="270"/>
        <v>4100.5124999999998</v>
      </c>
      <c r="AN88" s="21">
        <f t="shared" si="218"/>
        <v>400.05</v>
      </c>
      <c r="AO88" s="20">
        <f t="shared" si="219"/>
        <v>24503.0625</v>
      </c>
      <c r="AP88" s="44">
        <f t="shared" si="271"/>
        <v>1000.125</v>
      </c>
      <c r="AQ88" s="45">
        <f t="shared" si="272"/>
        <v>23502.9375</v>
      </c>
      <c r="AS88" s="2">
        <v>86</v>
      </c>
      <c r="AT88" s="2" t="str">
        <f t="shared" si="220"/>
        <v xml:space="preserve"> AD SOYAD 86</v>
      </c>
      <c r="AU88" s="7">
        <f t="shared" si="221"/>
        <v>20002.5</v>
      </c>
      <c r="AV88" s="11">
        <f>PARAMETRELER!$D$4</f>
        <v>150018.75</v>
      </c>
      <c r="AW88" s="7">
        <f t="shared" si="317"/>
        <v>2800.3500000000004</v>
      </c>
      <c r="AX88" s="7">
        <f t="shared" si="318"/>
        <v>200.02500000000001</v>
      </c>
      <c r="AY88" s="7">
        <f t="shared" si="222"/>
        <v>17002.125</v>
      </c>
      <c r="AZ88" s="7" cm="1">
        <f t="array" ref="AZ88">SUMPRODUCT(--(SUM(G88,AC88,AY88)&gt;PARAMETRELER!$D$21:$D$24), (SUM(G88,AC88,AY88)-PARAMETRELER!$D$21:$D$24), {0.15;0.05;0.07;0.08})-SUM($H$2,H88,AD88)</f>
        <v>2550.3187499999995</v>
      </c>
      <c r="BA88" s="7">
        <f>PARAMETRELER!$D$10</f>
        <v>2550.3187499999995</v>
      </c>
      <c r="BB88" s="7">
        <f t="shared" si="223"/>
        <v>51006.375</v>
      </c>
      <c r="BC88" s="7">
        <f t="shared" si="224"/>
        <v>34004.25</v>
      </c>
      <c r="BD88" s="7">
        <f t="shared" si="225"/>
        <v>20002.5</v>
      </c>
      <c r="BE88" s="5">
        <f>PARAMETRELER!$D$6</f>
        <v>20002.5</v>
      </c>
      <c r="BF88" s="7">
        <f t="shared" si="319"/>
        <v>0</v>
      </c>
      <c r="BG88" s="7">
        <f>IF(AU88&lt;=PARAMETRELER!$D$6,0,BF88*0.00759)</f>
        <v>0</v>
      </c>
      <c r="BH88" s="20">
        <f t="shared" si="273"/>
        <v>17002.125</v>
      </c>
      <c r="BI88" s="21">
        <f t="shared" si="274"/>
        <v>4100.5124999999998</v>
      </c>
      <c r="BJ88" s="21">
        <f t="shared" si="226"/>
        <v>400.05</v>
      </c>
      <c r="BK88" s="20">
        <f t="shared" si="227"/>
        <v>24503.0625</v>
      </c>
      <c r="BL88" s="44">
        <f t="shared" si="275"/>
        <v>1000.125</v>
      </c>
      <c r="BM88" s="45">
        <f t="shared" si="276"/>
        <v>23502.9375</v>
      </c>
      <c r="BO88" s="2">
        <v>86</v>
      </c>
      <c r="BP88" s="2" t="str">
        <f t="shared" si="228"/>
        <v xml:space="preserve"> AD SOYAD 86</v>
      </c>
      <c r="BQ88" s="7">
        <f t="shared" si="229"/>
        <v>20002.5</v>
      </c>
      <c r="BR88" s="11">
        <f>PARAMETRELER!$D$4</f>
        <v>150018.75</v>
      </c>
      <c r="BS88" s="7">
        <f t="shared" si="320"/>
        <v>2800.3500000000004</v>
      </c>
      <c r="BT88" s="7">
        <f t="shared" si="321"/>
        <v>200.02500000000001</v>
      </c>
      <c r="BU88" s="7">
        <f t="shared" si="230"/>
        <v>17002.125</v>
      </c>
      <c r="BV88" s="7" cm="1">
        <f t="array" ref="BV88">SUMPRODUCT(--(SUM(G88,AC88,AY88,BU88)&gt;PARAMETRELER!$D$21:$D$24), (SUM(G88,AC88,AY88,BU88)-PARAMETRELER!$D$21:$D$24), {0.15;0.05;0.07;0.08})-SUM($H$2,H88,AD88,AZ88)</f>
        <v>2550.3187500000004</v>
      </c>
      <c r="BW88" s="7">
        <f>PARAMETRELER!$D$11</f>
        <v>2550.3187500000004</v>
      </c>
      <c r="BX88" s="7">
        <f t="shared" si="231"/>
        <v>68008.5</v>
      </c>
      <c r="BY88" s="7">
        <f t="shared" si="232"/>
        <v>51006.375</v>
      </c>
      <c r="BZ88" s="7">
        <f t="shared" si="233"/>
        <v>20002.5</v>
      </c>
      <c r="CA88" s="5">
        <f>PARAMETRELER!$D$6</f>
        <v>20002.5</v>
      </c>
      <c r="CB88" s="7">
        <f t="shared" si="322"/>
        <v>0</v>
      </c>
      <c r="CC88" s="7">
        <f>IF(BQ88&lt;=PARAMETRELER!$D$6,0,CB88*0.00759)</f>
        <v>0</v>
      </c>
      <c r="CD88" s="20">
        <f t="shared" si="277"/>
        <v>17002.125</v>
      </c>
      <c r="CE88" s="21">
        <f t="shared" si="278"/>
        <v>4100.5124999999998</v>
      </c>
      <c r="CF88" s="21">
        <f t="shared" si="234"/>
        <v>400.05</v>
      </c>
      <c r="CG88" s="20">
        <f t="shared" si="235"/>
        <v>24503.0625</v>
      </c>
      <c r="CH88" s="44">
        <f t="shared" si="279"/>
        <v>1000.125</v>
      </c>
      <c r="CI88" s="45">
        <f t="shared" si="280"/>
        <v>23502.9375</v>
      </c>
      <c r="CK88" s="2">
        <v>86</v>
      </c>
      <c r="CL88" s="2" t="str">
        <f t="shared" si="236"/>
        <v xml:space="preserve"> AD SOYAD 86</v>
      </c>
      <c r="CM88" s="7">
        <f t="shared" si="237"/>
        <v>20002.5</v>
      </c>
      <c r="CN88" s="11">
        <f>PARAMETRELER!$D$4</f>
        <v>150018.75</v>
      </c>
      <c r="CO88" s="7">
        <f t="shared" si="323"/>
        <v>2800.3500000000004</v>
      </c>
      <c r="CP88" s="7">
        <f t="shared" si="324"/>
        <v>200.02500000000001</v>
      </c>
      <c r="CQ88" s="7">
        <f t="shared" si="238"/>
        <v>17002.125</v>
      </c>
      <c r="CR88" s="7" cm="1">
        <f t="array" ref="CR88">SUMPRODUCT(--(SUM(G88,AC88,AY88,BU88,CQ88)&gt;PARAMETRELER!$D$21:$D$24), (SUM(G88,AC88,AY88,BU88,CQ88)-PARAMETRELER!$D$21:$D$24), {0.15;0.05;0.07;0.08})-SUM($H$2,H88,AD88,AZ88,BV88)</f>
        <v>2550.3187500000004</v>
      </c>
      <c r="CS88" s="7">
        <f>PARAMETRELER!$D$12</f>
        <v>2550.3187500000004</v>
      </c>
      <c r="CT88" s="7">
        <f t="shared" si="239"/>
        <v>85010.625</v>
      </c>
      <c r="CU88" s="7">
        <f t="shared" si="240"/>
        <v>68008.5</v>
      </c>
      <c r="CV88" s="7">
        <f t="shared" si="241"/>
        <v>20002.5</v>
      </c>
      <c r="CW88" s="5">
        <f>PARAMETRELER!$D$6</f>
        <v>20002.5</v>
      </c>
      <c r="CX88" s="7">
        <f t="shared" si="325"/>
        <v>0</v>
      </c>
      <c r="CY88" s="7">
        <f>IF(CM88&lt;=PARAMETRELER!$D$6,0,CX88*0.00759)</f>
        <v>0</v>
      </c>
      <c r="CZ88" s="20">
        <f t="shared" si="281"/>
        <v>17002.125</v>
      </c>
      <c r="DA88" s="21">
        <f t="shared" si="282"/>
        <v>4100.5124999999998</v>
      </c>
      <c r="DB88" s="21">
        <f t="shared" si="242"/>
        <v>400.05</v>
      </c>
      <c r="DC88" s="20">
        <f t="shared" si="243"/>
        <v>24503.0625</v>
      </c>
      <c r="DD88" s="44">
        <f t="shared" si="283"/>
        <v>1000.125</v>
      </c>
      <c r="DE88" s="45">
        <f t="shared" si="284"/>
        <v>23502.9375</v>
      </c>
      <c r="DG88" s="2">
        <v>86</v>
      </c>
      <c r="DH88" s="2" t="str">
        <f t="shared" si="377"/>
        <v xml:space="preserve"> AD SOYAD 86</v>
      </c>
      <c r="DI88" s="7">
        <f t="shared" si="378"/>
        <v>20002.5</v>
      </c>
      <c r="DJ88" s="11">
        <f>PARAMETRELER!$D$4</f>
        <v>150018.75</v>
      </c>
      <c r="DK88" s="7">
        <f t="shared" si="326"/>
        <v>2800.3500000000004</v>
      </c>
      <c r="DL88" s="7">
        <f t="shared" si="327"/>
        <v>200.02500000000001</v>
      </c>
      <c r="DM88" s="7">
        <f t="shared" si="244"/>
        <v>17002.125</v>
      </c>
      <c r="DN88" s="7" cm="1">
        <f t="array" ref="DN88">SUMPRODUCT(--(SUM(G88,AC88,AY88,BU88,CQ88,DM88)&gt;PARAMETRELER!$D$21:$D$24), (SUM(G88,AC88,AY88,BU88,CQ88,DM88)-PARAMETRELER!$D$21:$D$24), {0.15;0.05;0.07;0.08})-SUM($H$2,H88,AD88,AZ88,BV88,CR88)</f>
        <v>2550.3187499999985</v>
      </c>
      <c r="DO88" s="7">
        <f>PARAMETRELER!$D$13</f>
        <v>2550.3187499999985</v>
      </c>
      <c r="DP88" s="7">
        <f t="shared" si="245"/>
        <v>102012.75</v>
      </c>
      <c r="DQ88" s="7">
        <f t="shared" si="246"/>
        <v>85010.625</v>
      </c>
      <c r="DR88" s="7">
        <f t="shared" si="247"/>
        <v>20002.5</v>
      </c>
      <c r="DS88" s="5">
        <f>PARAMETRELER!$D$6</f>
        <v>20002.5</v>
      </c>
      <c r="DT88" s="7">
        <f t="shared" si="328"/>
        <v>0</v>
      </c>
      <c r="DU88" s="7">
        <f>IF(DI88&lt;=PARAMETRELER!$D$6,0,DT88*0.00759)</f>
        <v>0</v>
      </c>
      <c r="DV88" s="20">
        <f t="shared" si="285"/>
        <v>17002.125</v>
      </c>
      <c r="DW88" s="21">
        <f t="shared" si="286"/>
        <v>4100.5124999999998</v>
      </c>
      <c r="DX88" s="21">
        <f t="shared" si="248"/>
        <v>400.05</v>
      </c>
      <c r="DY88" s="20">
        <f t="shared" si="249"/>
        <v>24503.0625</v>
      </c>
      <c r="DZ88" s="44">
        <f t="shared" si="287"/>
        <v>1000.125</v>
      </c>
      <c r="EA88" s="45">
        <f t="shared" si="288"/>
        <v>23502.9375</v>
      </c>
      <c r="EC88" s="2">
        <v>86</v>
      </c>
      <c r="ED88" s="2" t="str">
        <f t="shared" si="250"/>
        <v xml:space="preserve"> AD SOYAD 86</v>
      </c>
      <c r="EE88" s="7">
        <f t="shared" si="329"/>
        <v>20002.5</v>
      </c>
      <c r="EF88" s="11">
        <f>PARAMETRELER!$D$4</f>
        <v>150018.75</v>
      </c>
      <c r="EG88" s="7">
        <f t="shared" si="330"/>
        <v>2800.3500000000004</v>
      </c>
      <c r="EH88" s="7">
        <f t="shared" si="331"/>
        <v>200.02500000000001</v>
      </c>
      <c r="EI88" s="7">
        <f t="shared" si="332"/>
        <v>17002.125</v>
      </c>
      <c r="EJ88" s="7" cm="1">
        <f t="array" ref="EJ88">SUMPRODUCT(--(SUM(G88,AC88,AY88,BU88,CQ88,DM88,EI88)&gt;PARAMETRELER!$D$21:$D$24), (SUM(G88,AC88,AY88,BU88,CQ88,DM88,EI88)-PARAMETRELER!$D$21:$D$24), {0.15;0.05;0.07;0.08})-SUM($H$2,H88,AD88,AZ88,BV88,CR88,DN88)</f>
        <v>3001.0625000000036</v>
      </c>
      <c r="EK88" s="7">
        <f>PARAMETRELER!$D$14</f>
        <v>3001.0625000000036</v>
      </c>
      <c r="EL88" s="7">
        <f t="shared" si="333"/>
        <v>119014.875</v>
      </c>
      <c r="EM88" s="7">
        <f t="shared" si="334"/>
        <v>102012.75</v>
      </c>
      <c r="EN88" s="7">
        <f t="shared" si="335"/>
        <v>20002.5</v>
      </c>
      <c r="EO88" s="5">
        <f>PARAMETRELER!$D$6</f>
        <v>20002.5</v>
      </c>
      <c r="EP88" s="7">
        <f t="shared" si="336"/>
        <v>0</v>
      </c>
      <c r="EQ88" s="7">
        <f>IF(EE88&lt;=PARAMETRELER!$D$6,0,EP88*0.00759)</f>
        <v>0</v>
      </c>
      <c r="ER88" s="20">
        <f t="shared" si="289"/>
        <v>17002.125</v>
      </c>
      <c r="ES88" s="21">
        <f t="shared" si="290"/>
        <v>4100.5124999999998</v>
      </c>
      <c r="ET88" s="21">
        <f t="shared" si="251"/>
        <v>400.05</v>
      </c>
      <c r="EU88" s="20">
        <f t="shared" si="252"/>
        <v>24503.0625</v>
      </c>
      <c r="EV88" s="44">
        <f t="shared" si="291"/>
        <v>1000.125</v>
      </c>
      <c r="EW88" s="45">
        <f t="shared" si="292"/>
        <v>23502.9375</v>
      </c>
      <c r="EY88" s="2">
        <v>86</v>
      </c>
      <c r="EZ88" s="2" t="str">
        <f t="shared" si="253"/>
        <v xml:space="preserve"> AD SOYAD 86</v>
      </c>
      <c r="FA88" s="7">
        <f t="shared" si="337"/>
        <v>20002.5</v>
      </c>
      <c r="FB88" s="11">
        <f>PARAMETRELER!$D$4</f>
        <v>150018.75</v>
      </c>
      <c r="FC88" s="7">
        <f t="shared" si="338"/>
        <v>2800.3500000000004</v>
      </c>
      <c r="FD88" s="7">
        <f t="shared" si="339"/>
        <v>200.02500000000001</v>
      </c>
      <c r="FE88" s="7">
        <f t="shared" si="340"/>
        <v>17002.125</v>
      </c>
      <c r="FF88" s="7" cm="1">
        <f t="array" ref="FF88">SUMPRODUCT(--(SUM(G88,AC88,AY88,BU88,CQ88,DM88,EI88,FE88)&gt;PARAMETRELER!$D$21:$D$24), (SUM(G88,AC88,AY88,BU88,CQ88,DM88,EI88,FE88)-PARAMETRELER!$D$21:$D$24), {0.15;0.05;0.07;0.08})-SUM($H$2,H88,AD88,AZ88,BV88,CR88,DN88,EJ88)</f>
        <v>3400.4249999999956</v>
      </c>
      <c r="FG88" s="7">
        <f>PARAMETRELER!$D$15</f>
        <v>3400.4249999999956</v>
      </c>
      <c r="FH88" s="7">
        <f t="shared" si="341"/>
        <v>136017</v>
      </c>
      <c r="FI88" s="7">
        <f t="shared" si="342"/>
        <v>119014.875</v>
      </c>
      <c r="FJ88" s="7">
        <f t="shared" si="343"/>
        <v>20002.5</v>
      </c>
      <c r="FK88" s="5">
        <f>PARAMETRELER!$D$6</f>
        <v>20002.5</v>
      </c>
      <c r="FL88" s="7">
        <f t="shared" si="344"/>
        <v>0</v>
      </c>
      <c r="FM88" s="7">
        <f>IF(FA88&lt;=PARAMETRELER!$D$6,0,FL88*0.00759)</f>
        <v>0</v>
      </c>
      <c r="FN88" s="20">
        <f t="shared" si="293"/>
        <v>17002.125</v>
      </c>
      <c r="FO88" s="21">
        <f t="shared" si="294"/>
        <v>4100.5124999999998</v>
      </c>
      <c r="FP88" s="21">
        <f t="shared" si="254"/>
        <v>400.05</v>
      </c>
      <c r="FQ88" s="20">
        <f t="shared" si="255"/>
        <v>24503.0625</v>
      </c>
      <c r="FR88" s="44">
        <f t="shared" si="295"/>
        <v>1000.125</v>
      </c>
      <c r="FS88" s="45">
        <f t="shared" si="296"/>
        <v>23502.9375</v>
      </c>
      <c r="FU88" s="2">
        <v>86</v>
      </c>
      <c r="FV88" s="2" t="str">
        <f t="shared" si="256"/>
        <v xml:space="preserve"> AD SOYAD 86</v>
      </c>
      <c r="FW88" s="7">
        <f t="shared" si="345"/>
        <v>20002.5</v>
      </c>
      <c r="FX88" s="11">
        <f>PARAMETRELER!$D$4</f>
        <v>150018.75</v>
      </c>
      <c r="FY88" s="7">
        <f t="shared" si="346"/>
        <v>2800.3500000000004</v>
      </c>
      <c r="FZ88" s="7">
        <f t="shared" si="347"/>
        <v>200.02500000000001</v>
      </c>
      <c r="GA88" s="7">
        <f t="shared" si="348"/>
        <v>17002.125</v>
      </c>
      <c r="GB88" s="7" cm="1">
        <f t="array" ref="GB88">SUMPRODUCT(--(SUM(G88,AC88,AY88,BU88,CQ88,DM88,EI88,FE88,GA88)&gt;PARAMETRELER!$D$21:$D$24), (SUM(G88,AC88,AY88,BU88,CQ88,DM88,EI88,FE88,GA88)-PARAMETRELER!$D$21:$D$24), {0.15;0.05;0.07;0.08})-SUM($H$2,H88,AD88,AZ88,BV88,CR88,DN88,EJ88,FF88)</f>
        <v>3400.4249999999993</v>
      </c>
      <c r="GC88" s="7">
        <f>PARAMETRELER!$D$16</f>
        <v>3400.4249999999993</v>
      </c>
      <c r="GD88" s="7">
        <f t="shared" si="349"/>
        <v>153019.125</v>
      </c>
      <c r="GE88" s="7">
        <f t="shared" si="350"/>
        <v>136017</v>
      </c>
      <c r="GF88" s="7">
        <f t="shared" si="351"/>
        <v>20002.5</v>
      </c>
      <c r="GG88" s="5">
        <f>PARAMETRELER!$D$6</f>
        <v>20002.5</v>
      </c>
      <c r="GH88" s="7">
        <f t="shared" si="352"/>
        <v>0</v>
      </c>
      <c r="GI88" s="7">
        <f>IF(FW88&lt;=PARAMETRELER!$D$6,0,GH88*0.00759)</f>
        <v>0</v>
      </c>
      <c r="GJ88" s="20">
        <f t="shared" si="297"/>
        <v>17002.125</v>
      </c>
      <c r="GK88" s="21">
        <f t="shared" si="298"/>
        <v>4100.5124999999998</v>
      </c>
      <c r="GL88" s="21">
        <f t="shared" si="257"/>
        <v>400.05</v>
      </c>
      <c r="GM88" s="20">
        <f t="shared" si="258"/>
        <v>24503.0625</v>
      </c>
      <c r="GN88" s="44">
        <f t="shared" si="299"/>
        <v>1000.125</v>
      </c>
      <c r="GO88" s="45">
        <f t="shared" si="300"/>
        <v>23502.9375</v>
      </c>
      <c r="GQ88" s="2">
        <v>86</v>
      </c>
      <c r="GR88" s="2" t="str">
        <f t="shared" si="259"/>
        <v xml:space="preserve"> AD SOYAD 86</v>
      </c>
      <c r="GS88" s="7">
        <f t="shared" si="353"/>
        <v>20002.5</v>
      </c>
      <c r="GT88" s="11">
        <f>PARAMETRELER!$D$4</f>
        <v>150018.75</v>
      </c>
      <c r="GU88" s="7">
        <f t="shared" si="354"/>
        <v>2800.3500000000004</v>
      </c>
      <c r="GV88" s="7">
        <f t="shared" si="355"/>
        <v>200.02500000000001</v>
      </c>
      <c r="GW88" s="7">
        <f t="shared" si="356"/>
        <v>17002.125</v>
      </c>
      <c r="GX88" s="7" cm="1">
        <f t="array" ref="GX88">SUMPRODUCT(--(SUM(G88,AC88,AY88,BU88,CQ88,DM88,EI88,FE88,GA88,GW88)&gt;PARAMETRELER!$D$21:$D$24), (SUM(G88,AC88,AY88,BU88,CQ88,DM88,EI88,FE88,GA88,GW88)-PARAMETRELER!$D$21:$D$24), {0.15;0.05;0.07;0.08})-SUM($H$2,H88,AD88,AZ88,BV88,CR88,DN88,EJ88,FF88,GB88)</f>
        <v>3400.4250000000029</v>
      </c>
      <c r="GY88" s="7">
        <f>PARAMETRELER!$D$17</f>
        <v>3400.4250000000029</v>
      </c>
      <c r="GZ88" s="7">
        <f t="shared" si="357"/>
        <v>170021.25</v>
      </c>
      <c r="HA88" s="7">
        <f t="shared" si="358"/>
        <v>153019.125</v>
      </c>
      <c r="HB88" s="7">
        <f t="shared" si="359"/>
        <v>20002.5</v>
      </c>
      <c r="HC88" s="5">
        <f>PARAMETRELER!$D$6</f>
        <v>20002.5</v>
      </c>
      <c r="HD88" s="7">
        <f t="shared" si="360"/>
        <v>0</v>
      </c>
      <c r="HE88" s="7">
        <f>IF(GS88&lt;=PARAMETRELER!$D$6,0,HD88*0.00759)</f>
        <v>0</v>
      </c>
      <c r="HF88" s="20">
        <f t="shared" si="301"/>
        <v>17002.125</v>
      </c>
      <c r="HG88" s="21">
        <f t="shared" si="302"/>
        <v>4100.5124999999998</v>
      </c>
      <c r="HH88" s="21">
        <f t="shared" si="260"/>
        <v>400.05</v>
      </c>
      <c r="HI88" s="20">
        <f t="shared" si="261"/>
        <v>24503.0625</v>
      </c>
      <c r="HJ88" s="44">
        <f t="shared" si="303"/>
        <v>1000.125</v>
      </c>
      <c r="HK88" s="45">
        <f t="shared" si="304"/>
        <v>23502.9375</v>
      </c>
      <c r="HM88" s="2">
        <v>86</v>
      </c>
      <c r="HN88" s="2" t="str">
        <f t="shared" si="262"/>
        <v xml:space="preserve"> AD SOYAD 86</v>
      </c>
      <c r="HO88" s="7">
        <f t="shared" si="361"/>
        <v>20002.5</v>
      </c>
      <c r="HP88" s="11">
        <f>PARAMETRELER!$D$4</f>
        <v>150018.75</v>
      </c>
      <c r="HQ88" s="7">
        <f t="shared" si="362"/>
        <v>2800.3500000000004</v>
      </c>
      <c r="HR88" s="7">
        <f t="shared" si="363"/>
        <v>200.02500000000001</v>
      </c>
      <c r="HS88" s="7">
        <f t="shared" si="364"/>
        <v>17002.125</v>
      </c>
      <c r="HT88" s="7" cm="1">
        <f t="array" ref="HT88">SUMPRODUCT(--(SUM(G88,AC88,AY88,BU88,CQ88,DM88,EI88,FE88,GA88,GW88,HS88)&gt;PARAMETRELER!$D$21:$D$24), (SUM(G88,AC88,AY88,BU88,CQ88,DM88,EI88,FE88,GA88,GW88,HS88)-PARAMETRELER!$D$21:$D$24), {0.15;0.05;0.07;0.08})-SUM($H$2,H88,AD88,AZ88,BV88,CR88,DN88,EJ88,FF88,GB88,GX88)</f>
        <v>3400.4249999999993</v>
      </c>
      <c r="HU88" s="7">
        <f>PARAMETRELER!$D$18</f>
        <v>3400.4249999999993</v>
      </c>
      <c r="HV88" s="7">
        <f t="shared" si="365"/>
        <v>187023.375</v>
      </c>
      <c r="HW88" s="7">
        <f t="shared" si="366"/>
        <v>170021.25</v>
      </c>
      <c r="HX88" s="7">
        <f t="shared" si="367"/>
        <v>20002.5</v>
      </c>
      <c r="HY88" s="5">
        <f>PARAMETRELER!$D$6</f>
        <v>20002.5</v>
      </c>
      <c r="HZ88" s="7">
        <f t="shared" si="368"/>
        <v>0</v>
      </c>
      <c r="IA88" s="7">
        <f>IF(HO88&lt;=PARAMETRELER!$D$6,0,HZ88*0.00759)</f>
        <v>0</v>
      </c>
      <c r="IB88" s="20">
        <f t="shared" si="305"/>
        <v>17002.125</v>
      </c>
      <c r="IC88" s="21">
        <f t="shared" si="306"/>
        <v>4100.5124999999998</v>
      </c>
      <c r="ID88" s="21">
        <f t="shared" si="263"/>
        <v>400.05</v>
      </c>
      <c r="IE88" s="20">
        <f t="shared" si="264"/>
        <v>24503.0625</v>
      </c>
      <c r="IF88" s="44">
        <f t="shared" si="307"/>
        <v>1000.125</v>
      </c>
      <c r="IG88" s="45">
        <f t="shared" si="308"/>
        <v>23502.9375</v>
      </c>
      <c r="II88" s="2">
        <v>86</v>
      </c>
      <c r="IJ88" s="2" t="str">
        <f t="shared" si="265"/>
        <v xml:space="preserve"> AD SOYAD 86</v>
      </c>
      <c r="IK88" s="7">
        <f t="shared" si="369"/>
        <v>20002.5</v>
      </c>
      <c r="IL88" s="11">
        <f>PARAMETRELER!$D$4</f>
        <v>150018.75</v>
      </c>
      <c r="IM88" s="7">
        <f t="shared" si="370"/>
        <v>2800.3500000000004</v>
      </c>
      <c r="IN88" s="7">
        <f t="shared" si="371"/>
        <v>200.02500000000001</v>
      </c>
      <c r="IO88" s="7">
        <f t="shared" si="372"/>
        <v>17002.125</v>
      </c>
      <c r="IP88" s="7" cm="1">
        <f t="array" ref="IP88">SUMPRODUCT(--(SUM(G88,AC88,AY88,BU88,CQ88,DM88,EI88,FE88,GA88,GW88,HS88,IO88)&gt;PARAMETRELER!$D$21:$D$24), (SUM(G88,AC88,AY88,BU88,CQ88,DM88,EI88,FE88,GA88,GW88,HS88,IO88)-PARAMETRELER!$D$21:$D$24), {0.15;0.05;0.07;0.08})-SUM($H$2,H88,AD88,AZ88,BV88,CR88,DN88,EJ88,FF88,GB88,GX88,HT88)</f>
        <v>3400.4249999999993</v>
      </c>
      <c r="IQ88" s="7">
        <f>PARAMETRELER!$D$19</f>
        <v>3400.4249999999993</v>
      </c>
      <c r="IR88" s="7">
        <f t="shared" si="373"/>
        <v>204025.5</v>
      </c>
      <c r="IS88" s="7">
        <f t="shared" si="374"/>
        <v>187023.375</v>
      </c>
      <c r="IT88" s="7">
        <f t="shared" si="375"/>
        <v>20002.5</v>
      </c>
      <c r="IU88" s="5">
        <f>PARAMETRELER!$D$6</f>
        <v>20002.5</v>
      </c>
      <c r="IV88" s="7">
        <f t="shared" si="376"/>
        <v>0</v>
      </c>
      <c r="IW88" s="7">
        <f>IF(IK88&lt;=PARAMETRELER!$D$6,0,IV88*0.00759)</f>
        <v>0</v>
      </c>
      <c r="IX88" s="20">
        <f t="shared" si="309"/>
        <v>17002.125</v>
      </c>
      <c r="IY88" s="21">
        <f t="shared" si="310"/>
        <v>4100.5124999999998</v>
      </c>
      <c r="IZ88" s="21">
        <f t="shared" si="266"/>
        <v>400.05</v>
      </c>
      <c r="JA88" s="20">
        <f t="shared" si="267"/>
        <v>24503.0625</v>
      </c>
      <c r="JB88" s="44">
        <f t="shared" si="311"/>
        <v>1000.125</v>
      </c>
      <c r="JC88" s="45">
        <f t="shared" si="312"/>
        <v>23502.9375</v>
      </c>
    </row>
    <row r="89" spans="1:263" ht="15.6" x14ac:dyDescent="0.3">
      <c r="A89" s="3">
        <v>87</v>
      </c>
      <c r="B89" s="3" t="str">
        <f>'YILLIK MALİYET RAPORU'!B89</f>
        <v xml:space="preserve"> AD SOYAD 87</v>
      </c>
      <c r="C89" s="4">
        <f>'YILLIK MALİYET RAPORU'!C89</f>
        <v>20002.5</v>
      </c>
      <c r="D89" s="4">
        <f>PARAMETRELER!$D$4</f>
        <v>150018.75</v>
      </c>
      <c r="E89" s="4">
        <f t="shared" si="202"/>
        <v>2800.3500000000004</v>
      </c>
      <c r="F89" s="4">
        <f t="shared" si="203"/>
        <v>200.02500000000001</v>
      </c>
      <c r="G89" s="4">
        <f t="shared" si="204"/>
        <v>17002.125</v>
      </c>
      <c r="H89" s="4" cm="1">
        <f t="array" ref="H89">SUMPRODUCT(--(SUM(G89:G89)&gt;PARAMETRELER!$D$21:$D$24), (SUM(G89:G89)-PARAMETRELER!$D$21:$D$24), {0.15;0.05;0.07;0.08})-SUM($H$2:$H$2)</f>
        <v>2550.3187499999999</v>
      </c>
      <c r="I89" s="4">
        <f>PARAMETRELER!$D$8</f>
        <v>2550.3187499999999</v>
      </c>
      <c r="J89" s="4">
        <f t="shared" si="205"/>
        <v>17002.125</v>
      </c>
      <c r="K89" s="4">
        <v>0</v>
      </c>
      <c r="L89" s="4">
        <f t="shared" si="206"/>
        <v>20002.5</v>
      </c>
      <c r="M89" s="4">
        <f>PARAMETRELER!$D$6</f>
        <v>20002.5</v>
      </c>
      <c r="N89" s="4">
        <f t="shared" si="313"/>
        <v>0</v>
      </c>
      <c r="O89" s="4">
        <f>IF(C89&lt;=PARAMETRELER!$D$6,0,N89*0.00759)</f>
        <v>0</v>
      </c>
      <c r="P89" s="20">
        <f t="shared" si="207"/>
        <v>17002.125</v>
      </c>
      <c r="Q89" s="21">
        <f t="shared" si="208"/>
        <v>4100.5124999999998</v>
      </c>
      <c r="R89" s="21">
        <f t="shared" si="209"/>
        <v>400.05</v>
      </c>
      <c r="S89" s="22">
        <f t="shared" si="210"/>
        <v>24503.0625</v>
      </c>
      <c r="T89" s="44">
        <f t="shared" si="211"/>
        <v>1000.125</v>
      </c>
      <c r="U89" s="45">
        <f t="shared" si="268"/>
        <v>23502.9375</v>
      </c>
      <c r="W89" s="3">
        <v>87</v>
      </c>
      <c r="X89" s="3" t="str">
        <f t="shared" si="212"/>
        <v xml:space="preserve"> AD SOYAD 87</v>
      </c>
      <c r="Y89" s="4">
        <f t="shared" si="213"/>
        <v>20002.5</v>
      </c>
      <c r="Z89" s="4">
        <f>PARAMETRELER!$D$4</f>
        <v>150018.75</v>
      </c>
      <c r="AA89" s="4">
        <f t="shared" si="314"/>
        <v>2800.3500000000004</v>
      </c>
      <c r="AB89" s="4">
        <f t="shared" si="315"/>
        <v>200.02500000000001</v>
      </c>
      <c r="AC89" s="4">
        <f t="shared" si="214"/>
        <v>17002.125</v>
      </c>
      <c r="AD89" s="4" cm="1">
        <f t="array" ref="AD89">SUMPRODUCT(--(SUM(G89,AC89)&gt;PARAMETRELER!$D$21:$D$24), (SUM(G89,AC89)-PARAMETRELER!$D$21:$D$24), {0.15;0.05;0.07;0.08})-SUM($H$2,H89)</f>
        <v>2550.3187499999999</v>
      </c>
      <c r="AE89" s="4">
        <f>PARAMETRELER!$D$9</f>
        <v>2550.3187499999999</v>
      </c>
      <c r="AF89" s="4">
        <f t="shared" si="215"/>
        <v>34004.25</v>
      </c>
      <c r="AG89" s="4">
        <f t="shared" si="216"/>
        <v>17002.125</v>
      </c>
      <c r="AH89" s="4">
        <f t="shared" si="217"/>
        <v>20002.5</v>
      </c>
      <c r="AI89" s="4">
        <f>PARAMETRELER!$D$6</f>
        <v>20002.5</v>
      </c>
      <c r="AJ89" s="4">
        <f t="shared" si="316"/>
        <v>0</v>
      </c>
      <c r="AK89" s="4">
        <f>IF(Y89&lt;=PARAMETRELER!$D$6,0,AJ89*0.00759)</f>
        <v>0</v>
      </c>
      <c r="AL89" s="20">
        <f t="shared" si="269"/>
        <v>17002.125</v>
      </c>
      <c r="AM89" s="21">
        <f t="shared" si="270"/>
        <v>4100.5124999999998</v>
      </c>
      <c r="AN89" s="21">
        <f t="shared" si="218"/>
        <v>400.05</v>
      </c>
      <c r="AO89" s="22">
        <f t="shared" si="219"/>
        <v>24503.0625</v>
      </c>
      <c r="AP89" s="44">
        <f t="shared" si="271"/>
        <v>1000.125</v>
      </c>
      <c r="AQ89" s="45">
        <f t="shared" si="272"/>
        <v>23502.9375</v>
      </c>
      <c r="AS89" s="3">
        <v>87</v>
      </c>
      <c r="AT89" s="3" t="str">
        <f t="shared" si="220"/>
        <v xml:space="preserve"> AD SOYAD 87</v>
      </c>
      <c r="AU89" s="4">
        <f t="shared" si="221"/>
        <v>20002.5</v>
      </c>
      <c r="AV89" s="4">
        <f>PARAMETRELER!$D$4</f>
        <v>150018.75</v>
      </c>
      <c r="AW89" s="4">
        <f t="shared" si="317"/>
        <v>2800.3500000000004</v>
      </c>
      <c r="AX89" s="4">
        <f t="shared" si="318"/>
        <v>200.02500000000001</v>
      </c>
      <c r="AY89" s="4">
        <f t="shared" si="222"/>
        <v>17002.125</v>
      </c>
      <c r="AZ89" s="4" cm="1">
        <f t="array" ref="AZ89">SUMPRODUCT(--(SUM(G89,AC89,AY89)&gt;PARAMETRELER!$D$21:$D$24), (SUM(G89,AC89,AY89)-PARAMETRELER!$D$21:$D$24), {0.15;0.05;0.07;0.08})-SUM($H$2,H89,AD89)</f>
        <v>2550.3187499999995</v>
      </c>
      <c r="BA89" s="4">
        <f>PARAMETRELER!$D$10</f>
        <v>2550.3187499999995</v>
      </c>
      <c r="BB89" s="4">
        <f t="shared" si="223"/>
        <v>51006.375</v>
      </c>
      <c r="BC89" s="4">
        <f t="shared" si="224"/>
        <v>34004.25</v>
      </c>
      <c r="BD89" s="4">
        <f t="shared" si="225"/>
        <v>20002.5</v>
      </c>
      <c r="BE89" s="4">
        <f>PARAMETRELER!$D$6</f>
        <v>20002.5</v>
      </c>
      <c r="BF89" s="4">
        <f t="shared" si="319"/>
        <v>0</v>
      </c>
      <c r="BG89" s="4">
        <f>IF(AU89&lt;=PARAMETRELER!$D$6,0,BF89*0.00759)</f>
        <v>0</v>
      </c>
      <c r="BH89" s="20">
        <f t="shared" si="273"/>
        <v>17002.125</v>
      </c>
      <c r="BI89" s="21">
        <f t="shared" si="274"/>
        <v>4100.5124999999998</v>
      </c>
      <c r="BJ89" s="21">
        <f t="shared" si="226"/>
        <v>400.05</v>
      </c>
      <c r="BK89" s="22">
        <f t="shared" si="227"/>
        <v>24503.0625</v>
      </c>
      <c r="BL89" s="44">
        <f t="shared" si="275"/>
        <v>1000.125</v>
      </c>
      <c r="BM89" s="45">
        <f t="shared" si="276"/>
        <v>23502.9375</v>
      </c>
      <c r="BO89" s="3">
        <v>87</v>
      </c>
      <c r="BP89" s="3" t="str">
        <f t="shared" si="228"/>
        <v xml:space="preserve"> AD SOYAD 87</v>
      </c>
      <c r="BQ89" s="4">
        <f t="shared" si="229"/>
        <v>20002.5</v>
      </c>
      <c r="BR89" s="4">
        <f>PARAMETRELER!$D$4</f>
        <v>150018.75</v>
      </c>
      <c r="BS89" s="4">
        <f t="shared" si="320"/>
        <v>2800.3500000000004</v>
      </c>
      <c r="BT89" s="4">
        <f t="shared" si="321"/>
        <v>200.02500000000001</v>
      </c>
      <c r="BU89" s="4">
        <f t="shared" si="230"/>
        <v>17002.125</v>
      </c>
      <c r="BV89" s="4" cm="1">
        <f t="array" ref="BV89">SUMPRODUCT(--(SUM(G89,AC89,AY89,BU89)&gt;PARAMETRELER!$D$21:$D$24), (SUM(G89,AC89,AY89,BU89)-PARAMETRELER!$D$21:$D$24), {0.15;0.05;0.07;0.08})-SUM($H$2,H89,AD89,AZ89)</f>
        <v>2550.3187500000004</v>
      </c>
      <c r="BW89" s="4">
        <f>PARAMETRELER!$D$11</f>
        <v>2550.3187500000004</v>
      </c>
      <c r="BX89" s="4">
        <f t="shared" si="231"/>
        <v>68008.5</v>
      </c>
      <c r="BY89" s="4">
        <f t="shared" si="232"/>
        <v>51006.375</v>
      </c>
      <c r="BZ89" s="4">
        <f t="shared" si="233"/>
        <v>20002.5</v>
      </c>
      <c r="CA89" s="4">
        <f>PARAMETRELER!$D$6</f>
        <v>20002.5</v>
      </c>
      <c r="CB89" s="4">
        <f t="shared" si="322"/>
        <v>0</v>
      </c>
      <c r="CC89" s="4">
        <f>IF(BQ89&lt;=PARAMETRELER!$D$6,0,CB89*0.00759)</f>
        <v>0</v>
      </c>
      <c r="CD89" s="20">
        <f t="shared" si="277"/>
        <v>17002.125</v>
      </c>
      <c r="CE89" s="21">
        <f t="shared" si="278"/>
        <v>4100.5124999999998</v>
      </c>
      <c r="CF89" s="21">
        <f t="shared" si="234"/>
        <v>400.05</v>
      </c>
      <c r="CG89" s="22">
        <f t="shared" si="235"/>
        <v>24503.0625</v>
      </c>
      <c r="CH89" s="44">
        <f t="shared" si="279"/>
        <v>1000.125</v>
      </c>
      <c r="CI89" s="45">
        <f t="shared" si="280"/>
        <v>23502.9375</v>
      </c>
      <c r="CK89" s="3">
        <v>87</v>
      </c>
      <c r="CL89" s="3" t="str">
        <f t="shared" si="236"/>
        <v xml:space="preserve"> AD SOYAD 87</v>
      </c>
      <c r="CM89" s="4">
        <f t="shared" si="237"/>
        <v>20002.5</v>
      </c>
      <c r="CN89" s="4">
        <f>PARAMETRELER!$D$4</f>
        <v>150018.75</v>
      </c>
      <c r="CO89" s="4">
        <f t="shared" si="323"/>
        <v>2800.3500000000004</v>
      </c>
      <c r="CP89" s="4">
        <f t="shared" si="324"/>
        <v>200.02500000000001</v>
      </c>
      <c r="CQ89" s="4">
        <f t="shared" si="238"/>
        <v>17002.125</v>
      </c>
      <c r="CR89" s="4" cm="1">
        <f t="array" ref="CR89">SUMPRODUCT(--(SUM(G89,AC89,AY89,BU89,CQ89)&gt;PARAMETRELER!$D$21:$D$24), (SUM(G89,AC89,AY89,BU89,CQ89)-PARAMETRELER!$D$21:$D$24), {0.15;0.05;0.07;0.08})-SUM($H$2,H89,AD89,AZ89,BV89)</f>
        <v>2550.3187500000004</v>
      </c>
      <c r="CS89" s="4">
        <f>PARAMETRELER!$D$12</f>
        <v>2550.3187500000004</v>
      </c>
      <c r="CT89" s="4">
        <f t="shared" si="239"/>
        <v>85010.625</v>
      </c>
      <c r="CU89" s="4">
        <f t="shared" si="240"/>
        <v>68008.5</v>
      </c>
      <c r="CV89" s="4">
        <f t="shared" si="241"/>
        <v>20002.5</v>
      </c>
      <c r="CW89" s="4">
        <f>PARAMETRELER!$D$6</f>
        <v>20002.5</v>
      </c>
      <c r="CX89" s="4">
        <f t="shared" si="325"/>
        <v>0</v>
      </c>
      <c r="CY89" s="4">
        <f>IF(CM89&lt;=PARAMETRELER!$D$6,0,CX89*0.00759)</f>
        <v>0</v>
      </c>
      <c r="CZ89" s="20">
        <f t="shared" si="281"/>
        <v>17002.125</v>
      </c>
      <c r="DA89" s="21">
        <f t="shared" si="282"/>
        <v>4100.5124999999998</v>
      </c>
      <c r="DB89" s="21">
        <f t="shared" si="242"/>
        <v>400.05</v>
      </c>
      <c r="DC89" s="22">
        <f t="shared" si="243"/>
        <v>24503.0625</v>
      </c>
      <c r="DD89" s="44">
        <f t="shared" si="283"/>
        <v>1000.125</v>
      </c>
      <c r="DE89" s="45">
        <f t="shared" si="284"/>
        <v>23502.9375</v>
      </c>
      <c r="DG89" s="3">
        <v>87</v>
      </c>
      <c r="DH89" s="3" t="str">
        <f t="shared" si="377"/>
        <v xml:space="preserve"> AD SOYAD 87</v>
      </c>
      <c r="DI89" s="4">
        <f t="shared" si="378"/>
        <v>20002.5</v>
      </c>
      <c r="DJ89" s="4">
        <f>PARAMETRELER!$D$4</f>
        <v>150018.75</v>
      </c>
      <c r="DK89" s="4">
        <f t="shared" si="326"/>
        <v>2800.3500000000004</v>
      </c>
      <c r="DL89" s="4">
        <f t="shared" si="327"/>
        <v>200.02500000000001</v>
      </c>
      <c r="DM89" s="4">
        <f t="shared" si="244"/>
        <v>17002.125</v>
      </c>
      <c r="DN89" s="4" cm="1">
        <f t="array" ref="DN89">SUMPRODUCT(--(SUM(G89,AC89,AY89,BU89,CQ89,DM89)&gt;PARAMETRELER!$D$21:$D$24), (SUM(G89,AC89,AY89,BU89,CQ89,DM89)-PARAMETRELER!$D$21:$D$24), {0.15;0.05;0.07;0.08})-SUM($H$2,H89,AD89,AZ89,BV89,CR89)</f>
        <v>2550.3187499999985</v>
      </c>
      <c r="DO89" s="4">
        <f>PARAMETRELER!$D$13</f>
        <v>2550.3187499999985</v>
      </c>
      <c r="DP89" s="4">
        <f t="shared" si="245"/>
        <v>102012.75</v>
      </c>
      <c r="DQ89" s="4">
        <f t="shared" si="246"/>
        <v>85010.625</v>
      </c>
      <c r="DR89" s="4">
        <f t="shared" si="247"/>
        <v>20002.5</v>
      </c>
      <c r="DS89" s="4">
        <f>PARAMETRELER!$D$6</f>
        <v>20002.5</v>
      </c>
      <c r="DT89" s="4">
        <f t="shared" si="328"/>
        <v>0</v>
      </c>
      <c r="DU89" s="4">
        <f>IF(DI89&lt;=PARAMETRELER!$D$6,0,DT89*0.00759)</f>
        <v>0</v>
      </c>
      <c r="DV89" s="20">
        <f t="shared" si="285"/>
        <v>17002.125</v>
      </c>
      <c r="DW89" s="21">
        <f t="shared" si="286"/>
        <v>4100.5124999999998</v>
      </c>
      <c r="DX89" s="21">
        <f t="shared" si="248"/>
        <v>400.05</v>
      </c>
      <c r="DY89" s="22">
        <f t="shared" si="249"/>
        <v>24503.0625</v>
      </c>
      <c r="DZ89" s="44">
        <f t="shared" si="287"/>
        <v>1000.125</v>
      </c>
      <c r="EA89" s="45">
        <f t="shared" si="288"/>
        <v>23502.9375</v>
      </c>
      <c r="EC89" s="3">
        <v>87</v>
      </c>
      <c r="ED89" s="3" t="str">
        <f t="shared" si="250"/>
        <v xml:space="preserve"> AD SOYAD 87</v>
      </c>
      <c r="EE89" s="4">
        <f t="shared" si="329"/>
        <v>20002.5</v>
      </c>
      <c r="EF89" s="4">
        <f>PARAMETRELER!$D$4</f>
        <v>150018.75</v>
      </c>
      <c r="EG89" s="4">
        <f t="shared" si="330"/>
        <v>2800.3500000000004</v>
      </c>
      <c r="EH89" s="4">
        <f t="shared" si="331"/>
        <v>200.02500000000001</v>
      </c>
      <c r="EI89" s="4">
        <f t="shared" si="332"/>
        <v>17002.125</v>
      </c>
      <c r="EJ89" s="4" cm="1">
        <f t="array" ref="EJ89">SUMPRODUCT(--(SUM(G89,AC89,AY89,BU89,CQ89,DM89,EI89)&gt;PARAMETRELER!$D$21:$D$24), (SUM(G89,AC89,AY89,BU89,CQ89,DM89,EI89)-PARAMETRELER!$D$21:$D$24), {0.15;0.05;0.07;0.08})-SUM($H$2,H89,AD89,AZ89,BV89,CR89,DN89)</f>
        <v>3001.0625000000036</v>
      </c>
      <c r="EK89" s="4">
        <f>PARAMETRELER!$D$14</f>
        <v>3001.0625000000036</v>
      </c>
      <c r="EL89" s="4">
        <f t="shared" si="333"/>
        <v>119014.875</v>
      </c>
      <c r="EM89" s="4">
        <f t="shared" si="334"/>
        <v>102012.75</v>
      </c>
      <c r="EN89" s="4">
        <f t="shared" si="335"/>
        <v>20002.5</v>
      </c>
      <c r="EO89" s="4">
        <f>PARAMETRELER!$D$6</f>
        <v>20002.5</v>
      </c>
      <c r="EP89" s="4">
        <f t="shared" si="336"/>
        <v>0</v>
      </c>
      <c r="EQ89" s="4">
        <f>IF(EE89&lt;=PARAMETRELER!$D$6,0,EP89*0.00759)</f>
        <v>0</v>
      </c>
      <c r="ER89" s="20">
        <f t="shared" si="289"/>
        <v>17002.125</v>
      </c>
      <c r="ES89" s="21">
        <f t="shared" si="290"/>
        <v>4100.5124999999998</v>
      </c>
      <c r="ET89" s="21">
        <f t="shared" si="251"/>
        <v>400.05</v>
      </c>
      <c r="EU89" s="22">
        <f t="shared" si="252"/>
        <v>24503.0625</v>
      </c>
      <c r="EV89" s="44">
        <f t="shared" si="291"/>
        <v>1000.125</v>
      </c>
      <c r="EW89" s="45">
        <f t="shared" si="292"/>
        <v>23502.9375</v>
      </c>
      <c r="EY89" s="3">
        <v>87</v>
      </c>
      <c r="EZ89" s="3" t="str">
        <f t="shared" si="253"/>
        <v xml:space="preserve"> AD SOYAD 87</v>
      </c>
      <c r="FA89" s="4">
        <f t="shared" si="337"/>
        <v>20002.5</v>
      </c>
      <c r="FB89" s="4">
        <f>PARAMETRELER!$D$4</f>
        <v>150018.75</v>
      </c>
      <c r="FC89" s="4">
        <f t="shared" si="338"/>
        <v>2800.3500000000004</v>
      </c>
      <c r="FD89" s="4">
        <f t="shared" si="339"/>
        <v>200.02500000000001</v>
      </c>
      <c r="FE89" s="4">
        <f t="shared" si="340"/>
        <v>17002.125</v>
      </c>
      <c r="FF89" s="4" cm="1">
        <f t="array" ref="FF89">SUMPRODUCT(--(SUM(G89,AC89,AY89,BU89,CQ89,DM89,EI89,FE89)&gt;PARAMETRELER!$D$21:$D$24), (SUM(G89,AC89,AY89,BU89,CQ89,DM89,EI89,FE89)-PARAMETRELER!$D$21:$D$24), {0.15;0.05;0.07;0.08})-SUM($H$2,H89,AD89,AZ89,BV89,CR89,DN89,EJ89)</f>
        <v>3400.4249999999956</v>
      </c>
      <c r="FG89" s="4">
        <f>PARAMETRELER!$D$15</f>
        <v>3400.4249999999956</v>
      </c>
      <c r="FH89" s="4">
        <f t="shared" si="341"/>
        <v>136017</v>
      </c>
      <c r="FI89" s="4">
        <f t="shared" si="342"/>
        <v>119014.875</v>
      </c>
      <c r="FJ89" s="4">
        <f t="shared" si="343"/>
        <v>20002.5</v>
      </c>
      <c r="FK89" s="4">
        <f>PARAMETRELER!$D$6</f>
        <v>20002.5</v>
      </c>
      <c r="FL89" s="4">
        <f t="shared" si="344"/>
        <v>0</v>
      </c>
      <c r="FM89" s="4">
        <f>IF(FA89&lt;=PARAMETRELER!$D$6,0,FL89*0.00759)</f>
        <v>0</v>
      </c>
      <c r="FN89" s="20">
        <f t="shared" si="293"/>
        <v>17002.125</v>
      </c>
      <c r="FO89" s="21">
        <f t="shared" si="294"/>
        <v>4100.5124999999998</v>
      </c>
      <c r="FP89" s="21">
        <f t="shared" si="254"/>
        <v>400.05</v>
      </c>
      <c r="FQ89" s="22">
        <f t="shared" si="255"/>
        <v>24503.0625</v>
      </c>
      <c r="FR89" s="44">
        <f t="shared" si="295"/>
        <v>1000.125</v>
      </c>
      <c r="FS89" s="45">
        <f t="shared" si="296"/>
        <v>23502.9375</v>
      </c>
      <c r="FU89" s="3">
        <v>87</v>
      </c>
      <c r="FV89" s="3" t="str">
        <f t="shared" si="256"/>
        <v xml:space="preserve"> AD SOYAD 87</v>
      </c>
      <c r="FW89" s="4">
        <f t="shared" si="345"/>
        <v>20002.5</v>
      </c>
      <c r="FX89" s="4">
        <f>PARAMETRELER!$D$4</f>
        <v>150018.75</v>
      </c>
      <c r="FY89" s="4">
        <f t="shared" si="346"/>
        <v>2800.3500000000004</v>
      </c>
      <c r="FZ89" s="4">
        <f t="shared" si="347"/>
        <v>200.02500000000001</v>
      </c>
      <c r="GA89" s="4">
        <f t="shared" si="348"/>
        <v>17002.125</v>
      </c>
      <c r="GB89" s="4" cm="1">
        <f t="array" ref="GB89">SUMPRODUCT(--(SUM(G89,AC89,AY89,BU89,CQ89,DM89,EI89,FE89,GA89)&gt;PARAMETRELER!$D$21:$D$24), (SUM(G89,AC89,AY89,BU89,CQ89,DM89,EI89,FE89,GA89)-PARAMETRELER!$D$21:$D$24), {0.15;0.05;0.07;0.08})-SUM($H$2,H89,AD89,AZ89,BV89,CR89,DN89,EJ89,FF89)</f>
        <v>3400.4249999999993</v>
      </c>
      <c r="GC89" s="4">
        <f>PARAMETRELER!$D$16</f>
        <v>3400.4249999999993</v>
      </c>
      <c r="GD89" s="4">
        <f t="shared" si="349"/>
        <v>153019.125</v>
      </c>
      <c r="GE89" s="4">
        <f t="shared" si="350"/>
        <v>136017</v>
      </c>
      <c r="GF89" s="4">
        <f t="shared" si="351"/>
        <v>20002.5</v>
      </c>
      <c r="GG89" s="4">
        <f>PARAMETRELER!$D$6</f>
        <v>20002.5</v>
      </c>
      <c r="GH89" s="4">
        <f t="shared" si="352"/>
        <v>0</v>
      </c>
      <c r="GI89" s="4">
        <f>IF(FW89&lt;=PARAMETRELER!$D$6,0,GH89*0.00759)</f>
        <v>0</v>
      </c>
      <c r="GJ89" s="20">
        <f t="shared" si="297"/>
        <v>17002.125</v>
      </c>
      <c r="GK89" s="21">
        <f t="shared" si="298"/>
        <v>4100.5124999999998</v>
      </c>
      <c r="GL89" s="21">
        <f t="shared" si="257"/>
        <v>400.05</v>
      </c>
      <c r="GM89" s="22">
        <f t="shared" si="258"/>
        <v>24503.0625</v>
      </c>
      <c r="GN89" s="44">
        <f t="shared" si="299"/>
        <v>1000.125</v>
      </c>
      <c r="GO89" s="45">
        <f t="shared" si="300"/>
        <v>23502.9375</v>
      </c>
      <c r="GQ89" s="3">
        <v>87</v>
      </c>
      <c r="GR89" s="3" t="str">
        <f t="shared" si="259"/>
        <v xml:space="preserve"> AD SOYAD 87</v>
      </c>
      <c r="GS89" s="4">
        <f t="shared" si="353"/>
        <v>20002.5</v>
      </c>
      <c r="GT89" s="4">
        <f>PARAMETRELER!$D$4</f>
        <v>150018.75</v>
      </c>
      <c r="GU89" s="4">
        <f t="shared" si="354"/>
        <v>2800.3500000000004</v>
      </c>
      <c r="GV89" s="4">
        <f t="shared" si="355"/>
        <v>200.02500000000001</v>
      </c>
      <c r="GW89" s="4">
        <f t="shared" si="356"/>
        <v>17002.125</v>
      </c>
      <c r="GX89" s="4" cm="1">
        <f t="array" ref="GX89">SUMPRODUCT(--(SUM(G89,AC89,AY89,BU89,CQ89,DM89,EI89,FE89,GA89,GW89)&gt;PARAMETRELER!$D$21:$D$24), (SUM(G89,AC89,AY89,BU89,CQ89,DM89,EI89,FE89,GA89,GW89)-PARAMETRELER!$D$21:$D$24), {0.15;0.05;0.07;0.08})-SUM($H$2,H89,AD89,AZ89,BV89,CR89,DN89,EJ89,FF89,GB89)</f>
        <v>3400.4250000000029</v>
      </c>
      <c r="GY89" s="4">
        <f>PARAMETRELER!$D$17</f>
        <v>3400.4250000000029</v>
      </c>
      <c r="GZ89" s="4">
        <f t="shared" si="357"/>
        <v>170021.25</v>
      </c>
      <c r="HA89" s="4">
        <f t="shared" si="358"/>
        <v>153019.125</v>
      </c>
      <c r="HB89" s="4">
        <f t="shared" si="359"/>
        <v>20002.5</v>
      </c>
      <c r="HC89" s="4">
        <f>PARAMETRELER!$D$6</f>
        <v>20002.5</v>
      </c>
      <c r="HD89" s="4">
        <f t="shared" si="360"/>
        <v>0</v>
      </c>
      <c r="HE89" s="4">
        <f>IF(GS89&lt;=PARAMETRELER!$D$6,0,HD89*0.00759)</f>
        <v>0</v>
      </c>
      <c r="HF89" s="20">
        <f t="shared" si="301"/>
        <v>17002.125</v>
      </c>
      <c r="HG89" s="21">
        <f t="shared" si="302"/>
        <v>4100.5124999999998</v>
      </c>
      <c r="HH89" s="21">
        <f t="shared" si="260"/>
        <v>400.05</v>
      </c>
      <c r="HI89" s="22">
        <f t="shared" si="261"/>
        <v>24503.0625</v>
      </c>
      <c r="HJ89" s="44">
        <f t="shared" si="303"/>
        <v>1000.125</v>
      </c>
      <c r="HK89" s="45">
        <f t="shared" si="304"/>
        <v>23502.9375</v>
      </c>
      <c r="HM89" s="3">
        <v>87</v>
      </c>
      <c r="HN89" s="3" t="str">
        <f t="shared" si="262"/>
        <v xml:space="preserve"> AD SOYAD 87</v>
      </c>
      <c r="HO89" s="4">
        <f t="shared" si="361"/>
        <v>20002.5</v>
      </c>
      <c r="HP89" s="4">
        <f>PARAMETRELER!$D$4</f>
        <v>150018.75</v>
      </c>
      <c r="HQ89" s="4">
        <f t="shared" si="362"/>
        <v>2800.3500000000004</v>
      </c>
      <c r="HR89" s="4">
        <f t="shared" si="363"/>
        <v>200.02500000000001</v>
      </c>
      <c r="HS89" s="4">
        <f t="shared" si="364"/>
        <v>17002.125</v>
      </c>
      <c r="HT89" s="4" cm="1">
        <f t="array" ref="HT89">SUMPRODUCT(--(SUM(G89,AC89,AY89,BU89,CQ89,DM89,EI89,FE89,GA89,GW89,HS89)&gt;PARAMETRELER!$D$21:$D$24), (SUM(G89,AC89,AY89,BU89,CQ89,DM89,EI89,FE89,GA89,GW89,HS89)-PARAMETRELER!$D$21:$D$24), {0.15;0.05;0.07;0.08})-SUM($H$2,H89,AD89,AZ89,BV89,CR89,DN89,EJ89,FF89,GB89,GX89)</f>
        <v>3400.4249999999993</v>
      </c>
      <c r="HU89" s="4">
        <f>PARAMETRELER!$D$18</f>
        <v>3400.4249999999993</v>
      </c>
      <c r="HV89" s="4">
        <f t="shared" si="365"/>
        <v>187023.375</v>
      </c>
      <c r="HW89" s="4">
        <f t="shared" si="366"/>
        <v>170021.25</v>
      </c>
      <c r="HX89" s="4">
        <f t="shared" si="367"/>
        <v>20002.5</v>
      </c>
      <c r="HY89" s="4">
        <f>PARAMETRELER!$D$6</f>
        <v>20002.5</v>
      </c>
      <c r="HZ89" s="4">
        <f t="shared" si="368"/>
        <v>0</v>
      </c>
      <c r="IA89" s="4">
        <f>IF(HO89&lt;=PARAMETRELER!$D$6,0,HZ89*0.00759)</f>
        <v>0</v>
      </c>
      <c r="IB89" s="20">
        <f t="shared" si="305"/>
        <v>17002.125</v>
      </c>
      <c r="IC89" s="21">
        <f t="shared" si="306"/>
        <v>4100.5124999999998</v>
      </c>
      <c r="ID89" s="21">
        <f t="shared" si="263"/>
        <v>400.05</v>
      </c>
      <c r="IE89" s="22">
        <f t="shared" si="264"/>
        <v>24503.0625</v>
      </c>
      <c r="IF89" s="44">
        <f t="shared" si="307"/>
        <v>1000.125</v>
      </c>
      <c r="IG89" s="45">
        <f t="shared" si="308"/>
        <v>23502.9375</v>
      </c>
      <c r="II89" s="3">
        <v>87</v>
      </c>
      <c r="IJ89" s="3" t="str">
        <f t="shared" si="265"/>
        <v xml:space="preserve"> AD SOYAD 87</v>
      </c>
      <c r="IK89" s="4">
        <f t="shared" si="369"/>
        <v>20002.5</v>
      </c>
      <c r="IL89" s="4">
        <f>PARAMETRELER!$D$4</f>
        <v>150018.75</v>
      </c>
      <c r="IM89" s="4">
        <f t="shared" si="370"/>
        <v>2800.3500000000004</v>
      </c>
      <c r="IN89" s="4">
        <f t="shared" si="371"/>
        <v>200.02500000000001</v>
      </c>
      <c r="IO89" s="4">
        <f t="shared" si="372"/>
        <v>17002.125</v>
      </c>
      <c r="IP89" s="4" cm="1">
        <f t="array" ref="IP89">SUMPRODUCT(--(SUM(G89,AC89,AY89,BU89,CQ89,DM89,EI89,FE89,GA89,GW89,HS89,IO89)&gt;PARAMETRELER!$D$21:$D$24), (SUM(G89,AC89,AY89,BU89,CQ89,DM89,EI89,FE89,GA89,GW89,HS89,IO89)-PARAMETRELER!$D$21:$D$24), {0.15;0.05;0.07;0.08})-SUM($H$2,H89,AD89,AZ89,BV89,CR89,DN89,EJ89,FF89,GB89,GX89,HT89)</f>
        <v>3400.4249999999993</v>
      </c>
      <c r="IQ89" s="4">
        <f>PARAMETRELER!$D$19</f>
        <v>3400.4249999999993</v>
      </c>
      <c r="IR89" s="4">
        <f t="shared" si="373"/>
        <v>204025.5</v>
      </c>
      <c r="IS89" s="4">
        <f t="shared" si="374"/>
        <v>187023.375</v>
      </c>
      <c r="IT89" s="4">
        <f t="shared" si="375"/>
        <v>20002.5</v>
      </c>
      <c r="IU89" s="4">
        <f>PARAMETRELER!$D$6</f>
        <v>20002.5</v>
      </c>
      <c r="IV89" s="4">
        <f t="shared" si="376"/>
        <v>0</v>
      </c>
      <c r="IW89" s="4">
        <f>IF(IK89&lt;=PARAMETRELER!$D$6,0,IV89*0.00759)</f>
        <v>0</v>
      </c>
      <c r="IX89" s="20">
        <f t="shared" si="309"/>
        <v>17002.125</v>
      </c>
      <c r="IY89" s="21">
        <f t="shared" si="310"/>
        <v>4100.5124999999998</v>
      </c>
      <c r="IZ89" s="21">
        <f t="shared" si="266"/>
        <v>400.05</v>
      </c>
      <c r="JA89" s="22">
        <f t="shared" si="267"/>
        <v>24503.0625</v>
      </c>
      <c r="JB89" s="44">
        <f t="shared" si="311"/>
        <v>1000.125</v>
      </c>
      <c r="JC89" s="45">
        <f t="shared" si="312"/>
        <v>23502.9375</v>
      </c>
    </row>
    <row r="90" spans="1:263" ht="15.6" x14ac:dyDescent="0.3">
      <c r="A90" s="2">
        <v>88</v>
      </c>
      <c r="B90" s="2" t="str">
        <f>'YILLIK MALİYET RAPORU'!B90</f>
        <v xml:space="preserve"> AD SOYAD 88</v>
      </c>
      <c r="C90" s="7">
        <f>'YILLIK MALİYET RAPORU'!C90</f>
        <v>20002.5</v>
      </c>
      <c r="D90" s="11">
        <f>PARAMETRELER!$D$4</f>
        <v>150018.75</v>
      </c>
      <c r="E90" s="7">
        <f t="shared" si="202"/>
        <v>2800.3500000000004</v>
      </c>
      <c r="F90" s="7">
        <f t="shared" si="203"/>
        <v>200.02500000000001</v>
      </c>
      <c r="G90" s="7">
        <f t="shared" si="204"/>
        <v>17002.125</v>
      </c>
      <c r="H90" s="7" cm="1">
        <f t="array" ref="H90">SUMPRODUCT(--(SUM(G90:G90)&gt;PARAMETRELER!$D$21:$D$24), (SUM(G90:G90)-PARAMETRELER!$D$21:$D$24), {0.15;0.05;0.07;0.08})-SUM($H$2:$H$2)</f>
        <v>2550.3187499999999</v>
      </c>
      <c r="I90" s="7">
        <f>PARAMETRELER!$D$8</f>
        <v>2550.3187499999999</v>
      </c>
      <c r="J90" s="7">
        <f t="shared" si="205"/>
        <v>17002.125</v>
      </c>
      <c r="K90" s="7">
        <v>0</v>
      </c>
      <c r="L90" s="7">
        <f t="shared" si="206"/>
        <v>20002.5</v>
      </c>
      <c r="M90" s="5">
        <f>PARAMETRELER!$D$6</f>
        <v>20002.5</v>
      </c>
      <c r="N90" s="7">
        <f t="shared" si="313"/>
        <v>0</v>
      </c>
      <c r="O90" s="7">
        <f>IF(C90&lt;=PARAMETRELER!$D$6,0,N90*0.00759)</f>
        <v>0</v>
      </c>
      <c r="P90" s="20">
        <f t="shared" si="207"/>
        <v>17002.125</v>
      </c>
      <c r="Q90" s="21">
        <f t="shared" si="208"/>
        <v>4100.5124999999998</v>
      </c>
      <c r="R90" s="21">
        <f t="shared" si="209"/>
        <v>400.05</v>
      </c>
      <c r="S90" s="20">
        <f t="shared" si="210"/>
        <v>24503.0625</v>
      </c>
      <c r="T90" s="44">
        <f t="shared" si="211"/>
        <v>1000.125</v>
      </c>
      <c r="U90" s="45">
        <f t="shared" si="268"/>
        <v>23502.9375</v>
      </c>
      <c r="W90" s="2">
        <v>88</v>
      </c>
      <c r="X90" s="2" t="str">
        <f t="shared" si="212"/>
        <v xml:space="preserve"> AD SOYAD 88</v>
      </c>
      <c r="Y90" s="7">
        <f t="shared" si="213"/>
        <v>20002.5</v>
      </c>
      <c r="Z90" s="11">
        <f>PARAMETRELER!$D$4</f>
        <v>150018.75</v>
      </c>
      <c r="AA90" s="7">
        <f t="shared" si="314"/>
        <v>2800.3500000000004</v>
      </c>
      <c r="AB90" s="7">
        <f t="shared" si="315"/>
        <v>200.02500000000001</v>
      </c>
      <c r="AC90" s="7">
        <f t="shared" si="214"/>
        <v>17002.125</v>
      </c>
      <c r="AD90" s="7" cm="1">
        <f t="array" ref="AD90">SUMPRODUCT(--(SUM(G90,AC90)&gt;PARAMETRELER!$D$21:$D$24), (SUM(G90,AC90)-PARAMETRELER!$D$21:$D$24), {0.15;0.05;0.07;0.08})-SUM($H$2,H90)</f>
        <v>2550.3187499999999</v>
      </c>
      <c r="AE90" s="7">
        <f>PARAMETRELER!$D$9</f>
        <v>2550.3187499999999</v>
      </c>
      <c r="AF90" s="7">
        <f t="shared" si="215"/>
        <v>34004.25</v>
      </c>
      <c r="AG90" s="7">
        <f t="shared" si="216"/>
        <v>17002.125</v>
      </c>
      <c r="AH90" s="7">
        <f t="shared" si="217"/>
        <v>20002.5</v>
      </c>
      <c r="AI90" s="5">
        <f>PARAMETRELER!$D$6</f>
        <v>20002.5</v>
      </c>
      <c r="AJ90" s="7">
        <f t="shared" si="316"/>
        <v>0</v>
      </c>
      <c r="AK90" s="7">
        <f>IF(Y90&lt;=PARAMETRELER!$D$6,0,AJ90*0.00759)</f>
        <v>0</v>
      </c>
      <c r="AL90" s="20">
        <f t="shared" si="269"/>
        <v>17002.125</v>
      </c>
      <c r="AM90" s="21">
        <f t="shared" si="270"/>
        <v>4100.5124999999998</v>
      </c>
      <c r="AN90" s="21">
        <f t="shared" si="218"/>
        <v>400.05</v>
      </c>
      <c r="AO90" s="20">
        <f t="shared" si="219"/>
        <v>24503.0625</v>
      </c>
      <c r="AP90" s="44">
        <f t="shared" si="271"/>
        <v>1000.125</v>
      </c>
      <c r="AQ90" s="45">
        <f t="shared" si="272"/>
        <v>23502.9375</v>
      </c>
      <c r="AS90" s="2">
        <v>88</v>
      </c>
      <c r="AT90" s="2" t="str">
        <f t="shared" si="220"/>
        <v xml:space="preserve"> AD SOYAD 88</v>
      </c>
      <c r="AU90" s="7">
        <f t="shared" si="221"/>
        <v>20002.5</v>
      </c>
      <c r="AV90" s="11">
        <f>PARAMETRELER!$D$4</f>
        <v>150018.75</v>
      </c>
      <c r="AW90" s="7">
        <f t="shared" si="317"/>
        <v>2800.3500000000004</v>
      </c>
      <c r="AX90" s="7">
        <f t="shared" si="318"/>
        <v>200.02500000000001</v>
      </c>
      <c r="AY90" s="7">
        <f t="shared" si="222"/>
        <v>17002.125</v>
      </c>
      <c r="AZ90" s="7" cm="1">
        <f t="array" ref="AZ90">SUMPRODUCT(--(SUM(G90,AC90,AY90)&gt;PARAMETRELER!$D$21:$D$24), (SUM(G90,AC90,AY90)-PARAMETRELER!$D$21:$D$24), {0.15;0.05;0.07;0.08})-SUM($H$2,H90,AD90)</f>
        <v>2550.3187499999995</v>
      </c>
      <c r="BA90" s="7">
        <f>PARAMETRELER!$D$10</f>
        <v>2550.3187499999995</v>
      </c>
      <c r="BB90" s="7">
        <f t="shared" si="223"/>
        <v>51006.375</v>
      </c>
      <c r="BC90" s="7">
        <f t="shared" si="224"/>
        <v>34004.25</v>
      </c>
      <c r="BD90" s="7">
        <f t="shared" si="225"/>
        <v>20002.5</v>
      </c>
      <c r="BE90" s="5">
        <f>PARAMETRELER!$D$6</f>
        <v>20002.5</v>
      </c>
      <c r="BF90" s="7">
        <f t="shared" si="319"/>
        <v>0</v>
      </c>
      <c r="BG90" s="7">
        <f>IF(AU90&lt;=PARAMETRELER!$D$6,0,BF90*0.00759)</f>
        <v>0</v>
      </c>
      <c r="BH90" s="20">
        <f t="shared" si="273"/>
        <v>17002.125</v>
      </c>
      <c r="BI90" s="21">
        <f t="shared" si="274"/>
        <v>4100.5124999999998</v>
      </c>
      <c r="BJ90" s="21">
        <f t="shared" si="226"/>
        <v>400.05</v>
      </c>
      <c r="BK90" s="20">
        <f t="shared" si="227"/>
        <v>24503.0625</v>
      </c>
      <c r="BL90" s="44">
        <f t="shared" si="275"/>
        <v>1000.125</v>
      </c>
      <c r="BM90" s="45">
        <f t="shared" si="276"/>
        <v>23502.9375</v>
      </c>
      <c r="BO90" s="2">
        <v>88</v>
      </c>
      <c r="BP90" s="2" t="str">
        <f t="shared" si="228"/>
        <v xml:space="preserve"> AD SOYAD 88</v>
      </c>
      <c r="BQ90" s="7">
        <f t="shared" si="229"/>
        <v>20002.5</v>
      </c>
      <c r="BR90" s="11">
        <f>PARAMETRELER!$D$4</f>
        <v>150018.75</v>
      </c>
      <c r="BS90" s="7">
        <f t="shared" si="320"/>
        <v>2800.3500000000004</v>
      </c>
      <c r="BT90" s="7">
        <f t="shared" si="321"/>
        <v>200.02500000000001</v>
      </c>
      <c r="BU90" s="7">
        <f t="shared" si="230"/>
        <v>17002.125</v>
      </c>
      <c r="BV90" s="7" cm="1">
        <f t="array" ref="BV90">SUMPRODUCT(--(SUM(G90,AC90,AY90,BU90)&gt;PARAMETRELER!$D$21:$D$24), (SUM(G90,AC90,AY90,BU90)-PARAMETRELER!$D$21:$D$24), {0.15;0.05;0.07;0.08})-SUM($H$2,H90,AD90,AZ90)</f>
        <v>2550.3187500000004</v>
      </c>
      <c r="BW90" s="7">
        <f>PARAMETRELER!$D$11</f>
        <v>2550.3187500000004</v>
      </c>
      <c r="BX90" s="7">
        <f t="shared" si="231"/>
        <v>68008.5</v>
      </c>
      <c r="BY90" s="7">
        <f t="shared" si="232"/>
        <v>51006.375</v>
      </c>
      <c r="BZ90" s="7">
        <f t="shared" si="233"/>
        <v>20002.5</v>
      </c>
      <c r="CA90" s="5">
        <f>PARAMETRELER!$D$6</f>
        <v>20002.5</v>
      </c>
      <c r="CB90" s="7">
        <f t="shared" si="322"/>
        <v>0</v>
      </c>
      <c r="CC90" s="7">
        <f>IF(BQ90&lt;=PARAMETRELER!$D$6,0,CB90*0.00759)</f>
        <v>0</v>
      </c>
      <c r="CD90" s="20">
        <f t="shared" si="277"/>
        <v>17002.125</v>
      </c>
      <c r="CE90" s="21">
        <f t="shared" si="278"/>
        <v>4100.5124999999998</v>
      </c>
      <c r="CF90" s="21">
        <f t="shared" si="234"/>
        <v>400.05</v>
      </c>
      <c r="CG90" s="20">
        <f t="shared" si="235"/>
        <v>24503.0625</v>
      </c>
      <c r="CH90" s="44">
        <f t="shared" si="279"/>
        <v>1000.125</v>
      </c>
      <c r="CI90" s="45">
        <f t="shared" si="280"/>
        <v>23502.9375</v>
      </c>
      <c r="CK90" s="2">
        <v>88</v>
      </c>
      <c r="CL90" s="2" t="str">
        <f t="shared" si="236"/>
        <v xml:space="preserve"> AD SOYAD 88</v>
      </c>
      <c r="CM90" s="7">
        <f t="shared" si="237"/>
        <v>20002.5</v>
      </c>
      <c r="CN90" s="11">
        <f>PARAMETRELER!$D$4</f>
        <v>150018.75</v>
      </c>
      <c r="CO90" s="7">
        <f t="shared" si="323"/>
        <v>2800.3500000000004</v>
      </c>
      <c r="CP90" s="7">
        <f t="shared" si="324"/>
        <v>200.02500000000001</v>
      </c>
      <c r="CQ90" s="7">
        <f t="shared" si="238"/>
        <v>17002.125</v>
      </c>
      <c r="CR90" s="7" cm="1">
        <f t="array" ref="CR90">SUMPRODUCT(--(SUM(G90,AC90,AY90,BU90,CQ90)&gt;PARAMETRELER!$D$21:$D$24), (SUM(G90,AC90,AY90,BU90,CQ90)-PARAMETRELER!$D$21:$D$24), {0.15;0.05;0.07;0.08})-SUM($H$2,H90,AD90,AZ90,BV90)</f>
        <v>2550.3187500000004</v>
      </c>
      <c r="CS90" s="7">
        <f>PARAMETRELER!$D$12</f>
        <v>2550.3187500000004</v>
      </c>
      <c r="CT90" s="7">
        <f t="shared" si="239"/>
        <v>85010.625</v>
      </c>
      <c r="CU90" s="7">
        <f t="shared" si="240"/>
        <v>68008.5</v>
      </c>
      <c r="CV90" s="7">
        <f t="shared" si="241"/>
        <v>20002.5</v>
      </c>
      <c r="CW90" s="5">
        <f>PARAMETRELER!$D$6</f>
        <v>20002.5</v>
      </c>
      <c r="CX90" s="7">
        <f t="shared" si="325"/>
        <v>0</v>
      </c>
      <c r="CY90" s="7">
        <f>IF(CM90&lt;=PARAMETRELER!$D$6,0,CX90*0.00759)</f>
        <v>0</v>
      </c>
      <c r="CZ90" s="20">
        <f t="shared" si="281"/>
        <v>17002.125</v>
      </c>
      <c r="DA90" s="21">
        <f t="shared" si="282"/>
        <v>4100.5124999999998</v>
      </c>
      <c r="DB90" s="21">
        <f t="shared" si="242"/>
        <v>400.05</v>
      </c>
      <c r="DC90" s="20">
        <f t="shared" si="243"/>
        <v>24503.0625</v>
      </c>
      <c r="DD90" s="44">
        <f t="shared" si="283"/>
        <v>1000.125</v>
      </c>
      <c r="DE90" s="45">
        <f t="shared" si="284"/>
        <v>23502.9375</v>
      </c>
      <c r="DG90" s="2">
        <v>88</v>
      </c>
      <c r="DH90" s="2" t="str">
        <f t="shared" si="377"/>
        <v xml:space="preserve"> AD SOYAD 88</v>
      </c>
      <c r="DI90" s="7">
        <f t="shared" si="378"/>
        <v>20002.5</v>
      </c>
      <c r="DJ90" s="11">
        <f>PARAMETRELER!$D$4</f>
        <v>150018.75</v>
      </c>
      <c r="DK90" s="7">
        <f t="shared" si="326"/>
        <v>2800.3500000000004</v>
      </c>
      <c r="DL90" s="7">
        <f t="shared" si="327"/>
        <v>200.02500000000001</v>
      </c>
      <c r="DM90" s="7">
        <f t="shared" si="244"/>
        <v>17002.125</v>
      </c>
      <c r="DN90" s="7" cm="1">
        <f t="array" ref="DN90">SUMPRODUCT(--(SUM(G90,AC90,AY90,BU90,CQ90,DM90)&gt;PARAMETRELER!$D$21:$D$24), (SUM(G90,AC90,AY90,BU90,CQ90,DM90)-PARAMETRELER!$D$21:$D$24), {0.15;0.05;0.07;0.08})-SUM($H$2,H90,AD90,AZ90,BV90,CR90)</f>
        <v>2550.3187499999985</v>
      </c>
      <c r="DO90" s="7">
        <f>PARAMETRELER!$D$13</f>
        <v>2550.3187499999985</v>
      </c>
      <c r="DP90" s="7">
        <f t="shared" si="245"/>
        <v>102012.75</v>
      </c>
      <c r="DQ90" s="7">
        <f t="shared" si="246"/>
        <v>85010.625</v>
      </c>
      <c r="DR90" s="7">
        <f t="shared" si="247"/>
        <v>20002.5</v>
      </c>
      <c r="DS90" s="5">
        <f>PARAMETRELER!$D$6</f>
        <v>20002.5</v>
      </c>
      <c r="DT90" s="7">
        <f t="shared" si="328"/>
        <v>0</v>
      </c>
      <c r="DU90" s="7">
        <f>IF(DI90&lt;=PARAMETRELER!$D$6,0,DT90*0.00759)</f>
        <v>0</v>
      </c>
      <c r="DV90" s="20">
        <f t="shared" si="285"/>
        <v>17002.125</v>
      </c>
      <c r="DW90" s="21">
        <f t="shared" si="286"/>
        <v>4100.5124999999998</v>
      </c>
      <c r="DX90" s="21">
        <f t="shared" si="248"/>
        <v>400.05</v>
      </c>
      <c r="DY90" s="20">
        <f t="shared" si="249"/>
        <v>24503.0625</v>
      </c>
      <c r="DZ90" s="44">
        <f t="shared" si="287"/>
        <v>1000.125</v>
      </c>
      <c r="EA90" s="45">
        <f t="shared" si="288"/>
        <v>23502.9375</v>
      </c>
      <c r="EC90" s="2">
        <v>88</v>
      </c>
      <c r="ED90" s="2" t="str">
        <f t="shared" si="250"/>
        <v xml:space="preserve"> AD SOYAD 88</v>
      </c>
      <c r="EE90" s="7">
        <f t="shared" si="329"/>
        <v>20002.5</v>
      </c>
      <c r="EF90" s="11">
        <f>PARAMETRELER!$D$4</f>
        <v>150018.75</v>
      </c>
      <c r="EG90" s="7">
        <f t="shared" si="330"/>
        <v>2800.3500000000004</v>
      </c>
      <c r="EH90" s="7">
        <f t="shared" si="331"/>
        <v>200.02500000000001</v>
      </c>
      <c r="EI90" s="7">
        <f t="shared" si="332"/>
        <v>17002.125</v>
      </c>
      <c r="EJ90" s="7" cm="1">
        <f t="array" ref="EJ90">SUMPRODUCT(--(SUM(G90,AC90,AY90,BU90,CQ90,DM90,EI90)&gt;PARAMETRELER!$D$21:$D$24), (SUM(G90,AC90,AY90,BU90,CQ90,DM90,EI90)-PARAMETRELER!$D$21:$D$24), {0.15;0.05;0.07;0.08})-SUM($H$2,H90,AD90,AZ90,BV90,CR90,DN90)</f>
        <v>3001.0625000000036</v>
      </c>
      <c r="EK90" s="7">
        <f>PARAMETRELER!$D$14</f>
        <v>3001.0625000000036</v>
      </c>
      <c r="EL90" s="7">
        <f t="shared" si="333"/>
        <v>119014.875</v>
      </c>
      <c r="EM90" s="7">
        <f t="shared" si="334"/>
        <v>102012.75</v>
      </c>
      <c r="EN90" s="7">
        <f t="shared" si="335"/>
        <v>20002.5</v>
      </c>
      <c r="EO90" s="5">
        <f>PARAMETRELER!$D$6</f>
        <v>20002.5</v>
      </c>
      <c r="EP90" s="7">
        <f t="shared" si="336"/>
        <v>0</v>
      </c>
      <c r="EQ90" s="7">
        <f>IF(EE90&lt;=PARAMETRELER!$D$6,0,EP90*0.00759)</f>
        <v>0</v>
      </c>
      <c r="ER90" s="20">
        <f t="shared" si="289"/>
        <v>17002.125</v>
      </c>
      <c r="ES90" s="21">
        <f t="shared" si="290"/>
        <v>4100.5124999999998</v>
      </c>
      <c r="ET90" s="21">
        <f t="shared" si="251"/>
        <v>400.05</v>
      </c>
      <c r="EU90" s="20">
        <f t="shared" si="252"/>
        <v>24503.0625</v>
      </c>
      <c r="EV90" s="44">
        <f t="shared" si="291"/>
        <v>1000.125</v>
      </c>
      <c r="EW90" s="45">
        <f t="shared" si="292"/>
        <v>23502.9375</v>
      </c>
      <c r="EY90" s="2">
        <v>88</v>
      </c>
      <c r="EZ90" s="2" t="str">
        <f t="shared" si="253"/>
        <v xml:space="preserve"> AD SOYAD 88</v>
      </c>
      <c r="FA90" s="7">
        <f t="shared" si="337"/>
        <v>20002.5</v>
      </c>
      <c r="FB90" s="11">
        <f>PARAMETRELER!$D$4</f>
        <v>150018.75</v>
      </c>
      <c r="FC90" s="7">
        <f t="shared" si="338"/>
        <v>2800.3500000000004</v>
      </c>
      <c r="FD90" s="7">
        <f t="shared" si="339"/>
        <v>200.02500000000001</v>
      </c>
      <c r="FE90" s="7">
        <f t="shared" si="340"/>
        <v>17002.125</v>
      </c>
      <c r="FF90" s="7" cm="1">
        <f t="array" ref="FF90">SUMPRODUCT(--(SUM(G90,AC90,AY90,BU90,CQ90,DM90,EI90,FE90)&gt;PARAMETRELER!$D$21:$D$24), (SUM(G90,AC90,AY90,BU90,CQ90,DM90,EI90,FE90)-PARAMETRELER!$D$21:$D$24), {0.15;0.05;0.07;0.08})-SUM($H$2,H90,AD90,AZ90,BV90,CR90,DN90,EJ90)</f>
        <v>3400.4249999999956</v>
      </c>
      <c r="FG90" s="7">
        <f>PARAMETRELER!$D$15</f>
        <v>3400.4249999999956</v>
      </c>
      <c r="FH90" s="7">
        <f t="shared" si="341"/>
        <v>136017</v>
      </c>
      <c r="FI90" s="7">
        <f t="shared" si="342"/>
        <v>119014.875</v>
      </c>
      <c r="FJ90" s="7">
        <f t="shared" si="343"/>
        <v>20002.5</v>
      </c>
      <c r="FK90" s="5">
        <f>PARAMETRELER!$D$6</f>
        <v>20002.5</v>
      </c>
      <c r="FL90" s="7">
        <f t="shared" si="344"/>
        <v>0</v>
      </c>
      <c r="FM90" s="7">
        <f>IF(FA90&lt;=PARAMETRELER!$D$6,0,FL90*0.00759)</f>
        <v>0</v>
      </c>
      <c r="FN90" s="20">
        <f t="shared" si="293"/>
        <v>17002.125</v>
      </c>
      <c r="FO90" s="21">
        <f t="shared" si="294"/>
        <v>4100.5124999999998</v>
      </c>
      <c r="FP90" s="21">
        <f t="shared" si="254"/>
        <v>400.05</v>
      </c>
      <c r="FQ90" s="20">
        <f t="shared" si="255"/>
        <v>24503.0625</v>
      </c>
      <c r="FR90" s="44">
        <f t="shared" si="295"/>
        <v>1000.125</v>
      </c>
      <c r="FS90" s="45">
        <f t="shared" si="296"/>
        <v>23502.9375</v>
      </c>
      <c r="FU90" s="2">
        <v>88</v>
      </c>
      <c r="FV90" s="2" t="str">
        <f t="shared" si="256"/>
        <v xml:space="preserve"> AD SOYAD 88</v>
      </c>
      <c r="FW90" s="7">
        <f t="shared" si="345"/>
        <v>20002.5</v>
      </c>
      <c r="FX90" s="11">
        <f>PARAMETRELER!$D$4</f>
        <v>150018.75</v>
      </c>
      <c r="FY90" s="7">
        <f t="shared" si="346"/>
        <v>2800.3500000000004</v>
      </c>
      <c r="FZ90" s="7">
        <f t="shared" si="347"/>
        <v>200.02500000000001</v>
      </c>
      <c r="GA90" s="7">
        <f t="shared" si="348"/>
        <v>17002.125</v>
      </c>
      <c r="GB90" s="7" cm="1">
        <f t="array" ref="GB90">SUMPRODUCT(--(SUM(G90,AC90,AY90,BU90,CQ90,DM90,EI90,FE90,GA90)&gt;PARAMETRELER!$D$21:$D$24), (SUM(G90,AC90,AY90,BU90,CQ90,DM90,EI90,FE90,GA90)-PARAMETRELER!$D$21:$D$24), {0.15;0.05;0.07;0.08})-SUM($H$2,H90,AD90,AZ90,BV90,CR90,DN90,EJ90,FF90)</f>
        <v>3400.4249999999993</v>
      </c>
      <c r="GC90" s="7">
        <f>PARAMETRELER!$D$16</f>
        <v>3400.4249999999993</v>
      </c>
      <c r="GD90" s="7">
        <f t="shared" si="349"/>
        <v>153019.125</v>
      </c>
      <c r="GE90" s="7">
        <f t="shared" si="350"/>
        <v>136017</v>
      </c>
      <c r="GF90" s="7">
        <f t="shared" si="351"/>
        <v>20002.5</v>
      </c>
      <c r="GG90" s="5">
        <f>PARAMETRELER!$D$6</f>
        <v>20002.5</v>
      </c>
      <c r="GH90" s="7">
        <f t="shared" si="352"/>
        <v>0</v>
      </c>
      <c r="GI90" s="7">
        <f>IF(FW90&lt;=PARAMETRELER!$D$6,0,GH90*0.00759)</f>
        <v>0</v>
      </c>
      <c r="GJ90" s="20">
        <f t="shared" si="297"/>
        <v>17002.125</v>
      </c>
      <c r="GK90" s="21">
        <f t="shared" si="298"/>
        <v>4100.5124999999998</v>
      </c>
      <c r="GL90" s="21">
        <f t="shared" si="257"/>
        <v>400.05</v>
      </c>
      <c r="GM90" s="20">
        <f t="shared" si="258"/>
        <v>24503.0625</v>
      </c>
      <c r="GN90" s="44">
        <f t="shared" si="299"/>
        <v>1000.125</v>
      </c>
      <c r="GO90" s="45">
        <f t="shared" si="300"/>
        <v>23502.9375</v>
      </c>
      <c r="GQ90" s="2">
        <v>88</v>
      </c>
      <c r="GR90" s="2" t="str">
        <f t="shared" si="259"/>
        <v xml:space="preserve"> AD SOYAD 88</v>
      </c>
      <c r="GS90" s="7">
        <f t="shared" si="353"/>
        <v>20002.5</v>
      </c>
      <c r="GT90" s="11">
        <f>PARAMETRELER!$D$4</f>
        <v>150018.75</v>
      </c>
      <c r="GU90" s="7">
        <f t="shared" si="354"/>
        <v>2800.3500000000004</v>
      </c>
      <c r="GV90" s="7">
        <f t="shared" si="355"/>
        <v>200.02500000000001</v>
      </c>
      <c r="GW90" s="7">
        <f t="shared" si="356"/>
        <v>17002.125</v>
      </c>
      <c r="GX90" s="7" cm="1">
        <f t="array" ref="GX90">SUMPRODUCT(--(SUM(G90,AC90,AY90,BU90,CQ90,DM90,EI90,FE90,GA90,GW90)&gt;PARAMETRELER!$D$21:$D$24), (SUM(G90,AC90,AY90,BU90,CQ90,DM90,EI90,FE90,GA90,GW90)-PARAMETRELER!$D$21:$D$24), {0.15;0.05;0.07;0.08})-SUM($H$2,H90,AD90,AZ90,BV90,CR90,DN90,EJ90,FF90,GB90)</f>
        <v>3400.4250000000029</v>
      </c>
      <c r="GY90" s="7">
        <f>PARAMETRELER!$D$17</f>
        <v>3400.4250000000029</v>
      </c>
      <c r="GZ90" s="7">
        <f t="shared" si="357"/>
        <v>170021.25</v>
      </c>
      <c r="HA90" s="7">
        <f t="shared" si="358"/>
        <v>153019.125</v>
      </c>
      <c r="HB90" s="7">
        <f t="shared" si="359"/>
        <v>20002.5</v>
      </c>
      <c r="HC90" s="5">
        <f>PARAMETRELER!$D$6</f>
        <v>20002.5</v>
      </c>
      <c r="HD90" s="7">
        <f t="shared" si="360"/>
        <v>0</v>
      </c>
      <c r="HE90" s="7">
        <f>IF(GS90&lt;=PARAMETRELER!$D$6,0,HD90*0.00759)</f>
        <v>0</v>
      </c>
      <c r="HF90" s="20">
        <f t="shared" si="301"/>
        <v>17002.125</v>
      </c>
      <c r="HG90" s="21">
        <f t="shared" si="302"/>
        <v>4100.5124999999998</v>
      </c>
      <c r="HH90" s="21">
        <f t="shared" si="260"/>
        <v>400.05</v>
      </c>
      <c r="HI90" s="20">
        <f t="shared" si="261"/>
        <v>24503.0625</v>
      </c>
      <c r="HJ90" s="44">
        <f t="shared" si="303"/>
        <v>1000.125</v>
      </c>
      <c r="HK90" s="45">
        <f t="shared" si="304"/>
        <v>23502.9375</v>
      </c>
      <c r="HM90" s="2">
        <v>88</v>
      </c>
      <c r="HN90" s="2" t="str">
        <f t="shared" si="262"/>
        <v xml:space="preserve"> AD SOYAD 88</v>
      </c>
      <c r="HO90" s="7">
        <f t="shared" si="361"/>
        <v>20002.5</v>
      </c>
      <c r="HP90" s="11">
        <f>PARAMETRELER!$D$4</f>
        <v>150018.75</v>
      </c>
      <c r="HQ90" s="7">
        <f t="shared" si="362"/>
        <v>2800.3500000000004</v>
      </c>
      <c r="HR90" s="7">
        <f t="shared" si="363"/>
        <v>200.02500000000001</v>
      </c>
      <c r="HS90" s="7">
        <f t="shared" si="364"/>
        <v>17002.125</v>
      </c>
      <c r="HT90" s="7" cm="1">
        <f t="array" ref="HT90">SUMPRODUCT(--(SUM(G90,AC90,AY90,BU90,CQ90,DM90,EI90,FE90,GA90,GW90,HS90)&gt;PARAMETRELER!$D$21:$D$24), (SUM(G90,AC90,AY90,BU90,CQ90,DM90,EI90,FE90,GA90,GW90,HS90)-PARAMETRELER!$D$21:$D$24), {0.15;0.05;0.07;0.08})-SUM($H$2,H90,AD90,AZ90,BV90,CR90,DN90,EJ90,FF90,GB90,GX90)</f>
        <v>3400.4249999999993</v>
      </c>
      <c r="HU90" s="7">
        <f>PARAMETRELER!$D$18</f>
        <v>3400.4249999999993</v>
      </c>
      <c r="HV90" s="7">
        <f t="shared" si="365"/>
        <v>187023.375</v>
      </c>
      <c r="HW90" s="7">
        <f t="shared" si="366"/>
        <v>170021.25</v>
      </c>
      <c r="HX90" s="7">
        <f t="shared" si="367"/>
        <v>20002.5</v>
      </c>
      <c r="HY90" s="5">
        <f>PARAMETRELER!$D$6</f>
        <v>20002.5</v>
      </c>
      <c r="HZ90" s="7">
        <f t="shared" si="368"/>
        <v>0</v>
      </c>
      <c r="IA90" s="7">
        <f>IF(HO90&lt;=PARAMETRELER!$D$6,0,HZ90*0.00759)</f>
        <v>0</v>
      </c>
      <c r="IB90" s="20">
        <f t="shared" si="305"/>
        <v>17002.125</v>
      </c>
      <c r="IC90" s="21">
        <f t="shared" si="306"/>
        <v>4100.5124999999998</v>
      </c>
      <c r="ID90" s="21">
        <f t="shared" si="263"/>
        <v>400.05</v>
      </c>
      <c r="IE90" s="20">
        <f t="shared" si="264"/>
        <v>24503.0625</v>
      </c>
      <c r="IF90" s="44">
        <f t="shared" si="307"/>
        <v>1000.125</v>
      </c>
      <c r="IG90" s="45">
        <f t="shared" si="308"/>
        <v>23502.9375</v>
      </c>
      <c r="II90" s="2">
        <v>88</v>
      </c>
      <c r="IJ90" s="2" t="str">
        <f t="shared" si="265"/>
        <v xml:space="preserve"> AD SOYAD 88</v>
      </c>
      <c r="IK90" s="7">
        <f t="shared" si="369"/>
        <v>20002.5</v>
      </c>
      <c r="IL90" s="11">
        <f>PARAMETRELER!$D$4</f>
        <v>150018.75</v>
      </c>
      <c r="IM90" s="7">
        <f t="shared" si="370"/>
        <v>2800.3500000000004</v>
      </c>
      <c r="IN90" s="7">
        <f t="shared" si="371"/>
        <v>200.02500000000001</v>
      </c>
      <c r="IO90" s="7">
        <f t="shared" si="372"/>
        <v>17002.125</v>
      </c>
      <c r="IP90" s="7" cm="1">
        <f t="array" ref="IP90">SUMPRODUCT(--(SUM(G90,AC90,AY90,BU90,CQ90,DM90,EI90,FE90,GA90,GW90,HS90,IO90)&gt;PARAMETRELER!$D$21:$D$24), (SUM(G90,AC90,AY90,BU90,CQ90,DM90,EI90,FE90,GA90,GW90,HS90,IO90)-PARAMETRELER!$D$21:$D$24), {0.15;0.05;0.07;0.08})-SUM($H$2,H90,AD90,AZ90,BV90,CR90,DN90,EJ90,FF90,GB90,GX90,HT90)</f>
        <v>3400.4249999999993</v>
      </c>
      <c r="IQ90" s="7">
        <f>PARAMETRELER!$D$19</f>
        <v>3400.4249999999993</v>
      </c>
      <c r="IR90" s="7">
        <f t="shared" si="373"/>
        <v>204025.5</v>
      </c>
      <c r="IS90" s="7">
        <f t="shared" si="374"/>
        <v>187023.375</v>
      </c>
      <c r="IT90" s="7">
        <f t="shared" si="375"/>
        <v>20002.5</v>
      </c>
      <c r="IU90" s="5">
        <f>PARAMETRELER!$D$6</f>
        <v>20002.5</v>
      </c>
      <c r="IV90" s="7">
        <f t="shared" si="376"/>
        <v>0</v>
      </c>
      <c r="IW90" s="7">
        <f>IF(IK90&lt;=PARAMETRELER!$D$6,0,IV90*0.00759)</f>
        <v>0</v>
      </c>
      <c r="IX90" s="20">
        <f t="shared" si="309"/>
        <v>17002.125</v>
      </c>
      <c r="IY90" s="21">
        <f t="shared" si="310"/>
        <v>4100.5124999999998</v>
      </c>
      <c r="IZ90" s="21">
        <f t="shared" si="266"/>
        <v>400.05</v>
      </c>
      <c r="JA90" s="20">
        <f t="shared" si="267"/>
        <v>24503.0625</v>
      </c>
      <c r="JB90" s="44">
        <f t="shared" si="311"/>
        <v>1000.125</v>
      </c>
      <c r="JC90" s="45">
        <f t="shared" si="312"/>
        <v>23502.9375</v>
      </c>
    </row>
    <row r="91" spans="1:263" ht="15.6" x14ac:dyDescent="0.3">
      <c r="A91" s="3">
        <v>89</v>
      </c>
      <c r="B91" s="3" t="str">
        <f>'YILLIK MALİYET RAPORU'!B91</f>
        <v xml:space="preserve"> AD SOYAD 89</v>
      </c>
      <c r="C91" s="4">
        <f>'YILLIK MALİYET RAPORU'!C91</f>
        <v>20002.5</v>
      </c>
      <c r="D91" s="4">
        <f>PARAMETRELER!$D$4</f>
        <v>150018.75</v>
      </c>
      <c r="E91" s="4">
        <f t="shared" si="202"/>
        <v>2800.3500000000004</v>
      </c>
      <c r="F91" s="4">
        <f t="shared" si="203"/>
        <v>200.02500000000001</v>
      </c>
      <c r="G91" s="4">
        <f t="shared" si="204"/>
        <v>17002.125</v>
      </c>
      <c r="H91" s="4" cm="1">
        <f t="array" ref="H91">SUMPRODUCT(--(SUM(G91:G91)&gt;PARAMETRELER!$D$21:$D$24), (SUM(G91:G91)-PARAMETRELER!$D$21:$D$24), {0.15;0.05;0.07;0.08})-SUM($H$2:$H$2)</f>
        <v>2550.3187499999999</v>
      </c>
      <c r="I91" s="4">
        <f>PARAMETRELER!$D$8</f>
        <v>2550.3187499999999</v>
      </c>
      <c r="J91" s="4">
        <f t="shared" si="205"/>
        <v>17002.125</v>
      </c>
      <c r="K91" s="4">
        <v>0</v>
      </c>
      <c r="L91" s="4">
        <f t="shared" si="206"/>
        <v>20002.5</v>
      </c>
      <c r="M91" s="4">
        <f>PARAMETRELER!$D$6</f>
        <v>20002.5</v>
      </c>
      <c r="N91" s="4">
        <f t="shared" si="313"/>
        <v>0</v>
      </c>
      <c r="O91" s="4">
        <f>IF(C91&lt;=PARAMETRELER!$D$6,0,N91*0.00759)</f>
        <v>0</v>
      </c>
      <c r="P91" s="20">
        <f t="shared" si="207"/>
        <v>17002.125</v>
      </c>
      <c r="Q91" s="21">
        <f t="shared" si="208"/>
        <v>4100.5124999999998</v>
      </c>
      <c r="R91" s="21">
        <f t="shared" si="209"/>
        <v>400.05</v>
      </c>
      <c r="S91" s="22">
        <f t="shared" si="210"/>
        <v>24503.0625</v>
      </c>
      <c r="T91" s="44">
        <f t="shared" si="211"/>
        <v>1000.125</v>
      </c>
      <c r="U91" s="45">
        <f t="shared" si="268"/>
        <v>23502.9375</v>
      </c>
      <c r="W91" s="3">
        <v>89</v>
      </c>
      <c r="X91" s="3" t="str">
        <f t="shared" si="212"/>
        <v xml:space="preserve"> AD SOYAD 89</v>
      </c>
      <c r="Y91" s="4">
        <f t="shared" si="213"/>
        <v>20002.5</v>
      </c>
      <c r="Z91" s="4">
        <f>PARAMETRELER!$D$4</f>
        <v>150018.75</v>
      </c>
      <c r="AA91" s="4">
        <f t="shared" si="314"/>
        <v>2800.3500000000004</v>
      </c>
      <c r="AB91" s="4">
        <f t="shared" si="315"/>
        <v>200.02500000000001</v>
      </c>
      <c r="AC91" s="4">
        <f t="shared" si="214"/>
        <v>17002.125</v>
      </c>
      <c r="AD91" s="4" cm="1">
        <f t="array" ref="AD91">SUMPRODUCT(--(SUM(G91,AC91)&gt;PARAMETRELER!$D$21:$D$24), (SUM(G91,AC91)-PARAMETRELER!$D$21:$D$24), {0.15;0.05;0.07;0.08})-SUM($H$2,H91)</f>
        <v>2550.3187499999999</v>
      </c>
      <c r="AE91" s="4">
        <f>PARAMETRELER!$D$9</f>
        <v>2550.3187499999999</v>
      </c>
      <c r="AF91" s="4">
        <f t="shared" si="215"/>
        <v>34004.25</v>
      </c>
      <c r="AG91" s="4">
        <f t="shared" si="216"/>
        <v>17002.125</v>
      </c>
      <c r="AH91" s="4">
        <f t="shared" si="217"/>
        <v>20002.5</v>
      </c>
      <c r="AI91" s="4">
        <f>PARAMETRELER!$D$6</f>
        <v>20002.5</v>
      </c>
      <c r="AJ91" s="4">
        <f t="shared" si="316"/>
        <v>0</v>
      </c>
      <c r="AK91" s="4">
        <f>IF(Y91&lt;=PARAMETRELER!$D$6,0,AJ91*0.00759)</f>
        <v>0</v>
      </c>
      <c r="AL91" s="20">
        <f t="shared" si="269"/>
        <v>17002.125</v>
      </c>
      <c r="AM91" s="21">
        <f t="shared" si="270"/>
        <v>4100.5124999999998</v>
      </c>
      <c r="AN91" s="21">
        <f t="shared" si="218"/>
        <v>400.05</v>
      </c>
      <c r="AO91" s="22">
        <f t="shared" si="219"/>
        <v>24503.0625</v>
      </c>
      <c r="AP91" s="44">
        <f t="shared" si="271"/>
        <v>1000.125</v>
      </c>
      <c r="AQ91" s="45">
        <f t="shared" si="272"/>
        <v>23502.9375</v>
      </c>
      <c r="AS91" s="3">
        <v>89</v>
      </c>
      <c r="AT91" s="3" t="str">
        <f t="shared" si="220"/>
        <v xml:space="preserve"> AD SOYAD 89</v>
      </c>
      <c r="AU91" s="4">
        <f t="shared" si="221"/>
        <v>20002.5</v>
      </c>
      <c r="AV91" s="4">
        <f>PARAMETRELER!$D$4</f>
        <v>150018.75</v>
      </c>
      <c r="AW91" s="4">
        <f t="shared" si="317"/>
        <v>2800.3500000000004</v>
      </c>
      <c r="AX91" s="4">
        <f t="shared" si="318"/>
        <v>200.02500000000001</v>
      </c>
      <c r="AY91" s="4">
        <f t="shared" si="222"/>
        <v>17002.125</v>
      </c>
      <c r="AZ91" s="4" cm="1">
        <f t="array" ref="AZ91">SUMPRODUCT(--(SUM(G91,AC91,AY91)&gt;PARAMETRELER!$D$21:$D$24), (SUM(G91,AC91,AY91)-PARAMETRELER!$D$21:$D$24), {0.15;0.05;0.07;0.08})-SUM($H$2,H91,AD91)</f>
        <v>2550.3187499999995</v>
      </c>
      <c r="BA91" s="4">
        <f>PARAMETRELER!$D$10</f>
        <v>2550.3187499999995</v>
      </c>
      <c r="BB91" s="4">
        <f t="shared" si="223"/>
        <v>51006.375</v>
      </c>
      <c r="BC91" s="4">
        <f t="shared" si="224"/>
        <v>34004.25</v>
      </c>
      <c r="BD91" s="4">
        <f t="shared" si="225"/>
        <v>20002.5</v>
      </c>
      <c r="BE91" s="4">
        <f>PARAMETRELER!$D$6</f>
        <v>20002.5</v>
      </c>
      <c r="BF91" s="4">
        <f t="shared" si="319"/>
        <v>0</v>
      </c>
      <c r="BG91" s="4">
        <f>IF(AU91&lt;=PARAMETRELER!$D$6,0,BF91*0.00759)</f>
        <v>0</v>
      </c>
      <c r="BH91" s="20">
        <f t="shared" si="273"/>
        <v>17002.125</v>
      </c>
      <c r="BI91" s="21">
        <f t="shared" si="274"/>
        <v>4100.5124999999998</v>
      </c>
      <c r="BJ91" s="21">
        <f t="shared" si="226"/>
        <v>400.05</v>
      </c>
      <c r="BK91" s="22">
        <f t="shared" si="227"/>
        <v>24503.0625</v>
      </c>
      <c r="BL91" s="44">
        <f t="shared" si="275"/>
        <v>1000.125</v>
      </c>
      <c r="BM91" s="45">
        <f t="shared" si="276"/>
        <v>23502.9375</v>
      </c>
      <c r="BO91" s="3">
        <v>89</v>
      </c>
      <c r="BP91" s="3" t="str">
        <f t="shared" si="228"/>
        <v xml:space="preserve"> AD SOYAD 89</v>
      </c>
      <c r="BQ91" s="4">
        <f t="shared" si="229"/>
        <v>20002.5</v>
      </c>
      <c r="BR91" s="4">
        <f>PARAMETRELER!$D$4</f>
        <v>150018.75</v>
      </c>
      <c r="BS91" s="4">
        <f t="shared" si="320"/>
        <v>2800.3500000000004</v>
      </c>
      <c r="BT91" s="4">
        <f t="shared" si="321"/>
        <v>200.02500000000001</v>
      </c>
      <c r="BU91" s="4">
        <f t="shared" si="230"/>
        <v>17002.125</v>
      </c>
      <c r="BV91" s="4" cm="1">
        <f t="array" ref="BV91">SUMPRODUCT(--(SUM(G91,AC91,AY91,BU91)&gt;PARAMETRELER!$D$21:$D$24), (SUM(G91,AC91,AY91,BU91)-PARAMETRELER!$D$21:$D$24), {0.15;0.05;0.07;0.08})-SUM($H$2,H91,AD91,AZ91)</f>
        <v>2550.3187500000004</v>
      </c>
      <c r="BW91" s="4">
        <f>PARAMETRELER!$D$11</f>
        <v>2550.3187500000004</v>
      </c>
      <c r="BX91" s="4">
        <f t="shared" si="231"/>
        <v>68008.5</v>
      </c>
      <c r="BY91" s="4">
        <f t="shared" si="232"/>
        <v>51006.375</v>
      </c>
      <c r="BZ91" s="4">
        <f t="shared" si="233"/>
        <v>20002.5</v>
      </c>
      <c r="CA91" s="4">
        <f>PARAMETRELER!$D$6</f>
        <v>20002.5</v>
      </c>
      <c r="CB91" s="4">
        <f t="shared" si="322"/>
        <v>0</v>
      </c>
      <c r="CC91" s="4">
        <f>IF(BQ91&lt;=PARAMETRELER!$D$6,0,CB91*0.00759)</f>
        <v>0</v>
      </c>
      <c r="CD91" s="20">
        <f t="shared" si="277"/>
        <v>17002.125</v>
      </c>
      <c r="CE91" s="21">
        <f t="shared" si="278"/>
        <v>4100.5124999999998</v>
      </c>
      <c r="CF91" s="21">
        <f t="shared" si="234"/>
        <v>400.05</v>
      </c>
      <c r="CG91" s="22">
        <f t="shared" si="235"/>
        <v>24503.0625</v>
      </c>
      <c r="CH91" s="44">
        <f t="shared" si="279"/>
        <v>1000.125</v>
      </c>
      <c r="CI91" s="45">
        <f t="shared" si="280"/>
        <v>23502.9375</v>
      </c>
      <c r="CK91" s="3">
        <v>89</v>
      </c>
      <c r="CL91" s="3" t="str">
        <f t="shared" si="236"/>
        <v xml:space="preserve"> AD SOYAD 89</v>
      </c>
      <c r="CM91" s="4">
        <f t="shared" si="237"/>
        <v>20002.5</v>
      </c>
      <c r="CN91" s="4">
        <f>PARAMETRELER!$D$4</f>
        <v>150018.75</v>
      </c>
      <c r="CO91" s="4">
        <f t="shared" si="323"/>
        <v>2800.3500000000004</v>
      </c>
      <c r="CP91" s="4">
        <f t="shared" si="324"/>
        <v>200.02500000000001</v>
      </c>
      <c r="CQ91" s="4">
        <f t="shared" si="238"/>
        <v>17002.125</v>
      </c>
      <c r="CR91" s="4" cm="1">
        <f t="array" ref="CR91">SUMPRODUCT(--(SUM(G91,AC91,AY91,BU91,CQ91)&gt;PARAMETRELER!$D$21:$D$24), (SUM(G91,AC91,AY91,BU91,CQ91)-PARAMETRELER!$D$21:$D$24), {0.15;0.05;0.07;0.08})-SUM($H$2,H91,AD91,AZ91,BV91)</f>
        <v>2550.3187500000004</v>
      </c>
      <c r="CS91" s="4">
        <f>PARAMETRELER!$D$12</f>
        <v>2550.3187500000004</v>
      </c>
      <c r="CT91" s="4">
        <f t="shared" si="239"/>
        <v>85010.625</v>
      </c>
      <c r="CU91" s="4">
        <f t="shared" si="240"/>
        <v>68008.5</v>
      </c>
      <c r="CV91" s="4">
        <f t="shared" si="241"/>
        <v>20002.5</v>
      </c>
      <c r="CW91" s="4">
        <f>PARAMETRELER!$D$6</f>
        <v>20002.5</v>
      </c>
      <c r="CX91" s="4">
        <f t="shared" si="325"/>
        <v>0</v>
      </c>
      <c r="CY91" s="4">
        <f>IF(CM91&lt;=PARAMETRELER!$D$6,0,CX91*0.00759)</f>
        <v>0</v>
      </c>
      <c r="CZ91" s="20">
        <f t="shared" si="281"/>
        <v>17002.125</v>
      </c>
      <c r="DA91" s="21">
        <f t="shared" si="282"/>
        <v>4100.5124999999998</v>
      </c>
      <c r="DB91" s="21">
        <f t="shared" si="242"/>
        <v>400.05</v>
      </c>
      <c r="DC91" s="22">
        <f t="shared" si="243"/>
        <v>24503.0625</v>
      </c>
      <c r="DD91" s="44">
        <f t="shared" si="283"/>
        <v>1000.125</v>
      </c>
      <c r="DE91" s="45">
        <f t="shared" si="284"/>
        <v>23502.9375</v>
      </c>
      <c r="DG91" s="3">
        <v>89</v>
      </c>
      <c r="DH91" s="3" t="str">
        <f t="shared" si="377"/>
        <v xml:space="preserve"> AD SOYAD 89</v>
      </c>
      <c r="DI91" s="4">
        <f t="shared" si="378"/>
        <v>20002.5</v>
      </c>
      <c r="DJ91" s="4">
        <f>PARAMETRELER!$D$4</f>
        <v>150018.75</v>
      </c>
      <c r="DK91" s="4">
        <f t="shared" si="326"/>
        <v>2800.3500000000004</v>
      </c>
      <c r="DL91" s="4">
        <f t="shared" si="327"/>
        <v>200.02500000000001</v>
      </c>
      <c r="DM91" s="4">
        <f t="shared" si="244"/>
        <v>17002.125</v>
      </c>
      <c r="DN91" s="4" cm="1">
        <f t="array" ref="DN91">SUMPRODUCT(--(SUM(G91,AC91,AY91,BU91,CQ91,DM91)&gt;PARAMETRELER!$D$21:$D$24), (SUM(G91,AC91,AY91,BU91,CQ91,DM91)-PARAMETRELER!$D$21:$D$24), {0.15;0.05;0.07;0.08})-SUM($H$2,H91,AD91,AZ91,BV91,CR91)</f>
        <v>2550.3187499999985</v>
      </c>
      <c r="DO91" s="4">
        <f>PARAMETRELER!$D$13</f>
        <v>2550.3187499999985</v>
      </c>
      <c r="DP91" s="4">
        <f t="shared" si="245"/>
        <v>102012.75</v>
      </c>
      <c r="DQ91" s="4">
        <f t="shared" si="246"/>
        <v>85010.625</v>
      </c>
      <c r="DR91" s="4">
        <f t="shared" si="247"/>
        <v>20002.5</v>
      </c>
      <c r="DS91" s="4">
        <f>PARAMETRELER!$D$6</f>
        <v>20002.5</v>
      </c>
      <c r="DT91" s="4">
        <f t="shared" si="328"/>
        <v>0</v>
      </c>
      <c r="DU91" s="4">
        <f>IF(DI91&lt;=PARAMETRELER!$D$6,0,DT91*0.00759)</f>
        <v>0</v>
      </c>
      <c r="DV91" s="20">
        <f t="shared" si="285"/>
        <v>17002.125</v>
      </c>
      <c r="DW91" s="21">
        <f t="shared" si="286"/>
        <v>4100.5124999999998</v>
      </c>
      <c r="DX91" s="21">
        <f t="shared" si="248"/>
        <v>400.05</v>
      </c>
      <c r="DY91" s="22">
        <f t="shared" si="249"/>
        <v>24503.0625</v>
      </c>
      <c r="DZ91" s="44">
        <f t="shared" si="287"/>
        <v>1000.125</v>
      </c>
      <c r="EA91" s="45">
        <f t="shared" si="288"/>
        <v>23502.9375</v>
      </c>
      <c r="EC91" s="3">
        <v>89</v>
      </c>
      <c r="ED91" s="3" t="str">
        <f t="shared" si="250"/>
        <v xml:space="preserve"> AD SOYAD 89</v>
      </c>
      <c r="EE91" s="4">
        <f t="shared" si="329"/>
        <v>20002.5</v>
      </c>
      <c r="EF91" s="4">
        <f>PARAMETRELER!$D$4</f>
        <v>150018.75</v>
      </c>
      <c r="EG91" s="4">
        <f t="shared" si="330"/>
        <v>2800.3500000000004</v>
      </c>
      <c r="EH91" s="4">
        <f t="shared" si="331"/>
        <v>200.02500000000001</v>
      </c>
      <c r="EI91" s="4">
        <f t="shared" si="332"/>
        <v>17002.125</v>
      </c>
      <c r="EJ91" s="4" cm="1">
        <f t="array" ref="EJ91">SUMPRODUCT(--(SUM(G91,AC91,AY91,BU91,CQ91,DM91,EI91)&gt;PARAMETRELER!$D$21:$D$24), (SUM(G91,AC91,AY91,BU91,CQ91,DM91,EI91)-PARAMETRELER!$D$21:$D$24), {0.15;0.05;0.07;0.08})-SUM($H$2,H91,AD91,AZ91,BV91,CR91,DN91)</f>
        <v>3001.0625000000036</v>
      </c>
      <c r="EK91" s="4">
        <f>PARAMETRELER!$D$14</f>
        <v>3001.0625000000036</v>
      </c>
      <c r="EL91" s="4">
        <f t="shared" si="333"/>
        <v>119014.875</v>
      </c>
      <c r="EM91" s="4">
        <f t="shared" si="334"/>
        <v>102012.75</v>
      </c>
      <c r="EN91" s="4">
        <f t="shared" si="335"/>
        <v>20002.5</v>
      </c>
      <c r="EO91" s="4">
        <f>PARAMETRELER!$D$6</f>
        <v>20002.5</v>
      </c>
      <c r="EP91" s="4">
        <f t="shared" si="336"/>
        <v>0</v>
      </c>
      <c r="EQ91" s="4">
        <f>IF(EE91&lt;=PARAMETRELER!$D$6,0,EP91*0.00759)</f>
        <v>0</v>
      </c>
      <c r="ER91" s="20">
        <f t="shared" si="289"/>
        <v>17002.125</v>
      </c>
      <c r="ES91" s="21">
        <f t="shared" si="290"/>
        <v>4100.5124999999998</v>
      </c>
      <c r="ET91" s="21">
        <f t="shared" si="251"/>
        <v>400.05</v>
      </c>
      <c r="EU91" s="22">
        <f t="shared" si="252"/>
        <v>24503.0625</v>
      </c>
      <c r="EV91" s="44">
        <f t="shared" si="291"/>
        <v>1000.125</v>
      </c>
      <c r="EW91" s="45">
        <f t="shared" si="292"/>
        <v>23502.9375</v>
      </c>
      <c r="EY91" s="3">
        <v>89</v>
      </c>
      <c r="EZ91" s="3" t="str">
        <f t="shared" si="253"/>
        <v xml:space="preserve"> AD SOYAD 89</v>
      </c>
      <c r="FA91" s="4">
        <f t="shared" si="337"/>
        <v>20002.5</v>
      </c>
      <c r="FB91" s="4">
        <f>PARAMETRELER!$D$4</f>
        <v>150018.75</v>
      </c>
      <c r="FC91" s="4">
        <f t="shared" si="338"/>
        <v>2800.3500000000004</v>
      </c>
      <c r="FD91" s="4">
        <f t="shared" si="339"/>
        <v>200.02500000000001</v>
      </c>
      <c r="FE91" s="4">
        <f t="shared" si="340"/>
        <v>17002.125</v>
      </c>
      <c r="FF91" s="4" cm="1">
        <f t="array" ref="FF91">SUMPRODUCT(--(SUM(G91,AC91,AY91,BU91,CQ91,DM91,EI91,FE91)&gt;PARAMETRELER!$D$21:$D$24), (SUM(G91,AC91,AY91,BU91,CQ91,DM91,EI91,FE91)-PARAMETRELER!$D$21:$D$24), {0.15;0.05;0.07;0.08})-SUM($H$2,H91,AD91,AZ91,BV91,CR91,DN91,EJ91)</f>
        <v>3400.4249999999956</v>
      </c>
      <c r="FG91" s="4">
        <f>PARAMETRELER!$D$15</f>
        <v>3400.4249999999956</v>
      </c>
      <c r="FH91" s="4">
        <f t="shared" si="341"/>
        <v>136017</v>
      </c>
      <c r="FI91" s="4">
        <f t="shared" si="342"/>
        <v>119014.875</v>
      </c>
      <c r="FJ91" s="4">
        <f t="shared" si="343"/>
        <v>20002.5</v>
      </c>
      <c r="FK91" s="4">
        <f>PARAMETRELER!$D$6</f>
        <v>20002.5</v>
      </c>
      <c r="FL91" s="4">
        <f t="shared" si="344"/>
        <v>0</v>
      </c>
      <c r="FM91" s="4">
        <f>IF(FA91&lt;=PARAMETRELER!$D$6,0,FL91*0.00759)</f>
        <v>0</v>
      </c>
      <c r="FN91" s="20">
        <f t="shared" si="293"/>
        <v>17002.125</v>
      </c>
      <c r="FO91" s="21">
        <f t="shared" si="294"/>
        <v>4100.5124999999998</v>
      </c>
      <c r="FP91" s="21">
        <f t="shared" si="254"/>
        <v>400.05</v>
      </c>
      <c r="FQ91" s="22">
        <f t="shared" si="255"/>
        <v>24503.0625</v>
      </c>
      <c r="FR91" s="44">
        <f t="shared" si="295"/>
        <v>1000.125</v>
      </c>
      <c r="FS91" s="45">
        <f t="shared" si="296"/>
        <v>23502.9375</v>
      </c>
      <c r="FU91" s="3">
        <v>89</v>
      </c>
      <c r="FV91" s="3" t="str">
        <f t="shared" si="256"/>
        <v xml:space="preserve"> AD SOYAD 89</v>
      </c>
      <c r="FW91" s="4">
        <f t="shared" si="345"/>
        <v>20002.5</v>
      </c>
      <c r="FX91" s="4">
        <f>PARAMETRELER!$D$4</f>
        <v>150018.75</v>
      </c>
      <c r="FY91" s="4">
        <f t="shared" si="346"/>
        <v>2800.3500000000004</v>
      </c>
      <c r="FZ91" s="4">
        <f t="shared" si="347"/>
        <v>200.02500000000001</v>
      </c>
      <c r="GA91" s="4">
        <f t="shared" si="348"/>
        <v>17002.125</v>
      </c>
      <c r="GB91" s="4" cm="1">
        <f t="array" ref="GB91">SUMPRODUCT(--(SUM(G91,AC91,AY91,BU91,CQ91,DM91,EI91,FE91,GA91)&gt;PARAMETRELER!$D$21:$D$24), (SUM(G91,AC91,AY91,BU91,CQ91,DM91,EI91,FE91,GA91)-PARAMETRELER!$D$21:$D$24), {0.15;0.05;0.07;0.08})-SUM($H$2,H91,AD91,AZ91,BV91,CR91,DN91,EJ91,FF91)</f>
        <v>3400.4249999999993</v>
      </c>
      <c r="GC91" s="4">
        <f>PARAMETRELER!$D$16</f>
        <v>3400.4249999999993</v>
      </c>
      <c r="GD91" s="4">
        <f t="shared" si="349"/>
        <v>153019.125</v>
      </c>
      <c r="GE91" s="4">
        <f t="shared" si="350"/>
        <v>136017</v>
      </c>
      <c r="GF91" s="4">
        <f t="shared" si="351"/>
        <v>20002.5</v>
      </c>
      <c r="GG91" s="4">
        <f>PARAMETRELER!$D$6</f>
        <v>20002.5</v>
      </c>
      <c r="GH91" s="4">
        <f t="shared" si="352"/>
        <v>0</v>
      </c>
      <c r="GI91" s="4">
        <f>IF(FW91&lt;=PARAMETRELER!$D$6,0,GH91*0.00759)</f>
        <v>0</v>
      </c>
      <c r="GJ91" s="20">
        <f t="shared" si="297"/>
        <v>17002.125</v>
      </c>
      <c r="GK91" s="21">
        <f t="shared" si="298"/>
        <v>4100.5124999999998</v>
      </c>
      <c r="GL91" s="21">
        <f t="shared" si="257"/>
        <v>400.05</v>
      </c>
      <c r="GM91" s="22">
        <f t="shared" si="258"/>
        <v>24503.0625</v>
      </c>
      <c r="GN91" s="44">
        <f t="shared" si="299"/>
        <v>1000.125</v>
      </c>
      <c r="GO91" s="45">
        <f t="shared" si="300"/>
        <v>23502.9375</v>
      </c>
      <c r="GQ91" s="3">
        <v>89</v>
      </c>
      <c r="GR91" s="3" t="str">
        <f t="shared" si="259"/>
        <v xml:space="preserve"> AD SOYAD 89</v>
      </c>
      <c r="GS91" s="4">
        <f t="shared" si="353"/>
        <v>20002.5</v>
      </c>
      <c r="GT91" s="4">
        <f>PARAMETRELER!$D$4</f>
        <v>150018.75</v>
      </c>
      <c r="GU91" s="4">
        <f t="shared" si="354"/>
        <v>2800.3500000000004</v>
      </c>
      <c r="GV91" s="4">
        <f t="shared" si="355"/>
        <v>200.02500000000001</v>
      </c>
      <c r="GW91" s="4">
        <f t="shared" si="356"/>
        <v>17002.125</v>
      </c>
      <c r="GX91" s="4" cm="1">
        <f t="array" ref="GX91">SUMPRODUCT(--(SUM(G91,AC91,AY91,BU91,CQ91,DM91,EI91,FE91,GA91,GW91)&gt;PARAMETRELER!$D$21:$D$24), (SUM(G91,AC91,AY91,BU91,CQ91,DM91,EI91,FE91,GA91,GW91)-PARAMETRELER!$D$21:$D$24), {0.15;0.05;0.07;0.08})-SUM($H$2,H91,AD91,AZ91,BV91,CR91,DN91,EJ91,FF91,GB91)</f>
        <v>3400.4250000000029</v>
      </c>
      <c r="GY91" s="4">
        <f>PARAMETRELER!$D$17</f>
        <v>3400.4250000000029</v>
      </c>
      <c r="GZ91" s="4">
        <f t="shared" si="357"/>
        <v>170021.25</v>
      </c>
      <c r="HA91" s="4">
        <f t="shared" si="358"/>
        <v>153019.125</v>
      </c>
      <c r="HB91" s="4">
        <f t="shared" si="359"/>
        <v>20002.5</v>
      </c>
      <c r="HC91" s="4">
        <f>PARAMETRELER!$D$6</f>
        <v>20002.5</v>
      </c>
      <c r="HD91" s="4">
        <f t="shared" si="360"/>
        <v>0</v>
      </c>
      <c r="HE91" s="4">
        <f>IF(GS91&lt;=PARAMETRELER!$D$6,0,HD91*0.00759)</f>
        <v>0</v>
      </c>
      <c r="HF91" s="20">
        <f t="shared" si="301"/>
        <v>17002.125</v>
      </c>
      <c r="HG91" s="21">
        <f t="shared" si="302"/>
        <v>4100.5124999999998</v>
      </c>
      <c r="HH91" s="21">
        <f t="shared" si="260"/>
        <v>400.05</v>
      </c>
      <c r="HI91" s="22">
        <f t="shared" si="261"/>
        <v>24503.0625</v>
      </c>
      <c r="HJ91" s="44">
        <f t="shared" si="303"/>
        <v>1000.125</v>
      </c>
      <c r="HK91" s="45">
        <f t="shared" si="304"/>
        <v>23502.9375</v>
      </c>
      <c r="HM91" s="3">
        <v>89</v>
      </c>
      <c r="HN91" s="3" t="str">
        <f t="shared" si="262"/>
        <v xml:space="preserve"> AD SOYAD 89</v>
      </c>
      <c r="HO91" s="4">
        <f t="shared" si="361"/>
        <v>20002.5</v>
      </c>
      <c r="HP91" s="4">
        <f>PARAMETRELER!$D$4</f>
        <v>150018.75</v>
      </c>
      <c r="HQ91" s="4">
        <f t="shared" si="362"/>
        <v>2800.3500000000004</v>
      </c>
      <c r="HR91" s="4">
        <f t="shared" si="363"/>
        <v>200.02500000000001</v>
      </c>
      <c r="HS91" s="4">
        <f t="shared" si="364"/>
        <v>17002.125</v>
      </c>
      <c r="HT91" s="4" cm="1">
        <f t="array" ref="HT91">SUMPRODUCT(--(SUM(G91,AC91,AY91,BU91,CQ91,DM91,EI91,FE91,GA91,GW91,HS91)&gt;PARAMETRELER!$D$21:$D$24), (SUM(G91,AC91,AY91,BU91,CQ91,DM91,EI91,FE91,GA91,GW91,HS91)-PARAMETRELER!$D$21:$D$24), {0.15;0.05;0.07;0.08})-SUM($H$2,H91,AD91,AZ91,BV91,CR91,DN91,EJ91,FF91,GB91,GX91)</f>
        <v>3400.4249999999993</v>
      </c>
      <c r="HU91" s="4">
        <f>PARAMETRELER!$D$18</f>
        <v>3400.4249999999993</v>
      </c>
      <c r="HV91" s="4">
        <f t="shared" si="365"/>
        <v>187023.375</v>
      </c>
      <c r="HW91" s="4">
        <f t="shared" si="366"/>
        <v>170021.25</v>
      </c>
      <c r="HX91" s="4">
        <f t="shared" si="367"/>
        <v>20002.5</v>
      </c>
      <c r="HY91" s="4">
        <f>PARAMETRELER!$D$6</f>
        <v>20002.5</v>
      </c>
      <c r="HZ91" s="4">
        <f t="shared" si="368"/>
        <v>0</v>
      </c>
      <c r="IA91" s="4">
        <f>IF(HO91&lt;=PARAMETRELER!$D$6,0,HZ91*0.00759)</f>
        <v>0</v>
      </c>
      <c r="IB91" s="20">
        <f t="shared" si="305"/>
        <v>17002.125</v>
      </c>
      <c r="IC91" s="21">
        <f t="shared" si="306"/>
        <v>4100.5124999999998</v>
      </c>
      <c r="ID91" s="21">
        <f t="shared" si="263"/>
        <v>400.05</v>
      </c>
      <c r="IE91" s="22">
        <f t="shared" si="264"/>
        <v>24503.0625</v>
      </c>
      <c r="IF91" s="44">
        <f t="shared" si="307"/>
        <v>1000.125</v>
      </c>
      <c r="IG91" s="45">
        <f t="shared" si="308"/>
        <v>23502.9375</v>
      </c>
      <c r="II91" s="3">
        <v>89</v>
      </c>
      <c r="IJ91" s="3" t="str">
        <f t="shared" si="265"/>
        <v xml:space="preserve"> AD SOYAD 89</v>
      </c>
      <c r="IK91" s="4">
        <f t="shared" si="369"/>
        <v>20002.5</v>
      </c>
      <c r="IL91" s="4">
        <f>PARAMETRELER!$D$4</f>
        <v>150018.75</v>
      </c>
      <c r="IM91" s="4">
        <f t="shared" si="370"/>
        <v>2800.3500000000004</v>
      </c>
      <c r="IN91" s="4">
        <f t="shared" si="371"/>
        <v>200.02500000000001</v>
      </c>
      <c r="IO91" s="4">
        <f t="shared" si="372"/>
        <v>17002.125</v>
      </c>
      <c r="IP91" s="4" cm="1">
        <f t="array" ref="IP91">SUMPRODUCT(--(SUM(G91,AC91,AY91,BU91,CQ91,DM91,EI91,FE91,GA91,GW91,HS91,IO91)&gt;PARAMETRELER!$D$21:$D$24), (SUM(G91,AC91,AY91,BU91,CQ91,DM91,EI91,FE91,GA91,GW91,HS91,IO91)-PARAMETRELER!$D$21:$D$24), {0.15;0.05;0.07;0.08})-SUM($H$2,H91,AD91,AZ91,BV91,CR91,DN91,EJ91,FF91,GB91,GX91,HT91)</f>
        <v>3400.4249999999993</v>
      </c>
      <c r="IQ91" s="4">
        <f>PARAMETRELER!$D$19</f>
        <v>3400.4249999999993</v>
      </c>
      <c r="IR91" s="4">
        <f t="shared" si="373"/>
        <v>204025.5</v>
      </c>
      <c r="IS91" s="4">
        <f t="shared" si="374"/>
        <v>187023.375</v>
      </c>
      <c r="IT91" s="4">
        <f t="shared" si="375"/>
        <v>20002.5</v>
      </c>
      <c r="IU91" s="4">
        <f>PARAMETRELER!$D$6</f>
        <v>20002.5</v>
      </c>
      <c r="IV91" s="4">
        <f t="shared" si="376"/>
        <v>0</v>
      </c>
      <c r="IW91" s="4">
        <f>IF(IK91&lt;=PARAMETRELER!$D$6,0,IV91*0.00759)</f>
        <v>0</v>
      </c>
      <c r="IX91" s="20">
        <f t="shared" si="309"/>
        <v>17002.125</v>
      </c>
      <c r="IY91" s="21">
        <f t="shared" si="310"/>
        <v>4100.5124999999998</v>
      </c>
      <c r="IZ91" s="21">
        <f t="shared" si="266"/>
        <v>400.05</v>
      </c>
      <c r="JA91" s="22">
        <f t="shared" si="267"/>
        <v>24503.0625</v>
      </c>
      <c r="JB91" s="44">
        <f t="shared" si="311"/>
        <v>1000.125</v>
      </c>
      <c r="JC91" s="45">
        <f t="shared" si="312"/>
        <v>23502.9375</v>
      </c>
    </row>
    <row r="92" spans="1:263" ht="15.6" x14ac:dyDescent="0.3">
      <c r="A92" s="2">
        <v>90</v>
      </c>
      <c r="B92" s="2" t="str">
        <f>'YILLIK MALİYET RAPORU'!B92</f>
        <v xml:space="preserve"> AD SOYAD 90</v>
      </c>
      <c r="C92" s="7">
        <f>'YILLIK MALİYET RAPORU'!C92</f>
        <v>20002.5</v>
      </c>
      <c r="D92" s="11">
        <f>PARAMETRELER!$D$4</f>
        <v>150018.75</v>
      </c>
      <c r="E92" s="7">
        <f t="shared" si="202"/>
        <v>2800.3500000000004</v>
      </c>
      <c r="F92" s="7">
        <f t="shared" si="203"/>
        <v>200.02500000000001</v>
      </c>
      <c r="G92" s="7">
        <f t="shared" si="204"/>
        <v>17002.125</v>
      </c>
      <c r="H92" s="7" cm="1">
        <f t="array" ref="H92">SUMPRODUCT(--(SUM(G92:G92)&gt;PARAMETRELER!$D$21:$D$24), (SUM(G92:G92)-PARAMETRELER!$D$21:$D$24), {0.15;0.05;0.07;0.08})-SUM($H$2:$H$2)</f>
        <v>2550.3187499999999</v>
      </c>
      <c r="I92" s="7">
        <f>PARAMETRELER!$D$8</f>
        <v>2550.3187499999999</v>
      </c>
      <c r="J92" s="7">
        <f t="shared" si="205"/>
        <v>17002.125</v>
      </c>
      <c r="K92" s="7">
        <v>0</v>
      </c>
      <c r="L92" s="7">
        <f t="shared" si="206"/>
        <v>20002.5</v>
      </c>
      <c r="M92" s="5">
        <f>PARAMETRELER!$D$6</f>
        <v>20002.5</v>
      </c>
      <c r="N92" s="7">
        <f t="shared" si="313"/>
        <v>0</v>
      </c>
      <c r="O92" s="7">
        <f>IF(C92&lt;=PARAMETRELER!$D$6,0,N92*0.00759)</f>
        <v>0</v>
      </c>
      <c r="P92" s="20">
        <f t="shared" si="207"/>
        <v>17002.125</v>
      </c>
      <c r="Q92" s="21">
        <f t="shared" si="208"/>
        <v>4100.5124999999998</v>
      </c>
      <c r="R92" s="21">
        <f t="shared" si="209"/>
        <v>400.05</v>
      </c>
      <c r="S92" s="20">
        <f t="shared" si="210"/>
        <v>24503.0625</v>
      </c>
      <c r="T92" s="44">
        <f t="shared" si="211"/>
        <v>1000.125</v>
      </c>
      <c r="U92" s="45">
        <f t="shared" si="268"/>
        <v>23502.9375</v>
      </c>
      <c r="W92" s="2">
        <v>90</v>
      </c>
      <c r="X92" s="2" t="str">
        <f t="shared" si="212"/>
        <v xml:space="preserve"> AD SOYAD 90</v>
      </c>
      <c r="Y92" s="7">
        <f t="shared" si="213"/>
        <v>20002.5</v>
      </c>
      <c r="Z92" s="11">
        <f>PARAMETRELER!$D$4</f>
        <v>150018.75</v>
      </c>
      <c r="AA92" s="7">
        <f t="shared" si="314"/>
        <v>2800.3500000000004</v>
      </c>
      <c r="AB92" s="7">
        <f t="shared" si="315"/>
        <v>200.02500000000001</v>
      </c>
      <c r="AC92" s="7">
        <f t="shared" si="214"/>
        <v>17002.125</v>
      </c>
      <c r="AD92" s="7" cm="1">
        <f t="array" ref="AD92">SUMPRODUCT(--(SUM(G92,AC92)&gt;PARAMETRELER!$D$21:$D$24), (SUM(G92,AC92)-PARAMETRELER!$D$21:$D$24), {0.15;0.05;0.07;0.08})-SUM($H$2,H92)</f>
        <v>2550.3187499999999</v>
      </c>
      <c r="AE92" s="7">
        <f>PARAMETRELER!$D$9</f>
        <v>2550.3187499999999</v>
      </c>
      <c r="AF92" s="7">
        <f t="shared" si="215"/>
        <v>34004.25</v>
      </c>
      <c r="AG92" s="7">
        <f t="shared" si="216"/>
        <v>17002.125</v>
      </c>
      <c r="AH92" s="7">
        <f t="shared" si="217"/>
        <v>20002.5</v>
      </c>
      <c r="AI92" s="5">
        <f>PARAMETRELER!$D$6</f>
        <v>20002.5</v>
      </c>
      <c r="AJ92" s="7">
        <f t="shared" si="316"/>
        <v>0</v>
      </c>
      <c r="AK92" s="7">
        <f>IF(Y92&lt;=PARAMETRELER!$D$6,0,AJ92*0.00759)</f>
        <v>0</v>
      </c>
      <c r="AL92" s="20">
        <f t="shared" si="269"/>
        <v>17002.125</v>
      </c>
      <c r="AM92" s="21">
        <f t="shared" si="270"/>
        <v>4100.5124999999998</v>
      </c>
      <c r="AN92" s="21">
        <f t="shared" si="218"/>
        <v>400.05</v>
      </c>
      <c r="AO92" s="20">
        <f t="shared" si="219"/>
        <v>24503.0625</v>
      </c>
      <c r="AP92" s="44">
        <f t="shared" si="271"/>
        <v>1000.125</v>
      </c>
      <c r="AQ92" s="45">
        <f t="shared" si="272"/>
        <v>23502.9375</v>
      </c>
      <c r="AS92" s="2">
        <v>90</v>
      </c>
      <c r="AT92" s="2" t="str">
        <f t="shared" si="220"/>
        <v xml:space="preserve"> AD SOYAD 90</v>
      </c>
      <c r="AU92" s="7">
        <f t="shared" si="221"/>
        <v>20002.5</v>
      </c>
      <c r="AV92" s="11">
        <f>PARAMETRELER!$D$4</f>
        <v>150018.75</v>
      </c>
      <c r="AW92" s="7">
        <f t="shared" si="317"/>
        <v>2800.3500000000004</v>
      </c>
      <c r="AX92" s="7">
        <f t="shared" si="318"/>
        <v>200.02500000000001</v>
      </c>
      <c r="AY92" s="7">
        <f t="shared" si="222"/>
        <v>17002.125</v>
      </c>
      <c r="AZ92" s="7" cm="1">
        <f t="array" ref="AZ92">SUMPRODUCT(--(SUM(G92,AC92,AY92)&gt;PARAMETRELER!$D$21:$D$24), (SUM(G92,AC92,AY92)-PARAMETRELER!$D$21:$D$24), {0.15;0.05;0.07;0.08})-SUM($H$2,H92,AD92)</f>
        <v>2550.3187499999995</v>
      </c>
      <c r="BA92" s="7">
        <f>PARAMETRELER!$D$10</f>
        <v>2550.3187499999995</v>
      </c>
      <c r="BB92" s="7">
        <f t="shared" si="223"/>
        <v>51006.375</v>
      </c>
      <c r="BC92" s="7">
        <f t="shared" si="224"/>
        <v>34004.25</v>
      </c>
      <c r="BD92" s="7">
        <f t="shared" si="225"/>
        <v>20002.5</v>
      </c>
      <c r="BE92" s="5">
        <f>PARAMETRELER!$D$6</f>
        <v>20002.5</v>
      </c>
      <c r="BF92" s="7">
        <f t="shared" si="319"/>
        <v>0</v>
      </c>
      <c r="BG92" s="7">
        <f>IF(AU92&lt;=PARAMETRELER!$D$6,0,BF92*0.00759)</f>
        <v>0</v>
      </c>
      <c r="BH92" s="20">
        <f t="shared" si="273"/>
        <v>17002.125</v>
      </c>
      <c r="BI92" s="21">
        <f t="shared" si="274"/>
        <v>4100.5124999999998</v>
      </c>
      <c r="BJ92" s="21">
        <f t="shared" si="226"/>
        <v>400.05</v>
      </c>
      <c r="BK92" s="20">
        <f t="shared" si="227"/>
        <v>24503.0625</v>
      </c>
      <c r="BL92" s="44">
        <f t="shared" si="275"/>
        <v>1000.125</v>
      </c>
      <c r="BM92" s="45">
        <f t="shared" si="276"/>
        <v>23502.9375</v>
      </c>
      <c r="BO92" s="2">
        <v>90</v>
      </c>
      <c r="BP92" s="2" t="str">
        <f t="shared" si="228"/>
        <v xml:space="preserve"> AD SOYAD 90</v>
      </c>
      <c r="BQ92" s="7">
        <f t="shared" si="229"/>
        <v>20002.5</v>
      </c>
      <c r="BR92" s="11">
        <f>PARAMETRELER!$D$4</f>
        <v>150018.75</v>
      </c>
      <c r="BS92" s="7">
        <f t="shared" si="320"/>
        <v>2800.3500000000004</v>
      </c>
      <c r="BT92" s="7">
        <f t="shared" si="321"/>
        <v>200.02500000000001</v>
      </c>
      <c r="BU92" s="7">
        <f t="shared" si="230"/>
        <v>17002.125</v>
      </c>
      <c r="BV92" s="7" cm="1">
        <f t="array" ref="BV92">SUMPRODUCT(--(SUM(G92,AC92,AY92,BU92)&gt;PARAMETRELER!$D$21:$D$24), (SUM(G92,AC92,AY92,BU92)-PARAMETRELER!$D$21:$D$24), {0.15;0.05;0.07;0.08})-SUM($H$2,H92,AD92,AZ92)</f>
        <v>2550.3187500000004</v>
      </c>
      <c r="BW92" s="7">
        <f>PARAMETRELER!$D$11</f>
        <v>2550.3187500000004</v>
      </c>
      <c r="BX92" s="7">
        <f t="shared" si="231"/>
        <v>68008.5</v>
      </c>
      <c r="BY92" s="7">
        <f t="shared" si="232"/>
        <v>51006.375</v>
      </c>
      <c r="BZ92" s="7">
        <f t="shared" si="233"/>
        <v>20002.5</v>
      </c>
      <c r="CA92" s="5">
        <f>PARAMETRELER!$D$6</f>
        <v>20002.5</v>
      </c>
      <c r="CB92" s="7">
        <f t="shared" si="322"/>
        <v>0</v>
      </c>
      <c r="CC92" s="7">
        <f>IF(BQ92&lt;=PARAMETRELER!$D$6,0,CB92*0.00759)</f>
        <v>0</v>
      </c>
      <c r="CD92" s="20">
        <f t="shared" si="277"/>
        <v>17002.125</v>
      </c>
      <c r="CE92" s="21">
        <f t="shared" si="278"/>
        <v>4100.5124999999998</v>
      </c>
      <c r="CF92" s="21">
        <f t="shared" si="234"/>
        <v>400.05</v>
      </c>
      <c r="CG92" s="20">
        <f t="shared" si="235"/>
        <v>24503.0625</v>
      </c>
      <c r="CH92" s="44">
        <f t="shared" si="279"/>
        <v>1000.125</v>
      </c>
      <c r="CI92" s="45">
        <f t="shared" si="280"/>
        <v>23502.9375</v>
      </c>
      <c r="CK92" s="2">
        <v>90</v>
      </c>
      <c r="CL92" s="2" t="str">
        <f t="shared" si="236"/>
        <v xml:space="preserve"> AD SOYAD 90</v>
      </c>
      <c r="CM92" s="7">
        <f t="shared" si="237"/>
        <v>20002.5</v>
      </c>
      <c r="CN92" s="11">
        <f>PARAMETRELER!$D$4</f>
        <v>150018.75</v>
      </c>
      <c r="CO92" s="7">
        <f t="shared" si="323"/>
        <v>2800.3500000000004</v>
      </c>
      <c r="CP92" s="7">
        <f t="shared" si="324"/>
        <v>200.02500000000001</v>
      </c>
      <c r="CQ92" s="7">
        <f t="shared" si="238"/>
        <v>17002.125</v>
      </c>
      <c r="CR92" s="7" cm="1">
        <f t="array" ref="CR92">SUMPRODUCT(--(SUM(G92,AC92,AY92,BU92,CQ92)&gt;PARAMETRELER!$D$21:$D$24), (SUM(G92,AC92,AY92,BU92,CQ92)-PARAMETRELER!$D$21:$D$24), {0.15;0.05;0.07;0.08})-SUM($H$2,H92,AD92,AZ92,BV92)</f>
        <v>2550.3187500000004</v>
      </c>
      <c r="CS92" s="7">
        <f>PARAMETRELER!$D$12</f>
        <v>2550.3187500000004</v>
      </c>
      <c r="CT92" s="7">
        <f t="shared" si="239"/>
        <v>85010.625</v>
      </c>
      <c r="CU92" s="7">
        <f t="shared" si="240"/>
        <v>68008.5</v>
      </c>
      <c r="CV92" s="7">
        <f t="shared" si="241"/>
        <v>20002.5</v>
      </c>
      <c r="CW92" s="5">
        <f>PARAMETRELER!$D$6</f>
        <v>20002.5</v>
      </c>
      <c r="CX92" s="7">
        <f t="shared" si="325"/>
        <v>0</v>
      </c>
      <c r="CY92" s="7">
        <f>IF(CM92&lt;=PARAMETRELER!$D$6,0,CX92*0.00759)</f>
        <v>0</v>
      </c>
      <c r="CZ92" s="20">
        <f t="shared" si="281"/>
        <v>17002.125</v>
      </c>
      <c r="DA92" s="21">
        <f t="shared" si="282"/>
        <v>4100.5124999999998</v>
      </c>
      <c r="DB92" s="21">
        <f t="shared" si="242"/>
        <v>400.05</v>
      </c>
      <c r="DC92" s="20">
        <f t="shared" si="243"/>
        <v>24503.0625</v>
      </c>
      <c r="DD92" s="44">
        <f t="shared" si="283"/>
        <v>1000.125</v>
      </c>
      <c r="DE92" s="45">
        <f t="shared" si="284"/>
        <v>23502.9375</v>
      </c>
      <c r="DG92" s="2">
        <v>90</v>
      </c>
      <c r="DH92" s="2" t="str">
        <f t="shared" si="377"/>
        <v xml:space="preserve"> AD SOYAD 90</v>
      </c>
      <c r="DI92" s="7">
        <f t="shared" si="378"/>
        <v>20002.5</v>
      </c>
      <c r="DJ92" s="11">
        <f>PARAMETRELER!$D$4</f>
        <v>150018.75</v>
      </c>
      <c r="DK92" s="7">
        <f t="shared" si="326"/>
        <v>2800.3500000000004</v>
      </c>
      <c r="DL92" s="7">
        <f t="shared" si="327"/>
        <v>200.02500000000001</v>
      </c>
      <c r="DM92" s="7">
        <f t="shared" si="244"/>
        <v>17002.125</v>
      </c>
      <c r="DN92" s="7" cm="1">
        <f t="array" ref="DN92">SUMPRODUCT(--(SUM(G92,AC92,AY92,BU92,CQ92,DM92)&gt;PARAMETRELER!$D$21:$D$24), (SUM(G92,AC92,AY92,BU92,CQ92,DM92)-PARAMETRELER!$D$21:$D$24), {0.15;0.05;0.07;0.08})-SUM($H$2,H92,AD92,AZ92,BV92,CR92)</f>
        <v>2550.3187499999985</v>
      </c>
      <c r="DO92" s="7">
        <f>PARAMETRELER!$D$13</f>
        <v>2550.3187499999985</v>
      </c>
      <c r="DP92" s="7">
        <f t="shared" si="245"/>
        <v>102012.75</v>
      </c>
      <c r="DQ92" s="7">
        <f t="shared" si="246"/>
        <v>85010.625</v>
      </c>
      <c r="DR92" s="7">
        <f t="shared" si="247"/>
        <v>20002.5</v>
      </c>
      <c r="DS92" s="5">
        <f>PARAMETRELER!$D$6</f>
        <v>20002.5</v>
      </c>
      <c r="DT92" s="7">
        <f t="shared" si="328"/>
        <v>0</v>
      </c>
      <c r="DU92" s="7">
        <f>IF(DI92&lt;=PARAMETRELER!$D$6,0,DT92*0.00759)</f>
        <v>0</v>
      </c>
      <c r="DV92" s="20">
        <f t="shared" si="285"/>
        <v>17002.125</v>
      </c>
      <c r="DW92" s="21">
        <f t="shared" si="286"/>
        <v>4100.5124999999998</v>
      </c>
      <c r="DX92" s="21">
        <f t="shared" si="248"/>
        <v>400.05</v>
      </c>
      <c r="DY92" s="20">
        <f t="shared" si="249"/>
        <v>24503.0625</v>
      </c>
      <c r="DZ92" s="44">
        <f t="shared" si="287"/>
        <v>1000.125</v>
      </c>
      <c r="EA92" s="45">
        <f t="shared" si="288"/>
        <v>23502.9375</v>
      </c>
      <c r="EC92" s="2">
        <v>90</v>
      </c>
      <c r="ED92" s="2" t="str">
        <f t="shared" si="250"/>
        <v xml:space="preserve"> AD SOYAD 90</v>
      </c>
      <c r="EE92" s="7">
        <f t="shared" si="329"/>
        <v>20002.5</v>
      </c>
      <c r="EF92" s="11">
        <f>PARAMETRELER!$D$4</f>
        <v>150018.75</v>
      </c>
      <c r="EG92" s="7">
        <f t="shared" si="330"/>
        <v>2800.3500000000004</v>
      </c>
      <c r="EH92" s="7">
        <f t="shared" si="331"/>
        <v>200.02500000000001</v>
      </c>
      <c r="EI92" s="7">
        <f t="shared" si="332"/>
        <v>17002.125</v>
      </c>
      <c r="EJ92" s="7" cm="1">
        <f t="array" ref="EJ92">SUMPRODUCT(--(SUM(G92,AC92,AY92,BU92,CQ92,DM92,EI92)&gt;PARAMETRELER!$D$21:$D$24), (SUM(G92,AC92,AY92,BU92,CQ92,DM92,EI92)-PARAMETRELER!$D$21:$D$24), {0.15;0.05;0.07;0.08})-SUM($H$2,H92,AD92,AZ92,BV92,CR92,DN92)</f>
        <v>3001.0625000000036</v>
      </c>
      <c r="EK92" s="7">
        <f>PARAMETRELER!$D$14</f>
        <v>3001.0625000000036</v>
      </c>
      <c r="EL92" s="7">
        <f t="shared" si="333"/>
        <v>119014.875</v>
      </c>
      <c r="EM92" s="7">
        <f t="shared" si="334"/>
        <v>102012.75</v>
      </c>
      <c r="EN92" s="7">
        <f t="shared" si="335"/>
        <v>20002.5</v>
      </c>
      <c r="EO92" s="5">
        <f>PARAMETRELER!$D$6</f>
        <v>20002.5</v>
      </c>
      <c r="EP92" s="7">
        <f t="shared" si="336"/>
        <v>0</v>
      </c>
      <c r="EQ92" s="7">
        <f>IF(EE92&lt;=PARAMETRELER!$D$6,0,EP92*0.00759)</f>
        <v>0</v>
      </c>
      <c r="ER92" s="20">
        <f t="shared" si="289"/>
        <v>17002.125</v>
      </c>
      <c r="ES92" s="21">
        <f t="shared" si="290"/>
        <v>4100.5124999999998</v>
      </c>
      <c r="ET92" s="21">
        <f t="shared" si="251"/>
        <v>400.05</v>
      </c>
      <c r="EU92" s="20">
        <f t="shared" si="252"/>
        <v>24503.0625</v>
      </c>
      <c r="EV92" s="44">
        <f t="shared" si="291"/>
        <v>1000.125</v>
      </c>
      <c r="EW92" s="45">
        <f t="shared" si="292"/>
        <v>23502.9375</v>
      </c>
      <c r="EY92" s="2">
        <v>90</v>
      </c>
      <c r="EZ92" s="2" t="str">
        <f t="shared" si="253"/>
        <v xml:space="preserve"> AD SOYAD 90</v>
      </c>
      <c r="FA92" s="7">
        <f t="shared" si="337"/>
        <v>20002.5</v>
      </c>
      <c r="FB92" s="11">
        <f>PARAMETRELER!$D$4</f>
        <v>150018.75</v>
      </c>
      <c r="FC92" s="7">
        <f t="shared" si="338"/>
        <v>2800.3500000000004</v>
      </c>
      <c r="FD92" s="7">
        <f t="shared" si="339"/>
        <v>200.02500000000001</v>
      </c>
      <c r="FE92" s="7">
        <f t="shared" si="340"/>
        <v>17002.125</v>
      </c>
      <c r="FF92" s="7" cm="1">
        <f t="array" ref="FF92">SUMPRODUCT(--(SUM(G92,AC92,AY92,BU92,CQ92,DM92,EI92,FE92)&gt;PARAMETRELER!$D$21:$D$24), (SUM(G92,AC92,AY92,BU92,CQ92,DM92,EI92,FE92)-PARAMETRELER!$D$21:$D$24), {0.15;0.05;0.07;0.08})-SUM($H$2,H92,AD92,AZ92,BV92,CR92,DN92,EJ92)</f>
        <v>3400.4249999999956</v>
      </c>
      <c r="FG92" s="7">
        <f>PARAMETRELER!$D$15</f>
        <v>3400.4249999999956</v>
      </c>
      <c r="FH92" s="7">
        <f t="shared" si="341"/>
        <v>136017</v>
      </c>
      <c r="FI92" s="7">
        <f t="shared" si="342"/>
        <v>119014.875</v>
      </c>
      <c r="FJ92" s="7">
        <f t="shared" si="343"/>
        <v>20002.5</v>
      </c>
      <c r="FK92" s="5">
        <f>PARAMETRELER!$D$6</f>
        <v>20002.5</v>
      </c>
      <c r="FL92" s="7">
        <f t="shared" si="344"/>
        <v>0</v>
      </c>
      <c r="FM92" s="7">
        <f>IF(FA92&lt;=PARAMETRELER!$D$6,0,FL92*0.00759)</f>
        <v>0</v>
      </c>
      <c r="FN92" s="20">
        <f t="shared" si="293"/>
        <v>17002.125</v>
      </c>
      <c r="FO92" s="21">
        <f t="shared" si="294"/>
        <v>4100.5124999999998</v>
      </c>
      <c r="FP92" s="21">
        <f t="shared" si="254"/>
        <v>400.05</v>
      </c>
      <c r="FQ92" s="20">
        <f t="shared" si="255"/>
        <v>24503.0625</v>
      </c>
      <c r="FR92" s="44">
        <f t="shared" si="295"/>
        <v>1000.125</v>
      </c>
      <c r="FS92" s="45">
        <f t="shared" si="296"/>
        <v>23502.9375</v>
      </c>
      <c r="FU92" s="2">
        <v>90</v>
      </c>
      <c r="FV92" s="2" t="str">
        <f t="shared" si="256"/>
        <v xml:space="preserve"> AD SOYAD 90</v>
      </c>
      <c r="FW92" s="7">
        <f t="shared" si="345"/>
        <v>20002.5</v>
      </c>
      <c r="FX92" s="11">
        <f>PARAMETRELER!$D$4</f>
        <v>150018.75</v>
      </c>
      <c r="FY92" s="7">
        <f t="shared" si="346"/>
        <v>2800.3500000000004</v>
      </c>
      <c r="FZ92" s="7">
        <f t="shared" si="347"/>
        <v>200.02500000000001</v>
      </c>
      <c r="GA92" s="7">
        <f t="shared" si="348"/>
        <v>17002.125</v>
      </c>
      <c r="GB92" s="7" cm="1">
        <f t="array" ref="GB92">SUMPRODUCT(--(SUM(G92,AC92,AY92,BU92,CQ92,DM92,EI92,FE92,GA92)&gt;PARAMETRELER!$D$21:$D$24), (SUM(G92,AC92,AY92,BU92,CQ92,DM92,EI92,FE92,GA92)-PARAMETRELER!$D$21:$D$24), {0.15;0.05;0.07;0.08})-SUM($H$2,H92,AD92,AZ92,BV92,CR92,DN92,EJ92,FF92)</f>
        <v>3400.4249999999993</v>
      </c>
      <c r="GC92" s="7">
        <f>PARAMETRELER!$D$16</f>
        <v>3400.4249999999993</v>
      </c>
      <c r="GD92" s="7">
        <f t="shared" si="349"/>
        <v>153019.125</v>
      </c>
      <c r="GE92" s="7">
        <f t="shared" si="350"/>
        <v>136017</v>
      </c>
      <c r="GF92" s="7">
        <f t="shared" si="351"/>
        <v>20002.5</v>
      </c>
      <c r="GG92" s="5">
        <f>PARAMETRELER!$D$6</f>
        <v>20002.5</v>
      </c>
      <c r="GH92" s="7">
        <f t="shared" si="352"/>
        <v>0</v>
      </c>
      <c r="GI92" s="7">
        <f>IF(FW92&lt;=PARAMETRELER!$D$6,0,GH92*0.00759)</f>
        <v>0</v>
      </c>
      <c r="GJ92" s="20">
        <f t="shared" si="297"/>
        <v>17002.125</v>
      </c>
      <c r="GK92" s="21">
        <f t="shared" si="298"/>
        <v>4100.5124999999998</v>
      </c>
      <c r="GL92" s="21">
        <f t="shared" si="257"/>
        <v>400.05</v>
      </c>
      <c r="GM92" s="20">
        <f t="shared" si="258"/>
        <v>24503.0625</v>
      </c>
      <c r="GN92" s="44">
        <f t="shared" si="299"/>
        <v>1000.125</v>
      </c>
      <c r="GO92" s="45">
        <f t="shared" si="300"/>
        <v>23502.9375</v>
      </c>
      <c r="GQ92" s="2">
        <v>90</v>
      </c>
      <c r="GR92" s="2" t="str">
        <f t="shared" si="259"/>
        <v xml:space="preserve"> AD SOYAD 90</v>
      </c>
      <c r="GS92" s="7">
        <f t="shared" si="353"/>
        <v>20002.5</v>
      </c>
      <c r="GT92" s="11">
        <f>PARAMETRELER!$D$4</f>
        <v>150018.75</v>
      </c>
      <c r="GU92" s="7">
        <f t="shared" si="354"/>
        <v>2800.3500000000004</v>
      </c>
      <c r="GV92" s="7">
        <f t="shared" si="355"/>
        <v>200.02500000000001</v>
      </c>
      <c r="GW92" s="7">
        <f t="shared" si="356"/>
        <v>17002.125</v>
      </c>
      <c r="GX92" s="7" cm="1">
        <f t="array" ref="GX92">SUMPRODUCT(--(SUM(G92,AC92,AY92,BU92,CQ92,DM92,EI92,FE92,GA92,GW92)&gt;PARAMETRELER!$D$21:$D$24), (SUM(G92,AC92,AY92,BU92,CQ92,DM92,EI92,FE92,GA92,GW92)-PARAMETRELER!$D$21:$D$24), {0.15;0.05;0.07;0.08})-SUM($H$2,H92,AD92,AZ92,BV92,CR92,DN92,EJ92,FF92,GB92)</f>
        <v>3400.4250000000029</v>
      </c>
      <c r="GY92" s="7">
        <f>PARAMETRELER!$D$17</f>
        <v>3400.4250000000029</v>
      </c>
      <c r="GZ92" s="7">
        <f t="shared" si="357"/>
        <v>170021.25</v>
      </c>
      <c r="HA92" s="7">
        <f t="shared" si="358"/>
        <v>153019.125</v>
      </c>
      <c r="HB92" s="7">
        <f t="shared" si="359"/>
        <v>20002.5</v>
      </c>
      <c r="HC92" s="5">
        <f>PARAMETRELER!$D$6</f>
        <v>20002.5</v>
      </c>
      <c r="HD92" s="7">
        <f t="shared" si="360"/>
        <v>0</v>
      </c>
      <c r="HE92" s="7">
        <f>IF(GS92&lt;=PARAMETRELER!$D$6,0,HD92*0.00759)</f>
        <v>0</v>
      </c>
      <c r="HF92" s="20">
        <f t="shared" si="301"/>
        <v>17002.125</v>
      </c>
      <c r="HG92" s="21">
        <f t="shared" si="302"/>
        <v>4100.5124999999998</v>
      </c>
      <c r="HH92" s="21">
        <f t="shared" si="260"/>
        <v>400.05</v>
      </c>
      <c r="HI92" s="20">
        <f t="shared" si="261"/>
        <v>24503.0625</v>
      </c>
      <c r="HJ92" s="44">
        <f t="shared" si="303"/>
        <v>1000.125</v>
      </c>
      <c r="HK92" s="45">
        <f t="shared" si="304"/>
        <v>23502.9375</v>
      </c>
      <c r="HM92" s="2">
        <v>90</v>
      </c>
      <c r="HN92" s="2" t="str">
        <f t="shared" si="262"/>
        <v xml:space="preserve"> AD SOYAD 90</v>
      </c>
      <c r="HO92" s="7">
        <f t="shared" si="361"/>
        <v>20002.5</v>
      </c>
      <c r="HP92" s="11">
        <f>PARAMETRELER!$D$4</f>
        <v>150018.75</v>
      </c>
      <c r="HQ92" s="7">
        <f t="shared" si="362"/>
        <v>2800.3500000000004</v>
      </c>
      <c r="HR92" s="7">
        <f t="shared" si="363"/>
        <v>200.02500000000001</v>
      </c>
      <c r="HS92" s="7">
        <f t="shared" si="364"/>
        <v>17002.125</v>
      </c>
      <c r="HT92" s="7" cm="1">
        <f t="array" ref="HT92">SUMPRODUCT(--(SUM(G92,AC92,AY92,BU92,CQ92,DM92,EI92,FE92,GA92,GW92,HS92)&gt;PARAMETRELER!$D$21:$D$24), (SUM(G92,AC92,AY92,BU92,CQ92,DM92,EI92,FE92,GA92,GW92,HS92)-PARAMETRELER!$D$21:$D$24), {0.15;0.05;0.07;0.08})-SUM($H$2,H92,AD92,AZ92,BV92,CR92,DN92,EJ92,FF92,GB92,GX92)</f>
        <v>3400.4249999999993</v>
      </c>
      <c r="HU92" s="7">
        <f>PARAMETRELER!$D$18</f>
        <v>3400.4249999999993</v>
      </c>
      <c r="HV92" s="7">
        <f t="shared" si="365"/>
        <v>187023.375</v>
      </c>
      <c r="HW92" s="7">
        <f t="shared" si="366"/>
        <v>170021.25</v>
      </c>
      <c r="HX92" s="7">
        <f t="shared" si="367"/>
        <v>20002.5</v>
      </c>
      <c r="HY92" s="5">
        <f>PARAMETRELER!$D$6</f>
        <v>20002.5</v>
      </c>
      <c r="HZ92" s="7">
        <f t="shared" si="368"/>
        <v>0</v>
      </c>
      <c r="IA92" s="7">
        <f>IF(HO92&lt;=PARAMETRELER!$D$6,0,HZ92*0.00759)</f>
        <v>0</v>
      </c>
      <c r="IB92" s="20">
        <f t="shared" si="305"/>
        <v>17002.125</v>
      </c>
      <c r="IC92" s="21">
        <f t="shared" si="306"/>
        <v>4100.5124999999998</v>
      </c>
      <c r="ID92" s="21">
        <f t="shared" si="263"/>
        <v>400.05</v>
      </c>
      <c r="IE92" s="20">
        <f t="shared" si="264"/>
        <v>24503.0625</v>
      </c>
      <c r="IF92" s="44">
        <f t="shared" si="307"/>
        <v>1000.125</v>
      </c>
      <c r="IG92" s="45">
        <f t="shared" si="308"/>
        <v>23502.9375</v>
      </c>
      <c r="II92" s="2">
        <v>90</v>
      </c>
      <c r="IJ92" s="2" t="str">
        <f t="shared" si="265"/>
        <v xml:space="preserve"> AD SOYAD 90</v>
      </c>
      <c r="IK92" s="7">
        <f t="shared" si="369"/>
        <v>20002.5</v>
      </c>
      <c r="IL92" s="11">
        <f>PARAMETRELER!$D$4</f>
        <v>150018.75</v>
      </c>
      <c r="IM92" s="7">
        <f t="shared" si="370"/>
        <v>2800.3500000000004</v>
      </c>
      <c r="IN92" s="7">
        <f t="shared" si="371"/>
        <v>200.02500000000001</v>
      </c>
      <c r="IO92" s="7">
        <f t="shared" si="372"/>
        <v>17002.125</v>
      </c>
      <c r="IP92" s="7" cm="1">
        <f t="array" ref="IP92">SUMPRODUCT(--(SUM(G92,AC92,AY92,BU92,CQ92,DM92,EI92,FE92,GA92,GW92,HS92,IO92)&gt;PARAMETRELER!$D$21:$D$24), (SUM(G92,AC92,AY92,BU92,CQ92,DM92,EI92,FE92,GA92,GW92,HS92,IO92)-PARAMETRELER!$D$21:$D$24), {0.15;0.05;0.07;0.08})-SUM($H$2,H92,AD92,AZ92,BV92,CR92,DN92,EJ92,FF92,GB92,GX92,HT92)</f>
        <v>3400.4249999999993</v>
      </c>
      <c r="IQ92" s="7">
        <f>PARAMETRELER!$D$19</f>
        <v>3400.4249999999993</v>
      </c>
      <c r="IR92" s="7">
        <f t="shared" si="373"/>
        <v>204025.5</v>
      </c>
      <c r="IS92" s="7">
        <f t="shared" si="374"/>
        <v>187023.375</v>
      </c>
      <c r="IT92" s="7">
        <f t="shared" si="375"/>
        <v>20002.5</v>
      </c>
      <c r="IU92" s="5">
        <f>PARAMETRELER!$D$6</f>
        <v>20002.5</v>
      </c>
      <c r="IV92" s="7">
        <f t="shared" si="376"/>
        <v>0</v>
      </c>
      <c r="IW92" s="7">
        <f>IF(IK92&lt;=PARAMETRELER!$D$6,0,IV92*0.00759)</f>
        <v>0</v>
      </c>
      <c r="IX92" s="20">
        <f t="shared" si="309"/>
        <v>17002.125</v>
      </c>
      <c r="IY92" s="21">
        <f t="shared" si="310"/>
        <v>4100.5124999999998</v>
      </c>
      <c r="IZ92" s="21">
        <f t="shared" si="266"/>
        <v>400.05</v>
      </c>
      <c r="JA92" s="20">
        <f t="shared" si="267"/>
        <v>24503.0625</v>
      </c>
      <c r="JB92" s="44">
        <f t="shared" si="311"/>
        <v>1000.125</v>
      </c>
      <c r="JC92" s="45">
        <f t="shared" si="312"/>
        <v>23502.9375</v>
      </c>
    </row>
    <row r="93" spans="1:263" ht="15.6" x14ac:dyDescent="0.3">
      <c r="A93" s="3">
        <v>91</v>
      </c>
      <c r="B93" s="3" t="str">
        <f>'YILLIK MALİYET RAPORU'!B93</f>
        <v xml:space="preserve"> AD SOYAD 91</v>
      </c>
      <c r="C93" s="4">
        <f>'YILLIK MALİYET RAPORU'!C93</f>
        <v>20002.5</v>
      </c>
      <c r="D93" s="4">
        <f>PARAMETRELER!$D$4</f>
        <v>150018.75</v>
      </c>
      <c r="E93" s="4">
        <f t="shared" si="202"/>
        <v>2800.3500000000004</v>
      </c>
      <c r="F93" s="4">
        <f t="shared" si="203"/>
        <v>200.02500000000001</v>
      </c>
      <c r="G93" s="4">
        <f t="shared" si="204"/>
        <v>17002.125</v>
      </c>
      <c r="H93" s="4" cm="1">
        <f t="array" ref="H93">SUMPRODUCT(--(SUM(G93:G93)&gt;PARAMETRELER!$D$21:$D$24), (SUM(G93:G93)-PARAMETRELER!$D$21:$D$24), {0.15;0.05;0.07;0.08})-SUM($H$2:$H$2)</f>
        <v>2550.3187499999999</v>
      </c>
      <c r="I93" s="4">
        <f>PARAMETRELER!$D$8</f>
        <v>2550.3187499999999</v>
      </c>
      <c r="J93" s="4">
        <f t="shared" si="205"/>
        <v>17002.125</v>
      </c>
      <c r="K93" s="4">
        <v>0</v>
      </c>
      <c r="L93" s="4">
        <f t="shared" si="206"/>
        <v>20002.5</v>
      </c>
      <c r="M93" s="4">
        <f>PARAMETRELER!$D$6</f>
        <v>20002.5</v>
      </c>
      <c r="N93" s="4">
        <f t="shared" si="313"/>
        <v>0</v>
      </c>
      <c r="O93" s="4">
        <f>IF(C93&lt;=PARAMETRELER!$D$6,0,N93*0.00759)</f>
        <v>0</v>
      </c>
      <c r="P93" s="20">
        <f t="shared" si="207"/>
        <v>17002.125</v>
      </c>
      <c r="Q93" s="21">
        <f t="shared" si="208"/>
        <v>4100.5124999999998</v>
      </c>
      <c r="R93" s="21">
        <f t="shared" si="209"/>
        <v>400.05</v>
      </c>
      <c r="S93" s="22">
        <f t="shared" si="210"/>
        <v>24503.0625</v>
      </c>
      <c r="T93" s="44">
        <f t="shared" si="211"/>
        <v>1000.125</v>
      </c>
      <c r="U93" s="45">
        <f t="shared" si="268"/>
        <v>23502.9375</v>
      </c>
      <c r="W93" s="3">
        <v>91</v>
      </c>
      <c r="X93" s="3" t="str">
        <f t="shared" si="212"/>
        <v xml:space="preserve"> AD SOYAD 91</v>
      </c>
      <c r="Y93" s="4">
        <f t="shared" si="213"/>
        <v>20002.5</v>
      </c>
      <c r="Z93" s="4">
        <f>PARAMETRELER!$D$4</f>
        <v>150018.75</v>
      </c>
      <c r="AA93" s="4">
        <f t="shared" si="314"/>
        <v>2800.3500000000004</v>
      </c>
      <c r="AB93" s="4">
        <f t="shared" si="315"/>
        <v>200.02500000000001</v>
      </c>
      <c r="AC93" s="4">
        <f t="shared" si="214"/>
        <v>17002.125</v>
      </c>
      <c r="AD93" s="4" cm="1">
        <f t="array" ref="AD93">SUMPRODUCT(--(SUM(G93,AC93)&gt;PARAMETRELER!$D$21:$D$24), (SUM(G93,AC93)-PARAMETRELER!$D$21:$D$24), {0.15;0.05;0.07;0.08})-SUM($H$2,H93)</f>
        <v>2550.3187499999999</v>
      </c>
      <c r="AE93" s="4">
        <f>PARAMETRELER!$D$9</f>
        <v>2550.3187499999999</v>
      </c>
      <c r="AF93" s="4">
        <f t="shared" si="215"/>
        <v>34004.25</v>
      </c>
      <c r="AG93" s="4">
        <f t="shared" si="216"/>
        <v>17002.125</v>
      </c>
      <c r="AH93" s="4">
        <f t="shared" si="217"/>
        <v>20002.5</v>
      </c>
      <c r="AI93" s="4">
        <f>PARAMETRELER!$D$6</f>
        <v>20002.5</v>
      </c>
      <c r="AJ93" s="4">
        <f t="shared" si="316"/>
        <v>0</v>
      </c>
      <c r="AK93" s="4">
        <f>IF(Y93&lt;=PARAMETRELER!$D$6,0,AJ93*0.00759)</f>
        <v>0</v>
      </c>
      <c r="AL93" s="20">
        <f t="shared" si="269"/>
        <v>17002.125</v>
      </c>
      <c r="AM93" s="21">
        <f t="shared" si="270"/>
        <v>4100.5124999999998</v>
      </c>
      <c r="AN93" s="21">
        <f t="shared" si="218"/>
        <v>400.05</v>
      </c>
      <c r="AO93" s="22">
        <f t="shared" si="219"/>
        <v>24503.0625</v>
      </c>
      <c r="AP93" s="44">
        <f t="shared" si="271"/>
        <v>1000.125</v>
      </c>
      <c r="AQ93" s="45">
        <f t="shared" si="272"/>
        <v>23502.9375</v>
      </c>
      <c r="AS93" s="3">
        <v>91</v>
      </c>
      <c r="AT93" s="3" t="str">
        <f t="shared" si="220"/>
        <v xml:space="preserve"> AD SOYAD 91</v>
      </c>
      <c r="AU93" s="4">
        <f t="shared" si="221"/>
        <v>20002.5</v>
      </c>
      <c r="AV93" s="4">
        <f>PARAMETRELER!$D$4</f>
        <v>150018.75</v>
      </c>
      <c r="AW93" s="4">
        <f t="shared" si="317"/>
        <v>2800.3500000000004</v>
      </c>
      <c r="AX93" s="4">
        <f t="shared" si="318"/>
        <v>200.02500000000001</v>
      </c>
      <c r="AY93" s="4">
        <f t="shared" si="222"/>
        <v>17002.125</v>
      </c>
      <c r="AZ93" s="4" cm="1">
        <f t="array" ref="AZ93">SUMPRODUCT(--(SUM(G93,AC93,AY93)&gt;PARAMETRELER!$D$21:$D$24), (SUM(G93,AC93,AY93)-PARAMETRELER!$D$21:$D$24), {0.15;0.05;0.07;0.08})-SUM($H$2,H93,AD93)</f>
        <v>2550.3187499999995</v>
      </c>
      <c r="BA93" s="4">
        <f>PARAMETRELER!$D$10</f>
        <v>2550.3187499999995</v>
      </c>
      <c r="BB93" s="4">
        <f t="shared" si="223"/>
        <v>51006.375</v>
      </c>
      <c r="BC93" s="4">
        <f t="shared" si="224"/>
        <v>34004.25</v>
      </c>
      <c r="BD93" s="4">
        <f t="shared" si="225"/>
        <v>20002.5</v>
      </c>
      <c r="BE93" s="4">
        <f>PARAMETRELER!$D$6</f>
        <v>20002.5</v>
      </c>
      <c r="BF93" s="4">
        <f t="shared" si="319"/>
        <v>0</v>
      </c>
      <c r="BG93" s="4">
        <f>IF(AU93&lt;=PARAMETRELER!$D$6,0,BF93*0.00759)</f>
        <v>0</v>
      </c>
      <c r="BH93" s="20">
        <f t="shared" si="273"/>
        <v>17002.125</v>
      </c>
      <c r="BI93" s="21">
        <f t="shared" si="274"/>
        <v>4100.5124999999998</v>
      </c>
      <c r="BJ93" s="21">
        <f t="shared" si="226"/>
        <v>400.05</v>
      </c>
      <c r="BK93" s="22">
        <f t="shared" si="227"/>
        <v>24503.0625</v>
      </c>
      <c r="BL93" s="44">
        <f t="shared" si="275"/>
        <v>1000.125</v>
      </c>
      <c r="BM93" s="45">
        <f t="shared" si="276"/>
        <v>23502.9375</v>
      </c>
      <c r="BO93" s="3">
        <v>91</v>
      </c>
      <c r="BP93" s="3" t="str">
        <f t="shared" si="228"/>
        <v xml:space="preserve"> AD SOYAD 91</v>
      </c>
      <c r="BQ93" s="4">
        <f t="shared" si="229"/>
        <v>20002.5</v>
      </c>
      <c r="BR93" s="4">
        <f>PARAMETRELER!$D$4</f>
        <v>150018.75</v>
      </c>
      <c r="BS93" s="4">
        <f t="shared" si="320"/>
        <v>2800.3500000000004</v>
      </c>
      <c r="BT93" s="4">
        <f t="shared" si="321"/>
        <v>200.02500000000001</v>
      </c>
      <c r="BU93" s="4">
        <f t="shared" si="230"/>
        <v>17002.125</v>
      </c>
      <c r="BV93" s="4" cm="1">
        <f t="array" ref="BV93">SUMPRODUCT(--(SUM(G93,AC93,AY93,BU93)&gt;PARAMETRELER!$D$21:$D$24), (SUM(G93,AC93,AY93,BU93)-PARAMETRELER!$D$21:$D$24), {0.15;0.05;0.07;0.08})-SUM($H$2,H93,AD93,AZ93)</f>
        <v>2550.3187500000004</v>
      </c>
      <c r="BW93" s="4">
        <f>PARAMETRELER!$D$11</f>
        <v>2550.3187500000004</v>
      </c>
      <c r="BX93" s="4">
        <f t="shared" si="231"/>
        <v>68008.5</v>
      </c>
      <c r="BY93" s="4">
        <f t="shared" si="232"/>
        <v>51006.375</v>
      </c>
      <c r="BZ93" s="4">
        <f t="shared" si="233"/>
        <v>20002.5</v>
      </c>
      <c r="CA93" s="4">
        <f>PARAMETRELER!$D$6</f>
        <v>20002.5</v>
      </c>
      <c r="CB93" s="4">
        <f t="shared" si="322"/>
        <v>0</v>
      </c>
      <c r="CC93" s="4">
        <f>IF(BQ93&lt;=PARAMETRELER!$D$6,0,CB93*0.00759)</f>
        <v>0</v>
      </c>
      <c r="CD93" s="20">
        <f t="shared" si="277"/>
        <v>17002.125</v>
      </c>
      <c r="CE93" s="21">
        <f t="shared" si="278"/>
        <v>4100.5124999999998</v>
      </c>
      <c r="CF93" s="21">
        <f t="shared" si="234"/>
        <v>400.05</v>
      </c>
      <c r="CG93" s="22">
        <f t="shared" si="235"/>
        <v>24503.0625</v>
      </c>
      <c r="CH93" s="44">
        <f t="shared" si="279"/>
        <v>1000.125</v>
      </c>
      <c r="CI93" s="45">
        <f t="shared" si="280"/>
        <v>23502.9375</v>
      </c>
      <c r="CK93" s="3">
        <v>91</v>
      </c>
      <c r="CL93" s="3" t="str">
        <f t="shared" si="236"/>
        <v xml:space="preserve"> AD SOYAD 91</v>
      </c>
      <c r="CM93" s="4">
        <f t="shared" si="237"/>
        <v>20002.5</v>
      </c>
      <c r="CN93" s="4">
        <f>PARAMETRELER!$D$4</f>
        <v>150018.75</v>
      </c>
      <c r="CO93" s="4">
        <f t="shared" si="323"/>
        <v>2800.3500000000004</v>
      </c>
      <c r="CP93" s="4">
        <f t="shared" si="324"/>
        <v>200.02500000000001</v>
      </c>
      <c r="CQ93" s="4">
        <f t="shared" si="238"/>
        <v>17002.125</v>
      </c>
      <c r="CR93" s="4" cm="1">
        <f t="array" ref="CR93">SUMPRODUCT(--(SUM(G93,AC93,AY93,BU93,CQ93)&gt;PARAMETRELER!$D$21:$D$24), (SUM(G93,AC93,AY93,BU93,CQ93)-PARAMETRELER!$D$21:$D$24), {0.15;0.05;0.07;0.08})-SUM($H$2,H93,AD93,AZ93,BV93)</f>
        <v>2550.3187500000004</v>
      </c>
      <c r="CS93" s="4">
        <f>PARAMETRELER!$D$12</f>
        <v>2550.3187500000004</v>
      </c>
      <c r="CT93" s="4">
        <f t="shared" si="239"/>
        <v>85010.625</v>
      </c>
      <c r="CU93" s="4">
        <f t="shared" si="240"/>
        <v>68008.5</v>
      </c>
      <c r="CV93" s="4">
        <f t="shared" si="241"/>
        <v>20002.5</v>
      </c>
      <c r="CW93" s="4">
        <f>PARAMETRELER!$D$6</f>
        <v>20002.5</v>
      </c>
      <c r="CX93" s="4">
        <f t="shared" si="325"/>
        <v>0</v>
      </c>
      <c r="CY93" s="4">
        <f>IF(CM93&lt;=PARAMETRELER!$D$6,0,CX93*0.00759)</f>
        <v>0</v>
      </c>
      <c r="CZ93" s="20">
        <f t="shared" si="281"/>
        <v>17002.125</v>
      </c>
      <c r="DA93" s="21">
        <f t="shared" si="282"/>
        <v>4100.5124999999998</v>
      </c>
      <c r="DB93" s="21">
        <f t="shared" si="242"/>
        <v>400.05</v>
      </c>
      <c r="DC93" s="22">
        <f t="shared" si="243"/>
        <v>24503.0625</v>
      </c>
      <c r="DD93" s="44">
        <f t="shared" si="283"/>
        <v>1000.125</v>
      </c>
      <c r="DE93" s="45">
        <f t="shared" si="284"/>
        <v>23502.9375</v>
      </c>
      <c r="DG93" s="3">
        <v>91</v>
      </c>
      <c r="DH93" s="3" t="str">
        <f t="shared" si="377"/>
        <v xml:space="preserve"> AD SOYAD 91</v>
      </c>
      <c r="DI93" s="4">
        <f t="shared" si="378"/>
        <v>20002.5</v>
      </c>
      <c r="DJ93" s="4">
        <f>PARAMETRELER!$D$4</f>
        <v>150018.75</v>
      </c>
      <c r="DK93" s="4">
        <f t="shared" si="326"/>
        <v>2800.3500000000004</v>
      </c>
      <c r="DL93" s="4">
        <f t="shared" si="327"/>
        <v>200.02500000000001</v>
      </c>
      <c r="DM93" s="4">
        <f t="shared" si="244"/>
        <v>17002.125</v>
      </c>
      <c r="DN93" s="4" cm="1">
        <f t="array" ref="DN93">SUMPRODUCT(--(SUM(G93,AC93,AY93,BU93,CQ93,DM93)&gt;PARAMETRELER!$D$21:$D$24), (SUM(G93,AC93,AY93,BU93,CQ93,DM93)-PARAMETRELER!$D$21:$D$24), {0.15;0.05;0.07;0.08})-SUM($H$2,H93,AD93,AZ93,BV93,CR93)</f>
        <v>2550.3187499999985</v>
      </c>
      <c r="DO93" s="4">
        <f>PARAMETRELER!$D$13</f>
        <v>2550.3187499999985</v>
      </c>
      <c r="DP93" s="4">
        <f t="shared" si="245"/>
        <v>102012.75</v>
      </c>
      <c r="DQ93" s="4">
        <f t="shared" si="246"/>
        <v>85010.625</v>
      </c>
      <c r="DR93" s="4">
        <f t="shared" si="247"/>
        <v>20002.5</v>
      </c>
      <c r="DS93" s="4">
        <f>PARAMETRELER!$D$6</f>
        <v>20002.5</v>
      </c>
      <c r="DT93" s="4">
        <f t="shared" si="328"/>
        <v>0</v>
      </c>
      <c r="DU93" s="4">
        <f>IF(DI93&lt;=PARAMETRELER!$D$6,0,DT93*0.00759)</f>
        <v>0</v>
      </c>
      <c r="DV93" s="20">
        <f t="shared" si="285"/>
        <v>17002.125</v>
      </c>
      <c r="DW93" s="21">
        <f t="shared" si="286"/>
        <v>4100.5124999999998</v>
      </c>
      <c r="DX93" s="21">
        <f t="shared" si="248"/>
        <v>400.05</v>
      </c>
      <c r="DY93" s="22">
        <f t="shared" si="249"/>
        <v>24503.0625</v>
      </c>
      <c r="DZ93" s="44">
        <f t="shared" si="287"/>
        <v>1000.125</v>
      </c>
      <c r="EA93" s="45">
        <f t="shared" si="288"/>
        <v>23502.9375</v>
      </c>
      <c r="EC93" s="3">
        <v>91</v>
      </c>
      <c r="ED93" s="3" t="str">
        <f t="shared" si="250"/>
        <v xml:space="preserve"> AD SOYAD 91</v>
      </c>
      <c r="EE93" s="4">
        <f t="shared" si="329"/>
        <v>20002.5</v>
      </c>
      <c r="EF93" s="4">
        <f>PARAMETRELER!$D$4</f>
        <v>150018.75</v>
      </c>
      <c r="EG93" s="4">
        <f t="shared" si="330"/>
        <v>2800.3500000000004</v>
      </c>
      <c r="EH93" s="4">
        <f t="shared" si="331"/>
        <v>200.02500000000001</v>
      </c>
      <c r="EI93" s="4">
        <f t="shared" si="332"/>
        <v>17002.125</v>
      </c>
      <c r="EJ93" s="4" cm="1">
        <f t="array" ref="EJ93">SUMPRODUCT(--(SUM(G93,AC93,AY93,BU93,CQ93,DM93,EI93)&gt;PARAMETRELER!$D$21:$D$24), (SUM(G93,AC93,AY93,BU93,CQ93,DM93,EI93)-PARAMETRELER!$D$21:$D$24), {0.15;0.05;0.07;0.08})-SUM($H$2,H93,AD93,AZ93,BV93,CR93,DN93)</f>
        <v>3001.0625000000036</v>
      </c>
      <c r="EK93" s="4">
        <f>PARAMETRELER!$D$14</f>
        <v>3001.0625000000036</v>
      </c>
      <c r="EL93" s="4">
        <f t="shared" si="333"/>
        <v>119014.875</v>
      </c>
      <c r="EM93" s="4">
        <f t="shared" si="334"/>
        <v>102012.75</v>
      </c>
      <c r="EN93" s="4">
        <f t="shared" si="335"/>
        <v>20002.5</v>
      </c>
      <c r="EO93" s="4">
        <f>PARAMETRELER!$D$6</f>
        <v>20002.5</v>
      </c>
      <c r="EP93" s="4">
        <f t="shared" si="336"/>
        <v>0</v>
      </c>
      <c r="EQ93" s="4">
        <f>IF(EE93&lt;=PARAMETRELER!$D$6,0,EP93*0.00759)</f>
        <v>0</v>
      </c>
      <c r="ER93" s="20">
        <f t="shared" si="289"/>
        <v>17002.125</v>
      </c>
      <c r="ES93" s="21">
        <f t="shared" si="290"/>
        <v>4100.5124999999998</v>
      </c>
      <c r="ET93" s="21">
        <f t="shared" si="251"/>
        <v>400.05</v>
      </c>
      <c r="EU93" s="22">
        <f t="shared" si="252"/>
        <v>24503.0625</v>
      </c>
      <c r="EV93" s="44">
        <f t="shared" si="291"/>
        <v>1000.125</v>
      </c>
      <c r="EW93" s="45">
        <f t="shared" si="292"/>
        <v>23502.9375</v>
      </c>
      <c r="EY93" s="3">
        <v>91</v>
      </c>
      <c r="EZ93" s="3" t="str">
        <f t="shared" si="253"/>
        <v xml:space="preserve"> AD SOYAD 91</v>
      </c>
      <c r="FA93" s="4">
        <f t="shared" si="337"/>
        <v>20002.5</v>
      </c>
      <c r="FB93" s="4">
        <f>PARAMETRELER!$D$4</f>
        <v>150018.75</v>
      </c>
      <c r="FC93" s="4">
        <f t="shared" si="338"/>
        <v>2800.3500000000004</v>
      </c>
      <c r="FD93" s="4">
        <f t="shared" si="339"/>
        <v>200.02500000000001</v>
      </c>
      <c r="FE93" s="4">
        <f t="shared" si="340"/>
        <v>17002.125</v>
      </c>
      <c r="FF93" s="4" cm="1">
        <f t="array" ref="FF93">SUMPRODUCT(--(SUM(G93,AC93,AY93,BU93,CQ93,DM93,EI93,FE93)&gt;PARAMETRELER!$D$21:$D$24), (SUM(G93,AC93,AY93,BU93,CQ93,DM93,EI93,FE93)-PARAMETRELER!$D$21:$D$24), {0.15;0.05;0.07;0.08})-SUM($H$2,H93,AD93,AZ93,BV93,CR93,DN93,EJ93)</f>
        <v>3400.4249999999956</v>
      </c>
      <c r="FG93" s="4">
        <f>PARAMETRELER!$D$15</f>
        <v>3400.4249999999956</v>
      </c>
      <c r="FH93" s="4">
        <f t="shared" si="341"/>
        <v>136017</v>
      </c>
      <c r="FI93" s="4">
        <f t="shared" si="342"/>
        <v>119014.875</v>
      </c>
      <c r="FJ93" s="4">
        <f t="shared" si="343"/>
        <v>20002.5</v>
      </c>
      <c r="FK93" s="4">
        <f>PARAMETRELER!$D$6</f>
        <v>20002.5</v>
      </c>
      <c r="FL93" s="4">
        <f t="shared" si="344"/>
        <v>0</v>
      </c>
      <c r="FM93" s="4">
        <f>IF(FA93&lt;=PARAMETRELER!$D$6,0,FL93*0.00759)</f>
        <v>0</v>
      </c>
      <c r="FN93" s="20">
        <f t="shared" si="293"/>
        <v>17002.125</v>
      </c>
      <c r="FO93" s="21">
        <f t="shared" si="294"/>
        <v>4100.5124999999998</v>
      </c>
      <c r="FP93" s="21">
        <f t="shared" si="254"/>
        <v>400.05</v>
      </c>
      <c r="FQ93" s="22">
        <f t="shared" si="255"/>
        <v>24503.0625</v>
      </c>
      <c r="FR93" s="44">
        <f t="shared" si="295"/>
        <v>1000.125</v>
      </c>
      <c r="FS93" s="45">
        <f t="shared" si="296"/>
        <v>23502.9375</v>
      </c>
      <c r="FU93" s="3">
        <v>91</v>
      </c>
      <c r="FV93" s="3" t="str">
        <f t="shared" si="256"/>
        <v xml:space="preserve"> AD SOYAD 91</v>
      </c>
      <c r="FW93" s="4">
        <f t="shared" si="345"/>
        <v>20002.5</v>
      </c>
      <c r="FX93" s="4">
        <f>PARAMETRELER!$D$4</f>
        <v>150018.75</v>
      </c>
      <c r="FY93" s="4">
        <f t="shared" si="346"/>
        <v>2800.3500000000004</v>
      </c>
      <c r="FZ93" s="4">
        <f t="shared" si="347"/>
        <v>200.02500000000001</v>
      </c>
      <c r="GA93" s="4">
        <f t="shared" si="348"/>
        <v>17002.125</v>
      </c>
      <c r="GB93" s="4" cm="1">
        <f t="array" ref="GB93">SUMPRODUCT(--(SUM(G93,AC93,AY93,BU93,CQ93,DM93,EI93,FE93,GA93)&gt;PARAMETRELER!$D$21:$D$24), (SUM(G93,AC93,AY93,BU93,CQ93,DM93,EI93,FE93,GA93)-PARAMETRELER!$D$21:$D$24), {0.15;0.05;0.07;0.08})-SUM($H$2,H93,AD93,AZ93,BV93,CR93,DN93,EJ93,FF93)</f>
        <v>3400.4249999999993</v>
      </c>
      <c r="GC93" s="4">
        <f>PARAMETRELER!$D$16</f>
        <v>3400.4249999999993</v>
      </c>
      <c r="GD93" s="4">
        <f t="shared" si="349"/>
        <v>153019.125</v>
      </c>
      <c r="GE93" s="4">
        <f t="shared" si="350"/>
        <v>136017</v>
      </c>
      <c r="GF93" s="4">
        <f t="shared" si="351"/>
        <v>20002.5</v>
      </c>
      <c r="GG93" s="4">
        <f>PARAMETRELER!$D$6</f>
        <v>20002.5</v>
      </c>
      <c r="GH93" s="4">
        <f t="shared" si="352"/>
        <v>0</v>
      </c>
      <c r="GI93" s="4">
        <f>IF(FW93&lt;=PARAMETRELER!$D$6,0,GH93*0.00759)</f>
        <v>0</v>
      </c>
      <c r="GJ93" s="20">
        <f t="shared" si="297"/>
        <v>17002.125</v>
      </c>
      <c r="GK93" s="21">
        <f t="shared" si="298"/>
        <v>4100.5124999999998</v>
      </c>
      <c r="GL93" s="21">
        <f t="shared" si="257"/>
        <v>400.05</v>
      </c>
      <c r="GM93" s="22">
        <f t="shared" si="258"/>
        <v>24503.0625</v>
      </c>
      <c r="GN93" s="44">
        <f t="shared" si="299"/>
        <v>1000.125</v>
      </c>
      <c r="GO93" s="45">
        <f t="shared" si="300"/>
        <v>23502.9375</v>
      </c>
      <c r="GQ93" s="3">
        <v>91</v>
      </c>
      <c r="GR93" s="3" t="str">
        <f t="shared" si="259"/>
        <v xml:space="preserve"> AD SOYAD 91</v>
      </c>
      <c r="GS93" s="4">
        <f t="shared" si="353"/>
        <v>20002.5</v>
      </c>
      <c r="GT93" s="4">
        <f>PARAMETRELER!$D$4</f>
        <v>150018.75</v>
      </c>
      <c r="GU93" s="4">
        <f t="shared" si="354"/>
        <v>2800.3500000000004</v>
      </c>
      <c r="GV93" s="4">
        <f t="shared" si="355"/>
        <v>200.02500000000001</v>
      </c>
      <c r="GW93" s="4">
        <f t="shared" si="356"/>
        <v>17002.125</v>
      </c>
      <c r="GX93" s="4" cm="1">
        <f t="array" ref="GX93">SUMPRODUCT(--(SUM(G93,AC93,AY93,BU93,CQ93,DM93,EI93,FE93,GA93,GW93)&gt;PARAMETRELER!$D$21:$D$24), (SUM(G93,AC93,AY93,BU93,CQ93,DM93,EI93,FE93,GA93,GW93)-PARAMETRELER!$D$21:$D$24), {0.15;0.05;0.07;0.08})-SUM($H$2,H93,AD93,AZ93,BV93,CR93,DN93,EJ93,FF93,GB93)</f>
        <v>3400.4250000000029</v>
      </c>
      <c r="GY93" s="4">
        <f>PARAMETRELER!$D$17</f>
        <v>3400.4250000000029</v>
      </c>
      <c r="GZ93" s="4">
        <f t="shared" si="357"/>
        <v>170021.25</v>
      </c>
      <c r="HA93" s="4">
        <f t="shared" si="358"/>
        <v>153019.125</v>
      </c>
      <c r="HB93" s="4">
        <f t="shared" si="359"/>
        <v>20002.5</v>
      </c>
      <c r="HC93" s="4">
        <f>PARAMETRELER!$D$6</f>
        <v>20002.5</v>
      </c>
      <c r="HD93" s="4">
        <f t="shared" si="360"/>
        <v>0</v>
      </c>
      <c r="HE93" s="4">
        <f>IF(GS93&lt;=PARAMETRELER!$D$6,0,HD93*0.00759)</f>
        <v>0</v>
      </c>
      <c r="HF93" s="20">
        <f t="shared" si="301"/>
        <v>17002.125</v>
      </c>
      <c r="HG93" s="21">
        <f t="shared" si="302"/>
        <v>4100.5124999999998</v>
      </c>
      <c r="HH93" s="21">
        <f t="shared" si="260"/>
        <v>400.05</v>
      </c>
      <c r="HI93" s="22">
        <f t="shared" si="261"/>
        <v>24503.0625</v>
      </c>
      <c r="HJ93" s="44">
        <f t="shared" si="303"/>
        <v>1000.125</v>
      </c>
      <c r="HK93" s="45">
        <f t="shared" si="304"/>
        <v>23502.9375</v>
      </c>
      <c r="HM93" s="3">
        <v>91</v>
      </c>
      <c r="HN93" s="3" t="str">
        <f t="shared" si="262"/>
        <v xml:space="preserve"> AD SOYAD 91</v>
      </c>
      <c r="HO93" s="4">
        <f t="shared" si="361"/>
        <v>20002.5</v>
      </c>
      <c r="HP93" s="4">
        <f>PARAMETRELER!$D$4</f>
        <v>150018.75</v>
      </c>
      <c r="HQ93" s="4">
        <f t="shared" si="362"/>
        <v>2800.3500000000004</v>
      </c>
      <c r="HR93" s="4">
        <f t="shared" si="363"/>
        <v>200.02500000000001</v>
      </c>
      <c r="HS93" s="4">
        <f t="shared" si="364"/>
        <v>17002.125</v>
      </c>
      <c r="HT93" s="4" cm="1">
        <f t="array" ref="HT93">SUMPRODUCT(--(SUM(G93,AC93,AY93,BU93,CQ93,DM93,EI93,FE93,GA93,GW93,HS93)&gt;PARAMETRELER!$D$21:$D$24), (SUM(G93,AC93,AY93,BU93,CQ93,DM93,EI93,FE93,GA93,GW93,HS93)-PARAMETRELER!$D$21:$D$24), {0.15;0.05;0.07;0.08})-SUM($H$2,H93,AD93,AZ93,BV93,CR93,DN93,EJ93,FF93,GB93,GX93)</f>
        <v>3400.4249999999993</v>
      </c>
      <c r="HU93" s="4">
        <f>PARAMETRELER!$D$18</f>
        <v>3400.4249999999993</v>
      </c>
      <c r="HV93" s="4">
        <f t="shared" si="365"/>
        <v>187023.375</v>
      </c>
      <c r="HW93" s="4">
        <f t="shared" si="366"/>
        <v>170021.25</v>
      </c>
      <c r="HX93" s="4">
        <f t="shared" si="367"/>
        <v>20002.5</v>
      </c>
      <c r="HY93" s="4">
        <f>PARAMETRELER!$D$6</f>
        <v>20002.5</v>
      </c>
      <c r="HZ93" s="4">
        <f t="shared" si="368"/>
        <v>0</v>
      </c>
      <c r="IA93" s="4">
        <f>IF(HO93&lt;=PARAMETRELER!$D$6,0,HZ93*0.00759)</f>
        <v>0</v>
      </c>
      <c r="IB93" s="20">
        <f t="shared" si="305"/>
        <v>17002.125</v>
      </c>
      <c r="IC93" s="21">
        <f t="shared" si="306"/>
        <v>4100.5124999999998</v>
      </c>
      <c r="ID93" s="21">
        <f t="shared" si="263"/>
        <v>400.05</v>
      </c>
      <c r="IE93" s="22">
        <f t="shared" si="264"/>
        <v>24503.0625</v>
      </c>
      <c r="IF93" s="44">
        <f t="shared" si="307"/>
        <v>1000.125</v>
      </c>
      <c r="IG93" s="45">
        <f t="shared" si="308"/>
        <v>23502.9375</v>
      </c>
      <c r="II93" s="3">
        <v>91</v>
      </c>
      <c r="IJ93" s="3" t="str">
        <f t="shared" si="265"/>
        <v xml:space="preserve"> AD SOYAD 91</v>
      </c>
      <c r="IK93" s="4">
        <f t="shared" si="369"/>
        <v>20002.5</v>
      </c>
      <c r="IL93" s="4">
        <f>PARAMETRELER!$D$4</f>
        <v>150018.75</v>
      </c>
      <c r="IM93" s="4">
        <f t="shared" si="370"/>
        <v>2800.3500000000004</v>
      </c>
      <c r="IN93" s="4">
        <f t="shared" si="371"/>
        <v>200.02500000000001</v>
      </c>
      <c r="IO93" s="4">
        <f t="shared" si="372"/>
        <v>17002.125</v>
      </c>
      <c r="IP93" s="4" cm="1">
        <f t="array" ref="IP93">SUMPRODUCT(--(SUM(G93,AC93,AY93,BU93,CQ93,DM93,EI93,FE93,GA93,GW93,HS93,IO93)&gt;PARAMETRELER!$D$21:$D$24), (SUM(G93,AC93,AY93,BU93,CQ93,DM93,EI93,FE93,GA93,GW93,HS93,IO93)-PARAMETRELER!$D$21:$D$24), {0.15;0.05;0.07;0.08})-SUM($H$2,H93,AD93,AZ93,BV93,CR93,DN93,EJ93,FF93,GB93,GX93,HT93)</f>
        <v>3400.4249999999993</v>
      </c>
      <c r="IQ93" s="4">
        <f>PARAMETRELER!$D$19</f>
        <v>3400.4249999999993</v>
      </c>
      <c r="IR93" s="4">
        <f t="shared" si="373"/>
        <v>204025.5</v>
      </c>
      <c r="IS93" s="4">
        <f t="shared" si="374"/>
        <v>187023.375</v>
      </c>
      <c r="IT93" s="4">
        <f t="shared" si="375"/>
        <v>20002.5</v>
      </c>
      <c r="IU93" s="4">
        <f>PARAMETRELER!$D$6</f>
        <v>20002.5</v>
      </c>
      <c r="IV93" s="4">
        <f t="shared" si="376"/>
        <v>0</v>
      </c>
      <c r="IW93" s="4">
        <f>IF(IK93&lt;=PARAMETRELER!$D$6,0,IV93*0.00759)</f>
        <v>0</v>
      </c>
      <c r="IX93" s="20">
        <f t="shared" si="309"/>
        <v>17002.125</v>
      </c>
      <c r="IY93" s="21">
        <f t="shared" si="310"/>
        <v>4100.5124999999998</v>
      </c>
      <c r="IZ93" s="21">
        <f t="shared" si="266"/>
        <v>400.05</v>
      </c>
      <c r="JA93" s="22">
        <f t="shared" si="267"/>
        <v>24503.0625</v>
      </c>
      <c r="JB93" s="44">
        <f t="shared" si="311"/>
        <v>1000.125</v>
      </c>
      <c r="JC93" s="45">
        <f t="shared" si="312"/>
        <v>23502.9375</v>
      </c>
    </row>
    <row r="94" spans="1:263" ht="15.6" x14ac:dyDescent="0.3">
      <c r="A94" s="2">
        <v>92</v>
      </c>
      <c r="B94" s="2" t="str">
        <f>'YILLIK MALİYET RAPORU'!B94</f>
        <v xml:space="preserve"> AD SOYAD 92</v>
      </c>
      <c r="C94" s="7">
        <f>'YILLIK MALİYET RAPORU'!C94</f>
        <v>20002.5</v>
      </c>
      <c r="D94" s="11">
        <f>PARAMETRELER!$D$4</f>
        <v>150018.75</v>
      </c>
      <c r="E94" s="7">
        <f t="shared" si="202"/>
        <v>2800.3500000000004</v>
      </c>
      <c r="F94" s="7">
        <f t="shared" si="203"/>
        <v>200.02500000000001</v>
      </c>
      <c r="G94" s="7">
        <f t="shared" si="204"/>
        <v>17002.125</v>
      </c>
      <c r="H94" s="7" cm="1">
        <f t="array" ref="H94">SUMPRODUCT(--(SUM(G94:G94)&gt;PARAMETRELER!$D$21:$D$24), (SUM(G94:G94)-PARAMETRELER!$D$21:$D$24), {0.15;0.05;0.07;0.08})-SUM($H$2:$H$2)</f>
        <v>2550.3187499999999</v>
      </c>
      <c r="I94" s="7">
        <f>PARAMETRELER!$D$8</f>
        <v>2550.3187499999999</v>
      </c>
      <c r="J94" s="7">
        <f t="shared" si="205"/>
        <v>17002.125</v>
      </c>
      <c r="K94" s="7">
        <v>0</v>
      </c>
      <c r="L94" s="7">
        <f t="shared" si="206"/>
        <v>20002.5</v>
      </c>
      <c r="M94" s="5">
        <f>PARAMETRELER!$D$6</f>
        <v>20002.5</v>
      </c>
      <c r="N94" s="7">
        <f t="shared" si="313"/>
        <v>0</v>
      </c>
      <c r="O94" s="7">
        <f>IF(C94&lt;=PARAMETRELER!$D$6,0,N94*0.00759)</f>
        <v>0</v>
      </c>
      <c r="P94" s="20">
        <f t="shared" si="207"/>
        <v>17002.125</v>
      </c>
      <c r="Q94" s="21">
        <f t="shared" si="208"/>
        <v>4100.5124999999998</v>
      </c>
      <c r="R94" s="21">
        <f t="shared" si="209"/>
        <v>400.05</v>
      </c>
      <c r="S94" s="20">
        <f t="shared" si="210"/>
        <v>24503.0625</v>
      </c>
      <c r="T94" s="44">
        <f t="shared" si="211"/>
        <v>1000.125</v>
      </c>
      <c r="U94" s="45">
        <f t="shared" si="268"/>
        <v>23502.9375</v>
      </c>
      <c r="W94" s="2">
        <v>92</v>
      </c>
      <c r="X94" s="2" t="str">
        <f t="shared" si="212"/>
        <v xml:space="preserve"> AD SOYAD 92</v>
      </c>
      <c r="Y94" s="7">
        <f t="shared" si="213"/>
        <v>20002.5</v>
      </c>
      <c r="Z94" s="11">
        <f>PARAMETRELER!$D$4</f>
        <v>150018.75</v>
      </c>
      <c r="AA94" s="7">
        <f t="shared" si="314"/>
        <v>2800.3500000000004</v>
      </c>
      <c r="AB94" s="7">
        <f t="shared" si="315"/>
        <v>200.02500000000001</v>
      </c>
      <c r="AC94" s="7">
        <f t="shared" si="214"/>
        <v>17002.125</v>
      </c>
      <c r="AD94" s="7" cm="1">
        <f t="array" ref="AD94">SUMPRODUCT(--(SUM(G94,AC94)&gt;PARAMETRELER!$D$21:$D$24), (SUM(G94,AC94)-PARAMETRELER!$D$21:$D$24), {0.15;0.05;0.07;0.08})-SUM($H$2,H94)</f>
        <v>2550.3187499999999</v>
      </c>
      <c r="AE94" s="7">
        <f>PARAMETRELER!$D$9</f>
        <v>2550.3187499999999</v>
      </c>
      <c r="AF94" s="7">
        <f t="shared" si="215"/>
        <v>34004.25</v>
      </c>
      <c r="AG94" s="7">
        <f t="shared" si="216"/>
        <v>17002.125</v>
      </c>
      <c r="AH94" s="7">
        <f t="shared" si="217"/>
        <v>20002.5</v>
      </c>
      <c r="AI94" s="5">
        <f>PARAMETRELER!$D$6</f>
        <v>20002.5</v>
      </c>
      <c r="AJ94" s="7">
        <f t="shared" si="316"/>
        <v>0</v>
      </c>
      <c r="AK94" s="7">
        <f>IF(Y94&lt;=PARAMETRELER!$D$6,0,AJ94*0.00759)</f>
        <v>0</v>
      </c>
      <c r="AL94" s="20">
        <f t="shared" si="269"/>
        <v>17002.125</v>
      </c>
      <c r="AM94" s="21">
        <f t="shared" si="270"/>
        <v>4100.5124999999998</v>
      </c>
      <c r="AN94" s="21">
        <f t="shared" si="218"/>
        <v>400.05</v>
      </c>
      <c r="AO94" s="20">
        <f t="shared" si="219"/>
        <v>24503.0625</v>
      </c>
      <c r="AP94" s="44">
        <f t="shared" si="271"/>
        <v>1000.125</v>
      </c>
      <c r="AQ94" s="45">
        <f t="shared" si="272"/>
        <v>23502.9375</v>
      </c>
      <c r="AS94" s="2">
        <v>92</v>
      </c>
      <c r="AT94" s="2" t="str">
        <f t="shared" si="220"/>
        <v xml:space="preserve"> AD SOYAD 92</v>
      </c>
      <c r="AU94" s="7">
        <f t="shared" si="221"/>
        <v>20002.5</v>
      </c>
      <c r="AV94" s="11">
        <f>PARAMETRELER!$D$4</f>
        <v>150018.75</v>
      </c>
      <c r="AW94" s="7">
        <f t="shared" si="317"/>
        <v>2800.3500000000004</v>
      </c>
      <c r="AX94" s="7">
        <f t="shared" si="318"/>
        <v>200.02500000000001</v>
      </c>
      <c r="AY94" s="7">
        <f t="shared" si="222"/>
        <v>17002.125</v>
      </c>
      <c r="AZ94" s="7" cm="1">
        <f t="array" ref="AZ94">SUMPRODUCT(--(SUM(G94,AC94,AY94)&gt;PARAMETRELER!$D$21:$D$24), (SUM(G94,AC94,AY94)-PARAMETRELER!$D$21:$D$24), {0.15;0.05;0.07;0.08})-SUM($H$2,H94,AD94)</f>
        <v>2550.3187499999995</v>
      </c>
      <c r="BA94" s="7">
        <f>PARAMETRELER!$D$10</f>
        <v>2550.3187499999995</v>
      </c>
      <c r="BB94" s="7">
        <f t="shared" si="223"/>
        <v>51006.375</v>
      </c>
      <c r="BC94" s="7">
        <f t="shared" si="224"/>
        <v>34004.25</v>
      </c>
      <c r="BD94" s="7">
        <f t="shared" si="225"/>
        <v>20002.5</v>
      </c>
      <c r="BE94" s="5">
        <f>PARAMETRELER!$D$6</f>
        <v>20002.5</v>
      </c>
      <c r="BF94" s="7">
        <f t="shared" si="319"/>
        <v>0</v>
      </c>
      <c r="BG94" s="7">
        <f>IF(AU94&lt;=PARAMETRELER!$D$6,0,BF94*0.00759)</f>
        <v>0</v>
      </c>
      <c r="BH94" s="20">
        <f t="shared" si="273"/>
        <v>17002.125</v>
      </c>
      <c r="BI94" s="21">
        <f t="shared" si="274"/>
        <v>4100.5124999999998</v>
      </c>
      <c r="BJ94" s="21">
        <f t="shared" si="226"/>
        <v>400.05</v>
      </c>
      <c r="BK94" s="20">
        <f t="shared" si="227"/>
        <v>24503.0625</v>
      </c>
      <c r="BL94" s="44">
        <f t="shared" si="275"/>
        <v>1000.125</v>
      </c>
      <c r="BM94" s="45">
        <f t="shared" si="276"/>
        <v>23502.9375</v>
      </c>
      <c r="BO94" s="2">
        <v>92</v>
      </c>
      <c r="BP94" s="2" t="str">
        <f t="shared" si="228"/>
        <v xml:space="preserve"> AD SOYAD 92</v>
      </c>
      <c r="BQ94" s="7">
        <f t="shared" si="229"/>
        <v>20002.5</v>
      </c>
      <c r="BR94" s="11">
        <f>PARAMETRELER!$D$4</f>
        <v>150018.75</v>
      </c>
      <c r="BS94" s="7">
        <f t="shared" si="320"/>
        <v>2800.3500000000004</v>
      </c>
      <c r="BT94" s="7">
        <f t="shared" si="321"/>
        <v>200.02500000000001</v>
      </c>
      <c r="BU94" s="7">
        <f t="shared" si="230"/>
        <v>17002.125</v>
      </c>
      <c r="BV94" s="7" cm="1">
        <f t="array" ref="BV94">SUMPRODUCT(--(SUM(G94,AC94,AY94,BU94)&gt;PARAMETRELER!$D$21:$D$24), (SUM(G94,AC94,AY94,BU94)-PARAMETRELER!$D$21:$D$24), {0.15;0.05;0.07;0.08})-SUM($H$2,H94,AD94,AZ94)</f>
        <v>2550.3187500000004</v>
      </c>
      <c r="BW94" s="7">
        <f>PARAMETRELER!$D$11</f>
        <v>2550.3187500000004</v>
      </c>
      <c r="BX94" s="7">
        <f t="shared" si="231"/>
        <v>68008.5</v>
      </c>
      <c r="BY94" s="7">
        <f t="shared" si="232"/>
        <v>51006.375</v>
      </c>
      <c r="BZ94" s="7">
        <f t="shared" si="233"/>
        <v>20002.5</v>
      </c>
      <c r="CA94" s="5">
        <f>PARAMETRELER!$D$6</f>
        <v>20002.5</v>
      </c>
      <c r="CB94" s="7">
        <f t="shared" si="322"/>
        <v>0</v>
      </c>
      <c r="CC94" s="7">
        <f>IF(BQ94&lt;=PARAMETRELER!$D$6,0,CB94*0.00759)</f>
        <v>0</v>
      </c>
      <c r="CD94" s="20">
        <f t="shared" si="277"/>
        <v>17002.125</v>
      </c>
      <c r="CE94" s="21">
        <f t="shared" si="278"/>
        <v>4100.5124999999998</v>
      </c>
      <c r="CF94" s="21">
        <f t="shared" si="234"/>
        <v>400.05</v>
      </c>
      <c r="CG94" s="20">
        <f t="shared" si="235"/>
        <v>24503.0625</v>
      </c>
      <c r="CH94" s="44">
        <f t="shared" si="279"/>
        <v>1000.125</v>
      </c>
      <c r="CI94" s="45">
        <f t="shared" si="280"/>
        <v>23502.9375</v>
      </c>
      <c r="CK94" s="2">
        <v>92</v>
      </c>
      <c r="CL94" s="2" t="str">
        <f t="shared" si="236"/>
        <v xml:space="preserve"> AD SOYAD 92</v>
      </c>
      <c r="CM94" s="7">
        <f t="shared" si="237"/>
        <v>20002.5</v>
      </c>
      <c r="CN94" s="11">
        <f>PARAMETRELER!$D$4</f>
        <v>150018.75</v>
      </c>
      <c r="CO94" s="7">
        <f t="shared" si="323"/>
        <v>2800.3500000000004</v>
      </c>
      <c r="CP94" s="7">
        <f t="shared" si="324"/>
        <v>200.02500000000001</v>
      </c>
      <c r="CQ94" s="7">
        <f t="shared" si="238"/>
        <v>17002.125</v>
      </c>
      <c r="CR94" s="7" cm="1">
        <f t="array" ref="CR94">SUMPRODUCT(--(SUM(G94,AC94,AY94,BU94,CQ94)&gt;PARAMETRELER!$D$21:$D$24), (SUM(G94,AC94,AY94,BU94,CQ94)-PARAMETRELER!$D$21:$D$24), {0.15;0.05;0.07;0.08})-SUM($H$2,H94,AD94,AZ94,BV94)</f>
        <v>2550.3187500000004</v>
      </c>
      <c r="CS94" s="7">
        <f>PARAMETRELER!$D$12</f>
        <v>2550.3187500000004</v>
      </c>
      <c r="CT94" s="7">
        <f t="shared" si="239"/>
        <v>85010.625</v>
      </c>
      <c r="CU94" s="7">
        <f t="shared" si="240"/>
        <v>68008.5</v>
      </c>
      <c r="CV94" s="7">
        <f t="shared" si="241"/>
        <v>20002.5</v>
      </c>
      <c r="CW94" s="5">
        <f>PARAMETRELER!$D$6</f>
        <v>20002.5</v>
      </c>
      <c r="CX94" s="7">
        <f t="shared" si="325"/>
        <v>0</v>
      </c>
      <c r="CY94" s="7">
        <f>IF(CM94&lt;=PARAMETRELER!$D$6,0,CX94*0.00759)</f>
        <v>0</v>
      </c>
      <c r="CZ94" s="20">
        <f t="shared" si="281"/>
        <v>17002.125</v>
      </c>
      <c r="DA94" s="21">
        <f t="shared" si="282"/>
        <v>4100.5124999999998</v>
      </c>
      <c r="DB94" s="21">
        <f t="shared" si="242"/>
        <v>400.05</v>
      </c>
      <c r="DC94" s="20">
        <f t="shared" si="243"/>
        <v>24503.0625</v>
      </c>
      <c r="DD94" s="44">
        <f t="shared" si="283"/>
        <v>1000.125</v>
      </c>
      <c r="DE94" s="45">
        <f t="shared" si="284"/>
        <v>23502.9375</v>
      </c>
      <c r="DG94" s="2">
        <v>92</v>
      </c>
      <c r="DH94" s="2" t="str">
        <f t="shared" si="377"/>
        <v xml:space="preserve"> AD SOYAD 92</v>
      </c>
      <c r="DI94" s="7">
        <f t="shared" si="378"/>
        <v>20002.5</v>
      </c>
      <c r="DJ94" s="11">
        <f>PARAMETRELER!$D$4</f>
        <v>150018.75</v>
      </c>
      <c r="DK94" s="7">
        <f t="shared" si="326"/>
        <v>2800.3500000000004</v>
      </c>
      <c r="DL94" s="7">
        <f t="shared" si="327"/>
        <v>200.02500000000001</v>
      </c>
      <c r="DM94" s="7">
        <f t="shared" si="244"/>
        <v>17002.125</v>
      </c>
      <c r="DN94" s="7" cm="1">
        <f t="array" ref="DN94">SUMPRODUCT(--(SUM(G94,AC94,AY94,BU94,CQ94,DM94)&gt;PARAMETRELER!$D$21:$D$24), (SUM(G94,AC94,AY94,BU94,CQ94,DM94)-PARAMETRELER!$D$21:$D$24), {0.15;0.05;0.07;0.08})-SUM($H$2,H94,AD94,AZ94,BV94,CR94)</f>
        <v>2550.3187499999985</v>
      </c>
      <c r="DO94" s="7">
        <f>PARAMETRELER!$D$13</f>
        <v>2550.3187499999985</v>
      </c>
      <c r="DP94" s="7">
        <f t="shared" si="245"/>
        <v>102012.75</v>
      </c>
      <c r="DQ94" s="7">
        <f t="shared" si="246"/>
        <v>85010.625</v>
      </c>
      <c r="DR94" s="7">
        <f t="shared" si="247"/>
        <v>20002.5</v>
      </c>
      <c r="DS94" s="5">
        <f>PARAMETRELER!$D$6</f>
        <v>20002.5</v>
      </c>
      <c r="DT94" s="7">
        <f t="shared" si="328"/>
        <v>0</v>
      </c>
      <c r="DU94" s="7">
        <f>IF(DI94&lt;=PARAMETRELER!$D$6,0,DT94*0.00759)</f>
        <v>0</v>
      </c>
      <c r="DV94" s="20">
        <f t="shared" si="285"/>
        <v>17002.125</v>
      </c>
      <c r="DW94" s="21">
        <f t="shared" si="286"/>
        <v>4100.5124999999998</v>
      </c>
      <c r="DX94" s="21">
        <f t="shared" si="248"/>
        <v>400.05</v>
      </c>
      <c r="DY94" s="20">
        <f t="shared" si="249"/>
        <v>24503.0625</v>
      </c>
      <c r="DZ94" s="44">
        <f t="shared" si="287"/>
        <v>1000.125</v>
      </c>
      <c r="EA94" s="45">
        <f t="shared" si="288"/>
        <v>23502.9375</v>
      </c>
      <c r="EC94" s="2">
        <v>92</v>
      </c>
      <c r="ED94" s="2" t="str">
        <f t="shared" si="250"/>
        <v xml:space="preserve"> AD SOYAD 92</v>
      </c>
      <c r="EE94" s="7">
        <f t="shared" si="329"/>
        <v>20002.5</v>
      </c>
      <c r="EF94" s="11">
        <f>PARAMETRELER!$D$4</f>
        <v>150018.75</v>
      </c>
      <c r="EG94" s="7">
        <f t="shared" si="330"/>
        <v>2800.3500000000004</v>
      </c>
      <c r="EH94" s="7">
        <f t="shared" si="331"/>
        <v>200.02500000000001</v>
      </c>
      <c r="EI94" s="7">
        <f t="shared" si="332"/>
        <v>17002.125</v>
      </c>
      <c r="EJ94" s="7" cm="1">
        <f t="array" ref="EJ94">SUMPRODUCT(--(SUM(G94,AC94,AY94,BU94,CQ94,DM94,EI94)&gt;PARAMETRELER!$D$21:$D$24), (SUM(G94,AC94,AY94,BU94,CQ94,DM94,EI94)-PARAMETRELER!$D$21:$D$24), {0.15;0.05;0.07;0.08})-SUM($H$2,H94,AD94,AZ94,BV94,CR94,DN94)</f>
        <v>3001.0625000000036</v>
      </c>
      <c r="EK94" s="7">
        <f>PARAMETRELER!$D$14</f>
        <v>3001.0625000000036</v>
      </c>
      <c r="EL94" s="7">
        <f t="shared" si="333"/>
        <v>119014.875</v>
      </c>
      <c r="EM94" s="7">
        <f t="shared" si="334"/>
        <v>102012.75</v>
      </c>
      <c r="EN94" s="7">
        <f t="shared" si="335"/>
        <v>20002.5</v>
      </c>
      <c r="EO94" s="5">
        <f>PARAMETRELER!$D$6</f>
        <v>20002.5</v>
      </c>
      <c r="EP94" s="7">
        <f t="shared" si="336"/>
        <v>0</v>
      </c>
      <c r="EQ94" s="7">
        <f>IF(EE94&lt;=PARAMETRELER!$D$6,0,EP94*0.00759)</f>
        <v>0</v>
      </c>
      <c r="ER94" s="20">
        <f t="shared" si="289"/>
        <v>17002.125</v>
      </c>
      <c r="ES94" s="21">
        <f t="shared" si="290"/>
        <v>4100.5124999999998</v>
      </c>
      <c r="ET94" s="21">
        <f t="shared" si="251"/>
        <v>400.05</v>
      </c>
      <c r="EU94" s="20">
        <f t="shared" si="252"/>
        <v>24503.0625</v>
      </c>
      <c r="EV94" s="44">
        <f t="shared" si="291"/>
        <v>1000.125</v>
      </c>
      <c r="EW94" s="45">
        <f t="shared" si="292"/>
        <v>23502.9375</v>
      </c>
      <c r="EY94" s="2">
        <v>92</v>
      </c>
      <c r="EZ94" s="2" t="str">
        <f t="shared" si="253"/>
        <v xml:space="preserve"> AD SOYAD 92</v>
      </c>
      <c r="FA94" s="7">
        <f t="shared" si="337"/>
        <v>20002.5</v>
      </c>
      <c r="FB94" s="11">
        <f>PARAMETRELER!$D$4</f>
        <v>150018.75</v>
      </c>
      <c r="FC94" s="7">
        <f t="shared" si="338"/>
        <v>2800.3500000000004</v>
      </c>
      <c r="FD94" s="7">
        <f t="shared" si="339"/>
        <v>200.02500000000001</v>
      </c>
      <c r="FE94" s="7">
        <f t="shared" si="340"/>
        <v>17002.125</v>
      </c>
      <c r="FF94" s="7" cm="1">
        <f t="array" ref="FF94">SUMPRODUCT(--(SUM(G94,AC94,AY94,BU94,CQ94,DM94,EI94,FE94)&gt;PARAMETRELER!$D$21:$D$24), (SUM(G94,AC94,AY94,BU94,CQ94,DM94,EI94,FE94)-PARAMETRELER!$D$21:$D$24), {0.15;0.05;0.07;0.08})-SUM($H$2,H94,AD94,AZ94,BV94,CR94,DN94,EJ94)</f>
        <v>3400.4249999999956</v>
      </c>
      <c r="FG94" s="7">
        <f>PARAMETRELER!$D$15</f>
        <v>3400.4249999999956</v>
      </c>
      <c r="FH94" s="7">
        <f t="shared" si="341"/>
        <v>136017</v>
      </c>
      <c r="FI94" s="7">
        <f t="shared" si="342"/>
        <v>119014.875</v>
      </c>
      <c r="FJ94" s="7">
        <f t="shared" si="343"/>
        <v>20002.5</v>
      </c>
      <c r="FK94" s="5">
        <f>PARAMETRELER!$D$6</f>
        <v>20002.5</v>
      </c>
      <c r="FL94" s="7">
        <f t="shared" si="344"/>
        <v>0</v>
      </c>
      <c r="FM94" s="7">
        <f>IF(FA94&lt;=PARAMETRELER!$D$6,0,FL94*0.00759)</f>
        <v>0</v>
      </c>
      <c r="FN94" s="20">
        <f t="shared" si="293"/>
        <v>17002.125</v>
      </c>
      <c r="FO94" s="21">
        <f t="shared" si="294"/>
        <v>4100.5124999999998</v>
      </c>
      <c r="FP94" s="21">
        <f t="shared" si="254"/>
        <v>400.05</v>
      </c>
      <c r="FQ94" s="20">
        <f t="shared" si="255"/>
        <v>24503.0625</v>
      </c>
      <c r="FR94" s="44">
        <f t="shared" si="295"/>
        <v>1000.125</v>
      </c>
      <c r="FS94" s="45">
        <f t="shared" si="296"/>
        <v>23502.9375</v>
      </c>
      <c r="FU94" s="2">
        <v>92</v>
      </c>
      <c r="FV94" s="2" t="str">
        <f t="shared" si="256"/>
        <v xml:space="preserve"> AD SOYAD 92</v>
      </c>
      <c r="FW94" s="7">
        <f t="shared" si="345"/>
        <v>20002.5</v>
      </c>
      <c r="FX94" s="11">
        <f>PARAMETRELER!$D$4</f>
        <v>150018.75</v>
      </c>
      <c r="FY94" s="7">
        <f t="shared" si="346"/>
        <v>2800.3500000000004</v>
      </c>
      <c r="FZ94" s="7">
        <f t="shared" si="347"/>
        <v>200.02500000000001</v>
      </c>
      <c r="GA94" s="7">
        <f t="shared" si="348"/>
        <v>17002.125</v>
      </c>
      <c r="GB94" s="7" cm="1">
        <f t="array" ref="GB94">SUMPRODUCT(--(SUM(G94,AC94,AY94,BU94,CQ94,DM94,EI94,FE94,GA94)&gt;PARAMETRELER!$D$21:$D$24), (SUM(G94,AC94,AY94,BU94,CQ94,DM94,EI94,FE94,GA94)-PARAMETRELER!$D$21:$D$24), {0.15;0.05;0.07;0.08})-SUM($H$2,H94,AD94,AZ94,BV94,CR94,DN94,EJ94,FF94)</f>
        <v>3400.4249999999993</v>
      </c>
      <c r="GC94" s="7">
        <f>PARAMETRELER!$D$16</f>
        <v>3400.4249999999993</v>
      </c>
      <c r="GD94" s="7">
        <f t="shared" si="349"/>
        <v>153019.125</v>
      </c>
      <c r="GE94" s="7">
        <f t="shared" si="350"/>
        <v>136017</v>
      </c>
      <c r="GF94" s="7">
        <f t="shared" si="351"/>
        <v>20002.5</v>
      </c>
      <c r="GG94" s="5">
        <f>PARAMETRELER!$D$6</f>
        <v>20002.5</v>
      </c>
      <c r="GH94" s="7">
        <f t="shared" si="352"/>
        <v>0</v>
      </c>
      <c r="GI94" s="7">
        <f>IF(FW94&lt;=PARAMETRELER!$D$6,0,GH94*0.00759)</f>
        <v>0</v>
      </c>
      <c r="GJ94" s="20">
        <f t="shared" si="297"/>
        <v>17002.125</v>
      </c>
      <c r="GK94" s="21">
        <f t="shared" si="298"/>
        <v>4100.5124999999998</v>
      </c>
      <c r="GL94" s="21">
        <f t="shared" si="257"/>
        <v>400.05</v>
      </c>
      <c r="GM94" s="20">
        <f t="shared" si="258"/>
        <v>24503.0625</v>
      </c>
      <c r="GN94" s="44">
        <f t="shared" si="299"/>
        <v>1000.125</v>
      </c>
      <c r="GO94" s="45">
        <f t="shared" si="300"/>
        <v>23502.9375</v>
      </c>
      <c r="GQ94" s="2">
        <v>92</v>
      </c>
      <c r="GR94" s="2" t="str">
        <f t="shared" si="259"/>
        <v xml:space="preserve"> AD SOYAD 92</v>
      </c>
      <c r="GS94" s="7">
        <f t="shared" si="353"/>
        <v>20002.5</v>
      </c>
      <c r="GT94" s="11">
        <f>PARAMETRELER!$D$4</f>
        <v>150018.75</v>
      </c>
      <c r="GU94" s="7">
        <f t="shared" si="354"/>
        <v>2800.3500000000004</v>
      </c>
      <c r="GV94" s="7">
        <f t="shared" si="355"/>
        <v>200.02500000000001</v>
      </c>
      <c r="GW94" s="7">
        <f t="shared" si="356"/>
        <v>17002.125</v>
      </c>
      <c r="GX94" s="7" cm="1">
        <f t="array" ref="GX94">SUMPRODUCT(--(SUM(G94,AC94,AY94,BU94,CQ94,DM94,EI94,FE94,GA94,GW94)&gt;PARAMETRELER!$D$21:$D$24), (SUM(G94,AC94,AY94,BU94,CQ94,DM94,EI94,FE94,GA94,GW94)-PARAMETRELER!$D$21:$D$24), {0.15;0.05;0.07;0.08})-SUM($H$2,H94,AD94,AZ94,BV94,CR94,DN94,EJ94,FF94,GB94)</f>
        <v>3400.4250000000029</v>
      </c>
      <c r="GY94" s="7">
        <f>PARAMETRELER!$D$17</f>
        <v>3400.4250000000029</v>
      </c>
      <c r="GZ94" s="7">
        <f t="shared" si="357"/>
        <v>170021.25</v>
      </c>
      <c r="HA94" s="7">
        <f t="shared" si="358"/>
        <v>153019.125</v>
      </c>
      <c r="HB94" s="7">
        <f t="shared" si="359"/>
        <v>20002.5</v>
      </c>
      <c r="HC94" s="5">
        <f>PARAMETRELER!$D$6</f>
        <v>20002.5</v>
      </c>
      <c r="HD94" s="7">
        <f t="shared" si="360"/>
        <v>0</v>
      </c>
      <c r="HE94" s="7">
        <f>IF(GS94&lt;=PARAMETRELER!$D$6,0,HD94*0.00759)</f>
        <v>0</v>
      </c>
      <c r="HF94" s="20">
        <f t="shared" si="301"/>
        <v>17002.125</v>
      </c>
      <c r="HG94" s="21">
        <f t="shared" si="302"/>
        <v>4100.5124999999998</v>
      </c>
      <c r="HH94" s="21">
        <f t="shared" si="260"/>
        <v>400.05</v>
      </c>
      <c r="HI94" s="20">
        <f t="shared" si="261"/>
        <v>24503.0625</v>
      </c>
      <c r="HJ94" s="44">
        <f t="shared" si="303"/>
        <v>1000.125</v>
      </c>
      <c r="HK94" s="45">
        <f t="shared" si="304"/>
        <v>23502.9375</v>
      </c>
      <c r="HM94" s="2">
        <v>92</v>
      </c>
      <c r="HN94" s="2" t="str">
        <f t="shared" si="262"/>
        <v xml:space="preserve"> AD SOYAD 92</v>
      </c>
      <c r="HO94" s="7">
        <f t="shared" si="361"/>
        <v>20002.5</v>
      </c>
      <c r="HP94" s="11">
        <f>PARAMETRELER!$D$4</f>
        <v>150018.75</v>
      </c>
      <c r="HQ94" s="7">
        <f t="shared" si="362"/>
        <v>2800.3500000000004</v>
      </c>
      <c r="HR94" s="7">
        <f t="shared" si="363"/>
        <v>200.02500000000001</v>
      </c>
      <c r="HS94" s="7">
        <f t="shared" si="364"/>
        <v>17002.125</v>
      </c>
      <c r="HT94" s="7" cm="1">
        <f t="array" ref="HT94">SUMPRODUCT(--(SUM(G94,AC94,AY94,BU94,CQ94,DM94,EI94,FE94,GA94,GW94,HS94)&gt;PARAMETRELER!$D$21:$D$24), (SUM(G94,AC94,AY94,BU94,CQ94,DM94,EI94,FE94,GA94,GW94,HS94)-PARAMETRELER!$D$21:$D$24), {0.15;0.05;0.07;0.08})-SUM($H$2,H94,AD94,AZ94,BV94,CR94,DN94,EJ94,FF94,GB94,GX94)</f>
        <v>3400.4249999999993</v>
      </c>
      <c r="HU94" s="7">
        <f>PARAMETRELER!$D$18</f>
        <v>3400.4249999999993</v>
      </c>
      <c r="HV94" s="7">
        <f t="shared" si="365"/>
        <v>187023.375</v>
      </c>
      <c r="HW94" s="7">
        <f t="shared" si="366"/>
        <v>170021.25</v>
      </c>
      <c r="HX94" s="7">
        <f t="shared" si="367"/>
        <v>20002.5</v>
      </c>
      <c r="HY94" s="5">
        <f>PARAMETRELER!$D$6</f>
        <v>20002.5</v>
      </c>
      <c r="HZ94" s="7">
        <f t="shared" si="368"/>
        <v>0</v>
      </c>
      <c r="IA94" s="7">
        <f>IF(HO94&lt;=PARAMETRELER!$D$6,0,HZ94*0.00759)</f>
        <v>0</v>
      </c>
      <c r="IB94" s="20">
        <f t="shared" si="305"/>
        <v>17002.125</v>
      </c>
      <c r="IC94" s="21">
        <f t="shared" si="306"/>
        <v>4100.5124999999998</v>
      </c>
      <c r="ID94" s="21">
        <f t="shared" si="263"/>
        <v>400.05</v>
      </c>
      <c r="IE94" s="20">
        <f t="shared" si="264"/>
        <v>24503.0625</v>
      </c>
      <c r="IF94" s="44">
        <f t="shared" si="307"/>
        <v>1000.125</v>
      </c>
      <c r="IG94" s="45">
        <f t="shared" si="308"/>
        <v>23502.9375</v>
      </c>
      <c r="II94" s="2">
        <v>92</v>
      </c>
      <c r="IJ94" s="2" t="str">
        <f t="shared" si="265"/>
        <v xml:space="preserve"> AD SOYAD 92</v>
      </c>
      <c r="IK94" s="7">
        <f t="shared" si="369"/>
        <v>20002.5</v>
      </c>
      <c r="IL94" s="11">
        <f>PARAMETRELER!$D$4</f>
        <v>150018.75</v>
      </c>
      <c r="IM94" s="7">
        <f t="shared" si="370"/>
        <v>2800.3500000000004</v>
      </c>
      <c r="IN94" s="7">
        <f t="shared" si="371"/>
        <v>200.02500000000001</v>
      </c>
      <c r="IO94" s="7">
        <f t="shared" si="372"/>
        <v>17002.125</v>
      </c>
      <c r="IP94" s="7" cm="1">
        <f t="array" ref="IP94">SUMPRODUCT(--(SUM(G94,AC94,AY94,BU94,CQ94,DM94,EI94,FE94,GA94,GW94,HS94,IO94)&gt;PARAMETRELER!$D$21:$D$24), (SUM(G94,AC94,AY94,BU94,CQ94,DM94,EI94,FE94,GA94,GW94,HS94,IO94)-PARAMETRELER!$D$21:$D$24), {0.15;0.05;0.07;0.08})-SUM($H$2,H94,AD94,AZ94,BV94,CR94,DN94,EJ94,FF94,GB94,GX94,HT94)</f>
        <v>3400.4249999999993</v>
      </c>
      <c r="IQ94" s="7">
        <f>PARAMETRELER!$D$19</f>
        <v>3400.4249999999993</v>
      </c>
      <c r="IR94" s="7">
        <f t="shared" si="373"/>
        <v>204025.5</v>
      </c>
      <c r="IS94" s="7">
        <f t="shared" si="374"/>
        <v>187023.375</v>
      </c>
      <c r="IT94" s="7">
        <f t="shared" si="375"/>
        <v>20002.5</v>
      </c>
      <c r="IU94" s="5">
        <f>PARAMETRELER!$D$6</f>
        <v>20002.5</v>
      </c>
      <c r="IV94" s="7">
        <f t="shared" si="376"/>
        <v>0</v>
      </c>
      <c r="IW94" s="7">
        <f>IF(IK94&lt;=PARAMETRELER!$D$6,0,IV94*0.00759)</f>
        <v>0</v>
      </c>
      <c r="IX94" s="20">
        <f t="shared" si="309"/>
        <v>17002.125</v>
      </c>
      <c r="IY94" s="21">
        <f t="shared" si="310"/>
        <v>4100.5124999999998</v>
      </c>
      <c r="IZ94" s="21">
        <f t="shared" si="266"/>
        <v>400.05</v>
      </c>
      <c r="JA94" s="20">
        <f t="shared" si="267"/>
        <v>24503.0625</v>
      </c>
      <c r="JB94" s="44">
        <f t="shared" si="311"/>
        <v>1000.125</v>
      </c>
      <c r="JC94" s="45">
        <f t="shared" si="312"/>
        <v>23502.9375</v>
      </c>
    </row>
    <row r="95" spans="1:263" ht="15.6" x14ac:dyDescent="0.3">
      <c r="A95" s="3">
        <v>93</v>
      </c>
      <c r="B95" s="3" t="str">
        <f>'YILLIK MALİYET RAPORU'!B95</f>
        <v xml:space="preserve"> AD SOYAD 93</v>
      </c>
      <c r="C95" s="4">
        <f>'YILLIK MALİYET RAPORU'!C95</f>
        <v>20002.5</v>
      </c>
      <c r="D95" s="4">
        <f>PARAMETRELER!$D$4</f>
        <v>150018.75</v>
      </c>
      <c r="E95" s="4">
        <f t="shared" si="202"/>
        <v>2800.3500000000004</v>
      </c>
      <c r="F95" s="4">
        <f t="shared" si="203"/>
        <v>200.02500000000001</v>
      </c>
      <c r="G95" s="4">
        <f t="shared" si="204"/>
        <v>17002.125</v>
      </c>
      <c r="H95" s="4" cm="1">
        <f t="array" ref="H95">SUMPRODUCT(--(SUM(G95:G95)&gt;PARAMETRELER!$D$21:$D$24), (SUM(G95:G95)-PARAMETRELER!$D$21:$D$24), {0.15;0.05;0.07;0.08})-SUM($H$2:$H$2)</f>
        <v>2550.3187499999999</v>
      </c>
      <c r="I95" s="4">
        <f>PARAMETRELER!$D$8</f>
        <v>2550.3187499999999</v>
      </c>
      <c r="J95" s="4">
        <f t="shared" si="205"/>
        <v>17002.125</v>
      </c>
      <c r="K95" s="4">
        <v>0</v>
      </c>
      <c r="L95" s="4">
        <f t="shared" si="206"/>
        <v>20002.5</v>
      </c>
      <c r="M95" s="4">
        <f>PARAMETRELER!$D$6</f>
        <v>20002.5</v>
      </c>
      <c r="N95" s="4">
        <f t="shared" si="313"/>
        <v>0</v>
      </c>
      <c r="O95" s="4">
        <f>IF(C95&lt;=PARAMETRELER!$D$6,0,N95*0.00759)</f>
        <v>0</v>
      </c>
      <c r="P95" s="20">
        <f t="shared" si="207"/>
        <v>17002.125</v>
      </c>
      <c r="Q95" s="21">
        <f t="shared" si="208"/>
        <v>4100.5124999999998</v>
      </c>
      <c r="R95" s="21">
        <f t="shared" si="209"/>
        <v>400.05</v>
      </c>
      <c r="S95" s="22">
        <f t="shared" si="210"/>
        <v>24503.0625</v>
      </c>
      <c r="T95" s="44">
        <f t="shared" si="211"/>
        <v>1000.125</v>
      </c>
      <c r="U95" s="45">
        <f t="shared" si="268"/>
        <v>23502.9375</v>
      </c>
      <c r="W95" s="3">
        <v>93</v>
      </c>
      <c r="X95" s="3" t="str">
        <f t="shared" si="212"/>
        <v xml:space="preserve"> AD SOYAD 93</v>
      </c>
      <c r="Y95" s="4">
        <f t="shared" si="213"/>
        <v>20002.5</v>
      </c>
      <c r="Z95" s="4">
        <f>PARAMETRELER!$D$4</f>
        <v>150018.75</v>
      </c>
      <c r="AA95" s="4">
        <f t="shared" si="314"/>
        <v>2800.3500000000004</v>
      </c>
      <c r="AB95" s="4">
        <f t="shared" si="315"/>
        <v>200.02500000000001</v>
      </c>
      <c r="AC95" s="4">
        <f t="shared" si="214"/>
        <v>17002.125</v>
      </c>
      <c r="AD95" s="4" cm="1">
        <f t="array" ref="AD95">SUMPRODUCT(--(SUM(G95,AC95)&gt;PARAMETRELER!$D$21:$D$24), (SUM(G95,AC95)-PARAMETRELER!$D$21:$D$24), {0.15;0.05;0.07;0.08})-SUM($H$2,H95)</f>
        <v>2550.3187499999999</v>
      </c>
      <c r="AE95" s="4">
        <f>PARAMETRELER!$D$9</f>
        <v>2550.3187499999999</v>
      </c>
      <c r="AF95" s="4">
        <f t="shared" si="215"/>
        <v>34004.25</v>
      </c>
      <c r="AG95" s="4">
        <f t="shared" si="216"/>
        <v>17002.125</v>
      </c>
      <c r="AH95" s="4">
        <f t="shared" si="217"/>
        <v>20002.5</v>
      </c>
      <c r="AI95" s="4">
        <f>PARAMETRELER!$D$6</f>
        <v>20002.5</v>
      </c>
      <c r="AJ95" s="4">
        <f t="shared" si="316"/>
        <v>0</v>
      </c>
      <c r="AK95" s="4">
        <f>IF(Y95&lt;=PARAMETRELER!$D$6,0,AJ95*0.00759)</f>
        <v>0</v>
      </c>
      <c r="AL95" s="20">
        <f t="shared" si="269"/>
        <v>17002.125</v>
      </c>
      <c r="AM95" s="21">
        <f t="shared" si="270"/>
        <v>4100.5124999999998</v>
      </c>
      <c r="AN95" s="21">
        <f t="shared" si="218"/>
        <v>400.05</v>
      </c>
      <c r="AO95" s="22">
        <f t="shared" si="219"/>
        <v>24503.0625</v>
      </c>
      <c r="AP95" s="44">
        <f t="shared" si="271"/>
        <v>1000.125</v>
      </c>
      <c r="AQ95" s="45">
        <f t="shared" si="272"/>
        <v>23502.9375</v>
      </c>
      <c r="AS95" s="3">
        <v>93</v>
      </c>
      <c r="AT95" s="3" t="str">
        <f t="shared" si="220"/>
        <v xml:space="preserve"> AD SOYAD 93</v>
      </c>
      <c r="AU95" s="4">
        <f t="shared" si="221"/>
        <v>20002.5</v>
      </c>
      <c r="AV95" s="4">
        <f>PARAMETRELER!$D$4</f>
        <v>150018.75</v>
      </c>
      <c r="AW95" s="4">
        <f t="shared" si="317"/>
        <v>2800.3500000000004</v>
      </c>
      <c r="AX95" s="4">
        <f t="shared" si="318"/>
        <v>200.02500000000001</v>
      </c>
      <c r="AY95" s="4">
        <f t="shared" si="222"/>
        <v>17002.125</v>
      </c>
      <c r="AZ95" s="4" cm="1">
        <f t="array" ref="AZ95">SUMPRODUCT(--(SUM(G95,AC95,AY95)&gt;PARAMETRELER!$D$21:$D$24), (SUM(G95,AC95,AY95)-PARAMETRELER!$D$21:$D$24), {0.15;0.05;0.07;0.08})-SUM($H$2,H95,AD95)</f>
        <v>2550.3187499999995</v>
      </c>
      <c r="BA95" s="4">
        <f>PARAMETRELER!$D$10</f>
        <v>2550.3187499999995</v>
      </c>
      <c r="BB95" s="4">
        <f t="shared" si="223"/>
        <v>51006.375</v>
      </c>
      <c r="BC95" s="4">
        <f t="shared" si="224"/>
        <v>34004.25</v>
      </c>
      <c r="BD95" s="4">
        <f t="shared" si="225"/>
        <v>20002.5</v>
      </c>
      <c r="BE95" s="4">
        <f>PARAMETRELER!$D$6</f>
        <v>20002.5</v>
      </c>
      <c r="BF95" s="4">
        <f t="shared" si="319"/>
        <v>0</v>
      </c>
      <c r="BG95" s="4">
        <f>IF(AU95&lt;=PARAMETRELER!$D$6,0,BF95*0.00759)</f>
        <v>0</v>
      </c>
      <c r="BH95" s="20">
        <f t="shared" si="273"/>
        <v>17002.125</v>
      </c>
      <c r="BI95" s="21">
        <f t="shared" si="274"/>
        <v>4100.5124999999998</v>
      </c>
      <c r="BJ95" s="21">
        <f t="shared" si="226"/>
        <v>400.05</v>
      </c>
      <c r="BK95" s="22">
        <f t="shared" si="227"/>
        <v>24503.0625</v>
      </c>
      <c r="BL95" s="44">
        <f t="shared" si="275"/>
        <v>1000.125</v>
      </c>
      <c r="BM95" s="45">
        <f t="shared" si="276"/>
        <v>23502.9375</v>
      </c>
      <c r="BO95" s="3">
        <v>93</v>
      </c>
      <c r="BP95" s="3" t="str">
        <f t="shared" si="228"/>
        <v xml:space="preserve"> AD SOYAD 93</v>
      </c>
      <c r="BQ95" s="4">
        <f t="shared" si="229"/>
        <v>20002.5</v>
      </c>
      <c r="BR95" s="4">
        <f>PARAMETRELER!$D$4</f>
        <v>150018.75</v>
      </c>
      <c r="BS95" s="4">
        <f t="shared" si="320"/>
        <v>2800.3500000000004</v>
      </c>
      <c r="BT95" s="4">
        <f t="shared" si="321"/>
        <v>200.02500000000001</v>
      </c>
      <c r="BU95" s="4">
        <f t="shared" si="230"/>
        <v>17002.125</v>
      </c>
      <c r="BV95" s="4" cm="1">
        <f t="array" ref="BV95">SUMPRODUCT(--(SUM(G95,AC95,AY95,BU95)&gt;PARAMETRELER!$D$21:$D$24), (SUM(G95,AC95,AY95,BU95)-PARAMETRELER!$D$21:$D$24), {0.15;0.05;0.07;0.08})-SUM($H$2,H95,AD95,AZ95)</f>
        <v>2550.3187500000004</v>
      </c>
      <c r="BW95" s="4">
        <f>PARAMETRELER!$D$11</f>
        <v>2550.3187500000004</v>
      </c>
      <c r="BX95" s="4">
        <f t="shared" si="231"/>
        <v>68008.5</v>
      </c>
      <c r="BY95" s="4">
        <f t="shared" si="232"/>
        <v>51006.375</v>
      </c>
      <c r="BZ95" s="4">
        <f t="shared" si="233"/>
        <v>20002.5</v>
      </c>
      <c r="CA95" s="4">
        <f>PARAMETRELER!$D$6</f>
        <v>20002.5</v>
      </c>
      <c r="CB95" s="4">
        <f t="shared" si="322"/>
        <v>0</v>
      </c>
      <c r="CC95" s="4">
        <f>IF(BQ95&lt;=PARAMETRELER!$D$6,0,CB95*0.00759)</f>
        <v>0</v>
      </c>
      <c r="CD95" s="20">
        <f t="shared" si="277"/>
        <v>17002.125</v>
      </c>
      <c r="CE95" s="21">
        <f t="shared" si="278"/>
        <v>4100.5124999999998</v>
      </c>
      <c r="CF95" s="21">
        <f t="shared" si="234"/>
        <v>400.05</v>
      </c>
      <c r="CG95" s="22">
        <f t="shared" si="235"/>
        <v>24503.0625</v>
      </c>
      <c r="CH95" s="44">
        <f t="shared" si="279"/>
        <v>1000.125</v>
      </c>
      <c r="CI95" s="45">
        <f t="shared" si="280"/>
        <v>23502.9375</v>
      </c>
      <c r="CK95" s="3">
        <v>93</v>
      </c>
      <c r="CL95" s="3" t="str">
        <f t="shared" si="236"/>
        <v xml:space="preserve"> AD SOYAD 93</v>
      </c>
      <c r="CM95" s="4">
        <f t="shared" si="237"/>
        <v>20002.5</v>
      </c>
      <c r="CN95" s="4">
        <f>PARAMETRELER!$D$4</f>
        <v>150018.75</v>
      </c>
      <c r="CO95" s="4">
        <f t="shared" si="323"/>
        <v>2800.3500000000004</v>
      </c>
      <c r="CP95" s="4">
        <f t="shared" si="324"/>
        <v>200.02500000000001</v>
      </c>
      <c r="CQ95" s="4">
        <f t="shared" si="238"/>
        <v>17002.125</v>
      </c>
      <c r="CR95" s="4" cm="1">
        <f t="array" ref="CR95">SUMPRODUCT(--(SUM(G95,AC95,AY95,BU95,CQ95)&gt;PARAMETRELER!$D$21:$D$24), (SUM(G95,AC95,AY95,BU95,CQ95)-PARAMETRELER!$D$21:$D$24), {0.15;0.05;0.07;0.08})-SUM($H$2,H95,AD95,AZ95,BV95)</f>
        <v>2550.3187500000004</v>
      </c>
      <c r="CS95" s="4">
        <f>PARAMETRELER!$D$12</f>
        <v>2550.3187500000004</v>
      </c>
      <c r="CT95" s="4">
        <f t="shared" si="239"/>
        <v>85010.625</v>
      </c>
      <c r="CU95" s="4">
        <f t="shared" si="240"/>
        <v>68008.5</v>
      </c>
      <c r="CV95" s="4">
        <f t="shared" si="241"/>
        <v>20002.5</v>
      </c>
      <c r="CW95" s="4">
        <f>PARAMETRELER!$D$6</f>
        <v>20002.5</v>
      </c>
      <c r="CX95" s="4">
        <f t="shared" si="325"/>
        <v>0</v>
      </c>
      <c r="CY95" s="4">
        <f>IF(CM95&lt;=PARAMETRELER!$D$6,0,CX95*0.00759)</f>
        <v>0</v>
      </c>
      <c r="CZ95" s="20">
        <f t="shared" si="281"/>
        <v>17002.125</v>
      </c>
      <c r="DA95" s="21">
        <f t="shared" si="282"/>
        <v>4100.5124999999998</v>
      </c>
      <c r="DB95" s="21">
        <f t="shared" si="242"/>
        <v>400.05</v>
      </c>
      <c r="DC95" s="22">
        <f t="shared" si="243"/>
        <v>24503.0625</v>
      </c>
      <c r="DD95" s="44">
        <f t="shared" si="283"/>
        <v>1000.125</v>
      </c>
      <c r="DE95" s="45">
        <f t="shared" si="284"/>
        <v>23502.9375</v>
      </c>
      <c r="DG95" s="3">
        <v>93</v>
      </c>
      <c r="DH95" s="3" t="str">
        <f t="shared" si="377"/>
        <v xml:space="preserve"> AD SOYAD 93</v>
      </c>
      <c r="DI95" s="4">
        <f t="shared" si="378"/>
        <v>20002.5</v>
      </c>
      <c r="DJ95" s="4">
        <f>PARAMETRELER!$D$4</f>
        <v>150018.75</v>
      </c>
      <c r="DK95" s="4">
        <f t="shared" si="326"/>
        <v>2800.3500000000004</v>
      </c>
      <c r="DL95" s="4">
        <f t="shared" si="327"/>
        <v>200.02500000000001</v>
      </c>
      <c r="DM95" s="4">
        <f t="shared" si="244"/>
        <v>17002.125</v>
      </c>
      <c r="DN95" s="4" cm="1">
        <f t="array" ref="DN95">SUMPRODUCT(--(SUM(G95,AC95,AY95,BU95,CQ95,DM95)&gt;PARAMETRELER!$D$21:$D$24), (SUM(G95,AC95,AY95,BU95,CQ95,DM95)-PARAMETRELER!$D$21:$D$24), {0.15;0.05;0.07;0.08})-SUM($H$2,H95,AD95,AZ95,BV95,CR95)</f>
        <v>2550.3187499999985</v>
      </c>
      <c r="DO95" s="4">
        <f>PARAMETRELER!$D$13</f>
        <v>2550.3187499999985</v>
      </c>
      <c r="DP95" s="4">
        <f t="shared" si="245"/>
        <v>102012.75</v>
      </c>
      <c r="DQ95" s="4">
        <f t="shared" si="246"/>
        <v>85010.625</v>
      </c>
      <c r="DR95" s="4">
        <f t="shared" si="247"/>
        <v>20002.5</v>
      </c>
      <c r="DS95" s="4">
        <f>PARAMETRELER!$D$6</f>
        <v>20002.5</v>
      </c>
      <c r="DT95" s="4">
        <f t="shared" si="328"/>
        <v>0</v>
      </c>
      <c r="DU95" s="4">
        <f>IF(DI95&lt;=PARAMETRELER!$D$6,0,DT95*0.00759)</f>
        <v>0</v>
      </c>
      <c r="DV95" s="20">
        <f t="shared" si="285"/>
        <v>17002.125</v>
      </c>
      <c r="DW95" s="21">
        <f t="shared" si="286"/>
        <v>4100.5124999999998</v>
      </c>
      <c r="DX95" s="21">
        <f t="shared" si="248"/>
        <v>400.05</v>
      </c>
      <c r="DY95" s="22">
        <f t="shared" si="249"/>
        <v>24503.0625</v>
      </c>
      <c r="DZ95" s="44">
        <f t="shared" si="287"/>
        <v>1000.125</v>
      </c>
      <c r="EA95" s="45">
        <f t="shared" si="288"/>
        <v>23502.9375</v>
      </c>
      <c r="EC95" s="3">
        <v>93</v>
      </c>
      <c r="ED95" s="3" t="str">
        <f t="shared" si="250"/>
        <v xml:space="preserve"> AD SOYAD 93</v>
      </c>
      <c r="EE95" s="4">
        <f t="shared" si="329"/>
        <v>20002.5</v>
      </c>
      <c r="EF95" s="4">
        <f>PARAMETRELER!$D$4</f>
        <v>150018.75</v>
      </c>
      <c r="EG95" s="4">
        <f t="shared" si="330"/>
        <v>2800.3500000000004</v>
      </c>
      <c r="EH95" s="4">
        <f t="shared" si="331"/>
        <v>200.02500000000001</v>
      </c>
      <c r="EI95" s="4">
        <f t="shared" si="332"/>
        <v>17002.125</v>
      </c>
      <c r="EJ95" s="4" cm="1">
        <f t="array" ref="EJ95">SUMPRODUCT(--(SUM(G95,AC95,AY95,BU95,CQ95,DM95,EI95)&gt;PARAMETRELER!$D$21:$D$24), (SUM(G95,AC95,AY95,BU95,CQ95,DM95,EI95)-PARAMETRELER!$D$21:$D$24), {0.15;0.05;0.07;0.08})-SUM($H$2,H95,AD95,AZ95,BV95,CR95,DN95)</f>
        <v>3001.0625000000036</v>
      </c>
      <c r="EK95" s="4">
        <f>PARAMETRELER!$D$14</f>
        <v>3001.0625000000036</v>
      </c>
      <c r="EL95" s="4">
        <f t="shared" si="333"/>
        <v>119014.875</v>
      </c>
      <c r="EM95" s="4">
        <f t="shared" si="334"/>
        <v>102012.75</v>
      </c>
      <c r="EN95" s="4">
        <f t="shared" si="335"/>
        <v>20002.5</v>
      </c>
      <c r="EO95" s="4">
        <f>PARAMETRELER!$D$6</f>
        <v>20002.5</v>
      </c>
      <c r="EP95" s="4">
        <f t="shared" si="336"/>
        <v>0</v>
      </c>
      <c r="EQ95" s="4">
        <f>IF(EE95&lt;=PARAMETRELER!$D$6,0,EP95*0.00759)</f>
        <v>0</v>
      </c>
      <c r="ER95" s="20">
        <f t="shared" si="289"/>
        <v>17002.125</v>
      </c>
      <c r="ES95" s="21">
        <f t="shared" si="290"/>
        <v>4100.5124999999998</v>
      </c>
      <c r="ET95" s="21">
        <f t="shared" si="251"/>
        <v>400.05</v>
      </c>
      <c r="EU95" s="22">
        <f t="shared" si="252"/>
        <v>24503.0625</v>
      </c>
      <c r="EV95" s="44">
        <f t="shared" si="291"/>
        <v>1000.125</v>
      </c>
      <c r="EW95" s="45">
        <f t="shared" si="292"/>
        <v>23502.9375</v>
      </c>
      <c r="EY95" s="3">
        <v>93</v>
      </c>
      <c r="EZ95" s="3" t="str">
        <f t="shared" si="253"/>
        <v xml:space="preserve"> AD SOYAD 93</v>
      </c>
      <c r="FA95" s="4">
        <f t="shared" si="337"/>
        <v>20002.5</v>
      </c>
      <c r="FB95" s="4">
        <f>PARAMETRELER!$D$4</f>
        <v>150018.75</v>
      </c>
      <c r="FC95" s="4">
        <f t="shared" si="338"/>
        <v>2800.3500000000004</v>
      </c>
      <c r="FD95" s="4">
        <f t="shared" si="339"/>
        <v>200.02500000000001</v>
      </c>
      <c r="FE95" s="4">
        <f t="shared" si="340"/>
        <v>17002.125</v>
      </c>
      <c r="FF95" s="4" cm="1">
        <f t="array" ref="FF95">SUMPRODUCT(--(SUM(G95,AC95,AY95,BU95,CQ95,DM95,EI95,FE95)&gt;PARAMETRELER!$D$21:$D$24), (SUM(G95,AC95,AY95,BU95,CQ95,DM95,EI95,FE95)-PARAMETRELER!$D$21:$D$24), {0.15;0.05;0.07;0.08})-SUM($H$2,H95,AD95,AZ95,BV95,CR95,DN95,EJ95)</f>
        <v>3400.4249999999956</v>
      </c>
      <c r="FG95" s="4">
        <f>PARAMETRELER!$D$15</f>
        <v>3400.4249999999956</v>
      </c>
      <c r="FH95" s="4">
        <f t="shared" si="341"/>
        <v>136017</v>
      </c>
      <c r="FI95" s="4">
        <f t="shared" si="342"/>
        <v>119014.875</v>
      </c>
      <c r="FJ95" s="4">
        <f t="shared" si="343"/>
        <v>20002.5</v>
      </c>
      <c r="FK95" s="4">
        <f>PARAMETRELER!$D$6</f>
        <v>20002.5</v>
      </c>
      <c r="FL95" s="4">
        <f t="shared" si="344"/>
        <v>0</v>
      </c>
      <c r="FM95" s="4">
        <f>IF(FA95&lt;=PARAMETRELER!$D$6,0,FL95*0.00759)</f>
        <v>0</v>
      </c>
      <c r="FN95" s="20">
        <f t="shared" si="293"/>
        <v>17002.125</v>
      </c>
      <c r="FO95" s="21">
        <f t="shared" si="294"/>
        <v>4100.5124999999998</v>
      </c>
      <c r="FP95" s="21">
        <f t="shared" si="254"/>
        <v>400.05</v>
      </c>
      <c r="FQ95" s="22">
        <f t="shared" si="255"/>
        <v>24503.0625</v>
      </c>
      <c r="FR95" s="44">
        <f t="shared" si="295"/>
        <v>1000.125</v>
      </c>
      <c r="FS95" s="45">
        <f t="shared" si="296"/>
        <v>23502.9375</v>
      </c>
      <c r="FU95" s="3">
        <v>93</v>
      </c>
      <c r="FV95" s="3" t="str">
        <f t="shared" si="256"/>
        <v xml:space="preserve"> AD SOYAD 93</v>
      </c>
      <c r="FW95" s="4">
        <f t="shared" si="345"/>
        <v>20002.5</v>
      </c>
      <c r="FX95" s="4">
        <f>PARAMETRELER!$D$4</f>
        <v>150018.75</v>
      </c>
      <c r="FY95" s="4">
        <f t="shared" si="346"/>
        <v>2800.3500000000004</v>
      </c>
      <c r="FZ95" s="4">
        <f t="shared" si="347"/>
        <v>200.02500000000001</v>
      </c>
      <c r="GA95" s="4">
        <f t="shared" si="348"/>
        <v>17002.125</v>
      </c>
      <c r="GB95" s="4" cm="1">
        <f t="array" ref="GB95">SUMPRODUCT(--(SUM(G95,AC95,AY95,BU95,CQ95,DM95,EI95,FE95,GA95)&gt;PARAMETRELER!$D$21:$D$24), (SUM(G95,AC95,AY95,BU95,CQ95,DM95,EI95,FE95,GA95)-PARAMETRELER!$D$21:$D$24), {0.15;0.05;0.07;0.08})-SUM($H$2,H95,AD95,AZ95,BV95,CR95,DN95,EJ95,FF95)</f>
        <v>3400.4249999999993</v>
      </c>
      <c r="GC95" s="4">
        <f>PARAMETRELER!$D$16</f>
        <v>3400.4249999999993</v>
      </c>
      <c r="GD95" s="4">
        <f t="shared" si="349"/>
        <v>153019.125</v>
      </c>
      <c r="GE95" s="4">
        <f t="shared" si="350"/>
        <v>136017</v>
      </c>
      <c r="GF95" s="4">
        <f t="shared" si="351"/>
        <v>20002.5</v>
      </c>
      <c r="GG95" s="4">
        <f>PARAMETRELER!$D$6</f>
        <v>20002.5</v>
      </c>
      <c r="GH95" s="4">
        <f t="shared" si="352"/>
        <v>0</v>
      </c>
      <c r="GI95" s="4">
        <f>IF(FW95&lt;=PARAMETRELER!$D$6,0,GH95*0.00759)</f>
        <v>0</v>
      </c>
      <c r="GJ95" s="20">
        <f t="shared" si="297"/>
        <v>17002.125</v>
      </c>
      <c r="GK95" s="21">
        <f t="shared" si="298"/>
        <v>4100.5124999999998</v>
      </c>
      <c r="GL95" s="21">
        <f t="shared" si="257"/>
        <v>400.05</v>
      </c>
      <c r="GM95" s="22">
        <f t="shared" si="258"/>
        <v>24503.0625</v>
      </c>
      <c r="GN95" s="44">
        <f t="shared" si="299"/>
        <v>1000.125</v>
      </c>
      <c r="GO95" s="45">
        <f t="shared" si="300"/>
        <v>23502.9375</v>
      </c>
      <c r="GQ95" s="3">
        <v>93</v>
      </c>
      <c r="GR95" s="3" t="str">
        <f t="shared" si="259"/>
        <v xml:space="preserve"> AD SOYAD 93</v>
      </c>
      <c r="GS95" s="4">
        <f t="shared" si="353"/>
        <v>20002.5</v>
      </c>
      <c r="GT95" s="4">
        <f>PARAMETRELER!$D$4</f>
        <v>150018.75</v>
      </c>
      <c r="GU95" s="4">
        <f t="shared" si="354"/>
        <v>2800.3500000000004</v>
      </c>
      <c r="GV95" s="4">
        <f t="shared" si="355"/>
        <v>200.02500000000001</v>
      </c>
      <c r="GW95" s="4">
        <f t="shared" si="356"/>
        <v>17002.125</v>
      </c>
      <c r="GX95" s="4" cm="1">
        <f t="array" ref="GX95">SUMPRODUCT(--(SUM(G95,AC95,AY95,BU95,CQ95,DM95,EI95,FE95,GA95,GW95)&gt;PARAMETRELER!$D$21:$D$24), (SUM(G95,AC95,AY95,BU95,CQ95,DM95,EI95,FE95,GA95,GW95)-PARAMETRELER!$D$21:$D$24), {0.15;0.05;0.07;0.08})-SUM($H$2,H95,AD95,AZ95,BV95,CR95,DN95,EJ95,FF95,GB95)</f>
        <v>3400.4250000000029</v>
      </c>
      <c r="GY95" s="4">
        <f>PARAMETRELER!$D$17</f>
        <v>3400.4250000000029</v>
      </c>
      <c r="GZ95" s="4">
        <f t="shared" si="357"/>
        <v>170021.25</v>
      </c>
      <c r="HA95" s="4">
        <f t="shared" si="358"/>
        <v>153019.125</v>
      </c>
      <c r="HB95" s="4">
        <f t="shared" si="359"/>
        <v>20002.5</v>
      </c>
      <c r="HC95" s="4">
        <f>PARAMETRELER!$D$6</f>
        <v>20002.5</v>
      </c>
      <c r="HD95" s="4">
        <f t="shared" si="360"/>
        <v>0</v>
      </c>
      <c r="HE95" s="4">
        <f>IF(GS95&lt;=PARAMETRELER!$D$6,0,HD95*0.00759)</f>
        <v>0</v>
      </c>
      <c r="HF95" s="20">
        <f t="shared" si="301"/>
        <v>17002.125</v>
      </c>
      <c r="HG95" s="21">
        <f t="shared" si="302"/>
        <v>4100.5124999999998</v>
      </c>
      <c r="HH95" s="21">
        <f t="shared" si="260"/>
        <v>400.05</v>
      </c>
      <c r="HI95" s="22">
        <f t="shared" si="261"/>
        <v>24503.0625</v>
      </c>
      <c r="HJ95" s="44">
        <f t="shared" si="303"/>
        <v>1000.125</v>
      </c>
      <c r="HK95" s="45">
        <f t="shared" si="304"/>
        <v>23502.9375</v>
      </c>
      <c r="HM95" s="3">
        <v>93</v>
      </c>
      <c r="HN95" s="3" t="str">
        <f t="shared" si="262"/>
        <v xml:space="preserve"> AD SOYAD 93</v>
      </c>
      <c r="HO95" s="4">
        <f t="shared" si="361"/>
        <v>20002.5</v>
      </c>
      <c r="HP95" s="4">
        <f>PARAMETRELER!$D$4</f>
        <v>150018.75</v>
      </c>
      <c r="HQ95" s="4">
        <f t="shared" si="362"/>
        <v>2800.3500000000004</v>
      </c>
      <c r="HR95" s="4">
        <f t="shared" si="363"/>
        <v>200.02500000000001</v>
      </c>
      <c r="HS95" s="4">
        <f t="shared" si="364"/>
        <v>17002.125</v>
      </c>
      <c r="HT95" s="4" cm="1">
        <f t="array" ref="HT95">SUMPRODUCT(--(SUM(G95,AC95,AY95,BU95,CQ95,DM95,EI95,FE95,GA95,GW95,HS95)&gt;PARAMETRELER!$D$21:$D$24), (SUM(G95,AC95,AY95,BU95,CQ95,DM95,EI95,FE95,GA95,GW95,HS95)-PARAMETRELER!$D$21:$D$24), {0.15;0.05;0.07;0.08})-SUM($H$2,H95,AD95,AZ95,BV95,CR95,DN95,EJ95,FF95,GB95,GX95)</f>
        <v>3400.4249999999993</v>
      </c>
      <c r="HU95" s="4">
        <f>PARAMETRELER!$D$18</f>
        <v>3400.4249999999993</v>
      </c>
      <c r="HV95" s="4">
        <f t="shared" si="365"/>
        <v>187023.375</v>
      </c>
      <c r="HW95" s="4">
        <f t="shared" si="366"/>
        <v>170021.25</v>
      </c>
      <c r="HX95" s="4">
        <f t="shared" si="367"/>
        <v>20002.5</v>
      </c>
      <c r="HY95" s="4">
        <f>PARAMETRELER!$D$6</f>
        <v>20002.5</v>
      </c>
      <c r="HZ95" s="4">
        <f t="shared" si="368"/>
        <v>0</v>
      </c>
      <c r="IA95" s="4">
        <f>IF(HO95&lt;=PARAMETRELER!$D$6,0,HZ95*0.00759)</f>
        <v>0</v>
      </c>
      <c r="IB95" s="20">
        <f t="shared" si="305"/>
        <v>17002.125</v>
      </c>
      <c r="IC95" s="21">
        <f t="shared" si="306"/>
        <v>4100.5124999999998</v>
      </c>
      <c r="ID95" s="21">
        <f t="shared" si="263"/>
        <v>400.05</v>
      </c>
      <c r="IE95" s="22">
        <f t="shared" si="264"/>
        <v>24503.0625</v>
      </c>
      <c r="IF95" s="44">
        <f t="shared" si="307"/>
        <v>1000.125</v>
      </c>
      <c r="IG95" s="45">
        <f t="shared" si="308"/>
        <v>23502.9375</v>
      </c>
      <c r="II95" s="3">
        <v>93</v>
      </c>
      <c r="IJ95" s="3" t="str">
        <f t="shared" si="265"/>
        <v xml:space="preserve"> AD SOYAD 93</v>
      </c>
      <c r="IK95" s="4">
        <f t="shared" si="369"/>
        <v>20002.5</v>
      </c>
      <c r="IL95" s="4">
        <f>PARAMETRELER!$D$4</f>
        <v>150018.75</v>
      </c>
      <c r="IM95" s="4">
        <f t="shared" si="370"/>
        <v>2800.3500000000004</v>
      </c>
      <c r="IN95" s="4">
        <f t="shared" si="371"/>
        <v>200.02500000000001</v>
      </c>
      <c r="IO95" s="4">
        <f t="shared" si="372"/>
        <v>17002.125</v>
      </c>
      <c r="IP95" s="4" cm="1">
        <f t="array" ref="IP95">SUMPRODUCT(--(SUM(G95,AC95,AY95,BU95,CQ95,DM95,EI95,FE95,GA95,GW95,HS95,IO95)&gt;PARAMETRELER!$D$21:$D$24), (SUM(G95,AC95,AY95,BU95,CQ95,DM95,EI95,FE95,GA95,GW95,HS95,IO95)-PARAMETRELER!$D$21:$D$24), {0.15;0.05;0.07;0.08})-SUM($H$2,H95,AD95,AZ95,BV95,CR95,DN95,EJ95,FF95,GB95,GX95,HT95)</f>
        <v>3400.4249999999993</v>
      </c>
      <c r="IQ95" s="4">
        <f>PARAMETRELER!$D$19</f>
        <v>3400.4249999999993</v>
      </c>
      <c r="IR95" s="4">
        <f t="shared" si="373"/>
        <v>204025.5</v>
      </c>
      <c r="IS95" s="4">
        <f t="shared" si="374"/>
        <v>187023.375</v>
      </c>
      <c r="IT95" s="4">
        <f t="shared" si="375"/>
        <v>20002.5</v>
      </c>
      <c r="IU95" s="4">
        <f>PARAMETRELER!$D$6</f>
        <v>20002.5</v>
      </c>
      <c r="IV95" s="4">
        <f t="shared" si="376"/>
        <v>0</v>
      </c>
      <c r="IW95" s="4">
        <f>IF(IK95&lt;=PARAMETRELER!$D$6,0,IV95*0.00759)</f>
        <v>0</v>
      </c>
      <c r="IX95" s="20">
        <f t="shared" si="309"/>
        <v>17002.125</v>
      </c>
      <c r="IY95" s="21">
        <f t="shared" si="310"/>
        <v>4100.5124999999998</v>
      </c>
      <c r="IZ95" s="21">
        <f t="shared" si="266"/>
        <v>400.05</v>
      </c>
      <c r="JA95" s="22">
        <f t="shared" si="267"/>
        <v>24503.0625</v>
      </c>
      <c r="JB95" s="44">
        <f t="shared" si="311"/>
        <v>1000.125</v>
      </c>
      <c r="JC95" s="45">
        <f t="shared" si="312"/>
        <v>23502.9375</v>
      </c>
    </row>
    <row r="96" spans="1:263" ht="15.6" x14ac:dyDescent="0.3">
      <c r="A96" s="2">
        <v>94</v>
      </c>
      <c r="B96" s="2" t="str">
        <f>'YILLIK MALİYET RAPORU'!B96</f>
        <v xml:space="preserve"> AD SOYAD 94</v>
      </c>
      <c r="C96" s="7">
        <f>'YILLIK MALİYET RAPORU'!C96</f>
        <v>20002.5</v>
      </c>
      <c r="D96" s="11">
        <f>PARAMETRELER!$D$4</f>
        <v>150018.75</v>
      </c>
      <c r="E96" s="7">
        <f t="shared" si="202"/>
        <v>2800.3500000000004</v>
      </c>
      <c r="F96" s="7">
        <f t="shared" si="203"/>
        <v>200.02500000000001</v>
      </c>
      <c r="G96" s="7">
        <f t="shared" si="204"/>
        <v>17002.125</v>
      </c>
      <c r="H96" s="7" cm="1">
        <f t="array" ref="H96">SUMPRODUCT(--(SUM(G96:G96)&gt;PARAMETRELER!$D$21:$D$24), (SUM(G96:G96)-PARAMETRELER!$D$21:$D$24), {0.15;0.05;0.07;0.08})-SUM($H$2:$H$2)</f>
        <v>2550.3187499999999</v>
      </c>
      <c r="I96" s="7">
        <f>PARAMETRELER!$D$8</f>
        <v>2550.3187499999999</v>
      </c>
      <c r="J96" s="7">
        <f t="shared" si="205"/>
        <v>17002.125</v>
      </c>
      <c r="K96" s="7">
        <v>0</v>
      </c>
      <c r="L96" s="7">
        <f t="shared" si="206"/>
        <v>20002.5</v>
      </c>
      <c r="M96" s="5">
        <f>PARAMETRELER!$D$6</f>
        <v>20002.5</v>
      </c>
      <c r="N96" s="7">
        <f t="shared" si="313"/>
        <v>0</v>
      </c>
      <c r="O96" s="7">
        <f>IF(C96&lt;=PARAMETRELER!$D$6,0,N96*0.00759)</f>
        <v>0</v>
      </c>
      <c r="P96" s="20">
        <f t="shared" si="207"/>
        <v>17002.125</v>
      </c>
      <c r="Q96" s="21">
        <f t="shared" si="208"/>
        <v>4100.5124999999998</v>
      </c>
      <c r="R96" s="21">
        <f t="shared" si="209"/>
        <v>400.05</v>
      </c>
      <c r="S96" s="20">
        <f t="shared" si="210"/>
        <v>24503.0625</v>
      </c>
      <c r="T96" s="44">
        <f t="shared" si="211"/>
        <v>1000.125</v>
      </c>
      <c r="U96" s="45">
        <f t="shared" si="268"/>
        <v>23502.9375</v>
      </c>
      <c r="W96" s="2">
        <v>94</v>
      </c>
      <c r="X96" s="2" t="str">
        <f t="shared" si="212"/>
        <v xml:space="preserve"> AD SOYAD 94</v>
      </c>
      <c r="Y96" s="7">
        <f t="shared" si="213"/>
        <v>20002.5</v>
      </c>
      <c r="Z96" s="11">
        <f>PARAMETRELER!$D$4</f>
        <v>150018.75</v>
      </c>
      <c r="AA96" s="7">
        <f t="shared" si="314"/>
        <v>2800.3500000000004</v>
      </c>
      <c r="AB96" s="7">
        <f t="shared" si="315"/>
        <v>200.02500000000001</v>
      </c>
      <c r="AC96" s="7">
        <f t="shared" si="214"/>
        <v>17002.125</v>
      </c>
      <c r="AD96" s="7" cm="1">
        <f t="array" ref="AD96">SUMPRODUCT(--(SUM(G96,AC96)&gt;PARAMETRELER!$D$21:$D$24), (SUM(G96,AC96)-PARAMETRELER!$D$21:$D$24), {0.15;0.05;0.07;0.08})-SUM($H$2,H96)</f>
        <v>2550.3187499999999</v>
      </c>
      <c r="AE96" s="7">
        <f>PARAMETRELER!$D$9</f>
        <v>2550.3187499999999</v>
      </c>
      <c r="AF96" s="7">
        <f t="shared" si="215"/>
        <v>34004.25</v>
      </c>
      <c r="AG96" s="7">
        <f t="shared" si="216"/>
        <v>17002.125</v>
      </c>
      <c r="AH96" s="7">
        <f t="shared" si="217"/>
        <v>20002.5</v>
      </c>
      <c r="AI96" s="5">
        <f>PARAMETRELER!$D$6</f>
        <v>20002.5</v>
      </c>
      <c r="AJ96" s="7">
        <f t="shared" si="316"/>
        <v>0</v>
      </c>
      <c r="AK96" s="7">
        <f>IF(Y96&lt;=PARAMETRELER!$D$6,0,AJ96*0.00759)</f>
        <v>0</v>
      </c>
      <c r="AL96" s="20">
        <f t="shared" si="269"/>
        <v>17002.125</v>
      </c>
      <c r="AM96" s="21">
        <f t="shared" si="270"/>
        <v>4100.5124999999998</v>
      </c>
      <c r="AN96" s="21">
        <f t="shared" si="218"/>
        <v>400.05</v>
      </c>
      <c r="AO96" s="20">
        <f t="shared" si="219"/>
        <v>24503.0625</v>
      </c>
      <c r="AP96" s="44">
        <f t="shared" si="271"/>
        <v>1000.125</v>
      </c>
      <c r="AQ96" s="45">
        <f t="shared" si="272"/>
        <v>23502.9375</v>
      </c>
      <c r="AS96" s="2">
        <v>94</v>
      </c>
      <c r="AT96" s="2" t="str">
        <f t="shared" si="220"/>
        <v xml:space="preserve"> AD SOYAD 94</v>
      </c>
      <c r="AU96" s="7">
        <f t="shared" si="221"/>
        <v>20002.5</v>
      </c>
      <c r="AV96" s="11">
        <f>PARAMETRELER!$D$4</f>
        <v>150018.75</v>
      </c>
      <c r="AW96" s="7">
        <f t="shared" si="317"/>
        <v>2800.3500000000004</v>
      </c>
      <c r="AX96" s="7">
        <f t="shared" si="318"/>
        <v>200.02500000000001</v>
      </c>
      <c r="AY96" s="7">
        <f t="shared" si="222"/>
        <v>17002.125</v>
      </c>
      <c r="AZ96" s="7" cm="1">
        <f t="array" ref="AZ96">SUMPRODUCT(--(SUM(G96,AC96,AY96)&gt;PARAMETRELER!$D$21:$D$24), (SUM(G96,AC96,AY96)-PARAMETRELER!$D$21:$D$24), {0.15;0.05;0.07;0.08})-SUM($H$2,H96,AD96)</f>
        <v>2550.3187499999995</v>
      </c>
      <c r="BA96" s="7">
        <f>PARAMETRELER!$D$10</f>
        <v>2550.3187499999995</v>
      </c>
      <c r="BB96" s="7">
        <f t="shared" si="223"/>
        <v>51006.375</v>
      </c>
      <c r="BC96" s="7">
        <f t="shared" si="224"/>
        <v>34004.25</v>
      </c>
      <c r="BD96" s="7">
        <f t="shared" si="225"/>
        <v>20002.5</v>
      </c>
      <c r="BE96" s="5">
        <f>PARAMETRELER!$D$6</f>
        <v>20002.5</v>
      </c>
      <c r="BF96" s="7">
        <f t="shared" si="319"/>
        <v>0</v>
      </c>
      <c r="BG96" s="7">
        <f>IF(AU96&lt;=PARAMETRELER!$D$6,0,BF96*0.00759)</f>
        <v>0</v>
      </c>
      <c r="BH96" s="20">
        <f t="shared" si="273"/>
        <v>17002.125</v>
      </c>
      <c r="BI96" s="21">
        <f t="shared" si="274"/>
        <v>4100.5124999999998</v>
      </c>
      <c r="BJ96" s="21">
        <f t="shared" si="226"/>
        <v>400.05</v>
      </c>
      <c r="BK96" s="20">
        <f t="shared" si="227"/>
        <v>24503.0625</v>
      </c>
      <c r="BL96" s="44">
        <f t="shared" si="275"/>
        <v>1000.125</v>
      </c>
      <c r="BM96" s="45">
        <f t="shared" si="276"/>
        <v>23502.9375</v>
      </c>
      <c r="BO96" s="2">
        <v>94</v>
      </c>
      <c r="BP96" s="2" t="str">
        <f t="shared" si="228"/>
        <v xml:space="preserve"> AD SOYAD 94</v>
      </c>
      <c r="BQ96" s="7">
        <f t="shared" si="229"/>
        <v>20002.5</v>
      </c>
      <c r="BR96" s="11">
        <f>PARAMETRELER!$D$4</f>
        <v>150018.75</v>
      </c>
      <c r="BS96" s="7">
        <f t="shared" si="320"/>
        <v>2800.3500000000004</v>
      </c>
      <c r="BT96" s="7">
        <f t="shared" si="321"/>
        <v>200.02500000000001</v>
      </c>
      <c r="BU96" s="7">
        <f t="shared" si="230"/>
        <v>17002.125</v>
      </c>
      <c r="BV96" s="7" cm="1">
        <f t="array" ref="BV96">SUMPRODUCT(--(SUM(G96,AC96,AY96,BU96)&gt;PARAMETRELER!$D$21:$D$24), (SUM(G96,AC96,AY96,BU96)-PARAMETRELER!$D$21:$D$24), {0.15;0.05;0.07;0.08})-SUM($H$2,H96,AD96,AZ96)</f>
        <v>2550.3187500000004</v>
      </c>
      <c r="BW96" s="7">
        <f>PARAMETRELER!$D$11</f>
        <v>2550.3187500000004</v>
      </c>
      <c r="BX96" s="7">
        <f t="shared" si="231"/>
        <v>68008.5</v>
      </c>
      <c r="BY96" s="7">
        <f t="shared" si="232"/>
        <v>51006.375</v>
      </c>
      <c r="BZ96" s="7">
        <f t="shared" si="233"/>
        <v>20002.5</v>
      </c>
      <c r="CA96" s="5">
        <f>PARAMETRELER!$D$6</f>
        <v>20002.5</v>
      </c>
      <c r="CB96" s="7">
        <f t="shared" si="322"/>
        <v>0</v>
      </c>
      <c r="CC96" s="7">
        <f>IF(BQ96&lt;=PARAMETRELER!$D$6,0,CB96*0.00759)</f>
        <v>0</v>
      </c>
      <c r="CD96" s="20">
        <f t="shared" si="277"/>
        <v>17002.125</v>
      </c>
      <c r="CE96" s="21">
        <f t="shared" si="278"/>
        <v>4100.5124999999998</v>
      </c>
      <c r="CF96" s="21">
        <f t="shared" si="234"/>
        <v>400.05</v>
      </c>
      <c r="CG96" s="20">
        <f t="shared" si="235"/>
        <v>24503.0625</v>
      </c>
      <c r="CH96" s="44">
        <f t="shared" si="279"/>
        <v>1000.125</v>
      </c>
      <c r="CI96" s="45">
        <f t="shared" si="280"/>
        <v>23502.9375</v>
      </c>
      <c r="CK96" s="2">
        <v>94</v>
      </c>
      <c r="CL96" s="2" t="str">
        <f t="shared" si="236"/>
        <v xml:space="preserve"> AD SOYAD 94</v>
      </c>
      <c r="CM96" s="7">
        <f t="shared" si="237"/>
        <v>20002.5</v>
      </c>
      <c r="CN96" s="11">
        <f>PARAMETRELER!$D$4</f>
        <v>150018.75</v>
      </c>
      <c r="CO96" s="7">
        <f t="shared" si="323"/>
        <v>2800.3500000000004</v>
      </c>
      <c r="CP96" s="7">
        <f t="shared" si="324"/>
        <v>200.02500000000001</v>
      </c>
      <c r="CQ96" s="7">
        <f t="shared" si="238"/>
        <v>17002.125</v>
      </c>
      <c r="CR96" s="7" cm="1">
        <f t="array" ref="CR96">SUMPRODUCT(--(SUM(G96,AC96,AY96,BU96,CQ96)&gt;PARAMETRELER!$D$21:$D$24), (SUM(G96,AC96,AY96,BU96,CQ96)-PARAMETRELER!$D$21:$D$24), {0.15;0.05;0.07;0.08})-SUM($H$2,H96,AD96,AZ96,BV96)</f>
        <v>2550.3187500000004</v>
      </c>
      <c r="CS96" s="7">
        <f>PARAMETRELER!$D$12</f>
        <v>2550.3187500000004</v>
      </c>
      <c r="CT96" s="7">
        <f t="shared" si="239"/>
        <v>85010.625</v>
      </c>
      <c r="CU96" s="7">
        <f t="shared" si="240"/>
        <v>68008.5</v>
      </c>
      <c r="CV96" s="7">
        <f t="shared" si="241"/>
        <v>20002.5</v>
      </c>
      <c r="CW96" s="5">
        <f>PARAMETRELER!$D$6</f>
        <v>20002.5</v>
      </c>
      <c r="CX96" s="7">
        <f t="shared" si="325"/>
        <v>0</v>
      </c>
      <c r="CY96" s="7">
        <f>IF(CM96&lt;=PARAMETRELER!$D$6,0,CX96*0.00759)</f>
        <v>0</v>
      </c>
      <c r="CZ96" s="20">
        <f t="shared" si="281"/>
        <v>17002.125</v>
      </c>
      <c r="DA96" s="21">
        <f t="shared" si="282"/>
        <v>4100.5124999999998</v>
      </c>
      <c r="DB96" s="21">
        <f t="shared" si="242"/>
        <v>400.05</v>
      </c>
      <c r="DC96" s="20">
        <f t="shared" si="243"/>
        <v>24503.0625</v>
      </c>
      <c r="DD96" s="44">
        <f t="shared" si="283"/>
        <v>1000.125</v>
      </c>
      <c r="DE96" s="45">
        <f t="shared" si="284"/>
        <v>23502.9375</v>
      </c>
      <c r="DG96" s="2">
        <v>94</v>
      </c>
      <c r="DH96" s="2" t="str">
        <f t="shared" si="377"/>
        <v xml:space="preserve"> AD SOYAD 94</v>
      </c>
      <c r="DI96" s="7">
        <f t="shared" si="378"/>
        <v>20002.5</v>
      </c>
      <c r="DJ96" s="11">
        <f>PARAMETRELER!$D$4</f>
        <v>150018.75</v>
      </c>
      <c r="DK96" s="7">
        <f t="shared" si="326"/>
        <v>2800.3500000000004</v>
      </c>
      <c r="DL96" s="7">
        <f t="shared" si="327"/>
        <v>200.02500000000001</v>
      </c>
      <c r="DM96" s="7">
        <f t="shared" si="244"/>
        <v>17002.125</v>
      </c>
      <c r="DN96" s="7" cm="1">
        <f t="array" ref="DN96">SUMPRODUCT(--(SUM(G96,AC96,AY96,BU96,CQ96,DM96)&gt;PARAMETRELER!$D$21:$D$24), (SUM(G96,AC96,AY96,BU96,CQ96,DM96)-PARAMETRELER!$D$21:$D$24), {0.15;0.05;0.07;0.08})-SUM($H$2,H96,AD96,AZ96,BV96,CR96)</f>
        <v>2550.3187499999985</v>
      </c>
      <c r="DO96" s="7">
        <f>PARAMETRELER!$D$13</f>
        <v>2550.3187499999985</v>
      </c>
      <c r="DP96" s="7">
        <f t="shared" si="245"/>
        <v>102012.75</v>
      </c>
      <c r="DQ96" s="7">
        <f t="shared" si="246"/>
        <v>85010.625</v>
      </c>
      <c r="DR96" s="7">
        <f t="shared" si="247"/>
        <v>20002.5</v>
      </c>
      <c r="DS96" s="5">
        <f>PARAMETRELER!$D$6</f>
        <v>20002.5</v>
      </c>
      <c r="DT96" s="7">
        <f t="shared" si="328"/>
        <v>0</v>
      </c>
      <c r="DU96" s="7">
        <f>IF(DI96&lt;=PARAMETRELER!$D$6,0,DT96*0.00759)</f>
        <v>0</v>
      </c>
      <c r="DV96" s="20">
        <f t="shared" si="285"/>
        <v>17002.125</v>
      </c>
      <c r="DW96" s="21">
        <f t="shared" si="286"/>
        <v>4100.5124999999998</v>
      </c>
      <c r="DX96" s="21">
        <f t="shared" si="248"/>
        <v>400.05</v>
      </c>
      <c r="DY96" s="20">
        <f t="shared" si="249"/>
        <v>24503.0625</v>
      </c>
      <c r="DZ96" s="44">
        <f t="shared" si="287"/>
        <v>1000.125</v>
      </c>
      <c r="EA96" s="45">
        <f t="shared" si="288"/>
        <v>23502.9375</v>
      </c>
      <c r="EC96" s="2">
        <v>94</v>
      </c>
      <c r="ED96" s="2" t="str">
        <f t="shared" si="250"/>
        <v xml:space="preserve"> AD SOYAD 94</v>
      </c>
      <c r="EE96" s="7">
        <f t="shared" si="329"/>
        <v>20002.5</v>
      </c>
      <c r="EF96" s="11">
        <f>PARAMETRELER!$D$4</f>
        <v>150018.75</v>
      </c>
      <c r="EG96" s="7">
        <f t="shared" si="330"/>
        <v>2800.3500000000004</v>
      </c>
      <c r="EH96" s="7">
        <f t="shared" si="331"/>
        <v>200.02500000000001</v>
      </c>
      <c r="EI96" s="7">
        <f t="shared" si="332"/>
        <v>17002.125</v>
      </c>
      <c r="EJ96" s="7" cm="1">
        <f t="array" ref="EJ96">SUMPRODUCT(--(SUM(G96,AC96,AY96,BU96,CQ96,DM96,EI96)&gt;PARAMETRELER!$D$21:$D$24), (SUM(G96,AC96,AY96,BU96,CQ96,DM96,EI96)-PARAMETRELER!$D$21:$D$24), {0.15;0.05;0.07;0.08})-SUM($H$2,H96,AD96,AZ96,BV96,CR96,DN96)</f>
        <v>3001.0625000000036</v>
      </c>
      <c r="EK96" s="7">
        <f>PARAMETRELER!$D$14</f>
        <v>3001.0625000000036</v>
      </c>
      <c r="EL96" s="7">
        <f t="shared" si="333"/>
        <v>119014.875</v>
      </c>
      <c r="EM96" s="7">
        <f t="shared" si="334"/>
        <v>102012.75</v>
      </c>
      <c r="EN96" s="7">
        <f t="shared" si="335"/>
        <v>20002.5</v>
      </c>
      <c r="EO96" s="5">
        <f>PARAMETRELER!$D$6</f>
        <v>20002.5</v>
      </c>
      <c r="EP96" s="7">
        <f t="shared" si="336"/>
        <v>0</v>
      </c>
      <c r="EQ96" s="7">
        <f>IF(EE96&lt;=PARAMETRELER!$D$6,0,EP96*0.00759)</f>
        <v>0</v>
      </c>
      <c r="ER96" s="20">
        <f t="shared" si="289"/>
        <v>17002.125</v>
      </c>
      <c r="ES96" s="21">
        <f t="shared" si="290"/>
        <v>4100.5124999999998</v>
      </c>
      <c r="ET96" s="21">
        <f t="shared" si="251"/>
        <v>400.05</v>
      </c>
      <c r="EU96" s="20">
        <f t="shared" si="252"/>
        <v>24503.0625</v>
      </c>
      <c r="EV96" s="44">
        <f t="shared" si="291"/>
        <v>1000.125</v>
      </c>
      <c r="EW96" s="45">
        <f t="shared" si="292"/>
        <v>23502.9375</v>
      </c>
      <c r="EY96" s="2">
        <v>94</v>
      </c>
      <c r="EZ96" s="2" t="str">
        <f t="shared" si="253"/>
        <v xml:space="preserve"> AD SOYAD 94</v>
      </c>
      <c r="FA96" s="7">
        <f t="shared" si="337"/>
        <v>20002.5</v>
      </c>
      <c r="FB96" s="11">
        <f>PARAMETRELER!$D$4</f>
        <v>150018.75</v>
      </c>
      <c r="FC96" s="7">
        <f t="shared" si="338"/>
        <v>2800.3500000000004</v>
      </c>
      <c r="FD96" s="7">
        <f t="shared" si="339"/>
        <v>200.02500000000001</v>
      </c>
      <c r="FE96" s="7">
        <f t="shared" si="340"/>
        <v>17002.125</v>
      </c>
      <c r="FF96" s="7" cm="1">
        <f t="array" ref="FF96">SUMPRODUCT(--(SUM(G96,AC96,AY96,BU96,CQ96,DM96,EI96,FE96)&gt;PARAMETRELER!$D$21:$D$24), (SUM(G96,AC96,AY96,BU96,CQ96,DM96,EI96,FE96)-PARAMETRELER!$D$21:$D$24), {0.15;0.05;0.07;0.08})-SUM($H$2,H96,AD96,AZ96,BV96,CR96,DN96,EJ96)</f>
        <v>3400.4249999999956</v>
      </c>
      <c r="FG96" s="7">
        <f>PARAMETRELER!$D$15</f>
        <v>3400.4249999999956</v>
      </c>
      <c r="FH96" s="7">
        <f t="shared" si="341"/>
        <v>136017</v>
      </c>
      <c r="FI96" s="7">
        <f t="shared" si="342"/>
        <v>119014.875</v>
      </c>
      <c r="FJ96" s="7">
        <f t="shared" si="343"/>
        <v>20002.5</v>
      </c>
      <c r="FK96" s="5">
        <f>PARAMETRELER!$D$6</f>
        <v>20002.5</v>
      </c>
      <c r="FL96" s="7">
        <f t="shared" si="344"/>
        <v>0</v>
      </c>
      <c r="FM96" s="7">
        <f>IF(FA96&lt;=PARAMETRELER!$D$6,0,FL96*0.00759)</f>
        <v>0</v>
      </c>
      <c r="FN96" s="20">
        <f t="shared" si="293"/>
        <v>17002.125</v>
      </c>
      <c r="FO96" s="21">
        <f t="shared" si="294"/>
        <v>4100.5124999999998</v>
      </c>
      <c r="FP96" s="21">
        <f t="shared" si="254"/>
        <v>400.05</v>
      </c>
      <c r="FQ96" s="20">
        <f t="shared" si="255"/>
        <v>24503.0625</v>
      </c>
      <c r="FR96" s="44">
        <f t="shared" si="295"/>
        <v>1000.125</v>
      </c>
      <c r="FS96" s="45">
        <f t="shared" si="296"/>
        <v>23502.9375</v>
      </c>
      <c r="FU96" s="2">
        <v>94</v>
      </c>
      <c r="FV96" s="2" t="str">
        <f t="shared" si="256"/>
        <v xml:space="preserve"> AD SOYAD 94</v>
      </c>
      <c r="FW96" s="7">
        <f t="shared" si="345"/>
        <v>20002.5</v>
      </c>
      <c r="FX96" s="11">
        <f>PARAMETRELER!$D$4</f>
        <v>150018.75</v>
      </c>
      <c r="FY96" s="7">
        <f t="shared" si="346"/>
        <v>2800.3500000000004</v>
      </c>
      <c r="FZ96" s="7">
        <f t="shared" si="347"/>
        <v>200.02500000000001</v>
      </c>
      <c r="GA96" s="7">
        <f t="shared" si="348"/>
        <v>17002.125</v>
      </c>
      <c r="GB96" s="7" cm="1">
        <f t="array" ref="GB96">SUMPRODUCT(--(SUM(G96,AC96,AY96,BU96,CQ96,DM96,EI96,FE96,GA96)&gt;PARAMETRELER!$D$21:$D$24), (SUM(G96,AC96,AY96,BU96,CQ96,DM96,EI96,FE96,GA96)-PARAMETRELER!$D$21:$D$24), {0.15;0.05;0.07;0.08})-SUM($H$2,H96,AD96,AZ96,BV96,CR96,DN96,EJ96,FF96)</f>
        <v>3400.4249999999993</v>
      </c>
      <c r="GC96" s="7">
        <f>PARAMETRELER!$D$16</f>
        <v>3400.4249999999993</v>
      </c>
      <c r="GD96" s="7">
        <f t="shared" si="349"/>
        <v>153019.125</v>
      </c>
      <c r="GE96" s="7">
        <f t="shared" si="350"/>
        <v>136017</v>
      </c>
      <c r="GF96" s="7">
        <f t="shared" si="351"/>
        <v>20002.5</v>
      </c>
      <c r="GG96" s="5">
        <f>PARAMETRELER!$D$6</f>
        <v>20002.5</v>
      </c>
      <c r="GH96" s="7">
        <f t="shared" si="352"/>
        <v>0</v>
      </c>
      <c r="GI96" s="7">
        <f>IF(FW96&lt;=PARAMETRELER!$D$6,0,GH96*0.00759)</f>
        <v>0</v>
      </c>
      <c r="GJ96" s="20">
        <f t="shared" si="297"/>
        <v>17002.125</v>
      </c>
      <c r="GK96" s="21">
        <f t="shared" si="298"/>
        <v>4100.5124999999998</v>
      </c>
      <c r="GL96" s="21">
        <f t="shared" si="257"/>
        <v>400.05</v>
      </c>
      <c r="GM96" s="20">
        <f t="shared" si="258"/>
        <v>24503.0625</v>
      </c>
      <c r="GN96" s="44">
        <f t="shared" si="299"/>
        <v>1000.125</v>
      </c>
      <c r="GO96" s="45">
        <f t="shared" si="300"/>
        <v>23502.9375</v>
      </c>
      <c r="GQ96" s="2">
        <v>94</v>
      </c>
      <c r="GR96" s="2" t="str">
        <f t="shared" si="259"/>
        <v xml:space="preserve"> AD SOYAD 94</v>
      </c>
      <c r="GS96" s="7">
        <f t="shared" si="353"/>
        <v>20002.5</v>
      </c>
      <c r="GT96" s="11">
        <f>PARAMETRELER!$D$4</f>
        <v>150018.75</v>
      </c>
      <c r="GU96" s="7">
        <f t="shared" si="354"/>
        <v>2800.3500000000004</v>
      </c>
      <c r="GV96" s="7">
        <f t="shared" si="355"/>
        <v>200.02500000000001</v>
      </c>
      <c r="GW96" s="7">
        <f t="shared" si="356"/>
        <v>17002.125</v>
      </c>
      <c r="GX96" s="7" cm="1">
        <f t="array" ref="GX96">SUMPRODUCT(--(SUM(G96,AC96,AY96,BU96,CQ96,DM96,EI96,FE96,GA96,GW96)&gt;PARAMETRELER!$D$21:$D$24), (SUM(G96,AC96,AY96,BU96,CQ96,DM96,EI96,FE96,GA96,GW96)-PARAMETRELER!$D$21:$D$24), {0.15;0.05;0.07;0.08})-SUM($H$2,H96,AD96,AZ96,BV96,CR96,DN96,EJ96,FF96,GB96)</f>
        <v>3400.4250000000029</v>
      </c>
      <c r="GY96" s="7">
        <f>PARAMETRELER!$D$17</f>
        <v>3400.4250000000029</v>
      </c>
      <c r="GZ96" s="7">
        <f t="shared" si="357"/>
        <v>170021.25</v>
      </c>
      <c r="HA96" s="7">
        <f t="shared" si="358"/>
        <v>153019.125</v>
      </c>
      <c r="HB96" s="7">
        <f t="shared" si="359"/>
        <v>20002.5</v>
      </c>
      <c r="HC96" s="5">
        <f>PARAMETRELER!$D$6</f>
        <v>20002.5</v>
      </c>
      <c r="HD96" s="7">
        <f t="shared" si="360"/>
        <v>0</v>
      </c>
      <c r="HE96" s="7">
        <f>IF(GS96&lt;=PARAMETRELER!$D$6,0,HD96*0.00759)</f>
        <v>0</v>
      </c>
      <c r="HF96" s="20">
        <f t="shared" si="301"/>
        <v>17002.125</v>
      </c>
      <c r="HG96" s="21">
        <f t="shared" si="302"/>
        <v>4100.5124999999998</v>
      </c>
      <c r="HH96" s="21">
        <f t="shared" si="260"/>
        <v>400.05</v>
      </c>
      <c r="HI96" s="20">
        <f t="shared" si="261"/>
        <v>24503.0625</v>
      </c>
      <c r="HJ96" s="44">
        <f t="shared" si="303"/>
        <v>1000.125</v>
      </c>
      <c r="HK96" s="45">
        <f t="shared" si="304"/>
        <v>23502.9375</v>
      </c>
      <c r="HM96" s="2">
        <v>94</v>
      </c>
      <c r="HN96" s="2" t="str">
        <f t="shared" si="262"/>
        <v xml:space="preserve"> AD SOYAD 94</v>
      </c>
      <c r="HO96" s="7">
        <f t="shared" si="361"/>
        <v>20002.5</v>
      </c>
      <c r="HP96" s="11">
        <f>PARAMETRELER!$D$4</f>
        <v>150018.75</v>
      </c>
      <c r="HQ96" s="7">
        <f t="shared" si="362"/>
        <v>2800.3500000000004</v>
      </c>
      <c r="HR96" s="7">
        <f t="shared" si="363"/>
        <v>200.02500000000001</v>
      </c>
      <c r="HS96" s="7">
        <f t="shared" si="364"/>
        <v>17002.125</v>
      </c>
      <c r="HT96" s="7" cm="1">
        <f t="array" ref="HT96">SUMPRODUCT(--(SUM(G96,AC96,AY96,BU96,CQ96,DM96,EI96,FE96,GA96,GW96,HS96)&gt;PARAMETRELER!$D$21:$D$24), (SUM(G96,AC96,AY96,BU96,CQ96,DM96,EI96,FE96,GA96,GW96,HS96)-PARAMETRELER!$D$21:$D$24), {0.15;0.05;0.07;0.08})-SUM($H$2,H96,AD96,AZ96,BV96,CR96,DN96,EJ96,FF96,GB96,GX96)</f>
        <v>3400.4249999999993</v>
      </c>
      <c r="HU96" s="7">
        <f>PARAMETRELER!$D$18</f>
        <v>3400.4249999999993</v>
      </c>
      <c r="HV96" s="7">
        <f t="shared" si="365"/>
        <v>187023.375</v>
      </c>
      <c r="HW96" s="7">
        <f t="shared" si="366"/>
        <v>170021.25</v>
      </c>
      <c r="HX96" s="7">
        <f t="shared" si="367"/>
        <v>20002.5</v>
      </c>
      <c r="HY96" s="5">
        <f>PARAMETRELER!$D$6</f>
        <v>20002.5</v>
      </c>
      <c r="HZ96" s="7">
        <f t="shared" si="368"/>
        <v>0</v>
      </c>
      <c r="IA96" s="7">
        <f>IF(HO96&lt;=PARAMETRELER!$D$6,0,HZ96*0.00759)</f>
        <v>0</v>
      </c>
      <c r="IB96" s="20">
        <f t="shared" si="305"/>
        <v>17002.125</v>
      </c>
      <c r="IC96" s="21">
        <f t="shared" si="306"/>
        <v>4100.5124999999998</v>
      </c>
      <c r="ID96" s="21">
        <f t="shared" si="263"/>
        <v>400.05</v>
      </c>
      <c r="IE96" s="20">
        <f t="shared" si="264"/>
        <v>24503.0625</v>
      </c>
      <c r="IF96" s="44">
        <f t="shared" si="307"/>
        <v>1000.125</v>
      </c>
      <c r="IG96" s="45">
        <f t="shared" si="308"/>
        <v>23502.9375</v>
      </c>
      <c r="II96" s="2">
        <v>94</v>
      </c>
      <c r="IJ96" s="2" t="str">
        <f t="shared" si="265"/>
        <v xml:space="preserve"> AD SOYAD 94</v>
      </c>
      <c r="IK96" s="7">
        <f t="shared" si="369"/>
        <v>20002.5</v>
      </c>
      <c r="IL96" s="11">
        <f>PARAMETRELER!$D$4</f>
        <v>150018.75</v>
      </c>
      <c r="IM96" s="7">
        <f t="shared" si="370"/>
        <v>2800.3500000000004</v>
      </c>
      <c r="IN96" s="7">
        <f t="shared" si="371"/>
        <v>200.02500000000001</v>
      </c>
      <c r="IO96" s="7">
        <f t="shared" si="372"/>
        <v>17002.125</v>
      </c>
      <c r="IP96" s="7" cm="1">
        <f t="array" ref="IP96">SUMPRODUCT(--(SUM(G96,AC96,AY96,BU96,CQ96,DM96,EI96,FE96,GA96,GW96,HS96,IO96)&gt;PARAMETRELER!$D$21:$D$24), (SUM(G96,AC96,AY96,BU96,CQ96,DM96,EI96,FE96,GA96,GW96,HS96,IO96)-PARAMETRELER!$D$21:$D$24), {0.15;0.05;0.07;0.08})-SUM($H$2,H96,AD96,AZ96,BV96,CR96,DN96,EJ96,FF96,GB96,GX96,HT96)</f>
        <v>3400.4249999999993</v>
      </c>
      <c r="IQ96" s="7">
        <f>PARAMETRELER!$D$19</f>
        <v>3400.4249999999993</v>
      </c>
      <c r="IR96" s="7">
        <f t="shared" si="373"/>
        <v>204025.5</v>
      </c>
      <c r="IS96" s="7">
        <f t="shared" si="374"/>
        <v>187023.375</v>
      </c>
      <c r="IT96" s="7">
        <f t="shared" si="375"/>
        <v>20002.5</v>
      </c>
      <c r="IU96" s="5">
        <f>PARAMETRELER!$D$6</f>
        <v>20002.5</v>
      </c>
      <c r="IV96" s="7">
        <f t="shared" si="376"/>
        <v>0</v>
      </c>
      <c r="IW96" s="7">
        <f>IF(IK96&lt;=PARAMETRELER!$D$6,0,IV96*0.00759)</f>
        <v>0</v>
      </c>
      <c r="IX96" s="20">
        <f t="shared" si="309"/>
        <v>17002.125</v>
      </c>
      <c r="IY96" s="21">
        <f t="shared" si="310"/>
        <v>4100.5124999999998</v>
      </c>
      <c r="IZ96" s="21">
        <f t="shared" si="266"/>
        <v>400.05</v>
      </c>
      <c r="JA96" s="20">
        <f t="shared" si="267"/>
        <v>24503.0625</v>
      </c>
      <c r="JB96" s="44">
        <f t="shared" si="311"/>
        <v>1000.125</v>
      </c>
      <c r="JC96" s="45">
        <f t="shared" si="312"/>
        <v>23502.9375</v>
      </c>
    </row>
    <row r="97" spans="1:263" ht="15.6" x14ac:dyDescent="0.3">
      <c r="A97" s="3">
        <v>95</v>
      </c>
      <c r="B97" s="3" t="str">
        <f>'YILLIK MALİYET RAPORU'!B97</f>
        <v xml:space="preserve"> AD SOYAD 95</v>
      </c>
      <c r="C97" s="4">
        <f>'YILLIK MALİYET RAPORU'!C97</f>
        <v>20002.5</v>
      </c>
      <c r="D97" s="4">
        <f>PARAMETRELER!$D$4</f>
        <v>150018.75</v>
      </c>
      <c r="E97" s="4">
        <f t="shared" si="202"/>
        <v>2800.3500000000004</v>
      </c>
      <c r="F97" s="4">
        <f t="shared" si="203"/>
        <v>200.02500000000001</v>
      </c>
      <c r="G97" s="4">
        <f t="shared" si="204"/>
        <v>17002.125</v>
      </c>
      <c r="H97" s="4" cm="1">
        <f t="array" ref="H97">SUMPRODUCT(--(SUM(G97:G97)&gt;PARAMETRELER!$D$21:$D$24), (SUM(G97:G97)-PARAMETRELER!$D$21:$D$24), {0.15;0.05;0.07;0.08})-SUM($H$2:$H$2)</f>
        <v>2550.3187499999999</v>
      </c>
      <c r="I97" s="4">
        <f>PARAMETRELER!$D$8</f>
        <v>2550.3187499999999</v>
      </c>
      <c r="J97" s="4">
        <f t="shared" si="205"/>
        <v>17002.125</v>
      </c>
      <c r="K97" s="4">
        <v>0</v>
      </c>
      <c r="L97" s="4">
        <f t="shared" si="206"/>
        <v>20002.5</v>
      </c>
      <c r="M97" s="4">
        <f>PARAMETRELER!$D$6</f>
        <v>20002.5</v>
      </c>
      <c r="N97" s="4">
        <f t="shared" si="313"/>
        <v>0</v>
      </c>
      <c r="O97" s="4">
        <f>IF(C97&lt;=PARAMETRELER!$D$6,0,N97*0.00759)</f>
        <v>0</v>
      </c>
      <c r="P97" s="20">
        <f t="shared" si="207"/>
        <v>17002.125</v>
      </c>
      <c r="Q97" s="21">
        <f t="shared" si="208"/>
        <v>4100.5124999999998</v>
      </c>
      <c r="R97" s="21">
        <f t="shared" si="209"/>
        <v>400.05</v>
      </c>
      <c r="S97" s="22">
        <f t="shared" si="210"/>
        <v>24503.0625</v>
      </c>
      <c r="T97" s="44">
        <f t="shared" si="211"/>
        <v>1000.125</v>
      </c>
      <c r="U97" s="45">
        <f t="shared" si="268"/>
        <v>23502.9375</v>
      </c>
      <c r="W97" s="3">
        <v>95</v>
      </c>
      <c r="X97" s="3" t="str">
        <f t="shared" si="212"/>
        <v xml:space="preserve"> AD SOYAD 95</v>
      </c>
      <c r="Y97" s="4">
        <f t="shared" si="213"/>
        <v>20002.5</v>
      </c>
      <c r="Z97" s="4">
        <f>PARAMETRELER!$D$4</f>
        <v>150018.75</v>
      </c>
      <c r="AA97" s="4">
        <f t="shared" si="314"/>
        <v>2800.3500000000004</v>
      </c>
      <c r="AB97" s="4">
        <f t="shared" si="315"/>
        <v>200.02500000000001</v>
      </c>
      <c r="AC97" s="4">
        <f t="shared" si="214"/>
        <v>17002.125</v>
      </c>
      <c r="AD97" s="4" cm="1">
        <f t="array" ref="AD97">SUMPRODUCT(--(SUM(G97,AC97)&gt;PARAMETRELER!$D$21:$D$24), (SUM(G97,AC97)-PARAMETRELER!$D$21:$D$24), {0.15;0.05;0.07;0.08})-SUM($H$2,H97)</f>
        <v>2550.3187499999999</v>
      </c>
      <c r="AE97" s="4">
        <f>PARAMETRELER!$D$9</f>
        <v>2550.3187499999999</v>
      </c>
      <c r="AF97" s="4">
        <f t="shared" si="215"/>
        <v>34004.25</v>
      </c>
      <c r="AG97" s="4">
        <f t="shared" si="216"/>
        <v>17002.125</v>
      </c>
      <c r="AH97" s="4">
        <f t="shared" si="217"/>
        <v>20002.5</v>
      </c>
      <c r="AI97" s="4">
        <f>PARAMETRELER!$D$6</f>
        <v>20002.5</v>
      </c>
      <c r="AJ97" s="4">
        <f t="shared" si="316"/>
        <v>0</v>
      </c>
      <c r="AK97" s="4">
        <f>IF(Y97&lt;=PARAMETRELER!$D$6,0,AJ97*0.00759)</f>
        <v>0</v>
      </c>
      <c r="AL97" s="20">
        <f t="shared" si="269"/>
        <v>17002.125</v>
      </c>
      <c r="AM97" s="21">
        <f t="shared" si="270"/>
        <v>4100.5124999999998</v>
      </c>
      <c r="AN97" s="21">
        <f t="shared" si="218"/>
        <v>400.05</v>
      </c>
      <c r="AO97" s="22">
        <f t="shared" si="219"/>
        <v>24503.0625</v>
      </c>
      <c r="AP97" s="44">
        <f t="shared" si="271"/>
        <v>1000.125</v>
      </c>
      <c r="AQ97" s="45">
        <f t="shared" si="272"/>
        <v>23502.9375</v>
      </c>
      <c r="AS97" s="3">
        <v>95</v>
      </c>
      <c r="AT97" s="3" t="str">
        <f t="shared" si="220"/>
        <v xml:space="preserve"> AD SOYAD 95</v>
      </c>
      <c r="AU97" s="4">
        <f t="shared" si="221"/>
        <v>20002.5</v>
      </c>
      <c r="AV97" s="4">
        <f>PARAMETRELER!$D$4</f>
        <v>150018.75</v>
      </c>
      <c r="AW97" s="4">
        <f t="shared" si="317"/>
        <v>2800.3500000000004</v>
      </c>
      <c r="AX97" s="4">
        <f t="shared" si="318"/>
        <v>200.02500000000001</v>
      </c>
      <c r="AY97" s="4">
        <f t="shared" si="222"/>
        <v>17002.125</v>
      </c>
      <c r="AZ97" s="4" cm="1">
        <f t="array" ref="AZ97">SUMPRODUCT(--(SUM(G97,AC97,AY97)&gt;PARAMETRELER!$D$21:$D$24), (SUM(G97,AC97,AY97)-PARAMETRELER!$D$21:$D$24), {0.15;0.05;0.07;0.08})-SUM($H$2,H97,AD97)</f>
        <v>2550.3187499999995</v>
      </c>
      <c r="BA97" s="4">
        <f>PARAMETRELER!$D$10</f>
        <v>2550.3187499999995</v>
      </c>
      <c r="BB97" s="4">
        <f t="shared" si="223"/>
        <v>51006.375</v>
      </c>
      <c r="BC97" s="4">
        <f t="shared" si="224"/>
        <v>34004.25</v>
      </c>
      <c r="BD97" s="4">
        <f t="shared" si="225"/>
        <v>20002.5</v>
      </c>
      <c r="BE97" s="4">
        <f>PARAMETRELER!$D$6</f>
        <v>20002.5</v>
      </c>
      <c r="BF97" s="4">
        <f t="shared" si="319"/>
        <v>0</v>
      </c>
      <c r="BG97" s="4">
        <f>IF(AU97&lt;=PARAMETRELER!$D$6,0,BF97*0.00759)</f>
        <v>0</v>
      </c>
      <c r="BH97" s="20">
        <f t="shared" si="273"/>
        <v>17002.125</v>
      </c>
      <c r="BI97" s="21">
        <f t="shared" si="274"/>
        <v>4100.5124999999998</v>
      </c>
      <c r="BJ97" s="21">
        <f t="shared" si="226"/>
        <v>400.05</v>
      </c>
      <c r="BK97" s="22">
        <f t="shared" si="227"/>
        <v>24503.0625</v>
      </c>
      <c r="BL97" s="44">
        <f t="shared" si="275"/>
        <v>1000.125</v>
      </c>
      <c r="BM97" s="45">
        <f t="shared" si="276"/>
        <v>23502.9375</v>
      </c>
      <c r="BO97" s="3">
        <v>95</v>
      </c>
      <c r="BP97" s="3" t="str">
        <f t="shared" si="228"/>
        <v xml:space="preserve"> AD SOYAD 95</v>
      </c>
      <c r="BQ97" s="4">
        <f t="shared" si="229"/>
        <v>20002.5</v>
      </c>
      <c r="BR97" s="4">
        <f>PARAMETRELER!$D$4</f>
        <v>150018.75</v>
      </c>
      <c r="BS97" s="4">
        <f t="shared" si="320"/>
        <v>2800.3500000000004</v>
      </c>
      <c r="BT97" s="4">
        <f t="shared" si="321"/>
        <v>200.02500000000001</v>
      </c>
      <c r="BU97" s="4">
        <f t="shared" si="230"/>
        <v>17002.125</v>
      </c>
      <c r="BV97" s="4" cm="1">
        <f t="array" ref="BV97">SUMPRODUCT(--(SUM(G97,AC97,AY97,BU97)&gt;PARAMETRELER!$D$21:$D$24), (SUM(G97,AC97,AY97,BU97)-PARAMETRELER!$D$21:$D$24), {0.15;0.05;0.07;0.08})-SUM($H$2,H97,AD97,AZ97)</f>
        <v>2550.3187500000004</v>
      </c>
      <c r="BW97" s="4">
        <f>PARAMETRELER!$D$11</f>
        <v>2550.3187500000004</v>
      </c>
      <c r="BX97" s="4">
        <f t="shared" si="231"/>
        <v>68008.5</v>
      </c>
      <c r="BY97" s="4">
        <f t="shared" si="232"/>
        <v>51006.375</v>
      </c>
      <c r="BZ97" s="4">
        <f t="shared" si="233"/>
        <v>20002.5</v>
      </c>
      <c r="CA97" s="4">
        <f>PARAMETRELER!$D$6</f>
        <v>20002.5</v>
      </c>
      <c r="CB97" s="4">
        <f t="shared" si="322"/>
        <v>0</v>
      </c>
      <c r="CC97" s="4">
        <f>IF(BQ97&lt;=PARAMETRELER!$D$6,0,CB97*0.00759)</f>
        <v>0</v>
      </c>
      <c r="CD97" s="20">
        <f t="shared" si="277"/>
        <v>17002.125</v>
      </c>
      <c r="CE97" s="21">
        <f t="shared" si="278"/>
        <v>4100.5124999999998</v>
      </c>
      <c r="CF97" s="21">
        <f t="shared" si="234"/>
        <v>400.05</v>
      </c>
      <c r="CG97" s="22">
        <f t="shared" si="235"/>
        <v>24503.0625</v>
      </c>
      <c r="CH97" s="44">
        <f t="shared" si="279"/>
        <v>1000.125</v>
      </c>
      <c r="CI97" s="45">
        <f t="shared" si="280"/>
        <v>23502.9375</v>
      </c>
      <c r="CK97" s="3">
        <v>95</v>
      </c>
      <c r="CL97" s="3" t="str">
        <f t="shared" si="236"/>
        <v xml:space="preserve"> AD SOYAD 95</v>
      </c>
      <c r="CM97" s="4">
        <f t="shared" si="237"/>
        <v>20002.5</v>
      </c>
      <c r="CN97" s="4">
        <f>PARAMETRELER!$D$4</f>
        <v>150018.75</v>
      </c>
      <c r="CO97" s="4">
        <f t="shared" si="323"/>
        <v>2800.3500000000004</v>
      </c>
      <c r="CP97" s="4">
        <f t="shared" si="324"/>
        <v>200.02500000000001</v>
      </c>
      <c r="CQ97" s="4">
        <f t="shared" si="238"/>
        <v>17002.125</v>
      </c>
      <c r="CR97" s="4" cm="1">
        <f t="array" ref="CR97">SUMPRODUCT(--(SUM(G97,AC97,AY97,BU97,CQ97)&gt;PARAMETRELER!$D$21:$D$24), (SUM(G97,AC97,AY97,BU97,CQ97)-PARAMETRELER!$D$21:$D$24), {0.15;0.05;0.07;0.08})-SUM($H$2,H97,AD97,AZ97,BV97)</f>
        <v>2550.3187500000004</v>
      </c>
      <c r="CS97" s="4">
        <f>PARAMETRELER!$D$12</f>
        <v>2550.3187500000004</v>
      </c>
      <c r="CT97" s="4">
        <f t="shared" si="239"/>
        <v>85010.625</v>
      </c>
      <c r="CU97" s="4">
        <f t="shared" si="240"/>
        <v>68008.5</v>
      </c>
      <c r="CV97" s="4">
        <f t="shared" si="241"/>
        <v>20002.5</v>
      </c>
      <c r="CW97" s="4">
        <f>PARAMETRELER!$D$6</f>
        <v>20002.5</v>
      </c>
      <c r="CX97" s="4">
        <f t="shared" si="325"/>
        <v>0</v>
      </c>
      <c r="CY97" s="4">
        <f>IF(CM97&lt;=PARAMETRELER!$D$6,0,CX97*0.00759)</f>
        <v>0</v>
      </c>
      <c r="CZ97" s="20">
        <f t="shared" si="281"/>
        <v>17002.125</v>
      </c>
      <c r="DA97" s="21">
        <f t="shared" si="282"/>
        <v>4100.5124999999998</v>
      </c>
      <c r="DB97" s="21">
        <f t="shared" si="242"/>
        <v>400.05</v>
      </c>
      <c r="DC97" s="22">
        <f t="shared" si="243"/>
        <v>24503.0625</v>
      </c>
      <c r="DD97" s="44">
        <f t="shared" si="283"/>
        <v>1000.125</v>
      </c>
      <c r="DE97" s="45">
        <f t="shared" si="284"/>
        <v>23502.9375</v>
      </c>
      <c r="DG97" s="3">
        <v>95</v>
      </c>
      <c r="DH97" s="3" t="str">
        <f t="shared" si="377"/>
        <v xml:space="preserve"> AD SOYAD 95</v>
      </c>
      <c r="DI97" s="4">
        <f t="shared" si="378"/>
        <v>20002.5</v>
      </c>
      <c r="DJ97" s="4">
        <f>PARAMETRELER!$D$4</f>
        <v>150018.75</v>
      </c>
      <c r="DK97" s="4">
        <f t="shared" si="326"/>
        <v>2800.3500000000004</v>
      </c>
      <c r="DL97" s="4">
        <f t="shared" si="327"/>
        <v>200.02500000000001</v>
      </c>
      <c r="DM97" s="4">
        <f t="shared" si="244"/>
        <v>17002.125</v>
      </c>
      <c r="DN97" s="4" cm="1">
        <f t="array" ref="DN97">SUMPRODUCT(--(SUM(G97,AC97,AY97,BU97,CQ97,DM97)&gt;PARAMETRELER!$D$21:$D$24), (SUM(G97,AC97,AY97,BU97,CQ97,DM97)-PARAMETRELER!$D$21:$D$24), {0.15;0.05;0.07;0.08})-SUM($H$2,H97,AD97,AZ97,BV97,CR97)</f>
        <v>2550.3187499999985</v>
      </c>
      <c r="DO97" s="4">
        <f>PARAMETRELER!$D$13</f>
        <v>2550.3187499999985</v>
      </c>
      <c r="DP97" s="4">
        <f t="shared" si="245"/>
        <v>102012.75</v>
      </c>
      <c r="DQ97" s="4">
        <f t="shared" si="246"/>
        <v>85010.625</v>
      </c>
      <c r="DR97" s="4">
        <f t="shared" si="247"/>
        <v>20002.5</v>
      </c>
      <c r="DS97" s="4">
        <f>PARAMETRELER!$D$6</f>
        <v>20002.5</v>
      </c>
      <c r="DT97" s="4">
        <f t="shared" si="328"/>
        <v>0</v>
      </c>
      <c r="DU97" s="4">
        <f>IF(DI97&lt;=PARAMETRELER!$D$6,0,DT97*0.00759)</f>
        <v>0</v>
      </c>
      <c r="DV97" s="20">
        <f t="shared" si="285"/>
        <v>17002.125</v>
      </c>
      <c r="DW97" s="21">
        <f t="shared" si="286"/>
        <v>4100.5124999999998</v>
      </c>
      <c r="DX97" s="21">
        <f t="shared" si="248"/>
        <v>400.05</v>
      </c>
      <c r="DY97" s="22">
        <f t="shared" si="249"/>
        <v>24503.0625</v>
      </c>
      <c r="DZ97" s="44">
        <f t="shared" si="287"/>
        <v>1000.125</v>
      </c>
      <c r="EA97" s="45">
        <f t="shared" si="288"/>
        <v>23502.9375</v>
      </c>
      <c r="EC97" s="3">
        <v>95</v>
      </c>
      <c r="ED97" s="3" t="str">
        <f t="shared" si="250"/>
        <v xml:space="preserve"> AD SOYAD 95</v>
      </c>
      <c r="EE97" s="4">
        <f t="shared" si="329"/>
        <v>20002.5</v>
      </c>
      <c r="EF97" s="4">
        <f>PARAMETRELER!$D$4</f>
        <v>150018.75</v>
      </c>
      <c r="EG97" s="4">
        <f t="shared" si="330"/>
        <v>2800.3500000000004</v>
      </c>
      <c r="EH97" s="4">
        <f t="shared" si="331"/>
        <v>200.02500000000001</v>
      </c>
      <c r="EI97" s="4">
        <f t="shared" si="332"/>
        <v>17002.125</v>
      </c>
      <c r="EJ97" s="4" cm="1">
        <f t="array" ref="EJ97">SUMPRODUCT(--(SUM(G97,AC97,AY97,BU97,CQ97,DM97,EI97)&gt;PARAMETRELER!$D$21:$D$24), (SUM(G97,AC97,AY97,BU97,CQ97,DM97,EI97)-PARAMETRELER!$D$21:$D$24), {0.15;0.05;0.07;0.08})-SUM($H$2,H97,AD97,AZ97,BV97,CR97,DN97)</f>
        <v>3001.0625000000036</v>
      </c>
      <c r="EK97" s="4">
        <f>PARAMETRELER!$D$14</f>
        <v>3001.0625000000036</v>
      </c>
      <c r="EL97" s="4">
        <f t="shared" si="333"/>
        <v>119014.875</v>
      </c>
      <c r="EM97" s="4">
        <f t="shared" si="334"/>
        <v>102012.75</v>
      </c>
      <c r="EN97" s="4">
        <f t="shared" si="335"/>
        <v>20002.5</v>
      </c>
      <c r="EO97" s="4">
        <f>PARAMETRELER!$D$6</f>
        <v>20002.5</v>
      </c>
      <c r="EP97" s="4">
        <f t="shared" si="336"/>
        <v>0</v>
      </c>
      <c r="EQ97" s="4">
        <f>IF(EE97&lt;=PARAMETRELER!$D$6,0,EP97*0.00759)</f>
        <v>0</v>
      </c>
      <c r="ER97" s="20">
        <f t="shared" si="289"/>
        <v>17002.125</v>
      </c>
      <c r="ES97" s="21">
        <f t="shared" si="290"/>
        <v>4100.5124999999998</v>
      </c>
      <c r="ET97" s="21">
        <f t="shared" si="251"/>
        <v>400.05</v>
      </c>
      <c r="EU97" s="22">
        <f t="shared" si="252"/>
        <v>24503.0625</v>
      </c>
      <c r="EV97" s="44">
        <f t="shared" si="291"/>
        <v>1000.125</v>
      </c>
      <c r="EW97" s="45">
        <f t="shared" si="292"/>
        <v>23502.9375</v>
      </c>
      <c r="EY97" s="3">
        <v>95</v>
      </c>
      <c r="EZ97" s="3" t="str">
        <f t="shared" si="253"/>
        <v xml:space="preserve"> AD SOYAD 95</v>
      </c>
      <c r="FA97" s="4">
        <f t="shared" si="337"/>
        <v>20002.5</v>
      </c>
      <c r="FB97" s="4">
        <f>PARAMETRELER!$D$4</f>
        <v>150018.75</v>
      </c>
      <c r="FC97" s="4">
        <f t="shared" si="338"/>
        <v>2800.3500000000004</v>
      </c>
      <c r="FD97" s="4">
        <f t="shared" si="339"/>
        <v>200.02500000000001</v>
      </c>
      <c r="FE97" s="4">
        <f t="shared" si="340"/>
        <v>17002.125</v>
      </c>
      <c r="FF97" s="4" cm="1">
        <f t="array" ref="FF97">SUMPRODUCT(--(SUM(G97,AC97,AY97,BU97,CQ97,DM97,EI97,FE97)&gt;PARAMETRELER!$D$21:$D$24), (SUM(G97,AC97,AY97,BU97,CQ97,DM97,EI97,FE97)-PARAMETRELER!$D$21:$D$24), {0.15;0.05;0.07;0.08})-SUM($H$2,H97,AD97,AZ97,BV97,CR97,DN97,EJ97)</f>
        <v>3400.4249999999956</v>
      </c>
      <c r="FG97" s="4">
        <f>PARAMETRELER!$D$15</f>
        <v>3400.4249999999956</v>
      </c>
      <c r="FH97" s="4">
        <f t="shared" si="341"/>
        <v>136017</v>
      </c>
      <c r="FI97" s="4">
        <f t="shared" si="342"/>
        <v>119014.875</v>
      </c>
      <c r="FJ97" s="4">
        <f t="shared" si="343"/>
        <v>20002.5</v>
      </c>
      <c r="FK97" s="4">
        <f>PARAMETRELER!$D$6</f>
        <v>20002.5</v>
      </c>
      <c r="FL97" s="4">
        <f t="shared" si="344"/>
        <v>0</v>
      </c>
      <c r="FM97" s="4">
        <f>IF(FA97&lt;=PARAMETRELER!$D$6,0,FL97*0.00759)</f>
        <v>0</v>
      </c>
      <c r="FN97" s="20">
        <f t="shared" si="293"/>
        <v>17002.125</v>
      </c>
      <c r="FO97" s="21">
        <f t="shared" si="294"/>
        <v>4100.5124999999998</v>
      </c>
      <c r="FP97" s="21">
        <f t="shared" si="254"/>
        <v>400.05</v>
      </c>
      <c r="FQ97" s="22">
        <f t="shared" si="255"/>
        <v>24503.0625</v>
      </c>
      <c r="FR97" s="44">
        <f t="shared" si="295"/>
        <v>1000.125</v>
      </c>
      <c r="FS97" s="45">
        <f t="shared" si="296"/>
        <v>23502.9375</v>
      </c>
      <c r="FU97" s="3">
        <v>95</v>
      </c>
      <c r="FV97" s="3" t="str">
        <f t="shared" si="256"/>
        <v xml:space="preserve"> AD SOYAD 95</v>
      </c>
      <c r="FW97" s="4">
        <f t="shared" si="345"/>
        <v>20002.5</v>
      </c>
      <c r="FX97" s="4">
        <f>PARAMETRELER!$D$4</f>
        <v>150018.75</v>
      </c>
      <c r="FY97" s="4">
        <f t="shared" si="346"/>
        <v>2800.3500000000004</v>
      </c>
      <c r="FZ97" s="4">
        <f t="shared" si="347"/>
        <v>200.02500000000001</v>
      </c>
      <c r="GA97" s="4">
        <f t="shared" si="348"/>
        <v>17002.125</v>
      </c>
      <c r="GB97" s="4" cm="1">
        <f t="array" ref="GB97">SUMPRODUCT(--(SUM(G97,AC97,AY97,BU97,CQ97,DM97,EI97,FE97,GA97)&gt;PARAMETRELER!$D$21:$D$24), (SUM(G97,AC97,AY97,BU97,CQ97,DM97,EI97,FE97,GA97)-PARAMETRELER!$D$21:$D$24), {0.15;0.05;0.07;0.08})-SUM($H$2,H97,AD97,AZ97,BV97,CR97,DN97,EJ97,FF97)</f>
        <v>3400.4249999999993</v>
      </c>
      <c r="GC97" s="4">
        <f>PARAMETRELER!$D$16</f>
        <v>3400.4249999999993</v>
      </c>
      <c r="GD97" s="4">
        <f t="shared" si="349"/>
        <v>153019.125</v>
      </c>
      <c r="GE97" s="4">
        <f t="shared" si="350"/>
        <v>136017</v>
      </c>
      <c r="GF97" s="4">
        <f t="shared" si="351"/>
        <v>20002.5</v>
      </c>
      <c r="GG97" s="4">
        <f>PARAMETRELER!$D$6</f>
        <v>20002.5</v>
      </c>
      <c r="GH97" s="4">
        <f t="shared" si="352"/>
        <v>0</v>
      </c>
      <c r="GI97" s="4">
        <f>IF(FW97&lt;=PARAMETRELER!$D$6,0,GH97*0.00759)</f>
        <v>0</v>
      </c>
      <c r="GJ97" s="20">
        <f t="shared" si="297"/>
        <v>17002.125</v>
      </c>
      <c r="GK97" s="21">
        <f t="shared" si="298"/>
        <v>4100.5124999999998</v>
      </c>
      <c r="GL97" s="21">
        <f t="shared" si="257"/>
        <v>400.05</v>
      </c>
      <c r="GM97" s="22">
        <f t="shared" si="258"/>
        <v>24503.0625</v>
      </c>
      <c r="GN97" s="44">
        <f t="shared" si="299"/>
        <v>1000.125</v>
      </c>
      <c r="GO97" s="45">
        <f t="shared" si="300"/>
        <v>23502.9375</v>
      </c>
      <c r="GQ97" s="3">
        <v>95</v>
      </c>
      <c r="GR97" s="3" t="str">
        <f t="shared" si="259"/>
        <v xml:space="preserve"> AD SOYAD 95</v>
      </c>
      <c r="GS97" s="4">
        <f t="shared" si="353"/>
        <v>20002.5</v>
      </c>
      <c r="GT97" s="4">
        <f>PARAMETRELER!$D$4</f>
        <v>150018.75</v>
      </c>
      <c r="GU97" s="4">
        <f t="shared" si="354"/>
        <v>2800.3500000000004</v>
      </c>
      <c r="GV97" s="4">
        <f t="shared" si="355"/>
        <v>200.02500000000001</v>
      </c>
      <c r="GW97" s="4">
        <f t="shared" si="356"/>
        <v>17002.125</v>
      </c>
      <c r="GX97" s="4" cm="1">
        <f t="array" ref="GX97">SUMPRODUCT(--(SUM(G97,AC97,AY97,BU97,CQ97,DM97,EI97,FE97,GA97,GW97)&gt;PARAMETRELER!$D$21:$D$24), (SUM(G97,AC97,AY97,BU97,CQ97,DM97,EI97,FE97,GA97,GW97)-PARAMETRELER!$D$21:$D$24), {0.15;0.05;0.07;0.08})-SUM($H$2,H97,AD97,AZ97,BV97,CR97,DN97,EJ97,FF97,GB97)</f>
        <v>3400.4250000000029</v>
      </c>
      <c r="GY97" s="4">
        <f>PARAMETRELER!$D$17</f>
        <v>3400.4250000000029</v>
      </c>
      <c r="GZ97" s="4">
        <f t="shared" si="357"/>
        <v>170021.25</v>
      </c>
      <c r="HA97" s="4">
        <f t="shared" si="358"/>
        <v>153019.125</v>
      </c>
      <c r="HB97" s="4">
        <f t="shared" si="359"/>
        <v>20002.5</v>
      </c>
      <c r="HC97" s="4">
        <f>PARAMETRELER!$D$6</f>
        <v>20002.5</v>
      </c>
      <c r="HD97" s="4">
        <f t="shared" si="360"/>
        <v>0</v>
      </c>
      <c r="HE97" s="4">
        <f>IF(GS97&lt;=PARAMETRELER!$D$6,0,HD97*0.00759)</f>
        <v>0</v>
      </c>
      <c r="HF97" s="20">
        <f t="shared" si="301"/>
        <v>17002.125</v>
      </c>
      <c r="HG97" s="21">
        <f t="shared" si="302"/>
        <v>4100.5124999999998</v>
      </c>
      <c r="HH97" s="21">
        <f t="shared" si="260"/>
        <v>400.05</v>
      </c>
      <c r="HI97" s="22">
        <f t="shared" si="261"/>
        <v>24503.0625</v>
      </c>
      <c r="HJ97" s="44">
        <f t="shared" si="303"/>
        <v>1000.125</v>
      </c>
      <c r="HK97" s="45">
        <f t="shared" si="304"/>
        <v>23502.9375</v>
      </c>
      <c r="HM97" s="3">
        <v>95</v>
      </c>
      <c r="HN97" s="3" t="str">
        <f t="shared" si="262"/>
        <v xml:space="preserve"> AD SOYAD 95</v>
      </c>
      <c r="HO97" s="4">
        <f t="shared" si="361"/>
        <v>20002.5</v>
      </c>
      <c r="HP97" s="4">
        <f>PARAMETRELER!$D$4</f>
        <v>150018.75</v>
      </c>
      <c r="HQ97" s="4">
        <f t="shared" si="362"/>
        <v>2800.3500000000004</v>
      </c>
      <c r="HR97" s="4">
        <f t="shared" si="363"/>
        <v>200.02500000000001</v>
      </c>
      <c r="HS97" s="4">
        <f t="shared" si="364"/>
        <v>17002.125</v>
      </c>
      <c r="HT97" s="4" cm="1">
        <f t="array" ref="HT97">SUMPRODUCT(--(SUM(G97,AC97,AY97,BU97,CQ97,DM97,EI97,FE97,GA97,GW97,HS97)&gt;PARAMETRELER!$D$21:$D$24), (SUM(G97,AC97,AY97,BU97,CQ97,DM97,EI97,FE97,GA97,GW97,HS97)-PARAMETRELER!$D$21:$D$24), {0.15;0.05;0.07;0.08})-SUM($H$2,H97,AD97,AZ97,BV97,CR97,DN97,EJ97,FF97,GB97,GX97)</f>
        <v>3400.4249999999993</v>
      </c>
      <c r="HU97" s="4">
        <f>PARAMETRELER!$D$18</f>
        <v>3400.4249999999993</v>
      </c>
      <c r="HV97" s="4">
        <f t="shared" si="365"/>
        <v>187023.375</v>
      </c>
      <c r="HW97" s="4">
        <f t="shared" si="366"/>
        <v>170021.25</v>
      </c>
      <c r="HX97" s="4">
        <f t="shared" si="367"/>
        <v>20002.5</v>
      </c>
      <c r="HY97" s="4">
        <f>PARAMETRELER!$D$6</f>
        <v>20002.5</v>
      </c>
      <c r="HZ97" s="4">
        <f t="shared" si="368"/>
        <v>0</v>
      </c>
      <c r="IA97" s="4">
        <f>IF(HO97&lt;=PARAMETRELER!$D$6,0,HZ97*0.00759)</f>
        <v>0</v>
      </c>
      <c r="IB97" s="20">
        <f t="shared" si="305"/>
        <v>17002.125</v>
      </c>
      <c r="IC97" s="21">
        <f t="shared" si="306"/>
        <v>4100.5124999999998</v>
      </c>
      <c r="ID97" s="21">
        <f t="shared" si="263"/>
        <v>400.05</v>
      </c>
      <c r="IE97" s="22">
        <f t="shared" si="264"/>
        <v>24503.0625</v>
      </c>
      <c r="IF97" s="44">
        <f t="shared" si="307"/>
        <v>1000.125</v>
      </c>
      <c r="IG97" s="45">
        <f t="shared" si="308"/>
        <v>23502.9375</v>
      </c>
      <c r="II97" s="3">
        <v>95</v>
      </c>
      <c r="IJ97" s="3" t="str">
        <f t="shared" si="265"/>
        <v xml:space="preserve"> AD SOYAD 95</v>
      </c>
      <c r="IK97" s="4">
        <f t="shared" si="369"/>
        <v>20002.5</v>
      </c>
      <c r="IL97" s="4">
        <f>PARAMETRELER!$D$4</f>
        <v>150018.75</v>
      </c>
      <c r="IM97" s="4">
        <f t="shared" si="370"/>
        <v>2800.3500000000004</v>
      </c>
      <c r="IN97" s="4">
        <f t="shared" si="371"/>
        <v>200.02500000000001</v>
      </c>
      <c r="IO97" s="4">
        <f t="shared" si="372"/>
        <v>17002.125</v>
      </c>
      <c r="IP97" s="4" cm="1">
        <f t="array" ref="IP97">SUMPRODUCT(--(SUM(G97,AC97,AY97,BU97,CQ97,DM97,EI97,FE97,GA97,GW97,HS97,IO97)&gt;PARAMETRELER!$D$21:$D$24), (SUM(G97,AC97,AY97,BU97,CQ97,DM97,EI97,FE97,GA97,GW97,HS97,IO97)-PARAMETRELER!$D$21:$D$24), {0.15;0.05;0.07;0.08})-SUM($H$2,H97,AD97,AZ97,BV97,CR97,DN97,EJ97,FF97,GB97,GX97,HT97)</f>
        <v>3400.4249999999993</v>
      </c>
      <c r="IQ97" s="4">
        <f>PARAMETRELER!$D$19</f>
        <v>3400.4249999999993</v>
      </c>
      <c r="IR97" s="4">
        <f t="shared" si="373"/>
        <v>204025.5</v>
      </c>
      <c r="IS97" s="4">
        <f t="shared" si="374"/>
        <v>187023.375</v>
      </c>
      <c r="IT97" s="4">
        <f t="shared" si="375"/>
        <v>20002.5</v>
      </c>
      <c r="IU97" s="4">
        <f>PARAMETRELER!$D$6</f>
        <v>20002.5</v>
      </c>
      <c r="IV97" s="4">
        <f t="shared" si="376"/>
        <v>0</v>
      </c>
      <c r="IW97" s="4">
        <f>IF(IK97&lt;=PARAMETRELER!$D$6,0,IV97*0.00759)</f>
        <v>0</v>
      </c>
      <c r="IX97" s="20">
        <f t="shared" si="309"/>
        <v>17002.125</v>
      </c>
      <c r="IY97" s="21">
        <f t="shared" si="310"/>
        <v>4100.5124999999998</v>
      </c>
      <c r="IZ97" s="21">
        <f t="shared" si="266"/>
        <v>400.05</v>
      </c>
      <c r="JA97" s="22">
        <f t="shared" si="267"/>
        <v>24503.0625</v>
      </c>
      <c r="JB97" s="44">
        <f t="shared" si="311"/>
        <v>1000.125</v>
      </c>
      <c r="JC97" s="45">
        <f t="shared" si="312"/>
        <v>23502.9375</v>
      </c>
    </row>
    <row r="98" spans="1:263" ht="15.6" x14ac:dyDescent="0.3">
      <c r="A98" s="2">
        <v>96</v>
      </c>
      <c r="B98" s="2" t="str">
        <f>'YILLIK MALİYET RAPORU'!B98</f>
        <v xml:space="preserve"> AD SOYAD 96</v>
      </c>
      <c r="C98" s="7">
        <f>'YILLIK MALİYET RAPORU'!C98</f>
        <v>20002.5</v>
      </c>
      <c r="D98" s="11">
        <f>PARAMETRELER!$D$4</f>
        <v>150018.75</v>
      </c>
      <c r="E98" s="7">
        <f t="shared" si="202"/>
        <v>2800.3500000000004</v>
      </c>
      <c r="F98" s="7">
        <f t="shared" si="203"/>
        <v>200.02500000000001</v>
      </c>
      <c r="G98" s="7">
        <f t="shared" si="204"/>
        <v>17002.125</v>
      </c>
      <c r="H98" s="7" cm="1">
        <f t="array" ref="H98">SUMPRODUCT(--(SUM(G98:G98)&gt;PARAMETRELER!$D$21:$D$24), (SUM(G98:G98)-PARAMETRELER!$D$21:$D$24), {0.15;0.05;0.07;0.08})-SUM($H$2:$H$2)</f>
        <v>2550.3187499999999</v>
      </c>
      <c r="I98" s="7">
        <f>PARAMETRELER!$D$8</f>
        <v>2550.3187499999999</v>
      </c>
      <c r="J98" s="7">
        <f t="shared" si="205"/>
        <v>17002.125</v>
      </c>
      <c r="K98" s="7">
        <v>0</v>
      </c>
      <c r="L98" s="7">
        <f t="shared" si="206"/>
        <v>20002.5</v>
      </c>
      <c r="M98" s="5">
        <f>PARAMETRELER!$D$6</f>
        <v>20002.5</v>
      </c>
      <c r="N98" s="7">
        <f t="shared" si="313"/>
        <v>0</v>
      </c>
      <c r="O98" s="7">
        <f>IF(C98&lt;=PARAMETRELER!$D$6,0,N98*0.00759)</f>
        <v>0</v>
      </c>
      <c r="P98" s="20">
        <f t="shared" si="207"/>
        <v>17002.125</v>
      </c>
      <c r="Q98" s="21">
        <f t="shared" si="208"/>
        <v>4100.5124999999998</v>
      </c>
      <c r="R98" s="21">
        <f t="shared" si="209"/>
        <v>400.05</v>
      </c>
      <c r="S98" s="20">
        <f t="shared" si="210"/>
        <v>24503.0625</v>
      </c>
      <c r="T98" s="44">
        <f t="shared" si="211"/>
        <v>1000.125</v>
      </c>
      <c r="U98" s="45">
        <f t="shared" si="268"/>
        <v>23502.9375</v>
      </c>
      <c r="W98" s="2">
        <v>96</v>
      </c>
      <c r="X98" s="2" t="str">
        <f t="shared" si="212"/>
        <v xml:space="preserve"> AD SOYAD 96</v>
      </c>
      <c r="Y98" s="7">
        <f t="shared" si="213"/>
        <v>20002.5</v>
      </c>
      <c r="Z98" s="11">
        <f>PARAMETRELER!$D$4</f>
        <v>150018.75</v>
      </c>
      <c r="AA98" s="7">
        <f t="shared" si="314"/>
        <v>2800.3500000000004</v>
      </c>
      <c r="AB98" s="7">
        <f t="shared" si="315"/>
        <v>200.02500000000001</v>
      </c>
      <c r="AC98" s="7">
        <f t="shared" si="214"/>
        <v>17002.125</v>
      </c>
      <c r="AD98" s="7" cm="1">
        <f t="array" ref="AD98">SUMPRODUCT(--(SUM(G98,AC98)&gt;PARAMETRELER!$D$21:$D$24), (SUM(G98,AC98)-PARAMETRELER!$D$21:$D$24), {0.15;0.05;0.07;0.08})-SUM($H$2,H98)</f>
        <v>2550.3187499999999</v>
      </c>
      <c r="AE98" s="7">
        <f>PARAMETRELER!$D$9</f>
        <v>2550.3187499999999</v>
      </c>
      <c r="AF98" s="7">
        <f t="shared" si="215"/>
        <v>34004.25</v>
      </c>
      <c r="AG98" s="7">
        <f t="shared" si="216"/>
        <v>17002.125</v>
      </c>
      <c r="AH98" s="7">
        <f t="shared" si="217"/>
        <v>20002.5</v>
      </c>
      <c r="AI98" s="5">
        <f>PARAMETRELER!$D$6</f>
        <v>20002.5</v>
      </c>
      <c r="AJ98" s="7">
        <f t="shared" si="316"/>
        <v>0</v>
      </c>
      <c r="AK98" s="7">
        <f>IF(Y98&lt;=PARAMETRELER!$D$6,0,AJ98*0.00759)</f>
        <v>0</v>
      </c>
      <c r="AL98" s="20">
        <f t="shared" si="269"/>
        <v>17002.125</v>
      </c>
      <c r="AM98" s="21">
        <f t="shared" si="270"/>
        <v>4100.5124999999998</v>
      </c>
      <c r="AN98" s="21">
        <f t="shared" si="218"/>
        <v>400.05</v>
      </c>
      <c r="AO98" s="20">
        <f t="shared" si="219"/>
        <v>24503.0625</v>
      </c>
      <c r="AP98" s="44">
        <f t="shared" si="271"/>
        <v>1000.125</v>
      </c>
      <c r="AQ98" s="45">
        <f t="shared" si="272"/>
        <v>23502.9375</v>
      </c>
      <c r="AS98" s="2">
        <v>96</v>
      </c>
      <c r="AT98" s="2" t="str">
        <f t="shared" si="220"/>
        <v xml:space="preserve"> AD SOYAD 96</v>
      </c>
      <c r="AU98" s="7">
        <f t="shared" si="221"/>
        <v>20002.5</v>
      </c>
      <c r="AV98" s="11">
        <f>PARAMETRELER!$D$4</f>
        <v>150018.75</v>
      </c>
      <c r="AW98" s="7">
        <f t="shared" si="317"/>
        <v>2800.3500000000004</v>
      </c>
      <c r="AX98" s="7">
        <f t="shared" si="318"/>
        <v>200.02500000000001</v>
      </c>
      <c r="AY98" s="7">
        <f t="shared" si="222"/>
        <v>17002.125</v>
      </c>
      <c r="AZ98" s="7" cm="1">
        <f t="array" ref="AZ98">SUMPRODUCT(--(SUM(G98,AC98,AY98)&gt;PARAMETRELER!$D$21:$D$24), (SUM(G98,AC98,AY98)-PARAMETRELER!$D$21:$D$24), {0.15;0.05;0.07;0.08})-SUM($H$2,H98,AD98)</f>
        <v>2550.3187499999995</v>
      </c>
      <c r="BA98" s="7">
        <f>PARAMETRELER!$D$10</f>
        <v>2550.3187499999995</v>
      </c>
      <c r="BB98" s="7">
        <f t="shared" si="223"/>
        <v>51006.375</v>
      </c>
      <c r="BC98" s="7">
        <f t="shared" si="224"/>
        <v>34004.25</v>
      </c>
      <c r="BD98" s="7">
        <f t="shared" si="225"/>
        <v>20002.5</v>
      </c>
      <c r="BE98" s="5">
        <f>PARAMETRELER!$D$6</f>
        <v>20002.5</v>
      </c>
      <c r="BF98" s="7">
        <f t="shared" si="319"/>
        <v>0</v>
      </c>
      <c r="BG98" s="7">
        <f>IF(AU98&lt;=PARAMETRELER!$D$6,0,BF98*0.00759)</f>
        <v>0</v>
      </c>
      <c r="BH98" s="20">
        <f t="shared" si="273"/>
        <v>17002.125</v>
      </c>
      <c r="BI98" s="21">
        <f t="shared" si="274"/>
        <v>4100.5124999999998</v>
      </c>
      <c r="BJ98" s="21">
        <f t="shared" si="226"/>
        <v>400.05</v>
      </c>
      <c r="BK98" s="20">
        <f t="shared" si="227"/>
        <v>24503.0625</v>
      </c>
      <c r="BL98" s="44">
        <f t="shared" si="275"/>
        <v>1000.125</v>
      </c>
      <c r="BM98" s="45">
        <f t="shared" si="276"/>
        <v>23502.9375</v>
      </c>
      <c r="BO98" s="2">
        <v>96</v>
      </c>
      <c r="BP98" s="2" t="str">
        <f t="shared" si="228"/>
        <v xml:space="preserve"> AD SOYAD 96</v>
      </c>
      <c r="BQ98" s="7">
        <f t="shared" si="229"/>
        <v>20002.5</v>
      </c>
      <c r="BR98" s="11">
        <f>PARAMETRELER!$D$4</f>
        <v>150018.75</v>
      </c>
      <c r="BS98" s="7">
        <f t="shared" si="320"/>
        <v>2800.3500000000004</v>
      </c>
      <c r="BT98" s="7">
        <f t="shared" si="321"/>
        <v>200.02500000000001</v>
      </c>
      <c r="BU98" s="7">
        <f t="shared" si="230"/>
        <v>17002.125</v>
      </c>
      <c r="BV98" s="7" cm="1">
        <f t="array" ref="BV98">SUMPRODUCT(--(SUM(G98,AC98,AY98,BU98)&gt;PARAMETRELER!$D$21:$D$24), (SUM(G98,AC98,AY98,BU98)-PARAMETRELER!$D$21:$D$24), {0.15;0.05;0.07;0.08})-SUM($H$2,H98,AD98,AZ98)</f>
        <v>2550.3187500000004</v>
      </c>
      <c r="BW98" s="7">
        <f>PARAMETRELER!$D$11</f>
        <v>2550.3187500000004</v>
      </c>
      <c r="BX98" s="7">
        <f t="shared" si="231"/>
        <v>68008.5</v>
      </c>
      <c r="BY98" s="7">
        <f t="shared" si="232"/>
        <v>51006.375</v>
      </c>
      <c r="BZ98" s="7">
        <f t="shared" si="233"/>
        <v>20002.5</v>
      </c>
      <c r="CA98" s="5">
        <f>PARAMETRELER!$D$6</f>
        <v>20002.5</v>
      </c>
      <c r="CB98" s="7">
        <f t="shared" si="322"/>
        <v>0</v>
      </c>
      <c r="CC98" s="7">
        <f>IF(BQ98&lt;=PARAMETRELER!$D$6,0,CB98*0.00759)</f>
        <v>0</v>
      </c>
      <c r="CD98" s="20">
        <f t="shared" si="277"/>
        <v>17002.125</v>
      </c>
      <c r="CE98" s="21">
        <f t="shared" si="278"/>
        <v>4100.5124999999998</v>
      </c>
      <c r="CF98" s="21">
        <f t="shared" si="234"/>
        <v>400.05</v>
      </c>
      <c r="CG98" s="20">
        <f t="shared" si="235"/>
        <v>24503.0625</v>
      </c>
      <c r="CH98" s="44">
        <f t="shared" si="279"/>
        <v>1000.125</v>
      </c>
      <c r="CI98" s="45">
        <f t="shared" si="280"/>
        <v>23502.9375</v>
      </c>
      <c r="CK98" s="2">
        <v>96</v>
      </c>
      <c r="CL98" s="2" t="str">
        <f t="shared" si="236"/>
        <v xml:space="preserve"> AD SOYAD 96</v>
      </c>
      <c r="CM98" s="7">
        <f t="shared" si="237"/>
        <v>20002.5</v>
      </c>
      <c r="CN98" s="11">
        <f>PARAMETRELER!$D$4</f>
        <v>150018.75</v>
      </c>
      <c r="CO98" s="7">
        <f t="shared" si="323"/>
        <v>2800.3500000000004</v>
      </c>
      <c r="CP98" s="7">
        <f t="shared" si="324"/>
        <v>200.02500000000001</v>
      </c>
      <c r="CQ98" s="7">
        <f t="shared" si="238"/>
        <v>17002.125</v>
      </c>
      <c r="CR98" s="7" cm="1">
        <f t="array" ref="CR98">SUMPRODUCT(--(SUM(G98,AC98,AY98,BU98,CQ98)&gt;PARAMETRELER!$D$21:$D$24), (SUM(G98,AC98,AY98,BU98,CQ98)-PARAMETRELER!$D$21:$D$24), {0.15;0.05;0.07;0.08})-SUM($H$2,H98,AD98,AZ98,BV98)</f>
        <v>2550.3187500000004</v>
      </c>
      <c r="CS98" s="7">
        <f>PARAMETRELER!$D$12</f>
        <v>2550.3187500000004</v>
      </c>
      <c r="CT98" s="7">
        <f t="shared" si="239"/>
        <v>85010.625</v>
      </c>
      <c r="CU98" s="7">
        <f t="shared" si="240"/>
        <v>68008.5</v>
      </c>
      <c r="CV98" s="7">
        <f t="shared" si="241"/>
        <v>20002.5</v>
      </c>
      <c r="CW98" s="5">
        <f>PARAMETRELER!$D$6</f>
        <v>20002.5</v>
      </c>
      <c r="CX98" s="7">
        <f t="shared" si="325"/>
        <v>0</v>
      </c>
      <c r="CY98" s="7">
        <f>IF(CM98&lt;=PARAMETRELER!$D$6,0,CX98*0.00759)</f>
        <v>0</v>
      </c>
      <c r="CZ98" s="20">
        <f t="shared" si="281"/>
        <v>17002.125</v>
      </c>
      <c r="DA98" s="21">
        <f t="shared" si="282"/>
        <v>4100.5124999999998</v>
      </c>
      <c r="DB98" s="21">
        <f t="shared" si="242"/>
        <v>400.05</v>
      </c>
      <c r="DC98" s="20">
        <f t="shared" si="243"/>
        <v>24503.0625</v>
      </c>
      <c r="DD98" s="44">
        <f t="shared" si="283"/>
        <v>1000.125</v>
      </c>
      <c r="DE98" s="45">
        <f t="shared" si="284"/>
        <v>23502.9375</v>
      </c>
      <c r="DG98" s="2">
        <v>96</v>
      </c>
      <c r="DH98" s="2" t="str">
        <f t="shared" si="377"/>
        <v xml:space="preserve"> AD SOYAD 96</v>
      </c>
      <c r="DI98" s="7">
        <f t="shared" si="378"/>
        <v>20002.5</v>
      </c>
      <c r="DJ98" s="11">
        <f>PARAMETRELER!$D$4</f>
        <v>150018.75</v>
      </c>
      <c r="DK98" s="7">
        <f t="shared" si="326"/>
        <v>2800.3500000000004</v>
      </c>
      <c r="DL98" s="7">
        <f t="shared" si="327"/>
        <v>200.02500000000001</v>
      </c>
      <c r="DM98" s="7">
        <f t="shared" si="244"/>
        <v>17002.125</v>
      </c>
      <c r="DN98" s="7" cm="1">
        <f t="array" ref="DN98">SUMPRODUCT(--(SUM(G98,AC98,AY98,BU98,CQ98,DM98)&gt;PARAMETRELER!$D$21:$D$24), (SUM(G98,AC98,AY98,BU98,CQ98,DM98)-PARAMETRELER!$D$21:$D$24), {0.15;0.05;0.07;0.08})-SUM($H$2,H98,AD98,AZ98,BV98,CR98)</f>
        <v>2550.3187499999985</v>
      </c>
      <c r="DO98" s="7">
        <f>PARAMETRELER!$D$13</f>
        <v>2550.3187499999985</v>
      </c>
      <c r="DP98" s="7">
        <f t="shared" si="245"/>
        <v>102012.75</v>
      </c>
      <c r="DQ98" s="7">
        <f t="shared" si="246"/>
        <v>85010.625</v>
      </c>
      <c r="DR98" s="7">
        <f t="shared" si="247"/>
        <v>20002.5</v>
      </c>
      <c r="DS98" s="5">
        <f>PARAMETRELER!$D$6</f>
        <v>20002.5</v>
      </c>
      <c r="DT98" s="7">
        <f t="shared" si="328"/>
        <v>0</v>
      </c>
      <c r="DU98" s="7">
        <f>IF(DI98&lt;=PARAMETRELER!$D$6,0,DT98*0.00759)</f>
        <v>0</v>
      </c>
      <c r="DV98" s="20">
        <f t="shared" si="285"/>
        <v>17002.125</v>
      </c>
      <c r="DW98" s="21">
        <f t="shared" si="286"/>
        <v>4100.5124999999998</v>
      </c>
      <c r="DX98" s="21">
        <f t="shared" si="248"/>
        <v>400.05</v>
      </c>
      <c r="DY98" s="20">
        <f t="shared" si="249"/>
        <v>24503.0625</v>
      </c>
      <c r="DZ98" s="44">
        <f t="shared" si="287"/>
        <v>1000.125</v>
      </c>
      <c r="EA98" s="45">
        <f t="shared" si="288"/>
        <v>23502.9375</v>
      </c>
      <c r="EC98" s="2">
        <v>96</v>
      </c>
      <c r="ED98" s="2" t="str">
        <f t="shared" si="250"/>
        <v xml:space="preserve"> AD SOYAD 96</v>
      </c>
      <c r="EE98" s="7">
        <f t="shared" si="329"/>
        <v>20002.5</v>
      </c>
      <c r="EF98" s="11">
        <f>PARAMETRELER!$D$4</f>
        <v>150018.75</v>
      </c>
      <c r="EG98" s="7">
        <f t="shared" si="330"/>
        <v>2800.3500000000004</v>
      </c>
      <c r="EH98" s="7">
        <f t="shared" si="331"/>
        <v>200.02500000000001</v>
      </c>
      <c r="EI98" s="7">
        <f t="shared" si="332"/>
        <v>17002.125</v>
      </c>
      <c r="EJ98" s="7" cm="1">
        <f t="array" ref="EJ98">SUMPRODUCT(--(SUM(G98,AC98,AY98,BU98,CQ98,DM98,EI98)&gt;PARAMETRELER!$D$21:$D$24), (SUM(G98,AC98,AY98,BU98,CQ98,DM98,EI98)-PARAMETRELER!$D$21:$D$24), {0.15;0.05;0.07;0.08})-SUM($H$2,H98,AD98,AZ98,BV98,CR98,DN98)</f>
        <v>3001.0625000000036</v>
      </c>
      <c r="EK98" s="7">
        <f>PARAMETRELER!$D$14</f>
        <v>3001.0625000000036</v>
      </c>
      <c r="EL98" s="7">
        <f t="shared" si="333"/>
        <v>119014.875</v>
      </c>
      <c r="EM98" s="7">
        <f t="shared" si="334"/>
        <v>102012.75</v>
      </c>
      <c r="EN98" s="7">
        <f t="shared" si="335"/>
        <v>20002.5</v>
      </c>
      <c r="EO98" s="5">
        <f>PARAMETRELER!$D$6</f>
        <v>20002.5</v>
      </c>
      <c r="EP98" s="7">
        <f t="shared" si="336"/>
        <v>0</v>
      </c>
      <c r="EQ98" s="7">
        <f>IF(EE98&lt;=PARAMETRELER!$D$6,0,EP98*0.00759)</f>
        <v>0</v>
      </c>
      <c r="ER98" s="20">
        <f t="shared" si="289"/>
        <v>17002.125</v>
      </c>
      <c r="ES98" s="21">
        <f t="shared" si="290"/>
        <v>4100.5124999999998</v>
      </c>
      <c r="ET98" s="21">
        <f t="shared" si="251"/>
        <v>400.05</v>
      </c>
      <c r="EU98" s="20">
        <f t="shared" si="252"/>
        <v>24503.0625</v>
      </c>
      <c r="EV98" s="44">
        <f t="shared" si="291"/>
        <v>1000.125</v>
      </c>
      <c r="EW98" s="45">
        <f t="shared" si="292"/>
        <v>23502.9375</v>
      </c>
      <c r="EY98" s="2">
        <v>96</v>
      </c>
      <c r="EZ98" s="2" t="str">
        <f t="shared" si="253"/>
        <v xml:space="preserve"> AD SOYAD 96</v>
      </c>
      <c r="FA98" s="7">
        <f t="shared" si="337"/>
        <v>20002.5</v>
      </c>
      <c r="FB98" s="11">
        <f>PARAMETRELER!$D$4</f>
        <v>150018.75</v>
      </c>
      <c r="FC98" s="7">
        <f t="shared" si="338"/>
        <v>2800.3500000000004</v>
      </c>
      <c r="FD98" s="7">
        <f t="shared" si="339"/>
        <v>200.02500000000001</v>
      </c>
      <c r="FE98" s="7">
        <f t="shared" si="340"/>
        <v>17002.125</v>
      </c>
      <c r="FF98" s="7" cm="1">
        <f t="array" ref="FF98">SUMPRODUCT(--(SUM(G98,AC98,AY98,BU98,CQ98,DM98,EI98,FE98)&gt;PARAMETRELER!$D$21:$D$24), (SUM(G98,AC98,AY98,BU98,CQ98,DM98,EI98,FE98)-PARAMETRELER!$D$21:$D$24), {0.15;0.05;0.07;0.08})-SUM($H$2,H98,AD98,AZ98,BV98,CR98,DN98,EJ98)</f>
        <v>3400.4249999999956</v>
      </c>
      <c r="FG98" s="7">
        <f>PARAMETRELER!$D$15</f>
        <v>3400.4249999999956</v>
      </c>
      <c r="FH98" s="7">
        <f t="shared" si="341"/>
        <v>136017</v>
      </c>
      <c r="FI98" s="7">
        <f t="shared" si="342"/>
        <v>119014.875</v>
      </c>
      <c r="FJ98" s="7">
        <f t="shared" si="343"/>
        <v>20002.5</v>
      </c>
      <c r="FK98" s="5">
        <f>PARAMETRELER!$D$6</f>
        <v>20002.5</v>
      </c>
      <c r="FL98" s="7">
        <f t="shared" si="344"/>
        <v>0</v>
      </c>
      <c r="FM98" s="7">
        <f>IF(FA98&lt;=PARAMETRELER!$D$6,0,FL98*0.00759)</f>
        <v>0</v>
      </c>
      <c r="FN98" s="20">
        <f t="shared" si="293"/>
        <v>17002.125</v>
      </c>
      <c r="FO98" s="21">
        <f t="shared" si="294"/>
        <v>4100.5124999999998</v>
      </c>
      <c r="FP98" s="21">
        <f t="shared" si="254"/>
        <v>400.05</v>
      </c>
      <c r="FQ98" s="20">
        <f t="shared" si="255"/>
        <v>24503.0625</v>
      </c>
      <c r="FR98" s="44">
        <f t="shared" si="295"/>
        <v>1000.125</v>
      </c>
      <c r="FS98" s="45">
        <f t="shared" si="296"/>
        <v>23502.9375</v>
      </c>
      <c r="FU98" s="2">
        <v>96</v>
      </c>
      <c r="FV98" s="2" t="str">
        <f t="shared" si="256"/>
        <v xml:space="preserve"> AD SOYAD 96</v>
      </c>
      <c r="FW98" s="7">
        <f t="shared" si="345"/>
        <v>20002.5</v>
      </c>
      <c r="FX98" s="11">
        <f>PARAMETRELER!$D$4</f>
        <v>150018.75</v>
      </c>
      <c r="FY98" s="7">
        <f t="shared" si="346"/>
        <v>2800.3500000000004</v>
      </c>
      <c r="FZ98" s="7">
        <f t="shared" si="347"/>
        <v>200.02500000000001</v>
      </c>
      <c r="GA98" s="7">
        <f t="shared" si="348"/>
        <v>17002.125</v>
      </c>
      <c r="GB98" s="7" cm="1">
        <f t="array" ref="GB98">SUMPRODUCT(--(SUM(G98,AC98,AY98,BU98,CQ98,DM98,EI98,FE98,GA98)&gt;PARAMETRELER!$D$21:$D$24), (SUM(G98,AC98,AY98,BU98,CQ98,DM98,EI98,FE98,GA98)-PARAMETRELER!$D$21:$D$24), {0.15;0.05;0.07;0.08})-SUM($H$2,H98,AD98,AZ98,BV98,CR98,DN98,EJ98,FF98)</f>
        <v>3400.4249999999993</v>
      </c>
      <c r="GC98" s="7">
        <f>PARAMETRELER!$D$16</f>
        <v>3400.4249999999993</v>
      </c>
      <c r="GD98" s="7">
        <f t="shared" si="349"/>
        <v>153019.125</v>
      </c>
      <c r="GE98" s="7">
        <f t="shared" si="350"/>
        <v>136017</v>
      </c>
      <c r="GF98" s="7">
        <f t="shared" si="351"/>
        <v>20002.5</v>
      </c>
      <c r="GG98" s="5">
        <f>PARAMETRELER!$D$6</f>
        <v>20002.5</v>
      </c>
      <c r="GH98" s="7">
        <f t="shared" si="352"/>
        <v>0</v>
      </c>
      <c r="GI98" s="7">
        <f>IF(FW98&lt;=PARAMETRELER!$D$6,0,GH98*0.00759)</f>
        <v>0</v>
      </c>
      <c r="GJ98" s="20">
        <f t="shared" si="297"/>
        <v>17002.125</v>
      </c>
      <c r="GK98" s="21">
        <f t="shared" si="298"/>
        <v>4100.5124999999998</v>
      </c>
      <c r="GL98" s="21">
        <f t="shared" si="257"/>
        <v>400.05</v>
      </c>
      <c r="GM98" s="20">
        <f t="shared" si="258"/>
        <v>24503.0625</v>
      </c>
      <c r="GN98" s="44">
        <f t="shared" si="299"/>
        <v>1000.125</v>
      </c>
      <c r="GO98" s="45">
        <f t="shared" si="300"/>
        <v>23502.9375</v>
      </c>
      <c r="GQ98" s="2">
        <v>96</v>
      </c>
      <c r="GR98" s="2" t="str">
        <f t="shared" si="259"/>
        <v xml:space="preserve"> AD SOYAD 96</v>
      </c>
      <c r="GS98" s="7">
        <f t="shared" si="353"/>
        <v>20002.5</v>
      </c>
      <c r="GT98" s="11">
        <f>PARAMETRELER!$D$4</f>
        <v>150018.75</v>
      </c>
      <c r="GU98" s="7">
        <f t="shared" si="354"/>
        <v>2800.3500000000004</v>
      </c>
      <c r="GV98" s="7">
        <f t="shared" si="355"/>
        <v>200.02500000000001</v>
      </c>
      <c r="GW98" s="7">
        <f t="shared" si="356"/>
        <v>17002.125</v>
      </c>
      <c r="GX98" s="7" cm="1">
        <f t="array" ref="GX98">SUMPRODUCT(--(SUM(G98,AC98,AY98,BU98,CQ98,DM98,EI98,FE98,GA98,GW98)&gt;PARAMETRELER!$D$21:$D$24), (SUM(G98,AC98,AY98,BU98,CQ98,DM98,EI98,FE98,GA98,GW98)-PARAMETRELER!$D$21:$D$24), {0.15;0.05;0.07;0.08})-SUM($H$2,H98,AD98,AZ98,BV98,CR98,DN98,EJ98,FF98,GB98)</f>
        <v>3400.4250000000029</v>
      </c>
      <c r="GY98" s="7">
        <f>PARAMETRELER!$D$17</f>
        <v>3400.4250000000029</v>
      </c>
      <c r="GZ98" s="7">
        <f t="shared" si="357"/>
        <v>170021.25</v>
      </c>
      <c r="HA98" s="7">
        <f t="shared" si="358"/>
        <v>153019.125</v>
      </c>
      <c r="HB98" s="7">
        <f t="shared" si="359"/>
        <v>20002.5</v>
      </c>
      <c r="HC98" s="5">
        <f>PARAMETRELER!$D$6</f>
        <v>20002.5</v>
      </c>
      <c r="HD98" s="7">
        <f t="shared" si="360"/>
        <v>0</v>
      </c>
      <c r="HE98" s="7">
        <f>IF(GS98&lt;=PARAMETRELER!$D$6,0,HD98*0.00759)</f>
        <v>0</v>
      </c>
      <c r="HF98" s="20">
        <f t="shared" si="301"/>
        <v>17002.125</v>
      </c>
      <c r="HG98" s="21">
        <f t="shared" si="302"/>
        <v>4100.5124999999998</v>
      </c>
      <c r="HH98" s="21">
        <f t="shared" si="260"/>
        <v>400.05</v>
      </c>
      <c r="HI98" s="20">
        <f t="shared" si="261"/>
        <v>24503.0625</v>
      </c>
      <c r="HJ98" s="44">
        <f t="shared" si="303"/>
        <v>1000.125</v>
      </c>
      <c r="HK98" s="45">
        <f t="shared" si="304"/>
        <v>23502.9375</v>
      </c>
      <c r="HM98" s="2">
        <v>96</v>
      </c>
      <c r="HN98" s="2" t="str">
        <f t="shared" si="262"/>
        <v xml:space="preserve"> AD SOYAD 96</v>
      </c>
      <c r="HO98" s="7">
        <f t="shared" si="361"/>
        <v>20002.5</v>
      </c>
      <c r="HP98" s="11">
        <f>PARAMETRELER!$D$4</f>
        <v>150018.75</v>
      </c>
      <c r="HQ98" s="7">
        <f t="shared" si="362"/>
        <v>2800.3500000000004</v>
      </c>
      <c r="HR98" s="7">
        <f t="shared" si="363"/>
        <v>200.02500000000001</v>
      </c>
      <c r="HS98" s="7">
        <f t="shared" si="364"/>
        <v>17002.125</v>
      </c>
      <c r="HT98" s="7" cm="1">
        <f t="array" ref="HT98">SUMPRODUCT(--(SUM(G98,AC98,AY98,BU98,CQ98,DM98,EI98,FE98,GA98,GW98,HS98)&gt;PARAMETRELER!$D$21:$D$24), (SUM(G98,AC98,AY98,BU98,CQ98,DM98,EI98,FE98,GA98,GW98,HS98)-PARAMETRELER!$D$21:$D$24), {0.15;0.05;0.07;0.08})-SUM($H$2,H98,AD98,AZ98,BV98,CR98,DN98,EJ98,FF98,GB98,GX98)</f>
        <v>3400.4249999999993</v>
      </c>
      <c r="HU98" s="7">
        <f>PARAMETRELER!$D$18</f>
        <v>3400.4249999999993</v>
      </c>
      <c r="HV98" s="7">
        <f t="shared" si="365"/>
        <v>187023.375</v>
      </c>
      <c r="HW98" s="7">
        <f t="shared" si="366"/>
        <v>170021.25</v>
      </c>
      <c r="HX98" s="7">
        <f t="shared" si="367"/>
        <v>20002.5</v>
      </c>
      <c r="HY98" s="5">
        <f>PARAMETRELER!$D$6</f>
        <v>20002.5</v>
      </c>
      <c r="HZ98" s="7">
        <f t="shared" si="368"/>
        <v>0</v>
      </c>
      <c r="IA98" s="7">
        <f>IF(HO98&lt;=PARAMETRELER!$D$6,0,HZ98*0.00759)</f>
        <v>0</v>
      </c>
      <c r="IB98" s="20">
        <f t="shared" si="305"/>
        <v>17002.125</v>
      </c>
      <c r="IC98" s="21">
        <f t="shared" si="306"/>
        <v>4100.5124999999998</v>
      </c>
      <c r="ID98" s="21">
        <f t="shared" si="263"/>
        <v>400.05</v>
      </c>
      <c r="IE98" s="20">
        <f t="shared" si="264"/>
        <v>24503.0625</v>
      </c>
      <c r="IF98" s="44">
        <f t="shared" si="307"/>
        <v>1000.125</v>
      </c>
      <c r="IG98" s="45">
        <f t="shared" si="308"/>
        <v>23502.9375</v>
      </c>
      <c r="II98" s="2">
        <v>96</v>
      </c>
      <c r="IJ98" s="2" t="str">
        <f t="shared" si="265"/>
        <v xml:space="preserve"> AD SOYAD 96</v>
      </c>
      <c r="IK98" s="7">
        <f t="shared" si="369"/>
        <v>20002.5</v>
      </c>
      <c r="IL98" s="11">
        <f>PARAMETRELER!$D$4</f>
        <v>150018.75</v>
      </c>
      <c r="IM98" s="7">
        <f t="shared" si="370"/>
        <v>2800.3500000000004</v>
      </c>
      <c r="IN98" s="7">
        <f t="shared" si="371"/>
        <v>200.02500000000001</v>
      </c>
      <c r="IO98" s="7">
        <f t="shared" si="372"/>
        <v>17002.125</v>
      </c>
      <c r="IP98" s="7" cm="1">
        <f t="array" ref="IP98">SUMPRODUCT(--(SUM(G98,AC98,AY98,BU98,CQ98,DM98,EI98,FE98,GA98,GW98,HS98,IO98)&gt;PARAMETRELER!$D$21:$D$24), (SUM(G98,AC98,AY98,BU98,CQ98,DM98,EI98,FE98,GA98,GW98,HS98,IO98)-PARAMETRELER!$D$21:$D$24), {0.15;0.05;0.07;0.08})-SUM($H$2,H98,AD98,AZ98,BV98,CR98,DN98,EJ98,FF98,GB98,GX98,HT98)</f>
        <v>3400.4249999999993</v>
      </c>
      <c r="IQ98" s="7">
        <f>PARAMETRELER!$D$19</f>
        <v>3400.4249999999993</v>
      </c>
      <c r="IR98" s="7">
        <f t="shared" si="373"/>
        <v>204025.5</v>
      </c>
      <c r="IS98" s="7">
        <f t="shared" si="374"/>
        <v>187023.375</v>
      </c>
      <c r="IT98" s="7">
        <f t="shared" si="375"/>
        <v>20002.5</v>
      </c>
      <c r="IU98" s="5">
        <f>PARAMETRELER!$D$6</f>
        <v>20002.5</v>
      </c>
      <c r="IV98" s="7">
        <f t="shared" si="376"/>
        <v>0</v>
      </c>
      <c r="IW98" s="7">
        <f>IF(IK98&lt;=PARAMETRELER!$D$6,0,IV98*0.00759)</f>
        <v>0</v>
      </c>
      <c r="IX98" s="20">
        <f t="shared" si="309"/>
        <v>17002.125</v>
      </c>
      <c r="IY98" s="21">
        <f t="shared" si="310"/>
        <v>4100.5124999999998</v>
      </c>
      <c r="IZ98" s="21">
        <f t="shared" si="266"/>
        <v>400.05</v>
      </c>
      <c r="JA98" s="20">
        <f t="shared" si="267"/>
        <v>24503.0625</v>
      </c>
      <c r="JB98" s="44">
        <f t="shared" si="311"/>
        <v>1000.125</v>
      </c>
      <c r="JC98" s="45">
        <f t="shared" si="312"/>
        <v>23502.9375</v>
      </c>
    </row>
    <row r="99" spans="1:263" ht="15.6" x14ac:dyDescent="0.3">
      <c r="A99" s="3">
        <v>97</v>
      </c>
      <c r="B99" s="3" t="str">
        <f>'YILLIK MALİYET RAPORU'!B99</f>
        <v xml:space="preserve"> AD SOYAD 97</v>
      </c>
      <c r="C99" s="4">
        <f>'YILLIK MALİYET RAPORU'!C99</f>
        <v>20002.5</v>
      </c>
      <c r="D99" s="4">
        <f>PARAMETRELER!$D$4</f>
        <v>150018.75</v>
      </c>
      <c r="E99" s="4">
        <f t="shared" si="202"/>
        <v>2800.3500000000004</v>
      </c>
      <c r="F99" s="4">
        <f t="shared" si="203"/>
        <v>200.02500000000001</v>
      </c>
      <c r="G99" s="4">
        <f t="shared" si="204"/>
        <v>17002.125</v>
      </c>
      <c r="H99" s="4" cm="1">
        <f t="array" ref="H99">SUMPRODUCT(--(SUM(G99:G99)&gt;PARAMETRELER!$D$21:$D$24), (SUM(G99:G99)-PARAMETRELER!$D$21:$D$24), {0.15;0.05;0.07;0.08})-SUM($H$2:$H$2)</f>
        <v>2550.3187499999999</v>
      </c>
      <c r="I99" s="4">
        <f>PARAMETRELER!$D$8</f>
        <v>2550.3187499999999</v>
      </c>
      <c r="J99" s="4">
        <f t="shared" si="205"/>
        <v>17002.125</v>
      </c>
      <c r="K99" s="4">
        <v>0</v>
      </c>
      <c r="L99" s="4">
        <f t="shared" si="206"/>
        <v>20002.5</v>
      </c>
      <c r="M99" s="4">
        <f>PARAMETRELER!$D$6</f>
        <v>20002.5</v>
      </c>
      <c r="N99" s="4">
        <f t="shared" si="313"/>
        <v>0</v>
      </c>
      <c r="O99" s="4">
        <f>IF(C99&lt;=PARAMETRELER!$D$6,0,N99*0.00759)</f>
        <v>0</v>
      </c>
      <c r="P99" s="20">
        <f t="shared" si="207"/>
        <v>17002.125</v>
      </c>
      <c r="Q99" s="21">
        <f t="shared" si="208"/>
        <v>4100.5124999999998</v>
      </c>
      <c r="R99" s="21">
        <f t="shared" si="209"/>
        <v>400.05</v>
      </c>
      <c r="S99" s="22">
        <f t="shared" si="210"/>
        <v>24503.0625</v>
      </c>
      <c r="T99" s="44">
        <f t="shared" si="211"/>
        <v>1000.125</v>
      </c>
      <c r="U99" s="45">
        <f t="shared" si="268"/>
        <v>23502.9375</v>
      </c>
      <c r="W99" s="3">
        <v>97</v>
      </c>
      <c r="X99" s="3" t="str">
        <f t="shared" si="212"/>
        <v xml:space="preserve"> AD SOYAD 97</v>
      </c>
      <c r="Y99" s="4">
        <f t="shared" si="213"/>
        <v>20002.5</v>
      </c>
      <c r="Z99" s="4">
        <f>PARAMETRELER!$D$4</f>
        <v>150018.75</v>
      </c>
      <c r="AA99" s="4">
        <f t="shared" si="314"/>
        <v>2800.3500000000004</v>
      </c>
      <c r="AB99" s="4">
        <f t="shared" si="315"/>
        <v>200.02500000000001</v>
      </c>
      <c r="AC99" s="4">
        <f t="shared" si="214"/>
        <v>17002.125</v>
      </c>
      <c r="AD99" s="4" cm="1">
        <f t="array" ref="AD99">SUMPRODUCT(--(SUM(G99,AC99)&gt;PARAMETRELER!$D$21:$D$24), (SUM(G99,AC99)-PARAMETRELER!$D$21:$D$24), {0.15;0.05;0.07;0.08})-SUM($H$2,H99)</f>
        <v>2550.3187499999999</v>
      </c>
      <c r="AE99" s="4">
        <f>PARAMETRELER!$D$9</f>
        <v>2550.3187499999999</v>
      </c>
      <c r="AF99" s="4">
        <f t="shared" si="215"/>
        <v>34004.25</v>
      </c>
      <c r="AG99" s="4">
        <f t="shared" si="216"/>
        <v>17002.125</v>
      </c>
      <c r="AH99" s="4">
        <f t="shared" si="217"/>
        <v>20002.5</v>
      </c>
      <c r="AI99" s="4">
        <f>PARAMETRELER!$D$6</f>
        <v>20002.5</v>
      </c>
      <c r="AJ99" s="4">
        <f t="shared" si="316"/>
        <v>0</v>
      </c>
      <c r="AK99" s="4">
        <f>IF(Y99&lt;=PARAMETRELER!$D$6,0,AJ99*0.00759)</f>
        <v>0</v>
      </c>
      <c r="AL99" s="20">
        <f t="shared" si="269"/>
        <v>17002.125</v>
      </c>
      <c r="AM99" s="21">
        <f t="shared" si="270"/>
        <v>4100.5124999999998</v>
      </c>
      <c r="AN99" s="21">
        <f t="shared" si="218"/>
        <v>400.05</v>
      </c>
      <c r="AO99" s="22">
        <f t="shared" si="219"/>
        <v>24503.0625</v>
      </c>
      <c r="AP99" s="44">
        <f t="shared" si="271"/>
        <v>1000.125</v>
      </c>
      <c r="AQ99" s="45">
        <f t="shared" si="272"/>
        <v>23502.9375</v>
      </c>
      <c r="AS99" s="3">
        <v>97</v>
      </c>
      <c r="AT99" s="3" t="str">
        <f t="shared" si="220"/>
        <v xml:space="preserve"> AD SOYAD 97</v>
      </c>
      <c r="AU99" s="4">
        <f t="shared" si="221"/>
        <v>20002.5</v>
      </c>
      <c r="AV99" s="4">
        <f>PARAMETRELER!$D$4</f>
        <v>150018.75</v>
      </c>
      <c r="AW99" s="4">
        <f t="shared" si="317"/>
        <v>2800.3500000000004</v>
      </c>
      <c r="AX99" s="4">
        <f t="shared" si="318"/>
        <v>200.02500000000001</v>
      </c>
      <c r="AY99" s="4">
        <f t="shared" si="222"/>
        <v>17002.125</v>
      </c>
      <c r="AZ99" s="4" cm="1">
        <f t="array" ref="AZ99">SUMPRODUCT(--(SUM(G99,AC99,AY99)&gt;PARAMETRELER!$D$21:$D$24), (SUM(G99,AC99,AY99)-PARAMETRELER!$D$21:$D$24), {0.15;0.05;0.07;0.08})-SUM($H$2,H99,AD99)</f>
        <v>2550.3187499999995</v>
      </c>
      <c r="BA99" s="4">
        <f>PARAMETRELER!$D$10</f>
        <v>2550.3187499999995</v>
      </c>
      <c r="BB99" s="4">
        <f t="shared" si="223"/>
        <v>51006.375</v>
      </c>
      <c r="BC99" s="4">
        <f t="shared" si="224"/>
        <v>34004.25</v>
      </c>
      <c r="BD99" s="4">
        <f t="shared" si="225"/>
        <v>20002.5</v>
      </c>
      <c r="BE99" s="4">
        <f>PARAMETRELER!$D$6</f>
        <v>20002.5</v>
      </c>
      <c r="BF99" s="4">
        <f t="shared" si="319"/>
        <v>0</v>
      </c>
      <c r="BG99" s="4">
        <f>IF(AU99&lt;=PARAMETRELER!$D$6,0,BF99*0.00759)</f>
        <v>0</v>
      </c>
      <c r="BH99" s="20">
        <f t="shared" si="273"/>
        <v>17002.125</v>
      </c>
      <c r="BI99" s="21">
        <f t="shared" si="274"/>
        <v>4100.5124999999998</v>
      </c>
      <c r="BJ99" s="21">
        <f t="shared" si="226"/>
        <v>400.05</v>
      </c>
      <c r="BK99" s="22">
        <f t="shared" si="227"/>
        <v>24503.0625</v>
      </c>
      <c r="BL99" s="44">
        <f t="shared" si="275"/>
        <v>1000.125</v>
      </c>
      <c r="BM99" s="45">
        <f t="shared" si="276"/>
        <v>23502.9375</v>
      </c>
      <c r="BO99" s="3">
        <v>97</v>
      </c>
      <c r="BP99" s="3" t="str">
        <f t="shared" si="228"/>
        <v xml:space="preserve"> AD SOYAD 97</v>
      </c>
      <c r="BQ99" s="4">
        <f t="shared" si="229"/>
        <v>20002.5</v>
      </c>
      <c r="BR99" s="4">
        <f>PARAMETRELER!$D$4</f>
        <v>150018.75</v>
      </c>
      <c r="BS99" s="4">
        <f t="shared" si="320"/>
        <v>2800.3500000000004</v>
      </c>
      <c r="BT99" s="4">
        <f t="shared" si="321"/>
        <v>200.02500000000001</v>
      </c>
      <c r="BU99" s="4">
        <f t="shared" si="230"/>
        <v>17002.125</v>
      </c>
      <c r="BV99" s="4" cm="1">
        <f t="array" ref="BV99">SUMPRODUCT(--(SUM(G99,AC99,AY99,BU99)&gt;PARAMETRELER!$D$21:$D$24), (SUM(G99,AC99,AY99,BU99)-PARAMETRELER!$D$21:$D$24), {0.15;0.05;0.07;0.08})-SUM($H$2,H99,AD99,AZ99)</f>
        <v>2550.3187500000004</v>
      </c>
      <c r="BW99" s="4">
        <f>PARAMETRELER!$D$11</f>
        <v>2550.3187500000004</v>
      </c>
      <c r="BX99" s="4">
        <f t="shared" si="231"/>
        <v>68008.5</v>
      </c>
      <c r="BY99" s="4">
        <f t="shared" si="232"/>
        <v>51006.375</v>
      </c>
      <c r="BZ99" s="4">
        <f t="shared" si="233"/>
        <v>20002.5</v>
      </c>
      <c r="CA99" s="4">
        <f>PARAMETRELER!$D$6</f>
        <v>20002.5</v>
      </c>
      <c r="CB99" s="4">
        <f t="shared" si="322"/>
        <v>0</v>
      </c>
      <c r="CC99" s="4">
        <f>IF(BQ99&lt;=PARAMETRELER!$D$6,0,CB99*0.00759)</f>
        <v>0</v>
      </c>
      <c r="CD99" s="20">
        <f t="shared" si="277"/>
        <v>17002.125</v>
      </c>
      <c r="CE99" s="21">
        <f t="shared" si="278"/>
        <v>4100.5124999999998</v>
      </c>
      <c r="CF99" s="21">
        <f t="shared" si="234"/>
        <v>400.05</v>
      </c>
      <c r="CG99" s="22">
        <f t="shared" si="235"/>
        <v>24503.0625</v>
      </c>
      <c r="CH99" s="44">
        <f t="shared" si="279"/>
        <v>1000.125</v>
      </c>
      <c r="CI99" s="45">
        <f t="shared" si="280"/>
        <v>23502.9375</v>
      </c>
      <c r="CK99" s="3">
        <v>97</v>
      </c>
      <c r="CL99" s="3" t="str">
        <f t="shared" si="236"/>
        <v xml:space="preserve"> AD SOYAD 97</v>
      </c>
      <c r="CM99" s="4">
        <f t="shared" si="237"/>
        <v>20002.5</v>
      </c>
      <c r="CN99" s="4">
        <f>PARAMETRELER!$D$4</f>
        <v>150018.75</v>
      </c>
      <c r="CO99" s="4">
        <f t="shared" si="323"/>
        <v>2800.3500000000004</v>
      </c>
      <c r="CP99" s="4">
        <f t="shared" si="324"/>
        <v>200.02500000000001</v>
      </c>
      <c r="CQ99" s="4">
        <f t="shared" si="238"/>
        <v>17002.125</v>
      </c>
      <c r="CR99" s="4" cm="1">
        <f t="array" ref="CR99">SUMPRODUCT(--(SUM(G99,AC99,AY99,BU99,CQ99)&gt;PARAMETRELER!$D$21:$D$24), (SUM(G99,AC99,AY99,BU99,CQ99)-PARAMETRELER!$D$21:$D$24), {0.15;0.05;0.07;0.08})-SUM($H$2,H99,AD99,AZ99,BV99)</f>
        <v>2550.3187500000004</v>
      </c>
      <c r="CS99" s="4">
        <f>PARAMETRELER!$D$12</f>
        <v>2550.3187500000004</v>
      </c>
      <c r="CT99" s="4">
        <f t="shared" si="239"/>
        <v>85010.625</v>
      </c>
      <c r="CU99" s="4">
        <f t="shared" si="240"/>
        <v>68008.5</v>
      </c>
      <c r="CV99" s="4">
        <f t="shared" si="241"/>
        <v>20002.5</v>
      </c>
      <c r="CW99" s="4">
        <f>PARAMETRELER!$D$6</f>
        <v>20002.5</v>
      </c>
      <c r="CX99" s="4">
        <f t="shared" si="325"/>
        <v>0</v>
      </c>
      <c r="CY99" s="4">
        <f>IF(CM99&lt;=PARAMETRELER!$D$6,0,CX99*0.00759)</f>
        <v>0</v>
      </c>
      <c r="CZ99" s="20">
        <f t="shared" si="281"/>
        <v>17002.125</v>
      </c>
      <c r="DA99" s="21">
        <f t="shared" si="282"/>
        <v>4100.5124999999998</v>
      </c>
      <c r="DB99" s="21">
        <f t="shared" si="242"/>
        <v>400.05</v>
      </c>
      <c r="DC99" s="22">
        <f t="shared" si="243"/>
        <v>24503.0625</v>
      </c>
      <c r="DD99" s="44">
        <f t="shared" si="283"/>
        <v>1000.125</v>
      </c>
      <c r="DE99" s="45">
        <f t="shared" si="284"/>
        <v>23502.9375</v>
      </c>
      <c r="DG99" s="3">
        <v>97</v>
      </c>
      <c r="DH99" s="3" t="str">
        <f t="shared" si="377"/>
        <v xml:space="preserve"> AD SOYAD 97</v>
      </c>
      <c r="DI99" s="4">
        <f t="shared" si="378"/>
        <v>20002.5</v>
      </c>
      <c r="DJ99" s="4">
        <f>PARAMETRELER!$D$4</f>
        <v>150018.75</v>
      </c>
      <c r="DK99" s="4">
        <f t="shared" si="326"/>
        <v>2800.3500000000004</v>
      </c>
      <c r="DL99" s="4">
        <f t="shared" si="327"/>
        <v>200.02500000000001</v>
      </c>
      <c r="DM99" s="4">
        <f t="shared" si="244"/>
        <v>17002.125</v>
      </c>
      <c r="DN99" s="4" cm="1">
        <f t="array" ref="DN99">SUMPRODUCT(--(SUM(G99,AC99,AY99,BU99,CQ99,DM99)&gt;PARAMETRELER!$D$21:$D$24), (SUM(G99,AC99,AY99,BU99,CQ99,DM99)-PARAMETRELER!$D$21:$D$24), {0.15;0.05;0.07;0.08})-SUM($H$2,H99,AD99,AZ99,BV99,CR99)</f>
        <v>2550.3187499999985</v>
      </c>
      <c r="DO99" s="4">
        <f>PARAMETRELER!$D$13</f>
        <v>2550.3187499999985</v>
      </c>
      <c r="DP99" s="4">
        <f t="shared" si="245"/>
        <v>102012.75</v>
      </c>
      <c r="DQ99" s="4">
        <f t="shared" si="246"/>
        <v>85010.625</v>
      </c>
      <c r="DR99" s="4">
        <f t="shared" si="247"/>
        <v>20002.5</v>
      </c>
      <c r="DS99" s="4">
        <f>PARAMETRELER!$D$6</f>
        <v>20002.5</v>
      </c>
      <c r="DT99" s="4">
        <f t="shared" si="328"/>
        <v>0</v>
      </c>
      <c r="DU99" s="4">
        <f>IF(DI99&lt;=PARAMETRELER!$D$6,0,DT99*0.00759)</f>
        <v>0</v>
      </c>
      <c r="DV99" s="20">
        <f t="shared" si="285"/>
        <v>17002.125</v>
      </c>
      <c r="DW99" s="21">
        <f t="shared" si="286"/>
        <v>4100.5124999999998</v>
      </c>
      <c r="DX99" s="21">
        <f t="shared" si="248"/>
        <v>400.05</v>
      </c>
      <c r="DY99" s="22">
        <f t="shared" si="249"/>
        <v>24503.0625</v>
      </c>
      <c r="DZ99" s="44">
        <f t="shared" si="287"/>
        <v>1000.125</v>
      </c>
      <c r="EA99" s="45">
        <f t="shared" si="288"/>
        <v>23502.9375</v>
      </c>
      <c r="EC99" s="3">
        <v>97</v>
      </c>
      <c r="ED99" s="3" t="str">
        <f t="shared" si="250"/>
        <v xml:space="preserve"> AD SOYAD 97</v>
      </c>
      <c r="EE99" s="4">
        <f t="shared" si="329"/>
        <v>20002.5</v>
      </c>
      <c r="EF99" s="4">
        <f>PARAMETRELER!$D$4</f>
        <v>150018.75</v>
      </c>
      <c r="EG99" s="4">
        <f t="shared" si="330"/>
        <v>2800.3500000000004</v>
      </c>
      <c r="EH99" s="4">
        <f t="shared" si="331"/>
        <v>200.02500000000001</v>
      </c>
      <c r="EI99" s="4">
        <f t="shared" si="332"/>
        <v>17002.125</v>
      </c>
      <c r="EJ99" s="4" cm="1">
        <f t="array" ref="EJ99">SUMPRODUCT(--(SUM(G99,AC99,AY99,BU99,CQ99,DM99,EI99)&gt;PARAMETRELER!$D$21:$D$24), (SUM(G99,AC99,AY99,BU99,CQ99,DM99,EI99)-PARAMETRELER!$D$21:$D$24), {0.15;0.05;0.07;0.08})-SUM($H$2,H99,AD99,AZ99,BV99,CR99,DN99)</f>
        <v>3001.0625000000036</v>
      </c>
      <c r="EK99" s="4">
        <f>PARAMETRELER!$D$14</f>
        <v>3001.0625000000036</v>
      </c>
      <c r="EL99" s="4">
        <f t="shared" si="333"/>
        <v>119014.875</v>
      </c>
      <c r="EM99" s="4">
        <f t="shared" si="334"/>
        <v>102012.75</v>
      </c>
      <c r="EN99" s="4">
        <f t="shared" si="335"/>
        <v>20002.5</v>
      </c>
      <c r="EO99" s="4">
        <f>PARAMETRELER!$D$6</f>
        <v>20002.5</v>
      </c>
      <c r="EP99" s="4">
        <f t="shared" si="336"/>
        <v>0</v>
      </c>
      <c r="EQ99" s="4">
        <f>IF(EE99&lt;=PARAMETRELER!$D$6,0,EP99*0.00759)</f>
        <v>0</v>
      </c>
      <c r="ER99" s="20">
        <f t="shared" si="289"/>
        <v>17002.125</v>
      </c>
      <c r="ES99" s="21">
        <f t="shared" si="290"/>
        <v>4100.5124999999998</v>
      </c>
      <c r="ET99" s="21">
        <f t="shared" si="251"/>
        <v>400.05</v>
      </c>
      <c r="EU99" s="22">
        <f t="shared" si="252"/>
        <v>24503.0625</v>
      </c>
      <c r="EV99" s="44">
        <f t="shared" si="291"/>
        <v>1000.125</v>
      </c>
      <c r="EW99" s="45">
        <f t="shared" si="292"/>
        <v>23502.9375</v>
      </c>
      <c r="EY99" s="3">
        <v>97</v>
      </c>
      <c r="EZ99" s="3" t="str">
        <f t="shared" si="253"/>
        <v xml:space="preserve"> AD SOYAD 97</v>
      </c>
      <c r="FA99" s="4">
        <f t="shared" si="337"/>
        <v>20002.5</v>
      </c>
      <c r="FB99" s="4">
        <f>PARAMETRELER!$D$4</f>
        <v>150018.75</v>
      </c>
      <c r="FC99" s="4">
        <f t="shared" si="338"/>
        <v>2800.3500000000004</v>
      </c>
      <c r="FD99" s="4">
        <f t="shared" si="339"/>
        <v>200.02500000000001</v>
      </c>
      <c r="FE99" s="4">
        <f t="shared" si="340"/>
        <v>17002.125</v>
      </c>
      <c r="FF99" s="4" cm="1">
        <f t="array" ref="FF99">SUMPRODUCT(--(SUM(G99,AC99,AY99,BU99,CQ99,DM99,EI99,FE99)&gt;PARAMETRELER!$D$21:$D$24), (SUM(G99,AC99,AY99,BU99,CQ99,DM99,EI99,FE99)-PARAMETRELER!$D$21:$D$24), {0.15;0.05;0.07;0.08})-SUM($H$2,H99,AD99,AZ99,BV99,CR99,DN99,EJ99)</f>
        <v>3400.4249999999956</v>
      </c>
      <c r="FG99" s="4">
        <f>PARAMETRELER!$D$15</f>
        <v>3400.4249999999956</v>
      </c>
      <c r="FH99" s="4">
        <f t="shared" si="341"/>
        <v>136017</v>
      </c>
      <c r="FI99" s="4">
        <f t="shared" si="342"/>
        <v>119014.875</v>
      </c>
      <c r="FJ99" s="4">
        <f t="shared" si="343"/>
        <v>20002.5</v>
      </c>
      <c r="FK99" s="4">
        <f>PARAMETRELER!$D$6</f>
        <v>20002.5</v>
      </c>
      <c r="FL99" s="4">
        <f t="shared" si="344"/>
        <v>0</v>
      </c>
      <c r="FM99" s="4">
        <f>IF(FA99&lt;=PARAMETRELER!$D$6,0,FL99*0.00759)</f>
        <v>0</v>
      </c>
      <c r="FN99" s="20">
        <f t="shared" si="293"/>
        <v>17002.125</v>
      </c>
      <c r="FO99" s="21">
        <f t="shared" si="294"/>
        <v>4100.5124999999998</v>
      </c>
      <c r="FP99" s="21">
        <f t="shared" si="254"/>
        <v>400.05</v>
      </c>
      <c r="FQ99" s="22">
        <f t="shared" si="255"/>
        <v>24503.0625</v>
      </c>
      <c r="FR99" s="44">
        <f t="shared" si="295"/>
        <v>1000.125</v>
      </c>
      <c r="FS99" s="45">
        <f t="shared" si="296"/>
        <v>23502.9375</v>
      </c>
      <c r="FU99" s="3">
        <v>97</v>
      </c>
      <c r="FV99" s="3" t="str">
        <f t="shared" si="256"/>
        <v xml:space="preserve"> AD SOYAD 97</v>
      </c>
      <c r="FW99" s="4">
        <f t="shared" si="345"/>
        <v>20002.5</v>
      </c>
      <c r="FX99" s="4">
        <f>PARAMETRELER!$D$4</f>
        <v>150018.75</v>
      </c>
      <c r="FY99" s="4">
        <f t="shared" si="346"/>
        <v>2800.3500000000004</v>
      </c>
      <c r="FZ99" s="4">
        <f t="shared" si="347"/>
        <v>200.02500000000001</v>
      </c>
      <c r="GA99" s="4">
        <f t="shared" si="348"/>
        <v>17002.125</v>
      </c>
      <c r="GB99" s="4" cm="1">
        <f t="array" ref="GB99">SUMPRODUCT(--(SUM(G99,AC99,AY99,BU99,CQ99,DM99,EI99,FE99,GA99)&gt;PARAMETRELER!$D$21:$D$24), (SUM(G99,AC99,AY99,BU99,CQ99,DM99,EI99,FE99,GA99)-PARAMETRELER!$D$21:$D$24), {0.15;0.05;0.07;0.08})-SUM($H$2,H99,AD99,AZ99,BV99,CR99,DN99,EJ99,FF99)</f>
        <v>3400.4249999999993</v>
      </c>
      <c r="GC99" s="4">
        <f>PARAMETRELER!$D$16</f>
        <v>3400.4249999999993</v>
      </c>
      <c r="GD99" s="4">
        <f t="shared" si="349"/>
        <v>153019.125</v>
      </c>
      <c r="GE99" s="4">
        <f t="shared" si="350"/>
        <v>136017</v>
      </c>
      <c r="GF99" s="4">
        <f t="shared" si="351"/>
        <v>20002.5</v>
      </c>
      <c r="GG99" s="4">
        <f>PARAMETRELER!$D$6</f>
        <v>20002.5</v>
      </c>
      <c r="GH99" s="4">
        <f t="shared" si="352"/>
        <v>0</v>
      </c>
      <c r="GI99" s="4">
        <f>IF(FW99&lt;=PARAMETRELER!$D$6,0,GH99*0.00759)</f>
        <v>0</v>
      </c>
      <c r="GJ99" s="20">
        <f t="shared" si="297"/>
        <v>17002.125</v>
      </c>
      <c r="GK99" s="21">
        <f t="shared" si="298"/>
        <v>4100.5124999999998</v>
      </c>
      <c r="GL99" s="21">
        <f t="shared" si="257"/>
        <v>400.05</v>
      </c>
      <c r="GM99" s="22">
        <f t="shared" si="258"/>
        <v>24503.0625</v>
      </c>
      <c r="GN99" s="44">
        <f t="shared" si="299"/>
        <v>1000.125</v>
      </c>
      <c r="GO99" s="45">
        <f t="shared" si="300"/>
        <v>23502.9375</v>
      </c>
      <c r="GQ99" s="3">
        <v>97</v>
      </c>
      <c r="GR99" s="3" t="str">
        <f t="shared" si="259"/>
        <v xml:space="preserve"> AD SOYAD 97</v>
      </c>
      <c r="GS99" s="4">
        <f t="shared" si="353"/>
        <v>20002.5</v>
      </c>
      <c r="GT99" s="4">
        <f>PARAMETRELER!$D$4</f>
        <v>150018.75</v>
      </c>
      <c r="GU99" s="4">
        <f t="shared" si="354"/>
        <v>2800.3500000000004</v>
      </c>
      <c r="GV99" s="4">
        <f t="shared" si="355"/>
        <v>200.02500000000001</v>
      </c>
      <c r="GW99" s="4">
        <f t="shared" si="356"/>
        <v>17002.125</v>
      </c>
      <c r="GX99" s="4" cm="1">
        <f t="array" ref="GX99">SUMPRODUCT(--(SUM(G99,AC99,AY99,BU99,CQ99,DM99,EI99,FE99,GA99,GW99)&gt;PARAMETRELER!$D$21:$D$24), (SUM(G99,AC99,AY99,BU99,CQ99,DM99,EI99,FE99,GA99,GW99)-PARAMETRELER!$D$21:$D$24), {0.15;0.05;0.07;0.08})-SUM($H$2,H99,AD99,AZ99,BV99,CR99,DN99,EJ99,FF99,GB99)</f>
        <v>3400.4250000000029</v>
      </c>
      <c r="GY99" s="4">
        <f>PARAMETRELER!$D$17</f>
        <v>3400.4250000000029</v>
      </c>
      <c r="GZ99" s="4">
        <f t="shared" si="357"/>
        <v>170021.25</v>
      </c>
      <c r="HA99" s="4">
        <f t="shared" si="358"/>
        <v>153019.125</v>
      </c>
      <c r="HB99" s="4">
        <f t="shared" si="359"/>
        <v>20002.5</v>
      </c>
      <c r="HC99" s="4">
        <f>PARAMETRELER!$D$6</f>
        <v>20002.5</v>
      </c>
      <c r="HD99" s="4">
        <f t="shared" si="360"/>
        <v>0</v>
      </c>
      <c r="HE99" s="4">
        <f>IF(GS99&lt;=PARAMETRELER!$D$6,0,HD99*0.00759)</f>
        <v>0</v>
      </c>
      <c r="HF99" s="20">
        <f t="shared" si="301"/>
        <v>17002.125</v>
      </c>
      <c r="HG99" s="21">
        <f t="shared" si="302"/>
        <v>4100.5124999999998</v>
      </c>
      <c r="HH99" s="21">
        <f t="shared" si="260"/>
        <v>400.05</v>
      </c>
      <c r="HI99" s="22">
        <f t="shared" si="261"/>
        <v>24503.0625</v>
      </c>
      <c r="HJ99" s="44">
        <f t="shared" si="303"/>
        <v>1000.125</v>
      </c>
      <c r="HK99" s="45">
        <f t="shared" si="304"/>
        <v>23502.9375</v>
      </c>
      <c r="HM99" s="3">
        <v>97</v>
      </c>
      <c r="HN99" s="3" t="str">
        <f t="shared" si="262"/>
        <v xml:space="preserve"> AD SOYAD 97</v>
      </c>
      <c r="HO99" s="4">
        <f t="shared" si="361"/>
        <v>20002.5</v>
      </c>
      <c r="HP99" s="4">
        <f>PARAMETRELER!$D$4</f>
        <v>150018.75</v>
      </c>
      <c r="HQ99" s="4">
        <f t="shared" si="362"/>
        <v>2800.3500000000004</v>
      </c>
      <c r="HR99" s="4">
        <f t="shared" si="363"/>
        <v>200.02500000000001</v>
      </c>
      <c r="HS99" s="4">
        <f t="shared" si="364"/>
        <v>17002.125</v>
      </c>
      <c r="HT99" s="4" cm="1">
        <f t="array" ref="HT99">SUMPRODUCT(--(SUM(G99,AC99,AY99,BU99,CQ99,DM99,EI99,FE99,GA99,GW99,HS99)&gt;PARAMETRELER!$D$21:$D$24), (SUM(G99,AC99,AY99,BU99,CQ99,DM99,EI99,FE99,GA99,GW99,HS99)-PARAMETRELER!$D$21:$D$24), {0.15;0.05;0.07;0.08})-SUM($H$2,H99,AD99,AZ99,BV99,CR99,DN99,EJ99,FF99,GB99,GX99)</f>
        <v>3400.4249999999993</v>
      </c>
      <c r="HU99" s="4">
        <f>PARAMETRELER!$D$18</f>
        <v>3400.4249999999993</v>
      </c>
      <c r="HV99" s="4">
        <f t="shared" si="365"/>
        <v>187023.375</v>
      </c>
      <c r="HW99" s="4">
        <f t="shared" si="366"/>
        <v>170021.25</v>
      </c>
      <c r="HX99" s="4">
        <f t="shared" si="367"/>
        <v>20002.5</v>
      </c>
      <c r="HY99" s="4">
        <f>PARAMETRELER!$D$6</f>
        <v>20002.5</v>
      </c>
      <c r="HZ99" s="4">
        <f t="shared" si="368"/>
        <v>0</v>
      </c>
      <c r="IA99" s="4">
        <f>IF(HO99&lt;=PARAMETRELER!$D$6,0,HZ99*0.00759)</f>
        <v>0</v>
      </c>
      <c r="IB99" s="20">
        <f t="shared" si="305"/>
        <v>17002.125</v>
      </c>
      <c r="IC99" s="21">
        <f t="shared" si="306"/>
        <v>4100.5124999999998</v>
      </c>
      <c r="ID99" s="21">
        <f t="shared" si="263"/>
        <v>400.05</v>
      </c>
      <c r="IE99" s="22">
        <f t="shared" si="264"/>
        <v>24503.0625</v>
      </c>
      <c r="IF99" s="44">
        <f t="shared" si="307"/>
        <v>1000.125</v>
      </c>
      <c r="IG99" s="45">
        <f t="shared" si="308"/>
        <v>23502.9375</v>
      </c>
      <c r="II99" s="3">
        <v>97</v>
      </c>
      <c r="IJ99" s="3" t="str">
        <f t="shared" si="265"/>
        <v xml:space="preserve"> AD SOYAD 97</v>
      </c>
      <c r="IK99" s="4">
        <f t="shared" si="369"/>
        <v>20002.5</v>
      </c>
      <c r="IL99" s="4">
        <f>PARAMETRELER!$D$4</f>
        <v>150018.75</v>
      </c>
      <c r="IM99" s="4">
        <f t="shared" si="370"/>
        <v>2800.3500000000004</v>
      </c>
      <c r="IN99" s="4">
        <f t="shared" si="371"/>
        <v>200.02500000000001</v>
      </c>
      <c r="IO99" s="4">
        <f t="shared" si="372"/>
        <v>17002.125</v>
      </c>
      <c r="IP99" s="4" cm="1">
        <f t="array" ref="IP99">SUMPRODUCT(--(SUM(G99,AC99,AY99,BU99,CQ99,DM99,EI99,FE99,GA99,GW99,HS99,IO99)&gt;PARAMETRELER!$D$21:$D$24), (SUM(G99,AC99,AY99,BU99,CQ99,DM99,EI99,FE99,GA99,GW99,HS99,IO99)-PARAMETRELER!$D$21:$D$24), {0.15;0.05;0.07;0.08})-SUM($H$2,H99,AD99,AZ99,BV99,CR99,DN99,EJ99,FF99,GB99,GX99,HT99)</f>
        <v>3400.4249999999993</v>
      </c>
      <c r="IQ99" s="4">
        <f>PARAMETRELER!$D$19</f>
        <v>3400.4249999999993</v>
      </c>
      <c r="IR99" s="4">
        <f t="shared" si="373"/>
        <v>204025.5</v>
      </c>
      <c r="IS99" s="4">
        <f t="shared" si="374"/>
        <v>187023.375</v>
      </c>
      <c r="IT99" s="4">
        <f t="shared" si="375"/>
        <v>20002.5</v>
      </c>
      <c r="IU99" s="4">
        <f>PARAMETRELER!$D$6</f>
        <v>20002.5</v>
      </c>
      <c r="IV99" s="4">
        <f t="shared" si="376"/>
        <v>0</v>
      </c>
      <c r="IW99" s="4">
        <f>IF(IK99&lt;=PARAMETRELER!$D$6,0,IV99*0.00759)</f>
        <v>0</v>
      </c>
      <c r="IX99" s="20">
        <f t="shared" si="309"/>
        <v>17002.125</v>
      </c>
      <c r="IY99" s="21">
        <f t="shared" si="310"/>
        <v>4100.5124999999998</v>
      </c>
      <c r="IZ99" s="21">
        <f t="shared" si="266"/>
        <v>400.05</v>
      </c>
      <c r="JA99" s="22">
        <f t="shared" si="267"/>
        <v>24503.0625</v>
      </c>
      <c r="JB99" s="44">
        <f t="shared" si="311"/>
        <v>1000.125</v>
      </c>
      <c r="JC99" s="45">
        <f t="shared" si="312"/>
        <v>23502.9375</v>
      </c>
    </row>
    <row r="100" spans="1:263" ht="15.6" x14ac:dyDescent="0.3">
      <c r="A100" s="2">
        <v>98</v>
      </c>
      <c r="B100" s="2" t="str">
        <f>'YILLIK MALİYET RAPORU'!B100</f>
        <v xml:space="preserve"> AD SOYAD 98</v>
      </c>
      <c r="C100" s="7">
        <f>'YILLIK MALİYET RAPORU'!C100</f>
        <v>20002.5</v>
      </c>
      <c r="D100" s="11">
        <f>PARAMETRELER!$D$4</f>
        <v>150018.75</v>
      </c>
      <c r="E100" s="7">
        <f t="shared" si="202"/>
        <v>2800.3500000000004</v>
      </c>
      <c r="F100" s="7">
        <f t="shared" si="203"/>
        <v>200.02500000000001</v>
      </c>
      <c r="G100" s="7">
        <f t="shared" si="204"/>
        <v>17002.125</v>
      </c>
      <c r="H100" s="7" cm="1">
        <f t="array" ref="H100">SUMPRODUCT(--(SUM(G100:G100)&gt;PARAMETRELER!$D$21:$D$24), (SUM(G100:G100)-PARAMETRELER!$D$21:$D$24), {0.15;0.05;0.07;0.08})-SUM($H$2:$H$2)</f>
        <v>2550.3187499999999</v>
      </c>
      <c r="I100" s="7">
        <f>PARAMETRELER!$D$8</f>
        <v>2550.3187499999999</v>
      </c>
      <c r="J100" s="7">
        <f t="shared" si="205"/>
        <v>17002.125</v>
      </c>
      <c r="K100" s="7">
        <v>0</v>
      </c>
      <c r="L100" s="7">
        <f t="shared" si="206"/>
        <v>20002.5</v>
      </c>
      <c r="M100" s="5">
        <f>PARAMETRELER!$D$6</f>
        <v>20002.5</v>
      </c>
      <c r="N100" s="7">
        <f t="shared" si="313"/>
        <v>0</v>
      </c>
      <c r="O100" s="7">
        <f>IF(C100&lt;=PARAMETRELER!$D$6,0,N100*0.00759)</f>
        <v>0</v>
      </c>
      <c r="P100" s="20">
        <f t="shared" si="207"/>
        <v>17002.125</v>
      </c>
      <c r="Q100" s="21">
        <f t="shared" si="208"/>
        <v>4100.5124999999998</v>
      </c>
      <c r="R100" s="21">
        <f t="shared" si="209"/>
        <v>400.05</v>
      </c>
      <c r="S100" s="20">
        <f t="shared" si="210"/>
        <v>24503.0625</v>
      </c>
      <c r="T100" s="44">
        <f t="shared" si="211"/>
        <v>1000.125</v>
      </c>
      <c r="U100" s="45">
        <f t="shared" si="268"/>
        <v>23502.9375</v>
      </c>
      <c r="W100" s="2">
        <v>98</v>
      </c>
      <c r="X100" s="2" t="str">
        <f t="shared" si="212"/>
        <v xml:space="preserve"> AD SOYAD 98</v>
      </c>
      <c r="Y100" s="7">
        <f t="shared" si="213"/>
        <v>20002.5</v>
      </c>
      <c r="Z100" s="11">
        <f>PARAMETRELER!$D$4</f>
        <v>150018.75</v>
      </c>
      <c r="AA100" s="7">
        <f t="shared" si="314"/>
        <v>2800.3500000000004</v>
      </c>
      <c r="AB100" s="7">
        <f t="shared" si="315"/>
        <v>200.02500000000001</v>
      </c>
      <c r="AC100" s="7">
        <f t="shared" si="214"/>
        <v>17002.125</v>
      </c>
      <c r="AD100" s="7" cm="1">
        <f t="array" ref="AD100">SUMPRODUCT(--(SUM(G100,AC100)&gt;PARAMETRELER!$D$21:$D$24), (SUM(G100,AC100)-PARAMETRELER!$D$21:$D$24), {0.15;0.05;0.07;0.08})-SUM($H$2,H100)</f>
        <v>2550.3187499999999</v>
      </c>
      <c r="AE100" s="7">
        <f>PARAMETRELER!$D$9</f>
        <v>2550.3187499999999</v>
      </c>
      <c r="AF100" s="7">
        <f t="shared" si="215"/>
        <v>34004.25</v>
      </c>
      <c r="AG100" s="7">
        <f t="shared" si="216"/>
        <v>17002.125</v>
      </c>
      <c r="AH100" s="7">
        <f t="shared" si="217"/>
        <v>20002.5</v>
      </c>
      <c r="AI100" s="5">
        <f>PARAMETRELER!$D$6</f>
        <v>20002.5</v>
      </c>
      <c r="AJ100" s="7">
        <f t="shared" si="316"/>
        <v>0</v>
      </c>
      <c r="AK100" s="7">
        <f>IF(Y100&lt;=PARAMETRELER!$D$6,0,AJ100*0.00759)</f>
        <v>0</v>
      </c>
      <c r="AL100" s="20">
        <f t="shared" si="269"/>
        <v>17002.125</v>
      </c>
      <c r="AM100" s="21">
        <f t="shared" si="270"/>
        <v>4100.5124999999998</v>
      </c>
      <c r="AN100" s="21">
        <f t="shared" si="218"/>
        <v>400.05</v>
      </c>
      <c r="AO100" s="20">
        <f t="shared" si="219"/>
        <v>24503.0625</v>
      </c>
      <c r="AP100" s="44">
        <f t="shared" si="271"/>
        <v>1000.125</v>
      </c>
      <c r="AQ100" s="45">
        <f t="shared" si="272"/>
        <v>23502.9375</v>
      </c>
      <c r="AS100" s="2">
        <v>98</v>
      </c>
      <c r="AT100" s="2" t="str">
        <f t="shared" si="220"/>
        <v xml:space="preserve"> AD SOYAD 98</v>
      </c>
      <c r="AU100" s="7">
        <f t="shared" si="221"/>
        <v>20002.5</v>
      </c>
      <c r="AV100" s="11">
        <f>PARAMETRELER!$D$4</f>
        <v>150018.75</v>
      </c>
      <c r="AW100" s="7">
        <f t="shared" si="317"/>
        <v>2800.3500000000004</v>
      </c>
      <c r="AX100" s="7">
        <f t="shared" si="318"/>
        <v>200.02500000000001</v>
      </c>
      <c r="AY100" s="7">
        <f t="shared" si="222"/>
        <v>17002.125</v>
      </c>
      <c r="AZ100" s="7" cm="1">
        <f t="array" ref="AZ100">SUMPRODUCT(--(SUM(G100,AC100,AY100)&gt;PARAMETRELER!$D$21:$D$24), (SUM(G100,AC100,AY100)-PARAMETRELER!$D$21:$D$24), {0.15;0.05;0.07;0.08})-SUM($H$2,H100,AD100)</f>
        <v>2550.3187499999995</v>
      </c>
      <c r="BA100" s="7">
        <f>PARAMETRELER!$D$10</f>
        <v>2550.3187499999995</v>
      </c>
      <c r="BB100" s="7">
        <f t="shared" si="223"/>
        <v>51006.375</v>
      </c>
      <c r="BC100" s="7">
        <f t="shared" si="224"/>
        <v>34004.25</v>
      </c>
      <c r="BD100" s="7">
        <f t="shared" si="225"/>
        <v>20002.5</v>
      </c>
      <c r="BE100" s="5">
        <f>PARAMETRELER!$D$6</f>
        <v>20002.5</v>
      </c>
      <c r="BF100" s="7">
        <f t="shared" si="319"/>
        <v>0</v>
      </c>
      <c r="BG100" s="7">
        <f>IF(AU100&lt;=PARAMETRELER!$D$6,0,BF100*0.00759)</f>
        <v>0</v>
      </c>
      <c r="BH100" s="20">
        <f t="shared" si="273"/>
        <v>17002.125</v>
      </c>
      <c r="BI100" s="21">
        <f t="shared" si="274"/>
        <v>4100.5124999999998</v>
      </c>
      <c r="BJ100" s="21">
        <f t="shared" si="226"/>
        <v>400.05</v>
      </c>
      <c r="BK100" s="20">
        <f t="shared" si="227"/>
        <v>24503.0625</v>
      </c>
      <c r="BL100" s="44">
        <f t="shared" si="275"/>
        <v>1000.125</v>
      </c>
      <c r="BM100" s="45">
        <f t="shared" si="276"/>
        <v>23502.9375</v>
      </c>
      <c r="BO100" s="2">
        <v>98</v>
      </c>
      <c r="BP100" s="2" t="str">
        <f t="shared" si="228"/>
        <v xml:space="preserve"> AD SOYAD 98</v>
      </c>
      <c r="BQ100" s="7">
        <f t="shared" si="229"/>
        <v>20002.5</v>
      </c>
      <c r="BR100" s="11">
        <f>PARAMETRELER!$D$4</f>
        <v>150018.75</v>
      </c>
      <c r="BS100" s="7">
        <f t="shared" si="320"/>
        <v>2800.3500000000004</v>
      </c>
      <c r="BT100" s="7">
        <f t="shared" si="321"/>
        <v>200.02500000000001</v>
      </c>
      <c r="BU100" s="7">
        <f t="shared" si="230"/>
        <v>17002.125</v>
      </c>
      <c r="BV100" s="7" cm="1">
        <f t="array" ref="BV100">SUMPRODUCT(--(SUM(G100,AC100,AY100,BU100)&gt;PARAMETRELER!$D$21:$D$24), (SUM(G100,AC100,AY100,BU100)-PARAMETRELER!$D$21:$D$24), {0.15;0.05;0.07;0.08})-SUM($H$2,H100,AD100,AZ100)</f>
        <v>2550.3187500000004</v>
      </c>
      <c r="BW100" s="7">
        <f>PARAMETRELER!$D$11</f>
        <v>2550.3187500000004</v>
      </c>
      <c r="BX100" s="7">
        <f t="shared" si="231"/>
        <v>68008.5</v>
      </c>
      <c r="BY100" s="7">
        <f t="shared" si="232"/>
        <v>51006.375</v>
      </c>
      <c r="BZ100" s="7">
        <f t="shared" si="233"/>
        <v>20002.5</v>
      </c>
      <c r="CA100" s="5">
        <f>PARAMETRELER!$D$6</f>
        <v>20002.5</v>
      </c>
      <c r="CB100" s="7">
        <f t="shared" si="322"/>
        <v>0</v>
      </c>
      <c r="CC100" s="7">
        <f>IF(BQ100&lt;=PARAMETRELER!$D$6,0,CB100*0.00759)</f>
        <v>0</v>
      </c>
      <c r="CD100" s="20">
        <f t="shared" si="277"/>
        <v>17002.125</v>
      </c>
      <c r="CE100" s="21">
        <f t="shared" si="278"/>
        <v>4100.5124999999998</v>
      </c>
      <c r="CF100" s="21">
        <f t="shared" si="234"/>
        <v>400.05</v>
      </c>
      <c r="CG100" s="20">
        <f t="shared" si="235"/>
        <v>24503.0625</v>
      </c>
      <c r="CH100" s="44">
        <f t="shared" si="279"/>
        <v>1000.125</v>
      </c>
      <c r="CI100" s="45">
        <f t="shared" si="280"/>
        <v>23502.9375</v>
      </c>
      <c r="CK100" s="2">
        <v>98</v>
      </c>
      <c r="CL100" s="2" t="str">
        <f t="shared" si="236"/>
        <v xml:space="preserve"> AD SOYAD 98</v>
      </c>
      <c r="CM100" s="7">
        <f t="shared" si="237"/>
        <v>20002.5</v>
      </c>
      <c r="CN100" s="11">
        <f>PARAMETRELER!$D$4</f>
        <v>150018.75</v>
      </c>
      <c r="CO100" s="7">
        <f t="shared" si="323"/>
        <v>2800.3500000000004</v>
      </c>
      <c r="CP100" s="7">
        <f t="shared" si="324"/>
        <v>200.02500000000001</v>
      </c>
      <c r="CQ100" s="7">
        <f t="shared" si="238"/>
        <v>17002.125</v>
      </c>
      <c r="CR100" s="7" cm="1">
        <f t="array" ref="CR100">SUMPRODUCT(--(SUM(G100,AC100,AY100,BU100,CQ100)&gt;PARAMETRELER!$D$21:$D$24), (SUM(G100,AC100,AY100,BU100,CQ100)-PARAMETRELER!$D$21:$D$24), {0.15;0.05;0.07;0.08})-SUM($H$2,H100,AD100,AZ100,BV100)</f>
        <v>2550.3187500000004</v>
      </c>
      <c r="CS100" s="7">
        <f>PARAMETRELER!$D$12</f>
        <v>2550.3187500000004</v>
      </c>
      <c r="CT100" s="7">
        <f t="shared" si="239"/>
        <v>85010.625</v>
      </c>
      <c r="CU100" s="7">
        <f t="shared" si="240"/>
        <v>68008.5</v>
      </c>
      <c r="CV100" s="7">
        <f t="shared" si="241"/>
        <v>20002.5</v>
      </c>
      <c r="CW100" s="5">
        <f>PARAMETRELER!$D$6</f>
        <v>20002.5</v>
      </c>
      <c r="CX100" s="7">
        <f t="shared" si="325"/>
        <v>0</v>
      </c>
      <c r="CY100" s="7">
        <f>IF(CM100&lt;=PARAMETRELER!$D$6,0,CX100*0.00759)</f>
        <v>0</v>
      </c>
      <c r="CZ100" s="20">
        <f t="shared" si="281"/>
        <v>17002.125</v>
      </c>
      <c r="DA100" s="21">
        <f t="shared" si="282"/>
        <v>4100.5124999999998</v>
      </c>
      <c r="DB100" s="21">
        <f t="shared" si="242"/>
        <v>400.05</v>
      </c>
      <c r="DC100" s="20">
        <f t="shared" si="243"/>
        <v>24503.0625</v>
      </c>
      <c r="DD100" s="44">
        <f t="shared" si="283"/>
        <v>1000.125</v>
      </c>
      <c r="DE100" s="45">
        <f t="shared" si="284"/>
        <v>23502.9375</v>
      </c>
      <c r="DG100" s="2">
        <v>98</v>
      </c>
      <c r="DH100" s="2" t="str">
        <f t="shared" si="377"/>
        <v xml:space="preserve"> AD SOYAD 98</v>
      </c>
      <c r="DI100" s="7">
        <f t="shared" si="378"/>
        <v>20002.5</v>
      </c>
      <c r="DJ100" s="11">
        <f>PARAMETRELER!$D$4</f>
        <v>150018.75</v>
      </c>
      <c r="DK100" s="7">
        <f t="shared" si="326"/>
        <v>2800.3500000000004</v>
      </c>
      <c r="DL100" s="7">
        <f t="shared" si="327"/>
        <v>200.02500000000001</v>
      </c>
      <c r="DM100" s="7">
        <f t="shared" si="244"/>
        <v>17002.125</v>
      </c>
      <c r="DN100" s="7" cm="1">
        <f t="array" ref="DN100">SUMPRODUCT(--(SUM(G100,AC100,AY100,BU100,CQ100,DM100)&gt;PARAMETRELER!$D$21:$D$24), (SUM(G100,AC100,AY100,BU100,CQ100,DM100)-PARAMETRELER!$D$21:$D$24), {0.15;0.05;0.07;0.08})-SUM($H$2,H100,AD100,AZ100,BV100,CR100)</f>
        <v>2550.3187499999985</v>
      </c>
      <c r="DO100" s="7">
        <f>PARAMETRELER!$D$13</f>
        <v>2550.3187499999985</v>
      </c>
      <c r="DP100" s="7">
        <f t="shared" si="245"/>
        <v>102012.75</v>
      </c>
      <c r="DQ100" s="7">
        <f t="shared" si="246"/>
        <v>85010.625</v>
      </c>
      <c r="DR100" s="7">
        <f t="shared" si="247"/>
        <v>20002.5</v>
      </c>
      <c r="DS100" s="5">
        <f>PARAMETRELER!$D$6</f>
        <v>20002.5</v>
      </c>
      <c r="DT100" s="7">
        <f t="shared" si="328"/>
        <v>0</v>
      </c>
      <c r="DU100" s="7">
        <f>IF(DI100&lt;=PARAMETRELER!$D$6,0,DT100*0.00759)</f>
        <v>0</v>
      </c>
      <c r="DV100" s="20">
        <f t="shared" si="285"/>
        <v>17002.125</v>
      </c>
      <c r="DW100" s="21">
        <f t="shared" si="286"/>
        <v>4100.5124999999998</v>
      </c>
      <c r="DX100" s="21">
        <f t="shared" si="248"/>
        <v>400.05</v>
      </c>
      <c r="DY100" s="20">
        <f t="shared" si="249"/>
        <v>24503.0625</v>
      </c>
      <c r="DZ100" s="44">
        <f t="shared" si="287"/>
        <v>1000.125</v>
      </c>
      <c r="EA100" s="45">
        <f t="shared" si="288"/>
        <v>23502.9375</v>
      </c>
      <c r="EC100" s="2">
        <v>98</v>
      </c>
      <c r="ED100" s="2" t="str">
        <f t="shared" si="250"/>
        <v xml:space="preserve"> AD SOYAD 98</v>
      </c>
      <c r="EE100" s="7">
        <f t="shared" si="329"/>
        <v>20002.5</v>
      </c>
      <c r="EF100" s="11">
        <f>PARAMETRELER!$D$4</f>
        <v>150018.75</v>
      </c>
      <c r="EG100" s="7">
        <f t="shared" si="330"/>
        <v>2800.3500000000004</v>
      </c>
      <c r="EH100" s="7">
        <f t="shared" si="331"/>
        <v>200.02500000000001</v>
      </c>
      <c r="EI100" s="7">
        <f t="shared" si="332"/>
        <v>17002.125</v>
      </c>
      <c r="EJ100" s="7" cm="1">
        <f t="array" ref="EJ100">SUMPRODUCT(--(SUM(G100,AC100,AY100,BU100,CQ100,DM100,EI100)&gt;PARAMETRELER!$D$21:$D$24), (SUM(G100,AC100,AY100,BU100,CQ100,DM100,EI100)-PARAMETRELER!$D$21:$D$24), {0.15;0.05;0.07;0.08})-SUM($H$2,H100,AD100,AZ100,BV100,CR100,DN100)</f>
        <v>3001.0625000000036</v>
      </c>
      <c r="EK100" s="7">
        <f>PARAMETRELER!$D$14</f>
        <v>3001.0625000000036</v>
      </c>
      <c r="EL100" s="7">
        <f t="shared" si="333"/>
        <v>119014.875</v>
      </c>
      <c r="EM100" s="7">
        <f t="shared" si="334"/>
        <v>102012.75</v>
      </c>
      <c r="EN100" s="7">
        <f t="shared" si="335"/>
        <v>20002.5</v>
      </c>
      <c r="EO100" s="5">
        <f>PARAMETRELER!$D$6</f>
        <v>20002.5</v>
      </c>
      <c r="EP100" s="7">
        <f t="shared" si="336"/>
        <v>0</v>
      </c>
      <c r="EQ100" s="7">
        <f>IF(EE100&lt;=PARAMETRELER!$D$6,0,EP100*0.00759)</f>
        <v>0</v>
      </c>
      <c r="ER100" s="20">
        <f t="shared" si="289"/>
        <v>17002.125</v>
      </c>
      <c r="ES100" s="21">
        <f t="shared" si="290"/>
        <v>4100.5124999999998</v>
      </c>
      <c r="ET100" s="21">
        <f t="shared" si="251"/>
        <v>400.05</v>
      </c>
      <c r="EU100" s="20">
        <f t="shared" si="252"/>
        <v>24503.0625</v>
      </c>
      <c r="EV100" s="44">
        <f t="shared" si="291"/>
        <v>1000.125</v>
      </c>
      <c r="EW100" s="45">
        <f t="shared" si="292"/>
        <v>23502.9375</v>
      </c>
      <c r="EY100" s="2">
        <v>98</v>
      </c>
      <c r="EZ100" s="2" t="str">
        <f t="shared" si="253"/>
        <v xml:space="preserve"> AD SOYAD 98</v>
      </c>
      <c r="FA100" s="7">
        <f t="shared" si="337"/>
        <v>20002.5</v>
      </c>
      <c r="FB100" s="11">
        <f>PARAMETRELER!$D$4</f>
        <v>150018.75</v>
      </c>
      <c r="FC100" s="7">
        <f t="shared" si="338"/>
        <v>2800.3500000000004</v>
      </c>
      <c r="FD100" s="7">
        <f t="shared" si="339"/>
        <v>200.02500000000001</v>
      </c>
      <c r="FE100" s="7">
        <f t="shared" si="340"/>
        <v>17002.125</v>
      </c>
      <c r="FF100" s="7" cm="1">
        <f t="array" ref="FF100">SUMPRODUCT(--(SUM(G100,AC100,AY100,BU100,CQ100,DM100,EI100,FE100)&gt;PARAMETRELER!$D$21:$D$24), (SUM(G100,AC100,AY100,BU100,CQ100,DM100,EI100,FE100)-PARAMETRELER!$D$21:$D$24), {0.15;0.05;0.07;0.08})-SUM($H$2,H100,AD100,AZ100,BV100,CR100,DN100,EJ100)</f>
        <v>3400.4249999999956</v>
      </c>
      <c r="FG100" s="7">
        <f>PARAMETRELER!$D$15</f>
        <v>3400.4249999999956</v>
      </c>
      <c r="FH100" s="7">
        <f t="shared" si="341"/>
        <v>136017</v>
      </c>
      <c r="FI100" s="7">
        <f t="shared" si="342"/>
        <v>119014.875</v>
      </c>
      <c r="FJ100" s="7">
        <f t="shared" si="343"/>
        <v>20002.5</v>
      </c>
      <c r="FK100" s="5">
        <f>PARAMETRELER!$D$6</f>
        <v>20002.5</v>
      </c>
      <c r="FL100" s="7">
        <f t="shared" si="344"/>
        <v>0</v>
      </c>
      <c r="FM100" s="7">
        <f>IF(FA100&lt;=PARAMETRELER!$D$6,0,FL100*0.00759)</f>
        <v>0</v>
      </c>
      <c r="FN100" s="20">
        <f t="shared" si="293"/>
        <v>17002.125</v>
      </c>
      <c r="FO100" s="21">
        <f t="shared" si="294"/>
        <v>4100.5124999999998</v>
      </c>
      <c r="FP100" s="21">
        <f t="shared" si="254"/>
        <v>400.05</v>
      </c>
      <c r="FQ100" s="20">
        <f t="shared" si="255"/>
        <v>24503.0625</v>
      </c>
      <c r="FR100" s="44">
        <f t="shared" si="295"/>
        <v>1000.125</v>
      </c>
      <c r="FS100" s="45">
        <f t="shared" si="296"/>
        <v>23502.9375</v>
      </c>
      <c r="FU100" s="2">
        <v>98</v>
      </c>
      <c r="FV100" s="2" t="str">
        <f t="shared" si="256"/>
        <v xml:space="preserve"> AD SOYAD 98</v>
      </c>
      <c r="FW100" s="7">
        <f t="shared" si="345"/>
        <v>20002.5</v>
      </c>
      <c r="FX100" s="11">
        <f>PARAMETRELER!$D$4</f>
        <v>150018.75</v>
      </c>
      <c r="FY100" s="7">
        <f t="shared" si="346"/>
        <v>2800.3500000000004</v>
      </c>
      <c r="FZ100" s="7">
        <f t="shared" si="347"/>
        <v>200.02500000000001</v>
      </c>
      <c r="GA100" s="7">
        <f t="shared" si="348"/>
        <v>17002.125</v>
      </c>
      <c r="GB100" s="7" cm="1">
        <f t="array" ref="GB100">SUMPRODUCT(--(SUM(G100,AC100,AY100,BU100,CQ100,DM100,EI100,FE100,GA100)&gt;PARAMETRELER!$D$21:$D$24), (SUM(G100,AC100,AY100,BU100,CQ100,DM100,EI100,FE100,GA100)-PARAMETRELER!$D$21:$D$24), {0.15;0.05;0.07;0.08})-SUM($H$2,H100,AD100,AZ100,BV100,CR100,DN100,EJ100,FF100)</f>
        <v>3400.4249999999993</v>
      </c>
      <c r="GC100" s="7">
        <f>PARAMETRELER!$D$16</f>
        <v>3400.4249999999993</v>
      </c>
      <c r="GD100" s="7">
        <f t="shared" si="349"/>
        <v>153019.125</v>
      </c>
      <c r="GE100" s="7">
        <f t="shared" si="350"/>
        <v>136017</v>
      </c>
      <c r="GF100" s="7">
        <f t="shared" si="351"/>
        <v>20002.5</v>
      </c>
      <c r="GG100" s="5">
        <f>PARAMETRELER!$D$6</f>
        <v>20002.5</v>
      </c>
      <c r="GH100" s="7">
        <f t="shared" si="352"/>
        <v>0</v>
      </c>
      <c r="GI100" s="7">
        <f>IF(FW100&lt;=PARAMETRELER!$D$6,0,GH100*0.00759)</f>
        <v>0</v>
      </c>
      <c r="GJ100" s="20">
        <f t="shared" si="297"/>
        <v>17002.125</v>
      </c>
      <c r="GK100" s="21">
        <f t="shared" si="298"/>
        <v>4100.5124999999998</v>
      </c>
      <c r="GL100" s="21">
        <f t="shared" si="257"/>
        <v>400.05</v>
      </c>
      <c r="GM100" s="20">
        <f t="shared" si="258"/>
        <v>24503.0625</v>
      </c>
      <c r="GN100" s="44">
        <f t="shared" si="299"/>
        <v>1000.125</v>
      </c>
      <c r="GO100" s="45">
        <f t="shared" si="300"/>
        <v>23502.9375</v>
      </c>
      <c r="GQ100" s="2">
        <v>98</v>
      </c>
      <c r="GR100" s="2" t="str">
        <f t="shared" si="259"/>
        <v xml:space="preserve"> AD SOYAD 98</v>
      </c>
      <c r="GS100" s="7">
        <f t="shared" si="353"/>
        <v>20002.5</v>
      </c>
      <c r="GT100" s="11">
        <f>PARAMETRELER!$D$4</f>
        <v>150018.75</v>
      </c>
      <c r="GU100" s="7">
        <f t="shared" si="354"/>
        <v>2800.3500000000004</v>
      </c>
      <c r="GV100" s="7">
        <f t="shared" si="355"/>
        <v>200.02500000000001</v>
      </c>
      <c r="GW100" s="7">
        <f t="shared" si="356"/>
        <v>17002.125</v>
      </c>
      <c r="GX100" s="7" cm="1">
        <f t="array" ref="GX100">SUMPRODUCT(--(SUM(G100,AC100,AY100,BU100,CQ100,DM100,EI100,FE100,GA100,GW100)&gt;PARAMETRELER!$D$21:$D$24), (SUM(G100,AC100,AY100,BU100,CQ100,DM100,EI100,FE100,GA100,GW100)-PARAMETRELER!$D$21:$D$24), {0.15;0.05;0.07;0.08})-SUM($H$2,H100,AD100,AZ100,BV100,CR100,DN100,EJ100,FF100,GB100)</f>
        <v>3400.4250000000029</v>
      </c>
      <c r="GY100" s="7">
        <f>PARAMETRELER!$D$17</f>
        <v>3400.4250000000029</v>
      </c>
      <c r="GZ100" s="7">
        <f t="shared" si="357"/>
        <v>170021.25</v>
      </c>
      <c r="HA100" s="7">
        <f t="shared" si="358"/>
        <v>153019.125</v>
      </c>
      <c r="HB100" s="7">
        <f t="shared" si="359"/>
        <v>20002.5</v>
      </c>
      <c r="HC100" s="5">
        <f>PARAMETRELER!$D$6</f>
        <v>20002.5</v>
      </c>
      <c r="HD100" s="7">
        <f t="shared" si="360"/>
        <v>0</v>
      </c>
      <c r="HE100" s="7">
        <f>IF(GS100&lt;=PARAMETRELER!$D$6,0,HD100*0.00759)</f>
        <v>0</v>
      </c>
      <c r="HF100" s="20">
        <f t="shared" si="301"/>
        <v>17002.125</v>
      </c>
      <c r="HG100" s="21">
        <f t="shared" si="302"/>
        <v>4100.5124999999998</v>
      </c>
      <c r="HH100" s="21">
        <f t="shared" si="260"/>
        <v>400.05</v>
      </c>
      <c r="HI100" s="20">
        <f t="shared" si="261"/>
        <v>24503.0625</v>
      </c>
      <c r="HJ100" s="44">
        <f t="shared" si="303"/>
        <v>1000.125</v>
      </c>
      <c r="HK100" s="45">
        <f t="shared" si="304"/>
        <v>23502.9375</v>
      </c>
      <c r="HM100" s="2">
        <v>98</v>
      </c>
      <c r="HN100" s="2" t="str">
        <f t="shared" si="262"/>
        <v xml:space="preserve"> AD SOYAD 98</v>
      </c>
      <c r="HO100" s="7">
        <f t="shared" si="361"/>
        <v>20002.5</v>
      </c>
      <c r="HP100" s="11">
        <f>PARAMETRELER!$D$4</f>
        <v>150018.75</v>
      </c>
      <c r="HQ100" s="7">
        <f t="shared" si="362"/>
        <v>2800.3500000000004</v>
      </c>
      <c r="HR100" s="7">
        <f t="shared" si="363"/>
        <v>200.02500000000001</v>
      </c>
      <c r="HS100" s="7">
        <f t="shared" si="364"/>
        <v>17002.125</v>
      </c>
      <c r="HT100" s="7" cm="1">
        <f t="array" ref="HT100">SUMPRODUCT(--(SUM(G100,AC100,AY100,BU100,CQ100,DM100,EI100,FE100,GA100,GW100,HS100)&gt;PARAMETRELER!$D$21:$D$24), (SUM(G100,AC100,AY100,BU100,CQ100,DM100,EI100,FE100,GA100,GW100,HS100)-PARAMETRELER!$D$21:$D$24), {0.15;0.05;0.07;0.08})-SUM($H$2,H100,AD100,AZ100,BV100,CR100,DN100,EJ100,FF100,GB100,GX100)</f>
        <v>3400.4249999999993</v>
      </c>
      <c r="HU100" s="7">
        <f>PARAMETRELER!$D$18</f>
        <v>3400.4249999999993</v>
      </c>
      <c r="HV100" s="7">
        <f t="shared" si="365"/>
        <v>187023.375</v>
      </c>
      <c r="HW100" s="7">
        <f t="shared" si="366"/>
        <v>170021.25</v>
      </c>
      <c r="HX100" s="7">
        <f t="shared" si="367"/>
        <v>20002.5</v>
      </c>
      <c r="HY100" s="5">
        <f>PARAMETRELER!$D$6</f>
        <v>20002.5</v>
      </c>
      <c r="HZ100" s="7">
        <f t="shared" si="368"/>
        <v>0</v>
      </c>
      <c r="IA100" s="7">
        <f>IF(HO100&lt;=PARAMETRELER!$D$6,0,HZ100*0.00759)</f>
        <v>0</v>
      </c>
      <c r="IB100" s="20">
        <f t="shared" si="305"/>
        <v>17002.125</v>
      </c>
      <c r="IC100" s="21">
        <f t="shared" si="306"/>
        <v>4100.5124999999998</v>
      </c>
      <c r="ID100" s="21">
        <f t="shared" si="263"/>
        <v>400.05</v>
      </c>
      <c r="IE100" s="20">
        <f t="shared" si="264"/>
        <v>24503.0625</v>
      </c>
      <c r="IF100" s="44">
        <f t="shared" si="307"/>
        <v>1000.125</v>
      </c>
      <c r="IG100" s="45">
        <f t="shared" si="308"/>
        <v>23502.9375</v>
      </c>
      <c r="II100" s="2">
        <v>98</v>
      </c>
      <c r="IJ100" s="2" t="str">
        <f t="shared" si="265"/>
        <v xml:space="preserve"> AD SOYAD 98</v>
      </c>
      <c r="IK100" s="7">
        <f t="shared" si="369"/>
        <v>20002.5</v>
      </c>
      <c r="IL100" s="11">
        <f>PARAMETRELER!$D$4</f>
        <v>150018.75</v>
      </c>
      <c r="IM100" s="7">
        <f t="shared" si="370"/>
        <v>2800.3500000000004</v>
      </c>
      <c r="IN100" s="7">
        <f t="shared" si="371"/>
        <v>200.02500000000001</v>
      </c>
      <c r="IO100" s="7">
        <f t="shared" si="372"/>
        <v>17002.125</v>
      </c>
      <c r="IP100" s="7" cm="1">
        <f t="array" ref="IP100">SUMPRODUCT(--(SUM(G100,AC100,AY100,BU100,CQ100,DM100,EI100,FE100,GA100,GW100,HS100,IO100)&gt;PARAMETRELER!$D$21:$D$24), (SUM(G100,AC100,AY100,BU100,CQ100,DM100,EI100,FE100,GA100,GW100,HS100,IO100)-PARAMETRELER!$D$21:$D$24), {0.15;0.05;0.07;0.08})-SUM($H$2,H100,AD100,AZ100,BV100,CR100,DN100,EJ100,FF100,GB100,GX100,HT100)</f>
        <v>3400.4249999999993</v>
      </c>
      <c r="IQ100" s="7">
        <f>PARAMETRELER!$D$19</f>
        <v>3400.4249999999993</v>
      </c>
      <c r="IR100" s="7">
        <f t="shared" si="373"/>
        <v>204025.5</v>
      </c>
      <c r="IS100" s="7">
        <f t="shared" si="374"/>
        <v>187023.375</v>
      </c>
      <c r="IT100" s="7">
        <f t="shared" si="375"/>
        <v>20002.5</v>
      </c>
      <c r="IU100" s="5">
        <f>PARAMETRELER!$D$6</f>
        <v>20002.5</v>
      </c>
      <c r="IV100" s="7">
        <f t="shared" si="376"/>
        <v>0</v>
      </c>
      <c r="IW100" s="7">
        <f>IF(IK100&lt;=PARAMETRELER!$D$6,0,IV100*0.00759)</f>
        <v>0</v>
      </c>
      <c r="IX100" s="20">
        <f t="shared" si="309"/>
        <v>17002.125</v>
      </c>
      <c r="IY100" s="21">
        <f t="shared" si="310"/>
        <v>4100.5124999999998</v>
      </c>
      <c r="IZ100" s="21">
        <f t="shared" si="266"/>
        <v>400.05</v>
      </c>
      <c r="JA100" s="20">
        <f t="shared" si="267"/>
        <v>24503.0625</v>
      </c>
      <c r="JB100" s="44">
        <f t="shared" si="311"/>
        <v>1000.125</v>
      </c>
      <c r="JC100" s="45">
        <f t="shared" si="312"/>
        <v>23502.9375</v>
      </c>
    </row>
    <row r="101" spans="1:263" ht="15.6" x14ac:dyDescent="0.3">
      <c r="A101" s="3">
        <v>99</v>
      </c>
      <c r="B101" s="3" t="str">
        <f>'YILLIK MALİYET RAPORU'!B101</f>
        <v xml:space="preserve"> AD SOYAD 99</v>
      </c>
      <c r="C101" s="4">
        <f>'YILLIK MALİYET RAPORU'!C101</f>
        <v>20002.5</v>
      </c>
      <c r="D101" s="4">
        <f>PARAMETRELER!$D$4</f>
        <v>150018.75</v>
      </c>
      <c r="E101" s="4">
        <f t="shared" si="202"/>
        <v>2800.3500000000004</v>
      </c>
      <c r="F101" s="4">
        <f t="shared" si="203"/>
        <v>200.02500000000001</v>
      </c>
      <c r="G101" s="4">
        <f t="shared" si="204"/>
        <v>17002.125</v>
      </c>
      <c r="H101" s="4" cm="1">
        <f t="array" ref="H101">SUMPRODUCT(--(SUM(G101:G101)&gt;PARAMETRELER!$D$21:$D$24), (SUM(G101:G101)-PARAMETRELER!$D$21:$D$24), {0.15;0.05;0.07;0.08})-SUM($H$2:$H$2)</f>
        <v>2550.3187499999999</v>
      </c>
      <c r="I101" s="4">
        <f>PARAMETRELER!$D$8</f>
        <v>2550.3187499999999</v>
      </c>
      <c r="J101" s="4">
        <f t="shared" si="205"/>
        <v>17002.125</v>
      </c>
      <c r="K101" s="4">
        <v>0</v>
      </c>
      <c r="L101" s="4">
        <f t="shared" si="206"/>
        <v>20002.5</v>
      </c>
      <c r="M101" s="4">
        <f>PARAMETRELER!$D$6</f>
        <v>20002.5</v>
      </c>
      <c r="N101" s="4">
        <f t="shared" si="313"/>
        <v>0</v>
      </c>
      <c r="O101" s="4">
        <f>IF(C101&lt;=PARAMETRELER!$D$6,0,N101*0.00759)</f>
        <v>0</v>
      </c>
      <c r="P101" s="20">
        <f t="shared" si="207"/>
        <v>17002.125</v>
      </c>
      <c r="Q101" s="21">
        <f t="shared" si="208"/>
        <v>4100.5124999999998</v>
      </c>
      <c r="R101" s="21">
        <f t="shared" si="209"/>
        <v>400.05</v>
      </c>
      <c r="S101" s="22">
        <f t="shared" si="210"/>
        <v>24503.0625</v>
      </c>
      <c r="T101" s="44">
        <f t="shared" si="211"/>
        <v>1000.125</v>
      </c>
      <c r="U101" s="45">
        <f t="shared" si="268"/>
        <v>23502.9375</v>
      </c>
      <c r="W101" s="3">
        <v>99</v>
      </c>
      <c r="X101" s="3" t="str">
        <f t="shared" si="212"/>
        <v xml:space="preserve"> AD SOYAD 99</v>
      </c>
      <c r="Y101" s="4">
        <f t="shared" si="213"/>
        <v>20002.5</v>
      </c>
      <c r="Z101" s="4">
        <f>PARAMETRELER!$D$4</f>
        <v>150018.75</v>
      </c>
      <c r="AA101" s="4">
        <f t="shared" si="314"/>
        <v>2800.3500000000004</v>
      </c>
      <c r="AB101" s="4">
        <f t="shared" si="315"/>
        <v>200.02500000000001</v>
      </c>
      <c r="AC101" s="4">
        <f t="shared" si="214"/>
        <v>17002.125</v>
      </c>
      <c r="AD101" s="4" cm="1">
        <f t="array" ref="AD101">SUMPRODUCT(--(SUM(G101,AC101)&gt;PARAMETRELER!$D$21:$D$24), (SUM(G101,AC101)-PARAMETRELER!$D$21:$D$24), {0.15;0.05;0.07;0.08})-SUM($H$2,H101)</f>
        <v>2550.3187499999999</v>
      </c>
      <c r="AE101" s="4">
        <f>PARAMETRELER!$D$9</f>
        <v>2550.3187499999999</v>
      </c>
      <c r="AF101" s="4">
        <f t="shared" si="215"/>
        <v>34004.25</v>
      </c>
      <c r="AG101" s="4">
        <f t="shared" si="216"/>
        <v>17002.125</v>
      </c>
      <c r="AH101" s="4">
        <f t="shared" si="217"/>
        <v>20002.5</v>
      </c>
      <c r="AI101" s="4">
        <f>PARAMETRELER!$D$6</f>
        <v>20002.5</v>
      </c>
      <c r="AJ101" s="4">
        <f t="shared" si="316"/>
        <v>0</v>
      </c>
      <c r="AK101" s="4">
        <f>IF(Y101&lt;=PARAMETRELER!$D$6,0,AJ101*0.00759)</f>
        <v>0</v>
      </c>
      <c r="AL101" s="20">
        <f t="shared" si="269"/>
        <v>17002.125</v>
      </c>
      <c r="AM101" s="21">
        <f t="shared" si="270"/>
        <v>4100.5124999999998</v>
      </c>
      <c r="AN101" s="21">
        <f t="shared" si="218"/>
        <v>400.05</v>
      </c>
      <c r="AO101" s="22">
        <f t="shared" si="219"/>
        <v>24503.0625</v>
      </c>
      <c r="AP101" s="44">
        <f t="shared" si="271"/>
        <v>1000.125</v>
      </c>
      <c r="AQ101" s="45">
        <f t="shared" si="272"/>
        <v>23502.9375</v>
      </c>
      <c r="AS101" s="3">
        <v>99</v>
      </c>
      <c r="AT101" s="3" t="str">
        <f t="shared" si="220"/>
        <v xml:space="preserve"> AD SOYAD 99</v>
      </c>
      <c r="AU101" s="4">
        <f t="shared" si="221"/>
        <v>20002.5</v>
      </c>
      <c r="AV101" s="4">
        <f>PARAMETRELER!$D$4</f>
        <v>150018.75</v>
      </c>
      <c r="AW101" s="4">
        <f t="shared" si="317"/>
        <v>2800.3500000000004</v>
      </c>
      <c r="AX101" s="4">
        <f t="shared" si="318"/>
        <v>200.02500000000001</v>
      </c>
      <c r="AY101" s="4">
        <f t="shared" si="222"/>
        <v>17002.125</v>
      </c>
      <c r="AZ101" s="4" cm="1">
        <f t="array" ref="AZ101">SUMPRODUCT(--(SUM(G101,AC101,AY101)&gt;PARAMETRELER!$D$21:$D$24), (SUM(G101,AC101,AY101)-PARAMETRELER!$D$21:$D$24), {0.15;0.05;0.07;0.08})-SUM($H$2,H101,AD101)</f>
        <v>2550.3187499999995</v>
      </c>
      <c r="BA101" s="4">
        <f>PARAMETRELER!$D$10</f>
        <v>2550.3187499999995</v>
      </c>
      <c r="BB101" s="4">
        <f t="shared" si="223"/>
        <v>51006.375</v>
      </c>
      <c r="BC101" s="4">
        <f t="shared" si="224"/>
        <v>34004.25</v>
      </c>
      <c r="BD101" s="4">
        <f t="shared" si="225"/>
        <v>20002.5</v>
      </c>
      <c r="BE101" s="4">
        <f>PARAMETRELER!$D$6</f>
        <v>20002.5</v>
      </c>
      <c r="BF101" s="4">
        <f t="shared" si="319"/>
        <v>0</v>
      </c>
      <c r="BG101" s="4">
        <f>IF(AU101&lt;=PARAMETRELER!$D$6,0,BF101*0.00759)</f>
        <v>0</v>
      </c>
      <c r="BH101" s="20">
        <f t="shared" si="273"/>
        <v>17002.125</v>
      </c>
      <c r="BI101" s="21">
        <f t="shared" si="274"/>
        <v>4100.5124999999998</v>
      </c>
      <c r="BJ101" s="21">
        <f t="shared" si="226"/>
        <v>400.05</v>
      </c>
      <c r="BK101" s="22">
        <f t="shared" si="227"/>
        <v>24503.0625</v>
      </c>
      <c r="BL101" s="44">
        <f t="shared" si="275"/>
        <v>1000.125</v>
      </c>
      <c r="BM101" s="45">
        <f t="shared" si="276"/>
        <v>23502.9375</v>
      </c>
      <c r="BO101" s="3">
        <v>99</v>
      </c>
      <c r="BP101" s="3" t="str">
        <f t="shared" si="228"/>
        <v xml:space="preserve"> AD SOYAD 99</v>
      </c>
      <c r="BQ101" s="4">
        <f t="shared" si="229"/>
        <v>20002.5</v>
      </c>
      <c r="BR101" s="4">
        <f>PARAMETRELER!$D$4</f>
        <v>150018.75</v>
      </c>
      <c r="BS101" s="4">
        <f t="shared" si="320"/>
        <v>2800.3500000000004</v>
      </c>
      <c r="BT101" s="4">
        <f t="shared" si="321"/>
        <v>200.02500000000001</v>
      </c>
      <c r="BU101" s="4">
        <f t="shared" si="230"/>
        <v>17002.125</v>
      </c>
      <c r="BV101" s="4" cm="1">
        <f t="array" ref="BV101">SUMPRODUCT(--(SUM(G101,AC101,AY101,BU101)&gt;PARAMETRELER!$D$21:$D$24), (SUM(G101,AC101,AY101,BU101)-PARAMETRELER!$D$21:$D$24), {0.15;0.05;0.07;0.08})-SUM($H$2,H101,AD101,AZ101)</f>
        <v>2550.3187500000004</v>
      </c>
      <c r="BW101" s="4">
        <f>PARAMETRELER!$D$11</f>
        <v>2550.3187500000004</v>
      </c>
      <c r="BX101" s="4">
        <f t="shared" si="231"/>
        <v>68008.5</v>
      </c>
      <c r="BY101" s="4">
        <f t="shared" si="232"/>
        <v>51006.375</v>
      </c>
      <c r="BZ101" s="4">
        <f t="shared" si="233"/>
        <v>20002.5</v>
      </c>
      <c r="CA101" s="4">
        <f>PARAMETRELER!$D$6</f>
        <v>20002.5</v>
      </c>
      <c r="CB101" s="4">
        <f t="shared" si="322"/>
        <v>0</v>
      </c>
      <c r="CC101" s="4">
        <f>IF(BQ101&lt;=PARAMETRELER!$D$6,0,CB101*0.00759)</f>
        <v>0</v>
      </c>
      <c r="CD101" s="20">
        <f t="shared" si="277"/>
        <v>17002.125</v>
      </c>
      <c r="CE101" s="21">
        <f t="shared" si="278"/>
        <v>4100.5124999999998</v>
      </c>
      <c r="CF101" s="21">
        <f t="shared" si="234"/>
        <v>400.05</v>
      </c>
      <c r="CG101" s="22">
        <f t="shared" si="235"/>
        <v>24503.0625</v>
      </c>
      <c r="CH101" s="44">
        <f t="shared" si="279"/>
        <v>1000.125</v>
      </c>
      <c r="CI101" s="45">
        <f t="shared" si="280"/>
        <v>23502.9375</v>
      </c>
      <c r="CK101" s="3">
        <v>99</v>
      </c>
      <c r="CL101" s="3" t="str">
        <f t="shared" si="236"/>
        <v xml:space="preserve"> AD SOYAD 99</v>
      </c>
      <c r="CM101" s="4">
        <f t="shared" si="237"/>
        <v>20002.5</v>
      </c>
      <c r="CN101" s="4">
        <f>PARAMETRELER!$D$4</f>
        <v>150018.75</v>
      </c>
      <c r="CO101" s="4">
        <f t="shared" si="323"/>
        <v>2800.3500000000004</v>
      </c>
      <c r="CP101" s="4">
        <f t="shared" si="324"/>
        <v>200.02500000000001</v>
      </c>
      <c r="CQ101" s="4">
        <f t="shared" si="238"/>
        <v>17002.125</v>
      </c>
      <c r="CR101" s="4" cm="1">
        <f t="array" ref="CR101">SUMPRODUCT(--(SUM(G101,AC101,AY101,BU101,CQ101)&gt;PARAMETRELER!$D$21:$D$24), (SUM(G101,AC101,AY101,BU101,CQ101)-PARAMETRELER!$D$21:$D$24), {0.15;0.05;0.07;0.08})-SUM($H$2,H101,AD101,AZ101,BV101)</f>
        <v>2550.3187500000004</v>
      </c>
      <c r="CS101" s="4">
        <f>PARAMETRELER!$D$12</f>
        <v>2550.3187500000004</v>
      </c>
      <c r="CT101" s="4">
        <f t="shared" si="239"/>
        <v>85010.625</v>
      </c>
      <c r="CU101" s="4">
        <f t="shared" si="240"/>
        <v>68008.5</v>
      </c>
      <c r="CV101" s="4">
        <f t="shared" si="241"/>
        <v>20002.5</v>
      </c>
      <c r="CW101" s="4">
        <f>PARAMETRELER!$D$6</f>
        <v>20002.5</v>
      </c>
      <c r="CX101" s="4">
        <f t="shared" si="325"/>
        <v>0</v>
      </c>
      <c r="CY101" s="4">
        <f>IF(CM101&lt;=PARAMETRELER!$D$6,0,CX101*0.00759)</f>
        <v>0</v>
      </c>
      <c r="CZ101" s="20">
        <f t="shared" si="281"/>
        <v>17002.125</v>
      </c>
      <c r="DA101" s="21">
        <f t="shared" si="282"/>
        <v>4100.5124999999998</v>
      </c>
      <c r="DB101" s="21">
        <f t="shared" si="242"/>
        <v>400.05</v>
      </c>
      <c r="DC101" s="22">
        <f t="shared" si="243"/>
        <v>24503.0625</v>
      </c>
      <c r="DD101" s="44">
        <f t="shared" si="283"/>
        <v>1000.125</v>
      </c>
      <c r="DE101" s="45">
        <f t="shared" si="284"/>
        <v>23502.9375</v>
      </c>
      <c r="DG101" s="3">
        <v>99</v>
      </c>
      <c r="DH101" s="3" t="str">
        <f t="shared" si="377"/>
        <v xml:space="preserve"> AD SOYAD 99</v>
      </c>
      <c r="DI101" s="4">
        <f t="shared" si="378"/>
        <v>20002.5</v>
      </c>
      <c r="DJ101" s="4">
        <f>PARAMETRELER!$D$4</f>
        <v>150018.75</v>
      </c>
      <c r="DK101" s="4">
        <f t="shared" si="326"/>
        <v>2800.3500000000004</v>
      </c>
      <c r="DL101" s="4">
        <f t="shared" si="327"/>
        <v>200.02500000000001</v>
      </c>
      <c r="DM101" s="4">
        <f t="shared" si="244"/>
        <v>17002.125</v>
      </c>
      <c r="DN101" s="4" cm="1">
        <f t="array" ref="DN101">SUMPRODUCT(--(SUM(G101,AC101,AY101,BU101,CQ101,DM101)&gt;PARAMETRELER!$D$21:$D$24), (SUM(G101,AC101,AY101,BU101,CQ101,DM101)-PARAMETRELER!$D$21:$D$24), {0.15;0.05;0.07;0.08})-SUM($H$2,H101,AD101,AZ101,BV101,CR101)</f>
        <v>2550.3187499999985</v>
      </c>
      <c r="DO101" s="4">
        <f>PARAMETRELER!$D$13</f>
        <v>2550.3187499999985</v>
      </c>
      <c r="DP101" s="4">
        <f t="shared" si="245"/>
        <v>102012.75</v>
      </c>
      <c r="DQ101" s="4">
        <f t="shared" si="246"/>
        <v>85010.625</v>
      </c>
      <c r="DR101" s="4">
        <f t="shared" si="247"/>
        <v>20002.5</v>
      </c>
      <c r="DS101" s="4">
        <f>PARAMETRELER!$D$6</f>
        <v>20002.5</v>
      </c>
      <c r="DT101" s="4">
        <f t="shared" si="328"/>
        <v>0</v>
      </c>
      <c r="DU101" s="4">
        <f>IF(DI101&lt;=PARAMETRELER!$D$6,0,DT101*0.00759)</f>
        <v>0</v>
      </c>
      <c r="DV101" s="20">
        <f t="shared" si="285"/>
        <v>17002.125</v>
      </c>
      <c r="DW101" s="21">
        <f t="shared" si="286"/>
        <v>4100.5124999999998</v>
      </c>
      <c r="DX101" s="21">
        <f t="shared" si="248"/>
        <v>400.05</v>
      </c>
      <c r="DY101" s="22">
        <f t="shared" si="249"/>
        <v>24503.0625</v>
      </c>
      <c r="DZ101" s="44">
        <f t="shared" si="287"/>
        <v>1000.125</v>
      </c>
      <c r="EA101" s="45">
        <f t="shared" si="288"/>
        <v>23502.9375</v>
      </c>
      <c r="EC101" s="3">
        <v>99</v>
      </c>
      <c r="ED101" s="3" t="str">
        <f t="shared" si="250"/>
        <v xml:space="preserve"> AD SOYAD 99</v>
      </c>
      <c r="EE101" s="4">
        <f t="shared" si="329"/>
        <v>20002.5</v>
      </c>
      <c r="EF101" s="4">
        <f>PARAMETRELER!$D$4</f>
        <v>150018.75</v>
      </c>
      <c r="EG101" s="4">
        <f t="shared" si="330"/>
        <v>2800.3500000000004</v>
      </c>
      <c r="EH101" s="4">
        <f t="shared" si="331"/>
        <v>200.02500000000001</v>
      </c>
      <c r="EI101" s="4">
        <f t="shared" si="332"/>
        <v>17002.125</v>
      </c>
      <c r="EJ101" s="4" cm="1">
        <f t="array" ref="EJ101">SUMPRODUCT(--(SUM(G101,AC101,AY101,BU101,CQ101,DM101,EI101)&gt;PARAMETRELER!$D$21:$D$24), (SUM(G101,AC101,AY101,BU101,CQ101,DM101,EI101)-PARAMETRELER!$D$21:$D$24), {0.15;0.05;0.07;0.08})-SUM($H$2,H101,AD101,AZ101,BV101,CR101,DN101)</f>
        <v>3001.0625000000036</v>
      </c>
      <c r="EK101" s="4">
        <f>PARAMETRELER!$D$14</f>
        <v>3001.0625000000036</v>
      </c>
      <c r="EL101" s="4">
        <f t="shared" si="333"/>
        <v>119014.875</v>
      </c>
      <c r="EM101" s="4">
        <f t="shared" si="334"/>
        <v>102012.75</v>
      </c>
      <c r="EN101" s="4">
        <f t="shared" si="335"/>
        <v>20002.5</v>
      </c>
      <c r="EO101" s="4">
        <f>PARAMETRELER!$D$6</f>
        <v>20002.5</v>
      </c>
      <c r="EP101" s="4">
        <f t="shared" si="336"/>
        <v>0</v>
      </c>
      <c r="EQ101" s="4">
        <f>IF(EE101&lt;=PARAMETRELER!$D$6,0,EP101*0.00759)</f>
        <v>0</v>
      </c>
      <c r="ER101" s="20">
        <f t="shared" si="289"/>
        <v>17002.125</v>
      </c>
      <c r="ES101" s="21">
        <f t="shared" si="290"/>
        <v>4100.5124999999998</v>
      </c>
      <c r="ET101" s="21">
        <f t="shared" si="251"/>
        <v>400.05</v>
      </c>
      <c r="EU101" s="22">
        <f t="shared" si="252"/>
        <v>24503.0625</v>
      </c>
      <c r="EV101" s="44">
        <f t="shared" si="291"/>
        <v>1000.125</v>
      </c>
      <c r="EW101" s="45">
        <f t="shared" si="292"/>
        <v>23502.9375</v>
      </c>
      <c r="EY101" s="3">
        <v>99</v>
      </c>
      <c r="EZ101" s="3" t="str">
        <f t="shared" si="253"/>
        <v xml:space="preserve"> AD SOYAD 99</v>
      </c>
      <c r="FA101" s="4">
        <f t="shared" si="337"/>
        <v>20002.5</v>
      </c>
      <c r="FB101" s="4">
        <f>PARAMETRELER!$D$4</f>
        <v>150018.75</v>
      </c>
      <c r="FC101" s="4">
        <f t="shared" si="338"/>
        <v>2800.3500000000004</v>
      </c>
      <c r="FD101" s="4">
        <f t="shared" si="339"/>
        <v>200.02500000000001</v>
      </c>
      <c r="FE101" s="4">
        <f t="shared" si="340"/>
        <v>17002.125</v>
      </c>
      <c r="FF101" s="4" cm="1">
        <f t="array" ref="FF101">SUMPRODUCT(--(SUM(G101,AC101,AY101,BU101,CQ101,DM101,EI101,FE101)&gt;PARAMETRELER!$D$21:$D$24), (SUM(G101,AC101,AY101,BU101,CQ101,DM101,EI101,FE101)-PARAMETRELER!$D$21:$D$24), {0.15;0.05;0.07;0.08})-SUM($H$2,H101,AD101,AZ101,BV101,CR101,DN101,EJ101)</f>
        <v>3400.4249999999956</v>
      </c>
      <c r="FG101" s="4">
        <f>PARAMETRELER!$D$15</f>
        <v>3400.4249999999956</v>
      </c>
      <c r="FH101" s="4">
        <f t="shared" si="341"/>
        <v>136017</v>
      </c>
      <c r="FI101" s="4">
        <f t="shared" si="342"/>
        <v>119014.875</v>
      </c>
      <c r="FJ101" s="4">
        <f t="shared" si="343"/>
        <v>20002.5</v>
      </c>
      <c r="FK101" s="4">
        <f>PARAMETRELER!$D$6</f>
        <v>20002.5</v>
      </c>
      <c r="FL101" s="4">
        <f t="shared" si="344"/>
        <v>0</v>
      </c>
      <c r="FM101" s="4">
        <f>IF(FA101&lt;=PARAMETRELER!$D$6,0,FL101*0.00759)</f>
        <v>0</v>
      </c>
      <c r="FN101" s="20">
        <f t="shared" si="293"/>
        <v>17002.125</v>
      </c>
      <c r="FO101" s="21">
        <f t="shared" si="294"/>
        <v>4100.5124999999998</v>
      </c>
      <c r="FP101" s="21">
        <f t="shared" si="254"/>
        <v>400.05</v>
      </c>
      <c r="FQ101" s="22">
        <f t="shared" si="255"/>
        <v>24503.0625</v>
      </c>
      <c r="FR101" s="44">
        <f t="shared" si="295"/>
        <v>1000.125</v>
      </c>
      <c r="FS101" s="45">
        <f t="shared" si="296"/>
        <v>23502.9375</v>
      </c>
      <c r="FU101" s="3">
        <v>99</v>
      </c>
      <c r="FV101" s="3" t="str">
        <f t="shared" si="256"/>
        <v xml:space="preserve"> AD SOYAD 99</v>
      </c>
      <c r="FW101" s="4">
        <f t="shared" si="345"/>
        <v>20002.5</v>
      </c>
      <c r="FX101" s="4">
        <f>PARAMETRELER!$D$4</f>
        <v>150018.75</v>
      </c>
      <c r="FY101" s="4">
        <f t="shared" si="346"/>
        <v>2800.3500000000004</v>
      </c>
      <c r="FZ101" s="4">
        <f t="shared" si="347"/>
        <v>200.02500000000001</v>
      </c>
      <c r="GA101" s="4">
        <f t="shared" si="348"/>
        <v>17002.125</v>
      </c>
      <c r="GB101" s="4" cm="1">
        <f t="array" ref="GB101">SUMPRODUCT(--(SUM(G101,AC101,AY101,BU101,CQ101,DM101,EI101,FE101,GA101)&gt;PARAMETRELER!$D$21:$D$24), (SUM(G101,AC101,AY101,BU101,CQ101,DM101,EI101,FE101,GA101)-PARAMETRELER!$D$21:$D$24), {0.15;0.05;0.07;0.08})-SUM($H$2,H101,AD101,AZ101,BV101,CR101,DN101,EJ101,FF101)</f>
        <v>3400.4249999999993</v>
      </c>
      <c r="GC101" s="4">
        <f>PARAMETRELER!$D$16</f>
        <v>3400.4249999999993</v>
      </c>
      <c r="GD101" s="4">
        <f t="shared" si="349"/>
        <v>153019.125</v>
      </c>
      <c r="GE101" s="4">
        <f t="shared" si="350"/>
        <v>136017</v>
      </c>
      <c r="GF101" s="4">
        <f t="shared" si="351"/>
        <v>20002.5</v>
      </c>
      <c r="GG101" s="4">
        <f>PARAMETRELER!$D$6</f>
        <v>20002.5</v>
      </c>
      <c r="GH101" s="4">
        <f t="shared" si="352"/>
        <v>0</v>
      </c>
      <c r="GI101" s="4">
        <f>IF(FW101&lt;=PARAMETRELER!$D$6,0,GH101*0.00759)</f>
        <v>0</v>
      </c>
      <c r="GJ101" s="20">
        <f t="shared" si="297"/>
        <v>17002.125</v>
      </c>
      <c r="GK101" s="21">
        <f t="shared" si="298"/>
        <v>4100.5124999999998</v>
      </c>
      <c r="GL101" s="21">
        <f t="shared" si="257"/>
        <v>400.05</v>
      </c>
      <c r="GM101" s="22">
        <f t="shared" si="258"/>
        <v>24503.0625</v>
      </c>
      <c r="GN101" s="44">
        <f t="shared" si="299"/>
        <v>1000.125</v>
      </c>
      <c r="GO101" s="45">
        <f t="shared" si="300"/>
        <v>23502.9375</v>
      </c>
      <c r="GQ101" s="3">
        <v>99</v>
      </c>
      <c r="GR101" s="3" t="str">
        <f t="shared" si="259"/>
        <v xml:space="preserve"> AD SOYAD 99</v>
      </c>
      <c r="GS101" s="4">
        <f t="shared" si="353"/>
        <v>20002.5</v>
      </c>
      <c r="GT101" s="4">
        <f>PARAMETRELER!$D$4</f>
        <v>150018.75</v>
      </c>
      <c r="GU101" s="4">
        <f t="shared" si="354"/>
        <v>2800.3500000000004</v>
      </c>
      <c r="GV101" s="4">
        <f t="shared" si="355"/>
        <v>200.02500000000001</v>
      </c>
      <c r="GW101" s="4">
        <f t="shared" si="356"/>
        <v>17002.125</v>
      </c>
      <c r="GX101" s="4" cm="1">
        <f t="array" ref="GX101">SUMPRODUCT(--(SUM(G101,AC101,AY101,BU101,CQ101,DM101,EI101,FE101,GA101,GW101)&gt;PARAMETRELER!$D$21:$D$24), (SUM(G101,AC101,AY101,BU101,CQ101,DM101,EI101,FE101,GA101,GW101)-PARAMETRELER!$D$21:$D$24), {0.15;0.05;0.07;0.08})-SUM($H$2,H101,AD101,AZ101,BV101,CR101,DN101,EJ101,FF101,GB101)</f>
        <v>3400.4250000000029</v>
      </c>
      <c r="GY101" s="4">
        <f>PARAMETRELER!$D$17</f>
        <v>3400.4250000000029</v>
      </c>
      <c r="GZ101" s="4">
        <f t="shared" si="357"/>
        <v>170021.25</v>
      </c>
      <c r="HA101" s="4">
        <f t="shared" si="358"/>
        <v>153019.125</v>
      </c>
      <c r="HB101" s="4">
        <f t="shared" si="359"/>
        <v>20002.5</v>
      </c>
      <c r="HC101" s="4">
        <f>PARAMETRELER!$D$6</f>
        <v>20002.5</v>
      </c>
      <c r="HD101" s="4">
        <f t="shared" si="360"/>
        <v>0</v>
      </c>
      <c r="HE101" s="4">
        <f>IF(GS101&lt;=PARAMETRELER!$D$6,0,HD101*0.00759)</f>
        <v>0</v>
      </c>
      <c r="HF101" s="20">
        <f t="shared" si="301"/>
        <v>17002.125</v>
      </c>
      <c r="HG101" s="21">
        <f t="shared" si="302"/>
        <v>4100.5124999999998</v>
      </c>
      <c r="HH101" s="21">
        <f t="shared" si="260"/>
        <v>400.05</v>
      </c>
      <c r="HI101" s="22">
        <f t="shared" si="261"/>
        <v>24503.0625</v>
      </c>
      <c r="HJ101" s="44">
        <f t="shared" si="303"/>
        <v>1000.125</v>
      </c>
      <c r="HK101" s="45">
        <f t="shared" si="304"/>
        <v>23502.9375</v>
      </c>
      <c r="HM101" s="3">
        <v>99</v>
      </c>
      <c r="HN101" s="3" t="str">
        <f t="shared" si="262"/>
        <v xml:space="preserve"> AD SOYAD 99</v>
      </c>
      <c r="HO101" s="4">
        <f t="shared" si="361"/>
        <v>20002.5</v>
      </c>
      <c r="HP101" s="4">
        <f>PARAMETRELER!$D$4</f>
        <v>150018.75</v>
      </c>
      <c r="HQ101" s="4">
        <f t="shared" si="362"/>
        <v>2800.3500000000004</v>
      </c>
      <c r="HR101" s="4">
        <f t="shared" si="363"/>
        <v>200.02500000000001</v>
      </c>
      <c r="HS101" s="4">
        <f t="shared" si="364"/>
        <v>17002.125</v>
      </c>
      <c r="HT101" s="4" cm="1">
        <f t="array" ref="HT101">SUMPRODUCT(--(SUM(G101,AC101,AY101,BU101,CQ101,DM101,EI101,FE101,GA101,GW101,HS101)&gt;PARAMETRELER!$D$21:$D$24), (SUM(G101,AC101,AY101,BU101,CQ101,DM101,EI101,FE101,GA101,GW101,HS101)-PARAMETRELER!$D$21:$D$24), {0.15;0.05;0.07;0.08})-SUM($H$2,H101,AD101,AZ101,BV101,CR101,DN101,EJ101,FF101,GB101,GX101)</f>
        <v>3400.4249999999993</v>
      </c>
      <c r="HU101" s="4">
        <f>PARAMETRELER!$D$18</f>
        <v>3400.4249999999993</v>
      </c>
      <c r="HV101" s="4">
        <f t="shared" si="365"/>
        <v>187023.375</v>
      </c>
      <c r="HW101" s="4">
        <f t="shared" si="366"/>
        <v>170021.25</v>
      </c>
      <c r="HX101" s="4">
        <f t="shared" si="367"/>
        <v>20002.5</v>
      </c>
      <c r="HY101" s="4">
        <f>PARAMETRELER!$D$6</f>
        <v>20002.5</v>
      </c>
      <c r="HZ101" s="4">
        <f t="shared" si="368"/>
        <v>0</v>
      </c>
      <c r="IA101" s="4">
        <f>IF(HO101&lt;=PARAMETRELER!$D$6,0,HZ101*0.00759)</f>
        <v>0</v>
      </c>
      <c r="IB101" s="20">
        <f t="shared" si="305"/>
        <v>17002.125</v>
      </c>
      <c r="IC101" s="21">
        <f t="shared" si="306"/>
        <v>4100.5124999999998</v>
      </c>
      <c r="ID101" s="21">
        <f t="shared" si="263"/>
        <v>400.05</v>
      </c>
      <c r="IE101" s="22">
        <f t="shared" si="264"/>
        <v>24503.0625</v>
      </c>
      <c r="IF101" s="44">
        <f t="shared" si="307"/>
        <v>1000.125</v>
      </c>
      <c r="IG101" s="45">
        <f t="shared" si="308"/>
        <v>23502.9375</v>
      </c>
      <c r="II101" s="3">
        <v>99</v>
      </c>
      <c r="IJ101" s="3" t="str">
        <f t="shared" si="265"/>
        <v xml:space="preserve"> AD SOYAD 99</v>
      </c>
      <c r="IK101" s="4">
        <f t="shared" si="369"/>
        <v>20002.5</v>
      </c>
      <c r="IL101" s="4">
        <f>PARAMETRELER!$D$4</f>
        <v>150018.75</v>
      </c>
      <c r="IM101" s="4">
        <f t="shared" si="370"/>
        <v>2800.3500000000004</v>
      </c>
      <c r="IN101" s="4">
        <f t="shared" si="371"/>
        <v>200.02500000000001</v>
      </c>
      <c r="IO101" s="4">
        <f t="shared" si="372"/>
        <v>17002.125</v>
      </c>
      <c r="IP101" s="4" cm="1">
        <f t="array" ref="IP101">SUMPRODUCT(--(SUM(G101,AC101,AY101,BU101,CQ101,DM101,EI101,FE101,GA101,GW101,HS101,IO101)&gt;PARAMETRELER!$D$21:$D$24), (SUM(G101,AC101,AY101,BU101,CQ101,DM101,EI101,FE101,GA101,GW101,HS101,IO101)-PARAMETRELER!$D$21:$D$24), {0.15;0.05;0.07;0.08})-SUM($H$2,H101,AD101,AZ101,BV101,CR101,DN101,EJ101,FF101,GB101,GX101,HT101)</f>
        <v>3400.4249999999993</v>
      </c>
      <c r="IQ101" s="4">
        <f>PARAMETRELER!$D$19</f>
        <v>3400.4249999999993</v>
      </c>
      <c r="IR101" s="4">
        <f t="shared" si="373"/>
        <v>204025.5</v>
      </c>
      <c r="IS101" s="4">
        <f t="shared" si="374"/>
        <v>187023.375</v>
      </c>
      <c r="IT101" s="4">
        <f t="shared" si="375"/>
        <v>20002.5</v>
      </c>
      <c r="IU101" s="4">
        <f>PARAMETRELER!$D$6</f>
        <v>20002.5</v>
      </c>
      <c r="IV101" s="4">
        <f t="shared" si="376"/>
        <v>0</v>
      </c>
      <c r="IW101" s="4">
        <f>IF(IK101&lt;=PARAMETRELER!$D$6,0,IV101*0.00759)</f>
        <v>0</v>
      </c>
      <c r="IX101" s="20">
        <f t="shared" si="309"/>
        <v>17002.125</v>
      </c>
      <c r="IY101" s="21">
        <f t="shared" si="310"/>
        <v>4100.5124999999998</v>
      </c>
      <c r="IZ101" s="21">
        <f t="shared" si="266"/>
        <v>400.05</v>
      </c>
      <c r="JA101" s="22">
        <f t="shared" si="267"/>
        <v>24503.0625</v>
      </c>
      <c r="JB101" s="44">
        <f t="shared" si="311"/>
        <v>1000.125</v>
      </c>
      <c r="JC101" s="45">
        <f t="shared" si="312"/>
        <v>23502.9375</v>
      </c>
    </row>
    <row r="102" spans="1:263" ht="15.6" x14ac:dyDescent="0.3">
      <c r="A102" s="2">
        <v>100</v>
      </c>
      <c r="B102" s="2" t="str">
        <f>'YILLIK MALİYET RAPORU'!B102</f>
        <v xml:space="preserve"> AD SOYAD 100</v>
      </c>
      <c r="C102" s="7">
        <f>'YILLIK MALİYET RAPORU'!C102</f>
        <v>20002.5</v>
      </c>
      <c r="D102" s="11">
        <f>PARAMETRELER!$D$4</f>
        <v>150018.75</v>
      </c>
      <c r="E102" s="7">
        <f t="shared" si="202"/>
        <v>2800.3500000000004</v>
      </c>
      <c r="F102" s="7">
        <f t="shared" si="203"/>
        <v>200.02500000000001</v>
      </c>
      <c r="G102" s="7">
        <f t="shared" si="204"/>
        <v>17002.125</v>
      </c>
      <c r="H102" s="7" cm="1">
        <f t="array" ref="H102">SUMPRODUCT(--(SUM(G102:G102)&gt;PARAMETRELER!$D$21:$D$24), (SUM(G102:G102)-PARAMETRELER!$D$21:$D$24), {0.15;0.05;0.07;0.08})-SUM($H$2:$H$2)</f>
        <v>2550.3187499999999</v>
      </c>
      <c r="I102" s="7">
        <f>PARAMETRELER!$D$8</f>
        <v>2550.3187499999999</v>
      </c>
      <c r="J102" s="7">
        <f t="shared" ref="J102:J165" si="379">K102+G102</f>
        <v>17002.125</v>
      </c>
      <c r="K102" s="7">
        <v>0</v>
      </c>
      <c r="L102" s="7">
        <f t="shared" si="206"/>
        <v>20002.5</v>
      </c>
      <c r="M102" s="5">
        <f>PARAMETRELER!$D$6</f>
        <v>20002.5</v>
      </c>
      <c r="N102" s="7">
        <f t="shared" si="313"/>
        <v>0</v>
      </c>
      <c r="O102" s="7">
        <f>IF(C102&lt;=PARAMETRELER!$D$6,0,N102*0.00759)</f>
        <v>0</v>
      </c>
      <c r="P102" s="20">
        <f t="shared" si="207"/>
        <v>17002.125</v>
      </c>
      <c r="Q102" s="21">
        <f t="shared" si="208"/>
        <v>4100.5124999999998</v>
      </c>
      <c r="R102" s="21">
        <f t="shared" si="209"/>
        <v>400.05</v>
      </c>
      <c r="S102" s="20">
        <f t="shared" si="210"/>
        <v>24503.0625</v>
      </c>
      <c r="T102" s="44">
        <f t="shared" si="211"/>
        <v>1000.125</v>
      </c>
      <c r="U102" s="45">
        <f t="shared" ref="U102:U165" si="380">S102-T102</f>
        <v>23502.9375</v>
      </c>
      <c r="W102" s="2">
        <v>100</v>
      </c>
      <c r="X102" s="2" t="str">
        <f t="shared" si="212"/>
        <v xml:space="preserve"> AD SOYAD 100</v>
      </c>
      <c r="Y102" s="7">
        <f t="shared" si="213"/>
        <v>20002.5</v>
      </c>
      <c r="Z102" s="11">
        <f>PARAMETRELER!$D$4</f>
        <v>150018.75</v>
      </c>
      <c r="AA102" s="7">
        <f t="shared" ref="AA102:AA165" si="381">IF(Y102&lt;Z102,Y102,Z102)*0.14</f>
        <v>2800.3500000000004</v>
      </c>
      <c r="AB102" s="7">
        <f t="shared" ref="AB102:AB165" si="382">IF(Y102&lt;Z102,Y102,Z102)*0.01</f>
        <v>200.02500000000001</v>
      </c>
      <c r="AC102" s="7">
        <f t="shared" ref="AC102:AC165" si="383">Y102-AA102-AB102</f>
        <v>17002.125</v>
      </c>
      <c r="AD102" s="7" cm="1">
        <f t="array" ref="AD102">SUMPRODUCT(--(SUM(G102,AC102)&gt;PARAMETRELER!$D$21:$D$24), (SUM(G102,AC102)-PARAMETRELER!$D$21:$D$24), {0.15;0.05;0.07;0.08})-SUM($H$2,H102)</f>
        <v>2550.3187499999999</v>
      </c>
      <c r="AE102" s="7">
        <f>PARAMETRELER!$D$9</f>
        <v>2550.3187499999999</v>
      </c>
      <c r="AF102" s="7">
        <f t="shared" ref="AF102:AF165" si="384">AG102+AC102</f>
        <v>34004.25</v>
      </c>
      <c r="AG102" s="7">
        <f t="shared" ref="AG102:AG165" si="385">J102</f>
        <v>17002.125</v>
      </c>
      <c r="AH102" s="7">
        <f t="shared" ref="AH102:AH165" si="386">Y102</f>
        <v>20002.5</v>
      </c>
      <c r="AI102" s="5">
        <f>PARAMETRELER!$D$6</f>
        <v>20002.5</v>
      </c>
      <c r="AJ102" s="7">
        <f t="shared" si="316"/>
        <v>0</v>
      </c>
      <c r="AK102" s="7">
        <f>IF(Y102&lt;=PARAMETRELER!$D$6,0,AJ102*0.00759)</f>
        <v>0</v>
      </c>
      <c r="AL102" s="20">
        <f t="shared" ref="AL102:AL165" si="387">Y102-AA102-AB102-AD102-AK102+AE102</f>
        <v>17002.125</v>
      </c>
      <c r="AM102" s="21">
        <f t="shared" ref="AM102:AM165" si="388">IF(Y102&lt;Z102,Y102,Z102)*0.205</f>
        <v>4100.5124999999998</v>
      </c>
      <c r="AN102" s="21">
        <f t="shared" ref="AN102:AN165" si="389">IF(Y102&lt;Z102,Y102,Z102)*0.02</f>
        <v>400.05</v>
      </c>
      <c r="AO102" s="20">
        <f t="shared" ref="AO102:AO165" si="390">Y102+AM102+AN102</f>
        <v>24503.0625</v>
      </c>
      <c r="AP102" s="44">
        <f t="shared" ref="AP102:AP165" si="391">IF(X102&lt;Y102,X102,Y102)*0.05</f>
        <v>1000.125</v>
      </c>
      <c r="AQ102" s="45">
        <f t="shared" ref="AQ102:AQ165" si="392">AO102-AP102</f>
        <v>23502.9375</v>
      </c>
      <c r="AS102" s="2">
        <v>100</v>
      </c>
      <c r="AT102" s="2" t="str">
        <f t="shared" ref="AT102:AT165" si="393">X102</f>
        <v xml:space="preserve"> AD SOYAD 100</v>
      </c>
      <c r="AU102" s="7">
        <f t="shared" ref="AU102:AU165" si="394">Y102</f>
        <v>20002.5</v>
      </c>
      <c r="AV102" s="11">
        <f>PARAMETRELER!$D$4</f>
        <v>150018.75</v>
      </c>
      <c r="AW102" s="7">
        <f t="shared" ref="AW102:AW165" si="395">IF(AU102&lt;AV102,AU102,AV102)*0.14</f>
        <v>2800.3500000000004</v>
      </c>
      <c r="AX102" s="7">
        <f t="shared" ref="AX102:AX165" si="396">IF(AU102&lt;AV102,AU102,AV102)*0.01</f>
        <v>200.02500000000001</v>
      </c>
      <c r="AY102" s="7">
        <f t="shared" ref="AY102:AY165" si="397">AU102-AW102-AX102</f>
        <v>17002.125</v>
      </c>
      <c r="AZ102" s="7" cm="1">
        <f t="array" ref="AZ102">SUMPRODUCT(--(SUM(G102,AC102,AY102)&gt;PARAMETRELER!$D$21:$D$24), (SUM(G102,AC102,AY102)-PARAMETRELER!$D$21:$D$24), {0.15;0.05;0.07;0.08})-SUM($H$2,H102,AD102)</f>
        <v>2550.3187499999995</v>
      </c>
      <c r="BA102" s="7">
        <f>PARAMETRELER!$D$10</f>
        <v>2550.3187499999995</v>
      </c>
      <c r="BB102" s="7">
        <f t="shared" ref="BB102:BB165" si="398">BC102+AY102</f>
        <v>51006.375</v>
      </c>
      <c r="BC102" s="7">
        <f t="shared" ref="BC102:BC165" si="399">AF102</f>
        <v>34004.25</v>
      </c>
      <c r="BD102" s="7">
        <f t="shared" ref="BD102:BD165" si="400">AU102</f>
        <v>20002.5</v>
      </c>
      <c r="BE102" s="5">
        <f>PARAMETRELER!$D$6</f>
        <v>20002.5</v>
      </c>
      <c r="BF102" s="7">
        <f t="shared" si="319"/>
        <v>0</v>
      </c>
      <c r="BG102" s="7">
        <f>IF(AU102&lt;=PARAMETRELER!$D$6,0,BF102*0.00759)</f>
        <v>0</v>
      </c>
      <c r="BH102" s="20">
        <f t="shared" ref="BH102:BH165" si="401">AU102-AW102-AX102-AZ102-BG102+BA102</f>
        <v>17002.125</v>
      </c>
      <c r="BI102" s="21">
        <f t="shared" ref="BI102:BI165" si="402">IF(AU102&lt;AV102,AU102,AV102)*0.205</f>
        <v>4100.5124999999998</v>
      </c>
      <c r="BJ102" s="21">
        <f t="shared" ref="BJ102:BJ165" si="403">IF(AU102&lt;AV102,AU102,AV102)*0.02</f>
        <v>400.05</v>
      </c>
      <c r="BK102" s="20">
        <f t="shared" ref="BK102:BK165" si="404">AU102+BI102+BJ102</f>
        <v>24503.0625</v>
      </c>
      <c r="BL102" s="44">
        <f t="shared" ref="BL102:BL165" si="405">IF(AT102&lt;AU102,AT102,AU102)*0.05</f>
        <v>1000.125</v>
      </c>
      <c r="BM102" s="45">
        <f t="shared" ref="BM102:BM165" si="406">BK102-BL102</f>
        <v>23502.9375</v>
      </c>
      <c r="BO102" s="2">
        <v>100</v>
      </c>
      <c r="BP102" s="2" t="str">
        <f t="shared" ref="BP102:BP165" si="407">AT102</f>
        <v xml:space="preserve"> AD SOYAD 100</v>
      </c>
      <c r="BQ102" s="7">
        <f t="shared" ref="BQ102:BQ165" si="408">AU102</f>
        <v>20002.5</v>
      </c>
      <c r="BR102" s="11">
        <f>PARAMETRELER!$D$4</f>
        <v>150018.75</v>
      </c>
      <c r="BS102" s="7">
        <f t="shared" ref="BS102:BS165" si="409">IF(BQ102&lt;BR102,BQ102,BR102)*0.14</f>
        <v>2800.3500000000004</v>
      </c>
      <c r="BT102" s="7">
        <f t="shared" ref="BT102:BT165" si="410">IF(BQ102&lt;BR102,BQ102,BR102)*0.01</f>
        <v>200.02500000000001</v>
      </c>
      <c r="BU102" s="7">
        <f t="shared" ref="BU102:BU165" si="411">BQ102-BS102-BT102</f>
        <v>17002.125</v>
      </c>
      <c r="BV102" s="7" cm="1">
        <f t="array" ref="BV102">SUMPRODUCT(--(SUM(G102,AC102,AY102,BU102)&gt;PARAMETRELER!$D$21:$D$24), (SUM(G102,AC102,AY102,BU102)-PARAMETRELER!$D$21:$D$24), {0.15;0.05;0.07;0.08})-SUM($H$2,H102,AD102,AZ102)</f>
        <v>2550.3187500000004</v>
      </c>
      <c r="BW102" s="7">
        <f>PARAMETRELER!$D$11</f>
        <v>2550.3187500000004</v>
      </c>
      <c r="BX102" s="7">
        <f t="shared" ref="BX102:BX165" si="412">BY102+BU102</f>
        <v>68008.5</v>
      </c>
      <c r="BY102" s="7">
        <f t="shared" ref="BY102:BY165" si="413">BB102</f>
        <v>51006.375</v>
      </c>
      <c r="BZ102" s="7">
        <f t="shared" ref="BZ102:BZ165" si="414">BQ102</f>
        <v>20002.5</v>
      </c>
      <c r="CA102" s="5">
        <f>PARAMETRELER!$D$6</f>
        <v>20002.5</v>
      </c>
      <c r="CB102" s="7">
        <f t="shared" si="322"/>
        <v>0</v>
      </c>
      <c r="CC102" s="7">
        <f>IF(BQ102&lt;=PARAMETRELER!$D$6,0,CB102*0.00759)</f>
        <v>0</v>
      </c>
      <c r="CD102" s="20">
        <f t="shared" ref="CD102:CD165" si="415">BQ102-BS102-BT102-BV102-CC102+BW102</f>
        <v>17002.125</v>
      </c>
      <c r="CE102" s="21">
        <f t="shared" ref="CE102:CE165" si="416">IF(BQ102&lt;BR102,BQ102,BR102)*0.205</f>
        <v>4100.5124999999998</v>
      </c>
      <c r="CF102" s="21">
        <f t="shared" ref="CF102:CF165" si="417">IF(BQ102&lt;BR102,BQ102,BR102)*0.02</f>
        <v>400.05</v>
      </c>
      <c r="CG102" s="20">
        <f t="shared" ref="CG102:CG165" si="418">BQ102+CE102+CF102</f>
        <v>24503.0625</v>
      </c>
      <c r="CH102" s="44">
        <f t="shared" ref="CH102:CH165" si="419">IF(BP102&lt;BQ102,BP102,BQ102)*0.05</f>
        <v>1000.125</v>
      </c>
      <c r="CI102" s="45">
        <f t="shared" ref="CI102:CI165" si="420">CG102-CH102</f>
        <v>23502.9375</v>
      </c>
      <c r="CK102" s="2">
        <v>100</v>
      </c>
      <c r="CL102" s="2" t="str">
        <f t="shared" ref="CL102:CL165" si="421">BP102</f>
        <v xml:space="preserve"> AD SOYAD 100</v>
      </c>
      <c r="CM102" s="7">
        <f t="shared" ref="CM102:CM165" si="422">BQ102</f>
        <v>20002.5</v>
      </c>
      <c r="CN102" s="11">
        <f>PARAMETRELER!$D$4</f>
        <v>150018.75</v>
      </c>
      <c r="CO102" s="7">
        <f t="shared" ref="CO102:CO165" si="423">IF(CM102&lt;CN102,CM102,CN102)*0.14</f>
        <v>2800.3500000000004</v>
      </c>
      <c r="CP102" s="7">
        <f t="shared" ref="CP102:CP165" si="424">IF(CM102&lt;CN102,CM102,CN102)*0.01</f>
        <v>200.02500000000001</v>
      </c>
      <c r="CQ102" s="7">
        <f t="shared" ref="CQ102:CQ165" si="425">CM102-CO102-CP102</f>
        <v>17002.125</v>
      </c>
      <c r="CR102" s="7" cm="1">
        <f t="array" ref="CR102">SUMPRODUCT(--(SUM(G102,AC102,AY102,BU102,CQ102)&gt;PARAMETRELER!$D$21:$D$24), (SUM(G102,AC102,AY102,BU102,CQ102)-PARAMETRELER!$D$21:$D$24), {0.15;0.05;0.07;0.08})-SUM($H$2,H102,AD102,AZ102,BV102)</f>
        <v>2550.3187500000004</v>
      </c>
      <c r="CS102" s="7">
        <f>PARAMETRELER!$D$12</f>
        <v>2550.3187500000004</v>
      </c>
      <c r="CT102" s="7">
        <f t="shared" ref="CT102:CT165" si="426">CU102+CQ102</f>
        <v>85010.625</v>
      </c>
      <c r="CU102" s="7">
        <f t="shared" ref="CU102:CU165" si="427">BX102</f>
        <v>68008.5</v>
      </c>
      <c r="CV102" s="7">
        <f t="shared" ref="CV102:CV165" si="428">CM102</f>
        <v>20002.5</v>
      </c>
      <c r="CW102" s="5">
        <f>PARAMETRELER!$D$6</f>
        <v>20002.5</v>
      </c>
      <c r="CX102" s="7">
        <f t="shared" si="325"/>
        <v>0</v>
      </c>
      <c r="CY102" s="7">
        <f>IF(CM102&lt;=PARAMETRELER!$D$6,0,CX102*0.00759)</f>
        <v>0</v>
      </c>
      <c r="CZ102" s="20">
        <f t="shared" ref="CZ102:CZ165" si="429">CM102-CO102-CP102-CR102-CY102+CS102</f>
        <v>17002.125</v>
      </c>
      <c r="DA102" s="21">
        <f t="shared" ref="DA102:DA165" si="430">IF(CM102&lt;CN102,CM102,CN102)*0.205</f>
        <v>4100.5124999999998</v>
      </c>
      <c r="DB102" s="21">
        <f t="shared" ref="DB102:DB165" si="431">IF(CM102&lt;CN102,CM102,CN102)*0.02</f>
        <v>400.05</v>
      </c>
      <c r="DC102" s="20">
        <f t="shared" ref="DC102:DC165" si="432">CM102+DA102+DB102</f>
        <v>24503.0625</v>
      </c>
      <c r="DD102" s="44">
        <f t="shared" ref="DD102:DD165" si="433">IF(CL102&lt;CM102,CL102,CM102)*0.05</f>
        <v>1000.125</v>
      </c>
      <c r="DE102" s="45">
        <f t="shared" ref="DE102:DE165" si="434">DC102-DD102</f>
        <v>23502.9375</v>
      </c>
      <c r="DG102" s="2">
        <v>100</v>
      </c>
      <c r="DH102" s="2" t="str">
        <f t="shared" ref="DH102:DH165" si="435">CL102</f>
        <v xml:space="preserve"> AD SOYAD 100</v>
      </c>
      <c r="DI102" s="7">
        <f t="shared" ref="DI102:DI165" si="436">CM102</f>
        <v>20002.5</v>
      </c>
      <c r="DJ102" s="11">
        <f>PARAMETRELER!$D$4</f>
        <v>150018.75</v>
      </c>
      <c r="DK102" s="7">
        <f t="shared" ref="DK102:DK165" si="437">IF(DI102&lt;DJ102,DI102,DJ102)*0.14</f>
        <v>2800.3500000000004</v>
      </c>
      <c r="DL102" s="7">
        <f t="shared" ref="DL102:DL165" si="438">IF(DI102&lt;DJ102,DI102,DJ102)*0.01</f>
        <v>200.02500000000001</v>
      </c>
      <c r="DM102" s="7">
        <f t="shared" ref="DM102:DM165" si="439">DI102-DK102-DL102</f>
        <v>17002.125</v>
      </c>
      <c r="DN102" s="7" cm="1">
        <f t="array" ref="DN102">SUMPRODUCT(--(SUM(G102,AC102,AY102,BU102,CQ102,DM102)&gt;PARAMETRELER!$D$21:$D$24), (SUM(G102,AC102,AY102,BU102,CQ102,DM102)-PARAMETRELER!$D$21:$D$24), {0.15;0.05;0.07;0.08})-SUM($H$2,H102,AD102,AZ102,BV102,CR102)</f>
        <v>2550.3187499999985</v>
      </c>
      <c r="DO102" s="7">
        <f>PARAMETRELER!$D$13</f>
        <v>2550.3187499999985</v>
      </c>
      <c r="DP102" s="7">
        <f t="shared" ref="DP102:DP165" si="440">DQ102+DM102</f>
        <v>102012.75</v>
      </c>
      <c r="DQ102" s="7">
        <f t="shared" ref="DQ102:DQ165" si="441">CT102</f>
        <v>85010.625</v>
      </c>
      <c r="DR102" s="7">
        <f t="shared" ref="DR102:DR165" si="442">DI102</f>
        <v>20002.5</v>
      </c>
      <c r="DS102" s="5">
        <f>PARAMETRELER!$D$6</f>
        <v>20002.5</v>
      </c>
      <c r="DT102" s="7">
        <f t="shared" si="328"/>
        <v>0</v>
      </c>
      <c r="DU102" s="7">
        <f>IF(DI102&lt;=PARAMETRELER!$D$6,0,DT102*0.00759)</f>
        <v>0</v>
      </c>
      <c r="DV102" s="20">
        <f t="shared" ref="DV102:DV165" si="443">DI102-DK102-DL102-DN102-DU102+DO102</f>
        <v>17002.125</v>
      </c>
      <c r="DW102" s="21">
        <f t="shared" ref="DW102:DW165" si="444">IF(DI102&lt;DJ102,DI102,DJ102)*0.205</f>
        <v>4100.5124999999998</v>
      </c>
      <c r="DX102" s="21">
        <f t="shared" ref="DX102:DX165" si="445">IF(DI102&lt;DJ102,DI102,DJ102)*0.02</f>
        <v>400.05</v>
      </c>
      <c r="DY102" s="20">
        <f t="shared" ref="DY102:DY165" si="446">DI102+DW102+DX102</f>
        <v>24503.0625</v>
      </c>
      <c r="DZ102" s="44">
        <f t="shared" ref="DZ102:DZ165" si="447">IF(DH102&lt;DI102,DH102,DI102)*0.05</f>
        <v>1000.125</v>
      </c>
      <c r="EA102" s="45">
        <f t="shared" ref="EA102:EA165" si="448">DY102-DZ102</f>
        <v>23502.9375</v>
      </c>
      <c r="EC102" s="2">
        <v>100</v>
      </c>
      <c r="ED102" s="2" t="str">
        <f t="shared" ref="ED102:ED165" si="449">DH102</f>
        <v xml:space="preserve"> AD SOYAD 100</v>
      </c>
      <c r="EE102" s="7">
        <f t="shared" si="329"/>
        <v>20002.5</v>
      </c>
      <c r="EF102" s="11">
        <f>PARAMETRELER!$D$4</f>
        <v>150018.75</v>
      </c>
      <c r="EG102" s="7">
        <f t="shared" si="330"/>
        <v>2800.3500000000004</v>
      </c>
      <c r="EH102" s="7">
        <f t="shared" si="331"/>
        <v>200.02500000000001</v>
      </c>
      <c r="EI102" s="7">
        <f t="shared" si="332"/>
        <v>17002.125</v>
      </c>
      <c r="EJ102" s="7" cm="1">
        <f t="array" ref="EJ102">SUMPRODUCT(--(SUM(G102,AC102,AY102,BU102,CQ102,DM102,EI102)&gt;PARAMETRELER!$D$21:$D$24), (SUM(G102,AC102,AY102,BU102,CQ102,DM102,EI102)-PARAMETRELER!$D$21:$D$24), {0.15;0.05;0.07;0.08})-SUM($H$2,H102,AD102,AZ102,BV102,CR102,DN102)</f>
        <v>3001.0625000000036</v>
      </c>
      <c r="EK102" s="7">
        <f>PARAMETRELER!$D$14</f>
        <v>3001.0625000000036</v>
      </c>
      <c r="EL102" s="7">
        <f t="shared" si="333"/>
        <v>119014.875</v>
      </c>
      <c r="EM102" s="7">
        <f t="shared" si="334"/>
        <v>102012.75</v>
      </c>
      <c r="EN102" s="7">
        <f t="shared" si="335"/>
        <v>20002.5</v>
      </c>
      <c r="EO102" s="5">
        <f>PARAMETRELER!$D$6</f>
        <v>20002.5</v>
      </c>
      <c r="EP102" s="7">
        <f t="shared" si="336"/>
        <v>0</v>
      </c>
      <c r="EQ102" s="7">
        <f>IF(EE102&lt;=PARAMETRELER!$D$6,0,EP102*0.00759)</f>
        <v>0</v>
      </c>
      <c r="ER102" s="20">
        <f t="shared" ref="ER102:ER165" si="450">EE102-EG102-EH102-EJ102-EQ102+EK102</f>
        <v>17002.125</v>
      </c>
      <c r="ES102" s="21">
        <f t="shared" ref="ES102:ES165" si="451">IF(EE102&lt;EF102,EE102,EF102)*0.205</f>
        <v>4100.5124999999998</v>
      </c>
      <c r="ET102" s="21">
        <f t="shared" ref="ET102:ET165" si="452">IF(EE102&lt;EF102,EE102,EF102)*0.02</f>
        <v>400.05</v>
      </c>
      <c r="EU102" s="20">
        <f t="shared" ref="EU102:EU165" si="453">EE102+ES102+ET102</f>
        <v>24503.0625</v>
      </c>
      <c r="EV102" s="44">
        <f t="shared" ref="EV102:EV165" si="454">IF(ED102&lt;EE102,ED102,EE102)*0.05</f>
        <v>1000.125</v>
      </c>
      <c r="EW102" s="45">
        <f t="shared" ref="EW102:EW165" si="455">EU102-EV102</f>
        <v>23502.9375</v>
      </c>
      <c r="EY102" s="2">
        <v>100</v>
      </c>
      <c r="EZ102" s="2" t="str">
        <f t="shared" ref="EZ102:EZ165" si="456">ED102</f>
        <v xml:space="preserve"> AD SOYAD 100</v>
      </c>
      <c r="FA102" s="7">
        <f t="shared" si="337"/>
        <v>20002.5</v>
      </c>
      <c r="FB102" s="11">
        <f>PARAMETRELER!$D$4</f>
        <v>150018.75</v>
      </c>
      <c r="FC102" s="7">
        <f t="shared" si="338"/>
        <v>2800.3500000000004</v>
      </c>
      <c r="FD102" s="7">
        <f t="shared" si="339"/>
        <v>200.02500000000001</v>
      </c>
      <c r="FE102" s="7">
        <f t="shared" si="340"/>
        <v>17002.125</v>
      </c>
      <c r="FF102" s="7" cm="1">
        <f t="array" ref="FF102">SUMPRODUCT(--(SUM(G102,AC102,AY102,BU102,CQ102,DM102,EI102,FE102)&gt;PARAMETRELER!$D$21:$D$24), (SUM(G102,AC102,AY102,BU102,CQ102,DM102,EI102,FE102)-PARAMETRELER!$D$21:$D$24), {0.15;0.05;0.07;0.08})-SUM($H$2,H102,AD102,AZ102,BV102,CR102,DN102,EJ102)</f>
        <v>3400.4249999999956</v>
      </c>
      <c r="FG102" s="7">
        <f>PARAMETRELER!$D$15</f>
        <v>3400.4249999999956</v>
      </c>
      <c r="FH102" s="7">
        <f t="shared" si="341"/>
        <v>136017</v>
      </c>
      <c r="FI102" s="7">
        <f t="shared" si="342"/>
        <v>119014.875</v>
      </c>
      <c r="FJ102" s="7">
        <f t="shared" si="343"/>
        <v>20002.5</v>
      </c>
      <c r="FK102" s="5">
        <f>PARAMETRELER!$D$6</f>
        <v>20002.5</v>
      </c>
      <c r="FL102" s="7">
        <f t="shared" si="344"/>
        <v>0</v>
      </c>
      <c r="FM102" s="7">
        <f>IF(FA102&lt;=PARAMETRELER!$D$6,0,FL102*0.00759)</f>
        <v>0</v>
      </c>
      <c r="FN102" s="20">
        <f t="shared" ref="FN102:FN165" si="457">FA102-FC102-FD102-FF102-FM102+FG102</f>
        <v>17002.125</v>
      </c>
      <c r="FO102" s="21">
        <f t="shared" ref="FO102:FO165" si="458">IF(FA102&lt;FB102,FA102,FB102)*0.205</f>
        <v>4100.5124999999998</v>
      </c>
      <c r="FP102" s="21">
        <f t="shared" ref="FP102:FP165" si="459">IF(FA102&lt;FB102,FA102,FB102)*0.02</f>
        <v>400.05</v>
      </c>
      <c r="FQ102" s="20">
        <f t="shared" ref="FQ102:FQ165" si="460">FA102+FO102+FP102</f>
        <v>24503.0625</v>
      </c>
      <c r="FR102" s="44">
        <f t="shared" ref="FR102:FR165" si="461">IF(EZ102&lt;FA102,EZ102,FA102)*0.05</f>
        <v>1000.125</v>
      </c>
      <c r="FS102" s="45">
        <f t="shared" ref="FS102:FS165" si="462">FQ102-FR102</f>
        <v>23502.9375</v>
      </c>
      <c r="FU102" s="2">
        <v>100</v>
      </c>
      <c r="FV102" s="2" t="str">
        <f t="shared" ref="FV102:FV165" si="463">EZ102</f>
        <v xml:space="preserve"> AD SOYAD 100</v>
      </c>
      <c r="FW102" s="7">
        <f t="shared" si="345"/>
        <v>20002.5</v>
      </c>
      <c r="FX102" s="11">
        <f>PARAMETRELER!$D$4</f>
        <v>150018.75</v>
      </c>
      <c r="FY102" s="7">
        <f t="shared" si="346"/>
        <v>2800.3500000000004</v>
      </c>
      <c r="FZ102" s="7">
        <f t="shared" si="347"/>
        <v>200.02500000000001</v>
      </c>
      <c r="GA102" s="7">
        <f t="shared" si="348"/>
        <v>17002.125</v>
      </c>
      <c r="GB102" s="7" cm="1">
        <f t="array" ref="GB102">SUMPRODUCT(--(SUM(G102,AC102,AY102,BU102,CQ102,DM102,EI102,FE102,GA102)&gt;PARAMETRELER!$D$21:$D$24), (SUM(G102,AC102,AY102,BU102,CQ102,DM102,EI102,FE102,GA102)-PARAMETRELER!$D$21:$D$24), {0.15;0.05;0.07;0.08})-SUM($H$2,H102,AD102,AZ102,BV102,CR102,DN102,EJ102,FF102)</f>
        <v>3400.4249999999993</v>
      </c>
      <c r="GC102" s="7">
        <f>PARAMETRELER!$D$16</f>
        <v>3400.4249999999993</v>
      </c>
      <c r="GD102" s="7">
        <f t="shared" si="349"/>
        <v>153019.125</v>
      </c>
      <c r="GE102" s="7">
        <f t="shared" si="350"/>
        <v>136017</v>
      </c>
      <c r="GF102" s="7">
        <f t="shared" si="351"/>
        <v>20002.5</v>
      </c>
      <c r="GG102" s="5">
        <f>PARAMETRELER!$D$6</f>
        <v>20002.5</v>
      </c>
      <c r="GH102" s="7">
        <f t="shared" si="352"/>
        <v>0</v>
      </c>
      <c r="GI102" s="7">
        <f>IF(FW102&lt;=PARAMETRELER!$D$6,0,GH102*0.00759)</f>
        <v>0</v>
      </c>
      <c r="GJ102" s="20">
        <f t="shared" ref="GJ102:GJ165" si="464">FW102-FY102-FZ102-GB102-GI102+GC102</f>
        <v>17002.125</v>
      </c>
      <c r="GK102" s="21">
        <f t="shared" ref="GK102:GK165" si="465">IF(FW102&lt;FX102,FW102,FX102)*0.205</f>
        <v>4100.5124999999998</v>
      </c>
      <c r="GL102" s="21">
        <f t="shared" ref="GL102:GL165" si="466">IF(FW102&lt;FX102,FW102,FX102)*0.02</f>
        <v>400.05</v>
      </c>
      <c r="GM102" s="20">
        <f t="shared" ref="GM102:GM165" si="467">FW102+GK102+GL102</f>
        <v>24503.0625</v>
      </c>
      <c r="GN102" s="44">
        <f t="shared" ref="GN102:GN165" si="468">IF(FV102&lt;FW102,FV102,FW102)*0.05</f>
        <v>1000.125</v>
      </c>
      <c r="GO102" s="45">
        <f t="shared" ref="GO102:GO165" si="469">GM102-GN102</f>
        <v>23502.9375</v>
      </c>
      <c r="GQ102" s="2">
        <v>100</v>
      </c>
      <c r="GR102" s="2" t="str">
        <f t="shared" ref="GR102:GR165" si="470">FV102</f>
        <v xml:space="preserve"> AD SOYAD 100</v>
      </c>
      <c r="GS102" s="7">
        <f t="shared" si="353"/>
        <v>20002.5</v>
      </c>
      <c r="GT102" s="11">
        <f>PARAMETRELER!$D$4</f>
        <v>150018.75</v>
      </c>
      <c r="GU102" s="7">
        <f t="shared" si="354"/>
        <v>2800.3500000000004</v>
      </c>
      <c r="GV102" s="7">
        <f t="shared" si="355"/>
        <v>200.02500000000001</v>
      </c>
      <c r="GW102" s="7">
        <f t="shared" si="356"/>
        <v>17002.125</v>
      </c>
      <c r="GX102" s="7" cm="1">
        <f t="array" ref="GX102">SUMPRODUCT(--(SUM(G102,AC102,AY102,BU102,CQ102,DM102,EI102,FE102,GA102,GW102)&gt;PARAMETRELER!$D$21:$D$24), (SUM(G102,AC102,AY102,BU102,CQ102,DM102,EI102,FE102,GA102,GW102)-PARAMETRELER!$D$21:$D$24), {0.15;0.05;0.07;0.08})-SUM($H$2,H102,AD102,AZ102,BV102,CR102,DN102,EJ102,FF102,GB102)</f>
        <v>3400.4250000000029</v>
      </c>
      <c r="GY102" s="7">
        <f>PARAMETRELER!$D$17</f>
        <v>3400.4250000000029</v>
      </c>
      <c r="GZ102" s="7">
        <f t="shared" si="357"/>
        <v>170021.25</v>
      </c>
      <c r="HA102" s="7">
        <f t="shared" si="358"/>
        <v>153019.125</v>
      </c>
      <c r="HB102" s="7">
        <f t="shared" si="359"/>
        <v>20002.5</v>
      </c>
      <c r="HC102" s="5">
        <f>PARAMETRELER!$D$6</f>
        <v>20002.5</v>
      </c>
      <c r="HD102" s="7">
        <f t="shared" si="360"/>
        <v>0</v>
      </c>
      <c r="HE102" s="7">
        <f>IF(GS102&lt;=PARAMETRELER!$D$6,0,HD102*0.00759)</f>
        <v>0</v>
      </c>
      <c r="HF102" s="20">
        <f t="shared" ref="HF102:HF165" si="471">GS102-GU102-GV102-GX102-HE102+GY102</f>
        <v>17002.125</v>
      </c>
      <c r="HG102" s="21">
        <f t="shared" ref="HG102:HG165" si="472">IF(GS102&lt;GT102,GS102,GT102)*0.205</f>
        <v>4100.5124999999998</v>
      </c>
      <c r="HH102" s="21">
        <f t="shared" ref="HH102:HH165" si="473">IF(GS102&lt;GT102,GS102,GT102)*0.02</f>
        <v>400.05</v>
      </c>
      <c r="HI102" s="20">
        <f t="shared" ref="HI102:HI165" si="474">GS102+HG102+HH102</f>
        <v>24503.0625</v>
      </c>
      <c r="HJ102" s="44">
        <f t="shared" ref="HJ102:HJ165" si="475">IF(GR102&lt;GS102,GR102,GS102)*0.05</f>
        <v>1000.125</v>
      </c>
      <c r="HK102" s="45">
        <f t="shared" ref="HK102:HK165" si="476">HI102-HJ102</f>
        <v>23502.9375</v>
      </c>
      <c r="HM102" s="2">
        <v>100</v>
      </c>
      <c r="HN102" s="2" t="str">
        <f t="shared" ref="HN102:HN165" si="477">GR102</f>
        <v xml:space="preserve"> AD SOYAD 100</v>
      </c>
      <c r="HO102" s="7">
        <f t="shared" si="361"/>
        <v>20002.5</v>
      </c>
      <c r="HP102" s="11">
        <f>PARAMETRELER!$D$4</f>
        <v>150018.75</v>
      </c>
      <c r="HQ102" s="7">
        <f t="shared" si="362"/>
        <v>2800.3500000000004</v>
      </c>
      <c r="HR102" s="7">
        <f t="shared" si="363"/>
        <v>200.02500000000001</v>
      </c>
      <c r="HS102" s="7">
        <f t="shared" si="364"/>
        <v>17002.125</v>
      </c>
      <c r="HT102" s="7" cm="1">
        <f t="array" ref="HT102">SUMPRODUCT(--(SUM(G102,AC102,AY102,BU102,CQ102,DM102,EI102,FE102,GA102,GW102,HS102)&gt;PARAMETRELER!$D$21:$D$24), (SUM(G102,AC102,AY102,BU102,CQ102,DM102,EI102,FE102,GA102,GW102,HS102)-PARAMETRELER!$D$21:$D$24), {0.15;0.05;0.07;0.08})-SUM($H$2,H102,AD102,AZ102,BV102,CR102,DN102,EJ102,FF102,GB102,GX102)</f>
        <v>3400.4249999999993</v>
      </c>
      <c r="HU102" s="7">
        <f>PARAMETRELER!$D$18</f>
        <v>3400.4249999999993</v>
      </c>
      <c r="HV102" s="7">
        <f t="shared" si="365"/>
        <v>187023.375</v>
      </c>
      <c r="HW102" s="7">
        <f t="shared" si="366"/>
        <v>170021.25</v>
      </c>
      <c r="HX102" s="7">
        <f t="shared" si="367"/>
        <v>20002.5</v>
      </c>
      <c r="HY102" s="5">
        <f>PARAMETRELER!$D$6</f>
        <v>20002.5</v>
      </c>
      <c r="HZ102" s="7">
        <f t="shared" si="368"/>
        <v>0</v>
      </c>
      <c r="IA102" s="7">
        <f>IF(HO102&lt;=PARAMETRELER!$D$6,0,HZ102*0.00759)</f>
        <v>0</v>
      </c>
      <c r="IB102" s="20">
        <f t="shared" ref="IB102:IB165" si="478">HO102-HQ102-HR102-HT102-IA102+HU102</f>
        <v>17002.125</v>
      </c>
      <c r="IC102" s="21">
        <f t="shared" ref="IC102:IC165" si="479">IF(HO102&lt;HP102,HO102,HP102)*0.205</f>
        <v>4100.5124999999998</v>
      </c>
      <c r="ID102" s="21">
        <f t="shared" ref="ID102:ID165" si="480">IF(HO102&lt;HP102,HO102,HP102)*0.02</f>
        <v>400.05</v>
      </c>
      <c r="IE102" s="20">
        <f t="shared" ref="IE102:IE165" si="481">HO102+IC102+ID102</f>
        <v>24503.0625</v>
      </c>
      <c r="IF102" s="44">
        <f t="shared" ref="IF102:IF165" si="482">IF(HN102&lt;HO102,HN102,HO102)*0.05</f>
        <v>1000.125</v>
      </c>
      <c r="IG102" s="45">
        <f t="shared" ref="IG102:IG165" si="483">IE102-IF102</f>
        <v>23502.9375</v>
      </c>
      <c r="II102" s="2">
        <v>100</v>
      </c>
      <c r="IJ102" s="2" t="str">
        <f t="shared" ref="IJ102:IJ165" si="484">HN102</f>
        <v xml:space="preserve"> AD SOYAD 100</v>
      </c>
      <c r="IK102" s="7">
        <f t="shared" si="369"/>
        <v>20002.5</v>
      </c>
      <c r="IL102" s="11">
        <f>PARAMETRELER!$D$4</f>
        <v>150018.75</v>
      </c>
      <c r="IM102" s="7">
        <f t="shared" si="370"/>
        <v>2800.3500000000004</v>
      </c>
      <c r="IN102" s="7">
        <f t="shared" si="371"/>
        <v>200.02500000000001</v>
      </c>
      <c r="IO102" s="7">
        <f t="shared" si="372"/>
        <v>17002.125</v>
      </c>
      <c r="IP102" s="7" cm="1">
        <f t="array" ref="IP102">SUMPRODUCT(--(SUM(G102,AC102,AY102,BU102,CQ102,DM102,EI102,FE102,GA102,GW102,HS102,IO102)&gt;PARAMETRELER!$D$21:$D$24), (SUM(G102,AC102,AY102,BU102,CQ102,DM102,EI102,FE102,GA102,GW102,HS102,IO102)-PARAMETRELER!$D$21:$D$24), {0.15;0.05;0.07;0.08})-SUM($H$2,H102,AD102,AZ102,BV102,CR102,DN102,EJ102,FF102,GB102,GX102,HT102)</f>
        <v>3400.4249999999993</v>
      </c>
      <c r="IQ102" s="7">
        <f>PARAMETRELER!$D$19</f>
        <v>3400.4249999999993</v>
      </c>
      <c r="IR102" s="7">
        <f t="shared" si="373"/>
        <v>204025.5</v>
      </c>
      <c r="IS102" s="7">
        <f t="shared" si="374"/>
        <v>187023.375</v>
      </c>
      <c r="IT102" s="7">
        <f t="shared" si="375"/>
        <v>20002.5</v>
      </c>
      <c r="IU102" s="5">
        <f>PARAMETRELER!$D$6</f>
        <v>20002.5</v>
      </c>
      <c r="IV102" s="7">
        <f t="shared" si="376"/>
        <v>0</v>
      </c>
      <c r="IW102" s="7">
        <f>IF(IK102&lt;=PARAMETRELER!$D$6,0,IV102*0.00759)</f>
        <v>0</v>
      </c>
      <c r="IX102" s="20">
        <f t="shared" ref="IX102:IX165" si="485">IK102-IM102-IN102-IP102-IW102+IQ102</f>
        <v>17002.125</v>
      </c>
      <c r="IY102" s="21">
        <f t="shared" ref="IY102:IY165" si="486">IF(IK102&lt;IL102,IK102,IL102)*0.205</f>
        <v>4100.5124999999998</v>
      </c>
      <c r="IZ102" s="21">
        <f t="shared" ref="IZ102:IZ165" si="487">IF(IK102&lt;IL102,IK102,IL102)*0.02</f>
        <v>400.05</v>
      </c>
      <c r="JA102" s="20">
        <f t="shared" ref="JA102:JA165" si="488">IK102+IY102+IZ102</f>
        <v>24503.0625</v>
      </c>
      <c r="JB102" s="44">
        <f t="shared" ref="JB102:JB165" si="489">IF(IJ102&lt;IK102,IJ102,IK102)*0.05</f>
        <v>1000.125</v>
      </c>
      <c r="JC102" s="45">
        <f t="shared" ref="JC102:JC165" si="490">JA102-JB102</f>
        <v>23502.9375</v>
      </c>
    </row>
    <row r="103" spans="1:263" ht="15.6" x14ac:dyDescent="0.3">
      <c r="A103" s="3">
        <v>101</v>
      </c>
      <c r="B103" s="3" t="str">
        <f>'YILLIK MALİYET RAPORU'!B103</f>
        <v xml:space="preserve"> AD SOYAD 101</v>
      </c>
      <c r="C103" s="4">
        <f>'YILLIK MALİYET RAPORU'!C103</f>
        <v>20002.5</v>
      </c>
      <c r="D103" s="4">
        <f>PARAMETRELER!$D$4</f>
        <v>150018.75</v>
      </c>
      <c r="E103" s="4">
        <f t="shared" si="202"/>
        <v>2800.3500000000004</v>
      </c>
      <c r="F103" s="4">
        <f t="shared" si="203"/>
        <v>200.02500000000001</v>
      </c>
      <c r="G103" s="4">
        <f t="shared" si="204"/>
        <v>17002.125</v>
      </c>
      <c r="H103" s="4" cm="1">
        <f t="array" ref="H103">SUMPRODUCT(--(SUM(G103:G103)&gt;PARAMETRELER!$D$21:$D$24), (SUM(G103:G103)-PARAMETRELER!$D$21:$D$24), {0.15;0.05;0.07;0.08})-SUM($H$2:$H$2)</f>
        <v>2550.3187499999999</v>
      </c>
      <c r="I103" s="4">
        <f>PARAMETRELER!$D$8</f>
        <v>2550.3187499999999</v>
      </c>
      <c r="J103" s="4">
        <f t="shared" si="379"/>
        <v>17002.125</v>
      </c>
      <c r="K103" s="4">
        <v>0</v>
      </c>
      <c r="L103" s="4">
        <f t="shared" si="206"/>
        <v>20002.5</v>
      </c>
      <c r="M103" s="4">
        <f>PARAMETRELER!$D$6</f>
        <v>20002.5</v>
      </c>
      <c r="N103" s="4">
        <f t="shared" si="313"/>
        <v>0</v>
      </c>
      <c r="O103" s="4">
        <f>IF(C103&lt;=PARAMETRELER!$D$6,0,N103*0.00759)</f>
        <v>0</v>
      </c>
      <c r="P103" s="20">
        <f t="shared" si="207"/>
        <v>17002.125</v>
      </c>
      <c r="Q103" s="21">
        <f t="shared" si="208"/>
        <v>4100.5124999999998</v>
      </c>
      <c r="R103" s="21">
        <f t="shared" si="209"/>
        <v>400.05</v>
      </c>
      <c r="S103" s="22">
        <f t="shared" si="210"/>
        <v>24503.0625</v>
      </c>
      <c r="T103" s="44">
        <f t="shared" si="211"/>
        <v>1000.125</v>
      </c>
      <c r="U103" s="45">
        <f t="shared" si="380"/>
        <v>23502.9375</v>
      </c>
      <c r="W103" s="3">
        <v>101</v>
      </c>
      <c r="X103" s="3" t="str">
        <f t="shared" si="212"/>
        <v xml:space="preserve"> AD SOYAD 101</v>
      </c>
      <c r="Y103" s="4">
        <f t="shared" si="213"/>
        <v>20002.5</v>
      </c>
      <c r="Z103" s="4">
        <f>PARAMETRELER!$D$4</f>
        <v>150018.75</v>
      </c>
      <c r="AA103" s="4">
        <f t="shared" si="381"/>
        <v>2800.3500000000004</v>
      </c>
      <c r="AB103" s="4">
        <f t="shared" si="382"/>
        <v>200.02500000000001</v>
      </c>
      <c r="AC103" s="4">
        <f t="shared" si="383"/>
        <v>17002.125</v>
      </c>
      <c r="AD103" s="4" cm="1">
        <f t="array" ref="AD103">SUMPRODUCT(--(SUM(G103,AC103)&gt;PARAMETRELER!$D$21:$D$24), (SUM(G103,AC103)-PARAMETRELER!$D$21:$D$24), {0.15;0.05;0.07;0.08})-SUM($H$2,H103)</f>
        <v>2550.3187499999999</v>
      </c>
      <c r="AE103" s="4">
        <f>PARAMETRELER!$D$9</f>
        <v>2550.3187499999999</v>
      </c>
      <c r="AF103" s="4">
        <f t="shared" si="384"/>
        <v>34004.25</v>
      </c>
      <c r="AG103" s="4">
        <f t="shared" si="385"/>
        <v>17002.125</v>
      </c>
      <c r="AH103" s="4">
        <f t="shared" si="386"/>
        <v>20002.5</v>
      </c>
      <c r="AI103" s="4">
        <f>PARAMETRELER!$D$6</f>
        <v>20002.5</v>
      </c>
      <c r="AJ103" s="4">
        <f t="shared" si="316"/>
        <v>0</v>
      </c>
      <c r="AK103" s="4">
        <f>IF(Y103&lt;=PARAMETRELER!$D$6,0,AJ103*0.00759)</f>
        <v>0</v>
      </c>
      <c r="AL103" s="20">
        <f t="shared" si="387"/>
        <v>17002.125</v>
      </c>
      <c r="AM103" s="21">
        <f t="shared" si="388"/>
        <v>4100.5124999999998</v>
      </c>
      <c r="AN103" s="21">
        <f t="shared" si="389"/>
        <v>400.05</v>
      </c>
      <c r="AO103" s="22">
        <f t="shared" si="390"/>
        <v>24503.0625</v>
      </c>
      <c r="AP103" s="44">
        <f t="shared" si="391"/>
        <v>1000.125</v>
      </c>
      <c r="AQ103" s="45">
        <f t="shared" si="392"/>
        <v>23502.9375</v>
      </c>
      <c r="AS103" s="3">
        <v>101</v>
      </c>
      <c r="AT103" s="3" t="str">
        <f t="shared" si="393"/>
        <v xml:space="preserve"> AD SOYAD 101</v>
      </c>
      <c r="AU103" s="4">
        <f t="shared" si="394"/>
        <v>20002.5</v>
      </c>
      <c r="AV103" s="4">
        <f>PARAMETRELER!$D$4</f>
        <v>150018.75</v>
      </c>
      <c r="AW103" s="4">
        <f t="shared" si="395"/>
        <v>2800.3500000000004</v>
      </c>
      <c r="AX103" s="4">
        <f t="shared" si="396"/>
        <v>200.02500000000001</v>
      </c>
      <c r="AY103" s="4">
        <f t="shared" si="397"/>
        <v>17002.125</v>
      </c>
      <c r="AZ103" s="4" cm="1">
        <f t="array" ref="AZ103">SUMPRODUCT(--(SUM(G103,AC103,AY103)&gt;PARAMETRELER!$D$21:$D$24), (SUM(G103,AC103,AY103)-PARAMETRELER!$D$21:$D$24), {0.15;0.05;0.07;0.08})-SUM($H$2,H103,AD103)</f>
        <v>2550.3187499999995</v>
      </c>
      <c r="BA103" s="4">
        <f>PARAMETRELER!$D$10</f>
        <v>2550.3187499999995</v>
      </c>
      <c r="BB103" s="4">
        <f t="shared" si="398"/>
        <v>51006.375</v>
      </c>
      <c r="BC103" s="4">
        <f t="shared" si="399"/>
        <v>34004.25</v>
      </c>
      <c r="BD103" s="4">
        <f t="shared" si="400"/>
        <v>20002.5</v>
      </c>
      <c r="BE103" s="4">
        <f>PARAMETRELER!$D$6</f>
        <v>20002.5</v>
      </c>
      <c r="BF103" s="4">
        <f t="shared" si="319"/>
        <v>0</v>
      </c>
      <c r="BG103" s="4">
        <f>IF(AU103&lt;=PARAMETRELER!$D$6,0,BF103*0.00759)</f>
        <v>0</v>
      </c>
      <c r="BH103" s="20">
        <f t="shared" si="401"/>
        <v>17002.125</v>
      </c>
      <c r="BI103" s="21">
        <f t="shared" si="402"/>
        <v>4100.5124999999998</v>
      </c>
      <c r="BJ103" s="21">
        <f t="shared" si="403"/>
        <v>400.05</v>
      </c>
      <c r="BK103" s="22">
        <f t="shared" si="404"/>
        <v>24503.0625</v>
      </c>
      <c r="BL103" s="44">
        <f t="shared" si="405"/>
        <v>1000.125</v>
      </c>
      <c r="BM103" s="45">
        <f t="shared" si="406"/>
        <v>23502.9375</v>
      </c>
      <c r="BO103" s="3">
        <v>101</v>
      </c>
      <c r="BP103" s="3" t="str">
        <f t="shared" si="407"/>
        <v xml:space="preserve"> AD SOYAD 101</v>
      </c>
      <c r="BQ103" s="4">
        <f t="shared" si="408"/>
        <v>20002.5</v>
      </c>
      <c r="BR103" s="4">
        <f>PARAMETRELER!$D$4</f>
        <v>150018.75</v>
      </c>
      <c r="BS103" s="4">
        <f t="shared" si="409"/>
        <v>2800.3500000000004</v>
      </c>
      <c r="BT103" s="4">
        <f t="shared" si="410"/>
        <v>200.02500000000001</v>
      </c>
      <c r="BU103" s="4">
        <f t="shared" si="411"/>
        <v>17002.125</v>
      </c>
      <c r="BV103" s="4" cm="1">
        <f t="array" ref="BV103">SUMPRODUCT(--(SUM(G103,AC103,AY103,BU103)&gt;PARAMETRELER!$D$21:$D$24), (SUM(G103,AC103,AY103,BU103)-PARAMETRELER!$D$21:$D$24), {0.15;0.05;0.07;0.08})-SUM($H$2,H103,AD103,AZ103)</f>
        <v>2550.3187500000004</v>
      </c>
      <c r="BW103" s="4">
        <f>PARAMETRELER!$D$11</f>
        <v>2550.3187500000004</v>
      </c>
      <c r="BX103" s="4">
        <f t="shared" si="412"/>
        <v>68008.5</v>
      </c>
      <c r="BY103" s="4">
        <f t="shared" si="413"/>
        <v>51006.375</v>
      </c>
      <c r="BZ103" s="4">
        <f t="shared" si="414"/>
        <v>20002.5</v>
      </c>
      <c r="CA103" s="4">
        <f>PARAMETRELER!$D$6</f>
        <v>20002.5</v>
      </c>
      <c r="CB103" s="4">
        <f t="shared" si="322"/>
        <v>0</v>
      </c>
      <c r="CC103" s="4">
        <f>IF(BQ103&lt;=PARAMETRELER!$D$6,0,CB103*0.00759)</f>
        <v>0</v>
      </c>
      <c r="CD103" s="20">
        <f t="shared" si="415"/>
        <v>17002.125</v>
      </c>
      <c r="CE103" s="21">
        <f t="shared" si="416"/>
        <v>4100.5124999999998</v>
      </c>
      <c r="CF103" s="21">
        <f t="shared" si="417"/>
        <v>400.05</v>
      </c>
      <c r="CG103" s="22">
        <f t="shared" si="418"/>
        <v>24503.0625</v>
      </c>
      <c r="CH103" s="44">
        <f t="shared" si="419"/>
        <v>1000.125</v>
      </c>
      <c r="CI103" s="45">
        <f t="shared" si="420"/>
        <v>23502.9375</v>
      </c>
      <c r="CK103" s="3">
        <v>101</v>
      </c>
      <c r="CL103" s="3" t="str">
        <f t="shared" si="421"/>
        <v xml:space="preserve"> AD SOYAD 101</v>
      </c>
      <c r="CM103" s="4">
        <f t="shared" si="422"/>
        <v>20002.5</v>
      </c>
      <c r="CN103" s="4">
        <f>PARAMETRELER!$D$4</f>
        <v>150018.75</v>
      </c>
      <c r="CO103" s="4">
        <f t="shared" si="423"/>
        <v>2800.3500000000004</v>
      </c>
      <c r="CP103" s="4">
        <f t="shared" si="424"/>
        <v>200.02500000000001</v>
      </c>
      <c r="CQ103" s="4">
        <f t="shared" si="425"/>
        <v>17002.125</v>
      </c>
      <c r="CR103" s="4" cm="1">
        <f t="array" ref="CR103">SUMPRODUCT(--(SUM(G103,AC103,AY103,BU103,CQ103)&gt;PARAMETRELER!$D$21:$D$24), (SUM(G103,AC103,AY103,BU103,CQ103)-PARAMETRELER!$D$21:$D$24), {0.15;0.05;0.07;0.08})-SUM($H$2,H103,AD103,AZ103,BV103)</f>
        <v>2550.3187500000004</v>
      </c>
      <c r="CS103" s="4">
        <f>PARAMETRELER!$D$12</f>
        <v>2550.3187500000004</v>
      </c>
      <c r="CT103" s="4">
        <f t="shared" si="426"/>
        <v>85010.625</v>
      </c>
      <c r="CU103" s="4">
        <f t="shared" si="427"/>
        <v>68008.5</v>
      </c>
      <c r="CV103" s="4">
        <f t="shared" si="428"/>
        <v>20002.5</v>
      </c>
      <c r="CW103" s="4">
        <f>PARAMETRELER!$D$6</f>
        <v>20002.5</v>
      </c>
      <c r="CX103" s="4">
        <f t="shared" si="325"/>
        <v>0</v>
      </c>
      <c r="CY103" s="4">
        <f>IF(CM103&lt;=PARAMETRELER!$D$6,0,CX103*0.00759)</f>
        <v>0</v>
      </c>
      <c r="CZ103" s="20">
        <f t="shared" si="429"/>
        <v>17002.125</v>
      </c>
      <c r="DA103" s="21">
        <f t="shared" si="430"/>
        <v>4100.5124999999998</v>
      </c>
      <c r="DB103" s="21">
        <f t="shared" si="431"/>
        <v>400.05</v>
      </c>
      <c r="DC103" s="22">
        <f t="shared" si="432"/>
        <v>24503.0625</v>
      </c>
      <c r="DD103" s="44">
        <f t="shared" si="433"/>
        <v>1000.125</v>
      </c>
      <c r="DE103" s="45">
        <f t="shared" si="434"/>
        <v>23502.9375</v>
      </c>
      <c r="DG103" s="3">
        <v>101</v>
      </c>
      <c r="DH103" s="3" t="str">
        <f t="shared" si="435"/>
        <v xml:space="preserve"> AD SOYAD 101</v>
      </c>
      <c r="DI103" s="4">
        <f t="shared" si="436"/>
        <v>20002.5</v>
      </c>
      <c r="DJ103" s="4">
        <f>PARAMETRELER!$D$4</f>
        <v>150018.75</v>
      </c>
      <c r="DK103" s="4">
        <f t="shared" si="437"/>
        <v>2800.3500000000004</v>
      </c>
      <c r="DL103" s="4">
        <f t="shared" si="438"/>
        <v>200.02500000000001</v>
      </c>
      <c r="DM103" s="4">
        <f t="shared" si="439"/>
        <v>17002.125</v>
      </c>
      <c r="DN103" s="4" cm="1">
        <f t="array" ref="DN103">SUMPRODUCT(--(SUM(G103,AC103,AY103,BU103,CQ103,DM103)&gt;PARAMETRELER!$D$21:$D$24), (SUM(G103,AC103,AY103,BU103,CQ103,DM103)-PARAMETRELER!$D$21:$D$24), {0.15;0.05;0.07;0.08})-SUM($H$2,H103,AD103,AZ103,BV103,CR103)</f>
        <v>2550.3187499999985</v>
      </c>
      <c r="DO103" s="4">
        <f>PARAMETRELER!$D$13</f>
        <v>2550.3187499999985</v>
      </c>
      <c r="DP103" s="4">
        <f t="shared" si="440"/>
        <v>102012.75</v>
      </c>
      <c r="DQ103" s="4">
        <f t="shared" si="441"/>
        <v>85010.625</v>
      </c>
      <c r="DR103" s="4">
        <f t="shared" si="442"/>
        <v>20002.5</v>
      </c>
      <c r="DS103" s="4">
        <f>PARAMETRELER!$D$6</f>
        <v>20002.5</v>
      </c>
      <c r="DT103" s="4">
        <f t="shared" si="328"/>
        <v>0</v>
      </c>
      <c r="DU103" s="4">
        <f>IF(DI103&lt;=PARAMETRELER!$D$6,0,DT103*0.00759)</f>
        <v>0</v>
      </c>
      <c r="DV103" s="20">
        <f t="shared" si="443"/>
        <v>17002.125</v>
      </c>
      <c r="DW103" s="21">
        <f t="shared" si="444"/>
        <v>4100.5124999999998</v>
      </c>
      <c r="DX103" s="21">
        <f t="shared" si="445"/>
        <v>400.05</v>
      </c>
      <c r="DY103" s="22">
        <f t="shared" si="446"/>
        <v>24503.0625</v>
      </c>
      <c r="DZ103" s="44">
        <f t="shared" si="447"/>
        <v>1000.125</v>
      </c>
      <c r="EA103" s="45">
        <f t="shared" si="448"/>
        <v>23502.9375</v>
      </c>
      <c r="EC103" s="3">
        <v>101</v>
      </c>
      <c r="ED103" s="3" t="str">
        <f t="shared" si="449"/>
        <v xml:space="preserve"> AD SOYAD 101</v>
      </c>
      <c r="EE103" s="4">
        <f t="shared" si="329"/>
        <v>20002.5</v>
      </c>
      <c r="EF103" s="4">
        <f>PARAMETRELER!$D$4</f>
        <v>150018.75</v>
      </c>
      <c r="EG103" s="4">
        <f t="shared" si="330"/>
        <v>2800.3500000000004</v>
      </c>
      <c r="EH103" s="4">
        <f t="shared" si="331"/>
        <v>200.02500000000001</v>
      </c>
      <c r="EI103" s="4">
        <f t="shared" si="332"/>
        <v>17002.125</v>
      </c>
      <c r="EJ103" s="4" cm="1">
        <f t="array" ref="EJ103">SUMPRODUCT(--(SUM(G103,AC103,AY103,BU103,CQ103,DM103,EI103)&gt;PARAMETRELER!$D$21:$D$24), (SUM(G103,AC103,AY103,BU103,CQ103,DM103,EI103)-PARAMETRELER!$D$21:$D$24), {0.15;0.05;0.07;0.08})-SUM($H$2,H103,AD103,AZ103,BV103,CR103,DN103)</f>
        <v>3001.0625000000036</v>
      </c>
      <c r="EK103" s="4">
        <f>PARAMETRELER!$D$14</f>
        <v>3001.0625000000036</v>
      </c>
      <c r="EL103" s="4">
        <f t="shared" si="333"/>
        <v>119014.875</v>
      </c>
      <c r="EM103" s="4">
        <f t="shared" si="334"/>
        <v>102012.75</v>
      </c>
      <c r="EN103" s="4">
        <f t="shared" si="335"/>
        <v>20002.5</v>
      </c>
      <c r="EO103" s="4">
        <f>PARAMETRELER!$D$6</f>
        <v>20002.5</v>
      </c>
      <c r="EP103" s="4">
        <f t="shared" si="336"/>
        <v>0</v>
      </c>
      <c r="EQ103" s="4">
        <f>IF(EE103&lt;=PARAMETRELER!$D$6,0,EP103*0.00759)</f>
        <v>0</v>
      </c>
      <c r="ER103" s="20">
        <f t="shared" si="450"/>
        <v>17002.125</v>
      </c>
      <c r="ES103" s="21">
        <f t="shared" si="451"/>
        <v>4100.5124999999998</v>
      </c>
      <c r="ET103" s="21">
        <f t="shared" si="452"/>
        <v>400.05</v>
      </c>
      <c r="EU103" s="22">
        <f t="shared" si="453"/>
        <v>24503.0625</v>
      </c>
      <c r="EV103" s="44">
        <f t="shared" si="454"/>
        <v>1000.125</v>
      </c>
      <c r="EW103" s="45">
        <f t="shared" si="455"/>
        <v>23502.9375</v>
      </c>
      <c r="EY103" s="3">
        <v>101</v>
      </c>
      <c r="EZ103" s="3" t="str">
        <f t="shared" si="456"/>
        <v xml:space="preserve"> AD SOYAD 101</v>
      </c>
      <c r="FA103" s="4">
        <f t="shared" si="337"/>
        <v>20002.5</v>
      </c>
      <c r="FB103" s="4">
        <f>PARAMETRELER!$D$4</f>
        <v>150018.75</v>
      </c>
      <c r="FC103" s="4">
        <f t="shared" si="338"/>
        <v>2800.3500000000004</v>
      </c>
      <c r="FD103" s="4">
        <f t="shared" si="339"/>
        <v>200.02500000000001</v>
      </c>
      <c r="FE103" s="4">
        <f t="shared" si="340"/>
        <v>17002.125</v>
      </c>
      <c r="FF103" s="4" cm="1">
        <f t="array" ref="FF103">SUMPRODUCT(--(SUM(G103,AC103,AY103,BU103,CQ103,DM103,EI103,FE103)&gt;PARAMETRELER!$D$21:$D$24), (SUM(G103,AC103,AY103,BU103,CQ103,DM103,EI103,FE103)-PARAMETRELER!$D$21:$D$24), {0.15;0.05;0.07;0.08})-SUM($H$2,H103,AD103,AZ103,BV103,CR103,DN103,EJ103)</f>
        <v>3400.4249999999956</v>
      </c>
      <c r="FG103" s="4">
        <f>PARAMETRELER!$D$15</f>
        <v>3400.4249999999956</v>
      </c>
      <c r="FH103" s="4">
        <f t="shared" si="341"/>
        <v>136017</v>
      </c>
      <c r="FI103" s="4">
        <f t="shared" si="342"/>
        <v>119014.875</v>
      </c>
      <c r="FJ103" s="4">
        <f t="shared" si="343"/>
        <v>20002.5</v>
      </c>
      <c r="FK103" s="4">
        <f>PARAMETRELER!$D$6</f>
        <v>20002.5</v>
      </c>
      <c r="FL103" s="4">
        <f t="shared" si="344"/>
        <v>0</v>
      </c>
      <c r="FM103" s="4">
        <f>IF(FA103&lt;=PARAMETRELER!$D$6,0,FL103*0.00759)</f>
        <v>0</v>
      </c>
      <c r="FN103" s="20">
        <f t="shared" si="457"/>
        <v>17002.125</v>
      </c>
      <c r="FO103" s="21">
        <f t="shared" si="458"/>
        <v>4100.5124999999998</v>
      </c>
      <c r="FP103" s="21">
        <f t="shared" si="459"/>
        <v>400.05</v>
      </c>
      <c r="FQ103" s="22">
        <f t="shared" si="460"/>
        <v>24503.0625</v>
      </c>
      <c r="FR103" s="44">
        <f t="shared" si="461"/>
        <v>1000.125</v>
      </c>
      <c r="FS103" s="45">
        <f t="shared" si="462"/>
        <v>23502.9375</v>
      </c>
      <c r="FU103" s="3">
        <v>101</v>
      </c>
      <c r="FV103" s="3" t="str">
        <f t="shared" si="463"/>
        <v xml:space="preserve"> AD SOYAD 101</v>
      </c>
      <c r="FW103" s="4">
        <f t="shared" si="345"/>
        <v>20002.5</v>
      </c>
      <c r="FX103" s="4">
        <f>PARAMETRELER!$D$4</f>
        <v>150018.75</v>
      </c>
      <c r="FY103" s="4">
        <f t="shared" si="346"/>
        <v>2800.3500000000004</v>
      </c>
      <c r="FZ103" s="4">
        <f t="shared" si="347"/>
        <v>200.02500000000001</v>
      </c>
      <c r="GA103" s="4">
        <f t="shared" si="348"/>
        <v>17002.125</v>
      </c>
      <c r="GB103" s="4" cm="1">
        <f t="array" ref="GB103">SUMPRODUCT(--(SUM(G103,AC103,AY103,BU103,CQ103,DM103,EI103,FE103,GA103)&gt;PARAMETRELER!$D$21:$D$24), (SUM(G103,AC103,AY103,BU103,CQ103,DM103,EI103,FE103,GA103)-PARAMETRELER!$D$21:$D$24), {0.15;0.05;0.07;0.08})-SUM($H$2,H103,AD103,AZ103,BV103,CR103,DN103,EJ103,FF103)</f>
        <v>3400.4249999999993</v>
      </c>
      <c r="GC103" s="4">
        <f>PARAMETRELER!$D$16</f>
        <v>3400.4249999999993</v>
      </c>
      <c r="GD103" s="4">
        <f t="shared" si="349"/>
        <v>153019.125</v>
      </c>
      <c r="GE103" s="4">
        <f t="shared" si="350"/>
        <v>136017</v>
      </c>
      <c r="GF103" s="4">
        <f t="shared" si="351"/>
        <v>20002.5</v>
      </c>
      <c r="GG103" s="4">
        <f>PARAMETRELER!$D$6</f>
        <v>20002.5</v>
      </c>
      <c r="GH103" s="4">
        <f t="shared" si="352"/>
        <v>0</v>
      </c>
      <c r="GI103" s="4">
        <f>IF(FW103&lt;=PARAMETRELER!$D$6,0,GH103*0.00759)</f>
        <v>0</v>
      </c>
      <c r="GJ103" s="20">
        <f t="shared" si="464"/>
        <v>17002.125</v>
      </c>
      <c r="GK103" s="21">
        <f t="shared" si="465"/>
        <v>4100.5124999999998</v>
      </c>
      <c r="GL103" s="21">
        <f t="shared" si="466"/>
        <v>400.05</v>
      </c>
      <c r="GM103" s="22">
        <f t="shared" si="467"/>
        <v>24503.0625</v>
      </c>
      <c r="GN103" s="44">
        <f t="shared" si="468"/>
        <v>1000.125</v>
      </c>
      <c r="GO103" s="45">
        <f t="shared" si="469"/>
        <v>23502.9375</v>
      </c>
      <c r="GQ103" s="3">
        <v>101</v>
      </c>
      <c r="GR103" s="3" t="str">
        <f t="shared" si="470"/>
        <v xml:space="preserve"> AD SOYAD 101</v>
      </c>
      <c r="GS103" s="4">
        <f t="shared" si="353"/>
        <v>20002.5</v>
      </c>
      <c r="GT103" s="4">
        <f>PARAMETRELER!$D$4</f>
        <v>150018.75</v>
      </c>
      <c r="GU103" s="4">
        <f t="shared" si="354"/>
        <v>2800.3500000000004</v>
      </c>
      <c r="GV103" s="4">
        <f t="shared" si="355"/>
        <v>200.02500000000001</v>
      </c>
      <c r="GW103" s="4">
        <f t="shared" si="356"/>
        <v>17002.125</v>
      </c>
      <c r="GX103" s="4" cm="1">
        <f t="array" ref="GX103">SUMPRODUCT(--(SUM(G103,AC103,AY103,BU103,CQ103,DM103,EI103,FE103,GA103,GW103)&gt;PARAMETRELER!$D$21:$D$24), (SUM(G103,AC103,AY103,BU103,CQ103,DM103,EI103,FE103,GA103,GW103)-PARAMETRELER!$D$21:$D$24), {0.15;0.05;0.07;0.08})-SUM($H$2,H103,AD103,AZ103,BV103,CR103,DN103,EJ103,FF103,GB103)</f>
        <v>3400.4250000000029</v>
      </c>
      <c r="GY103" s="4">
        <f>PARAMETRELER!$D$17</f>
        <v>3400.4250000000029</v>
      </c>
      <c r="GZ103" s="4">
        <f t="shared" si="357"/>
        <v>170021.25</v>
      </c>
      <c r="HA103" s="4">
        <f t="shared" si="358"/>
        <v>153019.125</v>
      </c>
      <c r="HB103" s="4">
        <f t="shared" si="359"/>
        <v>20002.5</v>
      </c>
      <c r="HC103" s="4">
        <f>PARAMETRELER!$D$6</f>
        <v>20002.5</v>
      </c>
      <c r="HD103" s="4">
        <f t="shared" si="360"/>
        <v>0</v>
      </c>
      <c r="HE103" s="4">
        <f>IF(GS103&lt;=PARAMETRELER!$D$6,0,HD103*0.00759)</f>
        <v>0</v>
      </c>
      <c r="HF103" s="20">
        <f t="shared" si="471"/>
        <v>17002.125</v>
      </c>
      <c r="HG103" s="21">
        <f t="shared" si="472"/>
        <v>4100.5124999999998</v>
      </c>
      <c r="HH103" s="21">
        <f t="shared" si="473"/>
        <v>400.05</v>
      </c>
      <c r="HI103" s="22">
        <f t="shared" si="474"/>
        <v>24503.0625</v>
      </c>
      <c r="HJ103" s="44">
        <f t="shared" si="475"/>
        <v>1000.125</v>
      </c>
      <c r="HK103" s="45">
        <f t="shared" si="476"/>
        <v>23502.9375</v>
      </c>
      <c r="HM103" s="3">
        <v>101</v>
      </c>
      <c r="HN103" s="3" t="str">
        <f t="shared" si="477"/>
        <v xml:space="preserve"> AD SOYAD 101</v>
      </c>
      <c r="HO103" s="4">
        <f t="shared" si="361"/>
        <v>20002.5</v>
      </c>
      <c r="HP103" s="4">
        <f>PARAMETRELER!$D$4</f>
        <v>150018.75</v>
      </c>
      <c r="HQ103" s="4">
        <f t="shared" si="362"/>
        <v>2800.3500000000004</v>
      </c>
      <c r="HR103" s="4">
        <f t="shared" si="363"/>
        <v>200.02500000000001</v>
      </c>
      <c r="HS103" s="4">
        <f t="shared" si="364"/>
        <v>17002.125</v>
      </c>
      <c r="HT103" s="4" cm="1">
        <f t="array" ref="HT103">SUMPRODUCT(--(SUM(G103,AC103,AY103,BU103,CQ103,DM103,EI103,FE103,GA103,GW103,HS103)&gt;PARAMETRELER!$D$21:$D$24), (SUM(G103,AC103,AY103,BU103,CQ103,DM103,EI103,FE103,GA103,GW103,HS103)-PARAMETRELER!$D$21:$D$24), {0.15;0.05;0.07;0.08})-SUM($H$2,H103,AD103,AZ103,BV103,CR103,DN103,EJ103,FF103,GB103,GX103)</f>
        <v>3400.4249999999993</v>
      </c>
      <c r="HU103" s="4">
        <f>PARAMETRELER!$D$18</f>
        <v>3400.4249999999993</v>
      </c>
      <c r="HV103" s="4">
        <f t="shared" si="365"/>
        <v>187023.375</v>
      </c>
      <c r="HW103" s="4">
        <f t="shared" si="366"/>
        <v>170021.25</v>
      </c>
      <c r="HX103" s="4">
        <f t="shared" si="367"/>
        <v>20002.5</v>
      </c>
      <c r="HY103" s="4">
        <f>PARAMETRELER!$D$6</f>
        <v>20002.5</v>
      </c>
      <c r="HZ103" s="4">
        <f t="shared" si="368"/>
        <v>0</v>
      </c>
      <c r="IA103" s="4">
        <f>IF(HO103&lt;=PARAMETRELER!$D$6,0,HZ103*0.00759)</f>
        <v>0</v>
      </c>
      <c r="IB103" s="20">
        <f t="shared" si="478"/>
        <v>17002.125</v>
      </c>
      <c r="IC103" s="21">
        <f t="shared" si="479"/>
        <v>4100.5124999999998</v>
      </c>
      <c r="ID103" s="21">
        <f t="shared" si="480"/>
        <v>400.05</v>
      </c>
      <c r="IE103" s="22">
        <f t="shared" si="481"/>
        <v>24503.0625</v>
      </c>
      <c r="IF103" s="44">
        <f t="shared" si="482"/>
        <v>1000.125</v>
      </c>
      <c r="IG103" s="45">
        <f t="shared" si="483"/>
        <v>23502.9375</v>
      </c>
      <c r="II103" s="3">
        <v>101</v>
      </c>
      <c r="IJ103" s="3" t="str">
        <f t="shared" si="484"/>
        <v xml:space="preserve"> AD SOYAD 101</v>
      </c>
      <c r="IK103" s="4">
        <f t="shared" si="369"/>
        <v>20002.5</v>
      </c>
      <c r="IL103" s="4">
        <f>PARAMETRELER!$D$4</f>
        <v>150018.75</v>
      </c>
      <c r="IM103" s="4">
        <f t="shared" si="370"/>
        <v>2800.3500000000004</v>
      </c>
      <c r="IN103" s="4">
        <f t="shared" si="371"/>
        <v>200.02500000000001</v>
      </c>
      <c r="IO103" s="4">
        <f t="shared" si="372"/>
        <v>17002.125</v>
      </c>
      <c r="IP103" s="4" cm="1">
        <f t="array" ref="IP103">SUMPRODUCT(--(SUM(G103,AC103,AY103,BU103,CQ103,DM103,EI103,FE103,GA103,GW103,HS103,IO103)&gt;PARAMETRELER!$D$21:$D$24), (SUM(G103,AC103,AY103,BU103,CQ103,DM103,EI103,FE103,GA103,GW103,HS103,IO103)-PARAMETRELER!$D$21:$D$24), {0.15;0.05;0.07;0.08})-SUM($H$2,H103,AD103,AZ103,BV103,CR103,DN103,EJ103,FF103,GB103,GX103,HT103)</f>
        <v>3400.4249999999993</v>
      </c>
      <c r="IQ103" s="4">
        <f>PARAMETRELER!$D$19</f>
        <v>3400.4249999999993</v>
      </c>
      <c r="IR103" s="4">
        <f t="shared" si="373"/>
        <v>204025.5</v>
      </c>
      <c r="IS103" s="4">
        <f t="shared" si="374"/>
        <v>187023.375</v>
      </c>
      <c r="IT103" s="4">
        <f t="shared" si="375"/>
        <v>20002.5</v>
      </c>
      <c r="IU103" s="4">
        <f>PARAMETRELER!$D$6</f>
        <v>20002.5</v>
      </c>
      <c r="IV103" s="4">
        <f t="shared" si="376"/>
        <v>0</v>
      </c>
      <c r="IW103" s="4">
        <f>IF(IK103&lt;=PARAMETRELER!$D$6,0,IV103*0.00759)</f>
        <v>0</v>
      </c>
      <c r="IX103" s="20">
        <f t="shared" si="485"/>
        <v>17002.125</v>
      </c>
      <c r="IY103" s="21">
        <f t="shared" si="486"/>
        <v>4100.5124999999998</v>
      </c>
      <c r="IZ103" s="21">
        <f t="shared" si="487"/>
        <v>400.05</v>
      </c>
      <c r="JA103" s="22">
        <f t="shared" si="488"/>
        <v>24503.0625</v>
      </c>
      <c r="JB103" s="44">
        <f t="shared" si="489"/>
        <v>1000.125</v>
      </c>
      <c r="JC103" s="45">
        <f t="shared" si="490"/>
        <v>23502.9375</v>
      </c>
    </row>
    <row r="104" spans="1:263" ht="15.6" x14ac:dyDescent="0.3">
      <c r="A104" s="2">
        <v>102</v>
      </c>
      <c r="B104" s="2" t="str">
        <f>'YILLIK MALİYET RAPORU'!B104</f>
        <v xml:space="preserve"> AD SOYAD 102</v>
      </c>
      <c r="C104" s="7">
        <f>'YILLIK MALİYET RAPORU'!C104</f>
        <v>20002.5</v>
      </c>
      <c r="D104" s="11">
        <f>PARAMETRELER!$D$4</f>
        <v>150018.75</v>
      </c>
      <c r="E104" s="7">
        <f t="shared" si="202"/>
        <v>2800.3500000000004</v>
      </c>
      <c r="F104" s="7">
        <f t="shared" si="203"/>
        <v>200.02500000000001</v>
      </c>
      <c r="G104" s="7">
        <f t="shared" si="204"/>
        <v>17002.125</v>
      </c>
      <c r="H104" s="7" cm="1">
        <f t="array" ref="H104">SUMPRODUCT(--(SUM(G104:G104)&gt;PARAMETRELER!$D$21:$D$24), (SUM(G104:G104)-PARAMETRELER!$D$21:$D$24), {0.15;0.05;0.07;0.08})-SUM($H$2:$H$2)</f>
        <v>2550.3187499999999</v>
      </c>
      <c r="I104" s="7">
        <f>PARAMETRELER!$D$8</f>
        <v>2550.3187499999999</v>
      </c>
      <c r="J104" s="7">
        <f t="shared" si="379"/>
        <v>17002.125</v>
      </c>
      <c r="K104" s="7">
        <v>0</v>
      </c>
      <c r="L104" s="7">
        <f t="shared" si="206"/>
        <v>20002.5</v>
      </c>
      <c r="M104" s="5">
        <f>PARAMETRELER!$D$6</f>
        <v>20002.5</v>
      </c>
      <c r="N104" s="7">
        <f t="shared" si="313"/>
        <v>0</v>
      </c>
      <c r="O104" s="7">
        <f>IF(C104&lt;=PARAMETRELER!$D$6,0,N104*0.00759)</f>
        <v>0</v>
      </c>
      <c r="P104" s="20">
        <f t="shared" si="207"/>
        <v>17002.125</v>
      </c>
      <c r="Q104" s="21">
        <f t="shared" si="208"/>
        <v>4100.5124999999998</v>
      </c>
      <c r="R104" s="21">
        <f t="shared" si="209"/>
        <v>400.05</v>
      </c>
      <c r="S104" s="20">
        <f t="shared" si="210"/>
        <v>24503.0625</v>
      </c>
      <c r="T104" s="44">
        <f t="shared" si="211"/>
        <v>1000.125</v>
      </c>
      <c r="U104" s="45">
        <f t="shared" si="380"/>
        <v>23502.9375</v>
      </c>
      <c r="W104" s="2">
        <v>102</v>
      </c>
      <c r="X104" s="2" t="str">
        <f t="shared" si="212"/>
        <v xml:space="preserve"> AD SOYAD 102</v>
      </c>
      <c r="Y104" s="7">
        <f t="shared" si="213"/>
        <v>20002.5</v>
      </c>
      <c r="Z104" s="11">
        <f>PARAMETRELER!$D$4</f>
        <v>150018.75</v>
      </c>
      <c r="AA104" s="7">
        <f t="shared" si="381"/>
        <v>2800.3500000000004</v>
      </c>
      <c r="AB104" s="7">
        <f t="shared" si="382"/>
        <v>200.02500000000001</v>
      </c>
      <c r="AC104" s="7">
        <f t="shared" si="383"/>
        <v>17002.125</v>
      </c>
      <c r="AD104" s="7" cm="1">
        <f t="array" ref="AD104">SUMPRODUCT(--(SUM(G104,AC104)&gt;PARAMETRELER!$D$21:$D$24), (SUM(G104,AC104)-PARAMETRELER!$D$21:$D$24), {0.15;0.05;0.07;0.08})-SUM($H$2,H104)</f>
        <v>2550.3187499999999</v>
      </c>
      <c r="AE104" s="7">
        <f>PARAMETRELER!$D$9</f>
        <v>2550.3187499999999</v>
      </c>
      <c r="AF104" s="7">
        <f t="shared" si="384"/>
        <v>34004.25</v>
      </c>
      <c r="AG104" s="7">
        <f t="shared" si="385"/>
        <v>17002.125</v>
      </c>
      <c r="AH104" s="7">
        <f t="shared" si="386"/>
        <v>20002.5</v>
      </c>
      <c r="AI104" s="5">
        <f>PARAMETRELER!$D$6</f>
        <v>20002.5</v>
      </c>
      <c r="AJ104" s="7">
        <f t="shared" si="316"/>
        <v>0</v>
      </c>
      <c r="AK104" s="7">
        <f>IF(Y104&lt;=PARAMETRELER!$D$6,0,AJ104*0.00759)</f>
        <v>0</v>
      </c>
      <c r="AL104" s="20">
        <f t="shared" si="387"/>
        <v>17002.125</v>
      </c>
      <c r="AM104" s="21">
        <f t="shared" si="388"/>
        <v>4100.5124999999998</v>
      </c>
      <c r="AN104" s="21">
        <f t="shared" si="389"/>
        <v>400.05</v>
      </c>
      <c r="AO104" s="20">
        <f t="shared" si="390"/>
        <v>24503.0625</v>
      </c>
      <c r="AP104" s="44">
        <f t="shared" si="391"/>
        <v>1000.125</v>
      </c>
      <c r="AQ104" s="45">
        <f t="shared" si="392"/>
        <v>23502.9375</v>
      </c>
      <c r="AS104" s="2">
        <v>102</v>
      </c>
      <c r="AT104" s="2" t="str">
        <f t="shared" si="393"/>
        <v xml:space="preserve"> AD SOYAD 102</v>
      </c>
      <c r="AU104" s="7">
        <f t="shared" si="394"/>
        <v>20002.5</v>
      </c>
      <c r="AV104" s="11">
        <f>PARAMETRELER!$D$4</f>
        <v>150018.75</v>
      </c>
      <c r="AW104" s="7">
        <f t="shared" si="395"/>
        <v>2800.3500000000004</v>
      </c>
      <c r="AX104" s="7">
        <f t="shared" si="396"/>
        <v>200.02500000000001</v>
      </c>
      <c r="AY104" s="7">
        <f t="shared" si="397"/>
        <v>17002.125</v>
      </c>
      <c r="AZ104" s="7" cm="1">
        <f t="array" ref="AZ104">SUMPRODUCT(--(SUM(G104,AC104,AY104)&gt;PARAMETRELER!$D$21:$D$24), (SUM(G104,AC104,AY104)-PARAMETRELER!$D$21:$D$24), {0.15;0.05;0.07;0.08})-SUM($H$2,H104,AD104)</f>
        <v>2550.3187499999995</v>
      </c>
      <c r="BA104" s="7">
        <f>PARAMETRELER!$D$10</f>
        <v>2550.3187499999995</v>
      </c>
      <c r="BB104" s="7">
        <f t="shared" si="398"/>
        <v>51006.375</v>
      </c>
      <c r="BC104" s="7">
        <f t="shared" si="399"/>
        <v>34004.25</v>
      </c>
      <c r="BD104" s="7">
        <f t="shared" si="400"/>
        <v>20002.5</v>
      </c>
      <c r="BE104" s="5">
        <f>PARAMETRELER!$D$6</f>
        <v>20002.5</v>
      </c>
      <c r="BF104" s="7">
        <f t="shared" si="319"/>
        <v>0</v>
      </c>
      <c r="BG104" s="7">
        <f>IF(AU104&lt;=PARAMETRELER!$D$6,0,BF104*0.00759)</f>
        <v>0</v>
      </c>
      <c r="BH104" s="20">
        <f t="shared" si="401"/>
        <v>17002.125</v>
      </c>
      <c r="BI104" s="21">
        <f t="shared" si="402"/>
        <v>4100.5124999999998</v>
      </c>
      <c r="BJ104" s="21">
        <f t="shared" si="403"/>
        <v>400.05</v>
      </c>
      <c r="BK104" s="20">
        <f t="shared" si="404"/>
        <v>24503.0625</v>
      </c>
      <c r="BL104" s="44">
        <f t="shared" si="405"/>
        <v>1000.125</v>
      </c>
      <c r="BM104" s="45">
        <f t="shared" si="406"/>
        <v>23502.9375</v>
      </c>
      <c r="BO104" s="2">
        <v>102</v>
      </c>
      <c r="BP104" s="2" t="str">
        <f t="shared" si="407"/>
        <v xml:space="preserve"> AD SOYAD 102</v>
      </c>
      <c r="BQ104" s="7">
        <f t="shared" si="408"/>
        <v>20002.5</v>
      </c>
      <c r="BR104" s="11">
        <f>PARAMETRELER!$D$4</f>
        <v>150018.75</v>
      </c>
      <c r="BS104" s="7">
        <f t="shared" si="409"/>
        <v>2800.3500000000004</v>
      </c>
      <c r="BT104" s="7">
        <f t="shared" si="410"/>
        <v>200.02500000000001</v>
      </c>
      <c r="BU104" s="7">
        <f t="shared" si="411"/>
        <v>17002.125</v>
      </c>
      <c r="BV104" s="7" cm="1">
        <f t="array" ref="BV104">SUMPRODUCT(--(SUM(G104,AC104,AY104,BU104)&gt;PARAMETRELER!$D$21:$D$24), (SUM(G104,AC104,AY104,BU104)-PARAMETRELER!$D$21:$D$24), {0.15;0.05;0.07;0.08})-SUM($H$2,H104,AD104,AZ104)</f>
        <v>2550.3187500000004</v>
      </c>
      <c r="BW104" s="7">
        <f>PARAMETRELER!$D$11</f>
        <v>2550.3187500000004</v>
      </c>
      <c r="BX104" s="7">
        <f t="shared" si="412"/>
        <v>68008.5</v>
      </c>
      <c r="BY104" s="7">
        <f t="shared" si="413"/>
        <v>51006.375</v>
      </c>
      <c r="BZ104" s="7">
        <f t="shared" si="414"/>
        <v>20002.5</v>
      </c>
      <c r="CA104" s="5">
        <f>PARAMETRELER!$D$6</f>
        <v>20002.5</v>
      </c>
      <c r="CB104" s="7">
        <f t="shared" si="322"/>
        <v>0</v>
      </c>
      <c r="CC104" s="7">
        <f>IF(BQ104&lt;=PARAMETRELER!$D$6,0,CB104*0.00759)</f>
        <v>0</v>
      </c>
      <c r="CD104" s="20">
        <f t="shared" si="415"/>
        <v>17002.125</v>
      </c>
      <c r="CE104" s="21">
        <f t="shared" si="416"/>
        <v>4100.5124999999998</v>
      </c>
      <c r="CF104" s="21">
        <f t="shared" si="417"/>
        <v>400.05</v>
      </c>
      <c r="CG104" s="20">
        <f t="shared" si="418"/>
        <v>24503.0625</v>
      </c>
      <c r="CH104" s="44">
        <f t="shared" si="419"/>
        <v>1000.125</v>
      </c>
      <c r="CI104" s="45">
        <f t="shared" si="420"/>
        <v>23502.9375</v>
      </c>
      <c r="CK104" s="2">
        <v>102</v>
      </c>
      <c r="CL104" s="2" t="str">
        <f t="shared" si="421"/>
        <v xml:space="preserve"> AD SOYAD 102</v>
      </c>
      <c r="CM104" s="7">
        <f t="shared" si="422"/>
        <v>20002.5</v>
      </c>
      <c r="CN104" s="11">
        <f>PARAMETRELER!$D$4</f>
        <v>150018.75</v>
      </c>
      <c r="CO104" s="7">
        <f t="shared" si="423"/>
        <v>2800.3500000000004</v>
      </c>
      <c r="CP104" s="7">
        <f t="shared" si="424"/>
        <v>200.02500000000001</v>
      </c>
      <c r="CQ104" s="7">
        <f t="shared" si="425"/>
        <v>17002.125</v>
      </c>
      <c r="CR104" s="7" cm="1">
        <f t="array" ref="CR104">SUMPRODUCT(--(SUM(G104,AC104,AY104,BU104,CQ104)&gt;PARAMETRELER!$D$21:$D$24), (SUM(G104,AC104,AY104,BU104,CQ104)-PARAMETRELER!$D$21:$D$24), {0.15;0.05;0.07;0.08})-SUM($H$2,H104,AD104,AZ104,BV104)</f>
        <v>2550.3187500000004</v>
      </c>
      <c r="CS104" s="7">
        <f>PARAMETRELER!$D$12</f>
        <v>2550.3187500000004</v>
      </c>
      <c r="CT104" s="7">
        <f t="shared" si="426"/>
        <v>85010.625</v>
      </c>
      <c r="CU104" s="7">
        <f t="shared" si="427"/>
        <v>68008.5</v>
      </c>
      <c r="CV104" s="7">
        <f t="shared" si="428"/>
        <v>20002.5</v>
      </c>
      <c r="CW104" s="5">
        <f>PARAMETRELER!$D$6</f>
        <v>20002.5</v>
      </c>
      <c r="CX104" s="7">
        <f t="shared" si="325"/>
        <v>0</v>
      </c>
      <c r="CY104" s="7">
        <f>IF(CM104&lt;=PARAMETRELER!$D$6,0,CX104*0.00759)</f>
        <v>0</v>
      </c>
      <c r="CZ104" s="20">
        <f t="shared" si="429"/>
        <v>17002.125</v>
      </c>
      <c r="DA104" s="21">
        <f t="shared" si="430"/>
        <v>4100.5124999999998</v>
      </c>
      <c r="DB104" s="21">
        <f t="shared" si="431"/>
        <v>400.05</v>
      </c>
      <c r="DC104" s="20">
        <f t="shared" si="432"/>
        <v>24503.0625</v>
      </c>
      <c r="DD104" s="44">
        <f t="shared" si="433"/>
        <v>1000.125</v>
      </c>
      <c r="DE104" s="45">
        <f t="shared" si="434"/>
        <v>23502.9375</v>
      </c>
      <c r="DG104" s="2">
        <v>102</v>
      </c>
      <c r="DH104" s="2" t="str">
        <f t="shared" si="435"/>
        <v xml:space="preserve"> AD SOYAD 102</v>
      </c>
      <c r="DI104" s="7">
        <f t="shared" si="436"/>
        <v>20002.5</v>
      </c>
      <c r="DJ104" s="11">
        <f>PARAMETRELER!$D$4</f>
        <v>150018.75</v>
      </c>
      <c r="DK104" s="7">
        <f t="shared" si="437"/>
        <v>2800.3500000000004</v>
      </c>
      <c r="DL104" s="7">
        <f t="shared" si="438"/>
        <v>200.02500000000001</v>
      </c>
      <c r="DM104" s="7">
        <f t="shared" si="439"/>
        <v>17002.125</v>
      </c>
      <c r="DN104" s="7" cm="1">
        <f t="array" ref="DN104">SUMPRODUCT(--(SUM(G104,AC104,AY104,BU104,CQ104,DM104)&gt;PARAMETRELER!$D$21:$D$24), (SUM(G104,AC104,AY104,BU104,CQ104,DM104)-PARAMETRELER!$D$21:$D$24), {0.15;0.05;0.07;0.08})-SUM($H$2,H104,AD104,AZ104,BV104,CR104)</f>
        <v>2550.3187499999985</v>
      </c>
      <c r="DO104" s="7">
        <f>PARAMETRELER!$D$13</f>
        <v>2550.3187499999985</v>
      </c>
      <c r="DP104" s="7">
        <f t="shared" si="440"/>
        <v>102012.75</v>
      </c>
      <c r="DQ104" s="7">
        <f t="shared" si="441"/>
        <v>85010.625</v>
      </c>
      <c r="DR104" s="7">
        <f t="shared" si="442"/>
        <v>20002.5</v>
      </c>
      <c r="DS104" s="5">
        <f>PARAMETRELER!$D$6</f>
        <v>20002.5</v>
      </c>
      <c r="DT104" s="7">
        <f t="shared" si="328"/>
        <v>0</v>
      </c>
      <c r="DU104" s="7">
        <f>IF(DI104&lt;=PARAMETRELER!$D$6,0,DT104*0.00759)</f>
        <v>0</v>
      </c>
      <c r="DV104" s="20">
        <f t="shared" si="443"/>
        <v>17002.125</v>
      </c>
      <c r="DW104" s="21">
        <f t="shared" si="444"/>
        <v>4100.5124999999998</v>
      </c>
      <c r="DX104" s="21">
        <f t="shared" si="445"/>
        <v>400.05</v>
      </c>
      <c r="DY104" s="20">
        <f t="shared" si="446"/>
        <v>24503.0625</v>
      </c>
      <c r="DZ104" s="44">
        <f t="shared" si="447"/>
        <v>1000.125</v>
      </c>
      <c r="EA104" s="45">
        <f t="shared" si="448"/>
        <v>23502.9375</v>
      </c>
      <c r="EC104" s="2">
        <v>102</v>
      </c>
      <c r="ED104" s="2" t="str">
        <f t="shared" si="449"/>
        <v xml:space="preserve"> AD SOYAD 102</v>
      </c>
      <c r="EE104" s="7">
        <f t="shared" si="329"/>
        <v>20002.5</v>
      </c>
      <c r="EF104" s="11">
        <f>PARAMETRELER!$D$4</f>
        <v>150018.75</v>
      </c>
      <c r="EG104" s="7">
        <f t="shared" si="330"/>
        <v>2800.3500000000004</v>
      </c>
      <c r="EH104" s="7">
        <f t="shared" si="331"/>
        <v>200.02500000000001</v>
      </c>
      <c r="EI104" s="7">
        <f t="shared" si="332"/>
        <v>17002.125</v>
      </c>
      <c r="EJ104" s="7" cm="1">
        <f t="array" ref="EJ104">SUMPRODUCT(--(SUM(G104,AC104,AY104,BU104,CQ104,DM104,EI104)&gt;PARAMETRELER!$D$21:$D$24), (SUM(G104,AC104,AY104,BU104,CQ104,DM104,EI104)-PARAMETRELER!$D$21:$D$24), {0.15;0.05;0.07;0.08})-SUM($H$2,H104,AD104,AZ104,BV104,CR104,DN104)</f>
        <v>3001.0625000000036</v>
      </c>
      <c r="EK104" s="7">
        <f>PARAMETRELER!$D$14</f>
        <v>3001.0625000000036</v>
      </c>
      <c r="EL104" s="7">
        <f t="shared" si="333"/>
        <v>119014.875</v>
      </c>
      <c r="EM104" s="7">
        <f t="shared" si="334"/>
        <v>102012.75</v>
      </c>
      <c r="EN104" s="7">
        <f t="shared" si="335"/>
        <v>20002.5</v>
      </c>
      <c r="EO104" s="5">
        <f>PARAMETRELER!$D$6</f>
        <v>20002.5</v>
      </c>
      <c r="EP104" s="7">
        <f t="shared" si="336"/>
        <v>0</v>
      </c>
      <c r="EQ104" s="7">
        <f>IF(EE104&lt;=PARAMETRELER!$D$6,0,EP104*0.00759)</f>
        <v>0</v>
      </c>
      <c r="ER104" s="20">
        <f t="shared" si="450"/>
        <v>17002.125</v>
      </c>
      <c r="ES104" s="21">
        <f t="shared" si="451"/>
        <v>4100.5124999999998</v>
      </c>
      <c r="ET104" s="21">
        <f t="shared" si="452"/>
        <v>400.05</v>
      </c>
      <c r="EU104" s="20">
        <f t="shared" si="453"/>
        <v>24503.0625</v>
      </c>
      <c r="EV104" s="44">
        <f t="shared" si="454"/>
        <v>1000.125</v>
      </c>
      <c r="EW104" s="45">
        <f t="shared" si="455"/>
        <v>23502.9375</v>
      </c>
      <c r="EY104" s="2">
        <v>102</v>
      </c>
      <c r="EZ104" s="2" t="str">
        <f t="shared" si="456"/>
        <v xml:space="preserve"> AD SOYAD 102</v>
      </c>
      <c r="FA104" s="7">
        <f t="shared" si="337"/>
        <v>20002.5</v>
      </c>
      <c r="FB104" s="11">
        <f>PARAMETRELER!$D$4</f>
        <v>150018.75</v>
      </c>
      <c r="FC104" s="7">
        <f t="shared" si="338"/>
        <v>2800.3500000000004</v>
      </c>
      <c r="FD104" s="7">
        <f t="shared" si="339"/>
        <v>200.02500000000001</v>
      </c>
      <c r="FE104" s="7">
        <f t="shared" si="340"/>
        <v>17002.125</v>
      </c>
      <c r="FF104" s="7" cm="1">
        <f t="array" ref="FF104">SUMPRODUCT(--(SUM(G104,AC104,AY104,BU104,CQ104,DM104,EI104,FE104)&gt;PARAMETRELER!$D$21:$D$24), (SUM(G104,AC104,AY104,BU104,CQ104,DM104,EI104,FE104)-PARAMETRELER!$D$21:$D$24), {0.15;0.05;0.07;0.08})-SUM($H$2,H104,AD104,AZ104,BV104,CR104,DN104,EJ104)</f>
        <v>3400.4249999999956</v>
      </c>
      <c r="FG104" s="7">
        <f>PARAMETRELER!$D$15</f>
        <v>3400.4249999999956</v>
      </c>
      <c r="FH104" s="7">
        <f t="shared" si="341"/>
        <v>136017</v>
      </c>
      <c r="FI104" s="7">
        <f t="shared" si="342"/>
        <v>119014.875</v>
      </c>
      <c r="FJ104" s="7">
        <f t="shared" si="343"/>
        <v>20002.5</v>
      </c>
      <c r="FK104" s="5">
        <f>PARAMETRELER!$D$6</f>
        <v>20002.5</v>
      </c>
      <c r="FL104" s="7">
        <f t="shared" si="344"/>
        <v>0</v>
      </c>
      <c r="FM104" s="7">
        <f>IF(FA104&lt;=PARAMETRELER!$D$6,0,FL104*0.00759)</f>
        <v>0</v>
      </c>
      <c r="FN104" s="20">
        <f t="shared" si="457"/>
        <v>17002.125</v>
      </c>
      <c r="FO104" s="21">
        <f t="shared" si="458"/>
        <v>4100.5124999999998</v>
      </c>
      <c r="FP104" s="21">
        <f t="shared" si="459"/>
        <v>400.05</v>
      </c>
      <c r="FQ104" s="20">
        <f t="shared" si="460"/>
        <v>24503.0625</v>
      </c>
      <c r="FR104" s="44">
        <f t="shared" si="461"/>
        <v>1000.125</v>
      </c>
      <c r="FS104" s="45">
        <f t="shared" si="462"/>
        <v>23502.9375</v>
      </c>
      <c r="FU104" s="2">
        <v>102</v>
      </c>
      <c r="FV104" s="2" t="str">
        <f t="shared" si="463"/>
        <v xml:space="preserve"> AD SOYAD 102</v>
      </c>
      <c r="FW104" s="7">
        <f t="shared" si="345"/>
        <v>20002.5</v>
      </c>
      <c r="FX104" s="11">
        <f>PARAMETRELER!$D$4</f>
        <v>150018.75</v>
      </c>
      <c r="FY104" s="7">
        <f t="shared" si="346"/>
        <v>2800.3500000000004</v>
      </c>
      <c r="FZ104" s="7">
        <f t="shared" si="347"/>
        <v>200.02500000000001</v>
      </c>
      <c r="GA104" s="7">
        <f t="shared" si="348"/>
        <v>17002.125</v>
      </c>
      <c r="GB104" s="7" cm="1">
        <f t="array" ref="GB104">SUMPRODUCT(--(SUM(G104,AC104,AY104,BU104,CQ104,DM104,EI104,FE104,GA104)&gt;PARAMETRELER!$D$21:$D$24), (SUM(G104,AC104,AY104,BU104,CQ104,DM104,EI104,FE104,GA104)-PARAMETRELER!$D$21:$D$24), {0.15;0.05;0.07;0.08})-SUM($H$2,H104,AD104,AZ104,BV104,CR104,DN104,EJ104,FF104)</f>
        <v>3400.4249999999993</v>
      </c>
      <c r="GC104" s="7">
        <f>PARAMETRELER!$D$16</f>
        <v>3400.4249999999993</v>
      </c>
      <c r="GD104" s="7">
        <f t="shared" si="349"/>
        <v>153019.125</v>
      </c>
      <c r="GE104" s="7">
        <f t="shared" si="350"/>
        <v>136017</v>
      </c>
      <c r="GF104" s="7">
        <f t="shared" si="351"/>
        <v>20002.5</v>
      </c>
      <c r="GG104" s="5">
        <f>PARAMETRELER!$D$6</f>
        <v>20002.5</v>
      </c>
      <c r="GH104" s="7">
        <f t="shared" si="352"/>
        <v>0</v>
      </c>
      <c r="GI104" s="7">
        <f>IF(FW104&lt;=PARAMETRELER!$D$6,0,GH104*0.00759)</f>
        <v>0</v>
      </c>
      <c r="GJ104" s="20">
        <f t="shared" si="464"/>
        <v>17002.125</v>
      </c>
      <c r="GK104" s="21">
        <f t="shared" si="465"/>
        <v>4100.5124999999998</v>
      </c>
      <c r="GL104" s="21">
        <f t="shared" si="466"/>
        <v>400.05</v>
      </c>
      <c r="GM104" s="20">
        <f t="shared" si="467"/>
        <v>24503.0625</v>
      </c>
      <c r="GN104" s="44">
        <f t="shared" si="468"/>
        <v>1000.125</v>
      </c>
      <c r="GO104" s="45">
        <f t="shared" si="469"/>
        <v>23502.9375</v>
      </c>
      <c r="GQ104" s="2">
        <v>102</v>
      </c>
      <c r="GR104" s="2" t="str">
        <f t="shared" si="470"/>
        <v xml:space="preserve"> AD SOYAD 102</v>
      </c>
      <c r="GS104" s="7">
        <f t="shared" si="353"/>
        <v>20002.5</v>
      </c>
      <c r="GT104" s="11">
        <f>PARAMETRELER!$D$4</f>
        <v>150018.75</v>
      </c>
      <c r="GU104" s="7">
        <f t="shared" si="354"/>
        <v>2800.3500000000004</v>
      </c>
      <c r="GV104" s="7">
        <f t="shared" si="355"/>
        <v>200.02500000000001</v>
      </c>
      <c r="GW104" s="7">
        <f t="shared" si="356"/>
        <v>17002.125</v>
      </c>
      <c r="GX104" s="7" cm="1">
        <f t="array" ref="GX104">SUMPRODUCT(--(SUM(G104,AC104,AY104,BU104,CQ104,DM104,EI104,FE104,GA104,GW104)&gt;PARAMETRELER!$D$21:$D$24), (SUM(G104,AC104,AY104,BU104,CQ104,DM104,EI104,FE104,GA104,GW104)-PARAMETRELER!$D$21:$D$24), {0.15;0.05;0.07;0.08})-SUM($H$2,H104,AD104,AZ104,BV104,CR104,DN104,EJ104,FF104,GB104)</f>
        <v>3400.4250000000029</v>
      </c>
      <c r="GY104" s="7">
        <f>PARAMETRELER!$D$17</f>
        <v>3400.4250000000029</v>
      </c>
      <c r="GZ104" s="7">
        <f t="shared" si="357"/>
        <v>170021.25</v>
      </c>
      <c r="HA104" s="7">
        <f t="shared" si="358"/>
        <v>153019.125</v>
      </c>
      <c r="HB104" s="7">
        <f t="shared" si="359"/>
        <v>20002.5</v>
      </c>
      <c r="HC104" s="5">
        <f>PARAMETRELER!$D$6</f>
        <v>20002.5</v>
      </c>
      <c r="HD104" s="7">
        <f t="shared" si="360"/>
        <v>0</v>
      </c>
      <c r="HE104" s="7">
        <f>IF(GS104&lt;=PARAMETRELER!$D$6,0,HD104*0.00759)</f>
        <v>0</v>
      </c>
      <c r="HF104" s="20">
        <f t="shared" si="471"/>
        <v>17002.125</v>
      </c>
      <c r="HG104" s="21">
        <f t="shared" si="472"/>
        <v>4100.5124999999998</v>
      </c>
      <c r="HH104" s="21">
        <f t="shared" si="473"/>
        <v>400.05</v>
      </c>
      <c r="HI104" s="20">
        <f t="shared" si="474"/>
        <v>24503.0625</v>
      </c>
      <c r="HJ104" s="44">
        <f t="shared" si="475"/>
        <v>1000.125</v>
      </c>
      <c r="HK104" s="45">
        <f t="shared" si="476"/>
        <v>23502.9375</v>
      </c>
      <c r="HM104" s="2">
        <v>102</v>
      </c>
      <c r="HN104" s="2" t="str">
        <f t="shared" si="477"/>
        <v xml:space="preserve"> AD SOYAD 102</v>
      </c>
      <c r="HO104" s="7">
        <f t="shared" si="361"/>
        <v>20002.5</v>
      </c>
      <c r="HP104" s="11">
        <f>PARAMETRELER!$D$4</f>
        <v>150018.75</v>
      </c>
      <c r="HQ104" s="7">
        <f t="shared" si="362"/>
        <v>2800.3500000000004</v>
      </c>
      <c r="HR104" s="7">
        <f t="shared" si="363"/>
        <v>200.02500000000001</v>
      </c>
      <c r="HS104" s="7">
        <f t="shared" si="364"/>
        <v>17002.125</v>
      </c>
      <c r="HT104" s="7" cm="1">
        <f t="array" ref="HT104">SUMPRODUCT(--(SUM(G104,AC104,AY104,BU104,CQ104,DM104,EI104,FE104,GA104,GW104,HS104)&gt;PARAMETRELER!$D$21:$D$24), (SUM(G104,AC104,AY104,BU104,CQ104,DM104,EI104,FE104,GA104,GW104,HS104)-PARAMETRELER!$D$21:$D$24), {0.15;0.05;0.07;0.08})-SUM($H$2,H104,AD104,AZ104,BV104,CR104,DN104,EJ104,FF104,GB104,GX104)</f>
        <v>3400.4249999999993</v>
      </c>
      <c r="HU104" s="7">
        <f>PARAMETRELER!$D$18</f>
        <v>3400.4249999999993</v>
      </c>
      <c r="HV104" s="7">
        <f t="shared" si="365"/>
        <v>187023.375</v>
      </c>
      <c r="HW104" s="7">
        <f t="shared" si="366"/>
        <v>170021.25</v>
      </c>
      <c r="HX104" s="7">
        <f t="shared" si="367"/>
        <v>20002.5</v>
      </c>
      <c r="HY104" s="5">
        <f>PARAMETRELER!$D$6</f>
        <v>20002.5</v>
      </c>
      <c r="HZ104" s="7">
        <f t="shared" si="368"/>
        <v>0</v>
      </c>
      <c r="IA104" s="7">
        <f>IF(HO104&lt;=PARAMETRELER!$D$6,0,HZ104*0.00759)</f>
        <v>0</v>
      </c>
      <c r="IB104" s="20">
        <f t="shared" si="478"/>
        <v>17002.125</v>
      </c>
      <c r="IC104" s="21">
        <f t="shared" si="479"/>
        <v>4100.5124999999998</v>
      </c>
      <c r="ID104" s="21">
        <f t="shared" si="480"/>
        <v>400.05</v>
      </c>
      <c r="IE104" s="20">
        <f t="shared" si="481"/>
        <v>24503.0625</v>
      </c>
      <c r="IF104" s="44">
        <f t="shared" si="482"/>
        <v>1000.125</v>
      </c>
      <c r="IG104" s="45">
        <f t="shared" si="483"/>
        <v>23502.9375</v>
      </c>
      <c r="II104" s="2">
        <v>102</v>
      </c>
      <c r="IJ104" s="2" t="str">
        <f t="shared" si="484"/>
        <v xml:space="preserve"> AD SOYAD 102</v>
      </c>
      <c r="IK104" s="7">
        <f t="shared" si="369"/>
        <v>20002.5</v>
      </c>
      <c r="IL104" s="11">
        <f>PARAMETRELER!$D$4</f>
        <v>150018.75</v>
      </c>
      <c r="IM104" s="7">
        <f t="shared" si="370"/>
        <v>2800.3500000000004</v>
      </c>
      <c r="IN104" s="7">
        <f t="shared" si="371"/>
        <v>200.02500000000001</v>
      </c>
      <c r="IO104" s="7">
        <f t="shared" si="372"/>
        <v>17002.125</v>
      </c>
      <c r="IP104" s="7" cm="1">
        <f t="array" ref="IP104">SUMPRODUCT(--(SUM(G104,AC104,AY104,BU104,CQ104,DM104,EI104,FE104,GA104,GW104,HS104,IO104)&gt;PARAMETRELER!$D$21:$D$24), (SUM(G104,AC104,AY104,BU104,CQ104,DM104,EI104,FE104,GA104,GW104,HS104,IO104)-PARAMETRELER!$D$21:$D$24), {0.15;0.05;0.07;0.08})-SUM($H$2,H104,AD104,AZ104,BV104,CR104,DN104,EJ104,FF104,GB104,GX104,HT104)</f>
        <v>3400.4249999999993</v>
      </c>
      <c r="IQ104" s="7">
        <f>PARAMETRELER!$D$19</f>
        <v>3400.4249999999993</v>
      </c>
      <c r="IR104" s="7">
        <f t="shared" si="373"/>
        <v>204025.5</v>
      </c>
      <c r="IS104" s="7">
        <f t="shared" si="374"/>
        <v>187023.375</v>
      </c>
      <c r="IT104" s="7">
        <f t="shared" si="375"/>
        <v>20002.5</v>
      </c>
      <c r="IU104" s="5">
        <f>PARAMETRELER!$D$6</f>
        <v>20002.5</v>
      </c>
      <c r="IV104" s="7">
        <f t="shared" si="376"/>
        <v>0</v>
      </c>
      <c r="IW104" s="7">
        <f>IF(IK104&lt;=PARAMETRELER!$D$6,0,IV104*0.00759)</f>
        <v>0</v>
      </c>
      <c r="IX104" s="20">
        <f t="shared" si="485"/>
        <v>17002.125</v>
      </c>
      <c r="IY104" s="21">
        <f t="shared" si="486"/>
        <v>4100.5124999999998</v>
      </c>
      <c r="IZ104" s="21">
        <f t="shared" si="487"/>
        <v>400.05</v>
      </c>
      <c r="JA104" s="20">
        <f t="shared" si="488"/>
        <v>24503.0625</v>
      </c>
      <c r="JB104" s="44">
        <f t="shared" si="489"/>
        <v>1000.125</v>
      </c>
      <c r="JC104" s="45">
        <f t="shared" si="490"/>
        <v>23502.9375</v>
      </c>
    </row>
    <row r="105" spans="1:263" ht="15.6" x14ac:dyDescent="0.3">
      <c r="A105" s="3">
        <v>103</v>
      </c>
      <c r="B105" s="3" t="str">
        <f>'YILLIK MALİYET RAPORU'!B105</f>
        <v xml:space="preserve"> AD SOYAD 103</v>
      </c>
      <c r="C105" s="4">
        <f>'YILLIK MALİYET RAPORU'!C105</f>
        <v>20002.5</v>
      </c>
      <c r="D105" s="4">
        <f>PARAMETRELER!$D$4</f>
        <v>150018.75</v>
      </c>
      <c r="E105" s="4">
        <f t="shared" si="202"/>
        <v>2800.3500000000004</v>
      </c>
      <c r="F105" s="4">
        <f t="shared" si="203"/>
        <v>200.02500000000001</v>
      </c>
      <c r="G105" s="4">
        <f t="shared" si="204"/>
        <v>17002.125</v>
      </c>
      <c r="H105" s="4" cm="1">
        <f t="array" ref="H105">SUMPRODUCT(--(SUM(G105:G105)&gt;PARAMETRELER!$D$21:$D$24), (SUM(G105:G105)-PARAMETRELER!$D$21:$D$24), {0.15;0.05;0.07;0.08})-SUM($H$2:$H$2)</f>
        <v>2550.3187499999999</v>
      </c>
      <c r="I105" s="4">
        <f>PARAMETRELER!$D$8</f>
        <v>2550.3187499999999</v>
      </c>
      <c r="J105" s="4">
        <f t="shared" si="379"/>
        <v>17002.125</v>
      </c>
      <c r="K105" s="4">
        <v>0</v>
      </c>
      <c r="L105" s="4">
        <f t="shared" si="206"/>
        <v>20002.5</v>
      </c>
      <c r="M105" s="4">
        <f>PARAMETRELER!$D$6</f>
        <v>20002.5</v>
      </c>
      <c r="N105" s="4">
        <f t="shared" si="313"/>
        <v>0</v>
      </c>
      <c r="O105" s="4">
        <f>IF(C105&lt;=PARAMETRELER!$D$6,0,N105*0.00759)</f>
        <v>0</v>
      </c>
      <c r="P105" s="20">
        <f t="shared" si="207"/>
        <v>17002.125</v>
      </c>
      <c r="Q105" s="21">
        <f t="shared" si="208"/>
        <v>4100.5124999999998</v>
      </c>
      <c r="R105" s="21">
        <f t="shared" si="209"/>
        <v>400.05</v>
      </c>
      <c r="S105" s="22">
        <f t="shared" si="210"/>
        <v>24503.0625</v>
      </c>
      <c r="T105" s="44">
        <f t="shared" si="211"/>
        <v>1000.125</v>
      </c>
      <c r="U105" s="45">
        <f t="shared" si="380"/>
        <v>23502.9375</v>
      </c>
      <c r="W105" s="3">
        <v>103</v>
      </c>
      <c r="X105" s="3" t="str">
        <f t="shared" si="212"/>
        <v xml:space="preserve"> AD SOYAD 103</v>
      </c>
      <c r="Y105" s="4">
        <f t="shared" si="213"/>
        <v>20002.5</v>
      </c>
      <c r="Z105" s="4">
        <f>PARAMETRELER!$D$4</f>
        <v>150018.75</v>
      </c>
      <c r="AA105" s="4">
        <f t="shared" si="381"/>
        <v>2800.3500000000004</v>
      </c>
      <c r="AB105" s="4">
        <f t="shared" si="382"/>
        <v>200.02500000000001</v>
      </c>
      <c r="AC105" s="4">
        <f t="shared" si="383"/>
        <v>17002.125</v>
      </c>
      <c r="AD105" s="4" cm="1">
        <f t="array" ref="AD105">SUMPRODUCT(--(SUM(G105,AC105)&gt;PARAMETRELER!$D$21:$D$24), (SUM(G105,AC105)-PARAMETRELER!$D$21:$D$24), {0.15;0.05;0.07;0.08})-SUM($H$2,H105)</f>
        <v>2550.3187499999999</v>
      </c>
      <c r="AE105" s="4">
        <f>PARAMETRELER!$D$9</f>
        <v>2550.3187499999999</v>
      </c>
      <c r="AF105" s="4">
        <f t="shared" si="384"/>
        <v>34004.25</v>
      </c>
      <c r="AG105" s="4">
        <f t="shared" si="385"/>
        <v>17002.125</v>
      </c>
      <c r="AH105" s="4">
        <f t="shared" si="386"/>
        <v>20002.5</v>
      </c>
      <c r="AI105" s="4">
        <f>PARAMETRELER!$D$6</f>
        <v>20002.5</v>
      </c>
      <c r="AJ105" s="4">
        <f t="shared" si="316"/>
        <v>0</v>
      </c>
      <c r="AK105" s="4">
        <f>IF(Y105&lt;=PARAMETRELER!$D$6,0,AJ105*0.00759)</f>
        <v>0</v>
      </c>
      <c r="AL105" s="20">
        <f t="shared" si="387"/>
        <v>17002.125</v>
      </c>
      <c r="AM105" s="21">
        <f t="shared" si="388"/>
        <v>4100.5124999999998</v>
      </c>
      <c r="AN105" s="21">
        <f t="shared" si="389"/>
        <v>400.05</v>
      </c>
      <c r="AO105" s="22">
        <f t="shared" si="390"/>
        <v>24503.0625</v>
      </c>
      <c r="AP105" s="44">
        <f t="shared" si="391"/>
        <v>1000.125</v>
      </c>
      <c r="AQ105" s="45">
        <f t="shared" si="392"/>
        <v>23502.9375</v>
      </c>
      <c r="AS105" s="3">
        <v>103</v>
      </c>
      <c r="AT105" s="3" t="str">
        <f t="shared" si="393"/>
        <v xml:space="preserve"> AD SOYAD 103</v>
      </c>
      <c r="AU105" s="4">
        <f t="shared" si="394"/>
        <v>20002.5</v>
      </c>
      <c r="AV105" s="4">
        <f>PARAMETRELER!$D$4</f>
        <v>150018.75</v>
      </c>
      <c r="AW105" s="4">
        <f t="shared" si="395"/>
        <v>2800.3500000000004</v>
      </c>
      <c r="AX105" s="4">
        <f t="shared" si="396"/>
        <v>200.02500000000001</v>
      </c>
      <c r="AY105" s="4">
        <f t="shared" si="397"/>
        <v>17002.125</v>
      </c>
      <c r="AZ105" s="4" cm="1">
        <f t="array" ref="AZ105">SUMPRODUCT(--(SUM(G105,AC105,AY105)&gt;PARAMETRELER!$D$21:$D$24), (SUM(G105,AC105,AY105)-PARAMETRELER!$D$21:$D$24), {0.15;0.05;0.07;0.08})-SUM($H$2,H105,AD105)</f>
        <v>2550.3187499999995</v>
      </c>
      <c r="BA105" s="4">
        <f>PARAMETRELER!$D$10</f>
        <v>2550.3187499999995</v>
      </c>
      <c r="BB105" s="4">
        <f t="shared" si="398"/>
        <v>51006.375</v>
      </c>
      <c r="BC105" s="4">
        <f t="shared" si="399"/>
        <v>34004.25</v>
      </c>
      <c r="BD105" s="4">
        <f t="shared" si="400"/>
        <v>20002.5</v>
      </c>
      <c r="BE105" s="4">
        <f>PARAMETRELER!$D$6</f>
        <v>20002.5</v>
      </c>
      <c r="BF105" s="4">
        <f t="shared" si="319"/>
        <v>0</v>
      </c>
      <c r="BG105" s="4">
        <f>IF(AU105&lt;=PARAMETRELER!$D$6,0,BF105*0.00759)</f>
        <v>0</v>
      </c>
      <c r="BH105" s="20">
        <f t="shared" si="401"/>
        <v>17002.125</v>
      </c>
      <c r="BI105" s="21">
        <f t="shared" si="402"/>
        <v>4100.5124999999998</v>
      </c>
      <c r="BJ105" s="21">
        <f t="shared" si="403"/>
        <v>400.05</v>
      </c>
      <c r="BK105" s="22">
        <f t="shared" si="404"/>
        <v>24503.0625</v>
      </c>
      <c r="BL105" s="44">
        <f t="shared" si="405"/>
        <v>1000.125</v>
      </c>
      <c r="BM105" s="45">
        <f t="shared" si="406"/>
        <v>23502.9375</v>
      </c>
      <c r="BO105" s="3">
        <v>103</v>
      </c>
      <c r="BP105" s="3" t="str">
        <f t="shared" si="407"/>
        <v xml:space="preserve"> AD SOYAD 103</v>
      </c>
      <c r="BQ105" s="4">
        <f t="shared" si="408"/>
        <v>20002.5</v>
      </c>
      <c r="BR105" s="4">
        <f>PARAMETRELER!$D$4</f>
        <v>150018.75</v>
      </c>
      <c r="BS105" s="4">
        <f t="shared" si="409"/>
        <v>2800.3500000000004</v>
      </c>
      <c r="BT105" s="4">
        <f t="shared" si="410"/>
        <v>200.02500000000001</v>
      </c>
      <c r="BU105" s="4">
        <f t="shared" si="411"/>
        <v>17002.125</v>
      </c>
      <c r="BV105" s="4" cm="1">
        <f t="array" ref="BV105">SUMPRODUCT(--(SUM(G105,AC105,AY105,BU105)&gt;PARAMETRELER!$D$21:$D$24), (SUM(G105,AC105,AY105,BU105)-PARAMETRELER!$D$21:$D$24), {0.15;0.05;0.07;0.08})-SUM($H$2,H105,AD105,AZ105)</f>
        <v>2550.3187500000004</v>
      </c>
      <c r="BW105" s="4">
        <f>PARAMETRELER!$D$11</f>
        <v>2550.3187500000004</v>
      </c>
      <c r="BX105" s="4">
        <f t="shared" si="412"/>
        <v>68008.5</v>
      </c>
      <c r="BY105" s="4">
        <f t="shared" si="413"/>
        <v>51006.375</v>
      </c>
      <c r="BZ105" s="4">
        <f t="shared" si="414"/>
        <v>20002.5</v>
      </c>
      <c r="CA105" s="4">
        <f>PARAMETRELER!$D$6</f>
        <v>20002.5</v>
      </c>
      <c r="CB105" s="4">
        <f t="shared" si="322"/>
        <v>0</v>
      </c>
      <c r="CC105" s="4">
        <f>IF(BQ105&lt;=PARAMETRELER!$D$6,0,CB105*0.00759)</f>
        <v>0</v>
      </c>
      <c r="CD105" s="20">
        <f t="shared" si="415"/>
        <v>17002.125</v>
      </c>
      <c r="CE105" s="21">
        <f t="shared" si="416"/>
        <v>4100.5124999999998</v>
      </c>
      <c r="CF105" s="21">
        <f t="shared" si="417"/>
        <v>400.05</v>
      </c>
      <c r="CG105" s="22">
        <f t="shared" si="418"/>
        <v>24503.0625</v>
      </c>
      <c r="CH105" s="44">
        <f t="shared" si="419"/>
        <v>1000.125</v>
      </c>
      <c r="CI105" s="45">
        <f t="shared" si="420"/>
        <v>23502.9375</v>
      </c>
      <c r="CK105" s="3">
        <v>103</v>
      </c>
      <c r="CL105" s="3" t="str">
        <f t="shared" si="421"/>
        <v xml:space="preserve"> AD SOYAD 103</v>
      </c>
      <c r="CM105" s="4">
        <f t="shared" si="422"/>
        <v>20002.5</v>
      </c>
      <c r="CN105" s="4">
        <f>PARAMETRELER!$D$4</f>
        <v>150018.75</v>
      </c>
      <c r="CO105" s="4">
        <f t="shared" si="423"/>
        <v>2800.3500000000004</v>
      </c>
      <c r="CP105" s="4">
        <f t="shared" si="424"/>
        <v>200.02500000000001</v>
      </c>
      <c r="CQ105" s="4">
        <f t="shared" si="425"/>
        <v>17002.125</v>
      </c>
      <c r="CR105" s="4" cm="1">
        <f t="array" ref="CR105">SUMPRODUCT(--(SUM(G105,AC105,AY105,BU105,CQ105)&gt;PARAMETRELER!$D$21:$D$24), (SUM(G105,AC105,AY105,BU105,CQ105)-PARAMETRELER!$D$21:$D$24), {0.15;0.05;0.07;0.08})-SUM($H$2,H105,AD105,AZ105,BV105)</f>
        <v>2550.3187500000004</v>
      </c>
      <c r="CS105" s="4">
        <f>PARAMETRELER!$D$12</f>
        <v>2550.3187500000004</v>
      </c>
      <c r="CT105" s="4">
        <f t="shared" si="426"/>
        <v>85010.625</v>
      </c>
      <c r="CU105" s="4">
        <f t="shared" si="427"/>
        <v>68008.5</v>
      </c>
      <c r="CV105" s="4">
        <f t="shared" si="428"/>
        <v>20002.5</v>
      </c>
      <c r="CW105" s="4">
        <f>PARAMETRELER!$D$6</f>
        <v>20002.5</v>
      </c>
      <c r="CX105" s="4">
        <f t="shared" si="325"/>
        <v>0</v>
      </c>
      <c r="CY105" s="4">
        <f>IF(CM105&lt;=PARAMETRELER!$D$6,0,CX105*0.00759)</f>
        <v>0</v>
      </c>
      <c r="CZ105" s="20">
        <f t="shared" si="429"/>
        <v>17002.125</v>
      </c>
      <c r="DA105" s="21">
        <f t="shared" si="430"/>
        <v>4100.5124999999998</v>
      </c>
      <c r="DB105" s="21">
        <f t="shared" si="431"/>
        <v>400.05</v>
      </c>
      <c r="DC105" s="22">
        <f t="shared" si="432"/>
        <v>24503.0625</v>
      </c>
      <c r="DD105" s="44">
        <f t="shared" si="433"/>
        <v>1000.125</v>
      </c>
      <c r="DE105" s="45">
        <f t="shared" si="434"/>
        <v>23502.9375</v>
      </c>
      <c r="DG105" s="3">
        <v>103</v>
      </c>
      <c r="DH105" s="3" t="str">
        <f t="shared" si="435"/>
        <v xml:space="preserve"> AD SOYAD 103</v>
      </c>
      <c r="DI105" s="4">
        <f t="shared" si="436"/>
        <v>20002.5</v>
      </c>
      <c r="DJ105" s="4">
        <f>PARAMETRELER!$D$4</f>
        <v>150018.75</v>
      </c>
      <c r="DK105" s="4">
        <f t="shared" si="437"/>
        <v>2800.3500000000004</v>
      </c>
      <c r="DL105" s="4">
        <f t="shared" si="438"/>
        <v>200.02500000000001</v>
      </c>
      <c r="DM105" s="4">
        <f t="shared" si="439"/>
        <v>17002.125</v>
      </c>
      <c r="DN105" s="4" cm="1">
        <f t="array" ref="DN105">SUMPRODUCT(--(SUM(G105,AC105,AY105,BU105,CQ105,DM105)&gt;PARAMETRELER!$D$21:$D$24), (SUM(G105,AC105,AY105,BU105,CQ105,DM105)-PARAMETRELER!$D$21:$D$24), {0.15;0.05;0.07;0.08})-SUM($H$2,H105,AD105,AZ105,BV105,CR105)</f>
        <v>2550.3187499999985</v>
      </c>
      <c r="DO105" s="4">
        <f>PARAMETRELER!$D$13</f>
        <v>2550.3187499999985</v>
      </c>
      <c r="DP105" s="4">
        <f t="shared" si="440"/>
        <v>102012.75</v>
      </c>
      <c r="DQ105" s="4">
        <f t="shared" si="441"/>
        <v>85010.625</v>
      </c>
      <c r="DR105" s="4">
        <f t="shared" si="442"/>
        <v>20002.5</v>
      </c>
      <c r="DS105" s="4">
        <f>PARAMETRELER!$D$6</f>
        <v>20002.5</v>
      </c>
      <c r="DT105" s="4">
        <f t="shared" si="328"/>
        <v>0</v>
      </c>
      <c r="DU105" s="4">
        <f>IF(DI105&lt;=PARAMETRELER!$D$6,0,DT105*0.00759)</f>
        <v>0</v>
      </c>
      <c r="DV105" s="20">
        <f t="shared" si="443"/>
        <v>17002.125</v>
      </c>
      <c r="DW105" s="21">
        <f t="shared" si="444"/>
        <v>4100.5124999999998</v>
      </c>
      <c r="DX105" s="21">
        <f t="shared" si="445"/>
        <v>400.05</v>
      </c>
      <c r="DY105" s="22">
        <f t="shared" si="446"/>
        <v>24503.0625</v>
      </c>
      <c r="DZ105" s="44">
        <f t="shared" si="447"/>
        <v>1000.125</v>
      </c>
      <c r="EA105" s="45">
        <f t="shared" si="448"/>
        <v>23502.9375</v>
      </c>
      <c r="EC105" s="3">
        <v>103</v>
      </c>
      <c r="ED105" s="3" t="str">
        <f t="shared" si="449"/>
        <v xml:space="preserve"> AD SOYAD 103</v>
      </c>
      <c r="EE105" s="4">
        <f t="shared" si="329"/>
        <v>20002.5</v>
      </c>
      <c r="EF105" s="4">
        <f>PARAMETRELER!$D$4</f>
        <v>150018.75</v>
      </c>
      <c r="EG105" s="4">
        <f t="shared" si="330"/>
        <v>2800.3500000000004</v>
      </c>
      <c r="EH105" s="4">
        <f t="shared" si="331"/>
        <v>200.02500000000001</v>
      </c>
      <c r="EI105" s="4">
        <f t="shared" si="332"/>
        <v>17002.125</v>
      </c>
      <c r="EJ105" s="4" cm="1">
        <f t="array" ref="EJ105">SUMPRODUCT(--(SUM(G105,AC105,AY105,BU105,CQ105,DM105,EI105)&gt;PARAMETRELER!$D$21:$D$24), (SUM(G105,AC105,AY105,BU105,CQ105,DM105,EI105)-PARAMETRELER!$D$21:$D$24), {0.15;0.05;0.07;0.08})-SUM($H$2,H105,AD105,AZ105,BV105,CR105,DN105)</f>
        <v>3001.0625000000036</v>
      </c>
      <c r="EK105" s="4">
        <f>PARAMETRELER!$D$14</f>
        <v>3001.0625000000036</v>
      </c>
      <c r="EL105" s="4">
        <f t="shared" si="333"/>
        <v>119014.875</v>
      </c>
      <c r="EM105" s="4">
        <f t="shared" si="334"/>
        <v>102012.75</v>
      </c>
      <c r="EN105" s="4">
        <f t="shared" si="335"/>
        <v>20002.5</v>
      </c>
      <c r="EO105" s="4">
        <f>PARAMETRELER!$D$6</f>
        <v>20002.5</v>
      </c>
      <c r="EP105" s="4">
        <f t="shared" si="336"/>
        <v>0</v>
      </c>
      <c r="EQ105" s="4">
        <f>IF(EE105&lt;=PARAMETRELER!$D$6,0,EP105*0.00759)</f>
        <v>0</v>
      </c>
      <c r="ER105" s="20">
        <f t="shared" si="450"/>
        <v>17002.125</v>
      </c>
      <c r="ES105" s="21">
        <f t="shared" si="451"/>
        <v>4100.5124999999998</v>
      </c>
      <c r="ET105" s="21">
        <f t="shared" si="452"/>
        <v>400.05</v>
      </c>
      <c r="EU105" s="22">
        <f t="shared" si="453"/>
        <v>24503.0625</v>
      </c>
      <c r="EV105" s="44">
        <f t="shared" si="454"/>
        <v>1000.125</v>
      </c>
      <c r="EW105" s="45">
        <f t="shared" si="455"/>
        <v>23502.9375</v>
      </c>
      <c r="EY105" s="3">
        <v>103</v>
      </c>
      <c r="EZ105" s="3" t="str">
        <f t="shared" si="456"/>
        <v xml:space="preserve"> AD SOYAD 103</v>
      </c>
      <c r="FA105" s="4">
        <f t="shared" si="337"/>
        <v>20002.5</v>
      </c>
      <c r="FB105" s="4">
        <f>PARAMETRELER!$D$4</f>
        <v>150018.75</v>
      </c>
      <c r="FC105" s="4">
        <f t="shared" si="338"/>
        <v>2800.3500000000004</v>
      </c>
      <c r="FD105" s="4">
        <f t="shared" si="339"/>
        <v>200.02500000000001</v>
      </c>
      <c r="FE105" s="4">
        <f t="shared" si="340"/>
        <v>17002.125</v>
      </c>
      <c r="FF105" s="4" cm="1">
        <f t="array" ref="FF105">SUMPRODUCT(--(SUM(G105,AC105,AY105,BU105,CQ105,DM105,EI105,FE105)&gt;PARAMETRELER!$D$21:$D$24), (SUM(G105,AC105,AY105,BU105,CQ105,DM105,EI105,FE105)-PARAMETRELER!$D$21:$D$24), {0.15;0.05;0.07;0.08})-SUM($H$2,H105,AD105,AZ105,BV105,CR105,DN105,EJ105)</f>
        <v>3400.4249999999956</v>
      </c>
      <c r="FG105" s="4">
        <f>PARAMETRELER!$D$15</f>
        <v>3400.4249999999956</v>
      </c>
      <c r="FH105" s="4">
        <f t="shared" si="341"/>
        <v>136017</v>
      </c>
      <c r="FI105" s="4">
        <f t="shared" si="342"/>
        <v>119014.875</v>
      </c>
      <c r="FJ105" s="4">
        <f t="shared" si="343"/>
        <v>20002.5</v>
      </c>
      <c r="FK105" s="4">
        <f>PARAMETRELER!$D$6</f>
        <v>20002.5</v>
      </c>
      <c r="FL105" s="4">
        <f t="shared" si="344"/>
        <v>0</v>
      </c>
      <c r="FM105" s="4">
        <f>IF(FA105&lt;=PARAMETRELER!$D$6,0,FL105*0.00759)</f>
        <v>0</v>
      </c>
      <c r="FN105" s="20">
        <f t="shared" si="457"/>
        <v>17002.125</v>
      </c>
      <c r="FO105" s="21">
        <f t="shared" si="458"/>
        <v>4100.5124999999998</v>
      </c>
      <c r="FP105" s="21">
        <f t="shared" si="459"/>
        <v>400.05</v>
      </c>
      <c r="FQ105" s="22">
        <f t="shared" si="460"/>
        <v>24503.0625</v>
      </c>
      <c r="FR105" s="44">
        <f t="shared" si="461"/>
        <v>1000.125</v>
      </c>
      <c r="FS105" s="45">
        <f t="shared" si="462"/>
        <v>23502.9375</v>
      </c>
      <c r="FU105" s="3">
        <v>103</v>
      </c>
      <c r="FV105" s="3" t="str">
        <f t="shared" si="463"/>
        <v xml:space="preserve"> AD SOYAD 103</v>
      </c>
      <c r="FW105" s="4">
        <f t="shared" si="345"/>
        <v>20002.5</v>
      </c>
      <c r="FX105" s="4">
        <f>PARAMETRELER!$D$4</f>
        <v>150018.75</v>
      </c>
      <c r="FY105" s="4">
        <f t="shared" si="346"/>
        <v>2800.3500000000004</v>
      </c>
      <c r="FZ105" s="4">
        <f t="shared" si="347"/>
        <v>200.02500000000001</v>
      </c>
      <c r="GA105" s="4">
        <f t="shared" si="348"/>
        <v>17002.125</v>
      </c>
      <c r="GB105" s="4" cm="1">
        <f t="array" ref="GB105">SUMPRODUCT(--(SUM(G105,AC105,AY105,BU105,CQ105,DM105,EI105,FE105,GA105)&gt;PARAMETRELER!$D$21:$D$24), (SUM(G105,AC105,AY105,BU105,CQ105,DM105,EI105,FE105,GA105)-PARAMETRELER!$D$21:$D$24), {0.15;0.05;0.07;0.08})-SUM($H$2,H105,AD105,AZ105,BV105,CR105,DN105,EJ105,FF105)</f>
        <v>3400.4249999999993</v>
      </c>
      <c r="GC105" s="4">
        <f>PARAMETRELER!$D$16</f>
        <v>3400.4249999999993</v>
      </c>
      <c r="GD105" s="4">
        <f t="shared" si="349"/>
        <v>153019.125</v>
      </c>
      <c r="GE105" s="4">
        <f t="shared" si="350"/>
        <v>136017</v>
      </c>
      <c r="GF105" s="4">
        <f t="shared" si="351"/>
        <v>20002.5</v>
      </c>
      <c r="GG105" s="4">
        <f>PARAMETRELER!$D$6</f>
        <v>20002.5</v>
      </c>
      <c r="GH105" s="4">
        <f t="shared" si="352"/>
        <v>0</v>
      </c>
      <c r="GI105" s="4">
        <f>IF(FW105&lt;=PARAMETRELER!$D$6,0,GH105*0.00759)</f>
        <v>0</v>
      </c>
      <c r="GJ105" s="20">
        <f t="shared" si="464"/>
        <v>17002.125</v>
      </c>
      <c r="GK105" s="21">
        <f t="shared" si="465"/>
        <v>4100.5124999999998</v>
      </c>
      <c r="GL105" s="21">
        <f t="shared" si="466"/>
        <v>400.05</v>
      </c>
      <c r="GM105" s="22">
        <f t="shared" si="467"/>
        <v>24503.0625</v>
      </c>
      <c r="GN105" s="44">
        <f t="shared" si="468"/>
        <v>1000.125</v>
      </c>
      <c r="GO105" s="45">
        <f t="shared" si="469"/>
        <v>23502.9375</v>
      </c>
      <c r="GQ105" s="3">
        <v>103</v>
      </c>
      <c r="GR105" s="3" t="str">
        <f t="shared" si="470"/>
        <v xml:space="preserve"> AD SOYAD 103</v>
      </c>
      <c r="GS105" s="4">
        <f t="shared" si="353"/>
        <v>20002.5</v>
      </c>
      <c r="GT105" s="4">
        <f>PARAMETRELER!$D$4</f>
        <v>150018.75</v>
      </c>
      <c r="GU105" s="4">
        <f t="shared" si="354"/>
        <v>2800.3500000000004</v>
      </c>
      <c r="GV105" s="4">
        <f t="shared" si="355"/>
        <v>200.02500000000001</v>
      </c>
      <c r="GW105" s="4">
        <f t="shared" si="356"/>
        <v>17002.125</v>
      </c>
      <c r="GX105" s="4" cm="1">
        <f t="array" ref="GX105">SUMPRODUCT(--(SUM(G105,AC105,AY105,BU105,CQ105,DM105,EI105,FE105,GA105,GW105)&gt;PARAMETRELER!$D$21:$D$24), (SUM(G105,AC105,AY105,BU105,CQ105,DM105,EI105,FE105,GA105,GW105)-PARAMETRELER!$D$21:$D$24), {0.15;0.05;0.07;0.08})-SUM($H$2,H105,AD105,AZ105,BV105,CR105,DN105,EJ105,FF105,GB105)</f>
        <v>3400.4250000000029</v>
      </c>
      <c r="GY105" s="4">
        <f>PARAMETRELER!$D$17</f>
        <v>3400.4250000000029</v>
      </c>
      <c r="GZ105" s="4">
        <f t="shared" si="357"/>
        <v>170021.25</v>
      </c>
      <c r="HA105" s="4">
        <f t="shared" si="358"/>
        <v>153019.125</v>
      </c>
      <c r="HB105" s="4">
        <f t="shared" si="359"/>
        <v>20002.5</v>
      </c>
      <c r="HC105" s="4">
        <f>PARAMETRELER!$D$6</f>
        <v>20002.5</v>
      </c>
      <c r="HD105" s="4">
        <f t="shared" si="360"/>
        <v>0</v>
      </c>
      <c r="HE105" s="4">
        <f>IF(GS105&lt;=PARAMETRELER!$D$6,0,HD105*0.00759)</f>
        <v>0</v>
      </c>
      <c r="HF105" s="20">
        <f t="shared" si="471"/>
        <v>17002.125</v>
      </c>
      <c r="HG105" s="21">
        <f t="shared" si="472"/>
        <v>4100.5124999999998</v>
      </c>
      <c r="HH105" s="21">
        <f t="shared" si="473"/>
        <v>400.05</v>
      </c>
      <c r="HI105" s="22">
        <f t="shared" si="474"/>
        <v>24503.0625</v>
      </c>
      <c r="HJ105" s="44">
        <f t="shared" si="475"/>
        <v>1000.125</v>
      </c>
      <c r="HK105" s="45">
        <f t="shared" si="476"/>
        <v>23502.9375</v>
      </c>
      <c r="HM105" s="3">
        <v>103</v>
      </c>
      <c r="HN105" s="3" t="str">
        <f t="shared" si="477"/>
        <v xml:space="preserve"> AD SOYAD 103</v>
      </c>
      <c r="HO105" s="4">
        <f t="shared" si="361"/>
        <v>20002.5</v>
      </c>
      <c r="HP105" s="4">
        <f>PARAMETRELER!$D$4</f>
        <v>150018.75</v>
      </c>
      <c r="HQ105" s="4">
        <f t="shared" si="362"/>
        <v>2800.3500000000004</v>
      </c>
      <c r="HR105" s="4">
        <f t="shared" si="363"/>
        <v>200.02500000000001</v>
      </c>
      <c r="HS105" s="4">
        <f t="shared" si="364"/>
        <v>17002.125</v>
      </c>
      <c r="HT105" s="4" cm="1">
        <f t="array" ref="HT105">SUMPRODUCT(--(SUM(G105,AC105,AY105,BU105,CQ105,DM105,EI105,FE105,GA105,GW105,HS105)&gt;PARAMETRELER!$D$21:$D$24), (SUM(G105,AC105,AY105,BU105,CQ105,DM105,EI105,FE105,GA105,GW105,HS105)-PARAMETRELER!$D$21:$D$24), {0.15;0.05;0.07;0.08})-SUM($H$2,H105,AD105,AZ105,BV105,CR105,DN105,EJ105,FF105,GB105,GX105)</f>
        <v>3400.4249999999993</v>
      </c>
      <c r="HU105" s="4">
        <f>PARAMETRELER!$D$18</f>
        <v>3400.4249999999993</v>
      </c>
      <c r="HV105" s="4">
        <f t="shared" si="365"/>
        <v>187023.375</v>
      </c>
      <c r="HW105" s="4">
        <f t="shared" si="366"/>
        <v>170021.25</v>
      </c>
      <c r="HX105" s="4">
        <f t="shared" si="367"/>
        <v>20002.5</v>
      </c>
      <c r="HY105" s="4">
        <f>PARAMETRELER!$D$6</f>
        <v>20002.5</v>
      </c>
      <c r="HZ105" s="4">
        <f t="shared" si="368"/>
        <v>0</v>
      </c>
      <c r="IA105" s="4">
        <f>IF(HO105&lt;=PARAMETRELER!$D$6,0,HZ105*0.00759)</f>
        <v>0</v>
      </c>
      <c r="IB105" s="20">
        <f t="shared" si="478"/>
        <v>17002.125</v>
      </c>
      <c r="IC105" s="21">
        <f t="shared" si="479"/>
        <v>4100.5124999999998</v>
      </c>
      <c r="ID105" s="21">
        <f t="shared" si="480"/>
        <v>400.05</v>
      </c>
      <c r="IE105" s="22">
        <f t="shared" si="481"/>
        <v>24503.0625</v>
      </c>
      <c r="IF105" s="44">
        <f t="shared" si="482"/>
        <v>1000.125</v>
      </c>
      <c r="IG105" s="45">
        <f t="shared" si="483"/>
        <v>23502.9375</v>
      </c>
      <c r="II105" s="3">
        <v>103</v>
      </c>
      <c r="IJ105" s="3" t="str">
        <f t="shared" si="484"/>
        <v xml:space="preserve"> AD SOYAD 103</v>
      </c>
      <c r="IK105" s="4">
        <f t="shared" si="369"/>
        <v>20002.5</v>
      </c>
      <c r="IL105" s="4">
        <f>PARAMETRELER!$D$4</f>
        <v>150018.75</v>
      </c>
      <c r="IM105" s="4">
        <f t="shared" si="370"/>
        <v>2800.3500000000004</v>
      </c>
      <c r="IN105" s="4">
        <f t="shared" si="371"/>
        <v>200.02500000000001</v>
      </c>
      <c r="IO105" s="4">
        <f t="shared" si="372"/>
        <v>17002.125</v>
      </c>
      <c r="IP105" s="4" cm="1">
        <f t="array" ref="IP105">SUMPRODUCT(--(SUM(G105,AC105,AY105,BU105,CQ105,DM105,EI105,FE105,GA105,GW105,HS105,IO105)&gt;PARAMETRELER!$D$21:$D$24), (SUM(G105,AC105,AY105,BU105,CQ105,DM105,EI105,FE105,GA105,GW105,HS105,IO105)-PARAMETRELER!$D$21:$D$24), {0.15;0.05;0.07;0.08})-SUM($H$2,H105,AD105,AZ105,BV105,CR105,DN105,EJ105,FF105,GB105,GX105,HT105)</f>
        <v>3400.4249999999993</v>
      </c>
      <c r="IQ105" s="4">
        <f>PARAMETRELER!$D$19</f>
        <v>3400.4249999999993</v>
      </c>
      <c r="IR105" s="4">
        <f t="shared" si="373"/>
        <v>204025.5</v>
      </c>
      <c r="IS105" s="4">
        <f t="shared" si="374"/>
        <v>187023.375</v>
      </c>
      <c r="IT105" s="4">
        <f t="shared" si="375"/>
        <v>20002.5</v>
      </c>
      <c r="IU105" s="4">
        <f>PARAMETRELER!$D$6</f>
        <v>20002.5</v>
      </c>
      <c r="IV105" s="4">
        <f t="shared" si="376"/>
        <v>0</v>
      </c>
      <c r="IW105" s="4">
        <f>IF(IK105&lt;=PARAMETRELER!$D$6,0,IV105*0.00759)</f>
        <v>0</v>
      </c>
      <c r="IX105" s="20">
        <f t="shared" si="485"/>
        <v>17002.125</v>
      </c>
      <c r="IY105" s="21">
        <f t="shared" si="486"/>
        <v>4100.5124999999998</v>
      </c>
      <c r="IZ105" s="21">
        <f t="shared" si="487"/>
        <v>400.05</v>
      </c>
      <c r="JA105" s="22">
        <f t="shared" si="488"/>
        <v>24503.0625</v>
      </c>
      <c r="JB105" s="44">
        <f t="shared" si="489"/>
        <v>1000.125</v>
      </c>
      <c r="JC105" s="45">
        <f t="shared" si="490"/>
        <v>23502.9375</v>
      </c>
    </row>
    <row r="106" spans="1:263" ht="15.6" x14ac:dyDescent="0.3">
      <c r="A106" s="2">
        <v>104</v>
      </c>
      <c r="B106" s="2" t="str">
        <f>'YILLIK MALİYET RAPORU'!B106</f>
        <v xml:space="preserve"> AD SOYAD 104</v>
      </c>
      <c r="C106" s="7">
        <f>'YILLIK MALİYET RAPORU'!C106</f>
        <v>20002.5</v>
      </c>
      <c r="D106" s="11">
        <f>PARAMETRELER!$D$4</f>
        <v>150018.75</v>
      </c>
      <c r="E106" s="7">
        <f t="shared" si="202"/>
        <v>2800.3500000000004</v>
      </c>
      <c r="F106" s="7">
        <f t="shared" si="203"/>
        <v>200.02500000000001</v>
      </c>
      <c r="G106" s="7">
        <f t="shared" si="204"/>
        <v>17002.125</v>
      </c>
      <c r="H106" s="7" cm="1">
        <f t="array" ref="H106">SUMPRODUCT(--(SUM(G106:G106)&gt;PARAMETRELER!$D$21:$D$24), (SUM(G106:G106)-PARAMETRELER!$D$21:$D$24), {0.15;0.05;0.07;0.08})-SUM($H$2:$H$2)</f>
        <v>2550.3187499999999</v>
      </c>
      <c r="I106" s="7">
        <f>PARAMETRELER!$D$8</f>
        <v>2550.3187499999999</v>
      </c>
      <c r="J106" s="7">
        <f t="shared" si="379"/>
        <v>17002.125</v>
      </c>
      <c r="K106" s="7">
        <v>0</v>
      </c>
      <c r="L106" s="7">
        <f t="shared" si="206"/>
        <v>20002.5</v>
      </c>
      <c r="M106" s="5">
        <f>PARAMETRELER!$D$6</f>
        <v>20002.5</v>
      </c>
      <c r="N106" s="7">
        <f t="shared" si="313"/>
        <v>0</v>
      </c>
      <c r="O106" s="7">
        <f>IF(C106&lt;=PARAMETRELER!$D$6,0,N106*0.00759)</f>
        <v>0</v>
      </c>
      <c r="P106" s="20">
        <f t="shared" si="207"/>
        <v>17002.125</v>
      </c>
      <c r="Q106" s="21">
        <f t="shared" si="208"/>
        <v>4100.5124999999998</v>
      </c>
      <c r="R106" s="21">
        <f t="shared" si="209"/>
        <v>400.05</v>
      </c>
      <c r="S106" s="20">
        <f t="shared" si="210"/>
        <v>24503.0625</v>
      </c>
      <c r="T106" s="44">
        <f t="shared" si="211"/>
        <v>1000.125</v>
      </c>
      <c r="U106" s="45">
        <f t="shared" si="380"/>
        <v>23502.9375</v>
      </c>
      <c r="W106" s="2">
        <v>104</v>
      </c>
      <c r="X106" s="2" t="str">
        <f t="shared" si="212"/>
        <v xml:space="preserve"> AD SOYAD 104</v>
      </c>
      <c r="Y106" s="7">
        <f t="shared" si="213"/>
        <v>20002.5</v>
      </c>
      <c r="Z106" s="11">
        <f>PARAMETRELER!$D$4</f>
        <v>150018.75</v>
      </c>
      <c r="AA106" s="7">
        <f t="shared" si="381"/>
        <v>2800.3500000000004</v>
      </c>
      <c r="AB106" s="7">
        <f t="shared" si="382"/>
        <v>200.02500000000001</v>
      </c>
      <c r="AC106" s="7">
        <f t="shared" si="383"/>
        <v>17002.125</v>
      </c>
      <c r="AD106" s="7" cm="1">
        <f t="array" ref="AD106">SUMPRODUCT(--(SUM(G106,AC106)&gt;PARAMETRELER!$D$21:$D$24), (SUM(G106,AC106)-PARAMETRELER!$D$21:$D$24), {0.15;0.05;0.07;0.08})-SUM($H$2,H106)</f>
        <v>2550.3187499999999</v>
      </c>
      <c r="AE106" s="7">
        <f>PARAMETRELER!$D$9</f>
        <v>2550.3187499999999</v>
      </c>
      <c r="AF106" s="7">
        <f t="shared" si="384"/>
        <v>34004.25</v>
      </c>
      <c r="AG106" s="7">
        <f t="shared" si="385"/>
        <v>17002.125</v>
      </c>
      <c r="AH106" s="7">
        <f t="shared" si="386"/>
        <v>20002.5</v>
      </c>
      <c r="AI106" s="5">
        <f>PARAMETRELER!$D$6</f>
        <v>20002.5</v>
      </c>
      <c r="AJ106" s="7">
        <f t="shared" si="316"/>
        <v>0</v>
      </c>
      <c r="AK106" s="7">
        <f>IF(Y106&lt;=PARAMETRELER!$D$6,0,AJ106*0.00759)</f>
        <v>0</v>
      </c>
      <c r="AL106" s="20">
        <f t="shared" si="387"/>
        <v>17002.125</v>
      </c>
      <c r="AM106" s="21">
        <f t="shared" si="388"/>
        <v>4100.5124999999998</v>
      </c>
      <c r="AN106" s="21">
        <f t="shared" si="389"/>
        <v>400.05</v>
      </c>
      <c r="AO106" s="20">
        <f t="shared" si="390"/>
        <v>24503.0625</v>
      </c>
      <c r="AP106" s="44">
        <f t="shared" si="391"/>
        <v>1000.125</v>
      </c>
      <c r="AQ106" s="45">
        <f t="shared" si="392"/>
        <v>23502.9375</v>
      </c>
      <c r="AS106" s="2">
        <v>104</v>
      </c>
      <c r="AT106" s="2" t="str">
        <f t="shared" si="393"/>
        <v xml:space="preserve"> AD SOYAD 104</v>
      </c>
      <c r="AU106" s="7">
        <f t="shared" si="394"/>
        <v>20002.5</v>
      </c>
      <c r="AV106" s="11">
        <f>PARAMETRELER!$D$4</f>
        <v>150018.75</v>
      </c>
      <c r="AW106" s="7">
        <f t="shared" si="395"/>
        <v>2800.3500000000004</v>
      </c>
      <c r="AX106" s="7">
        <f t="shared" si="396"/>
        <v>200.02500000000001</v>
      </c>
      <c r="AY106" s="7">
        <f t="shared" si="397"/>
        <v>17002.125</v>
      </c>
      <c r="AZ106" s="7" cm="1">
        <f t="array" ref="AZ106">SUMPRODUCT(--(SUM(G106,AC106,AY106)&gt;PARAMETRELER!$D$21:$D$24), (SUM(G106,AC106,AY106)-PARAMETRELER!$D$21:$D$24), {0.15;0.05;0.07;0.08})-SUM($H$2,H106,AD106)</f>
        <v>2550.3187499999995</v>
      </c>
      <c r="BA106" s="7">
        <f>PARAMETRELER!$D$10</f>
        <v>2550.3187499999995</v>
      </c>
      <c r="BB106" s="7">
        <f t="shared" si="398"/>
        <v>51006.375</v>
      </c>
      <c r="BC106" s="7">
        <f t="shared" si="399"/>
        <v>34004.25</v>
      </c>
      <c r="BD106" s="7">
        <f t="shared" si="400"/>
        <v>20002.5</v>
      </c>
      <c r="BE106" s="5">
        <f>PARAMETRELER!$D$6</f>
        <v>20002.5</v>
      </c>
      <c r="BF106" s="7">
        <f t="shared" si="319"/>
        <v>0</v>
      </c>
      <c r="BG106" s="7">
        <f>IF(AU106&lt;=PARAMETRELER!$D$6,0,BF106*0.00759)</f>
        <v>0</v>
      </c>
      <c r="BH106" s="20">
        <f t="shared" si="401"/>
        <v>17002.125</v>
      </c>
      <c r="BI106" s="21">
        <f t="shared" si="402"/>
        <v>4100.5124999999998</v>
      </c>
      <c r="BJ106" s="21">
        <f t="shared" si="403"/>
        <v>400.05</v>
      </c>
      <c r="BK106" s="20">
        <f t="shared" si="404"/>
        <v>24503.0625</v>
      </c>
      <c r="BL106" s="44">
        <f t="shared" si="405"/>
        <v>1000.125</v>
      </c>
      <c r="BM106" s="45">
        <f t="shared" si="406"/>
        <v>23502.9375</v>
      </c>
      <c r="BO106" s="2">
        <v>104</v>
      </c>
      <c r="BP106" s="2" t="str">
        <f t="shared" si="407"/>
        <v xml:space="preserve"> AD SOYAD 104</v>
      </c>
      <c r="BQ106" s="7">
        <f t="shared" si="408"/>
        <v>20002.5</v>
      </c>
      <c r="BR106" s="11">
        <f>PARAMETRELER!$D$4</f>
        <v>150018.75</v>
      </c>
      <c r="BS106" s="7">
        <f t="shared" si="409"/>
        <v>2800.3500000000004</v>
      </c>
      <c r="BT106" s="7">
        <f t="shared" si="410"/>
        <v>200.02500000000001</v>
      </c>
      <c r="BU106" s="7">
        <f t="shared" si="411"/>
        <v>17002.125</v>
      </c>
      <c r="BV106" s="7" cm="1">
        <f t="array" ref="BV106">SUMPRODUCT(--(SUM(G106,AC106,AY106,BU106)&gt;PARAMETRELER!$D$21:$D$24), (SUM(G106,AC106,AY106,BU106)-PARAMETRELER!$D$21:$D$24), {0.15;0.05;0.07;0.08})-SUM($H$2,H106,AD106,AZ106)</f>
        <v>2550.3187500000004</v>
      </c>
      <c r="BW106" s="7">
        <f>PARAMETRELER!$D$11</f>
        <v>2550.3187500000004</v>
      </c>
      <c r="BX106" s="7">
        <f t="shared" si="412"/>
        <v>68008.5</v>
      </c>
      <c r="BY106" s="7">
        <f t="shared" si="413"/>
        <v>51006.375</v>
      </c>
      <c r="BZ106" s="7">
        <f t="shared" si="414"/>
        <v>20002.5</v>
      </c>
      <c r="CA106" s="5">
        <f>PARAMETRELER!$D$6</f>
        <v>20002.5</v>
      </c>
      <c r="CB106" s="7">
        <f t="shared" si="322"/>
        <v>0</v>
      </c>
      <c r="CC106" s="7">
        <f>IF(BQ106&lt;=PARAMETRELER!$D$6,0,CB106*0.00759)</f>
        <v>0</v>
      </c>
      <c r="CD106" s="20">
        <f t="shared" si="415"/>
        <v>17002.125</v>
      </c>
      <c r="CE106" s="21">
        <f t="shared" si="416"/>
        <v>4100.5124999999998</v>
      </c>
      <c r="CF106" s="21">
        <f t="shared" si="417"/>
        <v>400.05</v>
      </c>
      <c r="CG106" s="20">
        <f t="shared" si="418"/>
        <v>24503.0625</v>
      </c>
      <c r="CH106" s="44">
        <f t="shared" si="419"/>
        <v>1000.125</v>
      </c>
      <c r="CI106" s="45">
        <f t="shared" si="420"/>
        <v>23502.9375</v>
      </c>
      <c r="CK106" s="2">
        <v>104</v>
      </c>
      <c r="CL106" s="2" t="str">
        <f t="shared" si="421"/>
        <v xml:space="preserve"> AD SOYAD 104</v>
      </c>
      <c r="CM106" s="7">
        <f t="shared" si="422"/>
        <v>20002.5</v>
      </c>
      <c r="CN106" s="11">
        <f>PARAMETRELER!$D$4</f>
        <v>150018.75</v>
      </c>
      <c r="CO106" s="7">
        <f t="shared" si="423"/>
        <v>2800.3500000000004</v>
      </c>
      <c r="CP106" s="7">
        <f t="shared" si="424"/>
        <v>200.02500000000001</v>
      </c>
      <c r="CQ106" s="7">
        <f t="shared" si="425"/>
        <v>17002.125</v>
      </c>
      <c r="CR106" s="7" cm="1">
        <f t="array" ref="CR106">SUMPRODUCT(--(SUM(G106,AC106,AY106,BU106,CQ106)&gt;PARAMETRELER!$D$21:$D$24), (SUM(G106,AC106,AY106,BU106,CQ106)-PARAMETRELER!$D$21:$D$24), {0.15;0.05;0.07;0.08})-SUM($H$2,H106,AD106,AZ106,BV106)</f>
        <v>2550.3187500000004</v>
      </c>
      <c r="CS106" s="7">
        <f>PARAMETRELER!$D$12</f>
        <v>2550.3187500000004</v>
      </c>
      <c r="CT106" s="7">
        <f t="shared" si="426"/>
        <v>85010.625</v>
      </c>
      <c r="CU106" s="7">
        <f t="shared" si="427"/>
        <v>68008.5</v>
      </c>
      <c r="CV106" s="7">
        <f t="shared" si="428"/>
        <v>20002.5</v>
      </c>
      <c r="CW106" s="5">
        <f>PARAMETRELER!$D$6</f>
        <v>20002.5</v>
      </c>
      <c r="CX106" s="7">
        <f t="shared" si="325"/>
        <v>0</v>
      </c>
      <c r="CY106" s="7">
        <f>IF(CM106&lt;=PARAMETRELER!$D$6,0,CX106*0.00759)</f>
        <v>0</v>
      </c>
      <c r="CZ106" s="20">
        <f t="shared" si="429"/>
        <v>17002.125</v>
      </c>
      <c r="DA106" s="21">
        <f t="shared" si="430"/>
        <v>4100.5124999999998</v>
      </c>
      <c r="DB106" s="21">
        <f t="shared" si="431"/>
        <v>400.05</v>
      </c>
      <c r="DC106" s="20">
        <f t="shared" si="432"/>
        <v>24503.0625</v>
      </c>
      <c r="DD106" s="44">
        <f t="shared" si="433"/>
        <v>1000.125</v>
      </c>
      <c r="DE106" s="45">
        <f t="shared" si="434"/>
        <v>23502.9375</v>
      </c>
      <c r="DG106" s="2">
        <v>104</v>
      </c>
      <c r="DH106" s="2" t="str">
        <f t="shared" si="435"/>
        <v xml:space="preserve"> AD SOYAD 104</v>
      </c>
      <c r="DI106" s="7">
        <f t="shared" si="436"/>
        <v>20002.5</v>
      </c>
      <c r="DJ106" s="11">
        <f>PARAMETRELER!$D$4</f>
        <v>150018.75</v>
      </c>
      <c r="DK106" s="7">
        <f t="shared" si="437"/>
        <v>2800.3500000000004</v>
      </c>
      <c r="DL106" s="7">
        <f t="shared" si="438"/>
        <v>200.02500000000001</v>
      </c>
      <c r="DM106" s="7">
        <f t="shared" si="439"/>
        <v>17002.125</v>
      </c>
      <c r="DN106" s="7" cm="1">
        <f t="array" ref="DN106">SUMPRODUCT(--(SUM(G106,AC106,AY106,BU106,CQ106,DM106)&gt;PARAMETRELER!$D$21:$D$24), (SUM(G106,AC106,AY106,BU106,CQ106,DM106)-PARAMETRELER!$D$21:$D$24), {0.15;0.05;0.07;0.08})-SUM($H$2,H106,AD106,AZ106,BV106,CR106)</f>
        <v>2550.3187499999985</v>
      </c>
      <c r="DO106" s="7">
        <f>PARAMETRELER!$D$13</f>
        <v>2550.3187499999985</v>
      </c>
      <c r="DP106" s="7">
        <f t="shared" si="440"/>
        <v>102012.75</v>
      </c>
      <c r="DQ106" s="7">
        <f t="shared" si="441"/>
        <v>85010.625</v>
      </c>
      <c r="DR106" s="7">
        <f t="shared" si="442"/>
        <v>20002.5</v>
      </c>
      <c r="DS106" s="5">
        <f>PARAMETRELER!$D$6</f>
        <v>20002.5</v>
      </c>
      <c r="DT106" s="7">
        <f t="shared" si="328"/>
        <v>0</v>
      </c>
      <c r="DU106" s="7">
        <f>IF(DI106&lt;=PARAMETRELER!$D$6,0,DT106*0.00759)</f>
        <v>0</v>
      </c>
      <c r="DV106" s="20">
        <f t="shared" si="443"/>
        <v>17002.125</v>
      </c>
      <c r="DW106" s="21">
        <f t="shared" si="444"/>
        <v>4100.5124999999998</v>
      </c>
      <c r="DX106" s="21">
        <f t="shared" si="445"/>
        <v>400.05</v>
      </c>
      <c r="DY106" s="20">
        <f t="shared" si="446"/>
        <v>24503.0625</v>
      </c>
      <c r="DZ106" s="44">
        <f t="shared" si="447"/>
        <v>1000.125</v>
      </c>
      <c r="EA106" s="45">
        <f t="shared" si="448"/>
        <v>23502.9375</v>
      </c>
      <c r="EC106" s="2">
        <v>104</v>
      </c>
      <c r="ED106" s="2" t="str">
        <f t="shared" si="449"/>
        <v xml:space="preserve"> AD SOYAD 104</v>
      </c>
      <c r="EE106" s="7">
        <f t="shared" si="329"/>
        <v>20002.5</v>
      </c>
      <c r="EF106" s="11">
        <f>PARAMETRELER!$D$4</f>
        <v>150018.75</v>
      </c>
      <c r="EG106" s="7">
        <f t="shared" si="330"/>
        <v>2800.3500000000004</v>
      </c>
      <c r="EH106" s="7">
        <f t="shared" si="331"/>
        <v>200.02500000000001</v>
      </c>
      <c r="EI106" s="7">
        <f t="shared" si="332"/>
        <v>17002.125</v>
      </c>
      <c r="EJ106" s="7" cm="1">
        <f t="array" ref="EJ106">SUMPRODUCT(--(SUM(G106,AC106,AY106,BU106,CQ106,DM106,EI106)&gt;PARAMETRELER!$D$21:$D$24), (SUM(G106,AC106,AY106,BU106,CQ106,DM106,EI106)-PARAMETRELER!$D$21:$D$24), {0.15;0.05;0.07;0.08})-SUM($H$2,H106,AD106,AZ106,BV106,CR106,DN106)</f>
        <v>3001.0625000000036</v>
      </c>
      <c r="EK106" s="7">
        <f>PARAMETRELER!$D$14</f>
        <v>3001.0625000000036</v>
      </c>
      <c r="EL106" s="7">
        <f t="shared" si="333"/>
        <v>119014.875</v>
      </c>
      <c r="EM106" s="7">
        <f t="shared" si="334"/>
        <v>102012.75</v>
      </c>
      <c r="EN106" s="7">
        <f t="shared" si="335"/>
        <v>20002.5</v>
      </c>
      <c r="EO106" s="5">
        <f>PARAMETRELER!$D$6</f>
        <v>20002.5</v>
      </c>
      <c r="EP106" s="7">
        <f t="shared" si="336"/>
        <v>0</v>
      </c>
      <c r="EQ106" s="7">
        <f>IF(EE106&lt;=PARAMETRELER!$D$6,0,EP106*0.00759)</f>
        <v>0</v>
      </c>
      <c r="ER106" s="20">
        <f t="shared" si="450"/>
        <v>17002.125</v>
      </c>
      <c r="ES106" s="21">
        <f t="shared" si="451"/>
        <v>4100.5124999999998</v>
      </c>
      <c r="ET106" s="21">
        <f t="shared" si="452"/>
        <v>400.05</v>
      </c>
      <c r="EU106" s="20">
        <f t="shared" si="453"/>
        <v>24503.0625</v>
      </c>
      <c r="EV106" s="44">
        <f t="shared" si="454"/>
        <v>1000.125</v>
      </c>
      <c r="EW106" s="45">
        <f t="shared" si="455"/>
        <v>23502.9375</v>
      </c>
      <c r="EY106" s="2">
        <v>104</v>
      </c>
      <c r="EZ106" s="2" t="str">
        <f t="shared" si="456"/>
        <v xml:space="preserve"> AD SOYAD 104</v>
      </c>
      <c r="FA106" s="7">
        <f t="shared" si="337"/>
        <v>20002.5</v>
      </c>
      <c r="FB106" s="11">
        <f>PARAMETRELER!$D$4</f>
        <v>150018.75</v>
      </c>
      <c r="FC106" s="7">
        <f t="shared" si="338"/>
        <v>2800.3500000000004</v>
      </c>
      <c r="FD106" s="7">
        <f t="shared" si="339"/>
        <v>200.02500000000001</v>
      </c>
      <c r="FE106" s="7">
        <f t="shared" si="340"/>
        <v>17002.125</v>
      </c>
      <c r="FF106" s="7" cm="1">
        <f t="array" ref="FF106">SUMPRODUCT(--(SUM(G106,AC106,AY106,BU106,CQ106,DM106,EI106,FE106)&gt;PARAMETRELER!$D$21:$D$24), (SUM(G106,AC106,AY106,BU106,CQ106,DM106,EI106,FE106)-PARAMETRELER!$D$21:$D$24), {0.15;0.05;0.07;0.08})-SUM($H$2,H106,AD106,AZ106,BV106,CR106,DN106,EJ106)</f>
        <v>3400.4249999999956</v>
      </c>
      <c r="FG106" s="7">
        <f>PARAMETRELER!$D$15</f>
        <v>3400.4249999999956</v>
      </c>
      <c r="FH106" s="7">
        <f t="shared" si="341"/>
        <v>136017</v>
      </c>
      <c r="FI106" s="7">
        <f t="shared" si="342"/>
        <v>119014.875</v>
      </c>
      <c r="FJ106" s="7">
        <f t="shared" si="343"/>
        <v>20002.5</v>
      </c>
      <c r="FK106" s="5">
        <f>PARAMETRELER!$D$6</f>
        <v>20002.5</v>
      </c>
      <c r="FL106" s="7">
        <f t="shared" si="344"/>
        <v>0</v>
      </c>
      <c r="FM106" s="7">
        <f>IF(FA106&lt;=PARAMETRELER!$D$6,0,FL106*0.00759)</f>
        <v>0</v>
      </c>
      <c r="FN106" s="20">
        <f t="shared" si="457"/>
        <v>17002.125</v>
      </c>
      <c r="FO106" s="21">
        <f t="shared" si="458"/>
        <v>4100.5124999999998</v>
      </c>
      <c r="FP106" s="21">
        <f t="shared" si="459"/>
        <v>400.05</v>
      </c>
      <c r="FQ106" s="20">
        <f t="shared" si="460"/>
        <v>24503.0625</v>
      </c>
      <c r="FR106" s="44">
        <f t="shared" si="461"/>
        <v>1000.125</v>
      </c>
      <c r="FS106" s="45">
        <f t="shared" si="462"/>
        <v>23502.9375</v>
      </c>
      <c r="FU106" s="2">
        <v>104</v>
      </c>
      <c r="FV106" s="2" t="str">
        <f t="shared" si="463"/>
        <v xml:space="preserve"> AD SOYAD 104</v>
      </c>
      <c r="FW106" s="7">
        <f t="shared" si="345"/>
        <v>20002.5</v>
      </c>
      <c r="FX106" s="11">
        <f>PARAMETRELER!$D$4</f>
        <v>150018.75</v>
      </c>
      <c r="FY106" s="7">
        <f t="shared" si="346"/>
        <v>2800.3500000000004</v>
      </c>
      <c r="FZ106" s="7">
        <f t="shared" si="347"/>
        <v>200.02500000000001</v>
      </c>
      <c r="GA106" s="7">
        <f t="shared" si="348"/>
        <v>17002.125</v>
      </c>
      <c r="GB106" s="7" cm="1">
        <f t="array" ref="GB106">SUMPRODUCT(--(SUM(G106,AC106,AY106,BU106,CQ106,DM106,EI106,FE106,GA106)&gt;PARAMETRELER!$D$21:$D$24), (SUM(G106,AC106,AY106,BU106,CQ106,DM106,EI106,FE106,GA106)-PARAMETRELER!$D$21:$D$24), {0.15;0.05;0.07;0.08})-SUM($H$2,H106,AD106,AZ106,BV106,CR106,DN106,EJ106,FF106)</f>
        <v>3400.4249999999993</v>
      </c>
      <c r="GC106" s="7">
        <f>PARAMETRELER!$D$16</f>
        <v>3400.4249999999993</v>
      </c>
      <c r="GD106" s="7">
        <f t="shared" si="349"/>
        <v>153019.125</v>
      </c>
      <c r="GE106" s="7">
        <f t="shared" si="350"/>
        <v>136017</v>
      </c>
      <c r="GF106" s="7">
        <f t="shared" si="351"/>
        <v>20002.5</v>
      </c>
      <c r="GG106" s="5">
        <f>PARAMETRELER!$D$6</f>
        <v>20002.5</v>
      </c>
      <c r="GH106" s="7">
        <f t="shared" si="352"/>
        <v>0</v>
      </c>
      <c r="GI106" s="7">
        <f>IF(FW106&lt;=PARAMETRELER!$D$6,0,GH106*0.00759)</f>
        <v>0</v>
      </c>
      <c r="GJ106" s="20">
        <f t="shared" si="464"/>
        <v>17002.125</v>
      </c>
      <c r="GK106" s="21">
        <f t="shared" si="465"/>
        <v>4100.5124999999998</v>
      </c>
      <c r="GL106" s="21">
        <f t="shared" si="466"/>
        <v>400.05</v>
      </c>
      <c r="GM106" s="20">
        <f t="shared" si="467"/>
        <v>24503.0625</v>
      </c>
      <c r="GN106" s="44">
        <f t="shared" si="468"/>
        <v>1000.125</v>
      </c>
      <c r="GO106" s="45">
        <f t="shared" si="469"/>
        <v>23502.9375</v>
      </c>
      <c r="GQ106" s="2">
        <v>104</v>
      </c>
      <c r="GR106" s="2" t="str">
        <f t="shared" si="470"/>
        <v xml:space="preserve"> AD SOYAD 104</v>
      </c>
      <c r="GS106" s="7">
        <f t="shared" si="353"/>
        <v>20002.5</v>
      </c>
      <c r="GT106" s="11">
        <f>PARAMETRELER!$D$4</f>
        <v>150018.75</v>
      </c>
      <c r="GU106" s="7">
        <f t="shared" si="354"/>
        <v>2800.3500000000004</v>
      </c>
      <c r="GV106" s="7">
        <f t="shared" si="355"/>
        <v>200.02500000000001</v>
      </c>
      <c r="GW106" s="7">
        <f t="shared" si="356"/>
        <v>17002.125</v>
      </c>
      <c r="GX106" s="7" cm="1">
        <f t="array" ref="GX106">SUMPRODUCT(--(SUM(G106,AC106,AY106,BU106,CQ106,DM106,EI106,FE106,GA106,GW106)&gt;PARAMETRELER!$D$21:$D$24), (SUM(G106,AC106,AY106,BU106,CQ106,DM106,EI106,FE106,GA106,GW106)-PARAMETRELER!$D$21:$D$24), {0.15;0.05;0.07;0.08})-SUM($H$2,H106,AD106,AZ106,BV106,CR106,DN106,EJ106,FF106,GB106)</f>
        <v>3400.4250000000029</v>
      </c>
      <c r="GY106" s="7">
        <f>PARAMETRELER!$D$17</f>
        <v>3400.4250000000029</v>
      </c>
      <c r="GZ106" s="7">
        <f t="shared" si="357"/>
        <v>170021.25</v>
      </c>
      <c r="HA106" s="7">
        <f t="shared" si="358"/>
        <v>153019.125</v>
      </c>
      <c r="HB106" s="7">
        <f t="shared" si="359"/>
        <v>20002.5</v>
      </c>
      <c r="HC106" s="5">
        <f>PARAMETRELER!$D$6</f>
        <v>20002.5</v>
      </c>
      <c r="HD106" s="7">
        <f t="shared" si="360"/>
        <v>0</v>
      </c>
      <c r="HE106" s="7">
        <f>IF(GS106&lt;=PARAMETRELER!$D$6,0,HD106*0.00759)</f>
        <v>0</v>
      </c>
      <c r="HF106" s="20">
        <f t="shared" si="471"/>
        <v>17002.125</v>
      </c>
      <c r="HG106" s="21">
        <f t="shared" si="472"/>
        <v>4100.5124999999998</v>
      </c>
      <c r="HH106" s="21">
        <f t="shared" si="473"/>
        <v>400.05</v>
      </c>
      <c r="HI106" s="20">
        <f t="shared" si="474"/>
        <v>24503.0625</v>
      </c>
      <c r="HJ106" s="44">
        <f t="shared" si="475"/>
        <v>1000.125</v>
      </c>
      <c r="HK106" s="45">
        <f t="shared" si="476"/>
        <v>23502.9375</v>
      </c>
      <c r="HM106" s="2">
        <v>104</v>
      </c>
      <c r="HN106" s="2" t="str">
        <f t="shared" si="477"/>
        <v xml:space="preserve"> AD SOYAD 104</v>
      </c>
      <c r="HO106" s="7">
        <f t="shared" si="361"/>
        <v>20002.5</v>
      </c>
      <c r="HP106" s="11">
        <f>PARAMETRELER!$D$4</f>
        <v>150018.75</v>
      </c>
      <c r="HQ106" s="7">
        <f t="shared" si="362"/>
        <v>2800.3500000000004</v>
      </c>
      <c r="HR106" s="7">
        <f t="shared" si="363"/>
        <v>200.02500000000001</v>
      </c>
      <c r="HS106" s="7">
        <f t="shared" si="364"/>
        <v>17002.125</v>
      </c>
      <c r="HT106" s="7" cm="1">
        <f t="array" ref="HT106">SUMPRODUCT(--(SUM(G106,AC106,AY106,BU106,CQ106,DM106,EI106,FE106,GA106,GW106,HS106)&gt;PARAMETRELER!$D$21:$D$24), (SUM(G106,AC106,AY106,BU106,CQ106,DM106,EI106,FE106,GA106,GW106,HS106)-PARAMETRELER!$D$21:$D$24), {0.15;0.05;0.07;0.08})-SUM($H$2,H106,AD106,AZ106,BV106,CR106,DN106,EJ106,FF106,GB106,GX106)</f>
        <v>3400.4249999999993</v>
      </c>
      <c r="HU106" s="7">
        <f>PARAMETRELER!$D$18</f>
        <v>3400.4249999999993</v>
      </c>
      <c r="HV106" s="7">
        <f t="shared" si="365"/>
        <v>187023.375</v>
      </c>
      <c r="HW106" s="7">
        <f t="shared" si="366"/>
        <v>170021.25</v>
      </c>
      <c r="HX106" s="7">
        <f t="shared" si="367"/>
        <v>20002.5</v>
      </c>
      <c r="HY106" s="5">
        <f>PARAMETRELER!$D$6</f>
        <v>20002.5</v>
      </c>
      <c r="HZ106" s="7">
        <f t="shared" si="368"/>
        <v>0</v>
      </c>
      <c r="IA106" s="7">
        <f>IF(HO106&lt;=PARAMETRELER!$D$6,0,HZ106*0.00759)</f>
        <v>0</v>
      </c>
      <c r="IB106" s="20">
        <f t="shared" si="478"/>
        <v>17002.125</v>
      </c>
      <c r="IC106" s="21">
        <f t="shared" si="479"/>
        <v>4100.5124999999998</v>
      </c>
      <c r="ID106" s="21">
        <f t="shared" si="480"/>
        <v>400.05</v>
      </c>
      <c r="IE106" s="20">
        <f t="shared" si="481"/>
        <v>24503.0625</v>
      </c>
      <c r="IF106" s="44">
        <f t="shared" si="482"/>
        <v>1000.125</v>
      </c>
      <c r="IG106" s="45">
        <f t="shared" si="483"/>
        <v>23502.9375</v>
      </c>
      <c r="II106" s="2">
        <v>104</v>
      </c>
      <c r="IJ106" s="2" t="str">
        <f t="shared" si="484"/>
        <v xml:space="preserve"> AD SOYAD 104</v>
      </c>
      <c r="IK106" s="7">
        <f t="shared" si="369"/>
        <v>20002.5</v>
      </c>
      <c r="IL106" s="11">
        <f>PARAMETRELER!$D$4</f>
        <v>150018.75</v>
      </c>
      <c r="IM106" s="7">
        <f t="shared" si="370"/>
        <v>2800.3500000000004</v>
      </c>
      <c r="IN106" s="7">
        <f t="shared" si="371"/>
        <v>200.02500000000001</v>
      </c>
      <c r="IO106" s="7">
        <f t="shared" si="372"/>
        <v>17002.125</v>
      </c>
      <c r="IP106" s="7" cm="1">
        <f t="array" ref="IP106">SUMPRODUCT(--(SUM(G106,AC106,AY106,BU106,CQ106,DM106,EI106,FE106,GA106,GW106,HS106,IO106)&gt;PARAMETRELER!$D$21:$D$24), (SUM(G106,AC106,AY106,BU106,CQ106,DM106,EI106,FE106,GA106,GW106,HS106,IO106)-PARAMETRELER!$D$21:$D$24), {0.15;0.05;0.07;0.08})-SUM($H$2,H106,AD106,AZ106,BV106,CR106,DN106,EJ106,FF106,GB106,GX106,HT106)</f>
        <v>3400.4249999999993</v>
      </c>
      <c r="IQ106" s="7">
        <f>PARAMETRELER!$D$19</f>
        <v>3400.4249999999993</v>
      </c>
      <c r="IR106" s="7">
        <f t="shared" si="373"/>
        <v>204025.5</v>
      </c>
      <c r="IS106" s="7">
        <f t="shared" si="374"/>
        <v>187023.375</v>
      </c>
      <c r="IT106" s="7">
        <f t="shared" si="375"/>
        <v>20002.5</v>
      </c>
      <c r="IU106" s="5">
        <f>PARAMETRELER!$D$6</f>
        <v>20002.5</v>
      </c>
      <c r="IV106" s="7">
        <f t="shared" si="376"/>
        <v>0</v>
      </c>
      <c r="IW106" s="7">
        <f>IF(IK106&lt;=PARAMETRELER!$D$6,0,IV106*0.00759)</f>
        <v>0</v>
      </c>
      <c r="IX106" s="20">
        <f t="shared" si="485"/>
        <v>17002.125</v>
      </c>
      <c r="IY106" s="21">
        <f t="shared" si="486"/>
        <v>4100.5124999999998</v>
      </c>
      <c r="IZ106" s="21">
        <f t="shared" si="487"/>
        <v>400.05</v>
      </c>
      <c r="JA106" s="20">
        <f t="shared" si="488"/>
        <v>24503.0625</v>
      </c>
      <c r="JB106" s="44">
        <f t="shared" si="489"/>
        <v>1000.125</v>
      </c>
      <c r="JC106" s="45">
        <f t="shared" si="490"/>
        <v>23502.9375</v>
      </c>
    </row>
    <row r="107" spans="1:263" ht="15.6" x14ac:dyDescent="0.3">
      <c r="A107" s="3">
        <v>105</v>
      </c>
      <c r="B107" s="3" t="str">
        <f>'YILLIK MALİYET RAPORU'!B107</f>
        <v xml:space="preserve"> AD SOYAD 105</v>
      </c>
      <c r="C107" s="4">
        <f>'YILLIK MALİYET RAPORU'!C107</f>
        <v>20002.5</v>
      </c>
      <c r="D107" s="4">
        <f>PARAMETRELER!$D$4</f>
        <v>150018.75</v>
      </c>
      <c r="E107" s="4">
        <f t="shared" si="202"/>
        <v>2800.3500000000004</v>
      </c>
      <c r="F107" s="4">
        <f t="shared" si="203"/>
        <v>200.02500000000001</v>
      </c>
      <c r="G107" s="4">
        <f t="shared" si="204"/>
        <v>17002.125</v>
      </c>
      <c r="H107" s="4" cm="1">
        <f t="array" ref="H107">SUMPRODUCT(--(SUM(G107:G107)&gt;PARAMETRELER!$D$21:$D$24), (SUM(G107:G107)-PARAMETRELER!$D$21:$D$24), {0.15;0.05;0.07;0.08})-SUM($H$2:$H$2)</f>
        <v>2550.3187499999999</v>
      </c>
      <c r="I107" s="4">
        <f>PARAMETRELER!$D$8</f>
        <v>2550.3187499999999</v>
      </c>
      <c r="J107" s="4">
        <f t="shared" si="379"/>
        <v>17002.125</v>
      </c>
      <c r="K107" s="4">
        <v>0</v>
      </c>
      <c r="L107" s="4">
        <f t="shared" si="206"/>
        <v>20002.5</v>
      </c>
      <c r="M107" s="4">
        <f>PARAMETRELER!$D$6</f>
        <v>20002.5</v>
      </c>
      <c r="N107" s="4">
        <f t="shared" si="313"/>
        <v>0</v>
      </c>
      <c r="O107" s="4">
        <f>IF(C107&lt;=PARAMETRELER!$D$6,0,N107*0.00759)</f>
        <v>0</v>
      </c>
      <c r="P107" s="20">
        <f t="shared" si="207"/>
        <v>17002.125</v>
      </c>
      <c r="Q107" s="21">
        <f t="shared" si="208"/>
        <v>4100.5124999999998</v>
      </c>
      <c r="R107" s="21">
        <f t="shared" si="209"/>
        <v>400.05</v>
      </c>
      <c r="S107" s="22">
        <f t="shared" si="210"/>
        <v>24503.0625</v>
      </c>
      <c r="T107" s="44">
        <f t="shared" si="211"/>
        <v>1000.125</v>
      </c>
      <c r="U107" s="45">
        <f t="shared" si="380"/>
        <v>23502.9375</v>
      </c>
      <c r="W107" s="3">
        <v>105</v>
      </c>
      <c r="X107" s="3" t="str">
        <f t="shared" si="212"/>
        <v xml:space="preserve"> AD SOYAD 105</v>
      </c>
      <c r="Y107" s="4">
        <f t="shared" si="213"/>
        <v>20002.5</v>
      </c>
      <c r="Z107" s="4">
        <f>PARAMETRELER!$D$4</f>
        <v>150018.75</v>
      </c>
      <c r="AA107" s="4">
        <f t="shared" si="381"/>
        <v>2800.3500000000004</v>
      </c>
      <c r="AB107" s="4">
        <f t="shared" si="382"/>
        <v>200.02500000000001</v>
      </c>
      <c r="AC107" s="4">
        <f t="shared" si="383"/>
        <v>17002.125</v>
      </c>
      <c r="AD107" s="4" cm="1">
        <f t="array" ref="AD107">SUMPRODUCT(--(SUM(G107,AC107)&gt;PARAMETRELER!$D$21:$D$24), (SUM(G107,AC107)-PARAMETRELER!$D$21:$D$24), {0.15;0.05;0.07;0.08})-SUM($H$2,H107)</f>
        <v>2550.3187499999999</v>
      </c>
      <c r="AE107" s="4">
        <f>PARAMETRELER!$D$9</f>
        <v>2550.3187499999999</v>
      </c>
      <c r="AF107" s="4">
        <f t="shared" si="384"/>
        <v>34004.25</v>
      </c>
      <c r="AG107" s="4">
        <f t="shared" si="385"/>
        <v>17002.125</v>
      </c>
      <c r="AH107" s="4">
        <f t="shared" si="386"/>
        <v>20002.5</v>
      </c>
      <c r="AI107" s="4">
        <f>PARAMETRELER!$D$6</f>
        <v>20002.5</v>
      </c>
      <c r="AJ107" s="4">
        <f t="shared" si="316"/>
        <v>0</v>
      </c>
      <c r="AK107" s="4">
        <f>IF(Y107&lt;=PARAMETRELER!$D$6,0,AJ107*0.00759)</f>
        <v>0</v>
      </c>
      <c r="AL107" s="20">
        <f t="shared" si="387"/>
        <v>17002.125</v>
      </c>
      <c r="AM107" s="21">
        <f t="shared" si="388"/>
        <v>4100.5124999999998</v>
      </c>
      <c r="AN107" s="21">
        <f t="shared" si="389"/>
        <v>400.05</v>
      </c>
      <c r="AO107" s="22">
        <f t="shared" si="390"/>
        <v>24503.0625</v>
      </c>
      <c r="AP107" s="44">
        <f t="shared" si="391"/>
        <v>1000.125</v>
      </c>
      <c r="AQ107" s="45">
        <f t="shared" si="392"/>
        <v>23502.9375</v>
      </c>
      <c r="AS107" s="3">
        <v>105</v>
      </c>
      <c r="AT107" s="3" t="str">
        <f t="shared" si="393"/>
        <v xml:space="preserve"> AD SOYAD 105</v>
      </c>
      <c r="AU107" s="4">
        <f t="shared" si="394"/>
        <v>20002.5</v>
      </c>
      <c r="AV107" s="4">
        <f>PARAMETRELER!$D$4</f>
        <v>150018.75</v>
      </c>
      <c r="AW107" s="4">
        <f t="shared" si="395"/>
        <v>2800.3500000000004</v>
      </c>
      <c r="AX107" s="4">
        <f t="shared" si="396"/>
        <v>200.02500000000001</v>
      </c>
      <c r="AY107" s="4">
        <f t="shared" si="397"/>
        <v>17002.125</v>
      </c>
      <c r="AZ107" s="4" cm="1">
        <f t="array" ref="AZ107">SUMPRODUCT(--(SUM(G107,AC107,AY107)&gt;PARAMETRELER!$D$21:$D$24), (SUM(G107,AC107,AY107)-PARAMETRELER!$D$21:$D$24), {0.15;0.05;0.07;0.08})-SUM($H$2,H107,AD107)</f>
        <v>2550.3187499999995</v>
      </c>
      <c r="BA107" s="4">
        <f>PARAMETRELER!$D$10</f>
        <v>2550.3187499999995</v>
      </c>
      <c r="BB107" s="4">
        <f t="shared" si="398"/>
        <v>51006.375</v>
      </c>
      <c r="BC107" s="4">
        <f t="shared" si="399"/>
        <v>34004.25</v>
      </c>
      <c r="BD107" s="4">
        <f t="shared" si="400"/>
        <v>20002.5</v>
      </c>
      <c r="BE107" s="4">
        <f>PARAMETRELER!$D$6</f>
        <v>20002.5</v>
      </c>
      <c r="BF107" s="4">
        <f t="shared" si="319"/>
        <v>0</v>
      </c>
      <c r="BG107" s="4">
        <f>IF(AU107&lt;=PARAMETRELER!$D$6,0,BF107*0.00759)</f>
        <v>0</v>
      </c>
      <c r="BH107" s="20">
        <f t="shared" si="401"/>
        <v>17002.125</v>
      </c>
      <c r="BI107" s="21">
        <f t="shared" si="402"/>
        <v>4100.5124999999998</v>
      </c>
      <c r="BJ107" s="21">
        <f t="shared" si="403"/>
        <v>400.05</v>
      </c>
      <c r="BK107" s="22">
        <f t="shared" si="404"/>
        <v>24503.0625</v>
      </c>
      <c r="BL107" s="44">
        <f t="shared" si="405"/>
        <v>1000.125</v>
      </c>
      <c r="BM107" s="45">
        <f t="shared" si="406"/>
        <v>23502.9375</v>
      </c>
      <c r="BO107" s="3">
        <v>105</v>
      </c>
      <c r="BP107" s="3" t="str">
        <f t="shared" si="407"/>
        <v xml:space="preserve"> AD SOYAD 105</v>
      </c>
      <c r="BQ107" s="4">
        <f t="shared" si="408"/>
        <v>20002.5</v>
      </c>
      <c r="BR107" s="4">
        <f>PARAMETRELER!$D$4</f>
        <v>150018.75</v>
      </c>
      <c r="BS107" s="4">
        <f t="shared" si="409"/>
        <v>2800.3500000000004</v>
      </c>
      <c r="BT107" s="4">
        <f t="shared" si="410"/>
        <v>200.02500000000001</v>
      </c>
      <c r="BU107" s="4">
        <f t="shared" si="411"/>
        <v>17002.125</v>
      </c>
      <c r="BV107" s="4" cm="1">
        <f t="array" ref="BV107">SUMPRODUCT(--(SUM(G107,AC107,AY107,BU107)&gt;PARAMETRELER!$D$21:$D$24), (SUM(G107,AC107,AY107,BU107)-PARAMETRELER!$D$21:$D$24), {0.15;0.05;0.07;0.08})-SUM($H$2,H107,AD107,AZ107)</f>
        <v>2550.3187500000004</v>
      </c>
      <c r="BW107" s="4">
        <f>PARAMETRELER!$D$11</f>
        <v>2550.3187500000004</v>
      </c>
      <c r="BX107" s="4">
        <f t="shared" si="412"/>
        <v>68008.5</v>
      </c>
      <c r="BY107" s="4">
        <f t="shared" si="413"/>
        <v>51006.375</v>
      </c>
      <c r="BZ107" s="4">
        <f t="shared" si="414"/>
        <v>20002.5</v>
      </c>
      <c r="CA107" s="4">
        <f>PARAMETRELER!$D$6</f>
        <v>20002.5</v>
      </c>
      <c r="CB107" s="4">
        <f t="shared" si="322"/>
        <v>0</v>
      </c>
      <c r="CC107" s="4">
        <f>IF(BQ107&lt;=PARAMETRELER!$D$6,0,CB107*0.00759)</f>
        <v>0</v>
      </c>
      <c r="CD107" s="20">
        <f t="shared" si="415"/>
        <v>17002.125</v>
      </c>
      <c r="CE107" s="21">
        <f t="shared" si="416"/>
        <v>4100.5124999999998</v>
      </c>
      <c r="CF107" s="21">
        <f t="shared" si="417"/>
        <v>400.05</v>
      </c>
      <c r="CG107" s="22">
        <f t="shared" si="418"/>
        <v>24503.0625</v>
      </c>
      <c r="CH107" s="44">
        <f t="shared" si="419"/>
        <v>1000.125</v>
      </c>
      <c r="CI107" s="45">
        <f t="shared" si="420"/>
        <v>23502.9375</v>
      </c>
      <c r="CK107" s="3">
        <v>105</v>
      </c>
      <c r="CL107" s="3" t="str">
        <f t="shared" si="421"/>
        <v xml:space="preserve"> AD SOYAD 105</v>
      </c>
      <c r="CM107" s="4">
        <f t="shared" si="422"/>
        <v>20002.5</v>
      </c>
      <c r="CN107" s="4">
        <f>PARAMETRELER!$D$4</f>
        <v>150018.75</v>
      </c>
      <c r="CO107" s="4">
        <f t="shared" si="423"/>
        <v>2800.3500000000004</v>
      </c>
      <c r="CP107" s="4">
        <f t="shared" si="424"/>
        <v>200.02500000000001</v>
      </c>
      <c r="CQ107" s="4">
        <f t="shared" si="425"/>
        <v>17002.125</v>
      </c>
      <c r="CR107" s="4" cm="1">
        <f t="array" ref="CR107">SUMPRODUCT(--(SUM(G107,AC107,AY107,BU107,CQ107)&gt;PARAMETRELER!$D$21:$D$24), (SUM(G107,AC107,AY107,BU107,CQ107)-PARAMETRELER!$D$21:$D$24), {0.15;0.05;0.07;0.08})-SUM($H$2,H107,AD107,AZ107,BV107)</f>
        <v>2550.3187500000004</v>
      </c>
      <c r="CS107" s="4">
        <f>PARAMETRELER!$D$12</f>
        <v>2550.3187500000004</v>
      </c>
      <c r="CT107" s="4">
        <f t="shared" si="426"/>
        <v>85010.625</v>
      </c>
      <c r="CU107" s="4">
        <f t="shared" si="427"/>
        <v>68008.5</v>
      </c>
      <c r="CV107" s="4">
        <f t="shared" si="428"/>
        <v>20002.5</v>
      </c>
      <c r="CW107" s="4">
        <f>PARAMETRELER!$D$6</f>
        <v>20002.5</v>
      </c>
      <c r="CX107" s="4">
        <f t="shared" si="325"/>
        <v>0</v>
      </c>
      <c r="CY107" s="4">
        <f>IF(CM107&lt;=PARAMETRELER!$D$6,0,CX107*0.00759)</f>
        <v>0</v>
      </c>
      <c r="CZ107" s="20">
        <f t="shared" si="429"/>
        <v>17002.125</v>
      </c>
      <c r="DA107" s="21">
        <f t="shared" si="430"/>
        <v>4100.5124999999998</v>
      </c>
      <c r="DB107" s="21">
        <f t="shared" si="431"/>
        <v>400.05</v>
      </c>
      <c r="DC107" s="22">
        <f t="shared" si="432"/>
        <v>24503.0625</v>
      </c>
      <c r="DD107" s="44">
        <f t="shared" si="433"/>
        <v>1000.125</v>
      </c>
      <c r="DE107" s="45">
        <f t="shared" si="434"/>
        <v>23502.9375</v>
      </c>
      <c r="DG107" s="3">
        <v>105</v>
      </c>
      <c r="DH107" s="3" t="str">
        <f t="shared" si="435"/>
        <v xml:space="preserve"> AD SOYAD 105</v>
      </c>
      <c r="DI107" s="4">
        <f t="shared" si="436"/>
        <v>20002.5</v>
      </c>
      <c r="DJ107" s="4">
        <f>PARAMETRELER!$D$4</f>
        <v>150018.75</v>
      </c>
      <c r="DK107" s="4">
        <f t="shared" si="437"/>
        <v>2800.3500000000004</v>
      </c>
      <c r="DL107" s="4">
        <f t="shared" si="438"/>
        <v>200.02500000000001</v>
      </c>
      <c r="DM107" s="4">
        <f t="shared" si="439"/>
        <v>17002.125</v>
      </c>
      <c r="DN107" s="4" cm="1">
        <f t="array" ref="DN107">SUMPRODUCT(--(SUM(G107,AC107,AY107,BU107,CQ107,DM107)&gt;PARAMETRELER!$D$21:$D$24), (SUM(G107,AC107,AY107,BU107,CQ107,DM107)-PARAMETRELER!$D$21:$D$24), {0.15;0.05;0.07;0.08})-SUM($H$2,H107,AD107,AZ107,BV107,CR107)</f>
        <v>2550.3187499999985</v>
      </c>
      <c r="DO107" s="4">
        <f>PARAMETRELER!$D$13</f>
        <v>2550.3187499999985</v>
      </c>
      <c r="DP107" s="4">
        <f t="shared" si="440"/>
        <v>102012.75</v>
      </c>
      <c r="DQ107" s="4">
        <f t="shared" si="441"/>
        <v>85010.625</v>
      </c>
      <c r="DR107" s="4">
        <f t="shared" si="442"/>
        <v>20002.5</v>
      </c>
      <c r="DS107" s="4">
        <f>PARAMETRELER!$D$6</f>
        <v>20002.5</v>
      </c>
      <c r="DT107" s="4">
        <f t="shared" si="328"/>
        <v>0</v>
      </c>
      <c r="DU107" s="4">
        <f>IF(DI107&lt;=PARAMETRELER!$D$6,0,DT107*0.00759)</f>
        <v>0</v>
      </c>
      <c r="DV107" s="20">
        <f t="shared" si="443"/>
        <v>17002.125</v>
      </c>
      <c r="DW107" s="21">
        <f t="shared" si="444"/>
        <v>4100.5124999999998</v>
      </c>
      <c r="DX107" s="21">
        <f t="shared" si="445"/>
        <v>400.05</v>
      </c>
      <c r="DY107" s="22">
        <f t="shared" si="446"/>
        <v>24503.0625</v>
      </c>
      <c r="DZ107" s="44">
        <f t="shared" si="447"/>
        <v>1000.125</v>
      </c>
      <c r="EA107" s="45">
        <f t="shared" si="448"/>
        <v>23502.9375</v>
      </c>
      <c r="EC107" s="3">
        <v>105</v>
      </c>
      <c r="ED107" s="3" t="str">
        <f t="shared" si="449"/>
        <v xml:space="preserve"> AD SOYAD 105</v>
      </c>
      <c r="EE107" s="4">
        <f t="shared" si="329"/>
        <v>20002.5</v>
      </c>
      <c r="EF107" s="4">
        <f>PARAMETRELER!$D$4</f>
        <v>150018.75</v>
      </c>
      <c r="EG107" s="4">
        <f t="shared" si="330"/>
        <v>2800.3500000000004</v>
      </c>
      <c r="EH107" s="4">
        <f t="shared" si="331"/>
        <v>200.02500000000001</v>
      </c>
      <c r="EI107" s="4">
        <f t="shared" si="332"/>
        <v>17002.125</v>
      </c>
      <c r="EJ107" s="4" cm="1">
        <f t="array" ref="EJ107">SUMPRODUCT(--(SUM(G107,AC107,AY107,BU107,CQ107,DM107,EI107)&gt;PARAMETRELER!$D$21:$D$24), (SUM(G107,AC107,AY107,BU107,CQ107,DM107,EI107)-PARAMETRELER!$D$21:$D$24), {0.15;0.05;0.07;0.08})-SUM($H$2,H107,AD107,AZ107,BV107,CR107,DN107)</f>
        <v>3001.0625000000036</v>
      </c>
      <c r="EK107" s="4">
        <f>PARAMETRELER!$D$14</f>
        <v>3001.0625000000036</v>
      </c>
      <c r="EL107" s="4">
        <f t="shared" si="333"/>
        <v>119014.875</v>
      </c>
      <c r="EM107" s="4">
        <f t="shared" si="334"/>
        <v>102012.75</v>
      </c>
      <c r="EN107" s="4">
        <f t="shared" si="335"/>
        <v>20002.5</v>
      </c>
      <c r="EO107" s="4">
        <f>PARAMETRELER!$D$6</f>
        <v>20002.5</v>
      </c>
      <c r="EP107" s="4">
        <f t="shared" si="336"/>
        <v>0</v>
      </c>
      <c r="EQ107" s="4">
        <f>IF(EE107&lt;=PARAMETRELER!$D$6,0,EP107*0.00759)</f>
        <v>0</v>
      </c>
      <c r="ER107" s="20">
        <f t="shared" si="450"/>
        <v>17002.125</v>
      </c>
      <c r="ES107" s="21">
        <f t="shared" si="451"/>
        <v>4100.5124999999998</v>
      </c>
      <c r="ET107" s="21">
        <f t="shared" si="452"/>
        <v>400.05</v>
      </c>
      <c r="EU107" s="22">
        <f t="shared" si="453"/>
        <v>24503.0625</v>
      </c>
      <c r="EV107" s="44">
        <f t="shared" si="454"/>
        <v>1000.125</v>
      </c>
      <c r="EW107" s="45">
        <f t="shared" si="455"/>
        <v>23502.9375</v>
      </c>
      <c r="EY107" s="3">
        <v>105</v>
      </c>
      <c r="EZ107" s="3" t="str">
        <f t="shared" si="456"/>
        <v xml:space="preserve"> AD SOYAD 105</v>
      </c>
      <c r="FA107" s="4">
        <f t="shared" si="337"/>
        <v>20002.5</v>
      </c>
      <c r="FB107" s="4">
        <f>PARAMETRELER!$D$4</f>
        <v>150018.75</v>
      </c>
      <c r="FC107" s="4">
        <f t="shared" si="338"/>
        <v>2800.3500000000004</v>
      </c>
      <c r="FD107" s="4">
        <f t="shared" si="339"/>
        <v>200.02500000000001</v>
      </c>
      <c r="FE107" s="4">
        <f t="shared" si="340"/>
        <v>17002.125</v>
      </c>
      <c r="FF107" s="4" cm="1">
        <f t="array" ref="FF107">SUMPRODUCT(--(SUM(G107,AC107,AY107,BU107,CQ107,DM107,EI107,FE107)&gt;PARAMETRELER!$D$21:$D$24), (SUM(G107,AC107,AY107,BU107,CQ107,DM107,EI107,FE107)-PARAMETRELER!$D$21:$D$24), {0.15;0.05;0.07;0.08})-SUM($H$2,H107,AD107,AZ107,BV107,CR107,DN107,EJ107)</f>
        <v>3400.4249999999956</v>
      </c>
      <c r="FG107" s="4">
        <f>PARAMETRELER!$D$15</f>
        <v>3400.4249999999956</v>
      </c>
      <c r="FH107" s="4">
        <f t="shared" si="341"/>
        <v>136017</v>
      </c>
      <c r="FI107" s="4">
        <f t="shared" si="342"/>
        <v>119014.875</v>
      </c>
      <c r="FJ107" s="4">
        <f t="shared" si="343"/>
        <v>20002.5</v>
      </c>
      <c r="FK107" s="4">
        <f>PARAMETRELER!$D$6</f>
        <v>20002.5</v>
      </c>
      <c r="FL107" s="4">
        <f t="shared" si="344"/>
        <v>0</v>
      </c>
      <c r="FM107" s="4">
        <f>IF(FA107&lt;=PARAMETRELER!$D$6,0,FL107*0.00759)</f>
        <v>0</v>
      </c>
      <c r="FN107" s="20">
        <f t="shared" si="457"/>
        <v>17002.125</v>
      </c>
      <c r="FO107" s="21">
        <f t="shared" si="458"/>
        <v>4100.5124999999998</v>
      </c>
      <c r="FP107" s="21">
        <f t="shared" si="459"/>
        <v>400.05</v>
      </c>
      <c r="FQ107" s="22">
        <f t="shared" si="460"/>
        <v>24503.0625</v>
      </c>
      <c r="FR107" s="44">
        <f t="shared" si="461"/>
        <v>1000.125</v>
      </c>
      <c r="FS107" s="45">
        <f t="shared" si="462"/>
        <v>23502.9375</v>
      </c>
      <c r="FU107" s="3">
        <v>105</v>
      </c>
      <c r="FV107" s="3" t="str">
        <f t="shared" si="463"/>
        <v xml:space="preserve"> AD SOYAD 105</v>
      </c>
      <c r="FW107" s="4">
        <f t="shared" si="345"/>
        <v>20002.5</v>
      </c>
      <c r="FX107" s="4">
        <f>PARAMETRELER!$D$4</f>
        <v>150018.75</v>
      </c>
      <c r="FY107" s="4">
        <f t="shared" si="346"/>
        <v>2800.3500000000004</v>
      </c>
      <c r="FZ107" s="4">
        <f t="shared" si="347"/>
        <v>200.02500000000001</v>
      </c>
      <c r="GA107" s="4">
        <f t="shared" si="348"/>
        <v>17002.125</v>
      </c>
      <c r="GB107" s="4" cm="1">
        <f t="array" ref="GB107">SUMPRODUCT(--(SUM(G107,AC107,AY107,BU107,CQ107,DM107,EI107,FE107,GA107)&gt;PARAMETRELER!$D$21:$D$24), (SUM(G107,AC107,AY107,BU107,CQ107,DM107,EI107,FE107,GA107)-PARAMETRELER!$D$21:$D$24), {0.15;0.05;0.07;0.08})-SUM($H$2,H107,AD107,AZ107,BV107,CR107,DN107,EJ107,FF107)</f>
        <v>3400.4249999999993</v>
      </c>
      <c r="GC107" s="4">
        <f>PARAMETRELER!$D$16</f>
        <v>3400.4249999999993</v>
      </c>
      <c r="GD107" s="4">
        <f t="shared" si="349"/>
        <v>153019.125</v>
      </c>
      <c r="GE107" s="4">
        <f t="shared" si="350"/>
        <v>136017</v>
      </c>
      <c r="GF107" s="4">
        <f t="shared" si="351"/>
        <v>20002.5</v>
      </c>
      <c r="GG107" s="4">
        <f>PARAMETRELER!$D$6</f>
        <v>20002.5</v>
      </c>
      <c r="GH107" s="4">
        <f t="shared" si="352"/>
        <v>0</v>
      </c>
      <c r="GI107" s="4">
        <f>IF(FW107&lt;=PARAMETRELER!$D$6,0,GH107*0.00759)</f>
        <v>0</v>
      </c>
      <c r="GJ107" s="20">
        <f t="shared" si="464"/>
        <v>17002.125</v>
      </c>
      <c r="GK107" s="21">
        <f t="shared" si="465"/>
        <v>4100.5124999999998</v>
      </c>
      <c r="GL107" s="21">
        <f t="shared" si="466"/>
        <v>400.05</v>
      </c>
      <c r="GM107" s="22">
        <f t="shared" si="467"/>
        <v>24503.0625</v>
      </c>
      <c r="GN107" s="44">
        <f t="shared" si="468"/>
        <v>1000.125</v>
      </c>
      <c r="GO107" s="45">
        <f t="shared" si="469"/>
        <v>23502.9375</v>
      </c>
      <c r="GQ107" s="3">
        <v>105</v>
      </c>
      <c r="GR107" s="3" t="str">
        <f t="shared" si="470"/>
        <v xml:space="preserve"> AD SOYAD 105</v>
      </c>
      <c r="GS107" s="4">
        <f t="shared" si="353"/>
        <v>20002.5</v>
      </c>
      <c r="GT107" s="4">
        <f>PARAMETRELER!$D$4</f>
        <v>150018.75</v>
      </c>
      <c r="GU107" s="4">
        <f t="shared" si="354"/>
        <v>2800.3500000000004</v>
      </c>
      <c r="GV107" s="4">
        <f t="shared" si="355"/>
        <v>200.02500000000001</v>
      </c>
      <c r="GW107" s="4">
        <f t="shared" si="356"/>
        <v>17002.125</v>
      </c>
      <c r="GX107" s="4" cm="1">
        <f t="array" ref="GX107">SUMPRODUCT(--(SUM(G107,AC107,AY107,BU107,CQ107,DM107,EI107,FE107,GA107,GW107)&gt;PARAMETRELER!$D$21:$D$24), (SUM(G107,AC107,AY107,BU107,CQ107,DM107,EI107,FE107,GA107,GW107)-PARAMETRELER!$D$21:$D$24), {0.15;0.05;0.07;0.08})-SUM($H$2,H107,AD107,AZ107,BV107,CR107,DN107,EJ107,FF107,GB107)</f>
        <v>3400.4250000000029</v>
      </c>
      <c r="GY107" s="4">
        <f>PARAMETRELER!$D$17</f>
        <v>3400.4250000000029</v>
      </c>
      <c r="GZ107" s="4">
        <f t="shared" si="357"/>
        <v>170021.25</v>
      </c>
      <c r="HA107" s="4">
        <f t="shared" si="358"/>
        <v>153019.125</v>
      </c>
      <c r="HB107" s="4">
        <f t="shared" si="359"/>
        <v>20002.5</v>
      </c>
      <c r="HC107" s="4">
        <f>PARAMETRELER!$D$6</f>
        <v>20002.5</v>
      </c>
      <c r="HD107" s="4">
        <f t="shared" si="360"/>
        <v>0</v>
      </c>
      <c r="HE107" s="4">
        <f>IF(GS107&lt;=PARAMETRELER!$D$6,0,HD107*0.00759)</f>
        <v>0</v>
      </c>
      <c r="HF107" s="20">
        <f t="shared" si="471"/>
        <v>17002.125</v>
      </c>
      <c r="HG107" s="21">
        <f t="shared" si="472"/>
        <v>4100.5124999999998</v>
      </c>
      <c r="HH107" s="21">
        <f t="shared" si="473"/>
        <v>400.05</v>
      </c>
      <c r="HI107" s="22">
        <f t="shared" si="474"/>
        <v>24503.0625</v>
      </c>
      <c r="HJ107" s="44">
        <f t="shared" si="475"/>
        <v>1000.125</v>
      </c>
      <c r="HK107" s="45">
        <f t="shared" si="476"/>
        <v>23502.9375</v>
      </c>
      <c r="HM107" s="3">
        <v>105</v>
      </c>
      <c r="HN107" s="3" t="str">
        <f t="shared" si="477"/>
        <v xml:space="preserve"> AD SOYAD 105</v>
      </c>
      <c r="HO107" s="4">
        <f t="shared" si="361"/>
        <v>20002.5</v>
      </c>
      <c r="HP107" s="4">
        <f>PARAMETRELER!$D$4</f>
        <v>150018.75</v>
      </c>
      <c r="HQ107" s="4">
        <f t="shared" si="362"/>
        <v>2800.3500000000004</v>
      </c>
      <c r="HR107" s="4">
        <f t="shared" si="363"/>
        <v>200.02500000000001</v>
      </c>
      <c r="HS107" s="4">
        <f t="shared" si="364"/>
        <v>17002.125</v>
      </c>
      <c r="HT107" s="4" cm="1">
        <f t="array" ref="HT107">SUMPRODUCT(--(SUM(G107,AC107,AY107,BU107,CQ107,DM107,EI107,FE107,GA107,GW107,HS107)&gt;PARAMETRELER!$D$21:$D$24), (SUM(G107,AC107,AY107,BU107,CQ107,DM107,EI107,FE107,GA107,GW107,HS107)-PARAMETRELER!$D$21:$D$24), {0.15;0.05;0.07;0.08})-SUM($H$2,H107,AD107,AZ107,BV107,CR107,DN107,EJ107,FF107,GB107,GX107)</f>
        <v>3400.4249999999993</v>
      </c>
      <c r="HU107" s="4">
        <f>PARAMETRELER!$D$18</f>
        <v>3400.4249999999993</v>
      </c>
      <c r="HV107" s="4">
        <f t="shared" si="365"/>
        <v>187023.375</v>
      </c>
      <c r="HW107" s="4">
        <f t="shared" si="366"/>
        <v>170021.25</v>
      </c>
      <c r="HX107" s="4">
        <f t="shared" si="367"/>
        <v>20002.5</v>
      </c>
      <c r="HY107" s="4">
        <f>PARAMETRELER!$D$6</f>
        <v>20002.5</v>
      </c>
      <c r="HZ107" s="4">
        <f t="shared" si="368"/>
        <v>0</v>
      </c>
      <c r="IA107" s="4">
        <f>IF(HO107&lt;=PARAMETRELER!$D$6,0,HZ107*0.00759)</f>
        <v>0</v>
      </c>
      <c r="IB107" s="20">
        <f t="shared" si="478"/>
        <v>17002.125</v>
      </c>
      <c r="IC107" s="21">
        <f t="shared" si="479"/>
        <v>4100.5124999999998</v>
      </c>
      <c r="ID107" s="21">
        <f t="shared" si="480"/>
        <v>400.05</v>
      </c>
      <c r="IE107" s="22">
        <f t="shared" si="481"/>
        <v>24503.0625</v>
      </c>
      <c r="IF107" s="44">
        <f t="shared" si="482"/>
        <v>1000.125</v>
      </c>
      <c r="IG107" s="45">
        <f t="shared" si="483"/>
        <v>23502.9375</v>
      </c>
      <c r="II107" s="3">
        <v>105</v>
      </c>
      <c r="IJ107" s="3" t="str">
        <f t="shared" si="484"/>
        <v xml:space="preserve"> AD SOYAD 105</v>
      </c>
      <c r="IK107" s="4">
        <f t="shared" si="369"/>
        <v>20002.5</v>
      </c>
      <c r="IL107" s="4">
        <f>PARAMETRELER!$D$4</f>
        <v>150018.75</v>
      </c>
      <c r="IM107" s="4">
        <f t="shared" si="370"/>
        <v>2800.3500000000004</v>
      </c>
      <c r="IN107" s="4">
        <f t="shared" si="371"/>
        <v>200.02500000000001</v>
      </c>
      <c r="IO107" s="4">
        <f t="shared" si="372"/>
        <v>17002.125</v>
      </c>
      <c r="IP107" s="4" cm="1">
        <f t="array" ref="IP107">SUMPRODUCT(--(SUM(G107,AC107,AY107,BU107,CQ107,DM107,EI107,FE107,GA107,GW107,HS107,IO107)&gt;PARAMETRELER!$D$21:$D$24), (SUM(G107,AC107,AY107,BU107,CQ107,DM107,EI107,FE107,GA107,GW107,HS107,IO107)-PARAMETRELER!$D$21:$D$24), {0.15;0.05;0.07;0.08})-SUM($H$2,H107,AD107,AZ107,BV107,CR107,DN107,EJ107,FF107,GB107,GX107,HT107)</f>
        <v>3400.4249999999993</v>
      </c>
      <c r="IQ107" s="4">
        <f>PARAMETRELER!$D$19</f>
        <v>3400.4249999999993</v>
      </c>
      <c r="IR107" s="4">
        <f t="shared" si="373"/>
        <v>204025.5</v>
      </c>
      <c r="IS107" s="4">
        <f t="shared" si="374"/>
        <v>187023.375</v>
      </c>
      <c r="IT107" s="4">
        <f t="shared" si="375"/>
        <v>20002.5</v>
      </c>
      <c r="IU107" s="4">
        <f>PARAMETRELER!$D$6</f>
        <v>20002.5</v>
      </c>
      <c r="IV107" s="4">
        <f t="shared" si="376"/>
        <v>0</v>
      </c>
      <c r="IW107" s="4">
        <f>IF(IK107&lt;=PARAMETRELER!$D$6,0,IV107*0.00759)</f>
        <v>0</v>
      </c>
      <c r="IX107" s="20">
        <f t="shared" si="485"/>
        <v>17002.125</v>
      </c>
      <c r="IY107" s="21">
        <f t="shared" si="486"/>
        <v>4100.5124999999998</v>
      </c>
      <c r="IZ107" s="21">
        <f t="shared" si="487"/>
        <v>400.05</v>
      </c>
      <c r="JA107" s="22">
        <f t="shared" si="488"/>
        <v>24503.0625</v>
      </c>
      <c r="JB107" s="44">
        <f t="shared" si="489"/>
        <v>1000.125</v>
      </c>
      <c r="JC107" s="45">
        <f t="shared" si="490"/>
        <v>23502.9375</v>
      </c>
    </row>
    <row r="108" spans="1:263" ht="15.6" x14ac:dyDescent="0.3">
      <c r="A108" s="2">
        <v>106</v>
      </c>
      <c r="B108" s="2" t="str">
        <f>'YILLIK MALİYET RAPORU'!B108</f>
        <v xml:space="preserve"> AD SOYAD 106</v>
      </c>
      <c r="C108" s="7">
        <f>'YILLIK MALİYET RAPORU'!C108</f>
        <v>20002.5</v>
      </c>
      <c r="D108" s="11">
        <f>PARAMETRELER!$D$4</f>
        <v>150018.75</v>
      </c>
      <c r="E108" s="7">
        <f t="shared" si="202"/>
        <v>2800.3500000000004</v>
      </c>
      <c r="F108" s="7">
        <f t="shared" si="203"/>
        <v>200.02500000000001</v>
      </c>
      <c r="G108" s="7">
        <f t="shared" si="204"/>
        <v>17002.125</v>
      </c>
      <c r="H108" s="7" cm="1">
        <f t="array" ref="H108">SUMPRODUCT(--(SUM(G108:G108)&gt;PARAMETRELER!$D$21:$D$24), (SUM(G108:G108)-PARAMETRELER!$D$21:$D$24), {0.15;0.05;0.07;0.08})-SUM($H$2:$H$2)</f>
        <v>2550.3187499999999</v>
      </c>
      <c r="I108" s="7">
        <f>PARAMETRELER!$D$8</f>
        <v>2550.3187499999999</v>
      </c>
      <c r="J108" s="7">
        <f t="shared" si="379"/>
        <v>17002.125</v>
      </c>
      <c r="K108" s="7">
        <v>0</v>
      </c>
      <c r="L108" s="7">
        <f t="shared" si="206"/>
        <v>20002.5</v>
      </c>
      <c r="M108" s="5">
        <f>PARAMETRELER!$D$6</f>
        <v>20002.5</v>
      </c>
      <c r="N108" s="7">
        <f t="shared" si="313"/>
        <v>0</v>
      </c>
      <c r="O108" s="7">
        <f>IF(C108&lt;=PARAMETRELER!$D$6,0,N108*0.00759)</f>
        <v>0</v>
      </c>
      <c r="P108" s="20">
        <f t="shared" si="207"/>
        <v>17002.125</v>
      </c>
      <c r="Q108" s="21">
        <f t="shared" si="208"/>
        <v>4100.5124999999998</v>
      </c>
      <c r="R108" s="21">
        <f t="shared" si="209"/>
        <v>400.05</v>
      </c>
      <c r="S108" s="20">
        <f t="shared" si="210"/>
        <v>24503.0625</v>
      </c>
      <c r="T108" s="44">
        <f t="shared" si="211"/>
        <v>1000.125</v>
      </c>
      <c r="U108" s="45">
        <f t="shared" si="380"/>
        <v>23502.9375</v>
      </c>
      <c r="W108" s="2">
        <v>106</v>
      </c>
      <c r="X108" s="2" t="str">
        <f t="shared" si="212"/>
        <v xml:space="preserve"> AD SOYAD 106</v>
      </c>
      <c r="Y108" s="7">
        <f t="shared" si="213"/>
        <v>20002.5</v>
      </c>
      <c r="Z108" s="11">
        <f>PARAMETRELER!$D$4</f>
        <v>150018.75</v>
      </c>
      <c r="AA108" s="7">
        <f t="shared" si="381"/>
        <v>2800.3500000000004</v>
      </c>
      <c r="AB108" s="7">
        <f t="shared" si="382"/>
        <v>200.02500000000001</v>
      </c>
      <c r="AC108" s="7">
        <f t="shared" si="383"/>
        <v>17002.125</v>
      </c>
      <c r="AD108" s="7" cm="1">
        <f t="array" ref="AD108">SUMPRODUCT(--(SUM(G108,AC108)&gt;PARAMETRELER!$D$21:$D$24), (SUM(G108,AC108)-PARAMETRELER!$D$21:$D$24), {0.15;0.05;0.07;0.08})-SUM($H$2,H108)</f>
        <v>2550.3187499999999</v>
      </c>
      <c r="AE108" s="7">
        <f>PARAMETRELER!$D$9</f>
        <v>2550.3187499999999</v>
      </c>
      <c r="AF108" s="7">
        <f t="shared" si="384"/>
        <v>34004.25</v>
      </c>
      <c r="AG108" s="7">
        <f t="shared" si="385"/>
        <v>17002.125</v>
      </c>
      <c r="AH108" s="7">
        <f t="shared" si="386"/>
        <v>20002.5</v>
      </c>
      <c r="AI108" s="5">
        <f>PARAMETRELER!$D$6</f>
        <v>20002.5</v>
      </c>
      <c r="AJ108" s="7">
        <f t="shared" si="316"/>
        <v>0</v>
      </c>
      <c r="AK108" s="7">
        <f>IF(Y108&lt;=PARAMETRELER!$D$6,0,AJ108*0.00759)</f>
        <v>0</v>
      </c>
      <c r="AL108" s="20">
        <f t="shared" si="387"/>
        <v>17002.125</v>
      </c>
      <c r="AM108" s="21">
        <f t="shared" si="388"/>
        <v>4100.5124999999998</v>
      </c>
      <c r="AN108" s="21">
        <f t="shared" si="389"/>
        <v>400.05</v>
      </c>
      <c r="AO108" s="20">
        <f t="shared" si="390"/>
        <v>24503.0625</v>
      </c>
      <c r="AP108" s="44">
        <f t="shared" si="391"/>
        <v>1000.125</v>
      </c>
      <c r="AQ108" s="45">
        <f t="shared" si="392"/>
        <v>23502.9375</v>
      </c>
      <c r="AS108" s="2">
        <v>106</v>
      </c>
      <c r="AT108" s="2" t="str">
        <f t="shared" si="393"/>
        <v xml:space="preserve"> AD SOYAD 106</v>
      </c>
      <c r="AU108" s="7">
        <f t="shared" si="394"/>
        <v>20002.5</v>
      </c>
      <c r="AV108" s="11">
        <f>PARAMETRELER!$D$4</f>
        <v>150018.75</v>
      </c>
      <c r="AW108" s="7">
        <f t="shared" si="395"/>
        <v>2800.3500000000004</v>
      </c>
      <c r="AX108" s="7">
        <f t="shared" si="396"/>
        <v>200.02500000000001</v>
      </c>
      <c r="AY108" s="7">
        <f t="shared" si="397"/>
        <v>17002.125</v>
      </c>
      <c r="AZ108" s="7" cm="1">
        <f t="array" ref="AZ108">SUMPRODUCT(--(SUM(G108,AC108,AY108)&gt;PARAMETRELER!$D$21:$D$24), (SUM(G108,AC108,AY108)-PARAMETRELER!$D$21:$D$24), {0.15;0.05;0.07;0.08})-SUM($H$2,H108,AD108)</f>
        <v>2550.3187499999995</v>
      </c>
      <c r="BA108" s="7">
        <f>PARAMETRELER!$D$10</f>
        <v>2550.3187499999995</v>
      </c>
      <c r="BB108" s="7">
        <f t="shared" si="398"/>
        <v>51006.375</v>
      </c>
      <c r="BC108" s="7">
        <f t="shared" si="399"/>
        <v>34004.25</v>
      </c>
      <c r="BD108" s="7">
        <f t="shared" si="400"/>
        <v>20002.5</v>
      </c>
      <c r="BE108" s="5">
        <f>PARAMETRELER!$D$6</f>
        <v>20002.5</v>
      </c>
      <c r="BF108" s="7">
        <f t="shared" si="319"/>
        <v>0</v>
      </c>
      <c r="BG108" s="7">
        <f>IF(AU108&lt;=PARAMETRELER!$D$6,0,BF108*0.00759)</f>
        <v>0</v>
      </c>
      <c r="BH108" s="20">
        <f t="shared" si="401"/>
        <v>17002.125</v>
      </c>
      <c r="BI108" s="21">
        <f t="shared" si="402"/>
        <v>4100.5124999999998</v>
      </c>
      <c r="BJ108" s="21">
        <f t="shared" si="403"/>
        <v>400.05</v>
      </c>
      <c r="BK108" s="20">
        <f t="shared" si="404"/>
        <v>24503.0625</v>
      </c>
      <c r="BL108" s="44">
        <f t="shared" si="405"/>
        <v>1000.125</v>
      </c>
      <c r="BM108" s="45">
        <f t="shared" si="406"/>
        <v>23502.9375</v>
      </c>
      <c r="BO108" s="2">
        <v>106</v>
      </c>
      <c r="BP108" s="2" t="str">
        <f t="shared" si="407"/>
        <v xml:space="preserve"> AD SOYAD 106</v>
      </c>
      <c r="BQ108" s="7">
        <f t="shared" si="408"/>
        <v>20002.5</v>
      </c>
      <c r="BR108" s="11">
        <f>PARAMETRELER!$D$4</f>
        <v>150018.75</v>
      </c>
      <c r="BS108" s="7">
        <f t="shared" si="409"/>
        <v>2800.3500000000004</v>
      </c>
      <c r="BT108" s="7">
        <f t="shared" si="410"/>
        <v>200.02500000000001</v>
      </c>
      <c r="BU108" s="7">
        <f t="shared" si="411"/>
        <v>17002.125</v>
      </c>
      <c r="BV108" s="7" cm="1">
        <f t="array" ref="BV108">SUMPRODUCT(--(SUM(G108,AC108,AY108,BU108)&gt;PARAMETRELER!$D$21:$D$24), (SUM(G108,AC108,AY108,BU108)-PARAMETRELER!$D$21:$D$24), {0.15;0.05;0.07;0.08})-SUM($H$2,H108,AD108,AZ108)</f>
        <v>2550.3187500000004</v>
      </c>
      <c r="BW108" s="7">
        <f>PARAMETRELER!$D$11</f>
        <v>2550.3187500000004</v>
      </c>
      <c r="BX108" s="7">
        <f t="shared" si="412"/>
        <v>68008.5</v>
      </c>
      <c r="BY108" s="7">
        <f t="shared" si="413"/>
        <v>51006.375</v>
      </c>
      <c r="BZ108" s="7">
        <f t="shared" si="414"/>
        <v>20002.5</v>
      </c>
      <c r="CA108" s="5">
        <f>PARAMETRELER!$D$6</f>
        <v>20002.5</v>
      </c>
      <c r="CB108" s="7">
        <f t="shared" si="322"/>
        <v>0</v>
      </c>
      <c r="CC108" s="7">
        <f>IF(BQ108&lt;=PARAMETRELER!$D$6,0,CB108*0.00759)</f>
        <v>0</v>
      </c>
      <c r="CD108" s="20">
        <f t="shared" si="415"/>
        <v>17002.125</v>
      </c>
      <c r="CE108" s="21">
        <f t="shared" si="416"/>
        <v>4100.5124999999998</v>
      </c>
      <c r="CF108" s="21">
        <f t="shared" si="417"/>
        <v>400.05</v>
      </c>
      <c r="CG108" s="20">
        <f t="shared" si="418"/>
        <v>24503.0625</v>
      </c>
      <c r="CH108" s="44">
        <f t="shared" si="419"/>
        <v>1000.125</v>
      </c>
      <c r="CI108" s="45">
        <f t="shared" si="420"/>
        <v>23502.9375</v>
      </c>
      <c r="CK108" s="2">
        <v>106</v>
      </c>
      <c r="CL108" s="2" t="str">
        <f t="shared" si="421"/>
        <v xml:space="preserve"> AD SOYAD 106</v>
      </c>
      <c r="CM108" s="7">
        <f t="shared" si="422"/>
        <v>20002.5</v>
      </c>
      <c r="CN108" s="11">
        <f>PARAMETRELER!$D$4</f>
        <v>150018.75</v>
      </c>
      <c r="CO108" s="7">
        <f t="shared" si="423"/>
        <v>2800.3500000000004</v>
      </c>
      <c r="CP108" s="7">
        <f t="shared" si="424"/>
        <v>200.02500000000001</v>
      </c>
      <c r="CQ108" s="7">
        <f t="shared" si="425"/>
        <v>17002.125</v>
      </c>
      <c r="CR108" s="7" cm="1">
        <f t="array" ref="CR108">SUMPRODUCT(--(SUM(G108,AC108,AY108,BU108,CQ108)&gt;PARAMETRELER!$D$21:$D$24), (SUM(G108,AC108,AY108,BU108,CQ108)-PARAMETRELER!$D$21:$D$24), {0.15;0.05;0.07;0.08})-SUM($H$2,H108,AD108,AZ108,BV108)</f>
        <v>2550.3187500000004</v>
      </c>
      <c r="CS108" s="7">
        <f>PARAMETRELER!$D$12</f>
        <v>2550.3187500000004</v>
      </c>
      <c r="CT108" s="7">
        <f t="shared" si="426"/>
        <v>85010.625</v>
      </c>
      <c r="CU108" s="7">
        <f t="shared" si="427"/>
        <v>68008.5</v>
      </c>
      <c r="CV108" s="7">
        <f t="shared" si="428"/>
        <v>20002.5</v>
      </c>
      <c r="CW108" s="5">
        <f>PARAMETRELER!$D$6</f>
        <v>20002.5</v>
      </c>
      <c r="CX108" s="7">
        <f t="shared" si="325"/>
        <v>0</v>
      </c>
      <c r="CY108" s="7">
        <f>IF(CM108&lt;=PARAMETRELER!$D$6,0,CX108*0.00759)</f>
        <v>0</v>
      </c>
      <c r="CZ108" s="20">
        <f t="shared" si="429"/>
        <v>17002.125</v>
      </c>
      <c r="DA108" s="21">
        <f t="shared" si="430"/>
        <v>4100.5124999999998</v>
      </c>
      <c r="DB108" s="21">
        <f t="shared" si="431"/>
        <v>400.05</v>
      </c>
      <c r="DC108" s="20">
        <f t="shared" si="432"/>
        <v>24503.0625</v>
      </c>
      <c r="DD108" s="44">
        <f t="shared" si="433"/>
        <v>1000.125</v>
      </c>
      <c r="DE108" s="45">
        <f t="shared" si="434"/>
        <v>23502.9375</v>
      </c>
      <c r="DG108" s="2">
        <v>106</v>
      </c>
      <c r="DH108" s="2" t="str">
        <f t="shared" si="435"/>
        <v xml:space="preserve"> AD SOYAD 106</v>
      </c>
      <c r="DI108" s="7">
        <f t="shared" si="436"/>
        <v>20002.5</v>
      </c>
      <c r="DJ108" s="11">
        <f>PARAMETRELER!$D$4</f>
        <v>150018.75</v>
      </c>
      <c r="DK108" s="7">
        <f t="shared" si="437"/>
        <v>2800.3500000000004</v>
      </c>
      <c r="DL108" s="7">
        <f t="shared" si="438"/>
        <v>200.02500000000001</v>
      </c>
      <c r="DM108" s="7">
        <f t="shared" si="439"/>
        <v>17002.125</v>
      </c>
      <c r="DN108" s="7" cm="1">
        <f t="array" ref="DN108">SUMPRODUCT(--(SUM(G108,AC108,AY108,BU108,CQ108,DM108)&gt;PARAMETRELER!$D$21:$D$24), (SUM(G108,AC108,AY108,BU108,CQ108,DM108)-PARAMETRELER!$D$21:$D$24), {0.15;0.05;0.07;0.08})-SUM($H$2,H108,AD108,AZ108,BV108,CR108)</f>
        <v>2550.3187499999985</v>
      </c>
      <c r="DO108" s="7">
        <f>PARAMETRELER!$D$13</f>
        <v>2550.3187499999985</v>
      </c>
      <c r="DP108" s="7">
        <f t="shared" si="440"/>
        <v>102012.75</v>
      </c>
      <c r="DQ108" s="7">
        <f t="shared" si="441"/>
        <v>85010.625</v>
      </c>
      <c r="DR108" s="7">
        <f t="shared" si="442"/>
        <v>20002.5</v>
      </c>
      <c r="DS108" s="5">
        <f>PARAMETRELER!$D$6</f>
        <v>20002.5</v>
      </c>
      <c r="DT108" s="7">
        <f t="shared" si="328"/>
        <v>0</v>
      </c>
      <c r="DU108" s="7">
        <f>IF(DI108&lt;=PARAMETRELER!$D$6,0,DT108*0.00759)</f>
        <v>0</v>
      </c>
      <c r="DV108" s="20">
        <f t="shared" si="443"/>
        <v>17002.125</v>
      </c>
      <c r="DW108" s="21">
        <f t="shared" si="444"/>
        <v>4100.5124999999998</v>
      </c>
      <c r="DX108" s="21">
        <f t="shared" si="445"/>
        <v>400.05</v>
      </c>
      <c r="DY108" s="20">
        <f t="shared" si="446"/>
        <v>24503.0625</v>
      </c>
      <c r="DZ108" s="44">
        <f t="shared" si="447"/>
        <v>1000.125</v>
      </c>
      <c r="EA108" s="45">
        <f t="shared" si="448"/>
        <v>23502.9375</v>
      </c>
      <c r="EC108" s="2">
        <v>106</v>
      </c>
      <c r="ED108" s="2" t="str">
        <f t="shared" si="449"/>
        <v xml:space="preserve"> AD SOYAD 106</v>
      </c>
      <c r="EE108" s="7">
        <f t="shared" si="329"/>
        <v>20002.5</v>
      </c>
      <c r="EF108" s="11">
        <f>PARAMETRELER!$D$4</f>
        <v>150018.75</v>
      </c>
      <c r="EG108" s="7">
        <f t="shared" si="330"/>
        <v>2800.3500000000004</v>
      </c>
      <c r="EH108" s="7">
        <f t="shared" si="331"/>
        <v>200.02500000000001</v>
      </c>
      <c r="EI108" s="7">
        <f t="shared" si="332"/>
        <v>17002.125</v>
      </c>
      <c r="EJ108" s="7" cm="1">
        <f t="array" ref="EJ108">SUMPRODUCT(--(SUM(G108,AC108,AY108,BU108,CQ108,DM108,EI108)&gt;PARAMETRELER!$D$21:$D$24), (SUM(G108,AC108,AY108,BU108,CQ108,DM108,EI108)-PARAMETRELER!$D$21:$D$24), {0.15;0.05;0.07;0.08})-SUM($H$2,H108,AD108,AZ108,BV108,CR108,DN108)</f>
        <v>3001.0625000000036</v>
      </c>
      <c r="EK108" s="7">
        <f>PARAMETRELER!$D$14</f>
        <v>3001.0625000000036</v>
      </c>
      <c r="EL108" s="7">
        <f t="shared" si="333"/>
        <v>119014.875</v>
      </c>
      <c r="EM108" s="7">
        <f t="shared" si="334"/>
        <v>102012.75</v>
      </c>
      <c r="EN108" s="7">
        <f t="shared" si="335"/>
        <v>20002.5</v>
      </c>
      <c r="EO108" s="5">
        <f>PARAMETRELER!$D$6</f>
        <v>20002.5</v>
      </c>
      <c r="EP108" s="7">
        <f t="shared" si="336"/>
        <v>0</v>
      </c>
      <c r="EQ108" s="7">
        <f>IF(EE108&lt;=PARAMETRELER!$D$6,0,EP108*0.00759)</f>
        <v>0</v>
      </c>
      <c r="ER108" s="20">
        <f t="shared" si="450"/>
        <v>17002.125</v>
      </c>
      <c r="ES108" s="21">
        <f t="shared" si="451"/>
        <v>4100.5124999999998</v>
      </c>
      <c r="ET108" s="21">
        <f t="shared" si="452"/>
        <v>400.05</v>
      </c>
      <c r="EU108" s="20">
        <f t="shared" si="453"/>
        <v>24503.0625</v>
      </c>
      <c r="EV108" s="44">
        <f t="shared" si="454"/>
        <v>1000.125</v>
      </c>
      <c r="EW108" s="45">
        <f t="shared" si="455"/>
        <v>23502.9375</v>
      </c>
      <c r="EY108" s="2">
        <v>106</v>
      </c>
      <c r="EZ108" s="2" t="str">
        <f t="shared" si="456"/>
        <v xml:space="preserve"> AD SOYAD 106</v>
      </c>
      <c r="FA108" s="7">
        <f t="shared" si="337"/>
        <v>20002.5</v>
      </c>
      <c r="FB108" s="11">
        <f>PARAMETRELER!$D$4</f>
        <v>150018.75</v>
      </c>
      <c r="FC108" s="7">
        <f t="shared" si="338"/>
        <v>2800.3500000000004</v>
      </c>
      <c r="FD108" s="7">
        <f t="shared" si="339"/>
        <v>200.02500000000001</v>
      </c>
      <c r="FE108" s="7">
        <f t="shared" si="340"/>
        <v>17002.125</v>
      </c>
      <c r="FF108" s="7" cm="1">
        <f t="array" ref="FF108">SUMPRODUCT(--(SUM(G108,AC108,AY108,BU108,CQ108,DM108,EI108,FE108)&gt;PARAMETRELER!$D$21:$D$24), (SUM(G108,AC108,AY108,BU108,CQ108,DM108,EI108,FE108)-PARAMETRELER!$D$21:$D$24), {0.15;0.05;0.07;0.08})-SUM($H$2,H108,AD108,AZ108,BV108,CR108,DN108,EJ108)</f>
        <v>3400.4249999999956</v>
      </c>
      <c r="FG108" s="7">
        <f>PARAMETRELER!$D$15</f>
        <v>3400.4249999999956</v>
      </c>
      <c r="FH108" s="7">
        <f t="shared" si="341"/>
        <v>136017</v>
      </c>
      <c r="FI108" s="7">
        <f t="shared" si="342"/>
        <v>119014.875</v>
      </c>
      <c r="FJ108" s="7">
        <f t="shared" si="343"/>
        <v>20002.5</v>
      </c>
      <c r="FK108" s="5">
        <f>PARAMETRELER!$D$6</f>
        <v>20002.5</v>
      </c>
      <c r="FL108" s="7">
        <f t="shared" si="344"/>
        <v>0</v>
      </c>
      <c r="FM108" s="7">
        <f>IF(FA108&lt;=PARAMETRELER!$D$6,0,FL108*0.00759)</f>
        <v>0</v>
      </c>
      <c r="FN108" s="20">
        <f t="shared" si="457"/>
        <v>17002.125</v>
      </c>
      <c r="FO108" s="21">
        <f t="shared" si="458"/>
        <v>4100.5124999999998</v>
      </c>
      <c r="FP108" s="21">
        <f t="shared" si="459"/>
        <v>400.05</v>
      </c>
      <c r="FQ108" s="20">
        <f t="shared" si="460"/>
        <v>24503.0625</v>
      </c>
      <c r="FR108" s="44">
        <f t="shared" si="461"/>
        <v>1000.125</v>
      </c>
      <c r="FS108" s="45">
        <f t="shared" si="462"/>
        <v>23502.9375</v>
      </c>
      <c r="FU108" s="2">
        <v>106</v>
      </c>
      <c r="FV108" s="2" t="str">
        <f t="shared" si="463"/>
        <v xml:space="preserve"> AD SOYAD 106</v>
      </c>
      <c r="FW108" s="7">
        <f t="shared" si="345"/>
        <v>20002.5</v>
      </c>
      <c r="FX108" s="11">
        <f>PARAMETRELER!$D$4</f>
        <v>150018.75</v>
      </c>
      <c r="FY108" s="7">
        <f t="shared" si="346"/>
        <v>2800.3500000000004</v>
      </c>
      <c r="FZ108" s="7">
        <f t="shared" si="347"/>
        <v>200.02500000000001</v>
      </c>
      <c r="GA108" s="7">
        <f t="shared" si="348"/>
        <v>17002.125</v>
      </c>
      <c r="GB108" s="7" cm="1">
        <f t="array" ref="GB108">SUMPRODUCT(--(SUM(G108,AC108,AY108,BU108,CQ108,DM108,EI108,FE108,GA108)&gt;PARAMETRELER!$D$21:$D$24), (SUM(G108,AC108,AY108,BU108,CQ108,DM108,EI108,FE108,GA108)-PARAMETRELER!$D$21:$D$24), {0.15;0.05;0.07;0.08})-SUM($H$2,H108,AD108,AZ108,BV108,CR108,DN108,EJ108,FF108)</f>
        <v>3400.4249999999993</v>
      </c>
      <c r="GC108" s="7">
        <f>PARAMETRELER!$D$16</f>
        <v>3400.4249999999993</v>
      </c>
      <c r="GD108" s="7">
        <f t="shared" si="349"/>
        <v>153019.125</v>
      </c>
      <c r="GE108" s="7">
        <f t="shared" si="350"/>
        <v>136017</v>
      </c>
      <c r="GF108" s="7">
        <f t="shared" si="351"/>
        <v>20002.5</v>
      </c>
      <c r="GG108" s="5">
        <f>PARAMETRELER!$D$6</f>
        <v>20002.5</v>
      </c>
      <c r="GH108" s="7">
        <f t="shared" si="352"/>
        <v>0</v>
      </c>
      <c r="GI108" s="7">
        <f>IF(FW108&lt;=PARAMETRELER!$D$6,0,GH108*0.00759)</f>
        <v>0</v>
      </c>
      <c r="GJ108" s="20">
        <f t="shared" si="464"/>
        <v>17002.125</v>
      </c>
      <c r="GK108" s="21">
        <f t="shared" si="465"/>
        <v>4100.5124999999998</v>
      </c>
      <c r="GL108" s="21">
        <f t="shared" si="466"/>
        <v>400.05</v>
      </c>
      <c r="GM108" s="20">
        <f t="shared" si="467"/>
        <v>24503.0625</v>
      </c>
      <c r="GN108" s="44">
        <f t="shared" si="468"/>
        <v>1000.125</v>
      </c>
      <c r="GO108" s="45">
        <f t="shared" si="469"/>
        <v>23502.9375</v>
      </c>
      <c r="GQ108" s="2">
        <v>106</v>
      </c>
      <c r="GR108" s="2" t="str">
        <f t="shared" si="470"/>
        <v xml:space="preserve"> AD SOYAD 106</v>
      </c>
      <c r="GS108" s="7">
        <f t="shared" si="353"/>
        <v>20002.5</v>
      </c>
      <c r="GT108" s="11">
        <f>PARAMETRELER!$D$4</f>
        <v>150018.75</v>
      </c>
      <c r="GU108" s="7">
        <f t="shared" si="354"/>
        <v>2800.3500000000004</v>
      </c>
      <c r="GV108" s="7">
        <f t="shared" si="355"/>
        <v>200.02500000000001</v>
      </c>
      <c r="GW108" s="7">
        <f t="shared" si="356"/>
        <v>17002.125</v>
      </c>
      <c r="GX108" s="7" cm="1">
        <f t="array" ref="GX108">SUMPRODUCT(--(SUM(G108,AC108,AY108,BU108,CQ108,DM108,EI108,FE108,GA108,GW108)&gt;PARAMETRELER!$D$21:$D$24), (SUM(G108,AC108,AY108,BU108,CQ108,DM108,EI108,FE108,GA108,GW108)-PARAMETRELER!$D$21:$D$24), {0.15;0.05;0.07;0.08})-SUM($H$2,H108,AD108,AZ108,BV108,CR108,DN108,EJ108,FF108,GB108)</f>
        <v>3400.4250000000029</v>
      </c>
      <c r="GY108" s="7">
        <f>PARAMETRELER!$D$17</f>
        <v>3400.4250000000029</v>
      </c>
      <c r="GZ108" s="7">
        <f t="shared" si="357"/>
        <v>170021.25</v>
      </c>
      <c r="HA108" s="7">
        <f t="shared" si="358"/>
        <v>153019.125</v>
      </c>
      <c r="HB108" s="7">
        <f t="shared" si="359"/>
        <v>20002.5</v>
      </c>
      <c r="HC108" s="5">
        <f>PARAMETRELER!$D$6</f>
        <v>20002.5</v>
      </c>
      <c r="HD108" s="7">
        <f t="shared" si="360"/>
        <v>0</v>
      </c>
      <c r="HE108" s="7">
        <f>IF(GS108&lt;=PARAMETRELER!$D$6,0,HD108*0.00759)</f>
        <v>0</v>
      </c>
      <c r="HF108" s="20">
        <f t="shared" si="471"/>
        <v>17002.125</v>
      </c>
      <c r="HG108" s="21">
        <f t="shared" si="472"/>
        <v>4100.5124999999998</v>
      </c>
      <c r="HH108" s="21">
        <f t="shared" si="473"/>
        <v>400.05</v>
      </c>
      <c r="HI108" s="20">
        <f t="shared" si="474"/>
        <v>24503.0625</v>
      </c>
      <c r="HJ108" s="44">
        <f t="shared" si="475"/>
        <v>1000.125</v>
      </c>
      <c r="HK108" s="45">
        <f t="shared" si="476"/>
        <v>23502.9375</v>
      </c>
      <c r="HM108" s="2">
        <v>106</v>
      </c>
      <c r="HN108" s="2" t="str">
        <f t="shared" si="477"/>
        <v xml:space="preserve"> AD SOYAD 106</v>
      </c>
      <c r="HO108" s="7">
        <f t="shared" si="361"/>
        <v>20002.5</v>
      </c>
      <c r="HP108" s="11">
        <f>PARAMETRELER!$D$4</f>
        <v>150018.75</v>
      </c>
      <c r="HQ108" s="7">
        <f t="shared" si="362"/>
        <v>2800.3500000000004</v>
      </c>
      <c r="HR108" s="7">
        <f t="shared" si="363"/>
        <v>200.02500000000001</v>
      </c>
      <c r="HS108" s="7">
        <f t="shared" si="364"/>
        <v>17002.125</v>
      </c>
      <c r="HT108" s="7" cm="1">
        <f t="array" ref="HT108">SUMPRODUCT(--(SUM(G108,AC108,AY108,BU108,CQ108,DM108,EI108,FE108,GA108,GW108,HS108)&gt;PARAMETRELER!$D$21:$D$24), (SUM(G108,AC108,AY108,BU108,CQ108,DM108,EI108,FE108,GA108,GW108,HS108)-PARAMETRELER!$D$21:$D$24), {0.15;0.05;0.07;0.08})-SUM($H$2,H108,AD108,AZ108,BV108,CR108,DN108,EJ108,FF108,GB108,GX108)</f>
        <v>3400.4249999999993</v>
      </c>
      <c r="HU108" s="7">
        <f>PARAMETRELER!$D$18</f>
        <v>3400.4249999999993</v>
      </c>
      <c r="HV108" s="7">
        <f t="shared" si="365"/>
        <v>187023.375</v>
      </c>
      <c r="HW108" s="7">
        <f t="shared" si="366"/>
        <v>170021.25</v>
      </c>
      <c r="HX108" s="7">
        <f t="shared" si="367"/>
        <v>20002.5</v>
      </c>
      <c r="HY108" s="5">
        <f>PARAMETRELER!$D$6</f>
        <v>20002.5</v>
      </c>
      <c r="HZ108" s="7">
        <f t="shared" si="368"/>
        <v>0</v>
      </c>
      <c r="IA108" s="7">
        <f>IF(HO108&lt;=PARAMETRELER!$D$6,0,HZ108*0.00759)</f>
        <v>0</v>
      </c>
      <c r="IB108" s="20">
        <f t="shared" si="478"/>
        <v>17002.125</v>
      </c>
      <c r="IC108" s="21">
        <f t="shared" si="479"/>
        <v>4100.5124999999998</v>
      </c>
      <c r="ID108" s="21">
        <f t="shared" si="480"/>
        <v>400.05</v>
      </c>
      <c r="IE108" s="20">
        <f t="shared" si="481"/>
        <v>24503.0625</v>
      </c>
      <c r="IF108" s="44">
        <f t="shared" si="482"/>
        <v>1000.125</v>
      </c>
      <c r="IG108" s="45">
        <f t="shared" si="483"/>
        <v>23502.9375</v>
      </c>
      <c r="II108" s="2">
        <v>106</v>
      </c>
      <c r="IJ108" s="2" t="str">
        <f t="shared" si="484"/>
        <v xml:space="preserve"> AD SOYAD 106</v>
      </c>
      <c r="IK108" s="7">
        <f t="shared" si="369"/>
        <v>20002.5</v>
      </c>
      <c r="IL108" s="11">
        <f>PARAMETRELER!$D$4</f>
        <v>150018.75</v>
      </c>
      <c r="IM108" s="7">
        <f t="shared" si="370"/>
        <v>2800.3500000000004</v>
      </c>
      <c r="IN108" s="7">
        <f t="shared" si="371"/>
        <v>200.02500000000001</v>
      </c>
      <c r="IO108" s="7">
        <f t="shared" si="372"/>
        <v>17002.125</v>
      </c>
      <c r="IP108" s="7" cm="1">
        <f t="array" ref="IP108">SUMPRODUCT(--(SUM(G108,AC108,AY108,BU108,CQ108,DM108,EI108,FE108,GA108,GW108,HS108,IO108)&gt;PARAMETRELER!$D$21:$D$24), (SUM(G108,AC108,AY108,BU108,CQ108,DM108,EI108,FE108,GA108,GW108,HS108,IO108)-PARAMETRELER!$D$21:$D$24), {0.15;0.05;0.07;0.08})-SUM($H$2,H108,AD108,AZ108,BV108,CR108,DN108,EJ108,FF108,GB108,GX108,HT108)</f>
        <v>3400.4249999999993</v>
      </c>
      <c r="IQ108" s="7">
        <f>PARAMETRELER!$D$19</f>
        <v>3400.4249999999993</v>
      </c>
      <c r="IR108" s="7">
        <f t="shared" si="373"/>
        <v>204025.5</v>
      </c>
      <c r="IS108" s="7">
        <f t="shared" si="374"/>
        <v>187023.375</v>
      </c>
      <c r="IT108" s="7">
        <f t="shared" si="375"/>
        <v>20002.5</v>
      </c>
      <c r="IU108" s="5">
        <f>PARAMETRELER!$D$6</f>
        <v>20002.5</v>
      </c>
      <c r="IV108" s="7">
        <f t="shared" si="376"/>
        <v>0</v>
      </c>
      <c r="IW108" s="7">
        <f>IF(IK108&lt;=PARAMETRELER!$D$6,0,IV108*0.00759)</f>
        <v>0</v>
      </c>
      <c r="IX108" s="20">
        <f t="shared" si="485"/>
        <v>17002.125</v>
      </c>
      <c r="IY108" s="21">
        <f t="shared" si="486"/>
        <v>4100.5124999999998</v>
      </c>
      <c r="IZ108" s="21">
        <f t="shared" si="487"/>
        <v>400.05</v>
      </c>
      <c r="JA108" s="20">
        <f t="shared" si="488"/>
        <v>24503.0625</v>
      </c>
      <c r="JB108" s="44">
        <f t="shared" si="489"/>
        <v>1000.125</v>
      </c>
      <c r="JC108" s="45">
        <f t="shared" si="490"/>
        <v>23502.9375</v>
      </c>
    </row>
    <row r="109" spans="1:263" ht="15.6" x14ac:dyDescent="0.3">
      <c r="A109" s="3">
        <v>107</v>
      </c>
      <c r="B109" s="3" t="str">
        <f>'YILLIK MALİYET RAPORU'!B109</f>
        <v xml:space="preserve"> AD SOYAD 107</v>
      </c>
      <c r="C109" s="4">
        <f>'YILLIK MALİYET RAPORU'!C109</f>
        <v>20002.5</v>
      </c>
      <c r="D109" s="4">
        <f>PARAMETRELER!$D$4</f>
        <v>150018.75</v>
      </c>
      <c r="E109" s="4">
        <f t="shared" si="202"/>
        <v>2800.3500000000004</v>
      </c>
      <c r="F109" s="4">
        <f t="shared" si="203"/>
        <v>200.02500000000001</v>
      </c>
      <c r="G109" s="4">
        <f t="shared" si="204"/>
        <v>17002.125</v>
      </c>
      <c r="H109" s="4" cm="1">
        <f t="array" ref="H109">SUMPRODUCT(--(SUM(G109:G109)&gt;PARAMETRELER!$D$21:$D$24), (SUM(G109:G109)-PARAMETRELER!$D$21:$D$24), {0.15;0.05;0.07;0.08})-SUM($H$2:$H$2)</f>
        <v>2550.3187499999999</v>
      </c>
      <c r="I109" s="4">
        <f>PARAMETRELER!$D$8</f>
        <v>2550.3187499999999</v>
      </c>
      <c r="J109" s="4">
        <f t="shared" si="379"/>
        <v>17002.125</v>
      </c>
      <c r="K109" s="4">
        <v>0</v>
      </c>
      <c r="L109" s="4">
        <f t="shared" si="206"/>
        <v>20002.5</v>
      </c>
      <c r="M109" s="4">
        <f>PARAMETRELER!$D$6</f>
        <v>20002.5</v>
      </c>
      <c r="N109" s="4">
        <f t="shared" si="313"/>
        <v>0</v>
      </c>
      <c r="O109" s="4">
        <f>IF(C109&lt;=PARAMETRELER!$D$6,0,N109*0.00759)</f>
        <v>0</v>
      </c>
      <c r="P109" s="20">
        <f t="shared" si="207"/>
        <v>17002.125</v>
      </c>
      <c r="Q109" s="21">
        <f t="shared" si="208"/>
        <v>4100.5124999999998</v>
      </c>
      <c r="R109" s="21">
        <f t="shared" si="209"/>
        <v>400.05</v>
      </c>
      <c r="S109" s="22">
        <f t="shared" si="210"/>
        <v>24503.0625</v>
      </c>
      <c r="T109" s="44">
        <f t="shared" si="211"/>
        <v>1000.125</v>
      </c>
      <c r="U109" s="45">
        <f t="shared" si="380"/>
        <v>23502.9375</v>
      </c>
      <c r="W109" s="3">
        <v>107</v>
      </c>
      <c r="X109" s="3" t="str">
        <f t="shared" si="212"/>
        <v xml:space="preserve"> AD SOYAD 107</v>
      </c>
      <c r="Y109" s="4">
        <f t="shared" si="213"/>
        <v>20002.5</v>
      </c>
      <c r="Z109" s="4">
        <f>PARAMETRELER!$D$4</f>
        <v>150018.75</v>
      </c>
      <c r="AA109" s="4">
        <f t="shared" si="381"/>
        <v>2800.3500000000004</v>
      </c>
      <c r="AB109" s="4">
        <f t="shared" si="382"/>
        <v>200.02500000000001</v>
      </c>
      <c r="AC109" s="4">
        <f t="shared" si="383"/>
        <v>17002.125</v>
      </c>
      <c r="AD109" s="4" cm="1">
        <f t="array" ref="AD109">SUMPRODUCT(--(SUM(G109,AC109)&gt;PARAMETRELER!$D$21:$D$24), (SUM(G109,AC109)-PARAMETRELER!$D$21:$D$24), {0.15;0.05;0.07;0.08})-SUM($H$2,H109)</f>
        <v>2550.3187499999999</v>
      </c>
      <c r="AE109" s="4">
        <f>PARAMETRELER!$D$9</f>
        <v>2550.3187499999999</v>
      </c>
      <c r="AF109" s="4">
        <f t="shared" si="384"/>
        <v>34004.25</v>
      </c>
      <c r="AG109" s="4">
        <f t="shared" si="385"/>
        <v>17002.125</v>
      </c>
      <c r="AH109" s="4">
        <f t="shared" si="386"/>
        <v>20002.5</v>
      </c>
      <c r="AI109" s="4">
        <f>PARAMETRELER!$D$6</f>
        <v>20002.5</v>
      </c>
      <c r="AJ109" s="4">
        <f t="shared" si="316"/>
        <v>0</v>
      </c>
      <c r="AK109" s="4">
        <f>IF(Y109&lt;=PARAMETRELER!$D$6,0,AJ109*0.00759)</f>
        <v>0</v>
      </c>
      <c r="AL109" s="20">
        <f t="shared" si="387"/>
        <v>17002.125</v>
      </c>
      <c r="AM109" s="21">
        <f t="shared" si="388"/>
        <v>4100.5124999999998</v>
      </c>
      <c r="AN109" s="21">
        <f t="shared" si="389"/>
        <v>400.05</v>
      </c>
      <c r="AO109" s="22">
        <f t="shared" si="390"/>
        <v>24503.0625</v>
      </c>
      <c r="AP109" s="44">
        <f t="shared" si="391"/>
        <v>1000.125</v>
      </c>
      <c r="AQ109" s="45">
        <f t="shared" si="392"/>
        <v>23502.9375</v>
      </c>
      <c r="AS109" s="3">
        <v>107</v>
      </c>
      <c r="AT109" s="3" t="str">
        <f t="shared" si="393"/>
        <v xml:space="preserve"> AD SOYAD 107</v>
      </c>
      <c r="AU109" s="4">
        <f t="shared" si="394"/>
        <v>20002.5</v>
      </c>
      <c r="AV109" s="4">
        <f>PARAMETRELER!$D$4</f>
        <v>150018.75</v>
      </c>
      <c r="AW109" s="4">
        <f t="shared" si="395"/>
        <v>2800.3500000000004</v>
      </c>
      <c r="AX109" s="4">
        <f t="shared" si="396"/>
        <v>200.02500000000001</v>
      </c>
      <c r="AY109" s="4">
        <f t="shared" si="397"/>
        <v>17002.125</v>
      </c>
      <c r="AZ109" s="4" cm="1">
        <f t="array" ref="AZ109">SUMPRODUCT(--(SUM(G109,AC109,AY109)&gt;PARAMETRELER!$D$21:$D$24), (SUM(G109,AC109,AY109)-PARAMETRELER!$D$21:$D$24), {0.15;0.05;0.07;0.08})-SUM($H$2,H109,AD109)</f>
        <v>2550.3187499999995</v>
      </c>
      <c r="BA109" s="4">
        <f>PARAMETRELER!$D$10</f>
        <v>2550.3187499999995</v>
      </c>
      <c r="BB109" s="4">
        <f t="shared" si="398"/>
        <v>51006.375</v>
      </c>
      <c r="BC109" s="4">
        <f t="shared" si="399"/>
        <v>34004.25</v>
      </c>
      <c r="BD109" s="4">
        <f t="shared" si="400"/>
        <v>20002.5</v>
      </c>
      <c r="BE109" s="4">
        <f>PARAMETRELER!$D$6</f>
        <v>20002.5</v>
      </c>
      <c r="BF109" s="4">
        <f t="shared" si="319"/>
        <v>0</v>
      </c>
      <c r="BG109" s="4">
        <f>IF(AU109&lt;=PARAMETRELER!$D$6,0,BF109*0.00759)</f>
        <v>0</v>
      </c>
      <c r="BH109" s="20">
        <f t="shared" si="401"/>
        <v>17002.125</v>
      </c>
      <c r="BI109" s="21">
        <f t="shared" si="402"/>
        <v>4100.5124999999998</v>
      </c>
      <c r="BJ109" s="21">
        <f t="shared" si="403"/>
        <v>400.05</v>
      </c>
      <c r="BK109" s="22">
        <f t="shared" si="404"/>
        <v>24503.0625</v>
      </c>
      <c r="BL109" s="44">
        <f t="shared" si="405"/>
        <v>1000.125</v>
      </c>
      <c r="BM109" s="45">
        <f t="shared" si="406"/>
        <v>23502.9375</v>
      </c>
      <c r="BO109" s="3">
        <v>107</v>
      </c>
      <c r="BP109" s="3" t="str">
        <f t="shared" si="407"/>
        <v xml:space="preserve"> AD SOYAD 107</v>
      </c>
      <c r="BQ109" s="4">
        <f t="shared" si="408"/>
        <v>20002.5</v>
      </c>
      <c r="BR109" s="4">
        <f>PARAMETRELER!$D$4</f>
        <v>150018.75</v>
      </c>
      <c r="BS109" s="4">
        <f t="shared" si="409"/>
        <v>2800.3500000000004</v>
      </c>
      <c r="BT109" s="4">
        <f t="shared" si="410"/>
        <v>200.02500000000001</v>
      </c>
      <c r="BU109" s="4">
        <f t="shared" si="411"/>
        <v>17002.125</v>
      </c>
      <c r="BV109" s="4" cm="1">
        <f t="array" ref="BV109">SUMPRODUCT(--(SUM(G109,AC109,AY109,BU109)&gt;PARAMETRELER!$D$21:$D$24), (SUM(G109,AC109,AY109,BU109)-PARAMETRELER!$D$21:$D$24), {0.15;0.05;0.07;0.08})-SUM($H$2,H109,AD109,AZ109)</f>
        <v>2550.3187500000004</v>
      </c>
      <c r="BW109" s="4">
        <f>PARAMETRELER!$D$11</f>
        <v>2550.3187500000004</v>
      </c>
      <c r="BX109" s="4">
        <f t="shared" si="412"/>
        <v>68008.5</v>
      </c>
      <c r="BY109" s="4">
        <f t="shared" si="413"/>
        <v>51006.375</v>
      </c>
      <c r="BZ109" s="4">
        <f t="shared" si="414"/>
        <v>20002.5</v>
      </c>
      <c r="CA109" s="4">
        <f>PARAMETRELER!$D$6</f>
        <v>20002.5</v>
      </c>
      <c r="CB109" s="4">
        <f t="shared" si="322"/>
        <v>0</v>
      </c>
      <c r="CC109" s="4">
        <f>IF(BQ109&lt;=PARAMETRELER!$D$6,0,CB109*0.00759)</f>
        <v>0</v>
      </c>
      <c r="CD109" s="20">
        <f t="shared" si="415"/>
        <v>17002.125</v>
      </c>
      <c r="CE109" s="21">
        <f t="shared" si="416"/>
        <v>4100.5124999999998</v>
      </c>
      <c r="CF109" s="21">
        <f t="shared" si="417"/>
        <v>400.05</v>
      </c>
      <c r="CG109" s="22">
        <f t="shared" si="418"/>
        <v>24503.0625</v>
      </c>
      <c r="CH109" s="44">
        <f t="shared" si="419"/>
        <v>1000.125</v>
      </c>
      <c r="CI109" s="45">
        <f t="shared" si="420"/>
        <v>23502.9375</v>
      </c>
      <c r="CK109" s="3">
        <v>107</v>
      </c>
      <c r="CL109" s="3" t="str">
        <f t="shared" si="421"/>
        <v xml:space="preserve"> AD SOYAD 107</v>
      </c>
      <c r="CM109" s="4">
        <f t="shared" si="422"/>
        <v>20002.5</v>
      </c>
      <c r="CN109" s="4">
        <f>PARAMETRELER!$D$4</f>
        <v>150018.75</v>
      </c>
      <c r="CO109" s="4">
        <f t="shared" si="423"/>
        <v>2800.3500000000004</v>
      </c>
      <c r="CP109" s="4">
        <f t="shared" si="424"/>
        <v>200.02500000000001</v>
      </c>
      <c r="CQ109" s="4">
        <f t="shared" si="425"/>
        <v>17002.125</v>
      </c>
      <c r="CR109" s="4" cm="1">
        <f t="array" ref="CR109">SUMPRODUCT(--(SUM(G109,AC109,AY109,BU109,CQ109)&gt;PARAMETRELER!$D$21:$D$24), (SUM(G109,AC109,AY109,BU109,CQ109)-PARAMETRELER!$D$21:$D$24), {0.15;0.05;0.07;0.08})-SUM($H$2,H109,AD109,AZ109,BV109)</f>
        <v>2550.3187500000004</v>
      </c>
      <c r="CS109" s="4">
        <f>PARAMETRELER!$D$12</f>
        <v>2550.3187500000004</v>
      </c>
      <c r="CT109" s="4">
        <f t="shared" si="426"/>
        <v>85010.625</v>
      </c>
      <c r="CU109" s="4">
        <f t="shared" si="427"/>
        <v>68008.5</v>
      </c>
      <c r="CV109" s="4">
        <f t="shared" si="428"/>
        <v>20002.5</v>
      </c>
      <c r="CW109" s="4">
        <f>PARAMETRELER!$D$6</f>
        <v>20002.5</v>
      </c>
      <c r="CX109" s="4">
        <f t="shared" si="325"/>
        <v>0</v>
      </c>
      <c r="CY109" s="4">
        <f>IF(CM109&lt;=PARAMETRELER!$D$6,0,CX109*0.00759)</f>
        <v>0</v>
      </c>
      <c r="CZ109" s="20">
        <f t="shared" si="429"/>
        <v>17002.125</v>
      </c>
      <c r="DA109" s="21">
        <f t="shared" si="430"/>
        <v>4100.5124999999998</v>
      </c>
      <c r="DB109" s="21">
        <f t="shared" si="431"/>
        <v>400.05</v>
      </c>
      <c r="DC109" s="22">
        <f t="shared" si="432"/>
        <v>24503.0625</v>
      </c>
      <c r="DD109" s="44">
        <f t="shared" si="433"/>
        <v>1000.125</v>
      </c>
      <c r="DE109" s="45">
        <f t="shared" si="434"/>
        <v>23502.9375</v>
      </c>
      <c r="DG109" s="3">
        <v>107</v>
      </c>
      <c r="DH109" s="3" t="str">
        <f t="shared" si="435"/>
        <v xml:space="preserve"> AD SOYAD 107</v>
      </c>
      <c r="DI109" s="4">
        <f t="shared" si="436"/>
        <v>20002.5</v>
      </c>
      <c r="DJ109" s="4">
        <f>PARAMETRELER!$D$4</f>
        <v>150018.75</v>
      </c>
      <c r="DK109" s="4">
        <f t="shared" si="437"/>
        <v>2800.3500000000004</v>
      </c>
      <c r="DL109" s="4">
        <f t="shared" si="438"/>
        <v>200.02500000000001</v>
      </c>
      <c r="DM109" s="4">
        <f t="shared" si="439"/>
        <v>17002.125</v>
      </c>
      <c r="DN109" s="4" cm="1">
        <f t="array" ref="DN109">SUMPRODUCT(--(SUM(G109,AC109,AY109,BU109,CQ109,DM109)&gt;PARAMETRELER!$D$21:$D$24), (SUM(G109,AC109,AY109,BU109,CQ109,DM109)-PARAMETRELER!$D$21:$D$24), {0.15;0.05;0.07;0.08})-SUM($H$2,H109,AD109,AZ109,BV109,CR109)</f>
        <v>2550.3187499999985</v>
      </c>
      <c r="DO109" s="4">
        <f>PARAMETRELER!$D$13</f>
        <v>2550.3187499999985</v>
      </c>
      <c r="DP109" s="4">
        <f t="shared" si="440"/>
        <v>102012.75</v>
      </c>
      <c r="DQ109" s="4">
        <f t="shared" si="441"/>
        <v>85010.625</v>
      </c>
      <c r="DR109" s="4">
        <f t="shared" si="442"/>
        <v>20002.5</v>
      </c>
      <c r="DS109" s="4">
        <f>PARAMETRELER!$D$6</f>
        <v>20002.5</v>
      </c>
      <c r="DT109" s="4">
        <f t="shared" si="328"/>
        <v>0</v>
      </c>
      <c r="DU109" s="4">
        <f>IF(DI109&lt;=PARAMETRELER!$D$6,0,DT109*0.00759)</f>
        <v>0</v>
      </c>
      <c r="DV109" s="20">
        <f t="shared" si="443"/>
        <v>17002.125</v>
      </c>
      <c r="DW109" s="21">
        <f t="shared" si="444"/>
        <v>4100.5124999999998</v>
      </c>
      <c r="DX109" s="21">
        <f t="shared" si="445"/>
        <v>400.05</v>
      </c>
      <c r="DY109" s="22">
        <f t="shared" si="446"/>
        <v>24503.0625</v>
      </c>
      <c r="DZ109" s="44">
        <f t="shared" si="447"/>
        <v>1000.125</v>
      </c>
      <c r="EA109" s="45">
        <f t="shared" si="448"/>
        <v>23502.9375</v>
      </c>
      <c r="EC109" s="3">
        <v>107</v>
      </c>
      <c r="ED109" s="3" t="str">
        <f t="shared" si="449"/>
        <v xml:space="preserve"> AD SOYAD 107</v>
      </c>
      <c r="EE109" s="4">
        <f t="shared" si="329"/>
        <v>20002.5</v>
      </c>
      <c r="EF109" s="4">
        <f>PARAMETRELER!$D$4</f>
        <v>150018.75</v>
      </c>
      <c r="EG109" s="4">
        <f t="shared" si="330"/>
        <v>2800.3500000000004</v>
      </c>
      <c r="EH109" s="4">
        <f t="shared" si="331"/>
        <v>200.02500000000001</v>
      </c>
      <c r="EI109" s="4">
        <f t="shared" si="332"/>
        <v>17002.125</v>
      </c>
      <c r="EJ109" s="4" cm="1">
        <f t="array" ref="EJ109">SUMPRODUCT(--(SUM(G109,AC109,AY109,BU109,CQ109,DM109,EI109)&gt;PARAMETRELER!$D$21:$D$24), (SUM(G109,AC109,AY109,BU109,CQ109,DM109,EI109)-PARAMETRELER!$D$21:$D$24), {0.15;0.05;0.07;0.08})-SUM($H$2,H109,AD109,AZ109,BV109,CR109,DN109)</f>
        <v>3001.0625000000036</v>
      </c>
      <c r="EK109" s="4">
        <f>PARAMETRELER!$D$14</f>
        <v>3001.0625000000036</v>
      </c>
      <c r="EL109" s="4">
        <f t="shared" si="333"/>
        <v>119014.875</v>
      </c>
      <c r="EM109" s="4">
        <f t="shared" si="334"/>
        <v>102012.75</v>
      </c>
      <c r="EN109" s="4">
        <f t="shared" si="335"/>
        <v>20002.5</v>
      </c>
      <c r="EO109" s="4">
        <f>PARAMETRELER!$D$6</f>
        <v>20002.5</v>
      </c>
      <c r="EP109" s="4">
        <f t="shared" si="336"/>
        <v>0</v>
      </c>
      <c r="EQ109" s="4">
        <f>IF(EE109&lt;=PARAMETRELER!$D$6,0,EP109*0.00759)</f>
        <v>0</v>
      </c>
      <c r="ER109" s="20">
        <f t="shared" si="450"/>
        <v>17002.125</v>
      </c>
      <c r="ES109" s="21">
        <f t="shared" si="451"/>
        <v>4100.5124999999998</v>
      </c>
      <c r="ET109" s="21">
        <f t="shared" si="452"/>
        <v>400.05</v>
      </c>
      <c r="EU109" s="22">
        <f t="shared" si="453"/>
        <v>24503.0625</v>
      </c>
      <c r="EV109" s="44">
        <f t="shared" si="454"/>
        <v>1000.125</v>
      </c>
      <c r="EW109" s="45">
        <f t="shared" si="455"/>
        <v>23502.9375</v>
      </c>
      <c r="EY109" s="3">
        <v>107</v>
      </c>
      <c r="EZ109" s="3" t="str">
        <f t="shared" si="456"/>
        <v xml:space="preserve"> AD SOYAD 107</v>
      </c>
      <c r="FA109" s="4">
        <f t="shared" si="337"/>
        <v>20002.5</v>
      </c>
      <c r="FB109" s="4">
        <f>PARAMETRELER!$D$4</f>
        <v>150018.75</v>
      </c>
      <c r="FC109" s="4">
        <f t="shared" si="338"/>
        <v>2800.3500000000004</v>
      </c>
      <c r="FD109" s="4">
        <f t="shared" si="339"/>
        <v>200.02500000000001</v>
      </c>
      <c r="FE109" s="4">
        <f t="shared" si="340"/>
        <v>17002.125</v>
      </c>
      <c r="FF109" s="4" cm="1">
        <f t="array" ref="FF109">SUMPRODUCT(--(SUM(G109,AC109,AY109,BU109,CQ109,DM109,EI109,FE109)&gt;PARAMETRELER!$D$21:$D$24), (SUM(G109,AC109,AY109,BU109,CQ109,DM109,EI109,FE109)-PARAMETRELER!$D$21:$D$24), {0.15;0.05;0.07;0.08})-SUM($H$2,H109,AD109,AZ109,BV109,CR109,DN109,EJ109)</f>
        <v>3400.4249999999956</v>
      </c>
      <c r="FG109" s="4">
        <f>PARAMETRELER!$D$15</f>
        <v>3400.4249999999956</v>
      </c>
      <c r="FH109" s="4">
        <f t="shared" si="341"/>
        <v>136017</v>
      </c>
      <c r="FI109" s="4">
        <f t="shared" si="342"/>
        <v>119014.875</v>
      </c>
      <c r="FJ109" s="4">
        <f t="shared" si="343"/>
        <v>20002.5</v>
      </c>
      <c r="FK109" s="4">
        <f>PARAMETRELER!$D$6</f>
        <v>20002.5</v>
      </c>
      <c r="FL109" s="4">
        <f t="shared" si="344"/>
        <v>0</v>
      </c>
      <c r="FM109" s="4">
        <f>IF(FA109&lt;=PARAMETRELER!$D$6,0,FL109*0.00759)</f>
        <v>0</v>
      </c>
      <c r="FN109" s="20">
        <f t="shared" si="457"/>
        <v>17002.125</v>
      </c>
      <c r="FO109" s="21">
        <f t="shared" si="458"/>
        <v>4100.5124999999998</v>
      </c>
      <c r="FP109" s="21">
        <f t="shared" si="459"/>
        <v>400.05</v>
      </c>
      <c r="FQ109" s="22">
        <f t="shared" si="460"/>
        <v>24503.0625</v>
      </c>
      <c r="FR109" s="44">
        <f t="shared" si="461"/>
        <v>1000.125</v>
      </c>
      <c r="FS109" s="45">
        <f t="shared" si="462"/>
        <v>23502.9375</v>
      </c>
      <c r="FU109" s="3">
        <v>107</v>
      </c>
      <c r="FV109" s="3" t="str">
        <f t="shared" si="463"/>
        <v xml:space="preserve"> AD SOYAD 107</v>
      </c>
      <c r="FW109" s="4">
        <f t="shared" si="345"/>
        <v>20002.5</v>
      </c>
      <c r="FX109" s="4">
        <f>PARAMETRELER!$D$4</f>
        <v>150018.75</v>
      </c>
      <c r="FY109" s="4">
        <f t="shared" si="346"/>
        <v>2800.3500000000004</v>
      </c>
      <c r="FZ109" s="4">
        <f t="shared" si="347"/>
        <v>200.02500000000001</v>
      </c>
      <c r="GA109" s="4">
        <f t="shared" si="348"/>
        <v>17002.125</v>
      </c>
      <c r="GB109" s="4" cm="1">
        <f t="array" ref="GB109">SUMPRODUCT(--(SUM(G109,AC109,AY109,BU109,CQ109,DM109,EI109,FE109,GA109)&gt;PARAMETRELER!$D$21:$D$24), (SUM(G109,AC109,AY109,BU109,CQ109,DM109,EI109,FE109,GA109)-PARAMETRELER!$D$21:$D$24), {0.15;0.05;0.07;0.08})-SUM($H$2,H109,AD109,AZ109,BV109,CR109,DN109,EJ109,FF109)</f>
        <v>3400.4249999999993</v>
      </c>
      <c r="GC109" s="4">
        <f>PARAMETRELER!$D$16</f>
        <v>3400.4249999999993</v>
      </c>
      <c r="GD109" s="4">
        <f t="shared" si="349"/>
        <v>153019.125</v>
      </c>
      <c r="GE109" s="4">
        <f t="shared" si="350"/>
        <v>136017</v>
      </c>
      <c r="GF109" s="4">
        <f t="shared" si="351"/>
        <v>20002.5</v>
      </c>
      <c r="GG109" s="4">
        <f>PARAMETRELER!$D$6</f>
        <v>20002.5</v>
      </c>
      <c r="GH109" s="4">
        <f t="shared" si="352"/>
        <v>0</v>
      </c>
      <c r="GI109" s="4">
        <f>IF(FW109&lt;=PARAMETRELER!$D$6,0,GH109*0.00759)</f>
        <v>0</v>
      </c>
      <c r="GJ109" s="20">
        <f t="shared" si="464"/>
        <v>17002.125</v>
      </c>
      <c r="GK109" s="21">
        <f t="shared" si="465"/>
        <v>4100.5124999999998</v>
      </c>
      <c r="GL109" s="21">
        <f t="shared" si="466"/>
        <v>400.05</v>
      </c>
      <c r="GM109" s="22">
        <f t="shared" si="467"/>
        <v>24503.0625</v>
      </c>
      <c r="GN109" s="44">
        <f t="shared" si="468"/>
        <v>1000.125</v>
      </c>
      <c r="GO109" s="45">
        <f t="shared" si="469"/>
        <v>23502.9375</v>
      </c>
      <c r="GQ109" s="3">
        <v>107</v>
      </c>
      <c r="GR109" s="3" t="str">
        <f t="shared" si="470"/>
        <v xml:space="preserve"> AD SOYAD 107</v>
      </c>
      <c r="GS109" s="4">
        <f t="shared" si="353"/>
        <v>20002.5</v>
      </c>
      <c r="GT109" s="4">
        <f>PARAMETRELER!$D$4</f>
        <v>150018.75</v>
      </c>
      <c r="GU109" s="4">
        <f t="shared" si="354"/>
        <v>2800.3500000000004</v>
      </c>
      <c r="GV109" s="4">
        <f t="shared" si="355"/>
        <v>200.02500000000001</v>
      </c>
      <c r="GW109" s="4">
        <f t="shared" si="356"/>
        <v>17002.125</v>
      </c>
      <c r="GX109" s="4" cm="1">
        <f t="array" ref="GX109">SUMPRODUCT(--(SUM(G109,AC109,AY109,BU109,CQ109,DM109,EI109,FE109,GA109,GW109)&gt;PARAMETRELER!$D$21:$D$24), (SUM(G109,AC109,AY109,BU109,CQ109,DM109,EI109,FE109,GA109,GW109)-PARAMETRELER!$D$21:$D$24), {0.15;0.05;0.07;0.08})-SUM($H$2,H109,AD109,AZ109,BV109,CR109,DN109,EJ109,FF109,GB109)</f>
        <v>3400.4250000000029</v>
      </c>
      <c r="GY109" s="4">
        <f>PARAMETRELER!$D$17</f>
        <v>3400.4250000000029</v>
      </c>
      <c r="GZ109" s="4">
        <f t="shared" si="357"/>
        <v>170021.25</v>
      </c>
      <c r="HA109" s="4">
        <f t="shared" si="358"/>
        <v>153019.125</v>
      </c>
      <c r="HB109" s="4">
        <f t="shared" si="359"/>
        <v>20002.5</v>
      </c>
      <c r="HC109" s="4">
        <f>PARAMETRELER!$D$6</f>
        <v>20002.5</v>
      </c>
      <c r="HD109" s="4">
        <f t="shared" si="360"/>
        <v>0</v>
      </c>
      <c r="HE109" s="4">
        <f>IF(GS109&lt;=PARAMETRELER!$D$6,0,HD109*0.00759)</f>
        <v>0</v>
      </c>
      <c r="HF109" s="20">
        <f t="shared" si="471"/>
        <v>17002.125</v>
      </c>
      <c r="HG109" s="21">
        <f t="shared" si="472"/>
        <v>4100.5124999999998</v>
      </c>
      <c r="HH109" s="21">
        <f t="shared" si="473"/>
        <v>400.05</v>
      </c>
      <c r="HI109" s="22">
        <f t="shared" si="474"/>
        <v>24503.0625</v>
      </c>
      <c r="HJ109" s="44">
        <f t="shared" si="475"/>
        <v>1000.125</v>
      </c>
      <c r="HK109" s="45">
        <f t="shared" si="476"/>
        <v>23502.9375</v>
      </c>
      <c r="HM109" s="3">
        <v>107</v>
      </c>
      <c r="HN109" s="3" t="str">
        <f t="shared" si="477"/>
        <v xml:space="preserve"> AD SOYAD 107</v>
      </c>
      <c r="HO109" s="4">
        <f t="shared" si="361"/>
        <v>20002.5</v>
      </c>
      <c r="HP109" s="4">
        <f>PARAMETRELER!$D$4</f>
        <v>150018.75</v>
      </c>
      <c r="HQ109" s="4">
        <f t="shared" si="362"/>
        <v>2800.3500000000004</v>
      </c>
      <c r="HR109" s="4">
        <f t="shared" si="363"/>
        <v>200.02500000000001</v>
      </c>
      <c r="HS109" s="4">
        <f t="shared" si="364"/>
        <v>17002.125</v>
      </c>
      <c r="HT109" s="4" cm="1">
        <f t="array" ref="HT109">SUMPRODUCT(--(SUM(G109,AC109,AY109,BU109,CQ109,DM109,EI109,FE109,GA109,GW109,HS109)&gt;PARAMETRELER!$D$21:$D$24), (SUM(G109,AC109,AY109,BU109,CQ109,DM109,EI109,FE109,GA109,GW109,HS109)-PARAMETRELER!$D$21:$D$24), {0.15;0.05;0.07;0.08})-SUM($H$2,H109,AD109,AZ109,BV109,CR109,DN109,EJ109,FF109,GB109,GX109)</f>
        <v>3400.4249999999993</v>
      </c>
      <c r="HU109" s="4">
        <f>PARAMETRELER!$D$18</f>
        <v>3400.4249999999993</v>
      </c>
      <c r="HV109" s="4">
        <f t="shared" si="365"/>
        <v>187023.375</v>
      </c>
      <c r="HW109" s="4">
        <f t="shared" si="366"/>
        <v>170021.25</v>
      </c>
      <c r="HX109" s="4">
        <f t="shared" si="367"/>
        <v>20002.5</v>
      </c>
      <c r="HY109" s="4">
        <f>PARAMETRELER!$D$6</f>
        <v>20002.5</v>
      </c>
      <c r="HZ109" s="4">
        <f t="shared" si="368"/>
        <v>0</v>
      </c>
      <c r="IA109" s="4">
        <f>IF(HO109&lt;=PARAMETRELER!$D$6,0,HZ109*0.00759)</f>
        <v>0</v>
      </c>
      <c r="IB109" s="20">
        <f t="shared" si="478"/>
        <v>17002.125</v>
      </c>
      <c r="IC109" s="21">
        <f t="shared" si="479"/>
        <v>4100.5124999999998</v>
      </c>
      <c r="ID109" s="21">
        <f t="shared" si="480"/>
        <v>400.05</v>
      </c>
      <c r="IE109" s="22">
        <f t="shared" si="481"/>
        <v>24503.0625</v>
      </c>
      <c r="IF109" s="44">
        <f t="shared" si="482"/>
        <v>1000.125</v>
      </c>
      <c r="IG109" s="45">
        <f t="shared" si="483"/>
        <v>23502.9375</v>
      </c>
      <c r="II109" s="3">
        <v>107</v>
      </c>
      <c r="IJ109" s="3" t="str">
        <f t="shared" si="484"/>
        <v xml:space="preserve"> AD SOYAD 107</v>
      </c>
      <c r="IK109" s="4">
        <f t="shared" si="369"/>
        <v>20002.5</v>
      </c>
      <c r="IL109" s="4">
        <f>PARAMETRELER!$D$4</f>
        <v>150018.75</v>
      </c>
      <c r="IM109" s="4">
        <f t="shared" si="370"/>
        <v>2800.3500000000004</v>
      </c>
      <c r="IN109" s="4">
        <f t="shared" si="371"/>
        <v>200.02500000000001</v>
      </c>
      <c r="IO109" s="4">
        <f t="shared" si="372"/>
        <v>17002.125</v>
      </c>
      <c r="IP109" s="4" cm="1">
        <f t="array" ref="IP109">SUMPRODUCT(--(SUM(G109,AC109,AY109,BU109,CQ109,DM109,EI109,FE109,GA109,GW109,HS109,IO109)&gt;PARAMETRELER!$D$21:$D$24), (SUM(G109,AC109,AY109,BU109,CQ109,DM109,EI109,FE109,GA109,GW109,HS109,IO109)-PARAMETRELER!$D$21:$D$24), {0.15;0.05;0.07;0.08})-SUM($H$2,H109,AD109,AZ109,BV109,CR109,DN109,EJ109,FF109,GB109,GX109,HT109)</f>
        <v>3400.4249999999993</v>
      </c>
      <c r="IQ109" s="4">
        <f>PARAMETRELER!$D$19</f>
        <v>3400.4249999999993</v>
      </c>
      <c r="IR109" s="4">
        <f t="shared" si="373"/>
        <v>204025.5</v>
      </c>
      <c r="IS109" s="4">
        <f t="shared" si="374"/>
        <v>187023.375</v>
      </c>
      <c r="IT109" s="4">
        <f t="shared" si="375"/>
        <v>20002.5</v>
      </c>
      <c r="IU109" s="4">
        <f>PARAMETRELER!$D$6</f>
        <v>20002.5</v>
      </c>
      <c r="IV109" s="4">
        <f t="shared" si="376"/>
        <v>0</v>
      </c>
      <c r="IW109" s="4">
        <f>IF(IK109&lt;=PARAMETRELER!$D$6,0,IV109*0.00759)</f>
        <v>0</v>
      </c>
      <c r="IX109" s="20">
        <f t="shared" si="485"/>
        <v>17002.125</v>
      </c>
      <c r="IY109" s="21">
        <f t="shared" si="486"/>
        <v>4100.5124999999998</v>
      </c>
      <c r="IZ109" s="21">
        <f t="shared" si="487"/>
        <v>400.05</v>
      </c>
      <c r="JA109" s="22">
        <f t="shared" si="488"/>
        <v>24503.0625</v>
      </c>
      <c r="JB109" s="44">
        <f t="shared" si="489"/>
        <v>1000.125</v>
      </c>
      <c r="JC109" s="45">
        <f t="shared" si="490"/>
        <v>23502.9375</v>
      </c>
    </row>
    <row r="110" spans="1:263" ht="15.6" x14ac:dyDescent="0.3">
      <c r="A110" s="2">
        <v>108</v>
      </c>
      <c r="B110" s="2" t="str">
        <f>'YILLIK MALİYET RAPORU'!B110</f>
        <v xml:space="preserve"> AD SOYAD 108</v>
      </c>
      <c r="C110" s="7">
        <f>'YILLIK MALİYET RAPORU'!C110</f>
        <v>20002.5</v>
      </c>
      <c r="D110" s="11">
        <f>PARAMETRELER!$D$4</f>
        <v>150018.75</v>
      </c>
      <c r="E110" s="7">
        <f t="shared" si="202"/>
        <v>2800.3500000000004</v>
      </c>
      <c r="F110" s="7">
        <f t="shared" si="203"/>
        <v>200.02500000000001</v>
      </c>
      <c r="G110" s="7">
        <f t="shared" si="204"/>
        <v>17002.125</v>
      </c>
      <c r="H110" s="7" cm="1">
        <f t="array" ref="H110">SUMPRODUCT(--(SUM(G110:G110)&gt;PARAMETRELER!$D$21:$D$24), (SUM(G110:G110)-PARAMETRELER!$D$21:$D$24), {0.15;0.05;0.07;0.08})-SUM($H$2:$H$2)</f>
        <v>2550.3187499999999</v>
      </c>
      <c r="I110" s="7">
        <f>PARAMETRELER!$D$8</f>
        <v>2550.3187499999999</v>
      </c>
      <c r="J110" s="7">
        <f t="shared" si="379"/>
        <v>17002.125</v>
      </c>
      <c r="K110" s="7">
        <v>0</v>
      </c>
      <c r="L110" s="7">
        <f t="shared" si="206"/>
        <v>20002.5</v>
      </c>
      <c r="M110" s="5">
        <f>PARAMETRELER!$D$6</f>
        <v>20002.5</v>
      </c>
      <c r="N110" s="7">
        <f t="shared" si="313"/>
        <v>0</v>
      </c>
      <c r="O110" s="7">
        <f>IF(C110&lt;=PARAMETRELER!$D$6,0,N110*0.00759)</f>
        <v>0</v>
      </c>
      <c r="P110" s="20">
        <f t="shared" si="207"/>
        <v>17002.125</v>
      </c>
      <c r="Q110" s="21">
        <f t="shared" si="208"/>
        <v>4100.5124999999998</v>
      </c>
      <c r="R110" s="21">
        <f t="shared" si="209"/>
        <v>400.05</v>
      </c>
      <c r="S110" s="20">
        <f t="shared" si="210"/>
        <v>24503.0625</v>
      </c>
      <c r="T110" s="44">
        <f t="shared" si="211"/>
        <v>1000.125</v>
      </c>
      <c r="U110" s="45">
        <f t="shared" si="380"/>
        <v>23502.9375</v>
      </c>
      <c r="W110" s="2">
        <v>108</v>
      </c>
      <c r="X110" s="2" t="str">
        <f t="shared" si="212"/>
        <v xml:space="preserve"> AD SOYAD 108</v>
      </c>
      <c r="Y110" s="7">
        <f t="shared" si="213"/>
        <v>20002.5</v>
      </c>
      <c r="Z110" s="11">
        <f>PARAMETRELER!$D$4</f>
        <v>150018.75</v>
      </c>
      <c r="AA110" s="7">
        <f t="shared" si="381"/>
        <v>2800.3500000000004</v>
      </c>
      <c r="AB110" s="7">
        <f t="shared" si="382"/>
        <v>200.02500000000001</v>
      </c>
      <c r="AC110" s="7">
        <f t="shared" si="383"/>
        <v>17002.125</v>
      </c>
      <c r="AD110" s="7" cm="1">
        <f t="array" ref="AD110">SUMPRODUCT(--(SUM(G110,AC110)&gt;PARAMETRELER!$D$21:$D$24), (SUM(G110,AC110)-PARAMETRELER!$D$21:$D$24), {0.15;0.05;0.07;0.08})-SUM($H$2,H110)</f>
        <v>2550.3187499999999</v>
      </c>
      <c r="AE110" s="7">
        <f>PARAMETRELER!$D$9</f>
        <v>2550.3187499999999</v>
      </c>
      <c r="AF110" s="7">
        <f t="shared" si="384"/>
        <v>34004.25</v>
      </c>
      <c r="AG110" s="7">
        <f t="shared" si="385"/>
        <v>17002.125</v>
      </c>
      <c r="AH110" s="7">
        <f t="shared" si="386"/>
        <v>20002.5</v>
      </c>
      <c r="AI110" s="5">
        <f>PARAMETRELER!$D$6</f>
        <v>20002.5</v>
      </c>
      <c r="AJ110" s="7">
        <f t="shared" si="316"/>
        <v>0</v>
      </c>
      <c r="AK110" s="7">
        <f>IF(Y110&lt;=PARAMETRELER!$D$6,0,AJ110*0.00759)</f>
        <v>0</v>
      </c>
      <c r="AL110" s="20">
        <f t="shared" si="387"/>
        <v>17002.125</v>
      </c>
      <c r="AM110" s="21">
        <f t="shared" si="388"/>
        <v>4100.5124999999998</v>
      </c>
      <c r="AN110" s="21">
        <f t="shared" si="389"/>
        <v>400.05</v>
      </c>
      <c r="AO110" s="20">
        <f t="shared" si="390"/>
        <v>24503.0625</v>
      </c>
      <c r="AP110" s="44">
        <f t="shared" si="391"/>
        <v>1000.125</v>
      </c>
      <c r="AQ110" s="45">
        <f t="shared" si="392"/>
        <v>23502.9375</v>
      </c>
      <c r="AS110" s="2">
        <v>108</v>
      </c>
      <c r="AT110" s="2" t="str">
        <f t="shared" si="393"/>
        <v xml:space="preserve"> AD SOYAD 108</v>
      </c>
      <c r="AU110" s="7">
        <f t="shared" si="394"/>
        <v>20002.5</v>
      </c>
      <c r="AV110" s="11">
        <f>PARAMETRELER!$D$4</f>
        <v>150018.75</v>
      </c>
      <c r="AW110" s="7">
        <f t="shared" si="395"/>
        <v>2800.3500000000004</v>
      </c>
      <c r="AX110" s="7">
        <f t="shared" si="396"/>
        <v>200.02500000000001</v>
      </c>
      <c r="AY110" s="7">
        <f t="shared" si="397"/>
        <v>17002.125</v>
      </c>
      <c r="AZ110" s="7" cm="1">
        <f t="array" ref="AZ110">SUMPRODUCT(--(SUM(G110,AC110,AY110)&gt;PARAMETRELER!$D$21:$D$24), (SUM(G110,AC110,AY110)-PARAMETRELER!$D$21:$D$24), {0.15;0.05;0.07;0.08})-SUM($H$2,H110,AD110)</f>
        <v>2550.3187499999995</v>
      </c>
      <c r="BA110" s="7">
        <f>PARAMETRELER!$D$10</f>
        <v>2550.3187499999995</v>
      </c>
      <c r="BB110" s="7">
        <f t="shared" si="398"/>
        <v>51006.375</v>
      </c>
      <c r="BC110" s="7">
        <f t="shared" si="399"/>
        <v>34004.25</v>
      </c>
      <c r="BD110" s="7">
        <f t="shared" si="400"/>
        <v>20002.5</v>
      </c>
      <c r="BE110" s="5">
        <f>PARAMETRELER!$D$6</f>
        <v>20002.5</v>
      </c>
      <c r="BF110" s="7">
        <f t="shared" si="319"/>
        <v>0</v>
      </c>
      <c r="BG110" s="7">
        <f>IF(AU110&lt;=PARAMETRELER!$D$6,0,BF110*0.00759)</f>
        <v>0</v>
      </c>
      <c r="BH110" s="20">
        <f t="shared" si="401"/>
        <v>17002.125</v>
      </c>
      <c r="BI110" s="21">
        <f t="shared" si="402"/>
        <v>4100.5124999999998</v>
      </c>
      <c r="BJ110" s="21">
        <f t="shared" si="403"/>
        <v>400.05</v>
      </c>
      <c r="BK110" s="20">
        <f t="shared" si="404"/>
        <v>24503.0625</v>
      </c>
      <c r="BL110" s="44">
        <f t="shared" si="405"/>
        <v>1000.125</v>
      </c>
      <c r="BM110" s="45">
        <f t="shared" si="406"/>
        <v>23502.9375</v>
      </c>
      <c r="BO110" s="2">
        <v>108</v>
      </c>
      <c r="BP110" s="2" t="str">
        <f t="shared" si="407"/>
        <v xml:space="preserve"> AD SOYAD 108</v>
      </c>
      <c r="BQ110" s="7">
        <f t="shared" si="408"/>
        <v>20002.5</v>
      </c>
      <c r="BR110" s="11">
        <f>PARAMETRELER!$D$4</f>
        <v>150018.75</v>
      </c>
      <c r="BS110" s="7">
        <f t="shared" si="409"/>
        <v>2800.3500000000004</v>
      </c>
      <c r="BT110" s="7">
        <f t="shared" si="410"/>
        <v>200.02500000000001</v>
      </c>
      <c r="BU110" s="7">
        <f t="shared" si="411"/>
        <v>17002.125</v>
      </c>
      <c r="BV110" s="7" cm="1">
        <f t="array" ref="BV110">SUMPRODUCT(--(SUM(G110,AC110,AY110,BU110)&gt;PARAMETRELER!$D$21:$D$24), (SUM(G110,AC110,AY110,BU110)-PARAMETRELER!$D$21:$D$24), {0.15;0.05;0.07;0.08})-SUM($H$2,H110,AD110,AZ110)</f>
        <v>2550.3187500000004</v>
      </c>
      <c r="BW110" s="7">
        <f>PARAMETRELER!$D$11</f>
        <v>2550.3187500000004</v>
      </c>
      <c r="BX110" s="7">
        <f t="shared" si="412"/>
        <v>68008.5</v>
      </c>
      <c r="BY110" s="7">
        <f t="shared" si="413"/>
        <v>51006.375</v>
      </c>
      <c r="BZ110" s="7">
        <f t="shared" si="414"/>
        <v>20002.5</v>
      </c>
      <c r="CA110" s="5">
        <f>PARAMETRELER!$D$6</f>
        <v>20002.5</v>
      </c>
      <c r="CB110" s="7">
        <f t="shared" si="322"/>
        <v>0</v>
      </c>
      <c r="CC110" s="7">
        <f>IF(BQ110&lt;=PARAMETRELER!$D$6,0,CB110*0.00759)</f>
        <v>0</v>
      </c>
      <c r="CD110" s="20">
        <f t="shared" si="415"/>
        <v>17002.125</v>
      </c>
      <c r="CE110" s="21">
        <f t="shared" si="416"/>
        <v>4100.5124999999998</v>
      </c>
      <c r="CF110" s="21">
        <f t="shared" si="417"/>
        <v>400.05</v>
      </c>
      <c r="CG110" s="20">
        <f t="shared" si="418"/>
        <v>24503.0625</v>
      </c>
      <c r="CH110" s="44">
        <f t="shared" si="419"/>
        <v>1000.125</v>
      </c>
      <c r="CI110" s="45">
        <f t="shared" si="420"/>
        <v>23502.9375</v>
      </c>
      <c r="CK110" s="2">
        <v>108</v>
      </c>
      <c r="CL110" s="2" t="str">
        <f t="shared" si="421"/>
        <v xml:space="preserve"> AD SOYAD 108</v>
      </c>
      <c r="CM110" s="7">
        <f t="shared" si="422"/>
        <v>20002.5</v>
      </c>
      <c r="CN110" s="11">
        <f>PARAMETRELER!$D$4</f>
        <v>150018.75</v>
      </c>
      <c r="CO110" s="7">
        <f t="shared" si="423"/>
        <v>2800.3500000000004</v>
      </c>
      <c r="CP110" s="7">
        <f t="shared" si="424"/>
        <v>200.02500000000001</v>
      </c>
      <c r="CQ110" s="7">
        <f t="shared" si="425"/>
        <v>17002.125</v>
      </c>
      <c r="CR110" s="7" cm="1">
        <f t="array" ref="CR110">SUMPRODUCT(--(SUM(G110,AC110,AY110,BU110,CQ110)&gt;PARAMETRELER!$D$21:$D$24), (SUM(G110,AC110,AY110,BU110,CQ110)-PARAMETRELER!$D$21:$D$24), {0.15;0.05;0.07;0.08})-SUM($H$2,H110,AD110,AZ110,BV110)</f>
        <v>2550.3187500000004</v>
      </c>
      <c r="CS110" s="7">
        <f>PARAMETRELER!$D$12</f>
        <v>2550.3187500000004</v>
      </c>
      <c r="CT110" s="7">
        <f t="shared" si="426"/>
        <v>85010.625</v>
      </c>
      <c r="CU110" s="7">
        <f t="shared" si="427"/>
        <v>68008.5</v>
      </c>
      <c r="CV110" s="7">
        <f t="shared" si="428"/>
        <v>20002.5</v>
      </c>
      <c r="CW110" s="5">
        <f>PARAMETRELER!$D$6</f>
        <v>20002.5</v>
      </c>
      <c r="CX110" s="7">
        <f t="shared" si="325"/>
        <v>0</v>
      </c>
      <c r="CY110" s="7">
        <f>IF(CM110&lt;=PARAMETRELER!$D$6,0,CX110*0.00759)</f>
        <v>0</v>
      </c>
      <c r="CZ110" s="20">
        <f t="shared" si="429"/>
        <v>17002.125</v>
      </c>
      <c r="DA110" s="21">
        <f t="shared" si="430"/>
        <v>4100.5124999999998</v>
      </c>
      <c r="DB110" s="21">
        <f t="shared" si="431"/>
        <v>400.05</v>
      </c>
      <c r="DC110" s="20">
        <f t="shared" si="432"/>
        <v>24503.0625</v>
      </c>
      <c r="DD110" s="44">
        <f t="shared" si="433"/>
        <v>1000.125</v>
      </c>
      <c r="DE110" s="45">
        <f t="shared" si="434"/>
        <v>23502.9375</v>
      </c>
      <c r="DG110" s="2">
        <v>108</v>
      </c>
      <c r="DH110" s="2" t="str">
        <f t="shared" si="435"/>
        <v xml:space="preserve"> AD SOYAD 108</v>
      </c>
      <c r="DI110" s="7">
        <f t="shared" si="436"/>
        <v>20002.5</v>
      </c>
      <c r="DJ110" s="11">
        <f>PARAMETRELER!$D$4</f>
        <v>150018.75</v>
      </c>
      <c r="DK110" s="7">
        <f t="shared" si="437"/>
        <v>2800.3500000000004</v>
      </c>
      <c r="DL110" s="7">
        <f t="shared" si="438"/>
        <v>200.02500000000001</v>
      </c>
      <c r="DM110" s="7">
        <f t="shared" si="439"/>
        <v>17002.125</v>
      </c>
      <c r="DN110" s="7" cm="1">
        <f t="array" ref="DN110">SUMPRODUCT(--(SUM(G110,AC110,AY110,BU110,CQ110,DM110)&gt;PARAMETRELER!$D$21:$D$24), (SUM(G110,AC110,AY110,BU110,CQ110,DM110)-PARAMETRELER!$D$21:$D$24), {0.15;0.05;0.07;0.08})-SUM($H$2,H110,AD110,AZ110,BV110,CR110)</f>
        <v>2550.3187499999985</v>
      </c>
      <c r="DO110" s="7">
        <f>PARAMETRELER!$D$13</f>
        <v>2550.3187499999985</v>
      </c>
      <c r="DP110" s="7">
        <f t="shared" si="440"/>
        <v>102012.75</v>
      </c>
      <c r="DQ110" s="7">
        <f t="shared" si="441"/>
        <v>85010.625</v>
      </c>
      <c r="DR110" s="7">
        <f t="shared" si="442"/>
        <v>20002.5</v>
      </c>
      <c r="DS110" s="5">
        <f>PARAMETRELER!$D$6</f>
        <v>20002.5</v>
      </c>
      <c r="DT110" s="7">
        <f t="shared" si="328"/>
        <v>0</v>
      </c>
      <c r="DU110" s="7">
        <f>IF(DI110&lt;=PARAMETRELER!$D$6,0,DT110*0.00759)</f>
        <v>0</v>
      </c>
      <c r="DV110" s="20">
        <f t="shared" si="443"/>
        <v>17002.125</v>
      </c>
      <c r="DW110" s="21">
        <f t="shared" si="444"/>
        <v>4100.5124999999998</v>
      </c>
      <c r="DX110" s="21">
        <f t="shared" si="445"/>
        <v>400.05</v>
      </c>
      <c r="DY110" s="20">
        <f t="shared" si="446"/>
        <v>24503.0625</v>
      </c>
      <c r="DZ110" s="44">
        <f t="shared" si="447"/>
        <v>1000.125</v>
      </c>
      <c r="EA110" s="45">
        <f t="shared" si="448"/>
        <v>23502.9375</v>
      </c>
      <c r="EC110" s="2">
        <v>108</v>
      </c>
      <c r="ED110" s="2" t="str">
        <f t="shared" si="449"/>
        <v xml:space="preserve"> AD SOYAD 108</v>
      </c>
      <c r="EE110" s="7">
        <f t="shared" si="329"/>
        <v>20002.5</v>
      </c>
      <c r="EF110" s="11">
        <f>PARAMETRELER!$D$4</f>
        <v>150018.75</v>
      </c>
      <c r="EG110" s="7">
        <f t="shared" si="330"/>
        <v>2800.3500000000004</v>
      </c>
      <c r="EH110" s="7">
        <f t="shared" si="331"/>
        <v>200.02500000000001</v>
      </c>
      <c r="EI110" s="7">
        <f t="shared" si="332"/>
        <v>17002.125</v>
      </c>
      <c r="EJ110" s="7" cm="1">
        <f t="array" ref="EJ110">SUMPRODUCT(--(SUM(G110,AC110,AY110,BU110,CQ110,DM110,EI110)&gt;PARAMETRELER!$D$21:$D$24), (SUM(G110,AC110,AY110,BU110,CQ110,DM110,EI110)-PARAMETRELER!$D$21:$D$24), {0.15;0.05;0.07;0.08})-SUM($H$2,H110,AD110,AZ110,BV110,CR110,DN110)</f>
        <v>3001.0625000000036</v>
      </c>
      <c r="EK110" s="7">
        <f>PARAMETRELER!$D$14</f>
        <v>3001.0625000000036</v>
      </c>
      <c r="EL110" s="7">
        <f t="shared" si="333"/>
        <v>119014.875</v>
      </c>
      <c r="EM110" s="7">
        <f t="shared" si="334"/>
        <v>102012.75</v>
      </c>
      <c r="EN110" s="7">
        <f t="shared" si="335"/>
        <v>20002.5</v>
      </c>
      <c r="EO110" s="5">
        <f>PARAMETRELER!$D$6</f>
        <v>20002.5</v>
      </c>
      <c r="EP110" s="7">
        <f t="shared" si="336"/>
        <v>0</v>
      </c>
      <c r="EQ110" s="7">
        <f>IF(EE110&lt;=PARAMETRELER!$D$6,0,EP110*0.00759)</f>
        <v>0</v>
      </c>
      <c r="ER110" s="20">
        <f t="shared" si="450"/>
        <v>17002.125</v>
      </c>
      <c r="ES110" s="21">
        <f t="shared" si="451"/>
        <v>4100.5124999999998</v>
      </c>
      <c r="ET110" s="21">
        <f t="shared" si="452"/>
        <v>400.05</v>
      </c>
      <c r="EU110" s="20">
        <f t="shared" si="453"/>
        <v>24503.0625</v>
      </c>
      <c r="EV110" s="44">
        <f t="shared" si="454"/>
        <v>1000.125</v>
      </c>
      <c r="EW110" s="45">
        <f t="shared" si="455"/>
        <v>23502.9375</v>
      </c>
      <c r="EY110" s="2">
        <v>108</v>
      </c>
      <c r="EZ110" s="2" t="str">
        <f t="shared" si="456"/>
        <v xml:space="preserve"> AD SOYAD 108</v>
      </c>
      <c r="FA110" s="7">
        <f t="shared" si="337"/>
        <v>20002.5</v>
      </c>
      <c r="FB110" s="11">
        <f>PARAMETRELER!$D$4</f>
        <v>150018.75</v>
      </c>
      <c r="FC110" s="7">
        <f t="shared" si="338"/>
        <v>2800.3500000000004</v>
      </c>
      <c r="FD110" s="7">
        <f t="shared" si="339"/>
        <v>200.02500000000001</v>
      </c>
      <c r="FE110" s="7">
        <f t="shared" si="340"/>
        <v>17002.125</v>
      </c>
      <c r="FF110" s="7" cm="1">
        <f t="array" ref="FF110">SUMPRODUCT(--(SUM(G110,AC110,AY110,BU110,CQ110,DM110,EI110,FE110)&gt;PARAMETRELER!$D$21:$D$24), (SUM(G110,AC110,AY110,BU110,CQ110,DM110,EI110,FE110)-PARAMETRELER!$D$21:$D$24), {0.15;0.05;0.07;0.08})-SUM($H$2,H110,AD110,AZ110,BV110,CR110,DN110,EJ110)</f>
        <v>3400.4249999999956</v>
      </c>
      <c r="FG110" s="7">
        <f>PARAMETRELER!$D$15</f>
        <v>3400.4249999999956</v>
      </c>
      <c r="FH110" s="7">
        <f t="shared" si="341"/>
        <v>136017</v>
      </c>
      <c r="FI110" s="7">
        <f t="shared" si="342"/>
        <v>119014.875</v>
      </c>
      <c r="FJ110" s="7">
        <f t="shared" si="343"/>
        <v>20002.5</v>
      </c>
      <c r="FK110" s="5">
        <f>PARAMETRELER!$D$6</f>
        <v>20002.5</v>
      </c>
      <c r="FL110" s="7">
        <f t="shared" si="344"/>
        <v>0</v>
      </c>
      <c r="FM110" s="7">
        <f>IF(FA110&lt;=PARAMETRELER!$D$6,0,FL110*0.00759)</f>
        <v>0</v>
      </c>
      <c r="FN110" s="20">
        <f t="shared" si="457"/>
        <v>17002.125</v>
      </c>
      <c r="FO110" s="21">
        <f t="shared" si="458"/>
        <v>4100.5124999999998</v>
      </c>
      <c r="FP110" s="21">
        <f t="shared" si="459"/>
        <v>400.05</v>
      </c>
      <c r="FQ110" s="20">
        <f t="shared" si="460"/>
        <v>24503.0625</v>
      </c>
      <c r="FR110" s="44">
        <f t="shared" si="461"/>
        <v>1000.125</v>
      </c>
      <c r="FS110" s="45">
        <f t="shared" si="462"/>
        <v>23502.9375</v>
      </c>
      <c r="FU110" s="2">
        <v>108</v>
      </c>
      <c r="FV110" s="2" t="str">
        <f t="shared" si="463"/>
        <v xml:space="preserve"> AD SOYAD 108</v>
      </c>
      <c r="FW110" s="7">
        <f t="shared" si="345"/>
        <v>20002.5</v>
      </c>
      <c r="FX110" s="11">
        <f>PARAMETRELER!$D$4</f>
        <v>150018.75</v>
      </c>
      <c r="FY110" s="7">
        <f t="shared" si="346"/>
        <v>2800.3500000000004</v>
      </c>
      <c r="FZ110" s="7">
        <f t="shared" si="347"/>
        <v>200.02500000000001</v>
      </c>
      <c r="GA110" s="7">
        <f t="shared" si="348"/>
        <v>17002.125</v>
      </c>
      <c r="GB110" s="7" cm="1">
        <f t="array" ref="GB110">SUMPRODUCT(--(SUM(G110,AC110,AY110,BU110,CQ110,DM110,EI110,FE110,GA110)&gt;PARAMETRELER!$D$21:$D$24), (SUM(G110,AC110,AY110,BU110,CQ110,DM110,EI110,FE110,GA110)-PARAMETRELER!$D$21:$D$24), {0.15;0.05;0.07;0.08})-SUM($H$2,H110,AD110,AZ110,BV110,CR110,DN110,EJ110,FF110)</f>
        <v>3400.4249999999993</v>
      </c>
      <c r="GC110" s="7">
        <f>PARAMETRELER!$D$16</f>
        <v>3400.4249999999993</v>
      </c>
      <c r="GD110" s="7">
        <f t="shared" si="349"/>
        <v>153019.125</v>
      </c>
      <c r="GE110" s="7">
        <f t="shared" si="350"/>
        <v>136017</v>
      </c>
      <c r="GF110" s="7">
        <f t="shared" si="351"/>
        <v>20002.5</v>
      </c>
      <c r="GG110" s="5">
        <f>PARAMETRELER!$D$6</f>
        <v>20002.5</v>
      </c>
      <c r="GH110" s="7">
        <f t="shared" si="352"/>
        <v>0</v>
      </c>
      <c r="GI110" s="7">
        <f>IF(FW110&lt;=PARAMETRELER!$D$6,0,GH110*0.00759)</f>
        <v>0</v>
      </c>
      <c r="GJ110" s="20">
        <f t="shared" si="464"/>
        <v>17002.125</v>
      </c>
      <c r="GK110" s="21">
        <f t="shared" si="465"/>
        <v>4100.5124999999998</v>
      </c>
      <c r="GL110" s="21">
        <f t="shared" si="466"/>
        <v>400.05</v>
      </c>
      <c r="GM110" s="20">
        <f t="shared" si="467"/>
        <v>24503.0625</v>
      </c>
      <c r="GN110" s="44">
        <f t="shared" si="468"/>
        <v>1000.125</v>
      </c>
      <c r="GO110" s="45">
        <f t="shared" si="469"/>
        <v>23502.9375</v>
      </c>
      <c r="GQ110" s="2">
        <v>108</v>
      </c>
      <c r="GR110" s="2" t="str">
        <f t="shared" si="470"/>
        <v xml:space="preserve"> AD SOYAD 108</v>
      </c>
      <c r="GS110" s="7">
        <f t="shared" si="353"/>
        <v>20002.5</v>
      </c>
      <c r="GT110" s="11">
        <f>PARAMETRELER!$D$4</f>
        <v>150018.75</v>
      </c>
      <c r="GU110" s="7">
        <f t="shared" si="354"/>
        <v>2800.3500000000004</v>
      </c>
      <c r="GV110" s="7">
        <f t="shared" si="355"/>
        <v>200.02500000000001</v>
      </c>
      <c r="GW110" s="7">
        <f t="shared" si="356"/>
        <v>17002.125</v>
      </c>
      <c r="GX110" s="7" cm="1">
        <f t="array" ref="GX110">SUMPRODUCT(--(SUM(G110,AC110,AY110,BU110,CQ110,DM110,EI110,FE110,GA110,GW110)&gt;PARAMETRELER!$D$21:$D$24), (SUM(G110,AC110,AY110,BU110,CQ110,DM110,EI110,FE110,GA110,GW110)-PARAMETRELER!$D$21:$D$24), {0.15;0.05;0.07;0.08})-SUM($H$2,H110,AD110,AZ110,BV110,CR110,DN110,EJ110,FF110,GB110)</f>
        <v>3400.4250000000029</v>
      </c>
      <c r="GY110" s="7">
        <f>PARAMETRELER!$D$17</f>
        <v>3400.4250000000029</v>
      </c>
      <c r="GZ110" s="7">
        <f t="shared" si="357"/>
        <v>170021.25</v>
      </c>
      <c r="HA110" s="7">
        <f t="shared" si="358"/>
        <v>153019.125</v>
      </c>
      <c r="HB110" s="7">
        <f t="shared" si="359"/>
        <v>20002.5</v>
      </c>
      <c r="HC110" s="5">
        <f>PARAMETRELER!$D$6</f>
        <v>20002.5</v>
      </c>
      <c r="HD110" s="7">
        <f t="shared" si="360"/>
        <v>0</v>
      </c>
      <c r="HE110" s="7">
        <f>IF(GS110&lt;=PARAMETRELER!$D$6,0,HD110*0.00759)</f>
        <v>0</v>
      </c>
      <c r="HF110" s="20">
        <f t="shared" si="471"/>
        <v>17002.125</v>
      </c>
      <c r="HG110" s="21">
        <f t="shared" si="472"/>
        <v>4100.5124999999998</v>
      </c>
      <c r="HH110" s="21">
        <f t="shared" si="473"/>
        <v>400.05</v>
      </c>
      <c r="HI110" s="20">
        <f t="shared" si="474"/>
        <v>24503.0625</v>
      </c>
      <c r="HJ110" s="44">
        <f t="shared" si="475"/>
        <v>1000.125</v>
      </c>
      <c r="HK110" s="45">
        <f t="shared" si="476"/>
        <v>23502.9375</v>
      </c>
      <c r="HM110" s="2">
        <v>108</v>
      </c>
      <c r="HN110" s="2" t="str">
        <f t="shared" si="477"/>
        <v xml:space="preserve"> AD SOYAD 108</v>
      </c>
      <c r="HO110" s="7">
        <f t="shared" si="361"/>
        <v>20002.5</v>
      </c>
      <c r="HP110" s="11">
        <f>PARAMETRELER!$D$4</f>
        <v>150018.75</v>
      </c>
      <c r="HQ110" s="7">
        <f t="shared" si="362"/>
        <v>2800.3500000000004</v>
      </c>
      <c r="HR110" s="7">
        <f t="shared" si="363"/>
        <v>200.02500000000001</v>
      </c>
      <c r="HS110" s="7">
        <f t="shared" si="364"/>
        <v>17002.125</v>
      </c>
      <c r="HT110" s="7" cm="1">
        <f t="array" ref="HT110">SUMPRODUCT(--(SUM(G110,AC110,AY110,BU110,CQ110,DM110,EI110,FE110,GA110,GW110,HS110)&gt;PARAMETRELER!$D$21:$D$24), (SUM(G110,AC110,AY110,BU110,CQ110,DM110,EI110,FE110,GA110,GW110,HS110)-PARAMETRELER!$D$21:$D$24), {0.15;0.05;0.07;0.08})-SUM($H$2,H110,AD110,AZ110,BV110,CR110,DN110,EJ110,FF110,GB110,GX110)</f>
        <v>3400.4249999999993</v>
      </c>
      <c r="HU110" s="7">
        <f>PARAMETRELER!$D$18</f>
        <v>3400.4249999999993</v>
      </c>
      <c r="HV110" s="7">
        <f t="shared" si="365"/>
        <v>187023.375</v>
      </c>
      <c r="HW110" s="7">
        <f t="shared" si="366"/>
        <v>170021.25</v>
      </c>
      <c r="HX110" s="7">
        <f t="shared" si="367"/>
        <v>20002.5</v>
      </c>
      <c r="HY110" s="5">
        <f>PARAMETRELER!$D$6</f>
        <v>20002.5</v>
      </c>
      <c r="HZ110" s="7">
        <f t="shared" si="368"/>
        <v>0</v>
      </c>
      <c r="IA110" s="7">
        <f>IF(HO110&lt;=PARAMETRELER!$D$6,0,HZ110*0.00759)</f>
        <v>0</v>
      </c>
      <c r="IB110" s="20">
        <f t="shared" si="478"/>
        <v>17002.125</v>
      </c>
      <c r="IC110" s="21">
        <f t="shared" si="479"/>
        <v>4100.5124999999998</v>
      </c>
      <c r="ID110" s="21">
        <f t="shared" si="480"/>
        <v>400.05</v>
      </c>
      <c r="IE110" s="20">
        <f t="shared" si="481"/>
        <v>24503.0625</v>
      </c>
      <c r="IF110" s="44">
        <f t="shared" si="482"/>
        <v>1000.125</v>
      </c>
      <c r="IG110" s="45">
        <f t="shared" si="483"/>
        <v>23502.9375</v>
      </c>
      <c r="II110" s="2">
        <v>108</v>
      </c>
      <c r="IJ110" s="2" t="str">
        <f t="shared" si="484"/>
        <v xml:space="preserve"> AD SOYAD 108</v>
      </c>
      <c r="IK110" s="7">
        <f t="shared" si="369"/>
        <v>20002.5</v>
      </c>
      <c r="IL110" s="11">
        <f>PARAMETRELER!$D$4</f>
        <v>150018.75</v>
      </c>
      <c r="IM110" s="7">
        <f t="shared" si="370"/>
        <v>2800.3500000000004</v>
      </c>
      <c r="IN110" s="7">
        <f t="shared" si="371"/>
        <v>200.02500000000001</v>
      </c>
      <c r="IO110" s="7">
        <f t="shared" si="372"/>
        <v>17002.125</v>
      </c>
      <c r="IP110" s="7" cm="1">
        <f t="array" ref="IP110">SUMPRODUCT(--(SUM(G110,AC110,AY110,BU110,CQ110,DM110,EI110,FE110,GA110,GW110,HS110,IO110)&gt;PARAMETRELER!$D$21:$D$24), (SUM(G110,AC110,AY110,BU110,CQ110,DM110,EI110,FE110,GA110,GW110,HS110,IO110)-PARAMETRELER!$D$21:$D$24), {0.15;0.05;0.07;0.08})-SUM($H$2,H110,AD110,AZ110,BV110,CR110,DN110,EJ110,FF110,GB110,GX110,HT110)</f>
        <v>3400.4249999999993</v>
      </c>
      <c r="IQ110" s="7">
        <f>PARAMETRELER!$D$19</f>
        <v>3400.4249999999993</v>
      </c>
      <c r="IR110" s="7">
        <f t="shared" si="373"/>
        <v>204025.5</v>
      </c>
      <c r="IS110" s="7">
        <f t="shared" si="374"/>
        <v>187023.375</v>
      </c>
      <c r="IT110" s="7">
        <f t="shared" si="375"/>
        <v>20002.5</v>
      </c>
      <c r="IU110" s="5">
        <f>PARAMETRELER!$D$6</f>
        <v>20002.5</v>
      </c>
      <c r="IV110" s="7">
        <f t="shared" si="376"/>
        <v>0</v>
      </c>
      <c r="IW110" s="7">
        <f>IF(IK110&lt;=PARAMETRELER!$D$6,0,IV110*0.00759)</f>
        <v>0</v>
      </c>
      <c r="IX110" s="20">
        <f t="shared" si="485"/>
        <v>17002.125</v>
      </c>
      <c r="IY110" s="21">
        <f t="shared" si="486"/>
        <v>4100.5124999999998</v>
      </c>
      <c r="IZ110" s="21">
        <f t="shared" si="487"/>
        <v>400.05</v>
      </c>
      <c r="JA110" s="20">
        <f t="shared" si="488"/>
        <v>24503.0625</v>
      </c>
      <c r="JB110" s="44">
        <f t="shared" si="489"/>
        <v>1000.125</v>
      </c>
      <c r="JC110" s="45">
        <f t="shared" si="490"/>
        <v>23502.9375</v>
      </c>
    </row>
    <row r="111" spans="1:263" ht="15.6" x14ac:dyDescent="0.3">
      <c r="A111" s="3">
        <v>109</v>
      </c>
      <c r="B111" s="3" t="str">
        <f>'YILLIK MALİYET RAPORU'!B111</f>
        <v xml:space="preserve"> AD SOYAD 109</v>
      </c>
      <c r="C111" s="4">
        <f>'YILLIK MALİYET RAPORU'!C111</f>
        <v>20002.5</v>
      </c>
      <c r="D111" s="4">
        <f>PARAMETRELER!$D$4</f>
        <v>150018.75</v>
      </c>
      <c r="E111" s="4">
        <f t="shared" si="202"/>
        <v>2800.3500000000004</v>
      </c>
      <c r="F111" s="4">
        <f t="shared" si="203"/>
        <v>200.02500000000001</v>
      </c>
      <c r="G111" s="4">
        <f t="shared" si="204"/>
        <v>17002.125</v>
      </c>
      <c r="H111" s="4" cm="1">
        <f t="array" ref="H111">SUMPRODUCT(--(SUM(G111:G111)&gt;PARAMETRELER!$D$21:$D$24), (SUM(G111:G111)-PARAMETRELER!$D$21:$D$24), {0.15;0.05;0.07;0.08})-SUM($H$2:$H$2)</f>
        <v>2550.3187499999999</v>
      </c>
      <c r="I111" s="4">
        <f>PARAMETRELER!$D$8</f>
        <v>2550.3187499999999</v>
      </c>
      <c r="J111" s="4">
        <f t="shared" si="379"/>
        <v>17002.125</v>
      </c>
      <c r="K111" s="4">
        <v>0</v>
      </c>
      <c r="L111" s="4">
        <f t="shared" si="206"/>
        <v>20002.5</v>
      </c>
      <c r="M111" s="4">
        <f>PARAMETRELER!$D$6</f>
        <v>20002.5</v>
      </c>
      <c r="N111" s="4">
        <f t="shared" si="313"/>
        <v>0</v>
      </c>
      <c r="O111" s="4">
        <f>IF(C111&lt;=PARAMETRELER!$D$6,0,N111*0.00759)</f>
        <v>0</v>
      </c>
      <c r="P111" s="20">
        <f t="shared" si="207"/>
        <v>17002.125</v>
      </c>
      <c r="Q111" s="21">
        <f t="shared" si="208"/>
        <v>4100.5124999999998</v>
      </c>
      <c r="R111" s="21">
        <f t="shared" si="209"/>
        <v>400.05</v>
      </c>
      <c r="S111" s="22">
        <f t="shared" si="210"/>
        <v>24503.0625</v>
      </c>
      <c r="T111" s="44">
        <f t="shared" si="211"/>
        <v>1000.125</v>
      </c>
      <c r="U111" s="45">
        <f t="shared" si="380"/>
        <v>23502.9375</v>
      </c>
      <c r="W111" s="3">
        <v>109</v>
      </c>
      <c r="X111" s="3" t="str">
        <f t="shared" si="212"/>
        <v xml:space="preserve"> AD SOYAD 109</v>
      </c>
      <c r="Y111" s="4">
        <f t="shared" si="213"/>
        <v>20002.5</v>
      </c>
      <c r="Z111" s="4">
        <f>PARAMETRELER!$D$4</f>
        <v>150018.75</v>
      </c>
      <c r="AA111" s="4">
        <f t="shared" si="381"/>
        <v>2800.3500000000004</v>
      </c>
      <c r="AB111" s="4">
        <f t="shared" si="382"/>
        <v>200.02500000000001</v>
      </c>
      <c r="AC111" s="4">
        <f t="shared" si="383"/>
        <v>17002.125</v>
      </c>
      <c r="AD111" s="4" cm="1">
        <f t="array" ref="AD111">SUMPRODUCT(--(SUM(G111,AC111)&gt;PARAMETRELER!$D$21:$D$24), (SUM(G111,AC111)-PARAMETRELER!$D$21:$D$24), {0.15;0.05;0.07;0.08})-SUM($H$2,H111)</f>
        <v>2550.3187499999999</v>
      </c>
      <c r="AE111" s="4">
        <f>PARAMETRELER!$D$9</f>
        <v>2550.3187499999999</v>
      </c>
      <c r="AF111" s="4">
        <f t="shared" si="384"/>
        <v>34004.25</v>
      </c>
      <c r="AG111" s="4">
        <f t="shared" si="385"/>
        <v>17002.125</v>
      </c>
      <c r="AH111" s="4">
        <f t="shared" si="386"/>
        <v>20002.5</v>
      </c>
      <c r="AI111" s="4">
        <f>PARAMETRELER!$D$6</f>
        <v>20002.5</v>
      </c>
      <c r="AJ111" s="4">
        <f t="shared" si="316"/>
        <v>0</v>
      </c>
      <c r="AK111" s="4">
        <f>IF(Y111&lt;=PARAMETRELER!$D$6,0,AJ111*0.00759)</f>
        <v>0</v>
      </c>
      <c r="AL111" s="20">
        <f t="shared" si="387"/>
        <v>17002.125</v>
      </c>
      <c r="AM111" s="21">
        <f t="shared" si="388"/>
        <v>4100.5124999999998</v>
      </c>
      <c r="AN111" s="21">
        <f t="shared" si="389"/>
        <v>400.05</v>
      </c>
      <c r="AO111" s="22">
        <f t="shared" si="390"/>
        <v>24503.0625</v>
      </c>
      <c r="AP111" s="44">
        <f t="shared" si="391"/>
        <v>1000.125</v>
      </c>
      <c r="AQ111" s="45">
        <f t="shared" si="392"/>
        <v>23502.9375</v>
      </c>
      <c r="AS111" s="3">
        <v>109</v>
      </c>
      <c r="AT111" s="3" t="str">
        <f t="shared" si="393"/>
        <v xml:space="preserve"> AD SOYAD 109</v>
      </c>
      <c r="AU111" s="4">
        <f t="shared" si="394"/>
        <v>20002.5</v>
      </c>
      <c r="AV111" s="4">
        <f>PARAMETRELER!$D$4</f>
        <v>150018.75</v>
      </c>
      <c r="AW111" s="4">
        <f t="shared" si="395"/>
        <v>2800.3500000000004</v>
      </c>
      <c r="AX111" s="4">
        <f t="shared" si="396"/>
        <v>200.02500000000001</v>
      </c>
      <c r="AY111" s="4">
        <f t="shared" si="397"/>
        <v>17002.125</v>
      </c>
      <c r="AZ111" s="4" cm="1">
        <f t="array" ref="AZ111">SUMPRODUCT(--(SUM(G111,AC111,AY111)&gt;PARAMETRELER!$D$21:$D$24), (SUM(G111,AC111,AY111)-PARAMETRELER!$D$21:$D$24), {0.15;0.05;0.07;0.08})-SUM($H$2,H111,AD111)</f>
        <v>2550.3187499999995</v>
      </c>
      <c r="BA111" s="4">
        <f>PARAMETRELER!$D$10</f>
        <v>2550.3187499999995</v>
      </c>
      <c r="BB111" s="4">
        <f t="shared" si="398"/>
        <v>51006.375</v>
      </c>
      <c r="BC111" s="4">
        <f t="shared" si="399"/>
        <v>34004.25</v>
      </c>
      <c r="BD111" s="4">
        <f t="shared" si="400"/>
        <v>20002.5</v>
      </c>
      <c r="BE111" s="4">
        <f>PARAMETRELER!$D$6</f>
        <v>20002.5</v>
      </c>
      <c r="BF111" s="4">
        <f t="shared" si="319"/>
        <v>0</v>
      </c>
      <c r="BG111" s="4">
        <f>IF(AU111&lt;=PARAMETRELER!$D$6,0,BF111*0.00759)</f>
        <v>0</v>
      </c>
      <c r="BH111" s="20">
        <f t="shared" si="401"/>
        <v>17002.125</v>
      </c>
      <c r="BI111" s="21">
        <f t="shared" si="402"/>
        <v>4100.5124999999998</v>
      </c>
      <c r="BJ111" s="21">
        <f t="shared" si="403"/>
        <v>400.05</v>
      </c>
      <c r="BK111" s="22">
        <f t="shared" si="404"/>
        <v>24503.0625</v>
      </c>
      <c r="BL111" s="44">
        <f t="shared" si="405"/>
        <v>1000.125</v>
      </c>
      <c r="BM111" s="45">
        <f t="shared" si="406"/>
        <v>23502.9375</v>
      </c>
      <c r="BO111" s="3">
        <v>109</v>
      </c>
      <c r="BP111" s="3" t="str">
        <f t="shared" si="407"/>
        <v xml:space="preserve"> AD SOYAD 109</v>
      </c>
      <c r="BQ111" s="4">
        <f t="shared" si="408"/>
        <v>20002.5</v>
      </c>
      <c r="BR111" s="4">
        <f>PARAMETRELER!$D$4</f>
        <v>150018.75</v>
      </c>
      <c r="BS111" s="4">
        <f t="shared" si="409"/>
        <v>2800.3500000000004</v>
      </c>
      <c r="BT111" s="4">
        <f t="shared" si="410"/>
        <v>200.02500000000001</v>
      </c>
      <c r="BU111" s="4">
        <f t="shared" si="411"/>
        <v>17002.125</v>
      </c>
      <c r="BV111" s="4" cm="1">
        <f t="array" ref="BV111">SUMPRODUCT(--(SUM(G111,AC111,AY111,BU111)&gt;PARAMETRELER!$D$21:$D$24), (SUM(G111,AC111,AY111,BU111)-PARAMETRELER!$D$21:$D$24), {0.15;0.05;0.07;0.08})-SUM($H$2,H111,AD111,AZ111)</f>
        <v>2550.3187500000004</v>
      </c>
      <c r="BW111" s="4">
        <f>PARAMETRELER!$D$11</f>
        <v>2550.3187500000004</v>
      </c>
      <c r="BX111" s="4">
        <f t="shared" si="412"/>
        <v>68008.5</v>
      </c>
      <c r="BY111" s="4">
        <f t="shared" si="413"/>
        <v>51006.375</v>
      </c>
      <c r="BZ111" s="4">
        <f t="shared" si="414"/>
        <v>20002.5</v>
      </c>
      <c r="CA111" s="4">
        <f>PARAMETRELER!$D$6</f>
        <v>20002.5</v>
      </c>
      <c r="CB111" s="4">
        <f t="shared" si="322"/>
        <v>0</v>
      </c>
      <c r="CC111" s="4">
        <f>IF(BQ111&lt;=PARAMETRELER!$D$6,0,CB111*0.00759)</f>
        <v>0</v>
      </c>
      <c r="CD111" s="20">
        <f t="shared" si="415"/>
        <v>17002.125</v>
      </c>
      <c r="CE111" s="21">
        <f t="shared" si="416"/>
        <v>4100.5124999999998</v>
      </c>
      <c r="CF111" s="21">
        <f t="shared" si="417"/>
        <v>400.05</v>
      </c>
      <c r="CG111" s="22">
        <f t="shared" si="418"/>
        <v>24503.0625</v>
      </c>
      <c r="CH111" s="44">
        <f t="shared" si="419"/>
        <v>1000.125</v>
      </c>
      <c r="CI111" s="45">
        <f t="shared" si="420"/>
        <v>23502.9375</v>
      </c>
      <c r="CK111" s="3">
        <v>109</v>
      </c>
      <c r="CL111" s="3" t="str">
        <f t="shared" si="421"/>
        <v xml:space="preserve"> AD SOYAD 109</v>
      </c>
      <c r="CM111" s="4">
        <f t="shared" si="422"/>
        <v>20002.5</v>
      </c>
      <c r="CN111" s="4">
        <f>PARAMETRELER!$D$4</f>
        <v>150018.75</v>
      </c>
      <c r="CO111" s="4">
        <f t="shared" si="423"/>
        <v>2800.3500000000004</v>
      </c>
      <c r="CP111" s="4">
        <f t="shared" si="424"/>
        <v>200.02500000000001</v>
      </c>
      <c r="CQ111" s="4">
        <f t="shared" si="425"/>
        <v>17002.125</v>
      </c>
      <c r="CR111" s="4" cm="1">
        <f t="array" ref="CR111">SUMPRODUCT(--(SUM(G111,AC111,AY111,BU111,CQ111)&gt;PARAMETRELER!$D$21:$D$24), (SUM(G111,AC111,AY111,BU111,CQ111)-PARAMETRELER!$D$21:$D$24), {0.15;0.05;0.07;0.08})-SUM($H$2,H111,AD111,AZ111,BV111)</f>
        <v>2550.3187500000004</v>
      </c>
      <c r="CS111" s="4">
        <f>PARAMETRELER!$D$12</f>
        <v>2550.3187500000004</v>
      </c>
      <c r="CT111" s="4">
        <f t="shared" si="426"/>
        <v>85010.625</v>
      </c>
      <c r="CU111" s="4">
        <f t="shared" si="427"/>
        <v>68008.5</v>
      </c>
      <c r="CV111" s="4">
        <f t="shared" si="428"/>
        <v>20002.5</v>
      </c>
      <c r="CW111" s="4">
        <f>PARAMETRELER!$D$6</f>
        <v>20002.5</v>
      </c>
      <c r="CX111" s="4">
        <f t="shared" si="325"/>
        <v>0</v>
      </c>
      <c r="CY111" s="4">
        <f>IF(CM111&lt;=PARAMETRELER!$D$6,0,CX111*0.00759)</f>
        <v>0</v>
      </c>
      <c r="CZ111" s="20">
        <f t="shared" si="429"/>
        <v>17002.125</v>
      </c>
      <c r="DA111" s="21">
        <f t="shared" si="430"/>
        <v>4100.5124999999998</v>
      </c>
      <c r="DB111" s="21">
        <f t="shared" si="431"/>
        <v>400.05</v>
      </c>
      <c r="DC111" s="22">
        <f t="shared" si="432"/>
        <v>24503.0625</v>
      </c>
      <c r="DD111" s="44">
        <f t="shared" si="433"/>
        <v>1000.125</v>
      </c>
      <c r="DE111" s="45">
        <f t="shared" si="434"/>
        <v>23502.9375</v>
      </c>
      <c r="DG111" s="3">
        <v>109</v>
      </c>
      <c r="DH111" s="3" t="str">
        <f t="shared" si="435"/>
        <v xml:space="preserve"> AD SOYAD 109</v>
      </c>
      <c r="DI111" s="4">
        <f t="shared" si="436"/>
        <v>20002.5</v>
      </c>
      <c r="DJ111" s="4">
        <f>PARAMETRELER!$D$4</f>
        <v>150018.75</v>
      </c>
      <c r="DK111" s="4">
        <f t="shared" si="437"/>
        <v>2800.3500000000004</v>
      </c>
      <c r="DL111" s="4">
        <f t="shared" si="438"/>
        <v>200.02500000000001</v>
      </c>
      <c r="DM111" s="4">
        <f t="shared" si="439"/>
        <v>17002.125</v>
      </c>
      <c r="DN111" s="4" cm="1">
        <f t="array" ref="DN111">SUMPRODUCT(--(SUM(G111,AC111,AY111,BU111,CQ111,DM111)&gt;PARAMETRELER!$D$21:$D$24), (SUM(G111,AC111,AY111,BU111,CQ111,DM111)-PARAMETRELER!$D$21:$D$24), {0.15;0.05;0.07;0.08})-SUM($H$2,H111,AD111,AZ111,BV111,CR111)</f>
        <v>2550.3187499999985</v>
      </c>
      <c r="DO111" s="4">
        <f>PARAMETRELER!$D$13</f>
        <v>2550.3187499999985</v>
      </c>
      <c r="DP111" s="4">
        <f t="shared" si="440"/>
        <v>102012.75</v>
      </c>
      <c r="DQ111" s="4">
        <f t="shared" si="441"/>
        <v>85010.625</v>
      </c>
      <c r="DR111" s="4">
        <f t="shared" si="442"/>
        <v>20002.5</v>
      </c>
      <c r="DS111" s="4">
        <f>PARAMETRELER!$D$6</f>
        <v>20002.5</v>
      </c>
      <c r="DT111" s="4">
        <f t="shared" si="328"/>
        <v>0</v>
      </c>
      <c r="DU111" s="4">
        <f>IF(DI111&lt;=PARAMETRELER!$D$6,0,DT111*0.00759)</f>
        <v>0</v>
      </c>
      <c r="DV111" s="20">
        <f t="shared" si="443"/>
        <v>17002.125</v>
      </c>
      <c r="DW111" s="21">
        <f t="shared" si="444"/>
        <v>4100.5124999999998</v>
      </c>
      <c r="DX111" s="21">
        <f t="shared" si="445"/>
        <v>400.05</v>
      </c>
      <c r="DY111" s="22">
        <f t="shared" si="446"/>
        <v>24503.0625</v>
      </c>
      <c r="DZ111" s="44">
        <f t="shared" si="447"/>
        <v>1000.125</v>
      </c>
      <c r="EA111" s="45">
        <f t="shared" si="448"/>
        <v>23502.9375</v>
      </c>
      <c r="EC111" s="3">
        <v>109</v>
      </c>
      <c r="ED111" s="3" t="str">
        <f t="shared" si="449"/>
        <v xml:space="preserve"> AD SOYAD 109</v>
      </c>
      <c r="EE111" s="4">
        <f t="shared" si="329"/>
        <v>20002.5</v>
      </c>
      <c r="EF111" s="4">
        <f>PARAMETRELER!$D$4</f>
        <v>150018.75</v>
      </c>
      <c r="EG111" s="4">
        <f t="shared" si="330"/>
        <v>2800.3500000000004</v>
      </c>
      <c r="EH111" s="4">
        <f t="shared" si="331"/>
        <v>200.02500000000001</v>
      </c>
      <c r="EI111" s="4">
        <f t="shared" si="332"/>
        <v>17002.125</v>
      </c>
      <c r="EJ111" s="4" cm="1">
        <f t="array" ref="EJ111">SUMPRODUCT(--(SUM(G111,AC111,AY111,BU111,CQ111,DM111,EI111)&gt;PARAMETRELER!$D$21:$D$24), (SUM(G111,AC111,AY111,BU111,CQ111,DM111,EI111)-PARAMETRELER!$D$21:$D$24), {0.15;0.05;0.07;0.08})-SUM($H$2,H111,AD111,AZ111,BV111,CR111,DN111)</f>
        <v>3001.0625000000036</v>
      </c>
      <c r="EK111" s="4">
        <f>PARAMETRELER!$D$14</f>
        <v>3001.0625000000036</v>
      </c>
      <c r="EL111" s="4">
        <f t="shared" si="333"/>
        <v>119014.875</v>
      </c>
      <c r="EM111" s="4">
        <f t="shared" si="334"/>
        <v>102012.75</v>
      </c>
      <c r="EN111" s="4">
        <f t="shared" si="335"/>
        <v>20002.5</v>
      </c>
      <c r="EO111" s="4">
        <f>PARAMETRELER!$D$6</f>
        <v>20002.5</v>
      </c>
      <c r="EP111" s="4">
        <f t="shared" si="336"/>
        <v>0</v>
      </c>
      <c r="EQ111" s="4">
        <f>IF(EE111&lt;=PARAMETRELER!$D$6,0,EP111*0.00759)</f>
        <v>0</v>
      </c>
      <c r="ER111" s="20">
        <f t="shared" si="450"/>
        <v>17002.125</v>
      </c>
      <c r="ES111" s="21">
        <f t="shared" si="451"/>
        <v>4100.5124999999998</v>
      </c>
      <c r="ET111" s="21">
        <f t="shared" si="452"/>
        <v>400.05</v>
      </c>
      <c r="EU111" s="22">
        <f t="shared" si="453"/>
        <v>24503.0625</v>
      </c>
      <c r="EV111" s="44">
        <f t="shared" si="454"/>
        <v>1000.125</v>
      </c>
      <c r="EW111" s="45">
        <f t="shared" si="455"/>
        <v>23502.9375</v>
      </c>
      <c r="EY111" s="3">
        <v>109</v>
      </c>
      <c r="EZ111" s="3" t="str">
        <f t="shared" si="456"/>
        <v xml:space="preserve"> AD SOYAD 109</v>
      </c>
      <c r="FA111" s="4">
        <f t="shared" si="337"/>
        <v>20002.5</v>
      </c>
      <c r="FB111" s="4">
        <f>PARAMETRELER!$D$4</f>
        <v>150018.75</v>
      </c>
      <c r="FC111" s="4">
        <f t="shared" si="338"/>
        <v>2800.3500000000004</v>
      </c>
      <c r="FD111" s="4">
        <f t="shared" si="339"/>
        <v>200.02500000000001</v>
      </c>
      <c r="FE111" s="4">
        <f t="shared" si="340"/>
        <v>17002.125</v>
      </c>
      <c r="FF111" s="4" cm="1">
        <f t="array" ref="FF111">SUMPRODUCT(--(SUM(G111,AC111,AY111,BU111,CQ111,DM111,EI111,FE111)&gt;PARAMETRELER!$D$21:$D$24), (SUM(G111,AC111,AY111,BU111,CQ111,DM111,EI111,FE111)-PARAMETRELER!$D$21:$D$24), {0.15;0.05;0.07;0.08})-SUM($H$2,H111,AD111,AZ111,BV111,CR111,DN111,EJ111)</f>
        <v>3400.4249999999956</v>
      </c>
      <c r="FG111" s="4">
        <f>PARAMETRELER!$D$15</f>
        <v>3400.4249999999956</v>
      </c>
      <c r="FH111" s="4">
        <f t="shared" si="341"/>
        <v>136017</v>
      </c>
      <c r="FI111" s="4">
        <f t="shared" si="342"/>
        <v>119014.875</v>
      </c>
      <c r="FJ111" s="4">
        <f t="shared" si="343"/>
        <v>20002.5</v>
      </c>
      <c r="FK111" s="4">
        <f>PARAMETRELER!$D$6</f>
        <v>20002.5</v>
      </c>
      <c r="FL111" s="4">
        <f t="shared" si="344"/>
        <v>0</v>
      </c>
      <c r="FM111" s="4">
        <f>IF(FA111&lt;=PARAMETRELER!$D$6,0,FL111*0.00759)</f>
        <v>0</v>
      </c>
      <c r="FN111" s="20">
        <f t="shared" si="457"/>
        <v>17002.125</v>
      </c>
      <c r="FO111" s="21">
        <f t="shared" si="458"/>
        <v>4100.5124999999998</v>
      </c>
      <c r="FP111" s="21">
        <f t="shared" si="459"/>
        <v>400.05</v>
      </c>
      <c r="FQ111" s="22">
        <f t="shared" si="460"/>
        <v>24503.0625</v>
      </c>
      <c r="FR111" s="44">
        <f t="shared" si="461"/>
        <v>1000.125</v>
      </c>
      <c r="FS111" s="45">
        <f t="shared" si="462"/>
        <v>23502.9375</v>
      </c>
      <c r="FU111" s="3">
        <v>109</v>
      </c>
      <c r="FV111" s="3" t="str">
        <f t="shared" si="463"/>
        <v xml:space="preserve"> AD SOYAD 109</v>
      </c>
      <c r="FW111" s="4">
        <f t="shared" si="345"/>
        <v>20002.5</v>
      </c>
      <c r="FX111" s="4">
        <f>PARAMETRELER!$D$4</f>
        <v>150018.75</v>
      </c>
      <c r="FY111" s="4">
        <f t="shared" si="346"/>
        <v>2800.3500000000004</v>
      </c>
      <c r="FZ111" s="4">
        <f t="shared" si="347"/>
        <v>200.02500000000001</v>
      </c>
      <c r="GA111" s="4">
        <f t="shared" si="348"/>
        <v>17002.125</v>
      </c>
      <c r="GB111" s="4" cm="1">
        <f t="array" ref="GB111">SUMPRODUCT(--(SUM(G111,AC111,AY111,BU111,CQ111,DM111,EI111,FE111,GA111)&gt;PARAMETRELER!$D$21:$D$24), (SUM(G111,AC111,AY111,BU111,CQ111,DM111,EI111,FE111,GA111)-PARAMETRELER!$D$21:$D$24), {0.15;0.05;0.07;0.08})-SUM($H$2,H111,AD111,AZ111,BV111,CR111,DN111,EJ111,FF111)</f>
        <v>3400.4249999999993</v>
      </c>
      <c r="GC111" s="4">
        <f>PARAMETRELER!$D$16</f>
        <v>3400.4249999999993</v>
      </c>
      <c r="GD111" s="4">
        <f t="shared" si="349"/>
        <v>153019.125</v>
      </c>
      <c r="GE111" s="4">
        <f t="shared" si="350"/>
        <v>136017</v>
      </c>
      <c r="GF111" s="4">
        <f t="shared" si="351"/>
        <v>20002.5</v>
      </c>
      <c r="GG111" s="4">
        <f>PARAMETRELER!$D$6</f>
        <v>20002.5</v>
      </c>
      <c r="GH111" s="4">
        <f t="shared" si="352"/>
        <v>0</v>
      </c>
      <c r="GI111" s="4">
        <f>IF(FW111&lt;=PARAMETRELER!$D$6,0,GH111*0.00759)</f>
        <v>0</v>
      </c>
      <c r="GJ111" s="20">
        <f t="shared" si="464"/>
        <v>17002.125</v>
      </c>
      <c r="GK111" s="21">
        <f t="shared" si="465"/>
        <v>4100.5124999999998</v>
      </c>
      <c r="GL111" s="21">
        <f t="shared" si="466"/>
        <v>400.05</v>
      </c>
      <c r="GM111" s="22">
        <f t="shared" si="467"/>
        <v>24503.0625</v>
      </c>
      <c r="GN111" s="44">
        <f t="shared" si="468"/>
        <v>1000.125</v>
      </c>
      <c r="GO111" s="45">
        <f t="shared" si="469"/>
        <v>23502.9375</v>
      </c>
      <c r="GQ111" s="3">
        <v>109</v>
      </c>
      <c r="GR111" s="3" t="str">
        <f t="shared" si="470"/>
        <v xml:space="preserve"> AD SOYAD 109</v>
      </c>
      <c r="GS111" s="4">
        <f t="shared" si="353"/>
        <v>20002.5</v>
      </c>
      <c r="GT111" s="4">
        <f>PARAMETRELER!$D$4</f>
        <v>150018.75</v>
      </c>
      <c r="GU111" s="4">
        <f t="shared" si="354"/>
        <v>2800.3500000000004</v>
      </c>
      <c r="GV111" s="4">
        <f t="shared" si="355"/>
        <v>200.02500000000001</v>
      </c>
      <c r="GW111" s="4">
        <f t="shared" si="356"/>
        <v>17002.125</v>
      </c>
      <c r="GX111" s="4" cm="1">
        <f t="array" ref="GX111">SUMPRODUCT(--(SUM(G111,AC111,AY111,BU111,CQ111,DM111,EI111,FE111,GA111,GW111)&gt;PARAMETRELER!$D$21:$D$24), (SUM(G111,AC111,AY111,BU111,CQ111,DM111,EI111,FE111,GA111,GW111)-PARAMETRELER!$D$21:$D$24), {0.15;0.05;0.07;0.08})-SUM($H$2,H111,AD111,AZ111,BV111,CR111,DN111,EJ111,FF111,GB111)</f>
        <v>3400.4250000000029</v>
      </c>
      <c r="GY111" s="4">
        <f>PARAMETRELER!$D$17</f>
        <v>3400.4250000000029</v>
      </c>
      <c r="GZ111" s="4">
        <f t="shared" si="357"/>
        <v>170021.25</v>
      </c>
      <c r="HA111" s="4">
        <f t="shared" si="358"/>
        <v>153019.125</v>
      </c>
      <c r="HB111" s="4">
        <f t="shared" si="359"/>
        <v>20002.5</v>
      </c>
      <c r="HC111" s="4">
        <f>PARAMETRELER!$D$6</f>
        <v>20002.5</v>
      </c>
      <c r="HD111" s="4">
        <f t="shared" si="360"/>
        <v>0</v>
      </c>
      <c r="HE111" s="4">
        <f>IF(GS111&lt;=PARAMETRELER!$D$6,0,HD111*0.00759)</f>
        <v>0</v>
      </c>
      <c r="HF111" s="20">
        <f t="shared" si="471"/>
        <v>17002.125</v>
      </c>
      <c r="HG111" s="21">
        <f t="shared" si="472"/>
        <v>4100.5124999999998</v>
      </c>
      <c r="HH111" s="21">
        <f t="shared" si="473"/>
        <v>400.05</v>
      </c>
      <c r="HI111" s="22">
        <f t="shared" si="474"/>
        <v>24503.0625</v>
      </c>
      <c r="HJ111" s="44">
        <f t="shared" si="475"/>
        <v>1000.125</v>
      </c>
      <c r="HK111" s="45">
        <f t="shared" si="476"/>
        <v>23502.9375</v>
      </c>
      <c r="HM111" s="3">
        <v>109</v>
      </c>
      <c r="HN111" s="3" t="str">
        <f t="shared" si="477"/>
        <v xml:space="preserve"> AD SOYAD 109</v>
      </c>
      <c r="HO111" s="4">
        <f t="shared" si="361"/>
        <v>20002.5</v>
      </c>
      <c r="HP111" s="4">
        <f>PARAMETRELER!$D$4</f>
        <v>150018.75</v>
      </c>
      <c r="HQ111" s="4">
        <f t="shared" si="362"/>
        <v>2800.3500000000004</v>
      </c>
      <c r="HR111" s="4">
        <f t="shared" si="363"/>
        <v>200.02500000000001</v>
      </c>
      <c r="HS111" s="4">
        <f t="shared" si="364"/>
        <v>17002.125</v>
      </c>
      <c r="HT111" s="4" cm="1">
        <f t="array" ref="HT111">SUMPRODUCT(--(SUM(G111,AC111,AY111,BU111,CQ111,DM111,EI111,FE111,GA111,GW111,HS111)&gt;PARAMETRELER!$D$21:$D$24), (SUM(G111,AC111,AY111,BU111,CQ111,DM111,EI111,FE111,GA111,GW111,HS111)-PARAMETRELER!$D$21:$D$24), {0.15;0.05;0.07;0.08})-SUM($H$2,H111,AD111,AZ111,BV111,CR111,DN111,EJ111,FF111,GB111,GX111)</f>
        <v>3400.4249999999993</v>
      </c>
      <c r="HU111" s="4">
        <f>PARAMETRELER!$D$18</f>
        <v>3400.4249999999993</v>
      </c>
      <c r="HV111" s="4">
        <f t="shared" si="365"/>
        <v>187023.375</v>
      </c>
      <c r="HW111" s="4">
        <f t="shared" si="366"/>
        <v>170021.25</v>
      </c>
      <c r="HX111" s="4">
        <f t="shared" si="367"/>
        <v>20002.5</v>
      </c>
      <c r="HY111" s="4">
        <f>PARAMETRELER!$D$6</f>
        <v>20002.5</v>
      </c>
      <c r="HZ111" s="4">
        <f t="shared" si="368"/>
        <v>0</v>
      </c>
      <c r="IA111" s="4">
        <f>IF(HO111&lt;=PARAMETRELER!$D$6,0,HZ111*0.00759)</f>
        <v>0</v>
      </c>
      <c r="IB111" s="20">
        <f t="shared" si="478"/>
        <v>17002.125</v>
      </c>
      <c r="IC111" s="21">
        <f t="shared" si="479"/>
        <v>4100.5124999999998</v>
      </c>
      <c r="ID111" s="21">
        <f t="shared" si="480"/>
        <v>400.05</v>
      </c>
      <c r="IE111" s="22">
        <f t="shared" si="481"/>
        <v>24503.0625</v>
      </c>
      <c r="IF111" s="44">
        <f t="shared" si="482"/>
        <v>1000.125</v>
      </c>
      <c r="IG111" s="45">
        <f t="shared" si="483"/>
        <v>23502.9375</v>
      </c>
      <c r="II111" s="3">
        <v>109</v>
      </c>
      <c r="IJ111" s="3" t="str">
        <f t="shared" si="484"/>
        <v xml:space="preserve"> AD SOYAD 109</v>
      </c>
      <c r="IK111" s="4">
        <f t="shared" si="369"/>
        <v>20002.5</v>
      </c>
      <c r="IL111" s="4">
        <f>PARAMETRELER!$D$4</f>
        <v>150018.75</v>
      </c>
      <c r="IM111" s="4">
        <f t="shared" si="370"/>
        <v>2800.3500000000004</v>
      </c>
      <c r="IN111" s="4">
        <f t="shared" si="371"/>
        <v>200.02500000000001</v>
      </c>
      <c r="IO111" s="4">
        <f t="shared" si="372"/>
        <v>17002.125</v>
      </c>
      <c r="IP111" s="4" cm="1">
        <f t="array" ref="IP111">SUMPRODUCT(--(SUM(G111,AC111,AY111,BU111,CQ111,DM111,EI111,FE111,GA111,GW111,HS111,IO111)&gt;PARAMETRELER!$D$21:$D$24), (SUM(G111,AC111,AY111,BU111,CQ111,DM111,EI111,FE111,GA111,GW111,HS111,IO111)-PARAMETRELER!$D$21:$D$24), {0.15;0.05;0.07;0.08})-SUM($H$2,H111,AD111,AZ111,BV111,CR111,DN111,EJ111,FF111,GB111,GX111,HT111)</f>
        <v>3400.4249999999993</v>
      </c>
      <c r="IQ111" s="4">
        <f>PARAMETRELER!$D$19</f>
        <v>3400.4249999999993</v>
      </c>
      <c r="IR111" s="4">
        <f t="shared" si="373"/>
        <v>204025.5</v>
      </c>
      <c r="IS111" s="4">
        <f t="shared" si="374"/>
        <v>187023.375</v>
      </c>
      <c r="IT111" s="4">
        <f t="shared" si="375"/>
        <v>20002.5</v>
      </c>
      <c r="IU111" s="4">
        <f>PARAMETRELER!$D$6</f>
        <v>20002.5</v>
      </c>
      <c r="IV111" s="4">
        <f t="shared" si="376"/>
        <v>0</v>
      </c>
      <c r="IW111" s="4">
        <f>IF(IK111&lt;=PARAMETRELER!$D$6,0,IV111*0.00759)</f>
        <v>0</v>
      </c>
      <c r="IX111" s="20">
        <f t="shared" si="485"/>
        <v>17002.125</v>
      </c>
      <c r="IY111" s="21">
        <f t="shared" si="486"/>
        <v>4100.5124999999998</v>
      </c>
      <c r="IZ111" s="21">
        <f t="shared" si="487"/>
        <v>400.05</v>
      </c>
      <c r="JA111" s="22">
        <f t="shared" si="488"/>
        <v>24503.0625</v>
      </c>
      <c r="JB111" s="44">
        <f t="shared" si="489"/>
        <v>1000.125</v>
      </c>
      <c r="JC111" s="45">
        <f t="shared" si="490"/>
        <v>23502.9375</v>
      </c>
    </row>
    <row r="112" spans="1:263" ht="15.6" x14ac:dyDescent="0.3">
      <c r="A112" s="2">
        <v>110</v>
      </c>
      <c r="B112" s="2" t="str">
        <f>'YILLIK MALİYET RAPORU'!B112</f>
        <v xml:space="preserve"> AD SOYAD 110</v>
      </c>
      <c r="C112" s="7">
        <f>'YILLIK MALİYET RAPORU'!C112</f>
        <v>20002.5</v>
      </c>
      <c r="D112" s="11">
        <f>PARAMETRELER!$D$4</f>
        <v>150018.75</v>
      </c>
      <c r="E112" s="7">
        <f t="shared" si="202"/>
        <v>2800.3500000000004</v>
      </c>
      <c r="F112" s="7">
        <f t="shared" si="203"/>
        <v>200.02500000000001</v>
      </c>
      <c r="G112" s="7">
        <f t="shared" si="204"/>
        <v>17002.125</v>
      </c>
      <c r="H112" s="7" cm="1">
        <f t="array" ref="H112">SUMPRODUCT(--(SUM(G112:G112)&gt;PARAMETRELER!$D$21:$D$24), (SUM(G112:G112)-PARAMETRELER!$D$21:$D$24), {0.15;0.05;0.07;0.08})-SUM($H$2:$H$2)</f>
        <v>2550.3187499999999</v>
      </c>
      <c r="I112" s="7">
        <f>PARAMETRELER!$D$8</f>
        <v>2550.3187499999999</v>
      </c>
      <c r="J112" s="7">
        <f t="shared" si="379"/>
        <v>17002.125</v>
      </c>
      <c r="K112" s="7">
        <v>0</v>
      </c>
      <c r="L112" s="7">
        <f t="shared" si="206"/>
        <v>20002.5</v>
      </c>
      <c r="M112" s="5">
        <f>PARAMETRELER!$D$6</f>
        <v>20002.5</v>
      </c>
      <c r="N112" s="7">
        <f t="shared" si="313"/>
        <v>0</v>
      </c>
      <c r="O112" s="7">
        <f>IF(C112&lt;=PARAMETRELER!$D$6,0,N112*0.00759)</f>
        <v>0</v>
      </c>
      <c r="P112" s="20">
        <f t="shared" si="207"/>
        <v>17002.125</v>
      </c>
      <c r="Q112" s="21">
        <f t="shared" si="208"/>
        <v>4100.5124999999998</v>
      </c>
      <c r="R112" s="21">
        <f t="shared" si="209"/>
        <v>400.05</v>
      </c>
      <c r="S112" s="20">
        <f t="shared" si="210"/>
        <v>24503.0625</v>
      </c>
      <c r="T112" s="44">
        <f t="shared" si="211"/>
        <v>1000.125</v>
      </c>
      <c r="U112" s="45">
        <f t="shared" si="380"/>
        <v>23502.9375</v>
      </c>
      <c r="W112" s="2">
        <v>110</v>
      </c>
      <c r="X112" s="2" t="str">
        <f t="shared" si="212"/>
        <v xml:space="preserve"> AD SOYAD 110</v>
      </c>
      <c r="Y112" s="7">
        <f t="shared" si="213"/>
        <v>20002.5</v>
      </c>
      <c r="Z112" s="11">
        <f>PARAMETRELER!$D$4</f>
        <v>150018.75</v>
      </c>
      <c r="AA112" s="7">
        <f t="shared" si="381"/>
        <v>2800.3500000000004</v>
      </c>
      <c r="AB112" s="7">
        <f t="shared" si="382"/>
        <v>200.02500000000001</v>
      </c>
      <c r="AC112" s="7">
        <f t="shared" si="383"/>
        <v>17002.125</v>
      </c>
      <c r="AD112" s="7" cm="1">
        <f t="array" ref="AD112">SUMPRODUCT(--(SUM(G112,AC112)&gt;PARAMETRELER!$D$21:$D$24), (SUM(G112,AC112)-PARAMETRELER!$D$21:$D$24), {0.15;0.05;0.07;0.08})-SUM($H$2,H112)</f>
        <v>2550.3187499999999</v>
      </c>
      <c r="AE112" s="7">
        <f>PARAMETRELER!$D$9</f>
        <v>2550.3187499999999</v>
      </c>
      <c r="AF112" s="7">
        <f t="shared" si="384"/>
        <v>34004.25</v>
      </c>
      <c r="AG112" s="7">
        <f t="shared" si="385"/>
        <v>17002.125</v>
      </c>
      <c r="AH112" s="7">
        <f t="shared" si="386"/>
        <v>20002.5</v>
      </c>
      <c r="AI112" s="5">
        <f>PARAMETRELER!$D$6</f>
        <v>20002.5</v>
      </c>
      <c r="AJ112" s="7">
        <f t="shared" si="316"/>
        <v>0</v>
      </c>
      <c r="AK112" s="7">
        <f>IF(Y112&lt;=PARAMETRELER!$D$6,0,AJ112*0.00759)</f>
        <v>0</v>
      </c>
      <c r="AL112" s="20">
        <f t="shared" si="387"/>
        <v>17002.125</v>
      </c>
      <c r="AM112" s="21">
        <f t="shared" si="388"/>
        <v>4100.5124999999998</v>
      </c>
      <c r="AN112" s="21">
        <f t="shared" si="389"/>
        <v>400.05</v>
      </c>
      <c r="AO112" s="20">
        <f t="shared" si="390"/>
        <v>24503.0625</v>
      </c>
      <c r="AP112" s="44">
        <f t="shared" si="391"/>
        <v>1000.125</v>
      </c>
      <c r="AQ112" s="45">
        <f t="shared" si="392"/>
        <v>23502.9375</v>
      </c>
      <c r="AS112" s="2">
        <v>110</v>
      </c>
      <c r="AT112" s="2" t="str">
        <f t="shared" si="393"/>
        <v xml:space="preserve"> AD SOYAD 110</v>
      </c>
      <c r="AU112" s="7">
        <f t="shared" si="394"/>
        <v>20002.5</v>
      </c>
      <c r="AV112" s="11">
        <f>PARAMETRELER!$D$4</f>
        <v>150018.75</v>
      </c>
      <c r="AW112" s="7">
        <f t="shared" si="395"/>
        <v>2800.3500000000004</v>
      </c>
      <c r="AX112" s="7">
        <f t="shared" si="396"/>
        <v>200.02500000000001</v>
      </c>
      <c r="AY112" s="7">
        <f t="shared" si="397"/>
        <v>17002.125</v>
      </c>
      <c r="AZ112" s="7" cm="1">
        <f t="array" ref="AZ112">SUMPRODUCT(--(SUM(G112,AC112,AY112)&gt;PARAMETRELER!$D$21:$D$24), (SUM(G112,AC112,AY112)-PARAMETRELER!$D$21:$D$24), {0.15;0.05;0.07;0.08})-SUM($H$2,H112,AD112)</f>
        <v>2550.3187499999995</v>
      </c>
      <c r="BA112" s="7">
        <f>PARAMETRELER!$D$10</f>
        <v>2550.3187499999995</v>
      </c>
      <c r="BB112" s="7">
        <f t="shared" si="398"/>
        <v>51006.375</v>
      </c>
      <c r="BC112" s="7">
        <f t="shared" si="399"/>
        <v>34004.25</v>
      </c>
      <c r="BD112" s="7">
        <f t="shared" si="400"/>
        <v>20002.5</v>
      </c>
      <c r="BE112" s="5">
        <f>PARAMETRELER!$D$6</f>
        <v>20002.5</v>
      </c>
      <c r="BF112" s="7">
        <f t="shared" si="319"/>
        <v>0</v>
      </c>
      <c r="BG112" s="7">
        <f>IF(AU112&lt;=PARAMETRELER!$D$6,0,BF112*0.00759)</f>
        <v>0</v>
      </c>
      <c r="BH112" s="20">
        <f t="shared" si="401"/>
        <v>17002.125</v>
      </c>
      <c r="BI112" s="21">
        <f t="shared" si="402"/>
        <v>4100.5124999999998</v>
      </c>
      <c r="BJ112" s="21">
        <f t="shared" si="403"/>
        <v>400.05</v>
      </c>
      <c r="BK112" s="20">
        <f t="shared" si="404"/>
        <v>24503.0625</v>
      </c>
      <c r="BL112" s="44">
        <f t="shared" si="405"/>
        <v>1000.125</v>
      </c>
      <c r="BM112" s="45">
        <f t="shared" si="406"/>
        <v>23502.9375</v>
      </c>
      <c r="BO112" s="2">
        <v>110</v>
      </c>
      <c r="BP112" s="2" t="str">
        <f t="shared" si="407"/>
        <v xml:space="preserve"> AD SOYAD 110</v>
      </c>
      <c r="BQ112" s="7">
        <f t="shared" si="408"/>
        <v>20002.5</v>
      </c>
      <c r="BR112" s="11">
        <f>PARAMETRELER!$D$4</f>
        <v>150018.75</v>
      </c>
      <c r="BS112" s="7">
        <f t="shared" si="409"/>
        <v>2800.3500000000004</v>
      </c>
      <c r="BT112" s="7">
        <f t="shared" si="410"/>
        <v>200.02500000000001</v>
      </c>
      <c r="BU112" s="7">
        <f t="shared" si="411"/>
        <v>17002.125</v>
      </c>
      <c r="BV112" s="7" cm="1">
        <f t="array" ref="BV112">SUMPRODUCT(--(SUM(G112,AC112,AY112,BU112)&gt;PARAMETRELER!$D$21:$D$24), (SUM(G112,AC112,AY112,BU112)-PARAMETRELER!$D$21:$D$24), {0.15;0.05;0.07;0.08})-SUM($H$2,H112,AD112,AZ112)</f>
        <v>2550.3187500000004</v>
      </c>
      <c r="BW112" s="7">
        <f>PARAMETRELER!$D$11</f>
        <v>2550.3187500000004</v>
      </c>
      <c r="BX112" s="7">
        <f t="shared" si="412"/>
        <v>68008.5</v>
      </c>
      <c r="BY112" s="7">
        <f t="shared" si="413"/>
        <v>51006.375</v>
      </c>
      <c r="BZ112" s="7">
        <f t="shared" si="414"/>
        <v>20002.5</v>
      </c>
      <c r="CA112" s="5">
        <f>PARAMETRELER!$D$6</f>
        <v>20002.5</v>
      </c>
      <c r="CB112" s="7">
        <f t="shared" si="322"/>
        <v>0</v>
      </c>
      <c r="CC112" s="7">
        <f>IF(BQ112&lt;=PARAMETRELER!$D$6,0,CB112*0.00759)</f>
        <v>0</v>
      </c>
      <c r="CD112" s="20">
        <f t="shared" si="415"/>
        <v>17002.125</v>
      </c>
      <c r="CE112" s="21">
        <f t="shared" si="416"/>
        <v>4100.5124999999998</v>
      </c>
      <c r="CF112" s="21">
        <f t="shared" si="417"/>
        <v>400.05</v>
      </c>
      <c r="CG112" s="20">
        <f t="shared" si="418"/>
        <v>24503.0625</v>
      </c>
      <c r="CH112" s="44">
        <f t="shared" si="419"/>
        <v>1000.125</v>
      </c>
      <c r="CI112" s="45">
        <f t="shared" si="420"/>
        <v>23502.9375</v>
      </c>
      <c r="CK112" s="2">
        <v>110</v>
      </c>
      <c r="CL112" s="2" t="str">
        <f t="shared" si="421"/>
        <v xml:space="preserve"> AD SOYAD 110</v>
      </c>
      <c r="CM112" s="7">
        <f t="shared" si="422"/>
        <v>20002.5</v>
      </c>
      <c r="CN112" s="11">
        <f>PARAMETRELER!$D$4</f>
        <v>150018.75</v>
      </c>
      <c r="CO112" s="7">
        <f t="shared" si="423"/>
        <v>2800.3500000000004</v>
      </c>
      <c r="CP112" s="7">
        <f t="shared" si="424"/>
        <v>200.02500000000001</v>
      </c>
      <c r="CQ112" s="7">
        <f t="shared" si="425"/>
        <v>17002.125</v>
      </c>
      <c r="CR112" s="7" cm="1">
        <f t="array" ref="CR112">SUMPRODUCT(--(SUM(G112,AC112,AY112,BU112,CQ112)&gt;PARAMETRELER!$D$21:$D$24), (SUM(G112,AC112,AY112,BU112,CQ112)-PARAMETRELER!$D$21:$D$24), {0.15;0.05;0.07;0.08})-SUM($H$2,H112,AD112,AZ112,BV112)</f>
        <v>2550.3187500000004</v>
      </c>
      <c r="CS112" s="7">
        <f>PARAMETRELER!$D$12</f>
        <v>2550.3187500000004</v>
      </c>
      <c r="CT112" s="7">
        <f t="shared" si="426"/>
        <v>85010.625</v>
      </c>
      <c r="CU112" s="7">
        <f t="shared" si="427"/>
        <v>68008.5</v>
      </c>
      <c r="CV112" s="7">
        <f t="shared" si="428"/>
        <v>20002.5</v>
      </c>
      <c r="CW112" s="5">
        <f>PARAMETRELER!$D$6</f>
        <v>20002.5</v>
      </c>
      <c r="CX112" s="7">
        <f t="shared" si="325"/>
        <v>0</v>
      </c>
      <c r="CY112" s="7">
        <f>IF(CM112&lt;=PARAMETRELER!$D$6,0,CX112*0.00759)</f>
        <v>0</v>
      </c>
      <c r="CZ112" s="20">
        <f t="shared" si="429"/>
        <v>17002.125</v>
      </c>
      <c r="DA112" s="21">
        <f t="shared" si="430"/>
        <v>4100.5124999999998</v>
      </c>
      <c r="DB112" s="21">
        <f t="shared" si="431"/>
        <v>400.05</v>
      </c>
      <c r="DC112" s="20">
        <f t="shared" si="432"/>
        <v>24503.0625</v>
      </c>
      <c r="DD112" s="44">
        <f t="shared" si="433"/>
        <v>1000.125</v>
      </c>
      <c r="DE112" s="45">
        <f t="shared" si="434"/>
        <v>23502.9375</v>
      </c>
      <c r="DG112" s="2">
        <v>110</v>
      </c>
      <c r="DH112" s="2" t="str">
        <f t="shared" si="435"/>
        <v xml:space="preserve"> AD SOYAD 110</v>
      </c>
      <c r="DI112" s="7">
        <f t="shared" si="436"/>
        <v>20002.5</v>
      </c>
      <c r="DJ112" s="11">
        <f>PARAMETRELER!$D$4</f>
        <v>150018.75</v>
      </c>
      <c r="DK112" s="7">
        <f t="shared" si="437"/>
        <v>2800.3500000000004</v>
      </c>
      <c r="DL112" s="7">
        <f t="shared" si="438"/>
        <v>200.02500000000001</v>
      </c>
      <c r="DM112" s="7">
        <f t="shared" si="439"/>
        <v>17002.125</v>
      </c>
      <c r="DN112" s="7" cm="1">
        <f t="array" ref="DN112">SUMPRODUCT(--(SUM(G112,AC112,AY112,BU112,CQ112,DM112)&gt;PARAMETRELER!$D$21:$D$24), (SUM(G112,AC112,AY112,BU112,CQ112,DM112)-PARAMETRELER!$D$21:$D$24), {0.15;0.05;0.07;0.08})-SUM($H$2,H112,AD112,AZ112,BV112,CR112)</f>
        <v>2550.3187499999985</v>
      </c>
      <c r="DO112" s="7">
        <f>PARAMETRELER!$D$13</f>
        <v>2550.3187499999985</v>
      </c>
      <c r="DP112" s="7">
        <f t="shared" si="440"/>
        <v>102012.75</v>
      </c>
      <c r="DQ112" s="7">
        <f t="shared" si="441"/>
        <v>85010.625</v>
      </c>
      <c r="DR112" s="7">
        <f t="shared" si="442"/>
        <v>20002.5</v>
      </c>
      <c r="DS112" s="5">
        <f>PARAMETRELER!$D$6</f>
        <v>20002.5</v>
      </c>
      <c r="DT112" s="7">
        <f t="shared" si="328"/>
        <v>0</v>
      </c>
      <c r="DU112" s="7">
        <f>IF(DI112&lt;=PARAMETRELER!$D$6,0,DT112*0.00759)</f>
        <v>0</v>
      </c>
      <c r="DV112" s="20">
        <f t="shared" si="443"/>
        <v>17002.125</v>
      </c>
      <c r="DW112" s="21">
        <f t="shared" si="444"/>
        <v>4100.5124999999998</v>
      </c>
      <c r="DX112" s="21">
        <f t="shared" si="445"/>
        <v>400.05</v>
      </c>
      <c r="DY112" s="20">
        <f t="shared" si="446"/>
        <v>24503.0625</v>
      </c>
      <c r="DZ112" s="44">
        <f t="shared" si="447"/>
        <v>1000.125</v>
      </c>
      <c r="EA112" s="45">
        <f t="shared" si="448"/>
        <v>23502.9375</v>
      </c>
      <c r="EC112" s="2">
        <v>110</v>
      </c>
      <c r="ED112" s="2" t="str">
        <f t="shared" si="449"/>
        <v xml:space="preserve"> AD SOYAD 110</v>
      </c>
      <c r="EE112" s="7">
        <f t="shared" si="329"/>
        <v>20002.5</v>
      </c>
      <c r="EF112" s="11">
        <f>PARAMETRELER!$D$4</f>
        <v>150018.75</v>
      </c>
      <c r="EG112" s="7">
        <f t="shared" si="330"/>
        <v>2800.3500000000004</v>
      </c>
      <c r="EH112" s="7">
        <f t="shared" si="331"/>
        <v>200.02500000000001</v>
      </c>
      <c r="EI112" s="7">
        <f t="shared" si="332"/>
        <v>17002.125</v>
      </c>
      <c r="EJ112" s="7" cm="1">
        <f t="array" ref="EJ112">SUMPRODUCT(--(SUM(G112,AC112,AY112,BU112,CQ112,DM112,EI112)&gt;PARAMETRELER!$D$21:$D$24), (SUM(G112,AC112,AY112,BU112,CQ112,DM112,EI112)-PARAMETRELER!$D$21:$D$24), {0.15;0.05;0.07;0.08})-SUM($H$2,H112,AD112,AZ112,BV112,CR112,DN112)</f>
        <v>3001.0625000000036</v>
      </c>
      <c r="EK112" s="7">
        <f>PARAMETRELER!$D$14</f>
        <v>3001.0625000000036</v>
      </c>
      <c r="EL112" s="7">
        <f t="shared" si="333"/>
        <v>119014.875</v>
      </c>
      <c r="EM112" s="7">
        <f t="shared" si="334"/>
        <v>102012.75</v>
      </c>
      <c r="EN112" s="7">
        <f t="shared" si="335"/>
        <v>20002.5</v>
      </c>
      <c r="EO112" s="5">
        <f>PARAMETRELER!$D$6</f>
        <v>20002.5</v>
      </c>
      <c r="EP112" s="7">
        <f t="shared" si="336"/>
        <v>0</v>
      </c>
      <c r="EQ112" s="7">
        <f>IF(EE112&lt;=PARAMETRELER!$D$6,0,EP112*0.00759)</f>
        <v>0</v>
      </c>
      <c r="ER112" s="20">
        <f t="shared" si="450"/>
        <v>17002.125</v>
      </c>
      <c r="ES112" s="21">
        <f t="shared" si="451"/>
        <v>4100.5124999999998</v>
      </c>
      <c r="ET112" s="21">
        <f t="shared" si="452"/>
        <v>400.05</v>
      </c>
      <c r="EU112" s="20">
        <f t="shared" si="453"/>
        <v>24503.0625</v>
      </c>
      <c r="EV112" s="44">
        <f t="shared" si="454"/>
        <v>1000.125</v>
      </c>
      <c r="EW112" s="45">
        <f t="shared" si="455"/>
        <v>23502.9375</v>
      </c>
      <c r="EY112" s="2">
        <v>110</v>
      </c>
      <c r="EZ112" s="2" t="str">
        <f t="shared" si="456"/>
        <v xml:space="preserve"> AD SOYAD 110</v>
      </c>
      <c r="FA112" s="7">
        <f t="shared" si="337"/>
        <v>20002.5</v>
      </c>
      <c r="FB112" s="11">
        <f>PARAMETRELER!$D$4</f>
        <v>150018.75</v>
      </c>
      <c r="FC112" s="7">
        <f t="shared" si="338"/>
        <v>2800.3500000000004</v>
      </c>
      <c r="FD112" s="7">
        <f t="shared" si="339"/>
        <v>200.02500000000001</v>
      </c>
      <c r="FE112" s="7">
        <f t="shared" si="340"/>
        <v>17002.125</v>
      </c>
      <c r="FF112" s="7" cm="1">
        <f t="array" ref="FF112">SUMPRODUCT(--(SUM(G112,AC112,AY112,BU112,CQ112,DM112,EI112,FE112)&gt;PARAMETRELER!$D$21:$D$24), (SUM(G112,AC112,AY112,BU112,CQ112,DM112,EI112,FE112)-PARAMETRELER!$D$21:$D$24), {0.15;0.05;0.07;0.08})-SUM($H$2,H112,AD112,AZ112,BV112,CR112,DN112,EJ112)</f>
        <v>3400.4249999999956</v>
      </c>
      <c r="FG112" s="7">
        <f>PARAMETRELER!$D$15</f>
        <v>3400.4249999999956</v>
      </c>
      <c r="FH112" s="7">
        <f t="shared" si="341"/>
        <v>136017</v>
      </c>
      <c r="FI112" s="7">
        <f t="shared" si="342"/>
        <v>119014.875</v>
      </c>
      <c r="FJ112" s="7">
        <f t="shared" si="343"/>
        <v>20002.5</v>
      </c>
      <c r="FK112" s="5">
        <f>PARAMETRELER!$D$6</f>
        <v>20002.5</v>
      </c>
      <c r="FL112" s="7">
        <f t="shared" si="344"/>
        <v>0</v>
      </c>
      <c r="FM112" s="7">
        <f>IF(FA112&lt;=PARAMETRELER!$D$6,0,FL112*0.00759)</f>
        <v>0</v>
      </c>
      <c r="FN112" s="20">
        <f t="shared" si="457"/>
        <v>17002.125</v>
      </c>
      <c r="FO112" s="21">
        <f t="shared" si="458"/>
        <v>4100.5124999999998</v>
      </c>
      <c r="FP112" s="21">
        <f t="shared" si="459"/>
        <v>400.05</v>
      </c>
      <c r="FQ112" s="20">
        <f t="shared" si="460"/>
        <v>24503.0625</v>
      </c>
      <c r="FR112" s="44">
        <f t="shared" si="461"/>
        <v>1000.125</v>
      </c>
      <c r="FS112" s="45">
        <f t="shared" si="462"/>
        <v>23502.9375</v>
      </c>
      <c r="FU112" s="2">
        <v>110</v>
      </c>
      <c r="FV112" s="2" t="str">
        <f t="shared" si="463"/>
        <v xml:space="preserve"> AD SOYAD 110</v>
      </c>
      <c r="FW112" s="7">
        <f t="shared" si="345"/>
        <v>20002.5</v>
      </c>
      <c r="FX112" s="11">
        <f>PARAMETRELER!$D$4</f>
        <v>150018.75</v>
      </c>
      <c r="FY112" s="7">
        <f t="shared" si="346"/>
        <v>2800.3500000000004</v>
      </c>
      <c r="FZ112" s="7">
        <f t="shared" si="347"/>
        <v>200.02500000000001</v>
      </c>
      <c r="GA112" s="7">
        <f t="shared" si="348"/>
        <v>17002.125</v>
      </c>
      <c r="GB112" s="7" cm="1">
        <f t="array" ref="GB112">SUMPRODUCT(--(SUM(G112,AC112,AY112,BU112,CQ112,DM112,EI112,FE112,GA112)&gt;PARAMETRELER!$D$21:$D$24), (SUM(G112,AC112,AY112,BU112,CQ112,DM112,EI112,FE112,GA112)-PARAMETRELER!$D$21:$D$24), {0.15;0.05;0.07;0.08})-SUM($H$2,H112,AD112,AZ112,BV112,CR112,DN112,EJ112,FF112)</f>
        <v>3400.4249999999993</v>
      </c>
      <c r="GC112" s="7">
        <f>PARAMETRELER!$D$16</f>
        <v>3400.4249999999993</v>
      </c>
      <c r="GD112" s="7">
        <f t="shared" si="349"/>
        <v>153019.125</v>
      </c>
      <c r="GE112" s="7">
        <f t="shared" si="350"/>
        <v>136017</v>
      </c>
      <c r="GF112" s="7">
        <f t="shared" si="351"/>
        <v>20002.5</v>
      </c>
      <c r="GG112" s="5">
        <f>PARAMETRELER!$D$6</f>
        <v>20002.5</v>
      </c>
      <c r="GH112" s="7">
        <f t="shared" si="352"/>
        <v>0</v>
      </c>
      <c r="GI112" s="7">
        <f>IF(FW112&lt;=PARAMETRELER!$D$6,0,GH112*0.00759)</f>
        <v>0</v>
      </c>
      <c r="GJ112" s="20">
        <f t="shared" si="464"/>
        <v>17002.125</v>
      </c>
      <c r="GK112" s="21">
        <f t="shared" si="465"/>
        <v>4100.5124999999998</v>
      </c>
      <c r="GL112" s="21">
        <f t="shared" si="466"/>
        <v>400.05</v>
      </c>
      <c r="GM112" s="20">
        <f t="shared" si="467"/>
        <v>24503.0625</v>
      </c>
      <c r="GN112" s="44">
        <f t="shared" si="468"/>
        <v>1000.125</v>
      </c>
      <c r="GO112" s="45">
        <f t="shared" si="469"/>
        <v>23502.9375</v>
      </c>
      <c r="GQ112" s="2">
        <v>110</v>
      </c>
      <c r="GR112" s="2" t="str">
        <f t="shared" si="470"/>
        <v xml:space="preserve"> AD SOYAD 110</v>
      </c>
      <c r="GS112" s="7">
        <f t="shared" si="353"/>
        <v>20002.5</v>
      </c>
      <c r="GT112" s="11">
        <f>PARAMETRELER!$D$4</f>
        <v>150018.75</v>
      </c>
      <c r="GU112" s="7">
        <f t="shared" si="354"/>
        <v>2800.3500000000004</v>
      </c>
      <c r="GV112" s="7">
        <f t="shared" si="355"/>
        <v>200.02500000000001</v>
      </c>
      <c r="GW112" s="7">
        <f t="shared" si="356"/>
        <v>17002.125</v>
      </c>
      <c r="GX112" s="7" cm="1">
        <f t="array" ref="GX112">SUMPRODUCT(--(SUM(G112,AC112,AY112,BU112,CQ112,DM112,EI112,FE112,GA112,GW112)&gt;PARAMETRELER!$D$21:$D$24), (SUM(G112,AC112,AY112,BU112,CQ112,DM112,EI112,FE112,GA112,GW112)-PARAMETRELER!$D$21:$D$24), {0.15;0.05;0.07;0.08})-SUM($H$2,H112,AD112,AZ112,BV112,CR112,DN112,EJ112,FF112,GB112)</f>
        <v>3400.4250000000029</v>
      </c>
      <c r="GY112" s="7">
        <f>PARAMETRELER!$D$17</f>
        <v>3400.4250000000029</v>
      </c>
      <c r="GZ112" s="7">
        <f t="shared" si="357"/>
        <v>170021.25</v>
      </c>
      <c r="HA112" s="7">
        <f t="shared" si="358"/>
        <v>153019.125</v>
      </c>
      <c r="HB112" s="7">
        <f t="shared" si="359"/>
        <v>20002.5</v>
      </c>
      <c r="HC112" s="5">
        <f>PARAMETRELER!$D$6</f>
        <v>20002.5</v>
      </c>
      <c r="HD112" s="7">
        <f t="shared" si="360"/>
        <v>0</v>
      </c>
      <c r="HE112" s="7">
        <f>IF(GS112&lt;=PARAMETRELER!$D$6,0,HD112*0.00759)</f>
        <v>0</v>
      </c>
      <c r="HF112" s="20">
        <f t="shared" si="471"/>
        <v>17002.125</v>
      </c>
      <c r="HG112" s="21">
        <f t="shared" si="472"/>
        <v>4100.5124999999998</v>
      </c>
      <c r="HH112" s="21">
        <f t="shared" si="473"/>
        <v>400.05</v>
      </c>
      <c r="HI112" s="20">
        <f t="shared" si="474"/>
        <v>24503.0625</v>
      </c>
      <c r="HJ112" s="44">
        <f t="shared" si="475"/>
        <v>1000.125</v>
      </c>
      <c r="HK112" s="45">
        <f t="shared" si="476"/>
        <v>23502.9375</v>
      </c>
      <c r="HM112" s="2">
        <v>110</v>
      </c>
      <c r="HN112" s="2" t="str">
        <f t="shared" si="477"/>
        <v xml:space="preserve"> AD SOYAD 110</v>
      </c>
      <c r="HO112" s="7">
        <f t="shared" si="361"/>
        <v>20002.5</v>
      </c>
      <c r="HP112" s="11">
        <f>PARAMETRELER!$D$4</f>
        <v>150018.75</v>
      </c>
      <c r="HQ112" s="7">
        <f t="shared" si="362"/>
        <v>2800.3500000000004</v>
      </c>
      <c r="HR112" s="7">
        <f t="shared" si="363"/>
        <v>200.02500000000001</v>
      </c>
      <c r="HS112" s="7">
        <f t="shared" si="364"/>
        <v>17002.125</v>
      </c>
      <c r="HT112" s="7" cm="1">
        <f t="array" ref="HT112">SUMPRODUCT(--(SUM(G112,AC112,AY112,BU112,CQ112,DM112,EI112,FE112,GA112,GW112,HS112)&gt;PARAMETRELER!$D$21:$D$24), (SUM(G112,AC112,AY112,BU112,CQ112,DM112,EI112,FE112,GA112,GW112,HS112)-PARAMETRELER!$D$21:$D$24), {0.15;0.05;0.07;0.08})-SUM($H$2,H112,AD112,AZ112,BV112,CR112,DN112,EJ112,FF112,GB112,GX112)</f>
        <v>3400.4249999999993</v>
      </c>
      <c r="HU112" s="7">
        <f>PARAMETRELER!$D$18</f>
        <v>3400.4249999999993</v>
      </c>
      <c r="HV112" s="7">
        <f t="shared" si="365"/>
        <v>187023.375</v>
      </c>
      <c r="HW112" s="7">
        <f t="shared" si="366"/>
        <v>170021.25</v>
      </c>
      <c r="HX112" s="7">
        <f t="shared" si="367"/>
        <v>20002.5</v>
      </c>
      <c r="HY112" s="5">
        <f>PARAMETRELER!$D$6</f>
        <v>20002.5</v>
      </c>
      <c r="HZ112" s="7">
        <f t="shared" si="368"/>
        <v>0</v>
      </c>
      <c r="IA112" s="7">
        <f>IF(HO112&lt;=PARAMETRELER!$D$6,0,HZ112*0.00759)</f>
        <v>0</v>
      </c>
      <c r="IB112" s="20">
        <f t="shared" si="478"/>
        <v>17002.125</v>
      </c>
      <c r="IC112" s="21">
        <f t="shared" si="479"/>
        <v>4100.5124999999998</v>
      </c>
      <c r="ID112" s="21">
        <f t="shared" si="480"/>
        <v>400.05</v>
      </c>
      <c r="IE112" s="20">
        <f t="shared" si="481"/>
        <v>24503.0625</v>
      </c>
      <c r="IF112" s="44">
        <f t="shared" si="482"/>
        <v>1000.125</v>
      </c>
      <c r="IG112" s="45">
        <f t="shared" si="483"/>
        <v>23502.9375</v>
      </c>
      <c r="II112" s="2">
        <v>110</v>
      </c>
      <c r="IJ112" s="2" t="str">
        <f t="shared" si="484"/>
        <v xml:space="preserve"> AD SOYAD 110</v>
      </c>
      <c r="IK112" s="7">
        <f t="shared" si="369"/>
        <v>20002.5</v>
      </c>
      <c r="IL112" s="11">
        <f>PARAMETRELER!$D$4</f>
        <v>150018.75</v>
      </c>
      <c r="IM112" s="7">
        <f t="shared" si="370"/>
        <v>2800.3500000000004</v>
      </c>
      <c r="IN112" s="7">
        <f t="shared" si="371"/>
        <v>200.02500000000001</v>
      </c>
      <c r="IO112" s="7">
        <f t="shared" si="372"/>
        <v>17002.125</v>
      </c>
      <c r="IP112" s="7" cm="1">
        <f t="array" ref="IP112">SUMPRODUCT(--(SUM(G112,AC112,AY112,BU112,CQ112,DM112,EI112,FE112,GA112,GW112,HS112,IO112)&gt;PARAMETRELER!$D$21:$D$24), (SUM(G112,AC112,AY112,BU112,CQ112,DM112,EI112,FE112,GA112,GW112,HS112,IO112)-PARAMETRELER!$D$21:$D$24), {0.15;0.05;0.07;0.08})-SUM($H$2,H112,AD112,AZ112,BV112,CR112,DN112,EJ112,FF112,GB112,GX112,HT112)</f>
        <v>3400.4249999999993</v>
      </c>
      <c r="IQ112" s="7">
        <f>PARAMETRELER!$D$19</f>
        <v>3400.4249999999993</v>
      </c>
      <c r="IR112" s="7">
        <f t="shared" si="373"/>
        <v>204025.5</v>
      </c>
      <c r="IS112" s="7">
        <f t="shared" si="374"/>
        <v>187023.375</v>
      </c>
      <c r="IT112" s="7">
        <f t="shared" si="375"/>
        <v>20002.5</v>
      </c>
      <c r="IU112" s="5">
        <f>PARAMETRELER!$D$6</f>
        <v>20002.5</v>
      </c>
      <c r="IV112" s="7">
        <f t="shared" si="376"/>
        <v>0</v>
      </c>
      <c r="IW112" s="7">
        <f>IF(IK112&lt;=PARAMETRELER!$D$6,0,IV112*0.00759)</f>
        <v>0</v>
      </c>
      <c r="IX112" s="20">
        <f t="shared" si="485"/>
        <v>17002.125</v>
      </c>
      <c r="IY112" s="21">
        <f t="shared" si="486"/>
        <v>4100.5124999999998</v>
      </c>
      <c r="IZ112" s="21">
        <f t="shared" si="487"/>
        <v>400.05</v>
      </c>
      <c r="JA112" s="20">
        <f t="shared" si="488"/>
        <v>24503.0625</v>
      </c>
      <c r="JB112" s="44">
        <f t="shared" si="489"/>
        <v>1000.125</v>
      </c>
      <c r="JC112" s="45">
        <f t="shared" si="490"/>
        <v>23502.9375</v>
      </c>
    </row>
    <row r="113" spans="1:263" ht="15.6" x14ac:dyDescent="0.3">
      <c r="A113" s="3">
        <v>111</v>
      </c>
      <c r="B113" s="3" t="str">
        <f>'YILLIK MALİYET RAPORU'!B113</f>
        <v xml:space="preserve"> AD SOYAD 111</v>
      </c>
      <c r="C113" s="4">
        <f>'YILLIK MALİYET RAPORU'!C113</f>
        <v>20002.5</v>
      </c>
      <c r="D113" s="4">
        <f>PARAMETRELER!$D$4</f>
        <v>150018.75</v>
      </c>
      <c r="E113" s="4">
        <f t="shared" si="202"/>
        <v>2800.3500000000004</v>
      </c>
      <c r="F113" s="4">
        <f t="shared" si="203"/>
        <v>200.02500000000001</v>
      </c>
      <c r="G113" s="4">
        <f t="shared" si="204"/>
        <v>17002.125</v>
      </c>
      <c r="H113" s="4" cm="1">
        <f t="array" ref="H113">SUMPRODUCT(--(SUM(G113:G113)&gt;PARAMETRELER!$D$21:$D$24), (SUM(G113:G113)-PARAMETRELER!$D$21:$D$24), {0.15;0.05;0.07;0.08})-SUM($H$2:$H$2)</f>
        <v>2550.3187499999999</v>
      </c>
      <c r="I113" s="4">
        <f>PARAMETRELER!$D$8</f>
        <v>2550.3187499999999</v>
      </c>
      <c r="J113" s="4">
        <f t="shared" si="379"/>
        <v>17002.125</v>
      </c>
      <c r="K113" s="4">
        <v>0</v>
      </c>
      <c r="L113" s="4">
        <f t="shared" si="206"/>
        <v>20002.5</v>
      </c>
      <c r="M113" s="4">
        <f>PARAMETRELER!$D$6</f>
        <v>20002.5</v>
      </c>
      <c r="N113" s="4">
        <f t="shared" si="313"/>
        <v>0</v>
      </c>
      <c r="O113" s="4">
        <f>IF(C113&lt;=PARAMETRELER!$D$6,0,N113*0.00759)</f>
        <v>0</v>
      </c>
      <c r="P113" s="20">
        <f t="shared" si="207"/>
        <v>17002.125</v>
      </c>
      <c r="Q113" s="21">
        <f t="shared" si="208"/>
        <v>4100.5124999999998</v>
      </c>
      <c r="R113" s="21">
        <f t="shared" si="209"/>
        <v>400.05</v>
      </c>
      <c r="S113" s="22">
        <f t="shared" si="210"/>
        <v>24503.0625</v>
      </c>
      <c r="T113" s="44">
        <f t="shared" si="211"/>
        <v>1000.125</v>
      </c>
      <c r="U113" s="45">
        <f t="shared" si="380"/>
        <v>23502.9375</v>
      </c>
      <c r="W113" s="3">
        <v>111</v>
      </c>
      <c r="X113" s="3" t="str">
        <f t="shared" si="212"/>
        <v xml:space="preserve"> AD SOYAD 111</v>
      </c>
      <c r="Y113" s="4">
        <f t="shared" si="213"/>
        <v>20002.5</v>
      </c>
      <c r="Z113" s="4">
        <f>PARAMETRELER!$D$4</f>
        <v>150018.75</v>
      </c>
      <c r="AA113" s="4">
        <f t="shared" si="381"/>
        <v>2800.3500000000004</v>
      </c>
      <c r="AB113" s="4">
        <f t="shared" si="382"/>
        <v>200.02500000000001</v>
      </c>
      <c r="AC113" s="4">
        <f t="shared" si="383"/>
        <v>17002.125</v>
      </c>
      <c r="AD113" s="4" cm="1">
        <f t="array" ref="AD113">SUMPRODUCT(--(SUM(G113,AC113)&gt;PARAMETRELER!$D$21:$D$24), (SUM(G113,AC113)-PARAMETRELER!$D$21:$D$24), {0.15;0.05;0.07;0.08})-SUM($H$2,H113)</f>
        <v>2550.3187499999999</v>
      </c>
      <c r="AE113" s="4">
        <f>PARAMETRELER!$D$9</f>
        <v>2550.3187499999999</v>
      </c>
      <c r="AF113" s="4">
        <f t="shared" si="384"/>
        <v>34004.25</v>
      </c>
      <c r="AG113" s="4">
        <f t="shared" si="385"/>
        <v>17002.125</v>
      </c>
      <c r="AH113" s="4">
        <f t="shared" si="386"/>
        <v>20002.5</v>
      </c>
      <c r="AI113" s="4">
        <f>PARAMETRELER!$D$6</f>
        <v>20002.5</v>
      </c>
      <c r="AJ113" s="4">
        <f t="shared" si="316"/>
        <v>0</v>
      </c>
      <c r="AK113" s="4">
        <f>IF(Y113&lt;=PARAMETRELER!$D$6,0,AJ113*0.00759)</f>
        <v>0</v>
      </c>
      <c r="AL113" s="20">
        <f t="shared" si="387"/>
        <v>17002.125</v>
      </c>
      <c r="AM113" s="21">
        <f t="shared" si="388"/>
        <v>4100.5124999999998</v>
      </c>
      <c r="AN113" s="21">
        <f t="shared" si="389"/>
        <v>400.05</v>
      </c>
      <c r="AO113" s="22">
        <f t="shared" si="390"/>
        <v>24503.0625</v>
      </c>
      <c r="AP113" s="44">
        <f t="shared" si="391"/>
        <v>1000.125</v>
      </c>
      <c r="AQ113" s="45">
        <f t="shared" si="392"/>
        <v>23502.9375</v>
      </c>
      <c r="AS113" s="3">
        <v>111</v>
      </c>
      <c r="AT113" s="3" t="str">
        <f t="shared" si="393"/>
        <v xml:space="preserve"> AD SOYAD 111</v>
      </c>
      <c r="AU113" s="4">
        <f t="shared" si="394"/>
        <v>20002.5</v>
      </c>
      <c r="AV113" s="4">
        <f>PARAMETRELER!$D$4</f>
        <v>150018.75</v>
      </c>
      <c r="AW113" s="4">
        <f t="shared" si="395"/>
        <v>2800.3500000000004</v>
      </c>
      <c r="AX113" s="4">
        <f t="shared" si="396"/>
        <v>200.02500000000001</v>
      </c>
      <c r="AY113" s="4">
        <f t="shared" si="397"/>
        <v>17002.125</v>
      </c>
      <c r="AZ113" s="4" cm="1">
        <f t="array" ref="AZ113">SUMPRODUCT(--(SUM(G113,AC113,AY113)&gt;PARAMETRELER!$D$21:$D$24), (SUM(G113,AC113,AY113)-PARAMETRELER!$D$21:$D$24), {0.15;0.05;0.07;0.08})-SUM($H$2,H113,AD113)</f>
        <v>2550.3187499999995</v>
      </c>
      <c r="BA113" s="4">
        <f>PARAMETRELER!$D$10</f>
        <v>2550.3187499999995</v>
      </c>
      <c r="BB113" s="4">
        <f t="shared" si="398"/>
        <v>51006.375</v>
      </c>
      <c r="BC113" s="4">
        <f t="shared" si="399"/>
        <v>34004.25</v>
      </c>
      <c r="BD113" s="4">
        <f t="shared" si="400"/>
        <v>20002.5</v>
      </c>
      <c r="BE113" s="4">
        <f>PARAMETRELER!$D$6</f>
        <v>20002.5</v>
      </c>
      <c r="BF113" s="4">
        <f t="shared" si="319"/>
        <v>0</v>
      </c>
      <c r="BG113" s="4">
        <f>IF(AU113&lt;=PARAMETRELER!$D$6,0,BF113*0.00759)</f>
        <v>0</v>
      </c>
      <c r="BH113" s="20">
        <f t="shared" si="401"/>
        <v>17002.125</v>
      </c>
      <c r="BI113" s="21">
        <f t="shared" si="402"/>
        <v>4100.5124999999998</v>
      </c>
      <c r="BJ113" s="21">
        <f t="shared" si="403"/>
        <v>400.05</v>
      </c>
      <c r="BK113" s="22">
        <f t="shared" si="404"/>
        <v>24503.0625</v>
      </c>
      <c r="BL113" s="44">
        <f t="shared" si="405"/>
        <v>1000.125</v>
      </c>
      <c r="BM113" s="45">
        <f t="shared" si="406"/>
        <v>23502.9375</v>
      </c>
      <c r="BO113" s="3">
        <v>111</v>
      </c>
      <c r="BP113" s="3" t="str">
        <f t="shared" si="407"/>
        <v xml:space="preserve"> AD SOYAD 111</v>
      </c>
      <c r="BQ113" s="4">
        <f t="shared" si="408"/>
        <v>20002.5</v>
      </c>
      <c r="BR113" s="4">
        <f>PARAMETRELER!$D$4</f>
        <v>150018.75</v>
      </c>
      <c r="BS113" s="4">
        <f t="shared" si="409"/>
        <v>2800.3500000000004</v>
      </c>
      <c r="BT113" s="4">
        <f t="shared" si="410"/>
        <v>200.02500000000001</v>
      </c>
      <c r="BU113" s="4">
        <f t="shared" si="411"/>
        <v>17002.125</v>
      </c>
      <c r="BV113" s="4" cm="1">
        <f t="array" ref="BV113">SUMPRODUCT(--(SUM(G113,AC113,AY113,BU113)&gt;PARAMETRELER!$D$21:$D$24), (SUM(G113,AC113,AY113,BU113)-PARAMETRELER!$D$21:$D$24), {0.15;0.05;0.07;0.08})-SUM($H$2,H113,AD113,AZ113)</f>
        <v>2550.3187500000004</v>
      </c>
      <c r="BW113" s="4">
        <f>PARAMETRELER!$D$11</f>
        <v>2550.3187500000004</v>
      </c>
      <c r="BX113" s="4">
        <f t="shared" si="412"/>
        <v>68008.5</v>
      </c>
      <c r="BY113" s="4">
        <f t="shared" si="413"/>
        <v>51006.375</v>
      </c>
      <c r="BZ113" s="4">
        <f t="shared" si="414"/>
        <v>20002.5</v>
      </c>
      <c r="CA113" s="4">
        <f>PARAMETRELER!$D$6</f>
        <v>20002.5</v>
      </c>
      <c r="CB113" s="4">
        <f t="shared" si="322"/>
        <v>0</v>
      </c>
      <c r="CC113" s="4">
        <f>IF(BQ113&lt;=PARAMETRELER!$D$6,0,CB113*0.00759)</f>
        <v>0</v>
      </c>
      <c r="CD113" s="20">
        <f t="shared" si="415"/>
        <v>17002.125</v>
      </c>
      <c r="CE113" s="21">
        <f t="shared" si="416"/>
        <v>4100.5124999999998</v>
      </c>
      <c r="CF113" s="21">
        <f t="shared" si="417"/>
        <v>400.05</v>
      </c>
      <c r="CG113" s="22">
        <f t="shared" si="418"/>
        <v>24503.0625</v>
      </c>
      <c r="CH113" s="44">
        <f t="shared" si="419"/>
        <v>1000.125</v>
      </c>
      <c r="CI113" s="45">
        <f t="shared" si="420"/>
        <v>23502.9375</v>
      </c>
      <c r="CK113" s="3">
        <v>111</v>
      </c>
      <c r="CL113" s="3" t="str">
        <f t="shared" si="421"/>
        <v xml:space="preserve"> AD SOYAD 111</v>
      </c>
      <c r="CM113" s="4">
        <f t="shared" si="422"/>
        <v>20002.5</v>
      </c>
      <c r="CN113" s="4">
        <f>PARAMETRELER!$D$4</f>
        <v>150018.75</v>
      </c>
      <c r="CO113" s="4">
        <f t="shared" si="423"/>
        <v>2800.3500000000004</v>
      </c>
      <c r="CP113" s="4">
        <f t="shared" si="424"/>
        <v>200.02500000000001</v>
      </c>
      <c r="CQ113" s="4">
        <f t="shared" si="425"/>
        <v>17002.125</v>
      </c>
      <c r="CR113" s="4" cm="1">
        <f t="array" ref="CR113">SUMPRODUCT(--(SUM(G113,AC113,AY113,BU113,CQ113)&gt;PARAMETRELER!$D$21:$D$24), (SUM(G113,AC113,AY113,BU113,CQ113)-PARAMETRELER!$D$21:$D$24), {0.15;0.05;0.07;0.08})-SUM($H$2,H113,AD113,AZ113,BV113)</f>
        <v>2550.3187500000004</v>
      </c>
      <c r="CS113" s="4">
        <f>PARAMETRELER!$D$12</f>
        <v>2550.3187500000004</v>
      </c>
      <c r="CT113" s="4">
        <f t="shared" si="426"/>
        <v>85010.625</v>
      </c>
      <c r="CU113" s="4">
        <f t="shared" si="427"/>
        <v>68008.5</v>
      </c>
      <c r="CV113" s="4">
        <f t="shared" si="428"/>
        <v>20002.5</v>
      </c>
      <c r="CW113" s="4">
        <f>PARAMETRELER!$D$6</f>
        <v>20002.5</v>
      </c>
      <c r="CX113" s="4">
        <f t="shared" si="325"/>
        <v>0</v>
      </c>
      <c r="CY113" s="4">
        <f>IF(CM113&lt;=PARAMETRELER!$D$6,0,CX113*0.00759)</f>
        <v>0</v>
      </c>
      <c r="CZ113" s="20">
        <f t="shared" si="429"/>
        <v>17002.125</v>
      </c>
      <c r="DA113" s="21">
        <f t="shared" si="430"/>
        <v>4100.5124999999998</v>
      </c>
      <c r="DB113" s="21">
        <f t="shared" si="431"/>
        <v>400.05</v>
      </c>
      <c r="DC113" s="22">
        <f t="shared" si="432"/>
        <v>24503.0625</v>
      </c>
      <c r="DD113" s="44">
        <f t="shared" si="433"/>
        <v>1000.125</v>
      </c>
      <c r="DE113" s="45">
        <f t="shared" si="434"/>
        <v>23502.9375</v>
      </c>
      <c r="DG113" s="3">
        <v>111</v>
      </c>
      <c r="DH113" s="3" t="str">
        <f t="shared" si="435"/>
        <v xml:space="preserve"> AD SOYAD 111</v>
      </c>
      <c r="DI113" s="4">
        <f t="shared" si="436"/>
        <v>20002.5</v>
      </c>
      <c r="DJ113" s="4">
        <f>PARAMETRELER!$D$4</f>
        <v>150018.75</v>
      </c>
      <c r="DK113" s="4">
        <f t="shared" si="437"/>
        <v>2800.3500000000004</v>
      </c>
      <c r="DL113" s="4">
        <f t="shared" si="438"/>
        <v>200.02500000000001</v>
      </c>
      <c r="DM113" s="4">
        <f t="shared" si="439"/>
        <v>17002.125</v>
      </c>
      <c r="DN113" s="4" cm="1">
        <f t="array" ref="DN113">SUMPRODUCT(--(SUM(G113,AC113,AY113,BU113,CQ113,DM113)&gt;PARAMETRELER!$D$21:$D$24), (SUM(G113,AC113,AY113,BU113,CQ113,DM113)-PARAMETRELER!$D$21:$D$24), {0.15;0.05;0.07;0.08})-SUM($H$2,H113,AD113,AZ113,BV113,CR113)</f>
        <v>2550.3187499999985</v>
      </c>
      <c r="DO113" s="4">
        <f>PARAMETRELER!$D$13</f>
        <v>2550.3187499999985</v>
      </c>
      <c r="DP113" s="4">
        <f t="shared" si="440"/>
        <v>102012.75</v>
      </c>
      <c r="DQ113" s="4">
        <f t="shared" si="441"/>
        <v>85010.625</v>
      </c>
      <c r="DR113" s="4">
        <f t="shared" si="442"/>
        <v>20002.5</v>
      </c>
      <c r="DS113" s="4">
        <f>PARAMETRELER!$D$6</f>
        <v>20002.5</v>
      </c>
      <c r="DT113" s="4">
        <f t="shared" si="328"/>
        <v>0</v>
      </c>
      <c r="DU113" s="4">
        <f>IF(DI113&lt;=PARAMETRELER!$D$6,0,DT113*0.00759)</f>
        <v>0</v>
      </c>
      <c r="DV113" s="20">
        <f t="shared" si="443"/>
        <v>17002.125</v>
      </c>
      <c r="DW113" s="21">
        <f t="shared" si="444"/>
        <v>4100.5124999999998</v>
      </c>
      <c r="DX113" s="21">
        <f t="shared" si="445"/>
        <v>400.05</v>
      </c>
      <c r="DY113" s="22">
        <f t="shared" si="446"/>
        <v>24503.0625</v>
      </c>
      <c r="DZ113" s="44">
        <f t="shared" si="447"/>
        <v>1000.125</v>
      </c>
      <c r="EA113" s="45">
        <f t="shared" si="448"/>
        <v>23502.9375</v>
      </c>
      <c r="EC113" s="3">
        <v>111</v>
      </c>
      <c r="ED113" s="3" t="str">
        <f t="shared" si="449"/>
        <v xml:space="preserve"> AD SOYAD 111</v>
      </c>
      <c r="EE113" s="4">
        <f t="shared" si="329"/>
        <v>20002.5</v>
      </c>
      <c r="EF113" s="4">
        <f>PARAMETRELER!$D$4</f>
        <v>150018.75</v>
      </c>
      <c r="EG113" s="4">
        <f t="shared" si="330"/>
        <v>2800.3500000000004</v>
      </c>
      <c r="EH113" s="4">
        <f t="shared" si="331"/>
        <v>200.02500000000001</v>
      </c>
      <c r="EI113" s="4">
        <f t="shared" si="332"/>
        <v>17002.125</v>
      </c>
      <c r="EJ113" s="4" cm="1">
        <f t="array" ref="EJ113">SUMPRODUCT(--(SUM(G113,AC113,AY113,BU113,CQ113,DM113,EI113)&gt;PARAMETRELER!$D$21:$D$24), (SUM(G113,AC113,AY113,BU113,CQ113,DM113,EI113)-PARAMETRELER!$D$21:$D$24), {0.15;0.05;0.07;0.08})-SUM($H$2,H113,AD113,AZ113,BV113,CR113,DN113)</f>
        <v>3001.0625000000036</v>
      </c>
      <c r="EK113" s="4">
        <f>PARAMETRELER!$D$14</f>
        <v>3001.0625000000036</v>
      </c>
      <c r="EL113" s="4">
        <f t="shared" si="333"/>
        <v>119014.875</v>
      </c>
      <c r="EM113" s="4">
        <f t="shared" si="334"/>
        <v>102012.75</v>
      </c>
      <c r="EN113" s="4">
        <f t="shared" si="335"/>
        <v>20002.5</v>
      </c>
      <c r="EO113" s="4">
        <f>PARAMETRELER!$D$6</f>
        <v>20002.5</v>
      </c>
      <c r="EP113" s="4">
        <f t="shared" si="336"/>
        <v>0</v>
      </c>
      <c r="EQ113" s="4">
        <f>IF(EE113&lt;=PARAMETRELER!$D$6,0,EP113*0.00759)</f>
        <v>0</v>
      </c>
      <c r="ER113" s="20">
        <f t="shared" si="450"/>
        <v>17002.125</v>
      </c>
      <c r="ES113" s="21">
        <f t="shared" si="451"/>
        <v>4100.5124999999998</v>
      </c>
      <c r="ET113" s="21">
        <f t="shared" si="452"/>
        <v>400.05</v>
      </c>
      <c r="EU113" s="22">
        <f t="shared" si="453"/>
        <v>24503.0625</v>
      </c>
      <c r="EV113" s="44">
        <f t="shared" si="454"/>
        <v>1000.125</v>
      </c>
      <c r="EW113" s="45">
        <f t="shared" si="455"/>
        <v>23502.9375</v>
      </c>
      <c r="EY113" s="3">
        <v>111</v>
      </c>
      <c r="EZ113" s="3" t="str">
        <f t="shared" si="456"/>
        <v xml:space="preserve"> AD SOYAD 111</v>
      </c>
      <c r="FA113" s="4">
        <f t="shared" si="337"/>
        <v>20002.5</v>
      </c>
      <c r="FB113" s="4">
        <f>PARAMETRELER!$D$4</f>
        <v>150018.75</v>
      </c>
      <c r="FC113" s="4">
        <f t="shared" si="338"/>
        <v>2800.3500000000004</v>
      </c>
      <c r="FD113" s="4">
        <f t="shared" si="339"/>
        <v>200.02500000000001</v>
      </c>
      <c r="FE113" s="4">
        <f t="shared" si="340"/>
        <v>17002.125</v>
      </c>
      <c r="FF113" s="4" cm="1">
        <f t="array" ref="FF113">SUMPRODUCT(--(SUM(G113,AC113,AY113,BU113,CQ113,DM113,EI113,FE113)&gt;PARAMETRELER!$D$21:$D$24), (SUM(G113,AC113,AY113,BU113,CQ113,DM113,EI113,FE113)-PARAMETRELER!$D$21:$D$24), {0.15;0.05;0.07;0.08})-SUM($H$2,H113,AD113,AZ113,BV113,CR113,DN113,EJ113)</f>
        <v>3400.4249999999956</v>
      </c>
      <c r="FG113" s="4">
        <f>PARAMETRELER!$D$15</f>
        <v>3400.4249999999956</v>
      </c>
      <c r="FH113" s="4">
        <f t="shared" si="341"/>
        <v>136017</v>
      </c>
      <c r="FI113" s="4">
        <f t="shared" si="342"/>
        <v>119014.875</v>
      </c>
      <c r="FJ113" s="4">
        <f t="shared" si="343"/>
        <v>20002.5</v>
      </c>
      <c r="FK113" s="4">
        <f>PARAMETRELER!$D$6</f>
        <v>20002.5</v>
      </c>
      <c r="FL113" s="4">
        <f t="shared" si="344"/>
        <v>0</v>
      </c>
      <c r="FM113" s="4">
        <f>IF(FA113&lt;=PARAMETRELER!$D$6,0,FL113*0.00759)</f>
        <v>0</v>
      </c>
      <c r="FN113" s="20">
        <f t="shared" si="457"/>
        <v>17002.125</v>
      </c>
      <c r="FO113" s="21">
        <f t="shared" si="458"/>
        <v>4100.5124999999998</v>
      </c>
      <c r="FP113" s="21">
        <f t="shared" si="459"/>
        <v>400.05</v>
      </c>
      <c r="FQ113" s="22">
        <f t="shared" si="460"/>
        <v>24503.0625</v>
      </c>
      <c r="FR113" s="44">
        <f t="shared" si="461"/>
        <v>1000.125</v>
      </c>
      <c r="FS113" s="45">
        <f t="shared" si="462"/>
        <v>23502.9375</v>
      </c>
      <c r="FU113" s="3">
        <v>111</v>
      </c>
      <c r="FV113" s="3" t="str">
        <f t="shared" si="463"/>
        <v xml:space="preserve"> AD SOYAD 111</v>
      </c>
      <c r="FW113" s="4">
        <f t="shared" si="345"/>
        <v>20002.5</v>
      </c>
      <c r="FX113" s="4">
        <f>PARAMETRELER!$D$4</f>
        <v>150018.75</v>
      </c>
      <c r="FY113" s="4">
        <f t="shared" si="346"/>
        <v>2800.3500000000004</v>
      </c>
      <c r="FZ113" s="4">
        <f t="shared" si="347"/>
        <v>200.02500000000001</v>
      </c>
      <c r="GA113" s="4">
        <f t="shared" si="348"/>
        <v>17002.125</v>
      </c>
      <c r="GB113" s="4" cm="1">
        <f t="array" ref="GB113">SUMPRODUCT(--(SUM(G113,AC113,AY113,BU113,CQ113,DM113,EI113,FE113,GA113)&gt;PARAMETRELER!$D$21:$D$24), (SUM(G113,AC113,AY113,BU113,CQ113,DM113,EI113,FE113,GA113)-PARAMETRELER!$D$21:$D$24), {0.15;0.05;0.07;0.08})-SUM($H$2,H113,AD113,AZ113,BV113,CR113,DN113,EJ113,FF113)</f>
        <v>3400.4249999999993</v>
      </c>
      <c r="GC113" s="4">
        <f>PARAMETRELER!$D$16</f>
        <v>3400.4249999999993</v>
      </c>
      <c r="GD113" s="4">
        <f t="shared" si="349"/>
        <v>153019.125</v>
      </c>
      <c r="GE113" s="4">
        <f t="shared" si="350"/>
        <v>136017</v>
      </c>
      <c r="GF113" s="4">
        <f t="shared" si="351"/>
        <v>20002.5</v>
      </c>
      <c r="GG113" s="4">
        <f>PARAMETRELER!$D$6</f>
        <v>20002.5</v>
      </c>
      <c r="GH113" s="4">
        <f t="shared" si="352"/>
        <v>0</v>
      </c>
      <c r="GI113" s="4">
        <f>IF(FW113&lt;=PARAMETRELER!$D$6,0,GH113*0.00759)</f>
        <v>0</v>
      </c>
      <c r="GJ113" s="20">
        <f t="shared" si="464"/>
        <v>17002.125</v>
      </c>
      <c r="GK113" s="21">
        <f t="shared" si="465"/>
        <v>4100.5124999999998</v>
      </c>
      <c r="GL113" s="21">
        <f t="shared" si="466"/>
        <v>400.05</v>
      </c>
      <c r="GM113" s="22">
        <f t="shared" si="467"/>
        <v>24503.0625</v>
      </c>
      <c r="GN113" s="44">
        <f t="shared" si="468"/>
        <v>1000.125</v>
      </c>
      <c r="GO113" s="45">
        <f t="shared" si="469"/>
        <v>23502.9375</v>
      </c>
      <c r="GQ113" s="3">
        <v>111</v>
      </c>
      <c r="GR113" s="3" t="str">
        <f t="shared" si="470"/>
        <v xml:space="preserve"> AD SOYAD 111</v>
      </c>
      <c r="GS113" s="4">
        <f t="shared" si="353"/>
        <v>20002.5</v>
      </c>
      <c r="GT113" s="4">
        <f>PARAMETRELER!$D$4</f>
        <v>150018.75</v>
      </c>
      <c r="GU113" s="4">
        <f t="shared" si="354"/>
        <v>2800.3500000000004</v>
      </c>
      <c r="GV113" s="4">
        <f t="shared" si="355"/>
        <v>200.02500000000001</v>
      </c>
      <c r="GW113" s="4">
        <f t="shared" si="356"/>
        <v>17002.125</v>
      </c>
      <c r="GX113" s="4" cm="1">
        <f t="array" ref="GX113">SUMPRODUCT(--(SUM(G113,AC113,AY113,BU113,CQ113,DM113,EI113,FE113,GA113,GW113)&gt;PARAMETRELER!$D$21:$D$24), (SUM(G113,AC113,AY113,BU113,CQ113,DM113,EI113,FE113,GA113,GW113)-PARAMETRELER!$D$21:$D$24), {0.15;0.05;0.07;0.08})-SUM($H$2,H113,AD113,AZ113,BV113,CR113,DN113,EJ113,FF113,GB113)</f>
        <v>3400.4250000000029</v>
      </c>
      <c r="GY113" s="4">
        <f>PARAMETRELER!$D$17</f>
        <v>3400.4250000000029</v>
      </c>
      <c r="GZ113" s="4">
        <f t="shared" si="357"/>
        <v>170021.25</v>
      </c>
      <c r="HA113" s="4">
        <f t="shared" si="358"/>
        <v>153019.125</v>
      </c>
      <c r="HB113" s="4">
        <f t="shared" si="359"/>
        <v>20002.5</v>
      </c>
      <c r="HC113" s="4">
        <f>PARAMETRELER!$D$6</f>
        <v>20002.5</v>
      </c>
      <c r="HD113" s="4">
        <f t="shared" si="360"/>
        <v>0</v>
      </c>
      <c r="HE113" s="4">
        <f>IF(GS113&lt;=PARAMETRELER!$D$6,0,HD113*0.00759)</f>
        <v>0</v>
      </c>
      <c r="HF113" s="20">
        <f t="shared" si="471"/>
        <v>17002.125</v>
      </c>
      <c r="HG113" s="21">
        <f t="shared" si="472"/>
        <v>4100.5124999999998</v>
      </c>
      <c r="HH113" s="21">
        <f t="shared" si="473"/>
        <v>400.05</v>
      </c>
      <c r="HI113" s="22">
        <f t="shared" si="474"/>
        <v>24503.0625</v>
      </c>
      <c r="HJ113" s="44">
        <f t="shared" si="475"/>
        <v>1000.125</v>
      </c>
      <c r="HK113" s="45">
        <f t="shared" si="476"/>
        <v>23502.9375</v>
      </c>
      <c r="HM113" s="3">
        <v>111</v>
      </c>
      <c r="HN113" s="3" t="str">
        <f t="shared" si="477"/>
        <v xml:space="preserve"> AD SOYAD 111</v>
      </c>
      <c r="HO113" s="4">
        <f t="shared" si="361"/>
        <v>20002.5</v>
      </c>
      <c r="HP113" s="4">
        <f>PARAMETRELER!$D$4</f>
        <v>150018.75</v>
      </c>
      <c r="HQ113" s="4">
        <f t="shared" si="362"/>
        <v>2800.3500000000004</v>
      </c>
      <c r="HR113" s="4">
        <f t="shared" si="363"/>
        <v>200.02500000000001</v>
      </c>
      <c r="HS113" s="4">
        <f t="shared" si="364"/>
        <v>17002.125</v>
      </c>
      <c r="HT113" s="4" cm="1">
        <f t="array" ref="HT113">SUMPRODUCT(--(SUM(G113,AC113,AY113,BU113,CQ113,DM113,EI113,FE113,GA113,GW113,HS113)&gt;PARAMETRELER!$D$21:$D$24), (SUM(G113,AC113,AY113,BU113,CQ113,DM113,EI113,FE113,GA113,GW113,HS113)-PARAMETRELER!$D$21:$D$24), {0.15;0.05;0.07;0.08})-SUM($H$2,H113,AD113,AZ113,BV113,CR113,DN113,EJ113,FF113,GB113,GX113)</f>
        <v>3400.4249999999993</v>
      </c>
      <c r="HU113" s="4">
        <f>PARAMETRELER!$D$18</f>
        <v>3400.4249999999993</v>
      </c>
      <c r="HV113" s="4">
        <f t="shared" si="365"/>
        <v>187023.375</v>
      </c>
      <c r="HW113" s="4">
        <f t="shared" si="366"/>
        <v>170021.25</v>
      </c>
      <c r="HX113" s="4">
        <f t="shared" si="367"/>
        <v>20002.5</v>
      </c>
      <c r="HY113" s="4">
        <f>PARAMETRELER!$D$6</f>
        <v>20002.5</v>
      </c>
      <c r="HZ113" s="4">
        <f t="shared" si="368"/>
        <v>0</v>
      </c>
      <c r="IA113" s="4">
        <f>IF(HO113&lt;=PARAMETRELER!$D$6,0,HZ113*0.00759)</f>
        <v>0</v>
      </c>
      <c r="IB113" s="20">
        <f t="shared" si="478"/>
        <v>17002.125</v>
      </c>
      <c r="IC113" s="21">
        <f t="shared" si="479"/>
        <v>4100.5124999999998</v>
      </c>
      <c r="ID113" s="21">
        <f t="shared" si="480"/>
        <v>400.05</v>
      </c>
      <c r="IE113" s="22">
        <f t="shared" si="481"/>
        <v>24503.0625</v>
      </c>
      <c r="IF113" s="44">
        <f t="shared" si="482"/>
        <v>1000.125</v>
      </c>
      <c r="IG113" s="45">
        <f t="shared" si="483"/>
        <v>23502.9375</v>
      </c>
      <c r="II113" s="3">
        <v>111</v>
      </c>
      <c r="IJ113" s="3" t="str">
        <f t="shared" si="484"/>
        <v xml:space="preserve"> AD SOYAD 111</v>
      </c>
      <c r="IK113" s="4">
        <f t="shared" si="369"/>
        <v>20002.5</v>
      </c>
      <c r="IL113" s="4">
        <f>PARAMETRELER!$D$4</f>
        <v>150018.75</v>
      </c>
      <c r="IM113" s="4">
        <f t="shared" si="370"/>
        <v>2800.3500000000004</v>
      </c>
      <c r="IN113" s="4">
        <f t="shared" si="371"/>
        <v>200.02500000000001</v>
      </c>
      <c r="IO113" s="4">
        <f t="shared" si="372"/>
        <v>17002.125</v>
      </c>
      <c r="IP113" s="4" cm="1">
        <f t="array" ref="IP113">SUMPRODUCT(--(SUM(G113,AC113,AY113,BU113,CQ113,DM113,EI113,FE113,GA113,GW113,HS113,IO113)&gt;PARAMETRELER!$D$21:$D$24), (SUM(G113,AC113,AY113,BU113,CQ113,DM113,EI113,FE113,GA113,GW113,HS113,IO113)-PARAMETRELER!$D$21:$D$24), {0.15;0.05;0.07;0.08})-SUM($H$2,H113,AD113,AZ113,BV113,CR113,DN113,EJ113,FF113,GB113,GX113,HT113)</f>
        <v>3400.4249999999993</v>
      </c>
      <c r="IQ113" s="4">
        <f>PARAMETRELER!$D$19</f>
        <v>3400.4249999999993</v>
      </c>
      <c r="IR113" s="4">
        <f t="shared" si="373"/>
        <v>204025.5</v>
      </c>
      <c r="IS113" s="4">
        <f t="shared" si="374"/>
        <v>187023.375</v>
      </c>
      <c r="IT113" s="4">
        <f t="shared" si="375"/>
        <v>20002.5</v>
      </c>
      <c r="IU113" s="4">
        <f>PARAMETRELER!$D$6</f>
        <v>20002.5</v>
      </c>
      <c r="IV113" s="4">
        <f t="shared" si="376"/>
        <v>0</v>
      </c>
      <c r="IW113" s="4">
        <f>IF(IK113&lt;=PARAMETRELER!$D$6,0,IV113*0.00759)</f>
        <v>0</v>
      </c>
      <c r="IX113" s="20">
        <f t="shared" si="485"/>
        <v>17002.125</v>
      </c>
      <c r="IY113" s="21">
        <f t="shared" si="486"/>
        <v>4100.5124999999998</v>
      </c>
      <c r="IZ113" s="21">
        <f t="shared" si="487"/>
        <v>400.05</v>
      </c>
      <c r="JA113" s="22">
        <f t="shared" si="488"/>
        <v>24503.0625</v>
      </c>
      <c r="JB113" s="44">
        <f t="shared" si="489"/>
        <v>1000.125</v>
      </c>
      <c r="JC113" s="45">
        <f t="shared" si="490"/>
        <v>23502.9375</v>
      </c>
    </row>
    <row r="114" spans="1:263" ht="15.6" x14ac:dyDescent="0.3">
      <c r="A114" s="2">
        <v>112</v>
      </c>
      <c r="B114" s="2" t="str">
        <f>'YILLIK MALİYET RAPORU'!B114</f>
        <v xml:space="preserve"> AD SOYAD 112</v>
      </c>
      <c r="C114" s="7">
        <f>'YILLIK MALİYET RAPORU'!C114</f>
        <v>20002.5</v>
      </c>
      <c r="D114" s="11">
        <f>PARAMETRELER!$D$4</f>
        <v>150018.75</v>
      </c>
      <c r="E114" s="7">
        <f t="shared" si="202"/>
        <v>2800.3500000000004</v>
      </c>
      <c r="F114" s="7">
        <f t="shared" si="203"/>
        <v>200.02500000000001</v>
      </c>
      <c r="G114" s="7">
        <f t="shared" si="204"/>
        <v>17002.125</v>
      </c>
      <c r="H114" s="7" cm="1">
        <f t="array" ref="H114">SUMPRODUCT(--(SUM(G114:G114)&gt;PARAMETRELER!$D$21:$D$24), (SUM(G114:G114)-PARAMETRELER!$D$21:$D$24), {0.15;0.05;0.07;0.08})-SUM($H$2:$H$2)</f>
        <v>2550.3187499999999</v>
      </c>
      <c r="I114" s="7">
        <f>PARAMETRELER!$D$8</f>
        <v>2550.3187499999999</v>
      </c>
      <c r="J114" s="7">
        <f t="shared" si="379"/>
        <v>17002.125</v>
      </c>
      <c r="K114" s="7">
        <v>0</v>
      </c>
      <c r="L114" s="7">
        <f t="shared" si="206"/>
        <v>20002.5</v>
      </c>
      <c r="M114" s="5">
        <f>PARAMETRELER!$D$6</f>
        <v>20002.5</v>
      </c>
      <c r="N114" s="7">
        <f t="shared" si="313"/>
        <v>0</v>
      </c>
      <c r="O114" s="7">
        <f>IF(C114&lt;=PARAMETRELER!$D$6,0,N114*0.00759)</f>
        <v>0</v>
      </c>
      <c r="P114" s="20">
        <f t="shared" si="207"/>
        <v>17002.125</v>
      </c>
      <c r="Q114" s="21">
        <f t="shared" si="208"/>
        <v>4100.5124999999998</v>
      </c>
      <c r="R114" s="21">
        <f t="shared" si="209"/>
        <v>400.05</v>
      </c>
      <c r="S114" s="20">
        <f t="shared" si="210"/>
        <v>24503.0625</v>
      </c>
      <c r="T114" s="44">
        <f t="shared" si="211"/>
        <v>1000.125</v>
      </c>
      <c r="U114" s="45">
        <f t="shared" si="380"/>
        <v>23502.9375</v>
      </c>
      <c r="W114" s="2">
        <v>112</v>
      </c>
      <c r="X114" s="2" t="str">
        <f t="shared" si="212"/>
        <v xml:space="preserve"> AD SOYAD 112</v>
      </c>
      <c r="Y114" s="7">
        <f t="shared" si="213"/>
        <v>20002.5</v>
      </c>
      <c r="Z114" s="11">
        <f>PARAMETRELER!$D$4</f>
        <v>150018.75</v>
      </c>
      <c r="AA114" s="7">
        <f t="shared" si="381"/>
        <v>2800.3500000000004</v>
      </c>
      <c r="AB114" s="7">
        <f t="shared" si="382"/>
        <v>200.02500000000001</v>
      </c>
      <c r="AC114" s="7">
        <f t="shared" si="383"/>
        <v>17002.125</v>
      </c>
      <c r="AD114" s="7" cm="1">
        <f t="array" ref="AD114">SUMPRODUCT(--(SUM(G114,AC114)&gt;PARAMETRELER!$D$21:$D$24), (SUM(G114,AC114)-PARAMETRELER!$D$21:$D$24), {0.15;0.05;0.07;0.08})-SUM($H$2,H114)</f>
        <v>2550.3187499999999</v>
      </c>
      <c r="AE114" s="7">
        <f>PARAMETRELER!$D$9</f>
        <v>2550.3187499999999</v>
      </c>
      <c r="AF114" s="7">
        <f t="shared" si="384"/>
        <v>34004.25</v>
      </c>
      <c r="AG114" s="7">
        <f t="shared" si="385"/>
        <v>17002.125</v>
      </c>
      <c r="AH114" s="7">
        <f t="shared" si="386"/>
        <v>20002.5</v>
      </c>
      <c r="AI114" s="5">
        <f>PARAMETRELER!$D$6</f>
        <v>20002.5</v>
      </c>
      <c r="AJ114" s="7">
        <f t="shared" si="316"/>
        <v>0</v>
      </c>
      <c r="AK114" s="7">
        <f>IF(Y114&lt;=PARAMETRELER!$D$6,0,AJ114*0.00759)</f>
        <v>0</v>
      </c>
      <c r="AL114" s="20">
        <f t="shared" si="387"/>
        <v>17002.125</v>
      </c>
      <c r="AM114" s="21">
        <f t="shared" si="388"/>
        <v>4100.5124999999998</v>
      </c>
      <c r="AN114" s="21">
        <f t="shared" si="389"/>
        <v>400.05</v>
      </c>
      <c r="AO114" s="20">
        <f t="shared" si="390"/>
        <v>24503.0625</v>
      </c>
      <c r="AP114" s="44">
        <f t="shared" si="391"/>
        <v>1000.125</v>
      </c>
      <c r="AQ114" s="45">
        <f t="shared" si="392"/>
        <v>23502.9375</v>
      </c>
      <c r="AS114" s="2">
        <v>112</v>
      </c>
      <c r="AT114" s="2" t="str">
        <f t="shared" si="393"/>
        <v xml:space="preserve"> AD SOYAD 112</v>
      </c>
      <c r="AU114" s="7">
        <f t="shared" si="394"/>
        <v>20002.5</v>
      </c>
      <c r="AV114" s="11">
        <f>PARAMETRELER!$D$4</f>
        <v>150018.75</v>
      </c>
      <c r="AW114" s="7">
        <f t="shared" si="395"/>
        <v>2800.3500000000004</v>
      </c>
      <c r="AX114" s="7">
        <f t="shared" si="396"/>
        <v>200.02500000000001</v>
      </c>
      <c r="AY114" s="7">
        <f t="shared" si="397"/>
        <v>17002.125</v>
      </c>
      <c r="AZ114" s="7" cm="1">
        <f t="array" ref="AZ114">SUMPRODUCT(--(SUM(G114,AC114,AY114)&gt;PARAMETRELER!$D$21:$D$24), (SUM(G114,AC114,AY114)-PARAMETRELER!$D$21:$D$24), {0.15;0.05;0.07;0.08})-SUM($H$2,H114,AD114)</f>
        <v>2550.3187499999995</v>
      </c>
      <c r="BA114" s="7">
        <f>PARAMETRELER!$D$10</f>
        <v>2550.3187499999995</v>
      </c>
      <c r="BB114" s="7">
        <f t="shared" si="398"/>
        <v>51006.375</v>
      </c>
      <c r="BC114" s="7">
        <f t="shared" si="399"/>
        <v>34004.25</v>
      </c>
      <c r="BD114" s="7">
        <f t="shared" si="400"/>
        <v>20002.5</v>
      </c>
      <c r="BE114" s="5">
        <f>PARAMETRELER!$D$6</f>
        <v>20002.5</v>
      </c>
      <c r="BF114" s="7">
        <f t="shared" si="319"/>
        <v>0</v>
      </c>
      <c r="BG114" s="7">
        <f>IF(AU114&lt;=PARAMETRELER!$D$6,0,BF114*0.00759)</f>
        <v>0</v>
      </c>
      <c r="BH114" s="20">
        <f t="shared" si="401"/>
        <v>17002.125</v>
      </c>
      <c r="BI114" s="21">
        <f t="shared" si="402"/>
        <v>4100.5124999999998</v>
      </c>
      <c r="BJ114" s="21">
        <f t="shared" si="403"/>
        <v>400.05</v>
      </c>
      <c r="BK114" s="20">
        <f t="shared" si="404"/>
        <v>24503.0625</v>
      </c>
      <c r="BL114" s="44">
        <f t="shared" si="405"/>
        <v>1000.125</v>
      </c>
      <c r="BM114" s="45">
        <f t="shared" si="406"/>
        <v>23502.9375</v>
      </c>
      <c r="BO114" s="2">
        <v>112</v>
      </c>
      <c r="BP114" s="2" t="str">
        <f t="shared" si="407"/>
        <v xml:space="preserve"> AD SOYAD 112</v>
      </c>
      <c r="BQ114" s="7">
        <f t="shared" si="408"/>
        <v>20002.5</v>
      </c>
      <c r="BR114" s="11">
        <f>PARAMETRELER!$D$4</f>
        <v>150018.75</v>
      </c>
      <c r="BS114" s="7">
        <f t="shared" si="409"/>
        <v>2800.3500000000004</v>
      </c>
      <c r="BT114" s="7">
        <f t="shared" si="410"/>
        <v>200.02500000000001</v>
      </c>
      <c r="BU114" s="7">
        <f t="shared" si="411"/>
        <v>17002.125</v>
      </c>
      <c r="BV114" s="7" cm="1">
        <f t="array" ref="BV114">SUMPRODUCT(--(SUM(G114,AC114,AY114,BU114)&gt;PARAMETRELER!$D$21:$D$24), (SUM(G114,AC114,AY114,BU114)-PARAMETRELER!$D$21:$D$24), {0.15;0.05;0.07;0.08})-SUM($H$2,H114,AD114,AZ114)</f>
        <v>2550.3187500000004</v>
      </c>
      <c r="BW114" s="7">
        <f>PARAMETRELER!$D$11</f>
        <v>2550.3187500000004</v>
      </c>
      <c r="BX114" s="7">
        <f t="shared" si="412"/>
        <v>68008.5</v>
      </c>
      <c r="BY114" s="7">
        <f t="shared" si="413"/>
        <v>51006.375</v>
      </c>
      <c r="BZ114" s="7">
        <f t="shared" si="414"/>
        <v>20002.5</v>
      </c>
      <c r="CA114" s="5">
        <f>PARAMETRELER!$D$6</f>
        <v>20002.5</v>
      </c>
      <c r="CB114" s="7">
        <f t="shared" si="322"/>
        <v>0</v>
      </c>
      <c r="CC114" s="7">
        <f>IF(BQ114&lt;=PARAMETRELER!$D$6,0,CB114*0.00759)</f>
        <v>0</v>
      </c>
      <c r="CD114" s="20">
        <f t="shared" si="415"/>
        <v>17002.125</v>
      </c>
      <c r="CE114" s="21">
        <f t="shared" si="416"/>
        <v>4100.5124999999998</v>
      </c>
      <c r="CF114" s="21">
        <f t="shared" si="417"/>
        <v>400.05</v>
      </c>
      <c r="CG114" s="20">
        <f t="shared" si="418"/>
        <v>24503.0625</v>
      </c>
      <c r="CH114" s="44">
        <f t="shared" si="419"/>
        <v>1000.125</v>
      </c>
      <c r="CI114" s="45">
        <f t="shared" si="420"/>
        <v>23502.9375</v>
      </c>
      <c r="CK114" s="2">
        <v>112</v>
      </c>
      <c r="CL114" s="2" t="str">
        <f t="shared" si="421"/>
        <v xml:space="preserve"> AD SOYAD 112</v>
      </c>
      <c r="CM114" s="7">
        <f t="shared" si="422"/>
        <v>20002.5</v>
      </c>
      <c r="CN114" s="11">
        <f>PARAMETRELER!$D$4</f>
        <v>150018.75</v>
      </c>
      <c r="CO114" s="7">
        <f t="shared" si="423"/>
        <v>2800.3500000000004</v>
      </c>
      <c r="CP114" s="7">
        <f t="shared" si="424"/>
        <v>200.02500000000001</v>
      </c>
      <c r="CQ114" s="7">
        <f t="shared" si="425"/>
        <v>17002.125</v>
      </c>
      <c r="CR114" s="7" cm="1">
        <f t="array" ref="CR114">SUMPRODUCT(--(SUM(G114,AC114,AY114,BU114,CQ114)&gt;PARAMETRELER!$D$21:$D$24), (SUM(G114,AC114,AY114,BU114,CQ114)-PARAMETRELER!$D$21:$D$24), {0.15;0.05;0.07;0.08})-SUM($H$2,H114,AD114,AZ114,BV114)</f>
        <v>2550.3187500000004</v>
      </c>
      <c r="CS114" s="7">
        <f>PARAMETRELER!$D$12</f>
        <v>2550.3187500000004</v>
      </c>
      <c r="CT114" s="7">
        <f t="shared" si="426"/>
        <v>85010.625</v>
      </c>
      <c r="CU114" s="7">
        <f t="shared" si="427"/>
        <v>68008.5</v>
      </c>
      <c r="CV114" s="7">
        <f t="shared" si="428"/>
        <v>20002.5</v>
      </c>
      <c r="CW114" s="5">
        <f>PARAMETRELER!$D$6</f>
        <v>20002.5</v>
      </c>
      <c r="CX114" s="7">
        <f t="shared" si="325"/>
        <v>0</v>
      </c>
      <c r="CY114" s="7">
        <f>IF(CM114&lt;=PARAMETRELER!$D$6,0,CX114*0.00759)</f>
        <v>0</v>
      </c>
      <c r="CZ114" s="20">
        <f t="shared" si="429"/>
        <v>17002.125</v>
      </c>
      <c r="DA114" s="21">
        <f t="shared" si="430"/>
        <v>4100.5124999999998</v>
      </c>
      <c r="DB114" s="21">
        <f t="shared" si="431"/>
        <v>400.05</v>
      </c>
      <c r="DC114" s="20">
        <f t="shared" si="432"/>
        <v>24503.0625</v>
      </c>
      <c r="DD114" s="44">
        <f t="shared" si="433"/>
        <v>1000.125</v>
      </c>
      <c r="DE114" s="45">
        <f t="shared" si="434"/>
        <v>23502.9375</v>
      </c>
      <c r="DG114" s="2">
        <v>112</v>
      </c>
      <c r="DH114" s="2" t="str">
        <f t="shared" si="435"/>
        <v xml:space="preserve"> AD SOYAD 112</v>
      </c>
      <c r="DI114" s="7">
        <f t="shared" si="436"/>
        <v>20002.5</v>
      </c>
      <c r="DJ114" s="11">
        <f>PARAMETRELER!$D$4</f>
        <v>150018.75</v>
      </c>
      <c r="DK114" s="7">
        <f t="shared" si="437"/>
        <v>2800.3500000000004</v>
      </c>
      <c r="DL114" s="7">
        <f t="shared" si="438"/>
        <v>200.02500000000001</v>
      </c>
      <c r="DM114" s="7">
        <f t="shared" si="439"/>
        <v>17002.125</v>
      </c>
      <c r="DN114" s="7" cm="1">
        <f t="array" ref="DN114">SUMPRODUCT(--(SUM(G114,AC114,AY114,BU114,CQ114,DM114)&gt;PARAMETRELER!$D$21:$D$24), (SUM(G114,AC114,AY114,BU114,CQ114,DM114)-PARAMETRELER!$D$21:$D$24), {0.15;0.05;0.07;0.08})-SUM($H$2,H114,AD114,AZ114,BV114,CR114)</f>
        <v>2550.3187499999985</v>
      </c>
      <c r="DO114" s="7">
        <f>PARAMETRELER!$D$13</f>
        <v>2550.3187499999985</v>
      </c>
      <c r="DP114" s="7">
        <f t="shared" si="440"/>
        <v>102012.75</v>
      </c>
      <c r="DQ114" s="7">
        <f t="shared" si="441"/>
        <v>85010.625</v>
      </c>
      <c r="DR114" s="7">
        <f t="shared" si="442"/>
        <v>20002.5</v>
      </c>
      <c r="DS114" s="5">
        <f>PARAMETRELER!$D$6</f>
        <v>20002.5</v>
      </c>
      <c r="DT114" s="7">
        <f t="shared" si="328"/>
        <v>0</v>
      </c>
      <c r="DU114" s="7">
        <f>IF(DI114&lt;=PARAMETRELER!$D$6,0,DT114*0.00759)</f>
        <v>0</v>
      </c>
      <c r="DV114" s="20">
        <f t="shared" si="443"/>
        <v>17002.125</v>
      </c>
      <c r="DW114" s="21">
        <f t="shared" si="444"/>
        <v>4100.5124999999998</v>
      </c>
      <c r="DX114" s="21">
        <f t="shared" si="445"/>
        <v>400.05</v>
      </c>
      <c r="DY114" s="20">
        <f t="shared" si="446"/>
        <v>24503.0625</v>
      </c>
      <c r="DZ114" s="44">
        <f t="shared" si="447"/>
        <v>1000.125</v>
      </c>
      <c r="EA114" s="45">
        <f t="shared" si="448"/>
        <v>23502.9375</v>
      </c>
      <c r="EC114" s="2">
        <v>112</v>
      </c>
      <c r="ED114" s="2" t="str">
        <f t="shared" si="449"/>
        <v xml:space="preserve"> AD SOYAD 112</v>
      </c>
      <c r="EE114" s="7">
        <f t="shared" si="329"/>
        <v>20002.5</v>
      </c>
      <c r="EF114" s="11">
        <f>PARAMETRELER!$D$4</f>
        <v>150018.75</v>
      </c>
      <c r="EG114" s="7">
        <f t="shared" si="330"/>
        <v>2800.3500000000004</v>
      </c>
      <c r="EH114" s="7">
        <f t="shared" si="331"/>
        <v>200.02500000000001</v>
      </c>
      <c r="EI114" s="7">
        <f t="shared" si="332"/>
        <v>17002.125</v>
      </c>
      <c r="EJ114" s="7" cm="1">
        <f t="array" ref="EJ114">SUMPRODUCT(--(SUM(G114,AC114,AY114,BU114,CQ114,DM114,EI114)&gt;PARAMETRELER!$D$21:$D$24), (SUM(G114,AC114,AY114,BU114,CQ114,DM114,EI114)-PARAMETRELER!$D$21:$D$24), {0.15;0.05;0.07;0.08})-SUM($H$2,H114,AD114,AZ114,BV114,CR114,DN114)</f>
        <v>3001.0625000000036</v>
      </c>
      <c r="EK114" s="7">
        <f>PARAMETRELER!$D$14</f>
        <v>3001.0625000000036</v>
      </c>
      <c r="EL114" s="7">
        <f t="shared" si="333"/>
        <v>119014.875</v>
      </c>
      <c r="EM114" s="7">
        <f t="shared" si="334"/>
        <v>102012.75</v>
      </c>
      <c r="EN114" s="7">
        <f t="shared" si="335"/>
        <v>20002.5</v>
      </c>
      <c r="EO114" s="5">
        <f>PARAMETRELER!$D$6</f>
        <v>20002.5</v>
      </c>
      <c r="EP114" s="7">
        <f t="shared" si="336"/>
        <v>0</v>
      </c>
      <c r="EQ114" s="7">
        <f>IF(EE114&lt;=PARAMETRELER!$D$6,0,EP114*0.00759)</f>
        <v>0</v>
      </c>
      <c r="ER114" s="20">
        <f t="shared" si="450"/>
        <v>17002.125</v>
      </c>
      <c r="ES114" s="21">
        <f t="shared" si="451"/>
        <v>4100.5124999999998</v>
      </c>
      <c r="ET114" s="21">
        <f t="shared" si="452"/>
        <v>400.05</v>
      </c>
      <c r="EU114" s="20">
        <f t="shared" si="453"/>
        <v>24503.0625</v>
      </c>
      <c r="EV114" s="44">
        <f t="shared" si="454"/>
        <v>1000.125</v>
      </c>
      <c r="EW114" s="45">
        <f t="shared" si="455"/>
        <v>23502.9375</v>
      </c>
      <c r="EY114" s="2">
        <v>112</v>
      </c>
      <c r="EZ114" s="2" t="str">
        <f t="shared" si="456"/>
        <v xml:space="preserve"> AD SOYAD 112</v>
      </c>
      <c r="FA114" s="7">
        <f t="shared" si="337"/>
        <v>20002.5</v>
      </c>
      <c r="FB114" s="11">
        <f>PARAMETRELER!$D$4</f>
        <v>150018.75</v>
      </c>
      <c r="FC114" s="7">
        <f t="shared" si="338"/>
        <v>2800.3500000000004</v>
      </c>
      <c r="FD114" s="7">
        <f t="shared" si="339"/>
        <v>200.02500000000001</v>
      </c>
      <c r="FE114" s="7">
        <f t="shared" si="340"/>
        <v>17002.125</v>
      </c>
      <c r="FF114" s="7" cm="1">
        <f t="array" ref="FF114">SUMPRODUCT(--(SUM(G114,AC114,AY114,BU114,CQ114,DM114,EI114,FE114)&gt;PARAMETRELER!$D$21:$D$24), (SUM(G114,AC114,AY114,BU114,CQ114,DM114,EI114,FE114)-PARAMETRELER!$D$21:$D$24), {0.15;0.05;0.07;0.08})-SUM($H$2,H114,AD114,AZ114,BV114,CR114,DN114,EJ114)</f>
        <v>3400.4249999999956</v>
      </c>
      <c r="FG114" s="7">
        <f>PARAMETRELER!$D$15</f>
        <v>3400.4249999999956</v>
      </c>
      <c r="FH114" s="7">
        <f t="shared" si="341"/>
        <v>136017</v>
      </c>
      <c r="FI114" s="7">
        <f t="shared" si="342"/>
        <v>119014.875</v>
      </c>
      <c r="FJ114" s="7">
        <f t="shared" si="343"/>
        <v>20002.5</v>
      </c>
      <c r="FK114" s="5">
        <f>PARAMETRELER!$D$6</f>
        <v>20002.5</v>
      </c>
      <c r="FL114" s="7">
        <f t="shared" si="344"/>
        <v>0</v>
      </c>
      <c r="FM114" s="7">
        <f>IF(FA114&lt;=PARAMETRELER!$D$6,0,FL114*0.00759)</f>
        <v>0</v>
      </c>
      <c r="FN114" s="20">
        <f t="shared" si="457"/>
        <v>17002.125</v>
      </c>
      <c r="FO114" s="21">
        <f t="shared" si="458"/>
        <v>4100.5124999999998</v>
      </c>
      <c r="FP114" s="21">
        <f t="shared" si="459"/>
        <v>400.05</v>
      </c>
      <c r="FQ114" s="20">
        <f t="shared" si="460"/>
        <v>24503.0625</v>
      </c>
      <c r="FR114" s="44">
        <f t="shared" si="461"/>
        <v>1000.125</v>
      </c>
      <c r="FS114" s="45">
        <f t="shared" si="462"/>
        <v>23502.9375</v>
      </c>
      <c r="FU114" s="2">
        <v>112</v>
      </c>
      <c r="FV114" s="2" t="str">
        <f t="shared" si="463"/>
        <v xml:space="preserve"> AD SOYAD 112</v>
      </c>
      <c r="FW114" s="7">
        <f t="shared" si="345"/>
        <v>20002.5</v>
      </c>
      <c r="FX114" s="11">
        <f>PARAMETRELER!$D$4</f>
        <v>150018.75</v>
      </c>
      <c r="FY114" s="7">
        <f t="shared" si="346"/>
        <v>2800.3500000000004</v>
      </c>
      <c r="FZ114" s="7">
        <f t="shared" si="347"/>
        <v>200.02500000000001</v>
      </c>
      <c r="GA114" s="7">
        <f t="shared" si="348"/>
        <v>17002.125</v>
      </c>
      <c r="GB114" s="7" cm="1">
        <f t="array" ref="GB114">SUMPRODUCT(--(SUM(G114,AC114,AY114,BU114,CQ114,DM114,EI114,FE114,GA114)&gt;PARAMETRELER!$D$21:$D$24), (SUM(G114,AC114,AY114,BU114,CQ114,DM114,EI114,FE114,GA114)-PARAMETRELER!$D$21:$D$24), {0.15;0.05;0.07;0.08})-SUM($H$2,H114,AD114,AZ114,BV114,CR114,DN114,EJ114,FF114)</f>
        <v>3400.4249999999993</v>
      </c>
      <c r="GC114" s="7">
        <f>PARAMETRELER!$D$16</f>
        <v>3400.4249999999993</v>
      </c>
      <c r="GD114" s="7">
        <f t="shared" si="349"/>
        <v>153019.125</v>
      </c>
      <c r="GE114" s="7">
        <f t="shared" si="350"/>
        <v>136017</v>
      </c>
      <c r="GF114" s="7">
        <f t="shared" si="351"/>
        <v>20002.5</v>
      </c>
      <c r="GG114" s="5">
        <f>PARAMETRELER!$D$6</f>
        <v>20002.5</v>
      </c>
      <c r="GH114" s="7">
        <f t="shared" si="352"/>
        <v>0</v>
      </c>
      <c r="GI114" s="7">
        <f>IF(FW114&lt;=PARAMETRELER!$D$6,0,GH114*0.00759)</f>
        <v>0</v>
      </c>
      <c r="GJ114" s="20">
        <f t="shared" si="464"/>
        <v>17002.125</v>
      </c>
      <c r="GK114" s="21">
        <f t="shared" si="465"/>
        <v>4100.5124999999998</v>
      </c>
      <c r="GL114" s="21">
        <f t="shared" si="466"/>
        <v>400.05</v>
      </c>
      <c r="GM114" s="20">
        <f t="shared" si="467"/>
        <v>24503.0625</v>
      </c>
      <c r="GN114" s="44">
        <f t="shared" si="468"/>
        <v>1000.125</v>
      </c>
      <c r="GO114" s="45">
        <f t="shared" si="469"/>
        <v>23502.9375</v>
      </c>
      <c r="GQ114" s="2">
        <v>112</v>
      </c>
      <c r="GR114" s="2" t="str">
        <f t="shared" si="470"/>
        <v xml:space="preserve"> AD SOYAD 112</v>
      </c>
      <c r="GS114" s="7">
        <f t="shared" si="353"/>
        <v>20002.5</v>
      </c>
      <c r="GT114" s="11">
        <f>PARAMETRELER!$D$4</f>
        <v>150018.75</v>
      </c>
      <c r="GU114" s="7">
        <f t="shared" si="354"/>
        <v>2800.3500000000004</v>
      </c>
      <c r="GV114" s="7">
        <f t="shared" si="355"/>
        <v>200.02500000000001</v>
      </c>
      <c r="GW114" s="7">
        <f t="shared" si="356"/>
        <v>17002.125</v>
      </c>
      <c r="GX114" s="7" cm="1">
        <f t="array" ref="GX114">SUMPRODUCT(--(SUM(G114,AC114,AY114,BU114,CQ114,DM114,EI114,FE114,GA114,GW114)&gt;PARAMETRELER!$D$21:$D$24), (SUM(G114,AC114,AY114,BU114,CQ114,DM114,EI114,FE114,GA114,GW114)-PARAMETRELER!$D$21:$D$24), {0.15;0.05;0.07;0.08})-SUM($H$2,H114,AD114,AZ114,BV114,CR114,DN114,EJ114,FF114,GB114)</f>
        <v>3400.4250000000029</v>
      </c>
      <c r="GY114" s="7">
        <f>PARAMETRELER!$D$17</f>
        <v>3400.4250000000029</v>
      </c>
      <c r="GZ114" s="7">
        <f t="shared" si="357"/>
        <v>170021.25</v>
      </c>
      <c r="HA114" s="7">
        <f t="shared" si="358"/>
        <v>153019.125</v>
      </c>
      <c r="HB114" s="7">
        <f t="shared" si="359"/>
        <v>20002.5</v>
      </c>
      <c r="HC114" s="5">
        <f>PARAMETRELER!$D$6</f>
        <v>20002.5</v>
      </c>
      <c r="HD114" s="7">
        <f t="shared" si="360"/>
        <v>0</v>
      </c>
      <c r="HE114" s="7">
        <f>IF(GS114&lt;=PARAMETRELER!$D$6,0,HD114*0.00759)</f>
        <v>0</v>
      </c>
      <c r="HF114" s="20">
        <f t="shared" si="471"/>
        <v>17002.125</v>
      </c>
      <c r="HG114" s="21">
        <f t="shared" si="472"/>
        <v>4100.5124999999998</v>
      </c>
      <c r="HH114" s="21">
        <f t="shared" si="473"/>
        <v>400.05</v>
      </c>
      <c r="HI114" s="20">
        <f t="shared" si="474"/>
        <v>24503.0625</v>
      </c>
      <c r="HJ114" s="44">
        <f t="shared" si="475"/>
        <v>1000.125</v>
      </c>
      <c r="HK114" s="45">
        <f t="shared" si="476"/>
        <v>23502.9375</v>
      </c>
      <c r="HM114" s="2">
        <v>112</v>
      </c>
      <c r="HN114" s="2" t="str">
        <f t="shared" si="477"/>
        <v xml:space="preserve"> AD SOYAD 112</v>
      </c>
      <c r="HO114" s="7">
        <f t="shared" si="361"/>
        <v>20002.5</v>
      </c>
      <c r="HP114" s="11">
        <f>PARAMETRELER!$D$4</f>
        <v>150018.75</v>
      </c>
      <c r="HQ114" s="7">
        <f t="shared" si="362"/>
        <v>2800.3500000000004</v>
      </c>
      <c r="HR114" s="7">
        <f t="shared" si="363"/>
        <v>200.02500000000001</v>
      </c>
      <c r="HS114" s="7">
        <f t="shared" si="364"/>
        <v>17002.125</v>
      </c>
      <c r="HT114" s="7" cm="1">
        <f t="array" ref="HT114">SUMPRODUCT(--(SUM(G114,AC114,AY114,BU114,CQ114,DM114,EI114,FE114,GA114,GW114,HS114)&gt;PARAMETRELER!$D$21:$D$24), (SUM(G114,AC114,AY114,BU114,CQ114,DM114,EI114,FE114,GA114,GW114,HS114)-PARAMETRELER!$D$21:$D$24), {0.15;0.05;0.07;0.08})-SUM($H$2,H114,AD114,AZ114,BV114,CR114,DN114,EJ114,FF114,GB114,GX114)</f>
        <v>3400.4249999999993</v>
      </c>
      <c r="HU114" s="7">
        <f>PARAMETRELER!$D$18</f>
        <v>3400.4249999999993</v>
      </c>
      <c r="HV114" s="7">
        <f t="shared" si="365"/>
        <v>187023.375</v>
      </c>
      <c r="HW114" s="7">
        <f t="shared" si="366"/>
        <v>170021.25</v>
      </c>
      <c r="HX114" s="7">
        <f t="shared" si="367"/>
        <v>20002.5</v>
      </c>
      <c r="HY114" s="5">
        <f>PARAMETRELER!$D$6</f>
        <v>20002.5</v>
      </c>
      <c r="HZ114" s="7">
        <f t="shared" si="368"/>
        <v>0</v>
      </c>
      <c r="IA114" s="7">
        <f>IF(HO114&lt;=PARAMETRELER!$D$6,0,HZ114*0.00759)</f>
        <v>0</v>
      </c>
      <c r="IB114" s="20">
        <f t="shared" si="478"/>
        <v>17002.125</v>
      </c>
      <c r="IC114" s="21">
        <f t="shared" si="479"/>
        <v>4100.5124999999998</v>
      </c>
      <c r="ID114" s="21">
        <f t="shared" si="480"/>
        <v>400.05</v>
      </c>
      <c r="IE114" s="20">
        <f t="shared" si="481"/>
        <v>24503.0625</v>
      </c>
      <c r="IF114" s="44">
        <f t="shared" si="482"/>
        <v>1000.125</v>
      </c>
      <c r="IG114" s="45">
        <f t="shared" si="483"/>
        <v>23502.9375</v>
      </c>
      <c r="II114" s="2">
        <v>112</v>
      </c>
      <c r="IJ114" s="2" t="str">
        <f t="shared" si="484"/>
        <v xml:space="preserve"> AD SOYAD 112</v>
      </c>
      <c r="IK114" s="7">
        <f t="shared" si="369"/>
        <v>20002.5</v>
      </c>
      <c r="IL114" s="11">
        <f>PARAMETRELER!$D$4</f>
        <v>150018.75</v>
      </c>
      <c r="IM114" s="7">
        <f t="shared" si="370"/>
        <v>2800.3500000000004</v>
      </c>
      <c r="IN114" s="7">
        <f t="shared" si="371"/>
        <v>200.02500000000001</v>
      </c>
      <c r="IO114" s="7">
        <f t="shared" si="372"/>
        <v>17002.125</v>
      </c>
      <c r="IP114" s="7" cm="1">
        <f t="array" ref="IP114">SUMPRODUCT(--(SUM(G114,AC114,AY114,BU114,CQ114,DM114,EI114,FE114,GA114,GW114,HS114,IO114)&gt;PARAMETRELER!$D$21:$D$24), (SUM(G114,AC114,AY114,BU114,CQ114,DM114,EI114,FE114,GA114,GW114,HS114,IO114)-PARAMETRELER!$D$21:$D$24), {0.15;0.05;0.07;0.08})-SUM($H$2,H114,AD114,AZ114,BV114,CR114,DN114,EJ114,FF114,GB114,GX114,HT114)</f>
        <v>3400.4249999999993</v>
      </c>
      <c r="IQ114" s="7">
        <f>PARAMETRELER!$D$19</f>
        <v>3400.4249999999993</v>
      </c>
      <c r="IR114" s="7">
        <f t="shared" si="373"/>
        <v>204025.5</v>
      </c>
      <c r="IS114" s="7">
        <f t="shared" si="374"/>
        <v>187023.375</v>
      </c>
      <c r="IT114" s="7">
        <f t="shared" si="375"/>
        <v>20002.5</v>
      </c>
      <c r="IU114" s="5">
        <f>PARAMETRELER!$D$6</f>
        <v>20002.5</v>
      </c>
      <c r="IV114" s="7">
        <f t="shared" si="376"/>
        <v>0</v>
      </c>
      <c r="IW114" s="7">
        <f>IF(IK114&lt;=PARAMETRELER!$D$6,0,IV114*0.00759)</f>
        <v>0</v>
      </c>
      <c r="IX114" s="20">
        <f t="shared" si="485"/>
        <v>17002.125</v>
      </c>
      <c r="IY114" s="21">
        <f t="shared" si="486"/>
        <v>4100.5124999999998</v>
      </c>
      <c r="IZ114" s="21">
        <f t="shared" si="487"/>
        <v>400.05</v>
      </c>
      <c r="JA114" s="20">
        <f t="shared" si="488"/>
        <v>24503.0625</v>
      </c>
      <c r="JB114" s="44">
        <f t="shared" si="489"/>
        <v>1000.125</v>
      </c>
      <c r="JC114" s="45">
        <f t="shared" si="490"/>
        <v>23502.9375</v>
      </c>
    </row>
    <row r="115" spans="1:263" ht="15.6" x14ac:dyDescent="0.3">
      <c r="A115" s="3">
        <v>113</v>
      </c>
      <c r="B115" s="3" t="str">
        <f>'YILLIK MALİYET RAPORU'!B115</f>
        <v xml:space="preserve"> AD SOYAD 113</v>
      </c>
      <c r="C115" s="4">
        <f>'YILLIK MALİYET RAPORU'!C115</f>
        <v>20002.5</v>
      </c>
      <c r="D115" s="4">
        <f>PARAMETRELER!$D$4</f>
        <v>150018.75</v>
      </c>
      <c r="E115" s="4">
        <f t="shared" si="202"/>
        <v>2800.3500000000004</v>
      </c>
      <c r="F115" s="4">
        <f t="shared" si="203"/>
        <v>200.02500000000001</v>
      </c>
      <c r="G115" s="4">
        <f t="shared" si="204"/>
        <v>17002.125</v>
      </c>
      <c r="H115" s="4" cm="1">
        <f t="array" ref="H115">SUMPRODUCT(--(SUM(G115:G115)&gt;PARAMETRELER!$D$21:$D$24), (SUM(G115:G115)-PARAMETRELER!$D$21:$D$24), {0.15;0.05;0.07;0.08})-SUM($H$2:$H$2)</f>
        <v>2550.3187499999999</v>
      </c>
      <c r="I115" s="4">
        <f>PARAMETRELER!$D$8</f>
        <v>2550.3187499999999</v>
      </c>
      <c r="J115" s="4">
        <f t="shared" si="379"/>
        <v>17002.125</v>
      </c>
      <c r="K115" s="4">
        <v>0</v>
      </c>
      <c r="L115" s="4">
        <f t="shared" si="206"/>
        <v>20002.5</v>
      </c>
      <c r="M115" s="4">
        <f>PARAMETRELER!$D$6</f>
        <v>20002.5</v>
      </c>
      <c r="N115" s="4">
        <f t="shared" si="313"/>
        <v>0</v>
      </c>
      <c r="O115" s="4">
        <f>IF(C115&lt;=PARAMETRELER!$D$6,0,N115*0.00759)</f>
        <v>0</v>
      </c>
      <c r="P115" s="20">
        <f t="shared" si="207"/>
        <v>17002.125</v>
      </c>
      <c r="Q115" s="21">
        <f t="shared" si="208"/>
        <v>4100.5124999999998</v>
      </c>
      <c r="R115" s="21">
        <f t="shared" si="209"/>
        <v>400.05</v>
      </c>
      <c r="S115" s="22">
        <f t="shared" si="210"/>
        <v>24503.0625</v>
      </c>
      <c r="T115" s="44">
        <f t="shared" si="211"/>
        <v>1000.125</v>
      </c>
      <c r="U115" s="45">
        <f t="shared" si="380"/>
        <v>23502.9375</v>
      </c>
      <c r="W115" s="3">
        <v>113</v>
      </c>
      <c r="X115" s="3" t="str">
        <f t="shared" si="212"/>
        <v xml:space="preserve"> AD SOYAD 113</v>
      </c>
      <c r="Y115" s="4">
        <f t="shared" si="213"/>
        <v>20002.5</v>
      </c>
      <c r="Z115" s="4">
        <f>PARAMETRELER!$D$4</f>
        <v>150018.75</v>
      </c>
      <c r="AA115" s="4">
        <f t="shared" si="381"/>
        <v>2800.3500000000004</v>
      </c>
      <c r="AB115" s="4">
        <f t="shared" si="382"/>
        <v>200.02500000000001</v>
      </c>
      <c r="AC115" s="4">
        <f t="shared" si="383"/>
        <v>17002.125</v>
      </c>
      <c r="AD115" s="4" cm="1">
        <f t="array" ref="AD115">SUMPRODUCT(--(SUM(G115,AC115)&gt;PARAMETRELER!$D$21:$D$24), (SUM(G115,AC115)-PARAMETRELER!$D$21:$D$24), {0.15;0.05;0.07;0.08})-SUM($H$2,H115)</f>
        <v>2550.3187499999999</v>
      </c>
      <c r="AE115" s="4">
        <f>PARAMETRELER!$D$9</f>
        <v>2550.3187499999999</v>
      </c>
      <c r="AF115" s="4">
        <f t="shared" si="384"/>
        <v>34004.25</v>
      </c>
      <c r="AG115" s="4">
        <f t="shared" si="385"/>
        <v>17002.125</v>
      </c>
      <c r="AH115" s="4">
        <f t="shared" si="386"/>
        <v>20002.5</v>
      </c>
      <c r="AI115" s="4">
        <f>PARAMETRELER!$D$6</f>
        <v>20002.5</v>
      </c>
      <c r="AJ115" s="4">
        <f t="shared" si="316"/>
        <v>0</v>
      </c>
      <c r="AK115" s="4">
        <f>IF(Y115&lt;=PARAMETRELER!$D$6,0,AJ115*0.00759)</f>
        <v>0</v>
      </c>
      <c r="AL115" s="20">
        <f t="shared" si="387"/>
        <v>17002.125</v>
      </c>
      <c r="AM115" s="21">
        <f t="shared" si="388"/>
        <v>4100.5124999999998</v>
      </c>
      <c r="AN115" s="21">
        <f t="shared" si="389"/>
        <v>400.05</v>
      </c>
      <c r="AO115" s="22">
        <f t="shared" si="390"/>
        <v>24503.0625</v>
      </c>
      <c r="AP115" s="44">
        <f t="shared" si="391"/>
        <v>1000.125</v>
      </c>
      <c r="AQ115" s="45">
        <f t="shared" si="392"/>
        <v>23502.9375</v>
      </c>
      <c r="AS115" s="3">
        <v>113</v>
      </c>
      <c r="AT115" s="3" t="str">
        <f t="shared" si="393"/>
        <v xml:space="preserve"> AD SOYAD 113</v>
      </c>
      <c r="AU115" s="4">
        <f t="shared" si="394"/>
        <v>20002.5</v>
      </c>
      <c r="AV115" s="4">
        <f>PARAMETRELER!$D$4</f>
        <v>150018.75</v>
      </c>
      <c r="AW115" s="4">
        <f t="shared" si="395"/>
        <v>2800.3500000000004</v>
      </c>
      <c r="AX115" s="4">
        <f t="shared" si="396"/>
        <v>200.02500000000001</v>
      </c>
      <c r="AY115" s="4">
        <f t="shared" si="397"/>
        <v>17002.125</v>
      </c>
      <c r="AZ115" s="4" cm="1">
        <f t="array" ref="AZ115">SUMPRODUCT(--(SUM(G115,AC115,AY115)&gt;PARAMETRELER!$D$21:$D$24), (SUM(G115,AC115,AY115)-PARAMETRELER!$D$21:$D$24), {0.15;0.05;0.07;0.08})-SUM($H$2,H115,AD115)</f>
        <v>2550.3187499999995</v>
      </c>
      <c r="BA115" s="4">
        <f>PARAMETRELER!$D$10</f>
        <v>2550.3187499999995</v>
      </c>
      <c r="BB115" s="4">
        <f t="shared" si="398"/>
        <v>51006.375</v>
      </c>
      <c r="BC115" s="4">
        <f t="shared" si="399"/>
        <v>34004.25</v>
      </c>
      <c r="BD115" s="4">
        <f t="shared" si="400"/>
        <v>20002.5</v>
      </c>
      <c r="BE115" s="4">
        <f>PARAMETRELER!$D$6</f>
        <v>20002.5</v>
      </c>
      <c r="BF115" s="4">
        <f t="shared" si="319"/>
        <v>0</v>
      </c>
      <c r="BG115" s="4">
        <f>IF(AU115&lt;=PARAMETRELER!$D$6,0,BF115*0.00759)</f>
        <v>0</v>
      </c>
      <c r="BH115" s="20">
        <f t="shared" si="401"/>
        <v>17002.125</v>
      </c>
      <c r="BI115" s="21">
        <f t="shared" si="402"/>
        <v>4100.5124999999998</v>
      </c>
      <c r="BJ115" s="21">
        <f t="shared" si="403"/>
        <v>400.05</v>
      </c>
      <c r="BK115" s="22">
        <f t="shared" si="404"/>
        <v>24503.0625</v>
      </c>
      <c r="BL115" s="44">
        <f t="shared" si="405"/>
        <v>1000.125</v>
      </c>
      <c r="BM115" s="45">
        <f t="shared" si="406"/>
        <v>23502.9375</v>
      </c>
      <c r="BO115" s="3">
        <v>113</v>
      </c>
      <c r="BP115" s="3" t="str">
        <f t="shared" si="407"/>
        <v xml:space="preserve"> AD SOYAD 113</v>
      </c>
      <c r="BQ115" s="4">
        <f t="shared" si="408"/>
        <v>20002.5</v>
      </c>
      <c r="BR115" s="4">
        <f>PARAMETRELER!$D$4</f>
        <v>150018.75</v>
      </c>
      <c r="BS115" s="4">
        <f t="shared" si="409"/>
        <v>2800.3500000000004</v>
      </c>
      <c r="BT115" s="4">
        <f t="shared" si="410"/>
        <v>200.02500000000001</v>
      </c>
      <c r="BU115" s="4">
        <f t="shared" si="411"/>
        <v>17002.125</v>
      </c>
      <c r="BV115" s="4" cm="1">
        <f t="array" ref="BV115">SUMPRODUCT(--(SUM(G115,AC115,AY115,BU115)&gt;PARAMETRELER!$D$21:$D$24), (SUM(G115,AC115,AY115,BU115)-PARAMETRELER!$D$21:$D$24), {0.15;0.05;0.07;0.08})-SUM($H$2,H115,AD115,AZ115)</f>
        <v>2550.3187500000004</v>
      </c>
      <c r="BW115" s="4">
        <f>PARAMETRELER!$D$11</f>
        <v>2550.3187500000004</v>
      </c>
      <c r="BX115" s="4">
        <f t="shared" si="412"/>
        <v>68008.5</v>
      </c>
      <c r="BY115" s="4">
        <f t="shared" si="413"/>
        <v>51006.375</v>
      </c>
      <c r="BZ115" s="4">
        <f t="shared" si="414"/>
        <v>20002.5</v>
      </c>
      <c r="CA115" s="4">
        <f>PARAMETRELER!$D$6</f>
        <v>20002.5</v>
      </c>
      <c r="CB115" s="4">
        <f t="shared" si="322"/>
        <v>0</v>
      </c>
      <c r="CC115" s="4">
        <f>IF(BQ115&lt;=PARAMETRELER!$D$6,0,CB115*0.00759)</f>
        <v>0</v>
      </c>
      <c r="CD115" s="20">
        <f t="shared" si="415"/>
        <v>17002.125</v>
      </c>
      <c r="CE115" s="21">
        <f t="shared" si="416"/>
        <v>4100.5124999999998</v>
      </c>
      <c r="CF115" s="21">
        <f t="shared" si="417"/>
        <v>400.05</v>
      </c>
      <c r="CG115" s="22">
        <f t="shared" si="418"/>
        <v>24503.0625</v>
      </c>
      <c r="CH115" s="44">
        <f t="shared" si="419"/>
        <v>1000.125</v>
      </c>
      <c r="CI115" s="45">
        <f t="shared" si="420"/>
        <v>23502.9375</v>
      </c>
      <c r="CK115" s="3">
        <v>113</v>
      </c>
      <c r="CL115" s="3" t="str">
        <f t="shared" si="421"/>
        <v xml:space="preserve"> AD SOYAD 113</v>
      </c>
      <c r="CM115" s="4">
        <f t="shared" si="422"/>
        <v>20002.5</v>
      </c>
      <c r="CN115" s="4">
        <f>PARAMETRELER!$D$4</f>
        <v>150018.75</v>
      </c>
      <c r="CO115" s="4">
        <f t="shared" si="423"/>
        <v>2800.3500000000004</v>
      </c>
      <c r="CP115" s="4">
        <f t="shared" si="424"/>
        <v>200.02500000000001</v>
      </c>
      <c r="CQ115" s="4">
        <f t="shared" si="425"/>
        <v>17002.125</v>
      </c>
      <c r="CR115" s="4" cm="1">
        <f t="array" ref="CR115">SUMPRODUCT(--(SUM(G115,AC115,AY115,BU115,CQ115)&gt;PARAMETRELER!$D$21:$D$24), (SUM(G115,AC115,AY115,BU115,CQ115)-PARAMETRELER!$D$21:$D$24), {0.15;0.05;0.07;0.08})-SUM($H$2,H115,AD115,AZ115,BV115)</f>
        <v>2550.3187500000004</v>
      </c>
      <c r="CS115" s="4">
        <f>PARAMETRELER!$D$12</f>
        <v>2550.3187500000004</v>
      </c>
      <c r="CT115" s="4">
        <f t="shared" si="426"/>
        <v>85010.625</v>
      </c>
      <c r="CU115" s="4">
        <f t="shared" si="427"/>
        <v>68008.5</v>
      </c>
      <c r="CV115" s="4">
        <f t="shared" si="428"/>
        <v>20002.5</v>
      </c>
      <c r="CW115" s="4">
        <f>PARAMETRELER!$D$6</f>
        <v>20002.5</v>
      </c>
      <c r="CX115" s="4">
        <f t="shared" si="325"/>
        <v>0</v>
      </c>
      <c r="CY115" s="4">
        <f>IF(CM115&lt;=PARAMETRELER!$D$6,0,CX115*0.00759)</f>
        <v>0</v>
      </c>
      <c r="CZ115" s="20">
        <f t="shared" si="429"/>
        <v>17002.125</v>
      </c>
      <c r="DA115" s="21">
        <f t="shared" si="430"/>
        <v>4100.5124999999998</v>
      </c>
      <c r="DB115" s="21">
        <f t="shared" si="431"/>
        <v>400.05</v>
      </c>
      <c r="DC115" s="22">
        <f t="shared" si="432"/>
        <v>24503.0625</v>
      </c>
      <c r="DD115" s="44">
        <f t="shared" si="433"/>
        <v>1000.125</v>
      </c>
      <c r="DE115" s="45">
        <f t="shared" si="434"/>
        <v>23502.9375</v>
      </c>
      <c r="DG115" s="3">
        <v>113</v>
      </c>
      <c r="DH115" s="3" t="str">
        <f t="shared" si="435"/>
        <v xml:space="preserve"> AD SOYAD 113</v>
      </c>
      <c r="DI115" s="4">
        <f t="shared" si="436"/>
        <v>20002.5</v>
      </c>
      <c r="DJ115" s="4">
        <f>PARAMETRELER!$D$4</f>
        <v>150018.75</v>
      </c>
      <c r="DK115" s="4">
        <f t="shared" si="437"/>
        <v>2800.3500000000004</v>
      </c>
      <c r="DL115" s="4">
        <f t="shared" si="438"/>
        <v>200.02500000000001</v>
      </c>
      <c r="DM115" s="4">
        <f t="shared" si="439"/>
        <v>17002.125</v>
      </c>
      <c r="DN115" s="4" cm="1">
        <f t="array" ref="DN115">SUMPRODUCT(--(SUM(G115,AC115,AY115,BU115,CQ115,DM115)&gt;PARAMETRELER!$D$21:$D$24), (SUM(G115,AC115,AY115,BU115,CQ115,DM115)-PARAMETRELER!$D$21:$D$24), {0.15;0.05;0.07;0.08})-SUM($H$2,H115,AD115,AZ115,BV115,CR115)</f>
        <v>2550.3187499999985</v>
      </c>
      <c r="DO115" s="4">
        <f>PARAMETRELER!$D$13</f>
        <v>2550.3187499999985</v>
      </c>
      <c r="DP115" s="4">
        <f t="shared" si="440"/>
        <v>102012.75</v>
      </c>
      <c r="DQ115" s="4">
        <f t="shared" si="441"/>
        <v>85010.625</v>
      </c>
      <c r="DR115" s="4">
        <f t="shared" si="442"/>
        <v>20002.5</v>
      </c>
      <c r="DS115" s="4">
        <f>PARAMETRELER!$D$6</f>
        <v>20002.5</v>
      </c>
      <c r="DT115" s="4">
        <f t="shared" si="328"/>
        <v>0</v>
      </c>
      <c r="DU115" s="4">
        <f>IF(DI115&lt;=PARAMETRELER!$D$6,0,DT115*0.00759)</f>
        <v>0</v>
      </c>
      <c r="DV115" s="20">
        <f t="shared" si="443"/>
        <v>17002.125</v>
      </c>
      <c r="DW115" s="21">
        <f t="shared" si="444"/>
        <v>4100.5124999999998</v>
      </c>
      <c r="DX115" s="21">
        <f t="shared" si="445"/>
        <v>400.05</v>
      </c>
      <c r="DY115" s="22">
        <f t="shared" si="446"/>
        <v>24503.0625</v>
      </c>
      <c r="DZ115" s="44">
        <f t="shared" si="447"/>
        <v>1000.125</v>
      </c>
      <c r="EA115" s="45">
        <f t="shared" si="448"/>
        <v>23502.9375</v>
      </c>
      <c r="EC115" s="3">
        <v>113</v>
      </c>
      <c r="ED115" s="3" t="str">
        <f t="shared" si="449"/>
        <v xml:space="preserve"> AD SOYAD 113</v>
      </c>
      <c r="EE115" s="4">
        <f t="shared" si="329"/>
        <v>20002.5</v>
      </c>
      <c r="EF115" s="4">
        <f>PARAMETRELER!$D$4</f>
        <v>150018.75</v>
      </c>
      <c r="EG115" s="4">
        <f t="shared" si="330"/>
        <v>2800.3500000000004</v>
      </c>
      <c r="EH115" s="4">
        <f t="shared" si="331"/>
        <v>200.02500000000001</v>
      </c>
      <c r="EI115" s="4">
        <f t="shared" si="332"/>
        <v>17002.125</v>
      </c>
      <c r="EJ115" s="4" cm="1">
        <f t="array" ref="EJ115">SUMPRODUCT(--(SUM(G115,AC115,AY115,BU115,CQ115,DM115,EI115)&gt;PARAMETRELER!$D$21:$D$24), (SUM(G115,AC115,AY115,BU115,CQ115,DM115,EI115)-PARAMETRELER!$D$21:$D$24), {0.15;0.05;0.07;0.08})-SUM($H$2,H115,AD115,AZ115,BV115,CR115,DN115)</f>
        <v>3001.0625000000036</v>
      </c>
      <c r="EK115" s="4">
        <f>PARAMETRELER!$D$14</f>
        <v>3001.0625000000036</v>
      </c>
      <c r="EL115" s="4">
        <f t="shared" si="333"/>
        <v>119014.875</v>
      </c>
      <c r="EM115" s="4">
        <f t="shared" si="334"/>
        <v>102012.75</v>
      </c>
      <c r="EN115" s="4">
        <f t="shared" si="335"/>
        <v>20002.5</v>
      </c>
      <c r="EO115" s="4">
        <f>PARAMETRELER!$D$6</f>
        <v>20002.5</v>
      </c>
      <c r="EP115" s="4">
        <f t="shared" si="336"/>
        <v>0</v>
      </c>
      <c r="EQ115" s="4">
        <f>IF(EE115&lt;=PARAMETRELER!$D$6,0,EP115*0.00759)</f>
        <v>0</v>
      </c>
      <c r="ER115" s="20">
        <f t="shared" si="450"/>
        <v>17002.125</v>
      </c>
      <c r="ES115" s="21">
        <f t="shared" si="451"/>
        <v>4100.5124999999998</v>
      </c>
      <c r="ET115" s="21">
        <f t="shared" si="452"/>
        <v>400.05</v>
      </c>
      <c r="EU115" s="22">
        <f t="shared" si="453"/>
        <v>24503.0625</v>
      </c>
      <c r="EV115" s="44">
        <f t="shared" si="454"/>
        <v>1000.125</v>
      </c>
      <c r="EW115" s="45">
        <f t="shared" si="455"/>
        <v>23502.9375</v>
      </c>
      <c r="EY115" s="3">
        <v>113</v>
      </c>
      <c r="EZ115" s="3" t="str">
        <f t="shared" si="456"/>
        <v xml:space="preserve"> AD SOYAD 113</v>
      </c>
      <c r="FA115" s="4">
        <f t="shared" si="337"/>
        <v>20002.5</v>
      </c>
      <c r="FB115" s="4">
        <f>PARAMETRELER!$D$4</f>
        <v>150018.75</v>
      </c>
      <c r="FC115" s="4">
        <f t="shared" si="338"/>
        <v>2800.3500000000004</v>
      </c>
      <c r="FD115" s="4">
        <f t="shared" si="339"/>
        <v>200.02500000000001</v>
      </c>
      <c r="FE115" s="4">
        <f t="shared" si="340"/>
        <v>17002.125</v>
      </c>
      <c r="FF115" s="4" cm="1">
        <f t="array" ref="FF115">SUMPRODUCT(--(SUM(G115,AC115,AY115,BU115,CQ115,DM115,EI115,FE115)&gt;PARAMETRELER!$D$21:$D$24), (SUM(G115,AC115,AY115,BU115,CQ115,DM115,EI115,FE115)-PARAMETRELER!$D$21:$D$24), {0.15;0.05;0.07;0.08})-SUM($H$2,H115,AD115,AZ115,BV115,CR115,DN115,EJ115)</f>
        <v>3400.4249999999956</v>
      </c>
      <c r="FG115" s="4">
        <f>PARAMETRELER!$D$15</f>
        <v>3400.4249999999956</v>
      </c>
      <c r="FH115" s="4">
        <f t="shared" si="341"/>
        <v>136017</v>
      </c>
      <c r="FI115" s="4">
        <f t="shared" si="342"/>
        <v>119014.875</v>
      </c>
      <c r="FJ115" s="4">
        <f t="shared" si="343"/>
        <v>20002.5</v>
      </c>
      <c r="FK115" s="4">
        <f>PARAMETRELER!$D$6</f>
        <v>20002.5</v>
      </c>
      <c r="FL115" s="4">
        <f t="shared" si="344"/>
        <v>0</v>
      </c>
      <c r="FM115" s="4">
        <f>IF(FA115&lt;=PARAMETRELER!$D$6,0,FL115*0.00759)</f>
        <v>0</v>
      </c>
      <c r="FN115" s="20">
        <f t="shared" si="457"/>
        <v>17002.125</v>
      </c>
      <c r="FO115" s="21">
        <f t="shared" si="458"/>
        <v>4100.5124999999998</v>
      </c>
      <c r="FP115" s="21">
        <f t="shared" si="459"/>
        <v>400.05</v>
      </c>
      <c r="FQ115" s="22">
        <f t="shared" si="460"/>
        <v>24503.0625</v>
      </c>
      <c r="FR115" s="44">
        <f t="shared" si="461"/>
        <v>1000.125</v>
      </c>
      <c r="FS115" s="45">
        <f t="shared" si="462"/>
        <v>23502.9375</v>
      </c>
      <c r="FU115" s="3">
        <v>113</v>
      </c>
      <c r="FV115" s="3" t="str">
        <f t="shared" si="463"/>
        <v xml:space="preserve"> AD SOYAD 113</v>
      </c>
      <c r="FW115" s="4">
        <f t="shared" si="345"/>
        <v>20002.5</v>
      </c>
      <c r="FX115" s="4">
        <f>PARAMETRELER!$D$4</f>
        <v>150018.75</v>
      </c>
      <c r="FY115" s="4">
        <f t="shared" si="346"/>
        <v>2800.3500000000004</v>
      </c>
      <c r="FZ115" s="4">
        <f t="shared" si="347"/>
        <v>200.02500000000001</v>
      </c>
      <c r="GA115" s="4">
        <f t="shared" si="348"/>
        <v>17002.125</v>
      </c>
      <c r="GB115" s="4" cm="1">
        <f t="array" ref="GB115">SUMPRODUCT(--(SUM(G115,AC115,AY115,BU115,CQ115,DM115,EI115,FE115,GA115)&gt;PARAMETRELER!$D$21:$D$24), (SUM(G115,AC115,AY115,BU115,CQ115,DM115,EI115,FE115,GA115)-PARAMETRELER!$D$21:$D$24), {0.15;0.05;0.07;0.08})-SUM($H$2,H115,AD115,AZ115,BV115,CR115,DN115,EJ115,FF115)</f>
        <v>3400.4249999999993</v>
      </c>
      <c r="GC115" s="4">
        <f>PARAMETRELER!$D$16</f>
        <v>3400.4249999999993</v>
      </c>
      <c r="GD115" s="4">
        <f t="shared" si="349"/>
        <v>153019.125</v>
      </c>
      <c r="GE115" s="4">
        <f t="shared" si="350"/>
        <v>136017</v>
      </c>
      <c r="GF115" s="4">
        <f t="shared" si="351"/>
        <v>20002.5</v>
      </c>
      <c r="GG115" s="4">
        <f>PARAMETRELER!$D$6</f>
        <v>20002.5</v>
      </c>
      <c r="GH115" s="4">
        <f t="shared" si="352"/>
        <v>0</v>
      </c>
      <c r="GI115" s="4">
        <f>IF(FW115&lt;=PARAMETRELER!$D$6,0,GH115*0.00759)</f>
        <v>0</v>
      </c>
      <c r="GJ115" s="20">
        <f t="shared" si="464"/>
        <v>17002.125</v>
      </c>
      <c r="GK115" s="21">
        <f t="shared" si="465"/>
        <v>4100.5124999999998</v>
      </c>
      <c r="GL115" s="21">
        <f t="shared" si="466"/>
        <v>400.05</v>
      </c>
      <c r="GM115" s="22">
        <f t="shared" si="467"/>
        <v>24503.0625</v>
      </c>
      <c r="GN115" s="44">
        <f t="shared" si="468"/>
        <v>1000.125</v>
      </c>
      <c r="GO115" s="45">
        <f t="shared" si="469"/>
        <v>23502.9375</v>
      </c>
      <c r="GQ115" s="3">
        <v>113</v>
      </c>
      <c r="GR115" s="3" t="str">
        <f t="shared" si="470"/>
        <v xml:space="preserve"> AD SOYAD 113</v>
      </c>
      <c r="GS115" s="4">
        <f t="shared" si="353"/>
        <v>20002.5</v>
      </c>
      <c r="GT115" s="4">
        <f>PARAMETRELER!$D$4</f>
        <v>150018.75</v>
      </c>
      <c r="GU115" s="4">
        <f t="shared" si="354"/>
        <v>2800.3500000000004</v>
      </c>
      <c r="GV115" s="4">
        <f t="shared" si="355"/>
        <v>200.02500000000001</v>
      </c>
      <c r="GW115" s="4">
        <f t="shared" si="356"/>
        <v>17002.125</v>
      </c>
      <c r="GX115" s="4" cm="1">
        <f t="array" ref="GX115">SUMPRODUCT(--(SUM(G115,AC115,AY115,BU115,CQ115,DM115,EI115,FE115,GA115,GW115)&gt;PARAMETRELER!$D$21:$D$24), (SUM(G115,AC115,AY115,BU115,CQ115,DM115,EI115,FE115,GA115,GW115)-PARAMETRELER!$D$21:$D$24), {0.15;0.05;0.07;0.08})-SUM($H$2,H115,AD115,AZ115,BV115,CR115,DN115,EJ115,FF115,GB115)</f>
        <v>3400.4250000000029</v>
      </c>
      <c r="GY115" s="4">
        <f>PARAMETRELER!$D$17</f>
        <v>3400.4250000000029</v>
      </c>
      <c r="GZ115" s="4">
        <f t="shared" si="357"/>
        <v>170021.25</v>
      </c>
      <c r="HA115" s="4">
        <f t="shared" si="358"/>
        <v>153019.125</v>
      </c>
      <c r="HB115" s="4">
        <f t="shared" si="359"/>
        <v>20002.5</v>
      </c>
      <c r="HC115" s="4">
        <f>PARAMETRELER!$D$6</f>
        <v>20002.5</v>
      </c>
      <c r="HD115" s="4">
        <f t="shared" si="360"/>
        <v>0</v>
      </c>
      <c r="HE115" s="4">
        <f>IF(GS115&lt;=PARAMETRELER!$D$6,0,HD115*0.00759)</f>
        <v>0</v>
      </c>
      <c r="HF115" s="20">
        <f t="shared" si="471"/>
        <v>17002.125</v>
      </c>
      <c r="HG115" s="21">
        <f t="shared" si="472"/>
        <v>4100.5124999999998</v>
      </c>
      <c r="HH115" s="21">
        <f t="shared" si="473"/>
        <v>400.05</v>
      </c>
      <c r="HI115" s="22">
        <f t="shared" si="474"/>
        <v>24503.0625</v>
      </c>
      <c r="HJ115" s="44">
        <f t="shared" si="475"/>
        <v>1000.125</v>
      </c>
      <c r="HK115" s="45">
        <f t="shared" si="476"/>
        <v>23502.9375</v>
      </c>
      <c r="HM115" s="3">
        <v>113</v>
      </c>
      <c r="HN115" s="3" t="str">
        <f t="shared" si="477"/>
        <v xml:space="preserve"> AD SOYAD 113</v>
      </c>
      <c r="HO115" s="4">
        <f t="shared" si="361"/>
        <v>20002.5</v>
      </c>
      <c r="HP115" s="4">
        <f>PARAMETRELER!$D$4</f>
        <v>150018.75</v>
      </c>
      <c r="HQ115" s="4">
        <f t="shared" si="362"/>
        <v>2800.3500000000004</v>
      </c>
      <c r="HR115" s="4">
        <f t="shared" si="363"/>
        <v>200.02500000000001</v>
      </c>
      <c r="HS115" s="4">
        <f t="shared" si="364"/>
        <v>17002.125</v>
      </c>
      <c r="HT115" s="4" cm="1">
        <f t="array" ref="HT115">SUMPRODUCT(--(SUM(G115,AC115,AY115,BU115,CQ115,DM115,EI115,FE115,GA115,GW115,HS115)&gt;PARAMETRELER!$D$21:$D$24), (SUM(G115,AC115,AY115,BU115,CQ115,DM115,EI115,FE115,GA115,GW115,HS115)-PARAMETRELER!$D$21:$D$24), {0.15;0.05;0.07;0.08})-SUM($H$2,H115,AD115,AZ115,BV115,CR115,DN115,EJ115,FF115,GB115,GX115)</f>
        <v>3400.4249999999993</v>
      </c>
      <c r="HU115" s="4">
        <f>PARAMETRELER!$D$18</f>
        <v>3400.4249999999993</v>
      </c>
      <c r="HV115" s="4">
        <f t="shared" si="365"/>
        <v>187023.375</v>
      </c>
      <c r="HW115" s="4">
        <f t="shared" si="366"/>
        <v>170021.25</v>
      </c>
      <c r="HX115" s="4">
        <f t="shared" si="367"/>
        <v>20002.5</v>
      </c>
      <c r="HY115" s="4">
        <f>PARAMETRELER!$D$6</f>
        <v>20002.5</v>
      </c>
      <c r="HZ115" s="4">
        <f t="shared" si="368"/>
        <v>0</v>
      </c>
      <c r="IA115" s="4">
        <f>IF(HO115&lt;=PARAMETRELER!$D$6,0,HZ115*0.00759)</f>
        <v>0</v>
      </c>
      <c r="IB115" s="20">
        <f t="shared" si="478"/>
        <v>17002.125</v>
      </c>
      <c r="IC115" s="21">
        <f t="shared" si="479"/>
        <v>4100.5124999999998</v>
      </c>
      <c r="ID115" s="21">
        <f t="shared" si="480"/>
        <v>400.05</v>
      </c>
      <c r="IE115" s="22">
        <f t="shared" si="481"/>
        <v>24503.0625</v>
      </c>
      <c r="IF115" s="44">
        <f t="shared" si="482"/>
        <v>1000.125</v>
      </c>
      <c r="IG115" s="45">
        <f t="shared" si="483"/>
        <v>23502.9375</v>
      </c>
      <c r="II115" s="3">
        <v>113</v>
      </c>
      <c r="IJ115" s="3" t="str">
        <f t="shared" si="484"/>
        <v xml:space="preserve"> AD SOYAD 113</v>
      </c>
      <c r="IK115" s="4">
        <f t="shared" si="369"/>
        <v>20002.5</v>
      </c>
      <c r="IL115" s="4">
        <f>PARAMETRELER!$D$4</f>
        <v>150018.75</v>
      </c>
      <c r="IM115" s="4">
        <f t="shared" si="370"/>
        <v>2800.3500000000004</v>
      </c>
      <c r="IN115" s="4">
        <f t="shared" si="371"/>
        <v>200.02500000000001</v>
      </c>
      <c r="IO115" s="4">
        <f t="shared" si="372"/>
        <v>17002.125</v>
      </c>
      <c r="IP115" s="4" cm="1">
        <f t="array" ref="IP115">SUMPRODUCT(--(SUM(G115,AC115,AY115,BU115,CQ115,DM115,EI115,FE115,GA115,GW115,HS115,IO115)&gt;PARAMETRELER!$D$21:$D$24), (SUM(G115,AC115,AY115,BU115,CQ115,DM115,EI115,FE115,GA115,GW115,HS115,IO115)-PARAMETRELER!$D$21:$D$24), {0.15;0.05;0.07;0.08})-SUM($H$2,H115,AD115,AZ115,BV115,CR115,DN115,EJ115,FF115,GB115,GX115,HT115)</f>
        <v>3400.4249999999993</v>
      </c>
      <c r="IQ115" s="4">
        <f>PARAMETRELER!$D$19</f>
        <v>3400.4249999999993</v>
      </c>
      <c r="IR115" s="4">
        <f t="shared" si="373"/>
        <v>204025.5</v>
      </c>
      <c r="IS115" s="4">
        <f t="shared" si="374"/>
        <v>187023.375</v>
      </c>
      <c r="IT115" s="4">
        <f t="shared" si="375"/>
        <v>20002.5</v>
      </c>
      <c r="IU115" s="4">
        <f>PARAMETRELER!$D$6</f>
        <v>20002.5</v>
      </c>
      <c r="IV115" s="4">
        <f t="shared" si="376"/>
        <v>0</v>
      </c>
      <c r="IW115" s="4">
        <f>IF(IK115&lt;=PARAMETRELER!$D$6,0,IV115*0.00759)</f>
        <v>0</v>
      </c>
      <c r="IX115" s="20">
        <f t="shared" si="485"/>
        <v>17002.125</v>
      </c>
      <c r="IY115" s="21">
        <f t="shared" si="486"/>
        <v>4100.5124999999998</v>
      </c>
      <c r="IZ115" s="21">
        <f t="shared" si="487"/>
        <v>400.05</v>
      </c>
      <c r="JA115" s="22">
        <f t="shared" si="488"/>
        <v>24503.0625</v>
      </c>
      <c r="JB115" s="44">
        <f t="shared" si="489"/>
        <v>1000.125</v>
      </c>
      <c r="JC115" s="45">
        <f t="shared" si="490"/>
        <v>23502.9375</v>
      </c>
    </row>
    <row r="116" spans="1:263" ht="15.6" x14ac:dyDescent="0.3">
      <c r="A116" s="2">
        <v>114</v>
      </c>
      <c r="B116" s="2" t="str">
        <f>'YILLIK MALİYET RAPORU'!B116</f>
        <v xml:space="preserve"> AD SOYAD 114</v>
      </c>
      <c r="C116" s="7">
        <f>'YILLIK MALİYET RAPORU'!C116</f>
        <v>20002.5</v>
      </c>
      <c r="D116" s="11">
        <f>PARAMETRELER!$D$4</f>
        <v>150018.75</v>
      </c>
      <c r="E116" s="7">
        <f t="shared" si="202"/>
        <v>2800.3500000000004</v>
      </c>
      <c r="F116" s="7">
        <f t="shared" si="203"/>
        <v>200.02500000000001</v>
      </c>
      <c r="G116" s="7">
        <f t="shared" si="204"/>
        <v>17002.125</v>
      </c>
      <c r="H116" s="7" cm="1">
        <f t="array" ref="H116">SUMPRODUCT(--(SUM(G116:G116)&gt;PARAMETRELER!$D$21:$D$24), (SUM(G116:G116)-PARAMETRELER!$D$21:$D$24), {0.15;0.05;0.07;0.08})-SUM($H$2:$H$2)</f>
        <v>2550.3187499999999</v>
      </c>
      <c r="I116" s="7">
        <f>PARAMETRELER!$D$8</f>
        <v>2550.3187499999999</v>
      </c>
      <c r="J116" s="7">
        <f t="shared" si="379"/>
        <v>17002.125</v>
      </c>
      <c r="K116" s="7">
        <v>0</v>
      </c>
      <c r="L116" s="7">
        <f t="shared" si="206"/>
        <v>20002.5</v>
      </c>
      <c r="M116" s="5">
        <f>PARAMETRELER!$D$6</f>
        <v>20002.5</v>
      </c>
      <c r="N116" s="7">
        <f t="shared" si="313"/>
        <v>0</v>
      </c>
      <c r="O116" s="7">
        <f>IF(C116&lt;=PARAMETRELER!$D$6,0,N116*0.00759)</f>
        <v>0</v>
      </c>
      <c r="P116" s="20">
        <f t="shared" si="207"/>
        <v>17002.125</v>
      </c>
      <c r="Q116" s="21">
        <f t="shared" si="208"/>
        <v>4100.5124999999998</v>
      </c>
      <c r="R116" s="21">
        <f t="shared" si="209"/>
        <v>400.05</v>
      </c>
      <c r="S116" s="20">
        <f t="shared" si="210"/>
        <v>24503.0625</v>
      </c>
      <c r="T116" s="44">
        <f t="shared" si="211"/>
        <v>1000.125</v>
      </c>
      <c r="U116" s="45">
        <f t="shared" si="380"/>
        <v>23502.9375</v>
      </c>
      <c r="W116" s="2">
        <v>114</v>
      </c>
      <c r="X116" s="2" t="str">
        <f t="shared" si="212"/>
        <v xml:space="preserve"> AD SOYAD 114</v>
      </c>
      <c r="Y116" s="7">
        <f t="shared" si="213"/>
        <v>20002.5</v>
      </c>
      <c r="Z116" s="11">
        <f>PARAMETRELER!$D$4</f>
        <v>150018.75</v>
      </c>
      <c r="AA116" s="7">
        <f t="shared" si="381"/>
        <v>2800.3500000000004</v>
      </c>
      <c r="AB116" s="7">
        <f t="shared" si="382"/>
        <v>200.02500000000001</v>
      </c>
      <c r="AC116" s="7">
        <f t="shared" si="383"/>
        <v>17002.125</v>
      </c>
      <c r="AD116" s="7" cm="1">
        <f t="array" ref="AD116">SUMPRODUCT(--(SUM(G116,AC116)&gt;PARAMETRELER!$D$21:$D$24), (SUM(G116,AC116)-PARAMETRELER!$D$21:$D$24), {0.15;0.05;0.07;0.08})-SUM($H$2,H116)</f>
        <v>2550.3187499999999</v>
      </c>
      <c r="AE116" s="7">
        <f>PARAMETRELER!$D$9</f>
        <v>2550.3187499999999</v>
      </c>
      <c r="AF116" s="7">
        <f t="shared" si="384"/>
        <v>34004.25</v>
      </c>
      <c r="AG116" s="7">
        <f t="shared" si="385"/>
        <v>17002.125</v>
      </c>
      <c r="AH116" s="7">
        <f t="shared" si="386"/>
        <v>20002.5</v>
      </c>
      <c r="AI116" s="5">
        <f>PARAMETRELER!$D$6</f>
        <v>20002.5</v>
      </c>
      <c r="AJ116" s="7">
        <f t="shared" si="316"/>
        <v>0</v>
      </c>
      <c r="AK116" s="7">
        <f>IF(Y116&lt;=PARAMETRELER!$D$6,0,AJ116*0.00759)</f>
        <v>0</v>
      </c>
      <c r="AL116" s="20">
        <f t="shared" si="387"/>
        <v>17002.125</v>
      </c>
      <c r="AM116" s="21">
        <f t="shared" si="388"/>
        <v>4100.5124999999998</v>
      </c>
      <c r="AN116" s="21">
        <f t="shared" si="389"/>
        <v>400.05</v>
      </c>
      <c r="AO116" s="20">
        <f t="shared" si="390"/>
        <v>24503.0625</v>
      </c>
      <c r="AP116" s="44">
        <f t="shared" si="391"/>
        <v>1000.125</v>
      </c>
      <c r="AQ116" s="45">
        <f t="shared" si="392"/>
        <v>23502.9375</v>
      </c>
      <c r="AS116" s="2">
        <v>114</v>
      </c>
      <c r="AT116" s="2" t="str">
        <f t="shared" si="393"/>
        <v xml:space="preserve"> AD SOYAD 114</v>
      </c>
      <c r="AU116" s="7">
        <f t="shared" si="394"/>
        <v>20002.5</v>
      </c>
      <c r="AV116" s="11">
        <f>PARAMETRELER!$D$4</f>
        <v>150018.75</v>
      </c>
      <c r="AW116" s="7">
        <f t="shared" si="395"/>
        <v>2800.3500000000004</v>
      </c>
      <c r="AX116" s="7">
        <f t="shared" si="396"/>
        <v>200.02500000000001</v>
      </c>
      <c r="AY116" s="7">
        <f t="shared" si="397"/>
        <v>17002.125</v>
      </c>
      <c r="AZ116" s="7" cm="1">
        <f t="array" ref="AZ116">SUMPRODUCT(--(SUM(G116,AC116,AY116)&gt;PARAMETRELER!$D$21:$D$24), (SUM(G116,AC116,AY116)-PARAMETRELER!$D$21:$D$24), {0.15;0.05;0.07;0.08})-SUM($H$2,H116,AD116)</f>
        <v>2550.3187499999995</v>
      </c>
      <c r="BA116" s="7">
        <f>PARAMETRELER!$D$10</f>
        <v>2550.3187499999995</v>
      </c>
      <c r="BB116" s="7">
        <f t="shared" si="398"/>
        <v>51006.375</v>
      </c>
      <c r="BC116" s="7">
        <f t="shared" si="399"/>
        <v>34004.25</v>
      </c>
      <c r="BD116" s="7">
        <f t="shared" si="400"/>
        <v>20002.5</v>
      </c>
      <c r="BE116" s="5">
        <f>PARAMETRELER!$D$6</f>
        <v>20002.5</v>
      </c>
      <c r="BF116" s="7">
        <f t="shared" si="319"/>
        <v>0</v>
      </c>
      <c r="BG116" s="7">
        <f>IF(AU116&lt;=PARAMETRELER!$D$6,0,BF116*0.00759)</f>
        <v>0</v>
      </c>
      <c r="BH116" s="20">
        <f t="shared" si="401"/>
        <v>17002.125</v>
      </c>
      <c r="BI116" s="21">
        <f t="shared" si="402"/>
        <v>4100.5124999999998</v>
      </c>
      <c r="BJ116" s="21">
        <f t="shared" si="403"/>
        <v>400.05</v>
      </c>
      <c r="BK116" s="20">
        <f t="shared" si="404"/>
        <v>24503.0625</v>
      </c>
      <c r="BL116" s="44">
        <f t="shared" si="405"/>
        <v>1000.125</v>
      </c>
      <c r="BM116" s="45">
        <f t="shared" si="406"/>
        <v>23502.9375</v>
      </c>
      <c r="BO116" s="2">
        <v>114</v>
      </c>
      <c r="BP116" s="2" t="str">
        <f t="shared" si="407"/>
        <v xml:space="preserve"> AD SOYAD 114</v>
      </c>
      <c r="BQ116" s="7">
        <f t="shared" si="408"/>
        <v>20002.5</v>
      </c>
      <c r="BR116" s="11">
        <f>PARAMETRELER!$D$4</f>
        <v>150018.75</v>
      </c>
      <c r="BS116" s="7">
        <f t="shared" si="409"/>
        <v>2800.3500000000004</v>
      </c>
      <c r="BT116" s="7">
        <f t="shared" si="410"/>
        <v>200.02500000000001</v>
      </c>
      <c r="BU116" s="7">
        <f t="shared" si="411"/>
        <v>17002.125</v>
      </c>
      <c r="BV116" s="7" cm="1">
        <f t="array" ref="BV116">SUMPRODUCT(--(SUM(G116,AC116,AY116,BU116)&gt;PARAMETRELER!$D$21:$D$24), (SUM(G116,AC116,AY116,BU116)-PARAMETRELER!$D$21:$D$24), {0.15;0.05;0.07;0.08})-SUM($H$2,H116,AD116,AZ116)</f>
        <v>2550.3187500000004</v>
      </c>
      <c r="BW116" s="7">
        <f>PARAMETRELER!$D$11</f>
        <v>2550.3187500000004</v>
      </c>
      <c r="BX116" s="7">
        <f t="shared" si="412"/>
        <v>68008.5</v>
      </c>
      <c r="BY116" s="7">
        <f t="shared" si="413"/>
        <v>51006.375</v>
      </c>
      <c r="BZ116" s="7">
        <f t="shared" si="414"/>
        <v>20002.5</v>
      </c>
      <c r="CA116" s="5">
        <f>PARAMETRELER!$D$6</f>
        <v>20002.5</v>
      </c>
      <c r="CB116" s="7">
        <f t="shared" si="322"/>
        <v>0</v>
      </c>
      <c r="CC116" s="7">
        <f>IF(BQ116&lt;=PARAMETRELER!$D$6,0,CB116*0.00759)</f>
        <v>0</v>
      </c>
      <c r="CD116" s="20">
        <f t="shared" si="415"/>
        <v>17002.125</v>
      </c>
      <c r="CE116" s="21">
        <f t="shared" si="416"/>
        <v>4100.5124999999998</v>
      </c>
      <c r="CF116" s="21">
        <f t="shared" si="417"/>
        <v>400.05</v>
      </c>
      <c r="CG116" s="20">
        <f t="shared" si="418"/>
        <v>24503.0625</v>
      </c>
      <c r="CH116" s="44">
        <f t="shared" si="419"/>
        <v>1000.125</v>
      </c>
      <c r="CI116" s="45">
        <f t="shared" si="420"/>
        <v>23502.9375</v>
      </c>
      <c r="CK116" s="2">
        <v>114</v>
      </c>
      <c r="CL116" s="2" t="str">
        <f t="shared" si="421"/>
        <v xml:space="preserve"> AD SOYAD 114</v>
      </c>
      <c r="CM116" s="7">
        <f t="shared" si="422"/>
        <v>20002.5</v>
      </c>
      <c r="CN116" s="11">
        <f>PARAMETRELER!$D$4</f>
        <v>150018.75</v>
      </c>
      <c r="CO116" s="7">
        <f t="shared" si="423"/>
        <v>2800.3500000000004</v>
      </c>
      <c r="CP116" s="7">
        <f t="shared" si="424"/>
        <v>200.02500000000001</v>
      </c>
      <c r="CQ116" s="7">
        <f t="shared" si="425"/>
        <v>17002.125</v>
      </c>
      <c r="CR116" s="7" cm="1">
        <f t="array" ref="CR116">SUMPRODUCT(--(SUM(G116,AC116,AY116,BU116,CQ116)&gt;PARAMETRELER!$D$21:$D$24), (SUM(G116,AC116,AY116,BU116,CQ116)-PARAMETRELER!$D$21:$D$24), {0.15;0.05;0.07;0.08})-SUM($H$2,H116,AD116,AZ116,BV116)</f>
        <v>2550.3187500000004</v>
      </c>
      <c r="CS116" s="7">
        <f>PARAMETRELER!$D$12</f>
        <v>2550.3187500000004</v>
      </c>
      <c r="CT116" s="7">
        <f t="shared" si="426"/>
        <v>85010.625</v>
      </c>
      <c r="CU116" s="7">
        <f t="shared" si="427"/>
        <v>68008.5</v>
      </c>
      <c r="CV116" s="7">
        <f t="shared" si="428"/>
        <v>20002.5</v>
      </c>
      <c r="CW116" s="5">
        <f>PARAMETRELER!$D$6</f>
        <v>20002.5</v>
      </c>
      <c r="CX116" s="7">
        <f t="shared" si="325"/>
        <v>0</v>
      </c>
      <c r="CY116" s="7">
        <f>IF(CM116&lt;=PARAMETRELER!$D$6,0,CX116*0.00759)</f>
        <v>0</v>
      </c>
      <c r="CZ116" s="20">
        <f t="shared" si="429"/>
        <v>17002.125</v>
      </c>
      <c r="DA116" s="21">
        <f t="shared" si="430"/>
        <v>4100.5124999999998</v>
      </c>
      <c r="DB116" s="21">
        <f t="shared" si="431"/>
        <v>400.05</v>
      </c>
      <c r="DC116" s="20">
        <f t="shared" si="432"/>
        <v>24503.0625</v>
      </c>
      <c r="DD116" s="44">
        <f t="shared" si="433"/>
        <v>1000.125</v>
      </c>
      <c r="DE116" s="45">
        <f t="shared" si="434"/>
        <v>23502.9375</v>
      </c>
      <c r="DG116" s="2">
        <v>114</v>
      </c>
      <c r="DH116" s="2" t="str">
        <f t="shared" si="435"/>
        <v xml:space="preserve"> AD SOYAD 114</v>
      </c>
      <c r="DI116" s="7">
        <f t="shared" si="436"/>
        <v>20002.5</v>
      </c>
      <c r="DJ116" s="11">
        <f>PARAMETRELER!$D$4</f>
        <v>150018.75</v>
      </c>
      <c r="DK116" s="7">
        <f t="shared" si="437"/>
        <v>2800.3500000000004</v>
      </c>
      <c r="DL116" s="7">
        <f t="shared" si="438"/>
        <v>200.02500000000001</v>
      </c>
      <c r="DM116" s="7">
        <f t="shared" si="439"/>
        <v>17002.125</v>
      </c>
      <c r="DN116" s="7" cm="1">
        <f t="array" ref="DN116">SUMPRODUCT(--(SUM(G116,AC116,AY116,BU116,CQ116,DM116)&gt;PARAMETRELER!$D$21:$D$24), (SUM(G116,AC116,AY116,BU116,CQ116,DM116)-PARAMETRELER!$D$21:$D$24), {0.15;0.05;0.07;0.08})-SUM($H$2,H116,AD116,AZ116,BV116,CR116)</f>
        <v>2550.3187499999985</v>
      </c>
      <c r="DO116" s="7">
        <f>PARAMETRELER!$D$13</f>
        <v>2550.3187499999985</v>
      </c>
      <c r="DP116" s="7">
        <f t="shared" si="440"/>
        <v>102012.75</v>
      </c>
      <c r="DQ116" s="7">
        <f t="shared" si="441"/>
        <v>85010.625</v>
      </c>
      <c r="DR116" s="7">
        <f t="shared" si="442"/>
        <v>20002.5</v>
      </c>
      <c r="DS116" s="5">
        <f>PARAMETRELER!$D$6</f>
        <v>20002.5</v>
      </c>
      <c r="DT116" s="7">
        <f t="shared" si="328"/>
        <v>0</v>
      </c>
      <c r="DU116" s="7">
        <f>IF(DI116&lt;=PARAMETRELER!$D$6,0,DT116*0.00759)</f>
        <v>0</v>
      </c>
      <c r="DV116" s="20">
        <f t="shared" si="443"/>
        <v>17002.125</v>
      </c>
      <c r="DW116" s="21">
        <f t="shared" si="444"/>
        <v>4100.5124999999998</v>
      </c>
      <c r="DX116" s="21">
        <f t="shared" si="445"/>
        <v>400.05</v>
      </c>
      <c r="DY116" s="20">
        <f t="shared" si="446"/>
        <v>24503.0625</v>
      </c>
      <c r="DZ116" s="44">
        <f t="shared" si="447"/>
        <v>1000.125</v>
      </c>
      <c r="EA116" s="45">
        <f t="shared" si="448"/>
        <v>23502.9375</v>
      </c>
      <c r="EC116" s="2">
        <v>114</v>
      </c>
      <c r="ED116" s="2" t="str">
        <f t="shared" si="449"/>
        <v xml:space="preserve"> AD SOYAD 114</v>
      </c>
      <c r="EE116" s="7">
        <f t="shared" si="329"/>
        <v>20002.5</v>
      </c>
      <c r="EF116" s="11">
        <f>PARAMETRELER!$D$4</f>
        <v>150018.75</v>
      </c>
      <c r="EG116" s="7">
        <f t="shared" si="330"/>
        <v>2800.3500000000004</v>
      </c>
      <c r="EH116" s="7">
        <f t="shared" si="331"/>
        <v>200.02500000000001</v>
      </c>
      <c r="EI116" s="7">
        <f t="shared" si="332"/>
        <v>17002.125</v>
      </c>
      <c r="EJ116" s="7" cm="1">
        <f t="array" ref="EJ116">SUMPRODUCT(--(SUM(G116,AC116,AY116,BU116,CQ116,DM116,EI116)&gt;PARAMETRELER!$D$21:$D$24), (SUM(G116,AC116,AY116,BU116,CQ116,DM116,EI116)-PARAMETRELER!$D$21:$D$24), {0.15;0.05;0.07;0.08})-SUM($H$2,H116,AD116,AZ116,BV116,CR116,DN116)</f>
        <v>3001.0625000000036</v>
      </c>
      <c r="EK116" s="7">
        <f>PARAMETRELER!$D$14</f>
        <v>3001.0625000000036</v>
      </c>
      <c r="EL116" s="7">
        <f t="shared" si="333"/>
        <v>119014.875</v>
      </c>
      <c r="EM116" s="7">
        <f t="shared" si="334"/>
        <v>102012.75</v>
      </c>
      <c r="EN116" s="7">
        <f t="shared" si="335"/>
        <v>20002.5</v>
      </c>
      <c r="EO116" s="5">
        <f>PARAMETRELER!$D$6</f>
        <v>20002.5</v>
      </c>
      <c r="EP116" s="7">
        <f t="shared" si="336"/>
        <v>0</v>
      </c>
      <c r="EQ116" s="7">
        <f>IF(EE116&lt;=PARAMETRELER!$D$6,0,EP116*0.00759)</f>
        <v>0</v>
      </c>
      <c r="ER116" s="20">
        <f t="shared" si="450"/>
        <v>17002.125</v>
      </c>
      <c r="ES116" s="21">
        <f t="shared" si="451"/>
        <v>4100.5124999999998</v>
      </c>
      <c r="ET116" s="21">
        <f t="shared" si="452"/>
        <v>400.05</v>
      </c>
      <c r="EU116" s="20">
        <f t="shared" si="453"/>
        <v>24503.0625</v>
      </c>
      <c r="EV116" s="44">
        <f t="shared" si="454"/>
        <v>1000.125</v>
      </c>
      <c r="EW116" s="45">
        <f t="shared" si="455"/>
        <v>23502.9375</v>
      </c>
      <c r="EY116" s="2">
        <v>114</v>
      </c>
      <c r="EZ116" s="2" t="str">
        <f t="shared" si="456"/>
        <v xml:space="preserve"> AD SOYAD 114</v>
      </c>
      <c r="FA116" s="7">
        <f t="shared" si="337"/>
        <v>20002.5</v>
      </c>
      <c r="FB116" s="11">
        <f>PARAMETRELER!$D$4</f>
        <v>150018.75</v>
      </c>
      <c r="FC116" s="7">
        <f t="shared" si="338"/>
        <v>2800.3500000000004</v>
      </c>
      <c r="FD116" s="7">
        <f t="shared" si="339"/>
        <v>200.02500000000001</v>
      </c>
      <c r="FE116" s="7">
        <f t="shared" si="340"/>
        <v>17002.125</v>
      </c>
      <c r="FF116" s="7" cm="1">
        <f t="array" ref="FF116">SUMPRODUCT(--(SUM(G116,AC116,AY116,BU116,CQ116,DM116,EI116,FE116)&gt;PARAMETRELER!$D$21:$D$24), (SUM(G116,AC116,AY116,BU116,CQ116,DM116,EI116,FE116)-PARAMETRELER!$D$21:$D$24), {0.15;0.05;0.07;0.08})-SUM($H$2,H116,AD116,AZ116,BV116,CR116,DN116,EJ116)</f>
        <v>3400.4249999999956</v>
      </c>
      <c r="FG116" s="7">
        <f>PARAMETRELER!$D$15</f>
        <v>3400.4249999999956</v>
      </c>
      <c r="FH116" s="7">
        <f t="shared" si="341"/>
        <v>136017</v>
      </c>
      <c r="FI116" s="7">
        <f t="shared" si="342"/>
        <v>119014.875</v>
      </c>
      <c r="FJ116" s="7">
        <f t="shared" si="343"/>
        <v>20002.5</v>
      </c>
      <c r="FK116" s="5">
        <f>PARAMETRELER!$D$6</f>
        <v>20002.5</v>
      </c>
      <c r="FL116" s="7">
        <f t="shared" si="344"/>
        <v>0</v>
      </c>
      <c r="FM116" s="7">
        <f>IF(FA116&lt;=PARAMETRELER!$D$6,0,FL116*0.00759)</f>
        <v>0</v>
      </c>
      <c r="FN116" s="20">
        <f t="shared" si="457"/>
        <v>17002.125</v>
      </c>
      <c r="FO116" s="21">
        <f t="shared" si="458"/>
        <v>4100.5124999999998</v>
      </c>
      <c r="FP116" s="21">
        <f t="shared" si="459"/>
        <v>400.05</v>
      </c>
      <c r="FQ116" s="20">
        <f t="shared" si="460"/>
        <v>24503.0625</v>
      </c>
      <c r="FR116" s="44">
        <f t="shared" si="461"/>
        <v>1000.125</v>
      </c>
      <c r="FS116" s="45">
        <f t="shared" si="462"/>
        <v>23502.9375</v>
      </c>
      <c r="FU116" s="2">
        <v>114</v>
      </c>
      <c r="FV116" s="2" t="str">
        <f t="shared" si="463"/>
        <v xml:space="preserve"> AD SOYAD 114</v>
      </c>
      <c r="FW116" s="7">
        <f t="shared" si="345"/>
        <v>20002.5</v>
      </c>
      <c r="FX116" s="11">
        <f>PARAMETRELER!$D$4</f>
        <v>150018.75</v>
      </c>
      <c r="FY116" s="7">
        <f t="shared" si="346"/>
        <v>2800.3500000000004</v>
      </c>
      <c r="FZ116" s="7">
        <f t="shared" si="347"/>
        <v>200.02500000000001</v>
      </c>
      <c r="GA116" s="7">
        <f t="shared" si="348"/>
        <v>17002.125</v>
      </c>
      <c r="GB116" s="7" cm="1">
        <f t="array" ref="GB116">SUMPRODUCT(--(SUM(G116,AC116,AY116,BU116,CQ116,DM116,EI116,FE116,GA116)&gt;PARAMETRELER!$D$21:$D$24), (SUM(G116,AC116,AY116,BU116,CQ116,DM116,EI116,FE116,GA116)-PARAMETRELER!$D$21:$D$24), {0.15;0.05;0.07;0.08})-SUM($H$2,H116,AD116,AZ116,BV116,CR116,DN116,EJ116,FF116)</f>
        <v>3400.4249999999993</v>
      </c>
      <c r="GC116" s="7">
        <f>PARAMETRELER!$D$16</f>
        <v>3400.4249999999993</v>
      </c>
      <c r="GD116" s="7">
        <f t="shared" si="349"/>
        <v>153019.125</v>
      </c>
      <c r="GE116" s="7">
        <f t="shared" si="350"/>
        <v>136017</v>
      </c>
      <c r="GF116" s="7">
        <f t="shared" si="351"/>
        <v>20002.5</v>
      </c>
      <c r="GG116" s="5">
        <f>PARAMETRELER!$D$6</f>
        <v>20002.5</v>
      </c>
      <c r="GH116" s="7">
        <f t="shared" si="352"/>
        <v>0</v>
      </c>
      <c r="GI116" s="7">
        <f>IF(FW116&lt;=PARAMETRELER!$D$6,0,GH116*0.00759)</f>
        <v>0</v>
      </c>
      <c r="GJ116" s="20">
        <f t="shared" si="464"/>
        <v>17002.125</v>
      </c>
      <c r="GK116" s="21">
        <f t="shared" si="465"/>
        <v>4100.5124999999998</v>
      </c>
      <c r="GL116" s="21">
        <f t="shared" si="466"/>
        <v>400.05</v>
      </c>
      <c r="GM116" s="20">
        <f t="shared" si="467"/>
        <v>24503.0625</v>
      </c>
      <c r="GN116" s="44">
        <f t="shared" si="468"/>
        <v>1000.125</v>
      </c>
      <c r="GO116" s="45">
        <f t="shared" si="469"/>
        <v>23502.9375</v>
      </c>
      <c r="GQ116" s="2">
        <v>114</v>
      </c>
      <c r="GR116" s="2" t="str">
        <f t="shared" si="470"/>
        <v xml:space="preserve"> AD SOYAD 114</v>
      </c>
      <c r="GS116" s="7">
        <f t="shared" si="353"/>
        <v>20002.5</v>
      </c>
      <c r="GT116" s="11">
        <f>PARAMETRELER!$D$4</f>
        <v>150018.75</v>
      </c>
      <c r="GU116" s="7">
        <f t="shared" si="354"/>
        <v>2800.3500000000004</v>
      </c>
      <c r="GV116" s="7">
        <f t="shared" si="355"/>
        <v>200.02500000000001</v>
      </c>
      <c r="GW116" s="7">
        <f t="shared" si="356"/>
        <v>17002.125</v>
      </c>
      <c r="GX116" s="7" cm="1">
        <f t="array" ref="GX116">SUMPRODUCT(--(SUM(G116,AC116,AY116,BU116,CQ116,DM116,EI116,FE116,GA116,GW116)&gt;PARAMETRELER!$D$21:$D$24), (SUM(G116,AC116,AY116,BU116,CQ116,DM116,EI116,FE116,GA116,GW116)-PARAMETRELER!$D$21:$D$24), {0.15;0.05;0.07;0.08})-SUM($H$2,H116,AD116,AZ116,BV116,CR116,DN116,EJ116,FF116,GB116)</f>
        <v>3400.4250000000029</v>
      </c>
      <c r="GY116" s="7">
        <f>PARAMETRELER!$D$17</f>
        <v>3400.4250000000029</v>
      </c>
      <c r="GZ116" s="7">
        <f t="shared" si="357"/>
        <v>170021.25</v>
      </c>
      <c r="HA116" s="7">
        <f t="shared" si="358"/>
        <v>153019.125</v>
      </c>
      <c r="HB116" s="7">
        <f t="shared" si="359"/>
        <v>20002.5</v>
      </c>
      <c r="HC116" s="5">
        <f>PARAMETRELER!$D$6</f>
        <v>20002.5</v>
      </c>
      <c r="HD116" s="7">
        <f t="shared" si="360"/>
        <v>0</v>
      </c>
      <c r="HE116" s="7">
        <f>IF(GS116&lt;=PARAMETRELER!$D$6,0,HD116*0.00759)</f>
        <v>0</v>
      </c>
      <c r="HF116" s="20">
        <f t="shared" si="471"/>
        <v>17002.125</v>
      </c>
      <c r="HG116" s="21">
        <f t="shared" si="472"/>
        <v>4100.5124999999998</v>
      </c>
      <c r="HH116" s="21">
        <f t="shared" si="473"/>
        <v>400.05</v>
      </c>
      <c r="HI116" s="20">
        <f t="shared" si="474"/>
        <v>24503.0625</v>
      </c>
      <c r="HJ116" s="44">
        <f t="shared" si="475"/>
        <v>1000.125</v>
      </c>
      <c r="HK116" s="45">
        <f t="shared" si="476"/>
        <v>23502.9375</v>
      </c>
      <c r="HM116" s="2">
        <v>114</v>
      </c>
      <c r="HN116" s="2" t="str">
        <f t="shared" si="477"/>
        <v xml:space="preserve"> AD SOYAD 114</v>
      </c>
      <c r="HO116" s="7">
        <f t="shared" si="361"/>
        <v>20002.5</v>
      </c>
      <c r="HP116" s="11">
        <f>PARAMETRELER!$D$4</f>
        <v>150018.75</v>
      </c>
      <c r="HQ116" s="7">
        <f t="shared" si="362"/>
        <v>2800.3500000000004</v>
      </c>
      <c r="HR116" s="7">
        <f t="shared" si="363"/>
        <v>200.02500000000001</v>
      </c>
      <c r="HS116" s="7">
        <f t="shared" si="364"/>
        <v>17002.125</v>
      </c>
      <c r="HT116" s="7" cm="1">
        <f t="array" ref="HT116">SUMPRODUCT(--(SUM(G116,AC116,AY116,BU116,CQ116,DM116,EI116,FE116,GA116,GW116,HS116)&gt;PARAMETRELER!$D$21:$D$24), (SUM(G116,AC116,AY116,BU116,CQ116,DM116,EI116,FE116,GA116,GW116,HS116)-PARAMETRELER!$D$21:$D$24), {0.15;0.05;0.07;0.08})-SUM($H$2,H116,AD116,AZ116,BV116,CR116,DN116,EJ116,FF116,GB116,GX116)</f>
        <v>3400.4249999999993</v>
      </c>
      <c r="HU116" s="7">
        <f>PARAMETRELER!$D$18</f>
        <v>3400.4249999999993</v>
      </c>
      <c r="HV116" s="7">
        <f t="shared" si="365"/>
        <v>187023.375</v>
      </c>
      <c r="HW116" s="7">
        <f t="shared" si="366"/>
        <v>170021.25</v>
      </c>
      <c r="HX116" s="7">
        <f t="shared" si="367"/>
        <v>20002.5</v>
      </c>
      <c r="HY116" s="5">
        <f>PARAMETRELER!$D$6</f>
        <v>20002.5</v>
      </c>
      <c r="HZ116" s="7">
        <f t="shared" si="368"/>
        <v>0</v>
      </c>
      <c r="IA116" s="7">
        <f>IF(HO116&lt;=PARAMETRELER!$D$6,0,HZ116*0.00759)</f>
        <v>0</v>
      </c>
      <c r="IB116" s="20">
        <f t="shared" si="478"/>
        <v>17002.125</v>
      </c>
      <c r="IC116" s="21">
        <f t="shared" si="479"/>
        <v>4100.5124999999998</v>
      </c>
      <c r="ID116" s="21">
        <f t="shared" si="480"/>
        <v>400.05</v>
      </c>
      <c r="IE116" s="20">
        <f t="shared" si="481"/>
        <v>24503.0625</v>
      </c>
      <c r="IF116" s="44">
        <f t="shared" si="482"/>
        <v>1000.125</v>
      </c>
      <c r="IG116" s="45">
        <f t="shared" si="483"/>
        <v>23502.9375</v>
      </c>
      <c r="II116" s="2">
        <v>114</v>
      </c>
      <c r="IJ116" s="2" t="str">
        <f t="shared" si="484"/>
        <v xml:space="preserve"> AD SOYAD 114</v>
      </c>
      <c r="IK116" s="7">
        <f t="shared" si="369"/>
        <v>20002.5</v>
      </c>
      <c r="IL116" s="11">
        <f>PARAMETRELER!$D$4</f>
        <v>150018.75</v>
      </c>
      <c r="IM116" s="7">
        <f t="shared" si="370"/>
        <v>2800.3500000000004</v>
      </c>
      <c r="IN116" s="7">
        <f t="shared" si="371"/>
        <v>200.02500000000001</v>
      </c>
      <c r="IO116" s="7">
        <f t="shared" si="372"/>
        <v>17002.125</v>
      </c>
      <c r="IP116" s="7" cm="1">
        <f t="array" ref="IP116">SUMPRODUCT(--(SUM(G116,AC116,AY116,BU116,CQ116,DM116,EI116,FE116,GA116,GW116,HS116,IO116)&gt;PARAMETRELER!$D$21:$D$24), (SUM(G116,AC116,AY116,BU116,CQ116,DM116,EI116,FE116,GA116,GW116,HS116,IO116)-PARAMETRELER!$D$21:$D$24), {0.15;0.05;0.07;0.08})-SUM($H$2,H116,AD116,AZ116,BV116,CR116,DN116,EJ116,FF116,GB116,GX116,HT116)</f>
        <v>3400.4249999999993</v>
      </c>
      <c r="IQ116" s="7">
        <f>PARAMETRELER!$D$19</f>
        <v>3400.4249999999993</v>
      </c>
      <c r="IR116" s="7">
        <f t="shared" si="373"/>
        <v>204025.5</v>
      </c>
      <c r="IS116" s="7">
        <f t="shared" si="374"/>
        <v>187023.375</v>
      </c>
      <c r="IT116" s="7">
        <f t="shared" si="375"/>
        <v>20002.5</v>
      </c>
      <c r="IU116" s="5">
        <f>PARAMETRELER!$D$6</f>
        <v>20002.5</v>
      </c>
      <c r="IV116" s="7">
        <f t="shared" si="376"/>
        <v>0</v>
      </c>
      <c r="IW116" s="7">
        <f>IF(IK116&lt;=PARAMETRELER!$D$6,0,IV116*0.00759)</f>
        <v>0</v>
      </c>
      <c r="IX116" s="20">
        <f t="shared" si="485"/>
        <v>17002.125</v>
      </c>
      <c r="IY116" s="21">
        <f t="shared" si="486"/>
        <v>4100.5124999999998</v>
      </c>
      <c r="IZ116" s="21">
        <f t="shared" si="487"/>
        <v>400.05</v>
      </c>
      <c r="JA116" s="20">
        <f t="shared" si="488"/>
        <v>24503.0625</v>
      </c>
      <c r="JB116" s="44">
        <f t="shared" si="489"/>
        <v>1000.125</v>
      </c>
      <c r="JC116" s="45">
        <f t="shared" si="490"/>
        <v>23502.9375</v>
      </c>
    </row>
    <row r="117" spans="1:263" ht="15.6" x14ac:dyDescent="0.3">
      <c r="A117" s="3">
        <v>115</v>
      </c>
      <c r="B117" s="3" t="str">
        <f>'YILLIK MALİYET RAPORU'!B117</f>
        <v xml:space="preserve"> AD SOYAD 115</v>
      </c>
      <c r="C117" s="4">
        <f>'YILLIK MALİYET RAPORU'!C117</f>
        <v>20002.5</v>
      </c>
      <c r="D117" s="4">
        <f>PARAMETRELER!$D$4</f>
        <v>150018.75</v>
      </c>
      <c r="E117" s="4">
        <f t="shared" si="202"/>
        <v>2800.3500000000004</v>
      </c>
      <c r="F117" s="4">
        <f t="shared" si="203"/>
        <v>200.02500000000001</v>
      </c>
      <c r="G117" s="4">
        <f t="shared" si="204"/>
        <v>17002.125</v>
      </c>
      <c r="H117" s="4" cm="1">
        <f t="array" ref="H117">SUMPRODUCT(--(SUM(G117:G117)&gt;PARAMETRELER!$D$21:$D$24), (SUM(G117:G117)-PARAMETRELER!$D$21:$D$24), {0.15;0.05;0.07;0.08})-SUM($H$2:$H$2)</f>
        <v>2550.3187499999999</v>
      </c>
      <c r="I117" s="4">
        <f>PARAMETRELER!$D$8</f>
        <v>2550.3187499999999</v>
      </c>
      <c r="J117" s="4">
        <f t="shared" si="379"/>
        <v>17002.125</v>
      </c>
      <c r="K117" s="4">
        <v>0</v>
      </c>
      <c r="L117" s="4">
        <f t="shared" si="206"/>
        <v>20002.5</v>
      </c>
      <c r="M117" s="4">
        <f>PARAMETRELER!$D$6</f>
        <v>20002.5</v>
      </c>
      <c r="N117" s="4">
        <f t="shared" si="313"/>
        <v>0</v>
      </c>
      <c r="O117" s="4">
        <f>IF(C117&lt;=PARAMETRELER!$D$6,0,N117*0.00759)</f>
        <v>0</v>
      </c>
      <c r="P117" s="20">
        <f t="shared" si="207"/>
        <v>17002.125</v>
      </c>
      <c r="Q117" s="21">
        <f t="shared" si="208"/>
        <v>4100.5124999999998</v>
      </c>
      <c r="R117" s="21">
        <f t="shared" si="209"/>
        <v>400.05</v>
      </c>
      <c r="S117" s="22">
        <f t="shared" si="210"/>
        <v>24503.0625</v>
      </c>
      <c r="T117" s="44">
        <f t="shared" si="211"/>
        <v>1000.125</v>
      </c>
      <c r="U117" s="45">
        <f t="shared" si="380"/>
        <v>23502.9375</v>
      </c>
      <c r="W117" s="3">
        <v>115</v>
      </c>
      <c r="X117" s="3" t="str">
        <f t="shared" si="212"/>
        <v xml:space="preserve"> AD SOYAD 115</v>
      </c>
      <c r="Y117" s="4">
        <f t="shared" si="213"/>
        <v>20002.5</v>
      </c>
      <c r="Z117" s="4">
        <f>PARAMETRELER!$D$4</f>
        <v>150018.75</v>
      </c>
      <c r="AA117" s="4">
        <f t="shared" si="381"/>
        <v>2800.3500000000004</v>
      </c>
      <c r="AB117" s="4">
        <f t="shared" si="382"/>
        <v>200.02500000000001</v>
      </c>
      <c r="AC117" s="4">
        <f t="shared" si="383"/>
        <v>17002.125</v>
      </c>
      <c r="AD117" s="4" cm="1">
        <f t="array" ref="AD117">SUMPRODUCT(--(SUM(G117,AC117)&gt;PARAMETRELER!$D$21:$D$24), (SUM(G117,AC117)-PARAMETRELER!$D$21:$D$24), {0.15;0.05;0.07;0.08})-SUM($H$2,H117)</f>
        <v>2550.3187499999999</v>
      </c>
      <c r="AE117" s="4">
        <f>PARAMETRELER!$D$9</f>
        <v>2550.3187499999999</v>
      </c>
      <c r="AF117" s="4">
        <f t="shared" si="384"/>
        <v>34004.25</v>
      </c>
      <c r="AG117" s="4">
        <f t="shared" si="385"/>
        <v>17002.125</v>
      </c>
      <c r="AH117" s="4">
        <f t="shared" si="386"/>
        <v>20002.5</v>
      </c>
      <c r="AI117" s="4">
        <f>PARAMETRELER!$D$6</f>
        <v>20002.5</v>
      </c>
      <c r="AJ117" s="4">
        <f t="shared" si="316"/>
        <v>0</v>
      </c>
      <c r="AK117" s="4">
        <f>IF(Y117&lt;=PARAMETRELER!$D$6,0,AJ117*0.00759)</f>
        <v>0</v>
      </c>
      <c r="AL117" s="20">
        <f t="shared" si="387"/>
        <v>17002.125</v>
      </c>
      <c r="AM117" s="21">
        <f t="shared" si="388"/>
        <v>4100.5124999999998</v>
      </c>
      <c r="AN117" s="21">
        <f t="shared" si="389"/>
        <v>400.05</v>
      </c>
      <c r="AO117" s="22">
        <f t="shared" si="390"/>
        <v>24503.0625</v>
      </c>
      <c r="AP117" s="44">
        <f t="shared" si="391"/>
        <v>1000.125</v>
      </c>
      <c r="AQ117" s="45">
        <f t="shared" si="392"/>
        <v>23502.9375</v>
      </c>
      <c r="AS117" s="3">
        <v>115</v>
      </c>
      <c r="AT117" s="3" t="str">
        <f t="shared" si="393"/>
        <v xml:space="preserve"> AD SOYAD 115</v>
      </c>
      <c r="AU117" s="4">
        <f t="shared" si="394"/>
        <v>20002.5</v>
      </c>
      <c r="AV117" s="4">
        <f>PARAMETRELER!$D$4</f>
        <v>150018.75</v>
      </c>
      <c r="AW117" s="4">
        <f t="shared" si="395"/>
        <v>2800.3500000000004</v>
      </c>
      <c r="AX117" s="4">
        <f t="shared" si="396"/>
        <v>200.02500000000001</v>
      </c>
      <c r="AY117" s="4">
        <f t="shared" si="397"/>
        <v>17002.125</v>
      </c>
      <c r="AZ117" s="4" cm="1">
        <f t="array" ref="AZ117">SUMPRODUCT(--(SUM(G117,AC117,AY117)&gt;PARAMETRELER!$D$21:$D$24), (SUM(G117,AC117,AY117)-PARAMETRELER!$D$21:$D$24), {0.15;0.05;0.07;0.08})-SUM($H$2,H117,AD117)</f>
        <v>2550.3187499999995</v>
      </c>
      <c r="BA117" s="4">
        <f>PARAMETRELER!$D$10</f>
        <v>2550.3187499999995</v>
      </c>
      <c r="BB117" s="4">
        <f t="shared" si="398"/>
        <v>51006.375</v>
      </c>
      <c r="BC117" s="4">
        <f t="shared" si="399"/>
        <v>34004.25</v>
      </c>
      <c r="BD117" s="4">
        <f t="shared" si="400"/>
        <v>20002.5</v>
      </c>
      <c r="BE117" s="4">
        <f>PARAMETRELER!$D$6</f>
        <v>20002.5</v>
      </c>
      <c r="BF117" s="4">
        <f t="shared" si="319"/>
        <v>0</v>
      </c>
      <c r="BG117" s="4">
        <f>IF(AU117&lt;=PARAMETRELER!$D$6,0,BF117*0.00759)</f>
        <v>0</v>
      </c>
      <c r="BH117" s="20">
        <f t="shared" si="401"/>
        <v>17002.125</v>
      </c>
      <c r="BI117" s="21">
        <f t="shared" si="402"/>
        <v>4100.5124999999998</v>
      </c>
      <c r="BJ117" s="21">
        <f t="shared" si="403"/>
        <v>400.05</v>
      </c>
      <c r="BK117" s="22">
        <f t="shared" si="404"/>
        <v>24503.0625</v>
      </c>
      <c r="BL117" s="44">
        <f t="shared" si="405"/>
        <v>1000.125</v>
      </c>
      <c r="BM117" s="45">
        <f t="shared" si="406"/>
        <v>23502.9375</v>
      </c>
      <c r="BO117" s="3">
        <v>115</v>
      </c>
      <c r="BP117" s="3" t="str">
        <f t="shared" si="407"/>
        <v xml:space="preserve"> AD SOYAD 115</v>
      </c>
      <c r="BQ117" s="4">
        <f t="shared" si="408"/>
        <v>20002.5</v>
      </c>
      <c r="BR117" s="4">
        <f>PARAMETRELER!$D$4</f>
        <v>150018.75</v>
      </c>
      <c r="BS117" s="4">
        <f t="shared" si="409"/>
        <v>2800.3500000000004</v>
      </c>
      <c r="BT117" s="4">
        <f t="shared" si="410"/>
        <v>200.02500000000001</v>
      </c>
      <c r="BU117" s="4">
        <f t="shared" si="411"/>
        <v>17002.125</v>
      </c>
      <c r="BV117" s="4" cm="1">
        <f t="array" ref="BV117">SUMPRODUCT(--(SUM(G117,AC117,AY117,BU117)&gt;PARAMETRELER!$D$21:$D$24), (SUM(G117,AC117,AY117,BU117)-PARAMETRELER!$D$21:$D$24), {0.15;0.05;0.07;0.08})-SUM($H$2,H117,AD117,AZ117)</f>
        <v>2550.3187500000004</v>
      </c>
      <c r="BW117" s="4">
        <f>PARAMETRELER!$D$11</f>
        <v>2550.3187500000004</v>
      </c>
      <c r="BX117" s="4">
        <f t="shared" si="412"/>
        <v>68008.5</v>
      </c>
      <c r="BY117" s="4">
        <f t="shared" si="413"/>
        <v>51006.375</v>
      </c>
      <c r="BZ117" s="4">
        <f t="shared" si="414"/>
        <v>20002.5</v>
      </c>
      <c r="CA117" s="4">
        <f>PARAMETRELER!$D$6</f>
        <v>20002.5</v>
      </c>
      <c r="CB117" s="4">
        <f t="shared" si="322"/>
        <v>0</v>
      </c>
      <c r="CC117" s="4">
        <f>IF(BQ117&lt;=PARAMETRELER!$D$6,0,CB117*0.00759)</f>
        <v>0</v>
      </c>
      <c r="CD117" s="20">
        <f t="shared" si="415"/>
        <v>17002.125</v>
      </c>
      <c r="CE117" s="21">
        <f t="shared" si="416"/>
        <v>4100.5124999999998</v>
      </c>
      <c r="CF117" s="21">
        <f t="shared" si="417"/>
        <v>400.05</v>
      </c>
      <c r="CG117" s="22">
        <f t="shared" si="418"/>
        <v>24503.0625</v>
      </c>
      <c r="CH117" s="44">
        <f t="shared" si="419"/>
        <v>1000.125</v>
      </c>
      <c r="CI117" s="45">
        <f t="shared" si="420"/>
        <v>23502.9375</v>
      </c>
      <c r="CK117" s="3">
        <v>115</v>
      </c>
      <c r="CL117" s="3" t="str">
        <f t="shared" si="421"/>
        <v xml:space="preserve"> AD SOYAD 115</v>
      </c>
      <c r="CM117" s="4">
        <f t="shared" si="422"/>
        <v>20002.5</v>
      </c>
      <c r="CN117" s="4">
        <f>PARAMETRELER!$D$4</f>
        <v>150018.75</v>
      </c>
      <c r="CO117" s="4">
        <f t="shared" si="423"/>
        <v>2800.3500000000004</v>
      </c>
      <c r="CP117" s="4">
        <f t="shared" si="424"/>
        <v>200.02500000000001</v>
      </c>
      <c r="CQ117" s="4">
        <f t="shared" si="425"/>
        <v>17002.125</v>
      </c>
      <c r="CR117" s="4" cm="1">
        <f t="array" ref="CR117">SUMPRODUCT(--(SUM(G117,AC117,AY117,BU117,CQ117)&gt;PARAMETRELER!$D$21:$D$24), (SUM(G117,AC117,AY117,BU117,CQ117)-PARAMETRELER!$D$21:$D$24), {0.15;0.05;0.07;0.08})-SUM($H$2,H117,AD117,AZ117,BV117)</f>
        <v>2550.3187500000004</v>
      </c>
      <c r="CS117" s="4">
        <f>PARAMETRELER!$D$12</f>
        <v>2550.3187500000004</v>
      </c>
      <c r="CT117" s="4">
        <f t="shared" si="426"/>
        <v>85010.625</v>
      </c>
      <c r="CU117" s="4">
        <f t="shared" si="427"/>
        <v>68008.5</v>
      </c>
      <c r="CV117" s="4">
        <f t="shared" si="428"/>
        <v>20002.5</v>
      </c>
      <c r="CW117" s="4">
        <f>PARAMETRELER!$D$6</f>
        <v>20002.5</v>
      </c>
      <c r="CX117" s="4">
        <f t="shared" si="325"/>
        <v>0</v>
      </c>
      <c r="CY117" s="4">
        <f>IF(CM117&lt;=PARAMETRELER!$D$6,0,CX117*0.00759)</f>
        <v>0</v>
      </c>
      <c r="CZ117" s="20">
        <f t="shared" si="429"/>
        <v>17002.125</v>
      </c>
      <c r="DA117" s="21">
        <f t="shared" si="430"/>
        <v>4100.5124999999998</v>
      </c>
      <c r="DB117" s="21">
        <f t="shared" si="431"/>
        <v>400.05</v>
      </c>
      <c r="DC117" s="22">
        <f t="shared" si="432"/>
        <v>24503.0625</v>
      </c>
      <c r="DD117" s="44">
        <f t="shared" si="433"/>
        <v>1000.125</v>
      </c>
      <c r="DE117" s="45">
        <f t="shared" si="434"/>
        <v>23502.9375</v>
      </c>
      <c r="DG117" s="3">
        <v>115</v>
      </c>
      <c r="DH117" s="3" t="str">
        <f t="shared" si="435"/>
        <v xml:space="preserve"> AD SOYAD 115</v>
      </c>
      <c r="DI117" s="4">
        <f t="shared" si="436"/>
        <v>20002.5</v>
      </c>
      <c r="DJ117" s="4">
        <f>PARAMETRELER!$D$4</f>
        <v>150018.75</v>
      </c>
      <c r="DK117" s="4">
        <f t="shared" si="437"/>
        <v>2800.3500000000004</v>
      </c>
      <c r="DL117" s="4">
        <f t="shared" si="438"/>
        <v>200.02500000000001</v>
      </c>
      <c r="DM117" s="4">
        <f t="shared" si="439"/>
        <v>17002.125</v>
      </c>
      <c r="DN117" s="4" cm="1">
        <f t="array" ref="DN117">SUMPRODUCT(--(SUM(G117,AC117,AY117,BU117,CQ117,DM117)&gt;PARAMETRELER!$D$21:$D$24), (SUM(G117,AC117,AY117,BU117,CQ117,DM117)-PARAMETRELER!$D$21:$D$24), {0.15;0.05;0.07;0.08})-SUM($H$2,H117,AD117,AZ117,BV117,CR117)</f>
        <v>2550.3187499999985</v>
      </c>
      <c r="DO117" s="4">
        <f>PARAMETRELER!$D$13</f>
        <v>2550.3187499999985</v>
      </c>
      <c r="DP117" s="4">
        <f t="shared" si="440"/>
        <v>102012.75</v>
      </c>
      <c r="DQ117" s="4">
        <f t="shared" si="441"/>
        <v>85010.625</v>
      </c>
      <c r="DR117" s="4">
        <f t="shared" si="442"/>
        <v>20002.5</v>
      </c>
      <c r="DS117" s="4">
        <f>PARAMETRELER!$D$6</f>
        <v>20002.5</v>
      </c>
      <c r="DT117" s="4">
        <f t="shared" si="328"/>
        <v>0</v>
      </c>
      <c r="DU117" s="4">
        <f>IF(DI117&lt;=PARAMETRELER!$D$6,0,DT117*0.00759)</f>
        <v>0</v>
      </c>
      <c r="DV117" s="20">
        <f t="shared" si="443"/>
        <v>17002.125</v>
      </c>
      <c r="DW117" s="21">
        <f t="shared" si="444"/>
        <v>4100.5124999999998</v>
      </c>
      <c r="DX117" s="21">
        <f t="shared" si="445"/>
        <v>400.05</v>
      </c>
      <c r="DY117" s="22">
        <f t="shared" si="446"/>
        <v>24503.0625</v>
      </c>
      <c r="DZ117" s="44">
        <f t="shared" si="447"/>
        <v>1000.125</v>
      </c>
      <c r="EA117" s="45">
        <f t="shared" si="448"/>
        <v>23502.9375</v>
      </c>
      <c r="EC117" s="3">
        <v>115</v>
      </c>
      <c r="ED117" s="3" t="str">
        <f t="shared" si="449"/>
        <v xml:space="preserve"> AD SOYAD 115</v>
      </c>
      <c r="EE117" s="4">
        <f t="shared" si="329"/>
        <v>20002.5</v>
      </c>
      <c r="EF117" s="4">
        <f>PARAMETRELER!$D$4</f>
        <v>150018.75</v>
      </c>
      <c r="EG117" s="4">
        <f t="shared" si="330"/>
        <v>2800.3500000000004</v>
      </c>
      <c r="EH117" s="4">
        <f t="shared" si="331"/>
        <v>200.02500000000001</v>
      </c>
      <c r="EI117" s="4">
        <f t="shared" si="332"/>
        <v>17002.125</v>
      </c>
      <c r="EJ117" s="4" cm="1">
        <f t="array" ref="EJ117">SUMPRODUCT(--(SUM(G117,AC117,AY117,BU117,CQ117,DM117,EI117)&gt;PARAMETRELER!$D$21:$D$24), (SUM(G117,AC117,AY117,BU117,CQ117,DM117,EI117)-PARAMETRELER!$D$21:$D$24), {0.15;0.05;0.07;0.08})-SUM($H$2,H117,AD117,AZ117,BV117,CR117,DN117)</f>
        <v>3001.0625000000036</v>
      </c>
      <c r="EK117" s="4">
        <f>PARAMETRELER!$D$14</f>
        <v>3001.0625000000036</v>
      </c>
      <c r="EL117" s="4">
        <f t="shared" si="333"/>
        <v>119014.875</v>
      </c>
      <c r="EM117" s="4">
        <f t="shared" si="334"/>
        <v>102012.75</v>
      </c>
      <c r="EN117" s="4">
        <f t="shared" si="335"/>
        <v>20002.5</v>
      </c>
      <c r="EO117" s="4">
        <f>PARAMETRELER!$D$6</f>
        <v>20002.5</v>
      </c>
      <c r="EP117" s="4">
        <f t="shared" si="336"/>
        <v>0</v>
      </c>
      <c r="EQ117" s="4">
        <f>IF(EE117&lt;=PARAMETRELER!$D$6,0,EP117*0.00759)</f>
        <v>0</v>
      </c>
      <c r="ER117" s="20">
        <f t="shared" si="450"/>
        <v>17002.125</v>
      </c>
      <c r="ES117" s="21">
        <f t="shared" si="451"/>
        <v>4100.5124999999998</v>
      </c>
      <c r="ET117" s="21">
        <f t="shared" si="452"/>
        <v>400.05</v>
      </c>
      <c r="EU117" s="22">
        <f t="shared" si="453"/>
        <v>24503.0625</v>
      </c>
      <c r="EV117" s="44">
        <f t="shared" si="454"/>
        <v>1000.125</v>
      </c>
      <c r="EW117" s="45">
        <f t="shared" si="455"/>
        <v>23502.9375</v>
      </c>
      <c r="EY117" s="3">
        <v>115</v>
      </c>
      <c r="EZ117" s="3" t="str">
        <f t="shared" si="456"/>
        <v xml:space="preserve"> AD SOYAD 115</v>
      </c>
      <c r="FA117" s="4">
        <f t="shared" si="337"/>
        <v>20002.5</v>
      </c>
      <c r="FB117" s="4">
        <f>PARAMETRELER!$D$4</f>
        <v>150018.75</v>
      </c>
      <c r="FC117" s="4">
        <f t="shared" si="338"/>
        <v>2800.3500000000004</v>
      </c>
      <c r="FD117" s="4">
        <f t="shared" si="339"/>
        <v>200.02500000000001</v>
      </c>
      <c r="FE117" s="4">
        <f t="shared" si="340"/>
        <v>17002.125</v>
      </c>
      <c r="FF117" s="4" cm="1">
        <f t="array" ref="FF117">SUMPRODUCT(--(SUM(G117,AC117,AY117,BU117,CQ117,DM117,EI117,FE117)&gt;PARAMETRELER!$D$21:$D$24), (SUM(G117,AC117,AY117,BU117,CQ117,DM117,EI117,FE117)-PARAMETRELER!$D$21:$D$24), {0.15;0.05;0.07;0.08})-SUM($H$2,H117,AD117,AZ117,BV117,CR117,DN117,EJ117)</f>
        <v>3400.4249999999956</v>
      </c>
      <c r="FG117" s="4">
        <f>PARAMETRELER!$D$15</f>
        <v>3400.4249999999956</v>
      </c>
      <c r="FH117" s="4">
        <f t="shared" si="341"/>
        <v>136017</v>
      </c>
      <c r="FI117" s="4">
        <f t="shared" si="342"/>
        <v>119014.875</v>
      </c>
      <c r="FJ117" s="4">
        <f t="shared" si="343"/>
        <v>20002.5</v>
      </c>
      <c r="FK117" s="4">
        <f>PARAMETRELER!$D$6</f>
        <v>20002.5</v>
      </c>
      <c r="FL117" s="4">
        <f t="shared" si="344"/>
        <v>0</v>
      </c>
      <c r="FM117" s="4">
        <f>IF(FA117&lt;=PARAMETRELER!$D$6,0,FL117*0.00759)</f>
        <v>0</v>
      </c>
      <c r="FN117" s="20">
        <f t="shared" si="457"/>
        <v>17002.125</v>
      </c>
      <c r="FO117" s="21">
        <f t="shared" si="458"/>
        <v>4100.5124999999998</v>
      </c>
      <c r="FP117" s="21">
        <f t="shared" si="459"/>
        <v>400.05</v>
      </c>
      <c r="FQ117" s="22">
        <f t="shared" si="460"/>
        <v>24503.0625</v>
      </c>
      <c r="FR117" s="44">
        <f t="shared" si="461"/>
        <v>1000.125</v>
      </c>
      <c r="FS117" s="45">
        <f t="shared" si="462"/>
        <v>23502.9375</v>
      </c>
      <c r="FU117" s="3">
        <v>115</v>
      </c>
      <c r="FV117" s="3" t="str">
        <f t="shared" si="463"/>
        <v xml:space="preserve"> AD SOYAD 115</v>
      </c>
      <c r="FW117" s="4">
        <f t="shared" si="345"/>
        <v>20002.5</v>
      </c>
      <c r="FX117" s="4">
        <f>PARAMETRELER!$D$4</f>
        <v>150018.75</v>
      </c>
      <c r="FY117" s="4">
        <f t="shared" si="346"/>
        <v>2800.3500000000004</v>
      </c>
      <c r="FZ117" s="4">
        <f t="shared" si="347"/>
        <v>200.02500000000001</v>
      </c>
      <c r="GA117" s="4">
        <f t="shared" si="348"/>
        <v>17002.125</v>
      </c>
      <c r="GB117" s="4" cm="1">
        <f t="array" ref="GB117">SUMPRODUCT(--(SUM(G117,AC117,AY117,BU117,CQ117,DM117,EI117,FE117,GA117)&gt;PARAMETRELER!$D$21:$D$24), (SUM(G117,AC117,AY117,BU117,CQ117,DM117,EI117,FE117,GA117)-PARAMETRELER!$D$21:$D$24), {0.15;0.05;0.07;0.08})-SUM($H$2,H117,AD117,AZ117,BV117,CR117,DN117,EJ117,FF117)</f>
        <v>3400.4249999999993</v>
      </c>
      <c r="GC117" s="4">
        <f>PARAMETRELER!$D$16</f>
        <v>3400.4249999999993</v>
      </c>
      <c r="GD117" s="4">
        <f t="shared" si="349"/>
        <v>153019.125</v>
      </c>
      <c r="GE117" s="4">
        <f t="shared" si="350"/>
        <v>136017</v>
      </c>
      <c r="GF117" s="4">
        <f t="shared" si="351"/>
        <v>20002.5</v>
      </c>
      <c r="GG117" s="4">
        <f>PARAMETRELER!$D$6</f>
        <v>20002.5</v>
      </c>
      <c r="GH117" s="4">
        <f t="shared" si="352"/>
        <v>0</v>
      </c>
      <c r="GI117" s="4">
        <f>IF(FW117&lt;=PARAMETRELER!$D$6,0,GH117*0.00759)</f>
        <v>0</v>
      </c>
      <c r="GJ117" s="20">
        <f t="shared" si="464"/>
        <v>17002.125</v>
      </c>
      <c r="GK117" s="21">
        <f t="shared" si="465"/>
        <v>4100.5124999999998</v>
      </c>
      <c r="GL117" s="21">
        <f t="shared" si="466"/>
        <v>400.05</v>
      </c>
      <c r="GM117" s="22">
        <f t="shared" si="467"/>
        <v>24503.0625</v>
      </c>
      <c r="GN117" s="44">
        <f t="shared" si="468"/>
        <v>1000.125</v>
      </c>
      <c r="GO117" s="45">
        <f t="shared" si="469"/>
        <v>23502.9375</v>
      </c>
      <c r="GQ117" s="3">
        <v>115</v>
      </c>
      <c r="GR117" s="3" t="str">
        <f t="shared" si="470"/>
        <v xml:space="preserve"> AD SOYAD 115</v>
      </c>
      <c r="GS117" s="4">
        <f t="shared" si="353"/>
        <v>20002.5</v>
      </c>
      <c r="GT117" s="4">
        <f>PARAMETRELER!$D$4</f>
        <v>150018.75</v>
      </c>
      <c r="GU117" s="4">
        <f t="shared" si="354"/>
        <v>2800.3500000000004</v>
      </c>
      <c r="GV117" s="4">
        <f t="shared" si="355"/>
        <v>200.02500000000001</v>
      </c>
      <c r="GW117" s="4">
        <f t="shared" si="356"/>
        <v>17002.125</v>
      </c>
      <c r="GX117" s="4" cm="1">
        <f t="array" ref="GX117">SUMPRODUCT(--(SUM(G117,AC117,AY117,BU117,CQ117,DM117,EI117,FE117,GA117,GW117)&gt;PARAMETRELER!$D$21:$D$24), (SUM(G117,AC117,AY117,BU117,CQ117,DM117,EI117,FE117,GA117,GW117)-PARAMETRELER!$D$21:$D$24), {0.15;0.05;0.07;0.08})-SUM($H$2,H117,AD117,AZ117,BV117,CR117,DN117,EJ117,FF117,GB117)</f>
        <v>3400.4250000000029</v>
      </c>
      <c r="GY117" s="4">
        <f>PARAMETRELER!$D$17</f>
        <v>3400.4250000000029</v>
      </c>
      <c r="GZ117" s="4">
        <f t="shared" si="357"/>
        <v>170021.25</v>
      </c>
      <c r="HA117" s="4">
        <f t="shared" si="358"/>
        <v>153019.125</v>
      </c>
      <c r="HB117" s="4">
        <f t="shared" si="359"/>
        <v>20002.5</v>
      </c>
      <c r="HC117" s="4">
        <f>PARAMETRELER!$D$6</f>
        <v>20002.5</v>
      </c>
      <c r="HD117" s="4">
        <f t="shared" si="360"/>
        <v>0</v>
      </c>
      <c r="HE117" s="4">
        <f>IF(GS117&lt;=PARAMETRELER!$D$6,0,HD117*0.00759)</f>
        <v>0</v>
      </c>
      <c r="HF117" s="20">
        <f t="shared" si="471"/>
        <v>17002.125</v>
      </c>
      <c r="HG117" s="21">
        <f t="shared" si="472"/>
        <v>4100.5124999999998</v>
      </c>
      <c r="HH117" s="21">
        <f t="shared" si="473"/>
        <v>400.05</v>
      </c>
      <c r="HI117" s="22">
        <f t="shared" si="474"/>
        <v>24503.0625</v>
      </c>
      <c r="HJ117" s="44">
        <f t="shared" si="475"/>
        <v>1000.125</v>
      </c>
      <c r="HK117" s="45">
        <f t="shared" si="476"/>
        <v>23502.9375</v>
      </c>
      <c r="HM117" s="3">
        <v>115</v>
      </c>
      <c r="HN117" s="3" t="str">
        <f t="shared" si="477"/>
        <v xml:space="preserve"> AD SOYAD 115</v>
      </c>
      <c r="HO117" s="4">
        <f t="shared" si="361"/>
        <v>20002.5</v>
      </c>
      <c r="HP117" s="4">
        <f>PARAMETRELER!$D$4</f>
        <v>150018.75</v>
      </c>
      <c r="HQ117" s="4">
        <f t="shared" si="362"/>
        <v>2800.3500000000004</v>
      </c>
      <c r="HR117" s="4">
        <f t="shared" si="363"/>
        <v>200.02500000000001</v>
      </c>
      <c r="HS117" s="4">
        <f t="shared" si="364"/>
        <v>17002.125</v>
      </c>
      <c r="HT117" s="4" cm="1">
        <f t="array" ref="HT117">SUMPRODUCT(--(SUM(G117,AC117,AY117,BU117,CQ117,DM117,EI117,FE117,GA117,GW117,HS117)&gt;PARAMETRELER!$D$21:$D$24), (SUM(G117,AC117,AY117,BU117,CQ117,DM117,EI117,FE117,GA117,GW117,HS117)-PARAMETRELER!$D$21:$D$24), {0.15;0.05;0.07;0.08})-SUM($H$2,H117,AD117,AZ117,BV117,CR117,DN117,EJ117,FF117,GB117,GX117)</f>
        <v>3400.4249999999993</v>
      </c>
      <c r="HU117" s="4">
        <f>PARAMETRELER!$D$18</f>
        <v>3400.4249999999993</v>
      </c>
      <c r="HV117" s="4">
        <f t="shared" si="365"/>
        <v>187023.375</v>
      </c>
      <c r="HW117" s="4">
        <f t="shared" si="366"/>
        <v>170021.25</v>
      </c>
      <c r="HX117" s="4">
        <f t="shared" si="367"/>
        <v>20002.5</v>
      </c>
      <c r="HY117" s="4">
        <f>PARAMETRELER!$D$6</f>
        <v>20002.5</v>
      </c>
      <c r="HZ117" s="4">
        <f t="shared" si="368"/>
        <v>0</v>
      </c>
      <c r="IA117" s="4">
        <f>IF(HO117&lt;=PARAMETRELER!$D$6,0,HZ117*0.00759)</f>
        <v>0</v>
      </c>
      <c r="IB117" s="20">
        <f t="shared" si="478"/>
        <v>17002.125</v>
      </c>
      <c r="IC117" s="21">
        <f t="shared" si="479"/>
        <v>4100.5124999999998</v>
      </c>
      <c r="ID117" s="21">
        <f t="shared" si="480"/>
        <v>400.05</v>
      </c>
      <c r="IE117" s="22">
        <f t="shared" si="481"/>
        <v>24503.0625</v>
      </c>
      <c r="IF117" s="44">
        <f t="shared" si="482"/>
        <v>1000.125</v>
      </c>
      <c r="IG117" s="45">
        <f t="shared" si="483"/>
        <v>23502.9375</v>
      </c>
      <c r="II117" s="3">
        <v>115</v>
      </c>
      <c r="IJ117" s="3" t="str">
        <f t="shared" si="484"/>
        <v xml:space="preserve"> AD SOYAD 115</v>
      </c>
      <c r="IK117" s="4">
        <f t="shared" si="369"/>
        <v>20002.5</v>
      </c>
      <c r="IL117" s="4">
        <f>PARAMETRELER!$D$4</f>
        <v>150018.75</v>
      </c>
      <c r="IM117" s="4">
        <f t="shared" si="370"/>
        <v>2800.3500000000004</v>
      </c>
      <c r="IN117" s="4">
        <f t="shared" si="371"/>
        <v>200.02500000000001</v>
      </c>
      <c r="IO117" s="4">
        <f t="shared" si="372"/>
        <v>17002.125</v>
      </c>
      <c r="IP117" s="4" cm="1">
        <f t="array" ref="IP117">SUMPRODUCT(--(SUM(G117,AC117,AY117,BU117,CQ117,DM117,EI117,FE117,GA117,GW117,HS117,IO117)&gt;PARAMETRELER!$D$21:$D$24), (SUM(G117,AC117,AY117,BU117,CQ117,DM117,EI117,FE117,GA117,GW117,HS117,IO117)-PARAMETRELER!$D$21:$D$24), {0.15;0.05;0.07;0.08})-SUM($H$2,H117,AD117,AZ117,BV117,CR117,DN117,EJ117,FF117,GB117,GX117,HT117)</f>
        <v>3400.4249999999993</v>
      </c>
      <c r="IQ117" s="4">
        <f>PARAMETRELER!$D$19</f>
        <v>3400.4249999999993</v>
      </c>
      <c r="IR117" s="4">
        <f t="shared" si="373"/>
        <v>204025.5</v>
      </c>
      <c r="IS117" s="4">
        <f t="shared" si="374"/>
        <v>187023.375</v>
      </c>
      <c r="IT117" s="4">
        <f t="shared" si="375"/>
        <v>20002.5</v>
      </c>
      <c r="IU117" s="4">
        <f>PARAMETRELER!$D$6</f>
        <v>20002.5</v>
      </c>
      <c r="IV117" s="4">
        <f t="shared" si="376"/>
        <v>0</v>
      </c>
      <c r="IW117" s="4">
        <f>IF(IK117&lt;=PARAMETRELER!$D$6,0,IV117*0.00759)</f>
        <v>0</v>
      </c>
      <c r="IX117" s="20">
        <f t="shared" si="485"/>
        <v>17002.125</v>
      </c>
      <c r="IY117" s="21">
        <f t="shared" si="486"/>
        <v>4100.5124999999998</v>
      </c>
      <c r="IZ117" s="21">
        <f t="shared" si="487"/>
        <v>400.05</v>
      </c>
      <c r="JA117" s="22">
        <f t="shared" si="488"/>
        <v>24503.0625</v>
      </c>
      <c r="JB117" s="44">
        <f t="shared" si="489"/>
        <v>1000.125</v>
      </c>
      <c r="JC117" s="45">
        <f t="shared" si="490"/>
        <v>23502.9375</v>
      </c>
    </row>
    <row r="118" spans="1:263" ht="15.6" x14ac:dyDescent="0.3">
      <c r="A118" s="2">
        <v>116</v>
      </c>
      <c r="B118" s="2" t="str">
        <f>'YILLIK MALİYET RAPORU'!B118</f>
        <v xml:space="preserve"> AD SOYAD 116</v>
      </c>
      <c r="C118" s="7">
        <f>'YILLIK MALİYET RAPORU'!C118</f>
        <v>20002.5</v>
      </c>
      <c r="D118" s="11">
        <f>PARAMETRELER!$D$4</f>
        <v>150018.75</v>
      </c>
      <c r="E118" s="7">
        <f t="shared" si="202"/>
        <v>2800.3500000000004</v>
      </c>
      <c r="F118" s="7">
        <f t="shared" si="203"/>
        <v>200.02500000000001</v>
      </c>
      <c r="G118" s="7">
        <f t="shared" si="204"/>
        <v>17002.125</v>
      </c>
      <c r="H118" s="7" cm="1">
        <f t="array" ref="H118">SUMPRODUCT(--(SUM(G118:G118)&gt;PARAMETRELER!$D$21:$D$24), (SUM(G118:G118)-PARAMETRELER!$D$21:$D$24), {0.15;0.05;0.07;0.08})-SUM($H$2:$H$2)</f>
        <v>2550.3187499999999</v>
      </c>
      <c r="I118" s="7">
        <f>PARAMETRELER!$D$8</f>
        <v>2550.3187499999999</v>
      </c>
      <c r="J118" s="7">
        <f t="shared" si="379"/>
        <v>17002.125</v>
      </c>
      <c r="K118" s="7">
        <v>0</v>
      </c>
      <c r="L118" s="7">
        <f t="shared" si="206"/>
        <v>20002.5</v>
      </c>
      <c r="M118" s="5">
        <f>PARAMETRELER!$D$6</f>
        <v>20002.5</v>
      </c>
      <c r="N118" s="7">
        <f t="shared" si="313"/>
        <v>0</v>
      </c>
      <c r="O118" s="7">
        <f>IF(C118&lt;=PARAMETRELER!$D$6,0,N118*0.00759)</f>
        <v>0</v>
      </c>
      <c r="P118" s="20">
        <f t="shared" si="207"/>
        <v>17002.125</v>
      </c>
      <c r="Q118" s="21">
        <f t="shared" si="208"/>
        <v>4100.5124999999998</v>
      </c>
      <c r="R118" s="21">
        <f t="shared" si="209"/>
        <v>400.05</v>
      </c>
      <c r="S118" s="20">
        <f t="shared" si="210"/>
        <v>24503.0625</v>
      </c>
      <c r="T118" s="44">
        <f t="shared" si="211"/>
        <v>1000.125</v>
      </c>
      <c r="U118" s="45">
        <f t="shared" si="380"/>
        <v>23502.9375</v>
      </c>
      <c r="W118" s="2">
        <v>116</v>
      </c>
      <c r="X118" s="2" t="str">
        <f t="shared" si="212"/>
        <v xml:space="preserve"> AD SOYAD 116</v>
      </c>
      <c r="Y118" s="7">
        <f t="shared" si="213"/>
        <v>20002.5</v>
      </c>
      <c r="Z118" s="11">
        <f>PARAMETRELER!$D$4</f>
        <v>150018.75</v>
      </c>
      <c r="AA118" s="7">
        <f t="shared" si="381"/>
        <v>2800.3500000000004</v>
      </c>
      <c r="AB118" s="7">
        <f t="shared" si="382"/>
        <v>200.02500000000001</v>
      </c>
      <c r="AC118" s="7">
        <f t="shared" si="383"/>
        <v>17002.125</v>
      </c>
      <c r="AD118" s="7" cm="1">
        <f t="array" ref="AD118">SUMPRODUCT(--(SUM(G118,AC118)&gt;PARAMETRELER!$D$21:$D$24), (SUM(G118,AC118)-PARAMETRELER!$D$21:$D$24), {0.15;0.05;0.07;0.08})-SUM($H$2,H118)</f>
        <v>2550.3187499999999</v>
      </c>
      <c r="AE118" s="7">
        <f>PARAMETRELER!$D$9</f>
        <v>2550.3187499999999</v>
      </c>
      <c r="AF118" s="7">
        <f t="shared" si="384"/>
        <v>34004.25</v>
      </c>
      <c r="AG118" s="7">
        <f t="shared" si="385"/>
        <v>17002.125</v>
      </c>
      <c r="AH118" s="7">
        <f t="shared" si="386"/>
        <v>20002.5</v>
      </c>
      <c r="AI118" s="5">
        <f>PARAMETRELER!$D$6</f>
        <v>20002.5</v>
      </c>
      <c r="AJ118" s="7">
        <f t="shared" si="316"/>
        <v>0</v>
      </c>
      <c r="AK118" s="7">
        <f>IF(Y118&lt;=PARAMETRELER!$D$6,0,AJ118*0.00759)</f>
        <v>0</v>
      </c>
      <c r="AL118" s="20">
        <f t="shared" si="387"/>
        <v>17002.125</v>
      </c>
      <c r="AM118" s="21">
        <f t="shared" si="388"/>
        <v>4100.5124999999998</v>
      </c>
      <c r="AN118" s="21">
        <f t="shared" si="389"/>
        <v>400.05</v>
      </c>
      <c r="AO118" s="20">
        <f t="shared" si="390"/>
        <v>24503.0625</v>
      </c>
      <c r="AP118" s="44">
        <f t="shared" si="391"/>
        <v>1000.125</v>
      </c>
      <c r="AQ118" s="45">
        <f t="shared" si="392"/>
        <v>23502.9375</v>
      </c>
      <c r="AS118" s="2">
        <v>116</v>
      </c>
      <c r="AT118" s="2" t="str">
        <f t="shared" si="393"/>
        <v xml:space="preserve"> AD SOYAD 116</v>
      </c>
      <c r="AU118" s="7">
        <f t="shared" si="394"/>
        <v>20002.5</v>
      </c>
      <c r="AV118" s="11">
        <f>PARAMETRELER!$D$4</f>
        <v>150018.75</v>
      </c>
      <c r="AW118" s="7">
        <f t="shared" si="395"/>
        <v>2800.3500000000004</v>
      </c>
      <c r="AX118" s="7">
        <f t="shared" si="396"/>
        <v>200.02500000000001</v>
      </c>
      <c r="AY118" s="7">
        <f t="shared" si="397"/>
        <v>17002.125</v>
      </c>
      <c r="AZ118" s="7" cm="1">
        <f t="array" ref="AZ118">SUMPRODUCT(--(SUM(G118,AC118,AY118)&gt;PARAMETRELER!$D$21:$D$24), (SUM(G118,AC118,AY118)-PARAMETRELER!$D$21:$D$24), {0.15;0.05;0.07;0.08})-SUM($H$2,H118,AD118)</f>
        <v>2550.3187499999995</v>
      </c>
      <c r="BA118" s="7">
        <f>PARAMETRELER!$D$10</f>
        <v>2550.3187499999995</v>
      </c>
      <c r="BB118" s="7">
        <f t="shared" si="398"/>
        <v>51006.375</v>
      </c>
      <c r="BC118" s="7">
        <f t="shared" si="399"/>
        <v>34004.25</v>
      </c>
      <c r="BD118" s="7">
        <f t="shared" si="400"/>
        <v>20002.5</v>
      </c>
      <c r="BE118" s="5">
        <f>PARAMETRELER!$D$6</f>
        <v>20002.5</v>
      </c>
      <c r="BF118" s="7">
        <f t="shared" si="319"/>
        <v>0</v>
      </c>
      <c r="BG118" s="7">
        <f>IF(AU118&lt;=PARAMETRELER!$D$6,0,BF118*0.00759)</f>
        <v>0</v>
      </c>
      <c r="BH118" s="20">
        <f t="shared" si="401"/>
        <v>17002.125</v>
      </c>
      <c r="BI118" s="21">
        <f t="shared" si="402"/>
        <v>4100.5124999999998</v>
      </c>
      <c r="BJ118" s="21">
        <f t="shared" si="403"/>
        <v>400.05</v>
      </c>
      <c r="BK118" s="20">
        <f t="shared" si="404"/>
        <v>24503.0625</v>
      </c>
      <c r="BL118" s="44">
        <f t="shared" si="405"/>
        <v>1000.125</v>
      </c>
      <c r="BM118" s="45">
        <f t="shared" si="406"/>
        <v>23502.9375</v>
      </c>
      <c r="BO118" s="2">
        <v>116</v>
      </c>
      <c r="BP118" s="2" t="str">
        <f t="shared" si="407"/>
        <v xml:space="preserve"> AD SOYAD 116</v>
      </c>
      <c r="BQ118" s="7">
        <f t="shared" si="408"/>
        <v>20002.5</v>
      </c>
      <c r="BR118" s="11">
        <f>PARAMETRELER!$D$4</f>
        <v>150018.75</v>
      </c>
      <c r="BS118" s="7">
        <f t="shared" si="409"/>
        <v>2800.3500000000004</v>
      </c>
      <c r="BT118" s="7">
        <f t="shared" si="410"/>
        <v>200.02500000000001</v>
      </c>
      <c r="BU118" s="7">
        <f t="shared" si="411"/>
        <v>17002.125</v>
      </c>
      <c r="BV118" s="7" cm="1">
        <f t="array" ref="BV118">SUMPRODUCT(--(SUM(G118,AC118,AY118,BU118)&gt;PARAMETRELER!$D$21:$D$24), (SUM(G118,AC118,AY118,BU118)-PARAMETRELER!$D$21:$D$24), {0.15;0.05;0.07;0.08})-SUM($H$2,H118,AD118,AZ118)</f>
        <v>2550.3187500000004</v>
      </c>
      <c r="BW118" s="7">
        <f>PARAMETRELER!$D$11</f>
        <v>2550.3187500000004</v>
      </c>
      <c r="BX118" s="7">
        <f t="shared" si="412"/>
        <v>68008.5</v>
      </c>
      <c r="BY118" s="7">
        <f t="shared" si="413"/>
        <v>51006.375</v>
      </c>
      <c r="BZ118" s="7">
        <f t="shared" si="414"/>
        <v>20002.5</v>
      </c>
      <c r="CA118" s="5">
        <f>PARAMETRELER!$D$6</f>
        <v>20002.5</v>
      </c>
      <c r="CB118" s="7">
        <f t="shared" si="322"/>
        <v>0</v>
      </c>
      <c r="CC118" s="7">
        <f>IF(BQ118&lt;=PARAMETRELER!$D$6,0,CB118*0.00759)</f>
        <v>0</v>
      </c>
      <c r="CD118" s="20">
        <f t="shared" si="415"/>
        <v>17002.125</v>
      </c>
      <c r="CE118" s="21">
        <f t="shared" si="416"/>
        <v>4100.5124999999998</v>
      </c>
      <c r="CF118" s="21">
        <f t="shared" si="417"/>
        <v>400.05</v>
      </c>
      <c r="CG118" s="20">
        <f t="shared" si="418"/>
        <v>24503.0625</v>
      </c>
      <c r="CH118" s="44">
        <f t="shared" si="419"/>
        <v>1000.125</v>
      </c>
      <c r="CI118" s="45">
        <f t="shared" si="420"/>
        <v>23502.9375</v>
      </c>
      <c r="CK118" s="2">
        <v>116</v>
      </c>
      <c r="CL118" s="2" t="str">
        <f t="shared" si="421"/>
        <v xml:space="preserve"> AD SOYAD 116</v>
      </c>
      <c r="CM118" s="7">
        <f t="shared" si="422"/>
        <v>20002.5</v>
      </c>
      <c r="CN118" s="11">
        <f>PARAMETRELER!$D$4</f>
        <v>150018.75</v>
      </c>
      <c r="CO118" s="7">
        <f t="shared" si="423"/>
        <v>2800.3500000000004</v>
      </c>
      <c r="CP118" s="7">
        <f t="shared" si="424"/>
        <v>200.02500000000001</v>
      </c>
      <c r="CQ118" s="7">
        <f t="shared" si="425"/>
        <v>17002.125</v>
      </c>
      <c r="CR118" s="7" cm="1">
        <f t="array" ref="CR118">SUMPRODUCT(--(SUM(G118,AC118,AY118,BU118,CQ118)&gt;PARAMETRELER!$D$21:$D$24), (SUM(G118,AC118,AY118,BU118,CQ118)-PARAMETRELER!$D$21:$D$24), {0.15;0.05;0.07;0.08})-SUM($H$2,H118,AD118,AZ118,BV118)</f>
        <v>2550.3187500000004</v>
      </c>
      <c r="CS118" s="7">
        <f>PARAMETRELER!$D$12</f>
        <v>2550.3187500000004</v>
      </c>
      <c r="CT118" s="7">
        <f t="shared" si="426"/>
        <v>85010.625</v>
      </c>
      <c r="CU118" s="7">
        <f t="shared" si="427"/>
        <v>68008.5</v>
      </c>
      <c r="CV118" s="7">
        <f t="shared" si="428"/>
        <v>20002.5</v>
      </c>
      <c r="CW118" s="5">
        <f>PARAMETRELER!$D$6</f>
        <v>20002.5</v>
      </c>
      <c r="CX118" s="7">
        <f t="shared" si="325"/>
        <v>0</v>
      </c>
      <c r="CY118" s="7">
        <f>IF(CM118&lt;=PARAMETRELER!$D$6,0,CX118*0.00759)</f>
        <v>0</v>
      </c>
      <c r="CZ118" s="20">
        <f t="shared" si="429"/>
        <v>17002.125</v>
      </c>
      <c r="DA118" s="21">
        <f t="shared" si="430"/>
        <v>4100.5124999999998</v>
      </c>
      <c r="DB118" s="21">
        <f t="shared" si="431"/>
        <v>400.05</v>
      </c>
      <c r="DC118" s="20">
        <f t="shared" si="432"/>
        <v>24503.0625</v>
      </c>
      <c r="DD118" s="44">
        <f t="shared" si="433"/>
        <v>1000.125</v>
      </c>
      <c r="DE118" s="45">
        <f t="shared" si="434"/>
        <v>23502.9375</v>
      </c>
      <c r="DG118" s="2">
        <v>116</v>
      </c>
      <c r="DH118" s="2" t="str">
        <f t="shared" si="435"/>
        <v xml:space="preserve"> AD SOYAD 116</v>
      </c>
      <c r="DI118" s="7">
        <f t="shared" si="436"/>
        <v>20002.5</v>
      </c>
      <c r="DJ118" s="11">
        <f>PARAMETRELER!$D$4</f>
        <v>150018.75</v>
      </c>
      <c r="DK118" s="7">
        <f t="shared" si="437"/>
        <v>2800.3500000000004</v>
      </c>
      <c r="DL118" s="7">
        <f t="shared" si="438"/>
        <v>200.02500000000001</v>
      </c>
      <c r="DM118" s="7">
        <f t="shared" si="439"/>
        <v>17002.125</v>
      </c>
      <c r="DN118" s="7" cm="1">
        <f t="array" ref="DN118">SUMPRODUCT(--(SUM(G118,AC118,AY118,BU118,CQ118,DM118)&gt;PARAMETRELER!$D$21:$D$24), (SUM(G118,AC118,AY118,BU118,CQ118,DM118)-PARAMETRELER!$D$21:$D$24), {0.15;0.05;0.07;0.08})-SUM($H$2,H118,AD118,AZ118,BV118,CR118)</f>
        <v>2550.3187499999985</v>
      </c>
      <c r="DO118" s="7">
        <f>PARAMETRELER!$D$13</f>
        <v>2550.3187499999985</v>
      </c>
      <c r="DP118" s="7">
        <f t="shared" si="440"/>
        <v>102012.75</v>
      </c>
      <c r="DQ118" s="7">
        <f t="shared" si="441"/>
        <v>85010.625</v>
      </c>
      <c r="DR118" s="7">
        <f t="shared" si="442"/>
        <v>20002.5</v>
      </c>
      <c r="DS118" s="5">
        <f>PARAMETRELER!$D$6</f>
        <v>20002.5</v>
      </c>
      <c r="DT118" s="7">
        <f t="shared" si="328"/>
        <v>0</v>
      </c>
      <c r="DU118" s="7">
        <f>IF(DI118&lt;=PARAMETRELER!$D$6,0,DT118*0.00759)</f>
        <v>0</v>
      </c>
      <c r="DV118" s="20">
        <f t="shared" si="443"/>
        <v>17002.125</v>
      </c>
      <c r="DW118" s="21">
        <f t="shared" si="444"/>
        <v>4100.5124999999998</v>
      </c>
      <c r="DX118" s="21">
        <f t="shared" si="445"/>
        <v>400.05</v>
      </c>
      <c r="DY118" s="20">
        <f t="shared" si="446"/>
        <v>24503.0625</v>
      </c>
      <c r="DZ118" s="44">
        <f t="shared" si="447"/>
        <v>1000.125</v>
      </c>
      <c r="EA118" s="45">
        <f t="shared" si="448"/>
        <v>23502.9375</v>
      </c>
      <c r="EC118" s="2">
        <v>116</v>
      </c>
      <c r="ED118" s="2" t="str">
        <f t="shared" si="449"/>
        <v xml:space="preserve"> AD SOYAD 116</v>
      </c>
      <c r="EE118" s="7">
        <f t="shared" si="329"/>
        <v>20002.5</v>
      </c>
      <c r="EF118" s="11">
        <f>PARAMETRELER!$D$4</f>
        <v>150018.75</v>
      </c>
      <c r="EG118" s="7">
        <f t="shared" si="330"/>
        <v>2800.3500000000004</v>
      </c>
      <c r="EH118" s="7">
        <f t="shared" si="331"/>
        <v>200.02500000000001</v>
      </c>
      <c r="EI118" s="7">
        <f t="shared" si="332"/>
        <v>17002.125</v>
      </c>
      <c r="EJ118" s="7" cm="1">
        <f t="array" ref="EJ118">SUMPRODUCT(--(SUM(G118,AC118,AY118,BU118,CQ118,DM118,EI118)&gt;PARAMETRELER!$D$21:$D$24), (SUM(G118,AC118,AY118,BU118,CQ118,DM118,EI118)-PARAMETRELER!$D$21:$D$24), {0.15;0.05;0.07;0.08})-SUM($H$2,H118,AD118,AZ118,BV118,CR118,DN118)</f>
        <v>3001.0625000000036</v>
      </c>
      <c r="EK118" s="7">
        <f>PARAMETRELER!$D$14</f>
        <v>3001.0625000000036</v>
      </c>
      <c r="EL118" s="7">
        <f t="shared" si="333"/>
        <v>119014.875</v>
      </c>
      <c r="EM118" s="7">
        <f t="shared" si="334"/>
        <v>102012.75</v>
      </c>
      <c r="EN118" s="7">
        <f t="shared" si="335"/>
        <v>20002.5</v>
      </c>
      <c r="EO118" s="5">
        <f>PARAMETRELER!$D$6</f>
        <v>20002.5</v>
      </c>
      <c r="EP118" s="7">
        <f t="shared" si="336"/>
        <v>0</v>
      </c>
      <c r="EQ118" s="7">
        <f>IF(EE118&lt;=PARAMETRELER!$D$6,0,EP118*0.00759)</f>
        <v>0</v>
      </c>
      <c r="ER118" s="20">
        <f t="shared" si="450"/>
        <v>17002.125</v>
      </c>
      <c r="ES118" s="21">
        <f t="shared" si="451"/>
        <v>4100.5124999999998</v>
      </c>
      <c r="ET118" s="21">
        <f t="shared" si="452"/>
        <v>400.05</v>
      </c>
      <c r="EU118" s="20">
        <f t="shared" si="453"/>
        <v>24503.0625</v>
      </c>
      <c r="EV118" s="44">
        <f t="shared" si="454"/>
        <v>1000.125</v>
      </c>
      <c r="EW118" s="45">
        <f t="shared" si="455"/>
        <v>23502.9375</v>
      </c>
      <c r="EY118" s="2">
        <v>116</v>
      </c>
      <c r="EZ118" s="2" t="str">
        <f t="shared" si="456"/>
        <v xml:space="preserve"> AD SOYAD 116</v>
      </c>
      <c r="FA118" s="7">
        <f t="shared" si="337"/>
        <v>20002.5</v>
      </c>
      <c r="FB118" s="11">
        <f>PARAMETRELER!$D$4</f>
        <v>150018.75</v>
      </c>
      <c r="FC118" s="7">
        <f t="shared" si="338"/>
        <v>2800.3500000000004</v>
      </c>
      <c r="FD118" s="7">
        <f t="shared" si="339"/>
        <v>200.02500000000001</v>
      </c>
      <c r="FE118" s="7">
        <f t="shared" si="340"/>
        <v>17002.125</v>
      </c>
      <c r="FF118" s="7" cm="1">
        <f t="array" ref="FF118">SUMPRODUCT(--(SUM(G118,AC118,AY118,BU118,CQ118,DM118,EI118,FE118)&gt;PARAMETRELER!$D$21:$D$24), (SUM(G118,AC118,AY118,BU118,CQ118,DM118,EI118,FE118)-PARAMETRELER!$D$21:$D$24), {0.15;0.05;0.07;0.08})-SUM($H$2,H118,AD118,AZ118,BV118,CR118,DN118,EJ118)</f>
        <v>3400.4249999999956</v>
      </c>
      <c r="FG118" s="7">
        <f>PARAMETRELER!$D$15</f>
        <v>3400.4249999999956</v>
      </c>
      <c r="FH118" s="7">
        <f t="shared" si="341"/>
        <v>136017</v>
      </c>
      <c r="FI118" s="7">
        <f t="shared" si="342"/>
        <v>119014.875</v>
      </c>
      <c r="FJ118" s="7">
        <f t="shared" si="343"/>
        <v>20002.5</v>
      </c>
      <c r="FK118" s="5">
        <f>PARAMETRELER!$D$6</f>
        <v>20002.5</v>
      </c>
      <c r="FL118" s="7">
        <f t="shared" si="344"/>
        <v>0</v>
      </c>
      <c r="FM118" s="7">
        <f>IF(FA118&lt;=PARAMETRELER!$D$6,0,FL118*0.00759)</f>
        <v>0</v>
      </c>
      <c r="FN118" s="20">
        <f t="shared" si="457"/>
        <v>17002.125</v>
      </c>
      <c r="FO118" s="21">
        <f t="shared" si="458"/>
        <v>4100.5124999999998</v>
      </c>
      <c r="FP118" s="21">
        <f t="shared" si="459"/>
        <v>400.05</v>
      </c>
      <c r="FQ118" s="20">
        <f t="shared" si="460"/>
        <v>24503.0625</v>
      </c>
      <c r="FR118" s="44">
        <f t="shared" si="461"/>
        <v>1000.125</v>
      </c>
      <c r="FS118" s="45">
        <f t="shared" si="462"/>
        <v>23502.9375</v>
      </c>
      <c r="FU118" s="2">
        <v>116</v>
      </c>
      <c r="FV118" s="2" t="str">
        <f t="shared" si="463"/>
        <v xml:space="preserve"> AD SOYAD 116</v>
      </c>
      <c r="FW118" s="7">
        <f t="shared" si="345"/>
        <v>20002.5</v>
      </c>
      <c r="FX118" s="11">
        <f>PARAMETRELER!$D$4</f>
        <v>150018.75</v>
      </c>
      <c r="FY118" s="7">
        <f t="shared" si="346"/>
        <v>2800.3500000000004</v>
      </c>
      <c r="FZ118" s="7">
        <f t="shared" si="347"/>
        <v>200.02500000000001</v>
      </c>
      <c r="GA118" s="7">
        <f t="shared" si="348"/>
        <v>17002.125</v>
      </c>
      <c r="GB118" s="7" cm="1">
        <f t="array" ref="GB118">SUMPRODUCT(--(SUM(G118,AC118,AY118,BU118,CQ118,DM118,EI118,FE118,GA118)&gt;PARAMETRELER!$D$21:$D$24), (SUM(G118,AC118,AY118,BU118,CQ118,DM118,EI118,FE118,GA118)-PARAMETRELER!$D$21:$D$24), {0.15;0.05;0.07;0.08})-SUM($H$2,H118,AD118,AZ118,BV118,CR118,DN118,EJ118,FF118)</f>
        <v>3400.4249999999993</v>
      </c>
      <c r="GC118" s="7">
        <f>PARAMETRELER!$D$16</f>
        <v>3400.4249999999993</v>
      </c>
      <c r="GD118" s="7">
        <f t="shared" si="349"/>
        <v>153019.125</v>
      </c>
      <c r="GE118" s="7">
        <f t="shared" si="350"/>
        <v>136017</v>
      </c>
      <c r="GF118" s="7">
        <f t="shared" si="351"/>
        <v>20002.5</v>
      </c>
      <c r="GG118" s="5">
        <f>PARAMETRELER!$D$6</f>
        <v>20002.5</v>
      </c>
      <c r="GH118" s="7">
        <f t="shared" si="352"/>
        <v>0</v>
      </c>
      <c r="GI118" s="7">
        <f>IF(FW118&lt;=PARAMETRELER!$D$6,0,GH118*0.00759)</f>
        <v>0</v>
      </c>
      <c r="GJ118" s="20">
        <f t="shared" si="464"/>
        <v>17002.125</v>
      </c>
      <c r="GK118" s="21">
        <f t="shared" si="465"/>
        <v>4100.5124999999998</v>
      </c>
      <c r="GL118" s="21">
        <f t="shared" si="466"/>
        <v>400.05</v>
      </c>
      <c r="GM118" s="20">
        <f t="shared" si="467"/>
        <v>24503.0625</v>
      </c>
      <c r="GN118" s="44">
        <f t="shared" si="468"/>
        <v>1000.125</v>
      </c>
      <c r="GO118" s="45">
        <f t="shared" si="469"/>
        <v>23502.9375</v>
      </c>
      <c r="GQ118" s="2">
        <v>116</v>
      </c>
      <c r="GR118" s="2" t="str">
        <f t="shared" si="470"/>
        <v xml:space="preserve"> AD SOYAD 116</v>
      </c>
      <c r="GS118" s="7">
        <f t="shared" si="353"/>
        <v>20002.5</v>
      </c>
      <c r="GT118" s="11">
        <f>PARAMETRELER!$D$4</f>
        <v>150018.75</v>
      </c>
      <c r="GU118" s="7">
        <f t="shared" si="354"/>
        <v>2800.3500000000004</v>
      </c>
      <c r="GV118" s="7">
        <f t="shared" si="355"/>
        <v>200.02500000000001</v>
      </c>
      <c r="GW118" s="7">
        <f t="shared" si="356"/>
        <v>17002.125</v>
      </c>
      <c r="GX118" s="7" cm="1">
        <f t="array" ref="GX118">SUMPRODUCT(--(SUM(G118,AC118,AY118,BU118,CQ118,DM118,EI118,FE118,GA118,GW118)&gt;PARAMETRELER!$D$21:$D$24), (SUM(G118,AC118,AY118,BU118,CQ118,DM118,EI118,FE118,GA118,GW118)-PARAMETRELER!$D$21:$D$24), {0.15;0.05;0.07;0.08})-SUM($H$2,H118,AD118,AZ118,BV118,CR118,DN118,EJ118,FF118,GB118)</f>
        <v>3400.4250000000029</v>
      </c>
      <c r="GY118" s="7">
        <f>PARAMETRELER!$D$17</f>
        <v>3400.4250000000029</v>
      </c>
      <c r="GZ118" s="7">
        <f t="shared" si="357"/>
        <v>170021.25</v>
      </c>
      <c r="HA118" s="7">
        <f t="shared" si="358"/>
        <v>153019.125</v>
      </c>
      <c r="HB118" s="7">
        <f t="shared" si="359"/>
        <v>20002.5</v>
      </c>
      <c r="HC118" s="5">
        <f>PARAMETRELER!$D$6</f>
        <v>20002.5</v>
      </c>
      <c r="HD118" s="7">
        <f t="shared" si="360"/>
        <v>0</v>
      </c>
      <c r="HE118" s="7">
        <f>IF(GS118&lt;=PARAMETRELER!$D$6,0,HD118*0.00759)</f>
        <v>0</v>
      </c>
      <c r="HF118" s="20">
        <f t="shared" si="471"/>
        <v>17002.125</v>
      </c>
      <c r="HG118" s="21">
        <f t="shared" si="472"/>
        <v>4100.5124999999998</v>
      </c>
      <c r="HH118" s="21">
        <f t="shared" si="473"/>
        <v>400.05</v>
      </c>
      <c r="HI118" s="20">
        <f t="shared" si="474"/>
        <v>24503.0625</v>
      </c>
      <c r="HJ118" s="44">
        <f t="shared" si="475"/>
        <v>1000.125</v>
      </c>
      <c r="HK118" s="45">
        <f t="shared" si="476"/>
        <v>23502.9375</v>
      </c>
      <c r="HM118" s="2">
        <v>116</v>
      </c>
      <c r="HN118" s="2" t="str">
        <f t="shared" si="477"/>
        <v xml:space="preserve"> AD SOYAD 116</v>
      </c>
      <c r="HO118" s="7">
        <f t="shared" si="361"/>
        <v>20002.5</v>
      </c>
      <c r="HP118" s="11">
        <f>PARAMETRELER!$D$4</f>
        <v>150018.75</v>
      </c>
      <c r="HQ118" s="7">
        <f t="shared" si="362"/>
        <v>2800.3500000000004</v>
      </c>
      <c r="HR118" s="7">
        <f t="shared" si="363"/>
        <v>200.02500000000001</v>
      </c>
      <c r="HS118" s="7">
        <f t="shared" si="364"/>
        <v>17002.125</v>
      </c>
      <c r="HT118" s="7" cm="1">
        <f t="array" ref="HT118">SUMPRODUCT(--(SUM(G118,AC118,AY118,BU118,CQ118,DM118,EI118,FE118,GA118,GW118,HS118)&gt;PARAMETRELER!$D$21:$D$24), (SUM(G118,AC118,AY118,BU118,CQ118,DM118,EI118,FE118,GA118,GW118,HS118)-PARAMETRELER!$D$21:$D$24), {0.15;0.05;0.07;0.08})-SUM($H$2,H118,AD118,AZ118,BV118,CR118,DN118,EJ118,FF118,GB118,GX118)</f>
        <v>3400.4249999999993</v>
      </c>
      <c r="HU118" s="7">
        <f>PARAMETRELER!$D$18</f>
        <v>3400.4249999999993</v>
      </c>
      <c r="HV118" s="7">
        <f t="shared" si="365"/>
        <v>187023.375</v>
      </c>
      <c r="HW118" s="7">
        <f t="shared" si="366"/>
        <v>170021.25</v>
      </c>
      <c r="HX118" s="7">
        <f t="shared" si="367"/>
        <v>20002.5</v>
      </c>
      <c r="HY118" s="5">
        <f>PARAMETRELER!$D$6</f>
        <v>20002.5</v>
      </c>
      <c r="HZ118" s="7">
        <f t="shared" si="368"/>
        <v>0</v>
      </c>
      <c r="IA118" s="7">
        <f>IF(HO118&lt;=PARAMETRELER!$D$6,0,HZ118*0.00759)</f>
        <v>0</v>
      </c>
      <c r="IB118" s="20">
        <f t="shared" si="478"/>
        <v>17002.125</v>
      </c>
      <c r="IC118" s="21">
        <f t="shared" si="479"/>
        <v>4100.5124999999998</v>
      </c>
      <c r="ID118" s="21">
        <f t="shared" si="480"/>
        <v>400.05</v>
      </c>
      <c r="IE118" s="20">
        <f t="shared" si="481"/>
        <v>24503.0625</v>
      </c>
      <c r="IF118" s="44">
        <f t="shared" si="482"/>
        <v>1000.125</v>
      </c>
      <c r="IG118" s="45">
        <f t="shared" si="483"/>
        <v>23502.9375</v>
      </c>
      <c r="II118" s="2">
        <v>116</v>
      </c>
      <c r="IJ118" s="2" t="str">
        <f t="shared" si="484"/>
        <v xml:space="preserve"> AD SOYAD 116</v>
      </c>
      <c r="IK118" s="7">
        <f t="shared" si="369"/>
        <v>20002.5</v>
      </c>
      <c r="IL118" s="11">
        <f>PARAMETRELER!$D$4</f>
        <v>150018.75</v>
      </c>
      <c r="IM118" s="7">
        <f t="shared" si="370"/>
        <v>2800.3500000000004</v>
      </c>
      <c r="IN118" s="7">
        <f t="shared" si="371"/>
        <v>200.02500000000001</v>
      </c>
      <c r="IO118" s="7">
        <f t="shared" si="372"/>
        <v>17002.125</v>
      </c>
      <c r="IP118" s="7" cm="1">
        <f t="array" ref="IP118">SUMPRODUCT(--(SUM(G118,AC118,AY118,BU118,CQ118,DM118,EI118,FE118,GA118,GW118,HS118,IO118)&gt;PARAMETRELER!$D$21:$D$24), (SUM(G118,AC118,AY118,BU118,CQ118,DM118,EI118,FE118,GA118,GW118,HS118,IO118)-PARAMETRELER!$D$21:$D$24), {0.15;0.05;0.07;0.08})-SUM($H$2,H118,AD118,AZ118,BV118,CR118,DN118,EJ118,FF118,GB118,GX118,HT118)</f>
        <v>3400.4249999999993</v>
      </c>
      <c r="IQ118" s="7">
        <f>PARAMETRELER!$D$19</f>
        <v>3400.4249999999993</v>
      </c>
      <c r="IR118" s="7">
        <f t="shared" si="373"/>
        <v>204025.5</v>
      </c>
      <c r="IS118" s="7">
        <f t="shared" si="374"/>
        <v>187023.375</v>
      </c>
      <c r="IT118" s="7">
        <f t="shared" si="375"/>
        <v>20002.5</v>
      </c>
      <c r="IU118" s="5">
        <f>PARAMETRELER!$D$6</f>
        <v>20002.5</v>
      </c>
      <c r="IV118" s="7">
        <f t="shared" si="376"/>
        <v>0</v>
      </c>
      <c r="IW118" s="7">
        <f>IF(IK118&lt;=PARAMETRELER!$D$6,0,IV118*0.00759)</f>
        <v>0</v>
      </c>
      <c r="IX118" s="20">
        <f t="shared" si="485"/>
        <v>17002.125</v>
      </c>
      <c r="IY118" s="21">
        <f t="shared" si="486"/>
        <v>4100.5124999999998</v>
      </c>
      <c r="IZ118" s="21">
        <f t="shared" si="487"/>
        <v>400.05</v>
      </c>
      <c r="JA118" s="20">
        <f t="shared" si="488"/>
        <v>24503.0625</v>
      </c>
      <c r="JB118" s="44">
        <f t="shared" si="489"/>
        <v>1000.125</v>
      </c>
      <c r="JC118" s="45">
        <f t="shared" si="490"/>
        <v>23502.9375</v>
      </c>
    </row>
    <row r="119" spans="1:263" ht="15.6" x14ac:dyDescent="0.3">
      <c r="A119" s="3">
        <v>117</v>
      </c>
      <c r="B119" s="3" t="str">
        <f>'YILLIK MALİYET RAPORU'!B119</f>
        <v xml:space="preserve"> AD SOYAD 117</v>
      </c>
      <c r="C119" s="4">
        <f>'YILLIK MALİYET RAPORU'!C119</f>
        <v>20002.5</v>
      </c>
      <c r="D119" s="4">
        <f>PARAMETRELER!$D$4</f>
        <v>150018.75</v>
      </c>
      <c r="E119" s="4">
        <f t="shared" si="202"/>
        <v>2800.3500000000004</v>
      </c>
      <c r="F119" s="4">
        <f t="shared" si="203"/>
        <v>200.02500000000001</v>
      </c>
      <c r="G119" s="4">
        <f t="shared" si="204"/>
        <v>17002.125</v>
      </c>
      <c r="H119" s="4" cm="1">
        <f t="array" ref="H119">SUMPRODUCT(--(SUM(G119:G119)&gt;PARAMETRELER!$D$21:$D$24), (SUM(G119:G119)-PARAMETRELER!$D$21:$D$24), {0.15;0.05;0.07;0.08})-SUM($H$2:$H$2)</f>
        <v>2550.3187499999999</v>
      </c>
      <c r="I119" s="4">
        <f>PARAMETRELER!$D$8</f>
        <v>2550.3187499999999</v>
      </c>
      <c r="J119" s="4">
        <f t="shared" si="379"/>
        <v>17002.125</v>
      </c>
      <c r="K119" s="4">
        <v>0</v>
      </c>
      <c r="L119" s="4">
        <f t="shared" si="206"/>
        <v>20002.5</v>
      </c>
      <c r="M119" s="4">
        <f>PARAMETRELER!$D$6</f>
        <v>20002.5</v>
      </c>
      <c r="N119" s="4">
        <f t="shared" si="313"/>
        <v>0</v>
      </c>
      <c r="O119" s="4">
        <f>IF(C119&lt;=PARAMETRELER!$D$6,0,N119*0.00759)</f>
        <v>0</v>
      </c>
      <c r="P119" s="20">
        <f t="shared" si="207"/>
        <v>17002.125</v>
      </c>
      <c r="Q119" s="21">
        <f t="shared" si="208"/>
        <v>4100.5124999999998</v>
      </c>
      <c r="R119" s="21">
        <f t="shared" si="209"/>
        <v>400.05</v>
      </c>
      <c r="S119" s="22">
        <f t="shared" si="210"/>
        <v>24503.0625</v>
      </c>
      <c r="T119" s="44">
        <f t="shared" si="211"/>
        <v>1000.125</v>
      </c>
      <c r="U119" s="45">
        <f t="shared" si="380"/>
        <v>23502.9375</v>
      </c>
      <c r="W119" s="3">
        <v>117</v>
      </c>
      <c r="X119" s="3" t="str">
        <f t="shared" si="212"/>
        <v xml:space="preserve"> AD SOYAD 117</v>
      </c>
      <c r="Y119" s="4">
        <f t="shared" si="213"/>
        <v>20002.5</v>
      </c>
      <c r="Z119" s="4">
        <f>PARAMETRELER!$D$4</f>
        <v>150018.75</v>
      </c>
      <c r="AA119" s="4">
        <f t="shared" si="381"/>
        <v>2800.3500000000004</v>
      </c>
      <c r="AB119" s="4">
        <f t="shared" si="382"/>
        <v>200.02500000000001</v>
      </c>
      <c r="AC119" s="4">
        <f t="shared" si="383"/>
        <v>17002.125</v>
      </c>
      <c r="AD119" s="4" cm="1">
        <f t="array" ref="AD119">SUMPRODUCT(--(SUM(G119,AC119)&gt;PARAMETRELER!$D$21:$D$24), (SUM(G119,AC119)-PARAMETRELER!$D$21:$D$24), {0.15;0.05;0.07;0.08})-SUM($H$2,H119)</f>
        <v>2550.3187499999999</v>
      </c>
      <c r="AE119" s="4">
        <f>PARAMETRELER!$D$9</f>
        <v>2550.3187499999999</v>
      </c>
      <c r="AF119" s="4">
        <f t="shared" si="384"/>
        <v>34004.25</v>
      </c>
      <c r="AG119" s="4">
        <f t="shared" si="385"/>
        <v>17002.125</v>
      </c>
      <c r="AH119" s="4">
        <f t="shared" si="386"/>
        <v>20002.5</v>
      </c>
      <c r="AI119" s="4">
        <f>PARAMETRELER!$D$6</f>
        <v>20002.5</v>
      </c>
      <c r="AJ119" s="4">
        <f t="shared" si="316"/>
        <v>0</v>
      </c>
      <c r="AK119" s="4">
        <f>IF(Y119&lt;=PARAMETRELER!$D$6,0,AJ119*0.00759)</f>
        <v>0</v>
      </c>
      <c r="AL119" s="20">
        <f t="shared" si="387"/>
        <v>17002.125</v>
      </c>
      <c r="AM119" s="21">
        <f t="shared" si="388"/>
        <v>4100.5124999999998</v>
      </c>
      <c r="AN119" s="21">
        <f t="shared" si="389"/>
        <v>400.05</v>
      </c>
      <c r="AO119" s="22">
        <f t="shared" si="390"/>
        <v>24503.0625</v>
      </c>
      <c r="AP119" s="44">
        <f t="shared" si="391"/>
        <v>1000.125</v>
      </c>
      <c r="AQ119" s="45">
        <f t="shared" si="392"/>
        <v>23502.9375</v>
      </c>
      <c r="AS119" s="3">
        <v>117</v>
      </c>
      <c r="AT119" s="3" t="str">
        <f t="shared" si="393"/>
        <v xml:space="preserve"> AD SOYAD 117</v>
      </c>
      <c r="AU119" s="4">
        <f t="shared" si="394"/>
        <v>20002.5</v>
      </c>
      <c r="AV119" s="4">
        <f>PARAMETRELER!$D$4</f>
        <v>150018.75</v>
      </c>
      <c r="AW119" s="4">
        <f t="shared" si="395"/>
        <v>2800.3500000000004</v>
      </c>
      <c r="AX119" s="4">
        <f t="shared" si="396"/>
        <v>200.02500000000001</v>
      </c>
      <c r="AY119" s="4">
        <f t="shared" si="397"/>
        <v>17002.125</v>
      </c>
      <c r="AZ119" s="4" cm="1">
        <f t="array" ref="AZ119">SUMPRODUCT(--(SUM(G119,AC119,AY119)&gt;PARAMETRELER!$D$21:$D$24), (SUM(G119,AC119,AY119)-PARAMETRELER!$D$21:$D$24), {0.15;0.05;0.07;0.08})-SUM($H$2,H119,AD119)</f>
        <v>2550.3187499999995</v>
      </c>
      <c r="BA119" s="4">
        <f>PARAMETRELER!$D$10</f>
        <v>2550.3187499999995</v>
      </c>
      <c r="BB119" s="4">
        <f t="shared" si="398"/>
        <v>51006.375</v>
      </c>
      <c r="BC119" s="4">
        <f t="shared" si="399"/>
        <v>34004.25</v>
      </c>
      <c r="BD119" s="4">
        <f t="shared" si="400"/>
        <v>20002.5</v>
      </c>
      <c r="BE119" s="4">
        <f>PARAMETRELER!$D$6</f>
        <v>20002.5</v>
      </c>
      <c r="BF119" s="4">
        <f t="shared" si="319"/>
        <v>0</v>
      </c>
      <c r="BG119" s="4">
        <f>IF(AU119&lt;=PARAMETRELER!$D$6,0,BF119*0.00759)</f>
        <v>0</v>
      </c>
      <c r="BH119" s="20">
        <f t="shared" si="401"/>
        <v>17002.125</v>
      </c>
      <c r="BI119" s="21">
        <f t="shared" si="402"/>
        <v>4100.5124999999998</v>
      </c>
      <c r="BJ119" s="21">
        <f t="shared" si="403"/>
        <v>400.05</v>
      </c>
      <c r="BK119" s="22">
        <f t="shared" si="404"/>
        <v>24503.0625</v>
      </c>
      <c r="BL119" s="44">
        <f t="shared" si="405"/>
        <v>1000.125</v>
      </c>
      <c r="BM119" s="45">
        <f t="shared" si="406"/>
        <v>23502.9375</v>
      </c>
      <c r="BO119" s="3">
        <v>117</v>
      </c>
      <c r="BP119" s="3" t="str">
        <f t="shared" si="407"/>
        <v xml:space="preserve"> AD SOYAD 117</v>
      </c>
      <c r="BQ119" s="4">
        <f t="shared" si="408"/>
        <v>20002.5</v>
      </c>
      <c r="BR119" s="4">
        <f>PARAMETRELER!$D$4</f>
        <v>150018.75</v>
      </c>
      <c r="BS119" s="4">
        <f t="shared" si="409"/>
        <v>2800.3500000000004</v>
      </c>
      <c r="BT119" s="4">
        <f t="shared" si="410"/>
        <v>200.02500000000001</v>
      </c>
      <c r="BU119" s="4">
        <f t="shared" si="411"/>
        <v>17002.125</v>
      </c>
      <c r="BV119" s="4" cm="1">
        <f t="array" ref="BV119">SUMPRODUCT(--(SUM(G119,AC119,AY119,BU119)&gt;PARAMETRELER!$D$21:$D$24), (SUM(G119,AC119,AY119,BU119)-PARAMETRELER!$D$21:$D$24), {0.15;0.05;0.07;0.08})-SUM($H$2,H119,AD119,AZ119)</f>
        <v>2550.3187500000004</v>
      </c>
      <c r="BW119" s="4">
        <f>PARAMETRELER!$D$11</f>
        <v>2550.3187500000004</v>
      </c>
      <c r="BX119" s="4">
        <f t="shared" si="412"/>
        <v>68008.5</v>
      </c>
      <c r="BY119" s="4">
        <f t="shared" si="413"/>
        <v>51006.375</v>
      </c>
      <c r="BZ119" s="4">
        <f t="shared" si="414"/>
        <v>20002.5</v>
      </c>
      <c r="CA119" s="4">
        <f>PARAMETRELER!$D$6</f>
        <v>20002.5</v>
      </c>
      <c r="CB119" s="4">
        <f t="shared" si="322"/>
        <v>0</v>
      </c>
      <c r="CC119" s="4">
        <f>IF(BQ119&lt;=PARAMETRELER!$D$6,0,CB119*0.00759)</f>
        <v>0</v>
      </c>
      <c r="CD119" s="20">
        <f t="shared" si="415"/>
        <v>17002.125</v>
      </c>
      <c r="CE119" s="21">
        <f t="shared" si="416"/>
        <v>4100.5124999999998</v>
      </c>
      <c r="CF119" s="21">
        <f t="shared" si="417"/>
        <v>400.05</v>
      </c>
      <c r="CG119" s="22">
        <f t="shared" si="418"/>
        <v>24503.0625</v>
      </c>
      <c r="CH119" s="44">
        <f t="shared" si="419"/>
        <v>1000.125</v>
      </c>
      <c r="CI119" s="45">
        <f t="shared" si="420"/>
        <v>23502.9375</v>
      </c>
      <c r="CK119" s="3">
        <v>117</v>
      </c>
      <c r="CL119" s="3" t="str">
        <f t="shared" si="421"/>
        <v xml:space="preserve"> AD SOYAD 117</v>
      </c>
      <c r="CM119" s="4">
        <f t="shared" si="422"/>
        <v>20002.5</v>
      </c>
      <c r="CN119" s="4">
        <f>PARAMETRELER!$D$4</f>
        <v>150018.75</v>
      </c>
      <c r="CO119" s="4">
        <f t="shared" si="423"/>
        <v>2800.3500000000004</v>
      </c>
      <c r="CP119" s="4">
        <f t="shared" si="424"/>
        <v>200.02500000000001</v>
      </c>
      <c r="CQ119" s="4">
        <f t="shared" si="425"/>
        <v>17002.125</v>
      </c>
      <c r="CR119" s="4" cm="1">
        <f t="array" ref="CR119">SUMPRODUCT(--(SUM(G119,AC119,AY119,BU119,CQ119)&gt;PARAMETRELER!$D$21:$D$24), (SUM(G119,AC119,AY119,BU119,CQ119)-PARAMETRELER!$D$21:$D$24), {0.15;0.05;0.07;0.08})-SUM($H$2,H119,AD119,AZ119,BV119)</f>
        <v>2550.3187500000004</v>
      </c>
      <c r="CS119" s="4">
        <f>PARAMETRELER!$D$12</f>
        <v>2550.3187500000004</v>
      </c>
      <c r="CT119" s="4">
        <f t="shared" si="426"/>
        <v>85010.625</v>
      </c>
      <c r="CU119" s="4">
        <f t="shared" si="427"/>
        <v>68008.5</v>
      </c>
      <c r="CV119" s="4">
        <f t="shared" si="428"/>
        <v>20002.5</v>
      </c>
      <c r="CW119" s="4">
        <f>PARAMETRELER!$D$6</f>
        <v>20002.5</v>
      </c>
      <c r="CX119" s="4">
        <f t="shared" si="325"/>
        <v>0</v>
      </c>
      <c r="CY119" s="4">
        <f>IF(CM119&lt;=PARAMETRELER!$D$6,0,CX119*0.00759)</f>
        <v>0</v>
      </c>
      <c r="CZ119" s="20">
        <f t="shared" si="429"/>
        <v>17002.125</v>
      </c>
      <c r="DA119" s="21">
        <f t="shared" si="430"/>
        <v>4100.5124999999998</v>
      </c>
      <c r="DB119" s="21">
        <f t="shared" si="431"/>
        <v>400.05</v>
      </c>
      <c r="DC119" s="22">
        <f t="shared" si="432"/>
        <v>24503.0625</v>
      </c>
      <c r="DD119" s="44">
        <f t="shared" si="433"/>
        <v>1000.125</v>
      </c>
      <c r="DE119" s="45">
        <f t="shared" si="434"/>
        <v>23502.9375</v>
      </c>
      <c r="DG119" s="3">
        <v>117</v>
      </c>
      <c r="DH119" s="3" t="str">
        <f t="shared" si="435"/>
        <v xml:space="preserve"> AD SOYAD 117</v>
      </c>
      <c r="DI119" s="4">
        <f t="shared" si="436"/>
        <v>20002.5</v>
      </c>
      <c r="DJ119" s="4">
        <f>PARAMETRELER!$D$4</f>
        <v>150018.75</v>
      </c>
      <c r="DK119" s="4">
        <f t="shared" si="437"/>
        <v>2800.3500000000004</v>
      </c>
      <c r="DL119" s="4">
        <f t="shared" si="438"/>
        <v>200.02500000000001</v>
      </c>
      <c r="DM119" s="4">
        <f t="shared" si="439"/>
        <v>17002.125</v>
      </c>
      <c r="DN119" s="4" cm="1">
        <f t="array" ref="DN119">SUMPRODUCT(--(SUM(G119,AC119,AY119,BU119,CQ119,DM119)&gt;PARAMETRELER!$D$21:$D$24), (SUM(G119,AC119,AY119,BU119,CQ119,DM119)-PARAMETRELER!$D$21:$D$24), {0.15;0.05;0.07;0.08})-SUM($H$2,H119,AD119,AZ119,BV119,CR119)</f>
        <v>2550.3187499999985</v>
      </c>
      <c r="DO119" s="4">
        <f>PARAMETRELER!$D$13</f>
        <v>2550.3187499999985</v>
      </c>
      <c r="DP119" s="4">
        <f t="shared" si="440"/>
        <v>102012.75</v>
      </c>
      <c r="DQ119" s="4">
        <f t="shared" si="441"/>
        <v>85010.625</v>
      </c>
      <c r="DR119" s="4">
        <f t="shared" si="442"/>
        <v>20002.5</v>
      </c>
      <c r="DS119" s="4">
        <f>PARAMETRELER!$D$6</f>
        <v>20002.5</v>
      </c>
      <c r="DT119" s="4">
        <f t="shared" si="328"/>
        <v>0</v>
      </c>
      <c r="DU119" s="4">
        <f>IF(DI119&lt;=PARAMETRELER!$D$6,0,DT119*0.00759)</f>
        <v>0</v>
      </c>
      <c r="DV119" s="20">
        <f t="shared" si="443"/>
        <v>17002.125</v>
      </c>
      <c r="DW119" s="21">
        <f t="shared" si="444"/>
        <v>4100.5124999999998</v>
      </c>
      <c r="DX119" s="21">
        <f t="shared" si="445"/>
        <v>400.05</v>
      </c>
      <c r="DY119" s="22">
        <f t="shared" si="446"/>
        <v>24503.0625</v>
      </c>
      <c r="DZ119" s="44">
        <f t="shared" si="447"/>
        <v>1000.125</v>
      </c>
      <c r="EA119" s="45">
        <f t="shared" si="448"/>
        <v>23502.9375</v>
      </c>
      <c r="EC119" s="3">
        <v>117</v>
      </c>
      <c r="ED119" s="3" t="str">
        <f t="shared" si="449"/>
        <v xml:space="preserve"> AD SOYAD 117</v>
      </c>
      <c r="EE119" s="4">
        <f t="shared" si="329"/>
        <v>20002.5</v>
      </c>
      <c r="EF119" s="4">
        <f>PARAMETRELER!$D$4</f>
        <v>150018.75</v>
      </c>
      <c r="EG119" s="4">
        <f t="shared" si="330"/>
        <v>2800.3500000000004</v>
      </c>
      <c r="EH119" s="4">
        <f t="shared" si="331"/>
        <v>200.02500000000001</v>
      </c>
      <c r="EI119" s="4">
        <f t="shared" si="332"/>
        <v>17002.125</v>
      </c>
      <c r="EJ119" s="4" cm="1">
        <f t="array" ref="EJ119">SUMPRODUCT(--(SUM(G119,AC119,AY119,BU119,CQ119,DM119,EI119)&gt;PARAMETRELER!$D$21:$D$24), (SUM(G119,AC119,AY119,BU119,CQ119,DM119,EI119)-PARAMETRELER!$D$21:$D$24), {0.15;0.05;0.07;0.08})-SUM($H$2,H119,AD119,AZ119,BV119,CR119,DN119)</f>
        <v>3001.0625000000036</v>
      </c>
      <c r="EK119" s="4">
        <f>PARAMETRELER!$D$14</f>
        <v>3001.0625000000036</v>
      </c>
      <c r="EL119" s="4">
        <f t="shared" si="333"/>
        <v>119014.875</v>
      </c>
      <c r="EM119" s="4">
        <f t="shared" si="334"/>
        <v>102012.75</v>
      </c>
      <c r="EN119" s="4">
        <f t="shared" si="335"/>
        <v>20002.5</v>
      </c>
      <c r="EO119" s="4">
        <f>PARAMETRELER!$D$6</f>
        <v>20002.5</v>
      </c>
      <c r="EP119" s="4">
        <f t="shared" si="336"/>
        <v>0</v>
      </c>
      <c r="EQ119" s="4">
        <f>IF(EE119&lt;=PARAMETRELER!$D$6,0,EP119*0.00759)</f>
        <v>0</v>
      </c>
      <c r="ER119" s="20">
        <f t="shared" si="450"/>
        <v>17002.125</v>
      </c>
      <c r="ES119" s="21">
        <f t="shared" si="451"/>
        <v>4100.5124999999998</v>
      </c>
      <c r="ET119" s="21">
        <f t="shared" si="452"/>
        <v>400.05</v>
      </c>
      <c r="EU119" s="22">
        <f t="shared" si="453"/>
        <v>24503.0625</v>
      </c>
      <c r="EV119" s="44">
        <f t="shared" si="454"/>
        <v>1000.125</v>
      </c>
      <c r="EW119" s="45">
        <f t="shared" si="455"/>
        <v>23502.9375</v>
      </c>
      <c r="EY119" s="3">
        <v>117</v>
      </c>
      <c r="EZ119" s="3" t="str">
        <f t="shared" si="456"/>
        <v xml:space="preserve"> AD SOYAD 117</v>
      </c>
      <c r="FA119" s="4">
        <f t="shared" si="337"/>
        <v>20002.5</v>
      </c>
      <c r="FB119" s="4">
        <f>PARAMETRELER!$D$4</f>
        <v>150018.75</v>
      </c>
      <c r="FC119" s="4">
        <f t="shared" si="338"/>
        <v>2800.3500000000004</v>
      </c>
      <c r="FD119" s="4">
        <f t="shared" si="339"/>
        <v>200.02500000000001</v>
      </c>
      <c r="FE119" s="4">
        <f t="shared" si="340"/>
        <v>17002.125</v>
      </c>
      <c r="FF119" s="4" cm="1">
        <f t="array" ref="FF119">SUMPRODUCT(--(SUM(G119,AC119,AY119,BU119,CQ119,DM119,EI119,FE119)&gt;PARAMETRELER!$D$21:$D$24), (SUM(G119,AC119,AY119,BU119,CQ119,DM119,EI119,FE119)-PARAMETRELER!$D$21:$D$24), {0.15;0.05;0.07;0.08})-SUM($H$2,H119,AD119,AZ119,BV119,CR119,DN119,EJ119)</f>
        <v>3400.4249999999956</v>
      </c>
      <c r="FG119" s="4">
        <f>PARAMETRELER!$D$15</f>
        <v>3400.4249999999956</v>
      </c>
      <c r="FH119" s="4">
        <f t="shared" si="341"/>
        <v>136017</v>
      </c>
      <c r="FI119" s="4">
        <f t="shared" si="342"/>
        <v>119014.875</v>
      </c>
      <c r="FJ119" s="4">
        <f t="shared" si="343"/>
        <v>20002.5</v>
      </c>
      <c r="FK119" s="4">
        <f>PARAMETRELER!$D$6</f>
        <v>20002.5</v>
      </c>
      <c r="FL119" s="4">
        <f t="shared" si="344"/>
        <v>0</v>
      </c>
      <c r="FM119" s="4">
        <f>IF(FA119&lt;=PARAMETRELER!$D$6,0,FL119*0.00759)</f>
        <v>0</v>
      </c>
      <c r="FN119" s="20">
        <f t="shared" si="457"/>
        <v>17002.125</v>
      </c>
      <c r="FO119" s="21">
        <f t="shared" si="458"/>
        <v>4100.5124999999998</v>
      </c>
      <c r="FP119" s="21">
        <f t="shared" si="459"/>
        <v>400.05</v>
      </c>
      <c r="FQ119" s="22">
        <f t="shared" si="460"/>
        <v>24503.0625</v>
      </c>
      <c r="FR119" s="44">
        <f t="shared" si="461"/>
        <v>1000.125</v>
      </c>
      <c r="FS119" s="45">
        <f t="shared" si="462"/>
        <v>23502.9375</v>
      </c>
      <c r="FU119" s="3">
        <v>117</v>
      </c>
      <c r="FV119" s="3" t="str">
        <f t="shared" si="463"/>
        <v xml:space="preserve"> AD SOYAD 117</v>
      </c>
      <c r="FW119" s="4">
        <f t="shared" si="345"/>
        <v>20002.5</v>
      </c>
      <c r="FX119" s="4">
        <f>PARAMETRELER!$D$4</f>
        <v>150018.75</v>
      </c>
      <c r="FY119" s="4">
        <f t="shared" si="346"/>
        <v>2800.3500000000004</v>
      </c>
      <c r="FZ119" s="4">
        <f t="shared" si="347"/>
        <v>200.02500000000001</v>
      </c>
      <c r="GA119" s="4">
        <f t="shared" si="348"/>
        <v>17002.125</v>
      </c>
      <c r="GB119" s="4" cm="1">
        <f t="array" ref="GB119">SUMPRODUCT(--(SUM(G119,AC119,AY119,BU119,CQ119,DM119,EI119,FE119,GA119)&gt;PARAMETRELER!$D$21:$D$24), (SUM(G119,AC119,AY119,BU119,CQ119,DM119,EI119,FE119,GA119)-PARAMETRELER!$D$21:$D$24), {0.15;0.05;0.07;0.08})-SUM($H$2,H119,AD119,AZ119,BV119,CR119,DN119,EJ119,FF119)</f>
        <v>3400.4249999999993</v>
      </c>
      <c r="GC119" s="4">
        <f>PARAMETRELER!$D$16</f>
        <v>3400.4249999999993</v>
      </c>
      <c r="GD119" s="4">
        <f t="shared" si="349"/>
        <v>153019.125</v>
      </c>
      <c r="GE119" s="4">
        <f t="shared" si="350"/>
        <v>136017</v>
      </c>
      <c r="GF119" s="4">
        <f t="shared" si="351"/>
        <v>20002.5</v>
      </c>
      <c r="GG119" s="4">
        <f>PARAMETRELER!$D$6</f>
        <v>20002.5</v>
      </c>
      <c r="GH119" s="4">
        <f t="shared" si="352"/>
        <v>0</v>
      </c>
      <c r="GI119" s="4">
        <f>IF(FW119&lt;=PARAMETRELER!$D$6,0,GH119*0.00759)</f>
        <v>0</v>
      </c>
      <c r="GJ119" s="20">
        <f t="shared" si="464"/>
        <v>17002.125</v>
      </c>
      <c r="GK119" s="21">
        <f t="shared" si="465"/>
        <v>4100.5124999999998</v>
      </c>
      <c r="GL119" s="21">
        <f t="shared" si="466"/>
        <v>400.05</v>
      </c>
      <c r="GM119" s="22">
        <f t="shared" si="467"/>
        <v>24503.0625</v>
      </c>
      <c r="GN119" s="44">
        <f t="shared" si="468"/>
        <v>1000.125</v>
      </c>
      <c r="GO119" s="45">
        <f t="shared" si="469"/>
        <v>23502.9375</v>
      </c>
      <c r="GQ119" s="3">
        <v>117</v>
      </c>
      <c r="GR119" s="3" t="str">
        <f t="shared" si="470"/>
        <v xml:space="preserve"> AD SOYAD 117</v>
      </c>
      <c r="GS119" s="4">
        <f t="shared" si="353"/>
        <v>20002.5</v>
      </c>
      <c r="GT119" s="4">
        <f>PARAMETRELER!$D$4</f>
        <v>150018.75</v>
      </c>
      <c r="GU119" s="4">
        <f t="shared" si="354"/>
        <v>2800.3500000000004</v>
      </c>
      <c r="GV119" s="4">
        <f t="shared" si="355"/>
        <v>200.02500000000001</v>
      </c>
      <c r="GW119" s="4">
        <f t="shared" si="356"/>
        <v>17002.125</v>
      </c>
      <c r="GX119" s="4" cm="1">
        <f t="array" ref="GX119">SUMPRODUCT(--(SUM(G119,AC119,AY119,BU119,CQ119,DM119,EI119,FE119,GA119,GW119)&gt;PARAMETRELER!$D$21:$D$24), (SUM(G119,AC119,AY119,BU119,CQ119,DM119,EI119,FE119,GA119,GW119)-PARAMETRELER!$D$21:$D$24), {0.15;0.05;0.07;0.08})-SUM($H$2,H119,AD119,AZ119,BV119,CR119,DN119,EJ119,FF119,GB119)</f>
        <v>3400.4250000000029</v>
      </c>
      <c r="GY119" s="4">
        <f>PARAMETRELER!$D$17</f>
        <v>3400.4250000000029</v>
      </c>
      <c r="GZ119" s="4">
        <f t="shared" si="357"/>
        <v>170021.25</v>
      </c>
      <c r="HA119" s="4">
        <f t="shared" si="358"/>
        <v>153019.125</v>
      </c>
      <c r="HB119" s="4">
        <f t="shared" si="359"/>
        <v>20002.5</v>
      </c>
      <c r="HC119" s="4">
        <f>PARAMETRELER!$D$6</f>
        <v>20002.5</v>
      </c>
      <c r="HD119" s="4">
        <f t="shared" si="360"/>
        <v>0</v>
      </c>
      <c r="HE119" s="4">
        <f>IF(GS119&lt;=PARAMETRELER!$D$6,0,HD119*0.00759)</f>
        <v>0</v>
      </c>
      <c r="HF119" s="20">
        <f t="shared" si="471"/>
        <v>17002.125</v>
      </c>
      <c r="HG119" s="21">
        <f t="shared" si="472"/>
        <v>4100.5124999999998</v>
      </c>
      <c r="HH119" s="21">
        <f t="shared" si="473"/>
        <v>400.05</v>
      </c>
      <c r="HI119" s="22">
        <f t="shared" si="474"/>
        <v>24503.0625</v>
      </c>
      <c r="HJ119" s="44">
        <f t="shared" si="475"/>
        <v>1000.125</v>
      </c>
      <c r="HK119" s="45">
        <f t="shared" si="476"/>
        <v>23502.9375</v>
      </c>
      <c r="HM119" s="3">
        <v>117</v>
      </c>
      <c r="HN119" s="3" t="str">
        <f t="shared" si="477"/>
        <v xml:space="preserve"> AD SOYAD 117</v>
      </c>
      <c r="HO119" s="4">
        <f t="shared" si="361"/>
        <v>20002.5</v>
      </c>
      <c r="HP119" s="4">
        <f>PARAMETRELER!$D$4</f>
        <v>150018.75</v>
      </c>
      <c r="HQ119" s="4">
        <f t="shared" si="362"/>
        <v>2800.3500000000004</v>
      </c>
      <c r="HR119" s="4">
        <f t="shared" si="363"/>
        <v>200.02500000000001</v>
      </c>
      <c r="HS119" s="4">
        <f t="shared" si="364"/>
        <v>17002.125</v>
      </c>
      <c r="HT119" s="4" cm="1">
        <f t="array" ref="HT119">SUMPRODUCT(--(SUM(G119,AC119,AY119,BU119,CQ119,DM119,EI119,FE119,GA119,GW119,HS119)&gt;PARAMETRELER!$D$21:$D$24), (SUM(G119,AC119,AY119,BU119,CQ119,DM119,EI119,FE119,GA119,GW119,HS119)-PARAMETRELER!$D$21:$D$24), {0.15;0.05;0.07;0.08})-SUM($H$2,H119,AD119,AZ119,BV119,CR119,DN119,EJ119,FF119,GB119,GX119)</f>
        <v>3400.4249999999993</v>
      </c>
      <c r="HU119" s="4">
        <f>PARAMETRELER!$D$18</f>
        <v>3400.4249999999993</v>
      </c>
      <c r="HV119" s="4">
        <f t="shared" si="365"/>
        <v>187023.375</v>
      </c>
      <c r="HW119" s="4">
        <f t="shared" si="366"/>
        <v>170021.25</v>
      </c>
      <c r="HX119" s="4">
        <f t="shared" si="367"/>
        <v>20002.5</v>
      </c>
      <c r="HY119" s="4">
        <f>PARAMETRELER!$D$6</f>
        <v>20002.5</v>
      </c>
      <c r="HZ119" s="4">
        <f t="shared" si="368"/>
        <v>0</v>
      </c>
      <c r="IA119" s="4">
        <f>IF(HO119&lt;=PARAMETRELER!$D$6,0,HZ119*0.00759)</f>
        <v>0</v>
      </c>
      <c r="IB119" s="20">
        <f t="shared" si="478"/>
        <v>17002.125</v>
      </c>
      <c r="IC119" s="21">
        <f t="shared" si="479"/>
        <v>4100.5124999999998</v>
      </c>
      <c r="ID119" s="21">
        <f t="shared" si="480"/>
        <v>400.05</v>
      </c>
      <c r="IE119" s="22">
        <f t="shared" si="481"/>
        <v>24503.0625</v>
      </c>
      <c r="IF119" s="44">
        <f t="shared" si="482"/>
        <v>1000.125</v>
      </c>
      <c r="IG119" s="45">
        <f t="shared" si="483"/>
        <v>23502.9375</v>
      </c>
      <c r="II119" s="3">
        <v>117</v>
      </c>
      <c r="IJ119" s="3" t="str">
        <f t="shared" si="484"/>
        <v xml:space="preserve"> AD SOYAD 117</v>
      </c>
      <c r="IK119" s="4">
        <f t="shared" si="369"/>
        <v>20002.5</v>
      </c>
      <c r="IL119" s="4">
        <f>PARAMETRELER!$D$4</f>
        <v>150018.75</v>
      </c>
      <c r="IM119" s="4">
        <f t="shared" si="370"/>
        <v>2800.3500000000004</v>
      </c>
      <c r="IN119" s="4">
        <f t="shared" si="371"/>
        <v>200.02500000000001</v>
      </c>
      <c r="IO119" s="4">
        <f t="shared" si="372"/>
        <v>17002.125</v>
      </c>
      <c r="IP119" s="4" cm="1">
        <f t="array" ref="IP119">SUMPRODUCT(--(SUM(G119,AC119,AY119,BU119,CQ119,DM119,EI119,FE119,GA119,GW119,HS119,IO119)&gt;PARAMETRELER!$D$21:$D$24), (SUM(G119,AC119,AY119,BU119,CQ119,DM119,EI119,FE119,GA119,GW119,HS119,IO119)-PARAMETRELER!$D$21:$D$24), {0.15;0.05;0.07;0.08})-SUM($H$2,H119,AD119,AZ119,BV119,CR119,DN119,EJ119,FF119,GB119,GX119,HT119)</f>
        <v>3400.4249999999993</v>
      </c>
      <c r="IQ119" s="4">
        <f>PARAMETRELER!$D$19</f>
        <v>3400.4249999999993</v>
      </c>
      <c r="IR119" s="4">
        <f t="shared" si="373"/>
        <v>204025.5</v>
      </c>
      <c r="IS119" s="4">
        <f t="shared" si="374"/>
        <v>187023.375</v>
      </c>
      <c r="IT119" s="4">
        <f t="shared" si="375"/>
        <v>20002.5</v>
      </c>
      <c r="IU119" s="4">
        <f>PARAMETRELER!$D$6</f>
        <v>20002.5</v>
      </c>
      <c r="IV119" s="4">
        <f t="shared" si="376"/>
        <v>0</v>
      </c>
      <c r="IW119" s="4">
        <f>IF(IK119&lt;=PARAMETRELER!$D$6,0,IV119*0.00759)</f>
        <v>0</v>
      </c>
      <c r="IX119" s="20">
        <f t="shared" si="485"/>
        <v>17002.125</v>
      </c>
      <c r="IY119" s="21">
        <f t="shared" si="486"/>
        <v>4100.5124999999998</v>
      </c>
      <c r="IZ119" s="21">
        <f t="shared" si="487"/>
        <v>400.05</v>
      </c>
      <c r="JA119" s="22">
        <f t="shared" si="488"/>
        <v>24503.0625</v>
      </c>
      <c r="JB119" s="44">
        <f t="shared" si="489"/>
        <v>1000.125</v>
      </c>
      <c r="JC119" s="45">
        <f t="shared" si="490"/>
        <v>23502.9375</v>
      </c>
    </row>
    <row r="120" spans="1:263" ht="15.6" x14ac:dyDescent="0.3">
      <c r="A120" s="2">
        <v>118</v>
      </c>
      <c r="B120" s="2" t="str">
        <f>'YILLIK MALİYET RAPORU'!B120</f>
        <v xml:space="preserve"> AD SOYAD 118</v>
      </c>
      <c r="C120" s="7">
        <f>'YILLIK MALİYET RAPORU'!C120</f>
        <v>20002.5</v>
      </c>
      <c r="D120" s="11">
        <f>PARAMETRELER!$D$4</f>
        <v>150018.75</v>
      </c>
      <c r="E120" s="7">
        <f t="shared" si="202"/>
        <v>2800.3500000000004</v>
      </c>
      <c r="F120" s="7">
        <f t="shared" si="203"/>
        <v>200.02500000000001</v>
      </c>
      <c r="G120" s="7">
        <f t="shared" si="204"/>
        <v>17002.125</v>
      </c>
      <c r="H120" s="7" cm="1">
        <f t="array" ref="H120">SUMPRODUCT(--(SUM(G120:G120)&gt;PARAMETRELER!$D$21:$D$24), (SUM(G120:G120)-PARAMETRELER!$D$21:$D$24), {0.15;0.05;0.07;0.08})-SUM($H$2:$H$2)</f>
        <v>2550.3187499999999</v>
      </c>
      <c r="I120" s="7">
        <f>PARAMETRELER!$D$8</f>
        <v>2550.3187499999999</v>
      </c>
      <c r="J120" s="7">
        <f t="shared" si="379"/>
        <v>17002.125</v>
      </c>
      <c r="K120" s="7">
        <v>0</v>
      </c>
      <c r="L120" s="7">
        <f t="shared" si="206"/>
        <v>20002.5</v>
      </c>
      <c r="M120" s="5">
        <f>PARAMETRELER!$D$6</f>
        <v>20002.5</v>
      </c>
      <c r="N120" s="7">
        <f t="shared" si="313"/>
        <v>0</v>
      </c>
      <c r="O120" s="7">
        <f>IF(C120&lt;=PARAMETRELER!$D$6,0,N120*0.00759)</f>
        <v>0</v>
      </c>
      <c r="P120" s="20">
        <f t="shared" si="207"/>
        <v>17002.125</v>
      </c>
      <c r="Q120" s="21">
        <f t="shared" si="208"/>
        <v>4100.5124999999998</v>
      </c>
      <c r="R120" s="21">
        <f t="shared" si="209"/>
        <v>400.05</v>
      </c>
      <c r="S120" s="20">
        <f t="shared" si="210"/>
        <v>24503.0625</v>
      </c>
      <c r="T120" s="44">
        <f t="shared" si="211"/>
        <v>1000.125</v>
      </c>
      <c r="U120" s="45">
        <f t="shared" si="380"/>
        <v>23502.9375</v>
      </c>
      <c r="W120" s="2">
        <v>118</v>
      </c>
      <c r="X120" s="2" t="str">
        <f t="shared" si="212"/>
        <v xml:space="preserve"> AD SOYAD 118</v>
      </c>
      <c r="Y120" s="7">
        <f t="shared" si="213"/>
        <v>20002.5</v>
      </c>
      <c r="Z120" s="11">
        <f>PARAMETRELER!$D$4</f>
        <v>150018.75</v>
      </c>
      <c r="AA120" s="7">
        <f t="shared" si="381"/>
        <v>2800.3500000000004</v>
      </c>
      <c r="AB120" s="7">
        <f t="shared" si="382"/>
        <v>200.02500000000001</v>
      </c>
      <c r="AC120" s="7">
        <f t="shared" si="383"/>
        <v>17002.125</v>
      </c>
      <c r="AD120" s="7" cm="1">
        <f t="array" ref="AD120">SUMPRODUCT(--(SUM(G120,AC120)&gt;PARAMETRELER!$D$21:$D$24), (SUM(G120,AC120)-PARAMETRELER!$D$21:$D$24), {0.15;0.05;0.07;0.08})-SUM($H$2,H120)</f>
        <v>2550.3187499999999</v>
      </c>
      <c r="AE120" s="7">
        <f>PARAMETRELER!$D$9</f>
        <v>2550.3187499999999</v>
      </c>
      <c r="AF120" s="7">
        <f t="shared" si="384"/>
        <v>34004.25</v>
      </c>
      <c r="AG120" s="7">
        <f t="shared" si="385"/>
        <v>17002.125</v>
      </c>
      <c r="AH120" s="7">
        <f t="shared" si="386"/>
        <v>20002.5</v>
      </c>
      <c r="AI120" s="5">
        <f>PARAMETRELER!$D$6</f>
        <v>20002.5</v>
      </c>
      <c r="AJ120" s="7">
        <f t="shared" si="316"/>
        <v>0</v>
      </c>
      <c r="AK120" s="7">
        <f>IF(Y120&lt;=PARAMETRELER!$D$6,0,AJ120*0.00759)</f>
        <v>0</v>
      </c>
      <c r="AL120" s="20">
        <f t="shared" si="387"/>
        <v>17002.125</v>
      </c>
      <c r="AM120" s="21">
        <f t="shared" si="388"/>
        <v>4100.5124999999998</v>
      </c>
      <c r="AN120" s="21">
        <f t="shared" si="389"/>
        <v>400.05</v>
      </c>
      <c r="AO120" s="20">
        <f t="shared" si="390"/>
        <v>24503.0625</v>
      </c>
      <c r="AP120" s="44">
        <f t="shared" si="391"/>
        <v>1000.125</v>
      </c>
      <c r="AQ120" s="45">
        <f t="shared" si="392"/>
        <v>23502.9375</v>
      </c>
      <c r="AS120" s="2">
        <v>118</v>
      </c>
      <c r="AT120" s="2" t="str">
        <f t="shared" si="393"/>
        <v xml:space="preserve"> AD SOYAD 118</v>
      </c>
      <c r="AU120" s="7">
        <f t="shared" si="394"/>
        <v>20002.5</v>
      </c>
      <c r="AV120" s="11">
        <f>PARAMETRELER!$D$4</f>
        <v>150018.75</v>
      </c>
      <c r="AW120" s="7">
        <f t="shared" si="395"/>
        <v>2800.3500000000004</v>
      </c>
      <c r="AX120" s="7">
        <f t="shared" si="396"/>
        <v>200.02500000000001</v>
      </c>
      <c r="AY120" s="7">
        <f t="shared" si="397"/>
        <v>17002.125</v>
      </c>
      <c r="AZ120" s="7" cm="1">
        <f t="array" ref="AZ120">SUMPRODUCT(--(SUM(G120,AC120,AY120)&gt;PARAMETRELER!$D$21:$D$24), (SUM(G120,AC120,AY120)-PARAMETRELER!$D$21:$D$24), {0.15;0.05;0.07;0.08})-SUM($H$2,H120,AD120)</f>
        <v>2550.3187499999995</v>
      </c>
      <c r="BA120" s="7">
        <f>PARAMETRELER!$D$10</f>
        <v>2550.3187499999995</v>
      </c>
      <c r="BB120" s="7">
        <f t="shared" si="398"/>
        <v>51006.375</v>
      </c>
      <c r="BC120" s="7">
        <f t="shared" si="399"/>
        <v>34004.25</v>
      </c>
      <c r="BD120" s="7">
        <f t="shared" si="400"/>
        <v>20002.5</v>
      </c>
      <c r="BE120" s="5">
        <f>PARAMETRELER!$D$6</f>
        <v>20002.5</v>
      </c>
      <c r="BF120" s="7">
        <f t="shared" si="319"/>
        <v>0</v>
      </c>
      <c r="BG120" s="7">
        <f>IF(AU120&lt;=PARAMETRELER!$D$6,0,BF120*0.00759)</f>
        <v>0</v>
      </c>
      <c r="BH120" s="20">
        <f t="shared" si="401"/>
        <v>17002.125</v>
      </c>
      <c r="BI120" s="21">
        <f t="shared" si="402"/>
        <v>4100.5124999999998</v>
      </c>
      <c r="BJ120" s="21">
        <f t="shared" si="403"/>
        <v>400.05</v>
      </c>
      <c r="BK120" s="20">
        <f t="shared" si="404"/>
        <v>24503.0625</v>
      </c>
      <c r="BL120" s="44">
        <f t="shared" si="405"/>
        <v>1000.125</v>
      </c>
      <c r="BM120" s="45">
        <f t="shared" si="406"/>
        <v>23502.9375</v>
      </c>
      <c r="BO120" s="2">
        <v>118</v>
      </c>
      <c r="BP120" s="2" t="str">
        <f t="shared" si="407"/>
        <v xml:space="preserve"> AD SOYAD 118</v>
      </c>
      <c r="BQ120" s="7">
        <f t="shared" si="408"/>
        <v>20002.5</v>
      </c>
      <c r="BR120" s="11">
        <f>PARAMETRELER!$D$4</f>
        <v>150018.75</v>
      </c>
      <c r="BS120" s="7">
        <f t="shared" si="409"/>
        <v>2800.3500000000004</v>
      </c>
      <c r="BT120" s="7">
        <f t="shared" si="410"/>
        <v>200.02500000000001</v>
      </c>
      <c r="BU120" s="7">
        <f t="shared" si="411"/>
        <v>17002.125</v>
      </c>
      <c r="BV120" s="7" cm="1">
        <f t="array" ref="BV120">SUMPRODUCT(--(SUM(G120,AC120,AY120,BU120)&gt;PARAMETRELER!$D$21:$D$24), (SUM(G120,AC120,AY120,BU120)-PARAMETRELER!$D$21:$D$24), {0.15;0.05;0.07;0.08})-SUM($H$2,H120,AD120,AZ120)</f>
        <v>2550.3187500000004</v>
      </c>
      <c r="BW120" s="7">
        <f>PARAMETRELER!$D$11</f>
        <v>2550.3187500000004</v>
      </c>
      <c r="BX120" s="7">
        <f t="shared" si="412"/>
        <v>68008.5</v>
      </c>
      <c r="BY120" s="7">
        <f t="shared" si="413"/>
        <v>51006.375</v>
      </c>
      <c r="BZ120" s="7">
        <f t="shared" si="414"/>
        <v>20002.5</v>
      </c>
      <c r="CA120" s="5">
        <f>PARAMETRELER!$D$6</f>
        <v>20002.5</v>
      </c>
      <c r="CB120" s="7">
        <f t="shared" si="322"/>
        <v>0</v>
      </c>
      <c r="CC120" s="7">
        <f>IF(BQ120&lt;=PARAMETRELER!$D$6,0,CB120*0.00759)</f>
        <v>0</v>
      </c>
      <c r="CD120" s="20">
        <f t="shared" si="415"/>
        <v>17002.125</v>
      </c>
      <c r="CE120" s="21">
        <f t="shared" si="416"/>
        <v>4100.5124999999998</v>
      </c>
      <c r="CF120" s="21">
        <f t="shared" si="417"/>
        <v>400.05</v>
      </c>
      <c r="CG120" s="20">
        <f t="shared" si="418"/>
        <v>24503.0625</v>
      </c>
      <c r="CH120" s="44">
        <f t="shared" si="419"/>
        <v>1000.125</v>
      </c>
      <c r="CI120" s="45">
        <f t="shared" si="420"/>
        <v>23502.9375</v>
      </c>
      <c r="CK120" s="2">
        <v>118</v>
      </c>
      <c r="CL120" s="2" t="str">
        <f t="shared" si="421"/>
        <v xml:space="preserve"> AD SOYAD 118</v>
      </c>
      <c r="CM120" s="7">
        <f t="shared" si="422"/>
        <v>20002.5</v>
      </c>
      <c r="CN120" s="11">
        <f>PARAMETRELER!$D$4</f>
        <v>150018.75</v>
      </c>
      <c r="CO120" s="7">
        <f t="shared" si="423"/>
        <v>2800.3500000000004</v>
      </c>
      <c r="CP120" s="7">
        <f t="shared" si="424"/>
        <v>200.02500000000001</v>
      </c>
      <c r="CQ120" s="7">
        <f t="shared" si="425"/>
        <v>17002.125</v>
      </c>
      <c r="CR120" s="7" cm="1">
        <f t="array" ref="CR120">SUMPRODUCT(--(SUM(G120,AC120,AY120,BU120,CQ120)&gt;PARAMETRELER!$D$21:$D$24), (SUM(G120,AC120,AY120,BU120,CQ120)-PARAMETRELER!$D$21:$D$24), {0.15;0.05;0.07;0.08})-SUM($H$2,H120,AD120,AZ120,BV120)</f>
        <v>2550.3187500000004</v>
      </c>
      <c r="CS120" s="7">
        <f>PARAMETRELER!$D$12</f>
        <v>2550.3187500000004</v>
      </c>
      <c r="CT120" s="7">
        <f t="shared" si="426"/>
        <v>85010.625</v>
      </c>
      <c r="CU120" s="7">
        <f t="shared" si="427"/>
        <v>68008.5</v>
      </c>
      <c r="CV120" s="7">
        <f t="shared" si="428"/>
        <v>20002.5</v>
      </c>
      <c r="CW120" s="5">
        <f>PARAMETRELER!$D$6</f>
        <v>20002.5</v>
      </c>
      <c r="CX120" s="7">
        <f t="shared" si="325"/>
        <v>0</v>
      </c>
      <c r="CY120" s="7">
        <f>IF(CM120&lt;=PARAMETRELER!$D$6,0,CX120*0.00759)</f>
        <v>0</v>
      </c>
      <c r="CZ120" s="20">
        <f t="shared" si="429"/>
        <v>17002.125</v>
      </c>
      <c r="DA120" s="21">
        <f t="shared" si="430"/>
        <v>4100.5124999999998</v>
      </c>
      <c r="DB120" s="21">
        <f t="shared" si="431"/>
        <v>400.05</v>
      </c>
      <c r="DC120" s="20">
        <f t="shared" si="432"/>
        <v>24503.0625</v>
      </c>
      <c r="DD120" s="44">
        <f t="shared" si="433"/>
        <v>1000.125</v>
      </c>
      <c r="DE120" s="45">
        <f t="shared" si="434"/>
        <v>23502.9375</v>
      </c>
      <c r="DG120" s="2">
        <v>118</v>
      </c>
      <c r="DH120" s="2" t="str">
        <f t="shared" si="435"/>
        <v xml:space="preserve"> AD SOYAD 118</v>
      </c>
      <c r="DI120" s="7">
        <f t="shared" si="436"/>
        <v>20002.5</v>
      </c>
      <c r="DJ120" s="11">
        <f>PARAMETRELER!$D$4</f>
        <v>150018.75</v>
      </c>
      <c r="DK120" s="7">
        <f t="shared" si="437"/>
        <v>2800.3500000000004</v>
      </c>
      <c r="DL120" s="7">
        <f t="shared" si="438"/>
        <v>200.02500000000001</v>
      </c>
      <c r="DM120" s="7">
        <f t="shared" si="439"/>
        <v>17002.125</v>
      </c>
      <c r="DN120" s="7" cm="1">
        <f t="array" ref="DN120">SUMPRODUCT(--(SUM(G120,AC120,AY120,BU120,CQ120,DM120)&gt;PARAMETRELER!$D$21:$D$24), (SUM(G120,AC120,AY120,BU120,CQ120,DM120)-PARAMETRELER!$D$21:$D$24), {0.15;0.05;0.07;0.08})-SUM($H$2,H120,AD120,AZ120,BV120,CR120)</f>
        <v>2550.3187499999985</v>
      </c>
      <c r="DO120" s="7">
        <f>PARAMETRELER!$D$13</f>
        <v>2550.3187499999985</v>
      </c>
      <c r="DP120" s="7">
        <f t="shared" si="440"/>
        <v>102012.75</v>
      </c>
      <c r="DQ120" s="7">
        <f t="shared" si="441"/>
        <v>85010.625</v>
      </c>
      <c r="DR120" s="7">
        <f t="shared" si="442"/>
        <v>20002.5</v>
      </c>
      <c r="DS120" s="5">
        <f>PARAMETRELER!$D$6</f>
        <v>20002.5</v>
      </c>
      <c r="DT120" s="7">
        <f t="shared" si="328"/>
        <v>0</v>
      </c>
      <c r="DU120" s="7">
        <f>IF(DI120&lt;=PARAMETRELER!$D$6,0,DT120*0.00759)</f>
        <v>0</v>
      </c>
      <c r="DV120" s="20">
        <f t="shared" si="443"/>
        <v>17002.125</v>
      </c>
      <c r="DW120" s="21">
        <f t="shared" si="444"/>
        <v>4100.5124999999998</v>
      </c>
      <c r="DX120" s="21">
        <f t="shared" si="445"/>
        <v>400.05</v>
      </c>
      <c r="DY120" s="20">
        <f t="shared" si="446"/>
        <v>24503.0625</v>
      </c>
      <c r="DZ120" s="44">
        <f t="shared" si="447"/>
        <v>1000.125</v>
      </c>
      <c r="EA120" s="45">
        <f t="shared" si="448"/>
        <v>23502.9375</v>
      </c>
      <c r="EC120" s="2">
        <v>118</v>
      </c>
      <c r="ED120" s="2" t="str">
        <f t="shared" si="449"/>
        <v xml:space="preserve"> AD SOYAD 118</v>
      </c>
      <c r="EE120" s="7">
        <f t="shared" si="329"/>
        <v>20002.5</v>
      </c>
      <c r="EF120" s="11">
        <f>PARAMETRELER!$D$4</f>
        <v>150018.75</v>
      </c>
      <c r="EG120" s="7">
        <f t="shared" si="330"/>
        <v>2800.3500000000004</v>
      </c>
      <c r="EH120" s="7">
        <f t="shared" si="331"/>
        <v>200.02500000000001</v>
      </c>
      <c r="EI120" s="7">
        <f t="shared" si="332"/>
        <v>17002.125</v>
      </c>
      <c r="EJ120" s="7" cm="1">
        <f t="array" ref="EJ120">SUMPRODUCT(--(SUM(G120,AC120,AY120,BU120,CQ120,DM120,EI120)&gt;PARAMETRELER!$D$21:$D$24), (SUM(G120,AC120,AY120,BU120,CQ120,DM120,EI120)-PARAMETRELER!$D$21:$D$24), {0.15;0.05;0.07;0.08})-SUM($H$2,H120,AD120,AZ120,BV120,CR120,DN120)</f>
        <v>3001.0625000000036</v>
      </c>
      <c r="EK120" s="7">
        <f>PARAMETRELER!$D$14</f>
        <v>3001.0625000000036</v>
      </c>
      <c r="EL120" s="7">
        <f t="shared" si="333"/>
        <v>119014.875</v>
      </c>
      <c r="EM120" s="7">
        <f t="shared" si="334"/>
        <v>102012.75</v>
      </c>
      <c r="EN120" s="7">
        <f t="shared" si="335"/>
        <v>20002.5</v>
      </c>
      <c r="EO120" s="5">
        <f>PARAMETRELER!$D$6</f>
        <v>20002.5</v>
      </c>
      <c r="EP120" s="7">
        <f t="shared" si="336"/>
        <v>0</v>
      </c>
      <c r="EQ120" s="7">
        <f>IF(EE120&lt;=PARAMETRELER!$D$6,0,EP120*0.00759)</f>
        <v>0</v>
      </c>
      <c r="ER120" s="20">
        <f t="shared" si="450"/>
        <v>17002.125</v>
      </c>
      <c r="ES120" s="21">
        <f t="shared" si="451"/>
        <v>4100.5124999999998</v>
      </c>
      <c r="ET120" s="21">
        <f t="shared" si="452"/>
        <v>400.05</v>
      </c>
      <c r="EU120" s="20">
        <f t="shared" si="453"/>
        <v>24503.0625</v>
      </c>
      <c r="EV120" s="44">
        <f t="shared" si="454"/>
        <v>1000.125</v>
      </c>
      <c r="EW120" s="45">
        <f t="shared" si="455"/>
        <v>23502.9375</v>
      </c>
      <c r="EY120" s="2">
        <v>118</v>
      </c>
      <c r="EZ120" s="2" t="str">
        <f t="shared" si="456"/>
        <v xml:space="preserve"> AD SOYAD 118</v>
      </c>
      <c r="FA120" s="7">
        <f t="shared" si="337"/>
        <v>20002.5</v>
      </c>
      <c r="FB120" s="11">
        <f>PARAMETRELER!$D$4</f>
        <v>150018.75</v>
      </c>
      <c r="FC120" s="7">
        <f t="shared" si="338"/>
        <v>2800.3500000000004</v>
      </c>
      <c r="FD120" s="7">
        <f t="shared" si="339"/>
        <v>200.02500000000001</v>
      </c>
      <c r="FE120" s="7">
        <f t="shared" si="340"/>
        <v>17002.125</v>
      </c>
      <c r="FF120" s="7" cm="1">
        <f t="array" ref="FF120">SUMPRODUCT(--(SUM(G120,AC120,AY120,BU120,CQ120,DM120,EI120,FE120)&gt;PARAMETRELER!$D$21:$D$24), (SUM(G120,AC120,AY120,BU120,CQ120,DM120,EI120,FE120)-PARAMETRELER!$D$21:$D$24), {0.15;0.05;0.07;0.08})-SUM($H$2,H120,AD120,AZ120,BV120,CR120,DN120,EJ120)</f>
        <v>3400.4249999999956</v>
      </c>
      <c r="FG120" s="7">
        <f>PARAMETRELER!$D$15</f>
        <v>3400.4249999999956</v>
      </c>
      <c r="FH120" s="7">
        <f t="shared" si="341"/>
        <v>136017</v>
      </c>
      <c r="FI120" s="7">
        <f t="shared" si="342"/>
        <v>119014.875</v>
      </c>
      <c r="FJ120" s="7">
        <f t="shared" si="343"/>
        <v>20002.5</v>
      </c>
      <c r="FK120" s="5">
        <f>PARAMETRELER!$D$6</f>
        <v>20002.5</v>
      </c>
      <c r="FL120" s="7">
        <f t="shared" si="344"/>
        <v>0</v>
      </c>
      <c r="FM120" s="7">
        <f>IF(FA120&lt;=PARAMETRELER!$D$6,0,FL120*0.00759)</f>
        <v>0</v>
      </c>
      <c r="FN120" s="20">
        <f t="shared" si="457"/>
        <v>17002.125</v>
      </c>
      <c r="FO120" s="21">
        <f t="shared" si="458"/>
        <v>4100.5124999999998</v>
      </c>
      <c r="FP120" s="21">
        <f t="shared" si="459"/>
        <v>400.05</v>
      </c>
      <c r="FQ120" s="20">
        <f t="shared" si="460"/>
        <v>24503.0625</v>
      </c>
      <c r="FR120" s="44">
        <f t="shared" si="461"/>
        <v>1000.125</v>
      </c>
      <c r="FS120" s="45">
        <f t="shared" si="462"/>
        <v>23502.9375</v>
      </c>
      <c r="FU120" s="2">
        <v>118</v>
      </c>
      <c r="FV120" s="2" t="str">
        <f t="shared" si="463"/>
        <v xml:space="preserve"> AD SOYAD 118</v>
      </c>
      <c r="FW120" s="7">
        <f t="shared" si="345"/>
        <v>20002.5</v>
      </c>
      <c r="FX120" s="11">
        <f>PARAMETRELER!$D$4</f>
        <v>150018.75</v>
      </c>
      <c r="FY120" s="7">
        <f t="shared" si="346"/>
        <v>2800.3500000000004</v>
      </c>
      <c r="FZ120" s="7">
        <f t="shared" si="347"/>
        <v>200.02500000000001</v>
      </c>
      <c r="GA120" s="7">
        <f t="shared" si="348"/>
        <v>17002.125</v>
      </c>
      <c r="GB120" s="7" cm="1">
        <f t="array" ref="GB120">SUMPRODUCT(--(SUM(G120,AC120,AY120,BU120,CQ120,DM120,EI120,FE120,GA120)&gt;PARAMETRELER!$D$21:$D$24), (SUM(G120,AC120,AY120,BU120,CQ120,DM120,EI120,FE120,GA120)-PARAMETRELER!$D$21:$D$24), {0.15;0.05;0.07;0.08})-SUM($H$2,H120,AD120,AZ120,BV120,CR120,DN120,EJ120,FF120)</f>
        <v>3400.4249999999993</v>
      </c>
      <c r="GC120" s="7">
        <f>PARAMETRELER!$D$16</f>
        <v>3400.4249999999993</v>
      </c>
      <c r="GD120" s="7">
        <f t="shared" si="349"/>
        <v>153019.125</v>
      </c>
      <c r="GE120" s="7">
        <f t="shared" si="350"/>
        <v>136017</v>
      </c>
      <c r="GF120" s="7">
        <f t="shared" si="351"/>
        <v>20002.5</v>
      </c>
      <c r="GG120" s="5">
        <f>PARAMETRELER!$D$6</f>
        <v>20002.5</v>
      </c>
      <c r="GH120" s="7">
        <f t="shared" si="352"/>
        <v>0</v>
      </c>
      <c r="GI120" s="7">
        <f>IF(FW120&lt;=PARAMETRELER!$D$6,0,GH120*0.00759)</f>
        <v>0</v>
      </c>
      <c r="GJ120" s="20">
        <f t="shared" si="464"/>
        <v>17002.125</v>
      </c>
      <c r="GK120" s="21">
        <f t="shared" si="465"/>
        <v>4100.5124999999998</v>
      </c>
      <c r="GL120" s="21">
        <f t="shared" si="466"/>
        <v>400.05</v>
      </c>
      <c r="GM120" s="20">
        <f t="shared" si="467"/>
        <v>24503.0625</v>
      </c>
      <c r="GN120" s="44">
        <f t="shared" si="468"/>
        <v>1000.125</v>
      </c>
      <c r="GO120" s="45">
        <f t="shared" si="469"/>
        <v>23502.9375</v>
      </c>
      <c r="GQ120" s="2">
        <v>118</v>
      </c>
      <c r="GR120" s="2" t="str">
        <f t="shared" si="470"/>
        <v xml:space="preserve"> AD SOYAD 118</v>
      </c>
      <c r="GS120" s="7">
        <f t="shared" si="353"/>
        <v>20002.5</v>
      </c>
      <c r="GT120" s="11">
        <f>PARAMETRELER!$D$4</f>
        <v>150018.75</v>
      </c>
      <c r="GU120" s="7">
        <f t="shared" si="354"/>
        <v>2800.3500000000004</v>
      </c>
      <c r="GV120" s="7">
        <f t="shared" si="355"/>
        <v>200.02500000000001</v>
      </c>
      <c r="GW120" s="7">
        <f t="shared" si="356"/>
        <v>17002.125</v>
      </c>
      <c r="GX120" s="7" cm="1">
        <f t="array" ref="GX120">SUMPRODUCT(--(SUM(G120,AC120,AY120,BU120,CQ120,DM120,EI120,FE120,GA120,GW120)&gt;PARAMETRELER!$D$21:$D$24), (SUM(G120,AC120,AY120,BU120,CQ120,DM120,EI120,FE120,GA120,GW120)-PARAMETRELER!$D$21:$D$24), {0.15;0.05;0.07;0.08})-SUM($H$2,H120,AD120,AZ120,BV120,CR120,DN120,EJ120,FF120,GB120)</f>
        <v>3400.4250000000029</v>
      </c>
      <c r="GY120" s="7">
        <f>PARAMETRELER!$D$17</f>
        <v>3400.4250000000029</v>
      </c>
      <c r="GZ120" s="7">
        <f t="shared" si="357"/>
        <v>170021.25</v>
      </c>
      <c r="HA120" s="7">
        <f t="shared" si="358"/>
        <v>153019.125</v>
      </c>
      <c r="HB120" s="7">
        <f t="shared" si="359"/>
        <v>20002.5</v>
      </c>
      <c r="HC120" s="5">
        <f>PARAMETRELER!$D$6</f>
        <v>20002.5</v>
      </c>
      <c r="HD120" s="7">
        <f t="shared" si="360"/>
        <v>0</v>
      </c>
      <c r="HE120" s="7">
        <f>IF(GS120&lt;=PARAMETRELER!$D$6,0,HD120*0.00759)</f>
        <v>0</v>
      </c>
      <c r="HF120" s="20">
        <f t="shared" si="471"/>
        <v>17002.125</v>
      </c>
      <c r="HG120" s="21">
        <f t="shared" si="472"/>
        <v>4100.5124999999998</v>
      </c>
      <c r="HH120" s="21">
        <f t="shared" si="473"/>
        <v>400.05</v>
      </c>
      <c r="HI120" s="20">
        <f t="shared" si="474"/>
        <v>24503.0625</v>
      </c>
      <c r="HJ120" s="44">
        <f t="shared" si="475"/>
        <v>1000.125</v>
      </c>
      <c r="HK120" s="45">
        <f t="shared" si="476"/>
        <v>23502.9375</v>
      </c>
      <c r="HM120" s="2">
        <v>118</v>
      </c>
      <c r="HN120" s="2" t="str">
        <f t="shared" si="477"/>
        <v xml:space="preserve"> AD SOYAD 118</v>
      </c>
      <c r="HO120" s="7">
        <f t="shared" si="361"/>
        <v>20002.5</v>
      </c>
      <c r="HP120" s="11">
        <f>PARAMETRELER!$D$4</f>
        <v>150018.75</v>
      </c>
      <c r="HQ120" s="7">
        <f t="shared" si="362"/>
        <v>2800.3500000000004</v>
      </c>
      <c r="HR120" s="7">
        <f t="shared" si="363"/>
        <v>200.02500000000001</v>
      </c>
      <c r="HS120" s="7">
        <f t="shared" si="364"/>
        <v>17002.125</v>
      </c>
      <c r="HT120" s="7" cm="1">
        <f t="array" ref="HT120">SUMPRODUCT(--(SUM(G120,AC120,AY120,BU120,CQ120,DM120,EI120,FE120,GA120,GW120,HS120)&gt;PARAMETRELER!$D$21:$D$24), (SUM(G120,AC120,AY120,BU120,CQ120,DM120,EI120,FE120,GA120,GW120,HS120)-PARAMETRELER!$D$21:$D$24), {0.15;0.05;0.07;0.08})-SUM($H$2,H120,AD120,AZ120,BV120,CR120,DN120,EJ120,FF120,GB120,GX120)</f>
        <v>3400.4249999999993</v>
      </c>
      <c r="HU120" s="7">
        <f>PARAMETRELER!$D$18</f>
        <v>3400.4249999999993</v>
      </c>
      <c r="HV120" s="7">
        <f t="shared" si="365"/>
        <v>187023.375</v>
      </c>
      <c r="HW120" s="7">
        <f t="shared" si="366"/>
        <v>170021.25</v>
      </c>
      <c r="HX120" s="7">
        <f t="shared" si="367"/>
        <v>20002.5</v>
      </c>
      <c r="HY120" s="5">
        <f>PARAMETRELER!$D$6</f>
        <v>20002.5</v>
      </c>
      <c r="HZ120" s="7">
        <f t="shared" si="368"/>
        <v>0</v>
      </c>
      <c r="IA120" s="7">
        <f>IF(HO120&lt;=PARAMETRELER!$D$6,0,HZ120*0.00759)</f>
        <v>0</v>
      </c>
      <c r="IB120" s="20">
        <f t="shared" si="478"/>
        <v>17002.125</v>
      </c>
      <c r="IC120" s="21">
        <f t="shared" si="479"/>
        <v>4100.5124999999998</v>
      </c>
      <c r="ID120" s="21">
        <f t="shared" si="480"/>
        <v>400.05</v>
      </c>
      <c r="IE120" s="20">
        <f t="shared" si="481"/>
        <v>24503.0625</v>
      </c>
      <c r="IF120" s="44">
        <f t="shared" si="482"/>
        <v>1000.125</v>
      </c>
      <c r="IG120" s="45">
        <f t="shared" si="483"/>
        <v>23502.9375</v>
      </c>
      <c r="II120" s="2">
        <v>118</v>
      </c>
      <c r="IJ120" s="2" t="str">
        <f t="shared" si="484"/>
        <v xml:space="preserve"> AD SOYAD 118</v>
      </c>
      <c r="IK120" s="7">
        <f t="shared" si="369"/>
        <v>20002.5</v>
      </c>
      <c r="IL120" s="11">
        <f>PARAMETRELER!$D$4</f>
        <v>150018.75</v>
      </c>
      <c r="IM120" s="7">
        <f t="shared" si="370"/>
        <v>2800.3500000000004</v>
      </c>
      <c r="IN120" s="7">
        <f t="shared" si="371"/>
        <v>200.02500000000001</v>
      </c>
      <c r="IO120" s="7">
        <f t="shared" si="372"/>
        <v>17002.125</v>
      </c>
      <c r="IP120" s="7" cm="1">
        <f t="array" ref="IP120">SUMPRODUCT(--(SUM(G120,AC120,AY120,BU120,CQ120,DM120,EI120,FE120,GA120,GW120,HS120,IO120)&gt;PARAMETRELER!$D$21:$D$24), (SUM(G120,AC120,AY120,BU120,CQ120,DM120,EI120,FE120,GA120,GW120,HS120,IO120)-PARAMETRELER!$D$21:$D$24), {0.15;0.05;0.07;0.08})-SUM($H$2,H120,AD120,AZ120,BV120,CR120,DN120,EJ120,FF120,GB120,GX120,HT120)</f>
        <v>3400.4249999999993</v>
      </c>
      <c r="IQ120" s="7">
        <f>PARAMETRELER!$D$19</f>
        <v>3400.4249999999993</v>
      </c>
      <c r="IR120" s="7">
        <f t="shared" si="373"/>
        <v>204025.5</v>
      </c>
      <c r="IS120" s="7">
        <f t="shared" si="374"/>
        <v>187023.375</v>
      </c>
      <c r="IT120" s="7">
        <f t="shared" si="375"/>
        <v>20002.5</v>
      </c>
      <c r="IU120" s="5">
        <f>PARAMETRELER!$D$6</f>
        <v>20002.5</v>
      </c>
      <c r="IV120" s="7">
        <f t="shared" si="376"/>
        <v>0</v>
      </c>
      <c r="IW120" s="7">
        <f>IF(IK120&lt;=PARAMETRELER!$D$6,0,IV120*0.00759)</f>
        <v>0</v>
      </c>
      <c r="IX120" s="20">
        <f t="shared" si="485"/>
        <v>17002.125</v>
      </c>
      <c r="IY120" s="21">
        <f t="shared" si="486"/>
        <v>4100.5124999999998</v>
      </c>
      <c r="IZ120" s="21">
        <f t="shared" si="487"/>
        <v>400.05</v>
      </c>
      <c r="JA120" s="20">
        <f t="shared" si="488"/>
        <v>24503.0625</v>
      </c>
      <c r="JB120" s="44">
        <f t="shared" si="489"/>
        <v>1000.125</v>
      </c>
      <c r="JC120" s="45">
        <f t="shared" si="490"/>
        <v>23502.9375</v>
      </c>
    </row>
    <row r="121" spans="1:263" ht="15.6" x14ac:dyDescent="0.3">
      <c r="A121" s="3">
        <v>119</v>
      </c>
      <c r="B121" s="3" t="str">
        <f>'YILLIK MALİYET RAPORU'!B121</f>
        <v xml:space="preserve"> AD SOYAD 119</v>
      </c>
      <c r="C121" s="4">
        <f>'YILLIK MALİYET RAPORU'!C121</f>
        <v>20002.5</v>
      </c>
      <c r="D121" s="4">
        <f>PARAMETRELER!$D$4</f>
        <v>150018.75</v>
      </c>
      <c r="E121" s="4">
        <f t="shared" si="202"/>
        <v>2800.3500000000004</v>
      </c>
      <c r="F121" s="4">
        <f t="shared" si="203"/>
        <v>200.02500000000001</v>
      </c>
      <c r="G121" s="4">
        <f t="shared" si="204"/>
        <v>17002.125</v>
      </c>
      <c r="H121" s="4" cm="1">
        <f t="array" ref="H121">SUMPRODUCT(--(SUM(G121:G121)&gt;PARAMETRELER!$D$21:$D$24), (SUM(G121:G121)-PARAMETRELER!$D$21:$D$24), {0.15;0.05;0.07;0.08})-SUM($H$2:$H$2)</f>
        <v>2550.3187499999999</v>
      </c>
      <c r="I121" s="4">
        <f>PARAMETRELER!$D$8</f>
        <v>2550.3187499999999</v>
      </c>
      <c r="J121" s="4">
        <f t="shared" si="379"/>
        <v>17002.125</v>
      </c>
      <c r="K121" s="4">
        <v>0</v>
      </c>
      <c r="L121" s="4">
        <f t="shared" si="206"/>
        <v>20002.5</v>
      </c>
      <c r="M121" s="4">
        <f>PARAMETRELER!$D$6</f>
        <v>20002.5</v>
      </c>
      <c r="N121" s="4">
        <f t="shared" si="313"/>
        <v>0</v>
      </c>
      <c r="O121" s="4">
        <f>IF(C121&lt;=PARAMETRELER!$D$6,0,N121*0.00759)</f>
        <v>0</v>
      </c>
      <c r="P121" s="20">
        <f t="shared" si="207"/>
        <v>17002.125</v>
      </c>
      <c r="Q121" s="21">
        <f t="shared" si="208"/>
        <v>4100.5124999999998</v>
      </c>
      <c r="R121" s="21">
        <f t="shared" si="209"/>
        <v>400.05</v>
      </c>
      <c r="S121" s="22">
        <f t="shared" si="210"/>
        <v>24503.0625</v>
      </c>
      <c r="T121" s="44">
        <f t="shared" si="211"/>
        <v>1000.125</v>
      </c>
      <c r="U121" s="45">
        <f t="shared" si="380"/>
        <v>23502.9375</v>
      </c>
      <c r="W121" s="3">
        <v>119</v>
      </c>
      <c r="X121" s="3" t="str">
        <f t="shared" si="212"/>
        <v xml:space="preserve"> AD SOYAD 119</v>
      </c>
      <c r="Y121" s="4">
        <f t="shared" si="213"/>
        <v>20002.5</v>
      </c>
      <c r="Z121" s="4">
        <f>PARAMETRELER!$D$4</f>
        <v>150018.75</v>
      </c>
      <c r="AA121" s="4">
        <f t="shared" si="381"/>
        <v>2800.3500000000004</v>
      </c>
      <c r="AB121" s="4">
        <f t="shared" si="382"/>
        <v>200.02500000000001</v>
      </c>
      <c r="AC121" s="4">
        <f t="shared" si="383"/>
        <v>17002.125</v>
      </c>
      <c r="AD121" s="4" cm="1">
        <f t="array" ref="AD121">SUMPRODUCT(--(SUM(G121,AC121)&gt;PARAMETRELER!$D$21:$D$24), (SUM(G121,AC121)-PARAMETRELER!$D$21:$D$24), {0.15;0.05;0.07;0.08})-SUM($H$2,H121)</f>
        <v>2550.3187499999999</v>
      </c>
      <c r="AE121" s="4">
        <f>PARAMETRELER!$D$9</f>
        <v>2550.3187499999999</v>
      </c>
      <c r="AF121" s="4">
        <f t="shared" si="384"/>
        <v>34004.25</v>
      </c>
      <c r="AG121" s="4">
        <f t="shared" si="385"/>
        <v>17002.125</v>
      </c>
      <c r="AH121" s="4">
        <f t="shared" si="386"/>
        <v>20002.5</v>
      </c>
      <c r="AI121" s="4">
        <f>PARAMETRELER!$D$6</f>
        <v>20002.5</v>
      </c>
      <c r="AJ121" s="4">
        <f t="shared" si="316"/>
        <v>0</v>
      </c>
      <c r="AK121" s="4">
        <f>IF(Y121&lt;=PARAMETRELER!$D$6,0,AJ121*0.00759)</f>
        <v>0</v>
      </c>
      <c r="AL121" s="20">
        <f t="shared" si="387"/>
        <v>17002.125</v>
      </c>
      <c r="AM121" s="21">
        <f t="shared" si="388"/>
        <v>4100.5124999999998</v>
      </c>
      <c r="AN121" s="21">
        <f t="shared" si="389"/>
        <v>400.05</v>
      </c>
      <c r="AO121" s="22">
        <f t="shared" si="390"/>
        <v>24503.0625</v>
      </c>
      <c r="AP121" s="44">
        <f t="shared" si="391"/>
        <v>1000.125</v>
      </c>
      <c r="AQ121" s="45">
        <f t="shared" si="392"/>
        <v>23502.9375</v>
      </c>
      <c r="AS121" s="3">
        <v>119</v>
      </c>
      <c r="AT121" s="3" t="str">
        <f t="shared" si="393"/>
        <v xml:space="preserve"> AD SOYAD 119</v>
      </c>
      <c r="AU121" s="4">
        <f t="shared" si="394"/>
        <v>20002.5</v>
      </c>
      <c r="AV121" s="4">
        <f>PARAMETRELER!$D$4</f>
        <v>150018.75</v>
      </c>
      <c r="AW121" s="4">
        <f t="shared" si="395"/>
        <v>2800.3500000000004</v>
      </c>
      <c r="AX121" s="4">
        <f t="shared" si="396"/>
        <v>200.02500000000001</v>
      </c>
      <c r="AY121" s="4">
        <f t="shared" si="397"/>
        <v>17002.125</v>
      </c>
      <c r="AZ121" s="4" cm="1">
        <f t="array" ref="AZ121">SUMPRODUCT(--(SUM(G121,AC121,AY121)&gt;PARAMETRELER!$D$21:$D$24), (SUM(G121,AC121,AY121)-PARAMETRELER!$D$21:$D$24), {0.15;0.05;0.07;0.08})-SUM($H$2,H121,AD121)</f>
        <v>2550.3187499999995</v>
      </c>
      <c r="BA121" s="4">
        <f>PARAMETRELER!$D$10</f>
        <v>2550.3187499999995</v>
      </c>
      <c r="BB121" s="4">
        <f t="shared" si="398"/>
        <v>51006.375</v>
      </c>
      <c r="BC121" s="4">
        <f t="shared" si="399"/>
        <v>34004.25</v>
      </c>
      <c r="BD121" s="4">
        <f t="shared" si="400"/>
        <v>20002.5</v>
      </c>
      <c r="BE121" s="4">
        <f>PARAMETRELER!$D$6</f>
        <v>20002.5</v>
      </c>
      <c r="BF121" s="4">
        <f t="shared" si="319"/>
        <v>0</v>
      </c>
      <c r="BG121" s="4">
        <f>IF(AU121&lt;=PARAMETRELER!$D$6,0,BF121*0.00759)</f>
        <v>0</v>
      </c>
      <c r="BH121" s="20">
        <f t="shared" si="401"/>
        <v>17002.125</v>
      </c>
      <c r="BI121" s="21">
        <f t="shared" si="402"/>
        <v>4100.5124999999998</v>
      </c>
      <c r="BJ121" s="21">
        <f t="shared" si="403"/>
        <v>400.05</v>
      </c>
      <c r="BK121" s="22">
        <f t="shared" si="404"/>
        <v>24503.0625</v>
      </c>
      <c r="BL121" s="44">
        <f t="shared" si="405"/>
        <v>1000.125</v>
      </c>
      <c r="BM121" s="45">
        <f t="shared" si="406"/>
        <v>23502.9375</v>
      </c>
      <c r="BO121" s="3">
        <v>119</v>
      </c>
      <c r="BP121" s="3" t="str">
        <f t="shared" si="407"/>
        <v xml:space="preserve"> AD SOYAD 119</v>
      </c>
      <c r="BQ121" s="4">
        <f t="shared" si="408"/>
        <v>20002.5</v>
      </c>
      <c r="BR121" s="4">
        <f>PARAMETRELER!$D$4</f>
        <v>150018.75</v>
      </c>
      <c r="BS121" s="4">
        <f t="shared" si="409"/>
        <v>2800.3500000000004</v>
      </c>
      <c r="BT121" s="4">
        <f t="shared" si="410"/>
        <v>200.02500000000001</v>
      </c>
      <c r="BU121" s="4">
        <f t="shared" si="411"/>
        <v>17002.125</v>
      </c>
      <c r="BV121" s="4" cm="1">
        <f t="array" ref="BV121">SUMPRODUCT(--(SUM(G121,AC121,AY121,BU121)&gt;PARAMETRELER!$D$21:$D$24), (SUM(G121,AC121,AY121,BU121)-PARAMETRELER!$D$21:$D$24), {0.15;0.05;0.07;0.08})-SUM($H$2,H121,AD121,AZ121)</f>
        <v>2550.3187500000004</v>
      </c>
      <c r="BW121" s="4">
        <f>PARAMETRELER!$D$11</f>
        <v>2550.3187500000004</v>
      </c>
      <c r="BX121" s="4">
        <f t="shared" si="412"/>
        <v>68008.5</v>
      </c>
      <c r="BY121" s="4">
        <f t="shared" si="413"/>
        <v>51006.375</v>
      </c>
      <c r="BZ121" s="4">
        <f t="shared" si="414"/>
        <v>20002.5</v>
      </c>
      <c r="CA121" s="4">
        <f>PARAMETRELER!$D$6</f>
        <v>20002.5</v>
      </c>
      <c r="CB121" s="4">
        <f t="shared" si="322"/>
        <v>0</v>
      </c>
      <c r="CC121" s="4">
        <f>IF(BQ121&lt;=PARAMETRELER!$D$6,0,CB121*0.00759)</f>
        <v>0</v>
      </c>
      <c r="CD121" s="20">
        <f t="shared" si="415"/>
        <v>17002.125</v>
      </c>
      <c r="CE121" s="21">
        <f t="shared" si="416"/>
        <v>4100.5124999999998</v>
      </c>
      <c r="CF121" s="21">
        <f t="shared" si="417"/>
        <v>400.05</v>
      </c>
      <c r="CG121" s="22">
        <f t="shared" si="418"/>
        <v>24503.0625</v>
      </c>
      <c r="CH121" s="44">
        <f t="shared" si="419"/>
        <v>1000.125</v>
      </c>
      <c r="CI121" s="45">
        <f t="shared" si="420"/>
        <v>23502.9375</v>
      </c>
      <c r="CK121" s="3">
        <v>119</v>
      </c>
      <c r="CL121" s="3" t="str">
        <f t="shared" si="421"/>
        <v xml:space="preserve"> AD SOYAD 119</v>
      </c>
      <c r="CM121" s="4">
        <f t="shared" si="422"/>
        <v>20002.5</v>
      </c>
      <c r="CN121" s="4">
        <f>PARAMETRELER!$D$4</f>
        <v>150018.75</v>
      </c>
      <c r="CO121" s="4">
        <f t="shared" si="423"/>
        <v>2800.3500000000004</v>
      </c>
      <c r="CP121" s="4">
        <f t="shared" si="424"/>
        <v>200.02500000000001</v>
      </c>
      <c r="CQ121" s="4">
        <f t="shared" si="425"/>
        <v>17002.125</v>
      </c>
      <c r="CR121" s="4" cm="1">
        <f t="array" ref="CR121">SUMPRODUCT(--(SUM(G121,AC121,AY121,BU121,CQ121)&gt;PARAMETRELER!$D$21:$D$24), (SUM(G121,AC121,AY121,BU121,CQ121)-PARAMETRELER!$D$21:$D$24), {0.15;0.05;0.07;0.08})-SUM($H$2,H121,AD121,AZ121,BV121)</f>
        <v>2550.3187500000004</v>
      </c>
      <c r="CS121" s="4">
        <f>PARAMETRELER!$D$12</f>
        <v>2550.3187500000004</v>
      </c>
      <c r="CT121" s="4">
        <f t="shared" si="426"/>
        <v>85010.625</v>
      </c>
      <c r="CU121" s="4">
        <f t="shared" si="427"/>
        <v>68008.5</v>
      </c>
      <c r="CV121" s="4">
        <f t="shared" si="428"/>
        <v>20002.5</v>
      </c>
      <c r="CW121" s="4">
        <f>PARAMETRELER!$D$6</f>
        <v>20002.5</v>
      </c>
      <c r="CX121" s="4">
        <f t="shared" si="325"/>
        <v>0</v>
      </c>
      <c r="CY121" s="4">
        <f>IF(CM121&lt;=PARAMETRELER!$D$6,0,CX121*0.00759)</f>
        <v>0</v>
      </c>
      <c r="CZ121" s="20">
        <f t="shared" si="429"/>
        <v>17002.125</v>
      </c>
      <c r="DA121" s="21">
        <f t="shared" si="430"/>
        <v>4100.5124999999998</v>
      </c>
      <c r="DB121" s="21">
        <f t="shared" si="431"/>
        <v>400.05</v>
      </c>
      <c r="DC121" s="22">
        <f t="shared" si="432"/>
        <v>24503.0625</v>
      </c>
      <c r="DD121" s="44">
        <f t="shared" si="433"/>
        <v>1000.125</v>
      </c>
      <c r="DE121" s="45">
        <f t="shared" si="434"/>
        <v>23502.9375</v>
      </c>
      <c r="DG121" s="3">
        <v>119</v>
      </c>
      <c r="DH121" s="3" t="str">
        <f t="shared" si="435"/>
        <v xml:space="preserve"> AD SOYAD 119</v>
      </c>
      <c r="DI121" s="4">
        <f t="shared" si="436"/>
        <v>20002.5</v>
      </c>
      <c r="DJ121" s="4">
        <f>PARAMETRELER!$D$4</f>
        <v>150018.75</v>
      </c>
      <c r="DK121" s="4">
        <f t="shared" si="437"/>
        <v>2800.3500000000004</v>
      </c>
      <c r="DL121" s="4">
        <f t="shared" si="438"/>
        <v>200.02500000000001</v>
      </c>
      <c r="DM121" s="4">
        <f t="shared" si="439"/>
        <v>17002.125</v>
      </c>
      <c r="DN121" s="4" cm="1">
        <f t="array" ref="DN121">SUMPRODUCT(--(SUM(G121,AC121,AY121,BU121,CQ121,DM121)&gt;PARAMETRELER!$D$21:$D$24), (SUM(G121,AC121,AY121,BU121,CQ121,DM121)-PARAMETRELER!$D$21:$D$24), {0.15;0.05;0.07;0.08})-SUM($H$2,H121,AD121,AZ121,BV121,CR121)</f>
        <v>2550.3187499999985</v>
      </c>
      <c r="DO121" s="4">
        <f>PARAMETRELER!$D$13</f>
        <v>2550.3187499999985</v>
      </c>
      <c r="DP121" s="4">
        <f t="shared" si="440"/>
        <v>102012.75</v>
      </c>
      <c r="DQ121" s="4">
        <f t="shared" si="441"/>
        <v>85010.625</v>
      </c>
      <c r="DR121" s="4">
        <f t="shared" si="442"/>
        <v>20002.5</v>
      </c>
      <c r="DS121" s="4">
        <f>PARAMETRELER!$D$6</f>
        <v>20002.5</v>
      </c>
      <c r="DT121" s="4">
        <f t="shared" si="328"/>
        <v>0</v>
      </c>
      <c r="DU121" s="4">
        <f>IF(DI121&lt;=PARAMETRELER!$D$6,0,DT121*0.00759)</f>
        <v>0</v>
      </c>
      <c r="DV121" s="20">
        <f t="shared" si="443"/>
        <v>17002.125</v>
      </c>
      <c r="DW121" s="21">
        <f t="shared" si="444"/>
        <v>4100.5124999999998</v>
      </c>
      <c r="DX121" s="21">
        <f t="shared" si="445"/>
        <v>400.05</v>
      </c>
      <c r="DY121" s="22">
        <f t="shared" si="446"/>
        <v>24503.0625</v>
      </c>
      <c r="DZ121" s="44">
        <f t="shared" si="447"/>
        <v>1000.125</v>
      </c>
      <c r="EA121" s="45">
        <f t="shared" si="448"/>
        <v>23502.9375</v>
      </c>
      <c r="EC121" s="3">
        <v>119</v>
      </c>
      <c r="ED121" s="3" t="str">
        <f t="shared" si="449"/>
        <v xml:space="preserve"> AD SOYAD 119</v>
      </c>
      <c r="EE121" s="4">
        <f t="shared" si="329"/>
        <v>20002.5</v>
      </c>
      <c r="EF121" s="4">
        <f>PARAMETRELER!$D$4</f>
        <v>150018.75</v>
      </c>
      <c r="EG121" s="4">
        <f t="shared" si="330"/>
        <v>2800.3500000000004</v>
      </c>
      <c r="EH121" s="4">
        <f t="shared" si="331"/>
        <v>200.02500000000001</v>
      </c>
      <c r="EI121" s="4">
        <f t="shared" si="332"/>
        <v>17002.125</v>
      </c>
      <c r="EJ121" s="4" cm="1">
        <f t="array" ref="EJ121">SUMPRODUCT(--(SUM(G121,AC121,AY121,BU121,CQ121,DM121,EI121)&gt;PARAMETRELER!$D$21:$D$24), (SUM(G121,AC121,AY121,BU121,CQ121,DM121,EI121)-PARAMETRELER!$D$21:$D$24), {0.15;0.05;0.07;0.08})-SUM($H$2,H121,AD121,AZ121,BV121,CR121,DN121)</f>
        <v>3001.0625000000036</v>
      </c>
      <c r="EK121" s="4">
        <f>PARAMETRELER!$D$14</f>
        <v>3001.0625000000036</v>
      </c>
      <c r="EL121" s="4">
        <f t="shared" si="333"/>
        <v>119014.875</v>
      </c>
      <c r="EM121" s="4">
        <f t="shared" si="334"/>
        <v>102012.75</v>
      </c>
      <c r="EN121" s="4">
        <f t="shared" si="335"/>
        <v>20002.5</v>
      </c>
      <c r="EO121" s="4">
        <f>PARAMETRELER!$D$6</f>
        <v>20002.5</v>
      </c>
      <c r="EP121" s="4">
        <f t="shared" si="336"/>
        <v>0</v>
      </c>
      <c r="EQ121" s="4">
        <f>IF(EE121&lt;=PARAMETRELER!$D$6,0,EP121*0.00759)</f>
        <v>0</v>
      </c>
      <c r="ER121" s="20">
        <f t="shared" si="450"/>
        <v>17002.125</v>
      </c>
      <c r="ES121" s="21">
        <f t="shared" si="451"/>
        <v>4100.5124999999998</v>
      </c>
      <c r="ET121" s="21">
        <f t="shared" si="452"/>
        <v>400.05</v>
      </c>
      <c r="EU121" s="22">
        <f t="shared" si="453"/>
        <v>24503.0625</v>
      </c>
      <c r="EV121" s="44">
        <f t="shared" si="454"/>
        <v>1000.125</v>
      </c>
      <c r="EW121" s="45">
        <f t="shared" si="455"/>
        <v>23502.9375</v>
      </c>
      <c r="EY121" s="3">
        <v>119</v>
      </c>
      <c r="EZ121" s="3" t="str">
        <f t="shared" si="456"/>
        <v xml:space="preserve"> AD SOYAD 119</v>
      </c>
      <c r="FA121" s="4">
        <f t="shared" si="337"/>
        <v>20002.5</v>
      </c>
      <c r="FB121" s="4">
        <f>PARAMETRELER!$D$4</f>
        <v>150018.75</v>
      </c>
      <c r="FC121" s="4">
        <f t="shared" si="338"/>
        <v>2800.3500000000004</v>
      </c>
      <c r="FD121" s="4">
        <f t="shared" si="339"/>
        <v>200.02500000000001</v>
      </c>
      <c r="FE121" s="4">
        <f t="shared" si="340"/>
        <v>17002.125</v>
      </c>
      <c r="FF121" s="4" cm="1">
        <f t="array" ref="FF121">SUMPRODUCT(--(SUM(G121,AC121,AY121,BU121,CQ121,DM121,EI121,FE121)&gt;PARAMETRELER!$D$21:$D$24), (SUM(G121,AC121,AY121,BU121,CQ121,DM121,EI121,FE121)-PARAMETRELER!$D$21:$D$24), {0.15;0.05;0.07;0.08})-SUM($H$2,H121,AD121,AZ121,BV121,CR121,DN121,EJ121)</f>
        <v>3400.4249999999956</v>
      </c>
      <c r="FG121" s="4">
        <f>PARAMETRELER!$D$15</f>
        <v>3400.4249999999956</v>
      </c>
      <c r="FH121" s="4">
        <f t="shared" si="341"/>
        <v>136017</v>
      </c>
      <c r="FI121" s="4">
        <f t="shared" si="342"/>
        <v>119014.875</v>
      </c>
      <c r="FJ121" s="4">
        <f t="shared" si="343"/>
        <v>20002.5</v>
      </c>
      <c r="FK121" s="4">
        <f>PARAMETRELER!$D$6</f>
        <v>20002.5</v>
      </c>
      <c r="FL121" s="4">
        <f t="shared" si="344"/>
        <v>0</v>
      </c>
      <c r="FM121" s="4">
        <f>IF(FA121&lt;=PARAMETRELER!$D$6,0,FL121*0.00759)</f>
        <v>0</v>
      </c>
      <c r="FN121" s="20">
        <f t="shared" si="457"/>
        <v>17002.125</v>
      </c>
      <c r="FO121" s="21">
        <f t="shared" si="458"/>
        <v>4100.5124999999998</v>
      </c>
      <c r="FP121" s="21">
        <f t="shared" si="459"/>
        <v>400.05</v>
      </c>
      <c r="FQ121" s="22">
        <f t="shared" si="460"/>
        <v>24503.0625</v>
      </c>
      <c r="FR121" s="44">
        <f t="shared" si="461"/>
        <v>1000.125</v>
      </c>
      <c r="FS121" s="45">
        <f t="shared" si="462"/>
        <v>23502.9375</v>
      </c>
      <c r="FU121" s="3">
        <v>119</v>
      </c>
      <c r="FV121" s="3" t="str">
        <f t="shared" si="463"/>
        <v xml:space="preserve"> AD SOYAD 119</v>
      </c>
      <c r="FW121" s="4">
        <f t="shared" si="345"/>
        <v>20002.5</v>
      </c>
      <c r="FX121" s="4">
        <f>PARAMETRELER!$D$4</f>
        <v>150018.75</v>
      </c>
      <c r="FY121" s="4">
        <f t="shared" si="346"/>
        <v>2800.3500000000004</v>
      </c>
      <c r="FZ121" s="4">
        <f t="shared" si="347"/>
        <v>200.02500000000001</v>
      </c>
      <c r="GA121" s="4">
        <f t="shared" si="348"/>
        <v>17002.125</v>
      </c>
      <c r="GB121" s="4" cm="1">
        <f t="array" ref="GB121">SUMPRODUCT(--(SUM(G121,AC121,AY121,BU121,CQ121,DM121,EI121,FE121,GA121)&gt;PARAMETRELER!$D$21:$D$24), (SUM(G121,AC121,AY121,BU121,CQ121,DM121,EI121,FE121,GA121)-PARAMETRELER!$D$21:$D$24), {0.15;0.05;0.07;0.08})-SUM($H$2,H121,AD121,AZ121,BV121,CR121,DN121,EJ121,FF121)</f>
        <v>3400.4249999999993</v>
      </c>
      <c r="GC121" s="4">
        <f>PARAMETRELER!$D$16</f>
        <v>3400.4249999999993</v>
      </c>
      <c r="GD121" s="4">
        <f t="shared" si="349"/>
        <v>153019.125</v>
      </c>
      <c r="GE121" s="4">
        <f t="shared" si="350"/>
        <v>136017</v>
      </c>
      <c r="GF121" s="4">
        <f t="shared" si="351"/>
        <v>20002.5</v>
      </c>
      <c r="GG121" s="4">
        <f>PARAMETRELER!$D$6</f>
        <v>20002.5</v>
      </c>
      <c r="GH121" s="4">
        <f t="shared" si="352"/>
        <v>0</v>
      </c>
      <c r="GI121" s="4">
        <f>IF(FW121&lt;=PARAMETRELER!$D$6,0,GH121*0.00759)</f>
        <v>0</v>
      </c>
      <c r="GJ121" s="20">
        <f t="shared" si="464"/>
        <v>17002.125</v>
      </c>
      <c r="GK121" s="21">
        <f t="shared" si="465"/>
        <v>4100.5124999999998</v>
      </c>
      <c r="GL121" s="21">
        <f t="shared" si="466"/>
        <v>400.05</v>
      </c>
      <c r="GM121" s="22">
        <f t="shared" si="467"/>
        <v>24503.0625</v>
      </c>
      <c r="GN121" s="44">
        <f t="shared" si="468"/>
        <v>1000.125</v>
      </c>
      <c r="GO121" s="45">
        <f t="shared" si="469"/>
        <v>23502.9375</v>
      </c>
      <c r="GQ121" s="3">
        <v>119</v>
      </c>
      <c r="GR121" s="3" t="str">
        <f t="shared" si="470"/>
        <v xml:space="preserve"> AD SOYAD 119</v>
      </c>
      <c r="GS121" s="4">
        <f t="shared" si="353"/>
        <v>20002.5</v>
      </c>
      <c r="GT121" s="4">
        <f>PARAMETRELER!$D$4</f>
        <v>150018.75</v>
      </c>
      <c r="GU121" s="4">
        <f t="shared" si="354"/>
        <v>2800.3500000000004</v>
      </c>
      <c r="GV121" s="4">
        <f t="shared" si="355"/>
        <v>200.02500000000001</v>
      </c>
      <c r="GW121" s="4">
        <f t="shared" si="356"/>
        <v>17002.125</v>
      </c>
      <c r="GX121" s="4" cm="1">
        <f t="array" ref="GX121">SUMPRODUCT(--(SUM(G121,AC121,AY121,BU121,CQ121,DM121,EI121,FE121,GA121,GW121)&gt;PARAMETRELER!$D$21:$D$24), (SUM(G121,AC121,AY121,BU121,CQ121,DM121,EI121,FE121,GA121,GW121)-PARAMETRELER!$D$21:$D$24), {0.15;0.05;0.07;0.08})-SUM($H$2,H121,AD121,AZ121,BV121,CR121,DN121,EJ121,FF121,GB121)</f>
        <v>3400.4250000000029</v>
      </c>
      <c r="GY121" s="4">
        <f>PARAMETRELER!$D$17</f>
        <v>3400.4250000000029</v>
      </c>
      <c r="GZ121" s="4">
        <f t="shared" si="357"/>
        <v>170021.25</v>
      </c>
      <c r="HA121" s="4">
        <f t="shared" si="358"/>
        <v>153019.125</v>
      </c>
      <c r="HB121" s="4">
        <f t="shared" si="359"/>
        <v>20002.5</v>
      </c>
      <c r="HC121" s="4">
        <f>PARAMETRELER!$D$6</f>
        <v>20002.5</v>
      </c>
      <c r="HD121" s="4">
        <f t="shared" si="360"/>
        <v>0</v>
      </c>
      <c r="HE121" s="4">
        <f>IF(GS121&lt;=PARAMETRELER!$D$6,0,HD121*0.00759)</f>
        <v>0</v>
      </c>
      <c r="HF121" s="20">
        <f t="shared" si="471"/>
        <v>17002.125</v>
      </c>
      <c r="HG121" s="21">
        <f t="shared" si="472"/>
        <v>4100.5124999999998</v>
      </c>
      <c r="HH121" s="21">
        <f t="shared" si="473"/>
        <v>400.05</v>
      </c>
      <c r="HI121" s="22">
        <f t="shared" si="474"/>
        <v>24503.0625</v>
      </c>
      <c r="HJ121" s="44">
        <f t="shared" si="475"/>
        <v>1000.125</v>
      </c>
      <c r="HK121" s="45">
        <f t="shared" si="476"/>
        <v>23502.9375</v>
      </c>
      <c r="HM121" s="3">
        <v>119</v>
      </c>
      <c r="HN121" s="3" t="str">
        <f t="shared" si="477"/>
        <v xml:space="preserve"> AD SOYAD 119</v>
      </c>
      <c r="HO121" s="4">
        <f t="shared" si="361"/>
        <v>20002.5</v>
      </c>
      <c r="HP121" s="4">
        <f>PARAMETRELER!$D$4</f>
        <v>150018.75</v>
      </c>
      <c r="HQ121" s="4">
        <f t="shared" si="362"/>
        <v>2800.3500000000004</v>
      </c>
      <c r="HR121" s="4">
        <f t="shared" si="363"/>
        <v>200.02500000000001</v>
      </c>
      <c r="HS121" s="4">
        <f t="shared" si="364"/>
        <v>17002.125</v>
      </c>
      <c r="HT121" s="4" cm="1">
        <f t="array" ref="HT121">SUMPRODUCT(--(SUM(G121,AC121,AY121,BU121,CQ121,DM121,EI121,FE121,GA121,GW121,HS121)&gt;PARAMETRELER!$D$21:$D$24), (SUM(G121,AC121,AY121,BU121,CQ121,DM121,EI121,FE121,GA121,GW121,HS121)-PARAMETRELER!$D$21:$D$24), {0.15;0.05;0.07;0.08})-SUM($H$2,H121,AD121,AZ121,BV121,CR121,DN121,EJ121,FF121,GB121,GX121)</f>
        <v>3400.4249999999993</v>
      </c>
      <c r="HU121" s="4">
        <f>PARAMETRELER!$D$18</f>
        <v>3400.4249999999993</v>
      </c>
      <c r="HV121" s="4">
        <f t="shared" si="365"/>
        <v>187023.375</v>
      </c>
      <c r="HW121" s="4">
        <f t="shared" si="366"/>
        <v>170021.25</v>
      </c>
      <c r="HX121" s="4">
        <f t="shared" si="367"/>
        <v>20002.5</v>
      </c>
      <c r="HY121" s="4">
        <f>PARAMETRELER!$D$6</f>
        <v>20002.5</v>
      </c>
      <c r="HZ121" s="4">
        <f t="shared" si="368"/>
        <v>0</v>
      </c>
      <c r="IA121" s="4">
        <f>IF(HO121&lt;=PARAMETRELER!$D$6,0,HZ121*0.00759)</f>
        <v>0</v>
      </c>
      <c r="IB121" s="20">
        <f t="shared" si="478"/>
        <v>17002.125</v>
      </c>
      <c r="IC121" s="21">
        <f t="shared" si="479"/>
        <v>4100.5124999999998</v>
      </c>
      <c r="ID121" s="21">
        <f t="shared" si="480"/>
        <v>400.05</v>
      </c>
      <c r="IE121" s="22">
        <f t="shared" si="481"/>
        <v>24503.0625</v>
      </c>
      <c r="IF121" s="44">
        <f t="shared" si="482"/>
        <v>1000.125</v>
      </c>
      <c r="IG121" s="45">
        <f t="shared" si="483"/>
        <v>23502.9375</v>
      </c>
      <c r="II121" s="3">
        <v>119</v>
      </c>
      <c r="IJ121" s="3" t="str">
        <f t="shared" si="484"/>
        <v xml:space="preserve"> AD SOYAD 119</v>
      </c>
      <c r="IK121" s="4">
        <f t="shared" si="369"/>
        <v>20002.5</v>
      </c>
      <c r="IL121" s="4">
        <f>PARAMETRELER!$D$4</f>
        <v>150018.75</v>
      </c>
      <c r="IM121" s="4">
        <f t="shared" si="370"/>
        <v>2800.3500000000004</v>
      </c>
      <c r="IN121" s="4">
        <f t="shared" si="371"/>
        <v>200.02500000000001</v>
      </c>
      <c r="IO121" s="4">
        <f t="shared" si="372"/>
        <v>17002.125</v>
      </c>
      <c r="IP121" s="4" cm="1">
        <f t="array" ref="IP121">SUMPRODUCT(--(SUM(G121,AC121,AY121,BU121,CQ121,DM121,EI121,FE121,GA121,GW121,HS121,IO121)&gt;PARAMETRELER!$D$21:$D$24), (SUM(G121,AC121,AY121,BU121,CQ121,DM121,EI121,FE121,GA121,GW121,HS121,IO121)-PARAMETRELER!$D$21:$D$24), {0.15;0.05;0.07;0.08})-SUM($H$2,H121,AD121,AZ121,BV121,CR121,DN121,EJ121,FF121,GB121,GX121,HT121)</f>
        <v>3400.4249999999993</v>
      </c>
      <c r="IQ121" s="4">
        <f>PARAMETRELER!$D$19</f>
        <v>3400.4249999999993</v>
      </c>
      <c r="IR121" s="4">
        <f t="shared" si="373"/>
        <v>204025.5</v>
      </c>
      <c r="IS121" s="4">
        <f t="shared" si="374"/>
        <v>187023.375</v>
      </c>
      <c r="IT121" s="4">
        <f t="shared" si="375"/>
        <v>20002.5</v>
      </c>
      <c r="IU121" s="4">
        <f>PARAMETRELER!$D$6</f>
        <v>20002.5</v>
      </c>
      <c r="IV121" s="4">
        <f t="shared" si="376"/>
        <v>0</v>
      </c>
      <c r="IW121" s="4">
        <f>IF(IK121&lt;=PARAMETRELER!$D$6,0,IV121*0.00759)</f>
        <v>0</v>
      </c>
      <c r="IX121" s="20">
        <f t="shared" si="485"/>
        <v>17002.125</v>
      </c>
      <c r="IY121" s="21">
        <f t="shared" si="486"/>
        <v>4100.5124999999998</v>
      </c>
      <c r="IZ121" s="21">
        <f t="shared" si="487"/>
        <v>400.05</v>
      </c>
      <c r="JA121" s="22">
        <f t="shared" si="488"/>
        <v>24503.0625</v>
      </c>
      <c r="JB121" s="44">
        <f t="shared" si="489"/>
        <v>1000.125</v>
      </c>
      <c r="JC121" s="45">
        <f t="shared" si="490"/>
        <v>23502.9375</v>
      </c>
    </row>
    <row r="122" spans="1:263" ht="15.6" x14ac:dyDescent="0.3">
      <c r="A122" s="2">
        <v>120</v>
      </c>
      <c r="B122" s="2" t="str">
        <f>'YILLIK MALİYET RAPORU'!B122</f>
        <v xml:space="preserve"> AD SOYAD 120</v>
      </c>
      <c r="C122" s="7">
        <f>'YILLIK MALİYET RAPORU'!C122</f>
        <v>20002.5</v>
      </c>
      <c r="D122" s="11">
        <f>PARAMETRELER!$D$4</f>
        <v>150018.75</v>
      </c>
      <c r="E122" s="7">
        <f t="shared" si="202"/>
        <v>2800.3500000000004</v>
      </c>
      <c r="F122" s="7">
        <f t="shared" si="203"/>
        <v>200.02500000000001</v>
      </c>
      <c r="G122" s="7">
        <f t="shared" si="204"/>
        <v>17002.125</v>
      </c>
      <c r="H122" s="7" cm="1">
        <f t="array" ref="H122">SUMPRODUCT(--(SUM(G122:G122)&gt;PARAMETRELER!$D$21:$D$24), (SUM(G122:G122)-PARAMETRELER!$D$21:$D$24), {0.15;0.05;0.07;0.08})-SUM($H$2:$H$2)</f>
        <v>2550.3187499999999</v>
      </c>
      <c r="I122" s="7">
        <f>PARAMETRELER!$D$8</f>
        <v>2550.3187499999999</v>
      </c>
      <c r="J122" s="7">
        <f t="shared" si="379"/>
        <v>17002.125</v>
      </c>
      <c r="K122" s="7">
        <v>0</v>
      </c>
      <c r="L122" s="7">
        <f t="shared" si="206"/>
        <v>20002.5</v>
      </c>
      <c r="M122" s="5">
        <f>PARAMETRELER!$D$6</f>
        <v>20002.5</v>
      </c>
      <c r="N122" s="7">
        <f t="shared" si="313"/>
        <v>0</v>
      </c>
      <c r="O122" s="7">
        <f>IF(C122&lt;=PARAMETRELER!$D$6,0,N122*0.00759)</f>
        <v>0</v>
      </c>
      <c r="P122" s="20">
        <f t="shared" si="207"/>
        <v>17002.125</v>
      </c>
      <c r="Q122" s="21">
        <f t="shared" si="208"/>
        <v>4100.5124999999998</v>
      </c>
      <c r="R122" s="21">
        <f t="shared" si="209"/>
        <v>400.05</v>
      </c>
      <c r="S122" s="20">
        <f t="shared" si="210"/>
        <v>24503.0625</v>
      </c>
      <c r="T122" s="44">
        <f t="shared" si="211"/>
        <v>1000.125</v>
      </c>
      <c r="U122" s="45">
        <f t="shared" si="380"/>
        <v>23502.9375</v>
      </c>
      <c r="W122" s="2">
        <v>120</v>
      </c>
      <c r="X122" s="2" t="str">
        <f t="shared" si="212"/>
        <v xml:space="preserve"> AD SOYAD 120</v>
      </c>
      <c r="Y122" s="7">
        <f t="shared" si="213"/>
        <v>20002.5</v>
      </c>
      <c r="Z122" s="11">
        <f>PARAMETRELER!$D$4</f>
        <v>150018.75</v>
      </c>
      <c r="AA122" s="7">
        <f t="shared" si="381"/>
        <v>2800.3500000000004</v>
      </c>
      <c r="AB122" s="7">
        <f t="shared" si="382"/>
        <v>200.02500000000001</v>
      </c>
      <c r="AC122" s="7">
        <f t="shared" si="383"/>
        <v>17002.125</v>
      </c>
      <c r="AD122" s="7" cm="1">
        <f t="array" ref="AD122">SUMPRODUCT(--(SUM(G122,AC122)&gt;PARAMETRELER!$D$21:$D$24), (SUM(G122,AC122)-PARAMETRELER!$D$21:$D$24), {0.15;0.05;0.07;0.08})-SUM($H$2,H122)</f>
        <v>2550.3187499999999</v>
      </c>
      <c r="AE122" s="7">
        <f>PARAMETRELER!$D$9</f>
        <v>2550.3187499999999</v>
      </c>
      <c r="AF122" s="7">
        <f t="shared" si="384"/>
        <v>34004.25</v>
      </c>
      <c r="AG122" s="7">
        <f t="shared" si="385"/>
        <v>17002.125</v>
      </c>
      <c r="AH122" s="7">
        <f t="shared" si="386"/>
        <v>20002.5</v>
      </c>
      <c r="AI122" s="5">
        <f>PARAMETRELER!$D$6</f>
        <v>20002.5</v>
      </c>
      <c r="AJ122" s="7">
        <f t="shared" si="316"/>
        <v>0</v>
      </c>
      <c r="AK122" s="7">
        <f>IF(Y122&lt;=PARAMETRELER!$D$6,0,AJ122*0.00759)</f>
        <v>0</v>
      </c>
      <c r="AL122" s="20">
        <f t="shared" si="387"/>
        <v>17002.125</v>
      </c>
      <c r="AM122" s="21">
        <f t="shared" si="388"/>
        <v>4100.5124999999998</v>
      </c>
      <c r="AN122" s="21">
        <f t="shared" si="389"/>
        <v>400.05</v>
      </c>
      <c r="AO122" s="20">
        <f t="shared" si="390"/>
        <v>24503.0625</v>
      </c>
      <c r="AP122" s="44">
        <f t="shared" si="391"/>
        <v>1000.125</v>
      </c>
      <c r="AQ122" s="45">
        <f t="shared" si="392"/>
        <v>23502.9375</v>
      </c>
      <c r="AS122" s="2">
        <v>120</v>
      </c>
      <c r="AT122" s="2" t="str">
        <f t="shared" si="393"/>
        <v xml:space="preserve"> AD SOYAD 120</v>
      </c>
      <c r="AU122" s="7">
        <f t="shared" si="394"/>
        <v>20002.5</v>
      </c>
      <c r="AV122" s="11">
        <f>PARAMETRELER!$D$4</f>
        <v>150018.75</v>
      </c>
      <c r="AW122" s="7">
        <f t="shared" si="395"/>
        <v>2800.3500000000004</v>
      </c>
      <c r="AX122" s="7">
        <f t="shared" si="396"/>
        <v>200.02500000000001</v>
      </c>
      <c r="AY122" s="7">
        <f t="shared" si="397"/>
        <v>17002.125</v>
      </c>
      <c r="AZ122" s="7" cm="1">
        <f t="array" ref="AZ122">SUMPRODUCT(--(SUM(G122,AC122,AY122)&gt;PARAMETRELER!$D$21:$D$24), (SUM(G122,AC122,AY122)-PARAMETRELER!$D$21:$D$24), {0.15;0.05;0.07;0.08})-SUM($H$2,H122,AD122)</f>
        <v>2550.3187499999995</v>
      </c>
      <c r="BA122" s="7">
        <f>PARAMETRELER!$D$10</f>
        <v>2550.3187499999995</v>
      </c>
      <c r="BB122" s="7">
        <f t="shared" si="398"/>
        <v>51006.375</v>
      </c>
      <c r="BC122" s="7">
        <f t="shared" si="399"/>
        <v>34004.25</v>
      </c>
      <c r="BD122" s="7">
        <f t="shared" si="400"/>
        <v>20002.5</v>
      </c>
      <c r="BE122" s="5">
        <f>PARAMETRELER!$D$6</f>
        <v>20002.5</v>
      </c>
      <c r="BF122" s="7">
        <f t="shared" si="319"/>
        <v>0</v>
      </c>
      <c r="BG122" s="7">
        <f>IF(AU122&lt;=PARAMETRELER!$D$6,0,BF122*0.00759)</f>
        <v>0</v>
      </c>
      <c r="BH122" s="20">
        <f t="shared" si="401"/>
        <v>17002.125</v>
      </c>
      <c r="BI122" s="21">
        <f t="shared" si="402"/>
        <v>4100.5124999999998</v>
      </c>
      <c r="BJ122" s="21">
        <f t="shared" si="403"/>
        <v>400.05</v>
      </c>
      <c r="BK122" s="20">
        <f t="shared" si="404"/>
        <v>24503.0625</v>
      </c>
      <c r="BL122" s="44">
        <f t="shared" si="405"/>
        <v>1000.125</v>
      </c>
      <c r="BM122" s="45">
        <f t="shared" si="406"/>
        <v>23502.9375</v>
      </c>
      <c r="BO122" s="2">
        <v>120</v>
      </c>
      <c r="BP122" s="2" t="str">
        <f t="shared" si="407"/>
        <v xml:space="preserve"> AD SOYAD 120</v>
      </c>
      <c r="BQ122" s="7">
        <f t="shared" si="408"/>
        <v>20002.5</v>
      </c>
      <c r="BR122" s="11">
        <f>PARAMETRELER!$D$4</f>
        <v>150018.75</v>
      </c>
      <c r="BS122" s="7">
        <f t="shared" si="409"/>
        <v>2800.3500000000004</v>
      </c>
      <c r="BT122" s="7">
        <f t="shared" si="410"/>
        <v>200.02500000000001</v>
      </c>
      <c r="BU122" s="7">
        <f t="shared" si="411"/>
        <v>17002.125</v>
      </c>
      <c r="BV122" s="7" cm="1">
        <f t="array" ref="BV122">SUMPRODUCT(--(SUM(G122,AC122,AY122,BU122)&gt;PARAMETRELER!$D$21:$D$24), (SUM(G122,AC122,AY122,BU122)-PARAMETRELER!$D$21:$D$24), {0.15;0.05;0.07;0.08})-SUM($H$2,H122,AD122,AZ122)</f>
        <v>2550.3187500000004</v>
      </c>
      <c r="BW122" s="7">
        <f>PARAMETRELER!$D$11</f>
        <v>2550.3187500000004</v>
      </c>
      <c r="BX122" s="7">
        <f t="shared" si="412"/>
        <v>68008.5</v>
      </c>
      <c r="BY122" s="7">
        <f t="shared" si="413"/>
        <v>51006.375</v>
      </c>
      <c r="BZ122" s="7">
        <f t="shared" si="414"/>
        <v>20002.5</v>
      </c>
      <c r="CA122" s="5">
        <f>PARAMETRELER!$D$6</f>
        <v>20002.5</v>
      </c>
      <c r="CB122" s="7">
        <f t="shared" si="322"/>
        <v>0</v>
      </c>
      <c r="CC122" s="7">
        <f>IF(BQ122&lt;=PARAMETRELER!$D$6,0,CB122*0.00759)</f>
        <v>0</v>
      </c>
      <c r="CD122" s="20">
        <f t="shared" si="415"/>
        <v>17002.125</v>
      </c>
      <c r="CE122" s="21">
        <f t="shared" si="416"/>
        <v>4100.5124999999998</v>
      </c>
      <c r="CF122" s="21">
        <f t="shared" si="417"/>
        <v>400.05</v>
      </c>
      <c r="CG122" s="20">
        <f t="shared" si="418"/>
        <v>24503.0625</v>
      </c>
      <c r="CH122" s="44">
        <f t="shared" si="419"/>
        <v>1000.125</v>
      </c>
      <c r="CI122" s="45">
        <f t="shared" si="420"/>
        <v>23502.9375</v>
      </c>
      <c r="CK122" s="2">
        <v>120</v>
      </c>
      <c r="CL122" s="2" t="str">
        <f t="shared" si="421"/>
        <v xml:space="preserve"> AD SOYAD 120</v>
      </c>
      <c r="CM122" s="7">
        <f t="shared" si="422"/>
        <v>20002.5</v>
      </c>
      <c r="CN122" s="11">
        <f>PARAMETRELER!$D$4</f>
        <v>150018.75</v>
      </c>
      <c r="CO122" s="7">
        <f t="shared" si="423"/>
        <v>2800.3500000000004</v>
      </c>
      <c r="CP122" s="7">
        <f t="shared" si="424"/>
        <v>200.02500000000001</v>
      </c>
      <c r="CQ122" s="7">
        <f t="shared" si="425"/>
        <v>17002.125</v>
      </c>
      <c r="CR122" s="7" cm="1">
        <f t="array" ref="CR122">SUMPRODUCT(--(SUM(G122,AC122,AY122,BU122,CQ122)&gt;PARAMETRELER!$D$21:$D$24), (SUM(G122,AC122,AY122,BU122,CQ122)-PARAMETRELER!$D$21:$D$24), {0.15;0.05;0.07;0.08})-SUM($H$2,H122,AD122,AZ122,BV122)</f>
        <v>2550.3187500000004</v>
      </c>
      <c r="CS122" s="7">
        <f>PARAMETRELER!$D$12</f>
        <v>2550.3187500000004</v>
      </c>
      <c r="CT122" s="7">
        <f t="shared" si="426"/>
        <v>85010.625</v>
      </c>
      <c r="CU122" s="7">
        <f t="shared" si="427"/>
        <v>68008.5</v>
      </c>
      <c r="CV122" s="7">
        <f t="shared" si="428"/>
        <v>20002.5</v>
      </c>
      <c r="CW122" s="5">
        <f>PARAMETRELER!$D$6</f>
        <v>20002.5</v>
      </c>
      <c r="CX122" s="7">
        <f t="shared" si="325"/>
        <v>0</v>
      </c>
      <c r="CY122" s="7">
        <f>IF(CM122&lt;=PARAMETRELER!$D$6,0,CX122*0.00759)</f>
        <v>0</v>
      </c>
      <c r="CZ122" s="20">
        <f t="shared" si="429"/>
        <v>17002.125</v>
      </c>
      <c r="DA122" s="21">
        <f t="shared" si="430"/>
        <v>4100.5124999999998</v>
      </c>
      <c r="DB122" s="21">
        <f t="shared" si="431"/>
        <v>400.05</v>
      </c>
      <c r="DC122" s="20">
        <f t="shared" si="432"/>
        <v>24503.0625</v>
      </c>
      <c r="DD122" s="44">
        <f t="shared" si="433"/>
        <v>1000.125</v>
      </c>
      <c r="DE122" s="45">
        <f t="shared" si="434"/>
        <v>23502.9375</v>
      </c>
      <c r="DG122" s="2">
        <v>120</v>
      </c>
      <c r="DH122" s="2" t="str">
        <f t="shared" si="435"/>
        <v xml:space="preserve"> AD SOYAD 120</v>
      </c>
      <c r="DI122" s="7">
        <f t="shared" si="436"/>
        <v>20002.5</v>
      </c>
      <c r="DJ122" s="11">
        <f>PARAMETRELER!$D$4</f>
        <v>150018.75</v>
      </c>
      <c r="DK122" s="7">
        <f t="shared" si="437"/>
        <v>2800.3500000000004</v>
      </c>
      <c r="DL122" s="7">
        <f t="shared" si="438"/>
        <v>200.02500000000001</v>
      </c>
      <c r="DM122" s="7">
        <f t="shared" si="439"/>
        <v>17002.125</v>
      </c>
      <c r="DN122" s="7" cm="1">
        <f t="array" ref="DN122">SUMPRODUCT(--(SUM(G122,AC122,AY122,BU122,CQ122,DM122)&gt;PARAMETRELER!$D$21:$D$24), (SUM(G122,AC122,AY122,BU122,CQ122,DM122)-PARAMETRELER!$D$21:$D$24), {0.15;0.05;0.07;0.08})-SUM($H$2,H122,AD122,AZ122,BV122,CR122)</f>
        <v>2550.3187499999985</v>
      </c>
      <c r="DO122" s="7">
        <f>PARAMETRELER!$D$13</f>
        <v>2550.3187499999985</v>
      </c>
      <c r="DP122" s="7">
        <f t="shared" si="440"/>
        <v>102012.75</v>
      </c>
      <c r="DQ122" s="7">
        <f t="shared" si="441"/>
        <v>85010.625</v>
      </c>
      <c r="DR122" s="7">
        <f t="shared" si="442"/>
        <v>20002.5</v>
      </c>
      <c r="DS122" s="5">
        <f>PARAMETRELER!$D$6</f>
        <v>20002.5</v>
      </c>
      <c r="DT122" s="7">
        <f t="shared" si="328"/>
        <v>0</v>
      </c>
      <c r="DU122" s="7">
        <f>IF(DI122&lt;=PARAMETRELER!$D$6,0,DT122*0.00759)</f>
        <v>0</v>
      </c>
      <c r="DV122" s="20">
        <f t="shared" si="443"/>
        <v>17002.125</v>
      </c>
      <c r="DW122" s="21">
        <f t="shared" si="444"/>
        <v>4100.5124999999998</v>
      </c>
      <c r="DX122" s="21">
        <f t="shared" si="445"/>
        <v>400.05</v>
      </c>
      <c r="DY122" s="20">
        <f t="shared" si="446"/>
        <v>24503.0625</v>
      </c>
      <c r="DZ122" s="44">
        <f t="shared" si="447"/>
        <v>1000.125</v>
      </c>
      <c r="EA122" s="45">
        <f t="shared" si="448"/>
        <v>23502.9375</v>
      </c>
      <c r="EC122" s="2">
        <v>120</v>
      </c>
      <c r="ED122" s="2" t="str">
        <f t="shared" si="449"/>
        <v xml:space="preserve"> AD SOYAD 120</v>
      </c>
      <c r="EE122" s="7">
        <f t="shared" si="329"/>
        <v>20002.5</v>
      </c>
      <c r="EF122" s="11">
        <f>PARAMETRELER!$D$4</f>
        <v>150018.75</v>
      </c>
      <c r="EG122" s="7">
        <f t="shared" si="330"/>
        <v>2800.3500000000004</v>
      </c>
      <c r="EH122" s="7">
        <f t="shared" si="331"/>
        <v>200.02500000000001</v>
      </c>
      <c r="EI122" s="7">
        <f t="shared" si="332"/>
        <v>17002.125</v>
      </c>
      <c r="EJ122" s="7" cm="1">
        <f t="array" ref="EJ122">SUMPRODUCT(--(SUM(G122,AC122,AY122,BU122,CQ122,DM122,EI122)&gt;PARAMETRELER!$D$21:$D$24), (SUM(G122,AC122,AY122,BU122,CQ122,DM122,EI122)-PARAMETRELER!$D$21:$D$24), {0.15;0.05;0.07;0.08})-SUM($H$2,H122,AD122,AZ122,BV122,CR122,DN122)</f>
        <v>3001.0625000000036</v>
      </c>
      <c r="EK122" s="7">
        <f>PARAMETRELER!$D$14</f>
        <v>3001.0625000000036</v>
      </c>
      <c r="EL122" s="7">
        <f t="shared" si="333"/>
        <v>119014.875</v>
      </c>
      <c r="EM122" s="7">
        <f t="shared" si="334"/>
        <v>102012.75</v>
      </c>
      <c r="EN122" s="7">
        <f t="shared" si="335"/>
        <v>20002.5</v>
      </c>
      <c r="EO122" s="5">
        <f>PARAMETRELER!$D$6</f>
        <v>20002.5</v>
      </c>
      <c r="EP122" s="7">
        <f t="shared" si="336"/>
        <v>0</v>
      </c>
      <c r="EQ122" s="7">
        <f>IF(EE122&lt;=PARAMETRELER!$D$6,0,EP122*0.00759)</f>
        <v>0</v>
      </c>
      <c r="ER122" s="20">
        <f t="shared" si="450"/>
        <v>17002.125</v>
      </c>
      <c r="ES122" s="21">
        <f t="shared" si="451"/>
        <v>4100.5124999999998</v>
      </c>
      <c r="ET122" s="21">
        <f t="shared" si="452"/>
        <v>400.05</v>
      </c>
      <c r="EU122" s="20">
        <f t="shared" si="453"/>
        <v>24503.0625</v>
      </c>
      <c r="EV122" s="44">
        <f t="shared" si="454"/>
        <v>1000.125</v>
      </c>
      <c r="EW122" s="45">
        <f t="shared" si="455"/>
        <v>23502.9375</v>
      </c>
      <c r="EY122" s="2">
        <v>120</v>
      </c>
      <c r="EZ122" s="2" t="str">
        <f t="shared" si="456"/>
        <v xml:space="preserve"> AD SOYAD 120</v>
      </c>
      <c r="FA122" s="7">
        <f t="shared" si="337"/>
        <v>20002.5</v>
      </c>
      <c r="FB122" s="11">
        <f>PARAMETRELER!$D$4</f>
        <v>150018.75</v>
      </c>
      <c r="FC122" s="7">
        <f t="shared" si="338"/>
        <v>2800.3500000000004</v>
      </c>
      <c r="FD122" s="7">
        <f t="shared" si="339"/>
        <v>200.02500000000001</v>
      </c>
      <c r="FE122" s="7">
        <f t="shared" si="340"/>
        <v>17002.125</v>
      </c>
      <c r="FF122" s="7" cm="1">
        <f t="array" ref="FF122">SUMPRODUCT(--(SUM(G122,AC122,AY122,BU122,CQ122,DM122,EI122,FE122)&gt;PARAMETRELER!$D$21:$D$24), (SUM(G122,AC122,AY122,BU122,CQ122,DM122,EI122,FE122)-PARAMETRELER!$D$21:$D$24), {0.15;0.05;0.07;0.08})-SUM($H$2,H122,AD122,AZ122,BV122,CR122,DN122,EJ122)</f>
        <v>3400.4249999999956</v>
      </c>
      <c r="FG122" s="7">
        <f>PARAMETRELER!$D$15</f>
        <v>3400.4249999999956</v>
      </c>
      <c r="FH122" s="7">
        <f t="shared" si="341"/>
        <v>136017</v>
      </c>
      <c r="FI122" s="7">
        <f t="shared" si="342"/>
        <v>119014.875</v>
      </c>
      <c r="FJ122" s="7">
        <f t="shared" si="343"/>
        <v>20002.5</v>
      </c>
      <c r="FK122" s="5">
        <f>PARAMETRELER!$D$6</f>
        <v>20002.5</v>
      </c>
      <c r="FL122" s="7">
        <f t="shared" si="344"/>
        <v>0</v>
      </c>
      <c r="FM122" s="7">
        <f>IF(FA122&lt;=PARAMETRELER!$D$6,0,FL122*0.00759)</f>
        <v>0</v>
      </c>
      <c r="FN122" s="20">
        <f t="shared" si="457"/>
        <v>17002.125</v>
      </c>
      <c r="FO122" s="21">
        <f t="shared" si="458"/>
        <v>4100.5124999999998</v>
      </c>
      <c r="FP122" s="21">
        <f t="shared" si="459"/>
        <v>400.05</v>
      </c>
      <c r="FQ122" s="20">
        <f t="shared" si="460"/>
        <v>24503.0625</v>
      </c>
      <c r="FR122" s="44">
        <f t="shared" si="461"/>
        <v>1000.125</v>
      </c>
      <c r="FS122" s="45">
        <f t="shared" si="462"/>
        <v>23502.9375</v>
      </c>
      <c r="FU122" s="2">
        <v>120</v>
      </c>
      <c r="FV122" s="2" t="str">
        <f t="shared" si="463"/>
        <v xml:space="preserve"> AD SOYAD 120</v>
      </c>
      <c r="FW122" s="7">
        <f t="shared" si="345"/>
        <v>20002.5</v>
      </c>
      <c r="FX122" s="11">
        <f>PARAMETRELER!$D$4</f>
        <v>150018.75</v>
      </c>
      <c r="FY122" s="7">
        <f t="shared" si="346"/>
        <v>2800.3500000000004</v>
      </c>
      <c r="FZ122" s="7">
        <f t="shared" si="347"/>
        <v>200.02500000000001</v>
      </c>
      <c r="GA122" s="7">
        <f t="shared" si="348"/>
        <v>17002.125</v>
      </c>
      <c r="GB122" s="7" cm="1">
        <f t="array" ref="GB122">SUMPRODUCT(--(SUM(G122,AC122,AY122,BU122,CQ122,DM122,EI122,FE122,GA122)&gt;PARAMETRELER!$D$21:$D$24), (SUM(G122,AC122,AY122,BU122,CQ122,DM122,EI122,FE122,GA122)-PARAMETRELER!$D$21:$D$24), {0.15;0.05;0.07;0.08})-SUM($H$2,H122,AD122,AZ122,BV122,CR122,DN122,EJ122,FF122)</f>
        <v>3400.4249999999993</v>
      </c>
      <c r="GC122" s="7">
        <f>PARAMETRELER!$D$16</f>
        <v>3400.4249999999993</v>
      </c>
      <c r="GD122" s="7">
        <f t="shared" si="349"/>
        <v>153019.125</v>
      </c>
      <c r="GE122" s="7">
        <f t="shared" si="350"/>
        <v>136017</v>
      </c>
      <c r="GF122" s="7">
        <f t="shared" si="351"/>
        <v>20002.5</v>
      </c>
      <c r="GG122" s="5">
        <f>PARAMETRELER!$D$6</f>
        <v>20002.5</v>
      </c>
      <c r="GH122" s="7">
        <f t="shared" si="352"/>
        <v>0</v>
      </c>
      <c r="GI122" s="7">
        <f>IF(FW122&lt;=PARAMETRELER!$D$6,0,GH122*0.00759)</f>
        <v>0</v>
      </c>
      <c r="GJ122" s="20">
        <f t="shared" si="464"/>
        <v>17002.125</v>
      </c>
      <c r="GK122" s="21">
        <f t="shared" si="465"/>
        <v>4100.5124999999998</v>
      </c>
      <c r="GL122" s="21">
        <f t="shared" si="466"/>
        <v>400.05</v>
      </c>
      <c r="GM122" s="20">
        <f t="shared" si="467"/>
        <v>24503.0625</v>
      </c>
      <c r="GN122" s="44">
        <f t="shared" si="468"/>
        <v>1000.125</v>
      </c>
      <c r="GO122" s="45">
        <f t="shared" si="469"/>
        <v>23502.9375</v>
      </c>
      <c r="GQ122" s="2">
        <v>120</v>
      </c>
      <c r="GR122" s="2" t="str">
        <f t="shared" si="470"/>
        <v xml:space="preserve"> AD SOYAD 120</v>
      </c>
      <c r="GS122" s="7">
        <f t="shared" si="353"/>
        <v>20002.5</v>
      </c>
      <c r="GT122" s="11">
        <f>PARAMETRELER!$D$4</f>
        <v>150018.75</v>
      </c>
      <c r="GU122" s="7">
        <f t="shared" si="354"/>
        <v>2800.3500000000004</v>
      </c>
      <c r="GV122" s="7">
        <f t="shared" si="355"/>
        <v>200.02500000000001</v>
      </c>
      <c r="GW122" s="7">
        <f t="shared" si="356"/>
        <v>17002.125</v>
      </c>
      <c r="GX122" s="7" cm="1">
        <f t="array" ref="GX122">SUMPRODUCT(--(SUM(G122,AC122,AY122,BU122,CQ122,DM122,EI122,FE122,GA122,GW122)&gt;PARAMETRELER!$D$21:$D$24), (SUM(G122,AC122,AY122,BU122,CQ122,DM122,EI122,FE122,GA122,GW122)-PARAMETRELER!$D$21:$D$24), {0.15;0.05;0.07;0.08})-SUM($H$2,H122,AD122,AZ122,BV122,CR122,DN122,EJ122,FF122,GB122)</f>
        <v>3400.4250000000029</v>
      </c>
      <c r="GY122" s="7">
        <f>PARAMETRELER!$D$17</f>
        <v>3400.4250000000029</v>
      </c>
      <c r="GZ122" s="7">
        <f t="shared" si="357"/>
        <v>170021.25</v>
      </c>
      <c r="HA122" s="7">
        <f t="shared" si="358"/>
        <v>153019.125</v>
      </c>
      <c r="HB122" s="7">
        <f t="shared" si="359"/>
        <v>20002.5</v>
      </c>
      <c r="HC122" s="5">
        <f>PARAMETRELER!$D$6</f>
        <v>20002.5</v>
      </c>
      <c r="HD122" s="7">
        <f t="shared" si="360"/>
        <v>0</v>
      </c>
      <c r="HE122" s="7">
        <f>IF(GS122&lt;=PARAMETRELER!$D$6,0,HD122*0.00759)</f>
        <v>0</v>
      </c>
      <c r="HF122" s="20">
        <f t="shared" si="471"/>
        <v>17002.125</v>
      </c>
      <c r="HG122" s="21">
        <f t="shared" si="472"/>
        <v>4100.5124999999998</v>
      </c>
      <c r="HH122" s="21">
        <f t="shared" si="473"/>
        <v>400.05</v>
      </c>
      <c r="HI122" s="20">
        <f t="shared" si="474"/>
        <v>24503.0625</v>
      </c>
      <c r="HJ122" s="44">
        <f t="shared" si="475"/>
        <v>1000.125</v>
      </c>
      <c r="HK122" s="45">
        <f t="shared" si="476"/>
        <v>23502.9375</v>
      </c>
      <c r="HM122" s="2">
        <v>120</v>
      </c>
      <c r="HN122" s="2" t="str">
        <f t="shared" si="477"/>
        <v xml:space="preserve"> AD SOYAD 120</v>
      </c>
      <c r="HO122" s="7">
        <f t="shared" si="361"/>
        <v>20002.5</v>
      </c>
      <c r="HP122" s="11">
        <f>PARAMETRELER!$D$4</f>
        <v>150018.75</v>
      </c>
      <c r="HQ122" s="7">
        <f t="shared" si="362"/>
        <v>2800.3500000000004</v>
      </c>
      <c r="HR122" s="7">
        <f t="shared" si="363"/>
        <v>200.02500000000001</v>
      </c>
      <c r="HS122" s="7">
        <f t="shared" si="364"/>
        <v>17002.125</v>
      </c>
      <c r="HT122" s="7" cm="1">
        <f t="array" ref="HT122">SUMPRODUCT(--(SUM(G122,AC122,AY122,BU122,CQ122,DM122,EI122,FE122,GA122,GW122,HS122)&gt;PARAMETRELER!$D$21:$D$24), (SUM(G122,AC122,AY122,BU122,CQ122,DM122,EI122,FE122,GA122,GW122,HS122)-PARAMETRELER!$D$21:$D$24), {0.15;0.05;0.07;0.08})-SUM($H$2,H122,AD122,AZ122,BV122,CR122,DN122,EJ122,FF122,GB122,GX122)</f>
        <v>3400.4249999999993</v>
      </c>
      <c r="HU122" s="7">
        <f>PARAMETRELER!$D$18</f>
        <v>3400.4249999999993</v>
      </c>
      <c r="HV122" s="7">
        <f t="shared" si="365"/>
        <v>187023.375</v>
      </c>
      <c r="HW122" s="7">
        <f t="shared" si="366"/>
        <v>170021.25</v>
      </c>
      <c r="HX122" s="7">
        <f t="shared" si="367"/>
        <v>20002.5</v>
      </c>
      <c r="HY122" s="5">
        <f>PARAMETRELER!$D$6</f>
        <v>20002.5</v>
      </c>
      <c r="HZ122" s="7">
        <f t="shared" si="368"/>
        <v>0</v>
      </c>
      <c r="IA122" s="7">
        <f>IF(HO122&lt;=PARAMETRELER!$D$6,0,HZ122*0.00759)</f>
        <v>0</v>
      </c>
      <c r="IB122" s="20">
        <f t="shared" si="478"/>
        <v>17002.125</v>
      </c>
      <c r="IC122" s="21">
        <f t="shared" si="479"/>
        <v>4100.5124999999998</v>
      </c>
      <c r="ID122" s="21">
        <f t="shared" si="480"/>
        <v>400.05</v>
      </c>
      <c r="IE122" s="20">
        <f t="shared" si="481"/>
        <v>24503.0625</v>
      </c>
      <c r="IF122" s="44">
        <f t="shared" si="482"/>
        <v>1000.125</v>
      </c>
      <c r="IG122" s="45">
        <f t="shared" si="483"/>
        <v>23502.9375</v>
      </c>
      <c r="II122" s="2">
        <v>120</v>
      </c>
      <c r="IJ122" s="2" t="str">
        <f t="shared" si="484"/>
        <v xml:space="preserve"> AD SOYAD 120</v>
      </c>
      <c r="IK122" s="7">
        <f t="shared" si="369"/>
        <v>20002.5</v>
      </c>
      <c r="IL122" s="11">
        <f>PARAMETRELER!$D$4</f>
        <v>150018.75</v>
      </c>
      <c r="IM122" s="7">
        <f t="shared" si="370"/>
        <v>2800.3500000000004</v>
      </c>
      <c r="IN122" s="7">
        <f t="shared" si="371"/>
        <v>200.02500000000001</v>
      </c>
      <c r="IO122" s="7">
        <f t="shared" si="372"/>
        <v>17002.125</v>
      </c>
      <c r="IP122" s="7" cm="1">
        <f t="array" ref="IP122">SUMPRODUCT(--(SUM(G122,AC122,AY122,BU122,CQ122,DM122,EI122,FE122,GA122,GW122,HS122,IO122)&gt;PARAMETRELER!$D$21:$D$24), (SUM(G122,AC122,AY122,BU122,CQ122,DM122,EI122,FE122,GA122,GW122,HS122,IO122)-PARAMETRELER!$D$21:$D$24), {0.15;0.05;0.07;0.08})-SUM($H$2,H122,AD122,AZ122,BV122,CR122,DN122,EJ122,FF122,GB122,GX122,HT122)</f>
        <v>3400.4249999999993</v>
      </c>
      <c r="IQ122" s="7">
        <f>PARAMETRELER!$D$19</f>
        <v>3400.4249999999993</v>
      </c>
      <c r="IR122" s="7">
        <f t="shared" si="373"/>
        <v>204025.5</v>
      </c>
      <c r="IS122" s="7">
        <f t="shared" si="374"/>
        <v>187023.375</v>
      </c>
      <c r="IT122" s="7">
        <f t="shared" si="375"/>
        <v>20002.5</v>
      </c>
      <c r="IU122" s="5">
        <f>PARAMETRELER!$D$6</f>
        <v>20002.5</v>
      </c>
      <c r="IV122" s="7">
        <f t="shared" si="376"/>
        <v>0</v>
      </c>
      <c r="IW122" s="7">
        <f>IF(IK122&lt;=PARAMETRELER!$D$6,0,IV122*0.00759)</f>
        <v>0</v>
      </c>
      <c r="IX122" s="20">
        <f t="shared" si="485"/>
        <v>17002.125</v>
      </c>
      <c r="IY122" s="21">
        <f t="shared" si="486"/>
        <v>4100.5124999999998</v>
      </c>
      <c r="IZ122" s="21">
        <f t="shared" si="487"/>
        <v>400.05</v>
      </c>
      <c r="JA122" s="20">
        <f t="shared" si="488"/>
        <v>24503.0625</v>
      </c>
      <c r="JB122" s="44">
        <f t="shared" si="489"/>
        <v>1000.125</v>
      </c>
      <c r="JC122" s="45">
        <f t="shared" si="490"/>
        <v>23502.9375</v>
      </c>
    </row>
    <row r="123" spans="1:263" ht="15.6" x14ac:dyDescent="0.3">
      <c r="A123" s="3">
        <v>121</v>
      </c>
      <c r="B123" s="3" t="str">
        <f>'YILLIK MALİYET RAPORU'!B123</f>
        <v xml:space="preserve"> AD SOYAD 121</v>
      </c>
      <c r="C123" s="4">
        <f>'YILLIK MALİYET RAPORU'!C123</f>
        <v>20002.5</v>
      </c>
      <c r="D123" s="4">
        <f>PARAMETRELER!$D$4</f>
        <v>150018.75</v>
      </c>
      <c r="E123" s="4">
        <f t="shared" si="202"/>
        <v>2800.3500000000004</v>
      </c>
      <c r="F123" s="4">
        <f t="shared" si="203"/>
        <v>200.02500000000001</v>
      </c>
      <c r="G123" s="4">
        <f t="shared" si="204"/>
        <v>17002.125</v>
      </c>
      <c r="H123" s="4" cm="1">
        <f t="array" ref="H123">SUMPRODUCT(--(SUM(G123:G123)&gt;PARAMETRELER!$D$21:$D$24), (SUM(G123:G123)-PARAMETRELER!$D$21:$D$24), {0.15;0.05;0.07;0.08})-SUM($H$2:$H$2)</f>
        <v>2550.3187499999999</v>
      </c>
      <c r="I123" s="4">
        <f>PARAMETRELER!$D$8</f>
        <v>2550.3187499999999</v>
      </c>
      <c r="J123" s="4">
        <f t="shared" si="379"/>
        <v>17002.125</v>
      </c>
      <c r="K123" s="4">
        <v>0</v>
      </c>
      <c r="L123" s="4">
        <f t="shared" si="206"/>
        <v>20002.5</v>
      </c>
      <c r="M123" s="4">
        <f>PARAMETRELER!$D$6</f>
        <v>20002.5</v>
      </c>
      <c r="N123" s="4">
        <f t="shared" si="313"/>
        <v>0</v>
      </c>
      <c r="O123" s="4">
        <f>IF(C123&lt;=PARAMETRELER!$D$6,0,N123*0.00759)</f>
        <v>0</v>
      </c>
      <c r="P123" s="20">
        <f t="shared" si="207"/>
        <v>17002.125</v>
      </c>
      <c r="Q123" s="21">
        <f t="shared" si="208"/>
        <v>4100.5124999999998</v>
      </c>
      <c r="R123" s="21">
        <f t="shared" si="209"/>
        <v>400.05</v>
      </c>
      <c r="S123" s="22">
        <f t="shared" si="210"/>
        <v>24503.0625</v>
      </c>
      <c r="T123" s="44">
        <f t="shared" si="211"/>
        <v>1000.125</v>
      </c>
      <c r="U123" s="45">
        <f t="shared" si="380"/>
        <v>23502.9375</v>
      </c>
      <c r="W123" s="3">
        <v>121</v>
      </c>
      <c r="X123" s="3" t="str">
        <f t="shared" si="212"/>
        <v xml:space="preserve"> AD SOYAD 121</v>
      </c>
      <c r="Y123" s="4">
        <f t="shared" si="213"/>
        <v>20002.5</v>
      </c>
      <c r="Z123" s="4">
        <f>PARAMETRELER!$D$4</f>
        <v>150018.75</v>
      </c>
      <c r="AA123" s="4">
        <f t="shared" si="381"/>
        <v>2800.3500000000004</v>
      </c>
      <c r="AB123" s="4">
        <f t="shared" si="382"/>
        <v>200.02500000000001</v>
      </c>
      <c r="AC123" s="4">
        <f t="shared" si="383"/>
        <v>17002.125</v>
      </c>
      <c r="AD123" s="4" cm="1">
        <f t="array" ref="AD123">SUMPRODUCT(--(SUM(G123,AC123)&gt;PARAMETRELER!$D$21:$D$24), (SUM(G123,AC123)-PARAMETRELER!$D$21:$D$24), {0.15;0.05;0.07;0.08})-SUM($H$2,H123)</f>
        <v>2550.3187499999999</v>
      </c>
      <c r="AE123" s="4">
        <f>PARAMETRELER!$D$9</f>
        <v>2550.3187499999999</v>
      </c>
      <c r="AF123" s="4">
        <f t="shared" si="384"/>
        <v>34004.25</v>
      </c>
      <c r="AG123" s="4">
        <f t="shared" si="385"/>
        <v>17002.125</v>
      </c>
      <c r="AH123" s="4">
        <f t="shared" si="386"/>
        <v>20002.5</v>
      </c>
      <c r="AI123" s="4">
        <f>PARAMETRELER!$D$6</f>
        <v>20002.5</v>
      </c>
      <c r="AJ123" s="4">
        <f t="shared" si="316"/>
        <v>0</v>
      </c>
      <c r="AK123" s="4">
        <f>IF(Y123&lt;=PARAMETRELER!$D$6,0,AJ123*0.00759)</f>
        <v>0</v>
      </c>
      <c r="AL123" s="20">
        <f t="shared" si="387"/>
        <v>17002.125</v>
      </c>
      <c r="AM123" s="21">
        <f t="shared" si="388"/>
        <v>4100.5124999999998</v>
      </c>
      <c r="AN123" s="21">
        <f t="shared" si="389"/>
        <v>400.05</v>
      </c>
      <c r="AO123" s="22">
        <f t="shared" si="390"/>
        <v>24503.0625</v>
      </c>
      <c r="AP123" s="44">
        <f t="shared" si="391"/>
        <v>1000.125</v>
      </c>
      <c r="AQ123" s="45">
        <f t="shared" si="392"/>
        <v>23502.9375</v>
      </c>
      <c r="AS123" s="3">
        <v>121</v>
      </c>
      <c r="AT123" s="3" t="str">
        <f t="shared" si="393"/>
        <v xml:space="preserve"> AD SOYAD 121</v>
      </c>
      <c r="AU123" s="4">
        <f t="shared" si="394"/>
        <v>20002.5</v>
      </c>
      <c r="AV123" s="4">
        <f>PARAMETRELER!$D$4</f>
        <v>150018.75</v>
      </c>
      <c r="AW123" s="4">
        <f t="shared" si="395"/>
        <v>2800.3500000000004</v>
      </c>
      <c r="AX123" s="4">
        <f t="shared" si="396"/>
        <v>200.02500000000001</v>
      </c>
      <c r="AY123" s="4">
        <f t="shared" si="397"/>
        <v>17002.125</v>
      </c>
      <c r="AZ123" s="4" cm="1">
        <f t="array" ref="AZ123">SUMPRODUCT(--(SUM(G123,AC123,AY123)&gt;PARAMETRELER!$D$21:$D$24), (SUM(G123,AC123,AY123)-PARAMETRELER!$D$21:$D$24), {0.15;0.05;0.07;0.08})-SUM($H$2,H123,AD123)</f>
        <v>2550.3187499999995</v>
      </c>
      <c r="BA123" s="4">
        <f>PARAMETRELER!$D$10</f>
        <v>2550.3187499999995</v>
      </c>
      <c r="BB123" s="4">
        <f t="shared" si="398"/>
        <v>51006.375</v>
      </c>
      <c r="BC123" s="4">
        <f t="shared" si="399"/>
        <v>34004.25</v>
      </c>
      <c r="BD123" s="4">
        <f t="shared" si="400"/>
        <v>20002.5</v>
      </c>
      <c r="BE123" s="4">
        <f>PARAMETRELER!$D$6</f>
        <v>20002.5</v>
      </c>
      <c r="BF123" s="4">
        <f t="shared" si="319"/>
        <v>0</v>
      </c>
      <c r="BG123" s="4">
        <f>IF(AU123&lt;=PARAMETRELER!$D$6,0,BF123*0.00759)</f>
        <v>0</v>
      </c>
      <c r="BH123" s="20">
        <f t="shared" si="401"/>
        <v>17002.125</v>
      </c>
      <c r="BI123" s="21">
        <f t="shared" si="402"/>
        <v>4100.5124999999998</v>
      </c>
      <c r="BJ123" s="21">
        <f t="shared" si="403"/>
        <v>400.05</v>
      </c>
      <c r="BK123" s="22">
        <f t="shared" si="404"/>
        <v>24503.0625</v>
      </c>
      <c r="BL123" s="44">
        <f t="shared" si="405"/>
        <v>1000.125</v>
      </c>
      <c r="BM123" s="45">
        <f t="shared" si="406"/>
        <v>23502.9375</v>
      </c>
      <c r="BO123" s="3">
        <v>121</v>
      </c>
      <c r="BP123" s="3" t="str">
        <f t="shared" si="407"/>
        <v xml:space="preserve"> AD SOYAD 121</v>
      </c>
      <c r="BQ123" s="4">
        <f t="shared" si="408"/>
        <v>20002.5</v>
      </c>
      <c r="BR123" s="4">
        <f>PARAMETRELER!$D$4</f>
        <v>150018.75</v>
      </c>
      <c r="BS123" s="4">
        <f t="shared" si="409"/>
        <v>2800.3500000000004</v>
      </c>
      <c r="BT123" s="4">
        <f t="shared" si="410"/>
        <v>200.02500000000001</v>
      </c>
      <c r="BU123" s="4">
        <f t="shared" si="411"/>
        <v>17002.125</v>
      </c>
      <c r="BV123" s="4" cm="1">
        <f t="array" ref="BV123">SUMPRODUCT(--(SUM(G123,AC123,AY123,BU123)&gt;PARAMETRELER!$D$21:$D$24), (SUM(G123,AC123,AY123,BU123)-PARAMETRELER!$D$21:$D$24), {0.15;0.05;0.07;0.08})-SUM($H$2,H123,AD123,AZ123)</f>
        <v>2550.3187500000004</v>
      </c>
      <c r="BW123" s="4">
        <f>PARAMETRELER!$D$11</f>
        <v>2550.3187500000004</v>
      </c>
      <c r="BX123" s="4">
        <f t="shared" si="412"/>
        <v>68008.5</v>
      </c>
      <c r="BY123" s="4">
        <f t="shared" si="413"/>
        <v>51006.375</v>
      </c>
      <c r="BZ123" s="4">
        <f t="shared" si="414"/>
        <v>20002.5</v>
      </c>
      <c r="CA123" s="4">
        <f>PARAMETRELER!$D$6</f>
        <v>20002.5</v>
      </c>
      <c r="CB123" s="4">
        <f t="shared" si="322"/>
        <v>0</v>
      </c>
      <c r="CC123" s="4">
        <f>IF(BQ123&lt;=PARAMETRELER!$D$6,0,CB123*0.00759)</f>
        <v>0</v>
      </c>
      <c r="CD123" s="20">
        <f t="shared" si="415"/>
        <v>17002.125</v>
      </c>
      <c r="CE123" s="21">
        <f t="shared" si="416"/>
        <v>4100.5124999999998</v>
      </c>
      <c r="CF123" s="21">
        <f t="shared" si="417"/>
        <v>400.05</v>
      </c>
      <c r="CG123" s="22">
        <f t="shared" si="418"/>
        <v>24503.0625</v>
      </c>
      <c r="CH123" s="44">
        <f t="shared" si="419"/>
        <v>1000.125</v>
      </c>
      <c r="CI123" s="45">
        <f t="shared" si="420"/>
        <v>23502.9375</v>
      </c>
      <c r="CK123" s="3">
        <v>121</v>
      </c>
      <c r="CL123" s="3" t="str">
        <f t="shared" si="421"/>
        <v xml:space="preserve"> AD SOYAD 121</v>
      </c>
      <c r="CM123" s="4">
        <f t="shared" si="422"/>
        <v>20002.5</v>
      </c>
      <c r="CN123" s="4">
        <f>PARAMETRELER!$D$4</f>
        <v>150018.75</v>
      </c>
      <c r="CO123" s="4">
        <f t="shared" si="423"/>
        <v>2800.3500000000004</v>
      </c>
      <c r="CP123" s="4">
        <f t="shared" si="424"/>
        <v>200.02500000000001</v>
      </c>
      <c r="CQ123" s="4">
        <f t="shared" si="425"/>
        <v>17002.125</v>
      </c>
      <c r="CR123" s="4" cm="1">
        <f t="array" ref="CR123">SUMPRODUCT(--(SUM(G123,AC123,AY123,BU123,CQ123)&gt;PARAMETRELER!$D$21:$D$24), (SUM(G123,AC123,AY123,BU123,CQ123)-PARAMETRELER!$D$21:$D$24), {0.15;0.05;0.07;0.08})-SUM($H$2,H123,AD123,AZ123,BV123)</f>
        <v>2550.3187500000004</v>
      </c>
      <c r="CS123" s="4">
        <f>PARAMETRELER!$D$12</f>
        <v>2550.3187500000004</v>
      </c>
      <c r="CT123" s="4">
        <f t="shared" si="426"/>
        <v>85010.625</v>
      </c>
      <c r="CU123" s="4">
        <f t="shared" si="427"/>
        <v>68008.5</v>
      </c>
      <c r="CV123" s="4">
        <f t="shared" si="428"/>
        <v>20002.5</v>
      </c>
      <c r="CW123" s="4">
        <f>PARAMETRELER!$D$6</f>
        <v>20002.5</v>
      </c>
      <c r="CX123" s="4">
        <f t="shared" si="325"/>
        <v>0</v>
      </c>
      <c r="CY123" s="4">
        <f>IF(CM123&lt;=PARAMETRELER!$D$6,0,CX123*0.00759)</f>
        <v>0</v>
      </c>
      <c r="CZ123" s="20">
        <f t="shared" si="429"/>
        <v>17002.125</v>
      </c>
      <c r="DA123" s="21">
        <f t="shared" si="430"/>
        <v>4100.5124999999998</v>
      </c>
      <c r="DB123" s="21">
        <f t="shared" si="431"/>
        <v>400.05</v>
      </c>
      <c r="DC123" s="22">
        <f t="shared" si="432"/>
        <v>24503.0625</v>
      </c>
      <c r="DD123" s="44">
        <f t="shared" si="433"/>
        <v>1000.125</v>
      </c>
      <c r="DE123" s="45">
        <f t="shared" si="434"/>
        <v>23502.9375</v>
      </c>
      <c r="DG123" s="3">
        <v>121</v>
      </c>
      <c r="DH123" s="3" t="str">
        <f t="shared" si="435"/>
        <v xml:space="preserve"> AD SOYAD 121</v>
      </c>
      <c r="DI123" s="4">
        <f t="shared" si="436"/>
        <v>20002.5</v>
      </c>
      <c r="DJ123" s="4">
        <f>PARAMETRELER!$D$4</f>
        <v>150018.75</v>
      </c>
      <c r="DK123" s="4">
        <f t="shared" si="437"/>
        <v>2800.3500000000004</v>
      </c>
      <c r="DL123" s="4">
        <f t="shared" si="438"/>
        <v>200.02500000000001</v>
      </c>
      <c r="DM123" s="4">
        <f t="shared" si="439"/>
        <v>17002.125</v>
      </c>
      <c r="DN123" s="4" cm="1">
        <f t="array" ref="DN123">SUMPRODUCT(--(SUM(G123,AC123,AY123,BU123,CQ123,DM123)&gt;PARAMETRELER!$D$21:$D$24), (SUM(G123,AC123,AY123,BU123,CQ123,DM123)-PARAMETRELER!$D$21:$D$24), {0.15;0.05;0.07;0.08})-SUM($H$2,H123,AD123,AZ123,BV123,CR123)</f>
        <v>2550.3187499999985</v>
      </c>
      <c r="DO123" s="4">
        <f>PARAMETRELER!$D$13</f>
        <v>2550.3187499999985</v>
      </c>
      <c r="DP123" s="4">
        <f t="shared" si="440"/>
        <v>102012.75</v>
      </c>
      <c r="DQ123" s="4">
        <f t="shared" si="441"/>
        <v>85010.625</v>
      </c>
      <c r="DR123" s="4">
        <f t="shared" si="442"/>
        <v>20002.5</v>
      </c>
      <c r="DS123" s="4">
        <f>PARAMETRELER!$D$6</f>
        <v>20002.5</v>
      </c>
      <c r="DT123" s="4">
        <f t="shared" si="328"/>
        <v>0</v>
      </c>
      <c r="DU123" s="4">
        <f>IF(DI123&lt;=PARAMETRELER!$D$6,0,DT123*0.00759)</f>
        <v>0</v>
      </c>
      <c r="DV123" s="20">
        <f t="shared" si="443"/>
        <v>17002.125</v>
      </c>
      <c r="DW123" s="21">
        <f t="shared" si="444"/>
        <v>4100.5124999999998</v>
      </c>
      <c r="DX123" s="21">
        <f t="shared" si="445"/>
        <v>400.05</v>
      </c>
      <c r="DY123" s="22">
        <f t="shared" si="446"/>
        <v>24503.0625</v>
      </c>
      <c r="DZ123" s="44">
        <f t="shared" si="447"/>
        <v>1000.125</v>
      </c>
      <c r="EA123" s="45">
        <f t="shared" si="448"/>
        <v>23502.9375</v>
      </c>
      <c r="EC123" s="3">
        <v>121</v>
      </c>
      <c r="ED123" s="3" t="str">
        <f t="shared" si="449"/>
        <v xml:space="preserve"> AD SOYAD 121</v>
      </c>
      <c r="EE123" s="4">
        <f t="shared" si="329"/>
        <v>20002.5</v>
      </c>
      <c r="EF123" s="4">
        <f>PARAMETRELER!$D$4</f>
        <v>150018.75</v>
      </c>
      <c r="EG123" s="4">
        <f t="shared" si="330"/>
        <v>2800.3500000000004</v>
      </c>
      <c r="EH123" s="4">
        <f t="shared" si="331"/>
        <v>200.02500000000001</v>
      </c>
      <c r="EI123" s="4">
        <f t="shared" si="332"/>
        <v>17002.125</v>
      </c>
      <c r="EJ123" s="4" cm="1">
        <f t="array" ref="EJ123">SUMPRODUCT(--(SUM(G123,AC123,AY123,BU123,CQ123,DM123,EI123)&gt;PARAMETRELER!$D$21:$D$24), (SUM(G123,AC123,AY123,BU123,CQ123,DM123,EI123)-PARAMETRELER!$D$21:$D$24), {0.15;0.05;0.07;0.08})-SUM($H$2,H123,AD123,AZ123,BV123,CR123,DN123)</f>
        <v>3001.0625000000036</v>
      </c>
      <c r="EK123" s="4">
        <f>PARAMETRELER!$D$14</f>
        <v>3001.0625000000036</v>
      </c>
      <c r="EL123" s="4">
        <f t="shared" si="333"/>
        <v>119014.875</v>
      </c>
      <c r="EM123" s="4">
        <f t="shared" si="334"/>
        <v>102012.75</v>
      </c>
      <c r="EN123" s="4">
        <f t="shared" si="335"/>
        <v>20002.5</v>
      </c>
      <c r="EO123" s="4">
        <f>PARAMETRELER!$D$6</f>
        <v>20002.5</v>
      </c>
      <c r="EP123" s="4">
        <f t="shared" si="336"/>
        <v>0</v>
      </c>
      <c r="EQ123" s="4">
        <f>IF(EE123&lt;=PARAMETRELER!$D$6,0,EP123*0.00759)</f>
        <v>0</v>
      </c>
      <c r="ER123" s="20">
        <f t="shared" si="450"/>
        <v>17002.125</v>
      </c>
      <c r="ES123" s="21">
        <f t="shared" si="451"/>
        <v>4100.5124999999998</v>
      </c>
      <c r="ET123" s="21">
        <f t="shared" si="452"/>
        <v>400.05</v>
      </c>
      <c r="EU123" s="22">
        <f t="shared" si="453"/>
        <v>24503.0625</v>
      </c>
      <c r="EV123" s="44">
        <f t="shared" si="454"/>
        <v>1000.125</v>
      </c>
      <c r="EW123" s="45">
        <f t="shared" si="455"/>
        <v>23502.9375</v>
      </c>
      <c r="EY123" s="3">
        <v>121</v>
      </c>
      <c r="EZ123" s="3" t="str">
        <f t="shared" si="456"/>
        <v xml:space="preserve"> AD SOYAD 121</v>
      </c>
      <c r="FA123" s="4">
        <f t="shared" si="337"/>
        <v>20002.5</v>
      </c>
      <c r="FB123" s="4">
        <f>PARAMETRELER!$D$4</f>
        <v>150018.75</v>
      </c>
      <c r="FC123" s="4">
        <f t="shared" si="338"/>
        <v>2800.3500000000004</v>
      </c>
      <c r="FD123" s="4">
        <f t="shared" si="339"/>
        <v>200.02500000000001</v>
      </c>
      <c r="FE123" s="4">
        <f t="shared" si="340"/>
        <v>17002.125</v>
      </c>
      <c r="FF123" s="4" cm="1">
        <f t="array" ref="FF123">SUMPRODUCT(--(SUM(G123,AC123,AY123,BU123,CQ123,DM123,EI123,FE123)&gt;PARAMETRELER!$D$21:$D$24), (SUM(G123,AC123,AY123,BU123,CQ123,DM123,EI123,FE123)-PARAMETRELER!$D$21:$D$24), {0.15;0.05;0.07;0.08})-SUM($H$2,H123,AD123,AZ123,BV123,CR123,DN123,EJ123)</f>
        <v>3400.4249999999956</v>
      </c>
      <c r="FG123" s="4">
        <f>PARAMETRELER!$D$15</f>
        <v>3400.4249999999956</v>
      </c>
      <c r="FH123" s="4">
        <f t="shared" si="341"/>
        <v>136017</v>
      </c>
      <c r="FI123" s="4">
        <f t="shared" si="342"/>
        <v>119014.875</v>
      </c>
      <c r="FJ123" s="4">
        <f t="shared" si="343"/>
        <v>20002.5</v>
      </c>
      <c r="FK123" s="4">
        <f>PARAMETRELER!$D$6</f>
        <v>20002.5</v>
      </c>
      <c r="FL123" s="4">
        <f t="shared" si="344"/>
        <v>0</v>
      </c>
      <c r="FM123" s="4">
        <f>IF(FA123&lt;=PARAMETRELER!$D$6,0,FL123*0.00759)</f>
        <v>0</v>
      </c>
      <c r="FN123" s="20">
        <f t="shared" si="457"/>
        <v>17002.125</v>
      </c>
      <c r="FO123" s="21">
        <f t="shared" si="458"/>
        <v>4100.5124999999998</v>
      </c>
      <c r="FP123" s="21">
        <f t="shared" si="459"/>
        <v>400.05</v>
      </c>
      <c r="FQ123" s="22">
        <f t="shared" si="460"/>
        <v>24503.0625</v>
      </c>
      <c r="FR123" s="44">
        <f t="shared" si="461"/>
        <v>1000.125</v>
      </c>
      <c r="FS123" s="45">
        <f t="shared" si="462"/>
        <v>23502.9375</v>
      </c>
      <c r="FU123" s="3">
        <v>121</v>
      </c>
      <c r="FV123" s="3" t="str">
        <f t="shared" si="463"/>
        <v xml:space="preserve"> AD SOYAD 121</v>
      </c>
      <c r="FW123" s="4">
        <f t="shared" si="345"/>
        <v>20002.5</v>
      </c>
      <c r="FX123" s="4">
        <f>PARAMETRELER!$D$4</f>
        <v>150018.75</v>
      </c>
      <c r="FY123" s="4">
        <f t="shared" si="346"/>
        <v>2800.3500000000004</v>
      </c>
      <c r="FZ123" s="4">
        <f t="shared" si="347"/>
        <v>200.02500000000001</v>
      </c>
      <c r="GA123" s="4">
        <f t="shared" si="348"/>
        <v>17002.125</v>
      </c>
      <c r="GB123" s="4" cm="1">
        <f t="array" ref="GB123">SUMPRODUCT(--(SUM(G123,AC123,AY123,BU123,CQ123,DM123,EI123,FE123,GA123)&gt;PARAMETRELER!$D$21:$D$24), (SUM(G123,AC123,AY123,BU123,CQ123,DM123,EI123,FE123,GA123)-PARAMETRELER!$D$21:$D$24), {0.15;0.05;0.07;0.08})-SUM($H$2,H123,AD123,AZ123,BV123,CR123,DN123,EJ123,FF123)</f>
        <v>3400.4249999999993</v>
      </c>
      <c r="GC123" s="4">
        <f>PARAMETRELER!$D$16</f>
        <v>3400.4249999999993</v>
      </c>
      <c r="GD123" s="4">
        <f t="shared" si="349"/>
        <v>153019.125</v>
      </c>
      <c r="GE123" s="4">
        <f t="shared" si="350"/>
        <v>136017</v>
      </c>
      <c r="GF123" s="4">
        <f t="shared" si="351"/>
        <v>20002.5</v>
      </c>
      <c r="GG123" s="4">
        <f>PARAMETRELER!$D$6</f>
        <v>20002.5</v>
      </c>
      <c r="GH123" s="4">
        <f t="shared" si="352"/>
        <v>0</v>
      </c>
      <c r="GI123" s="4">
        <f>IF(FW123&lt;=PARAMETRELER!$D$6,0,GH123*0.00759)</f>
        <v>0</v>
      </c>
      <c r="GJ123" s="20">
        <f t="shared" si="464"/>
        <v>17002.125</v>
      </c>
      <c r="GK123" s="21">
        <f t="shared" si="465"/>
        <v>4100.5124999999998</v>
      </c>
      <c r="GL123" s="21">
        <f t="shared" si="466"/>
        <v>400.05</v>
      </c>
      <c r="GM123" s="22">
        <f t="shared" si="467"/>
        <v>24503.0625</v>
      </c>
      <c r="GN123" s="44">
        <f t="shared" si="468"/>
        <v>1000.125</v>
      </c>
      <c r="GO123" s="45">
        <f t="shared" si="469"/>
        <v>23502.9375</v>
      </c>
      <c r="GQ123" s="3">
        <v>121</v>
      </c>
      <c r="GR123" s="3" t="str">
        <f t="shared" si="470"/>
        <v xml:space="preserve"> AD SOYAD 121</v>
      </c>
      <c r="GS123" s="4">
        <f t="shared" si="353"/>
        <v>20002.5</v>
      </c>
      <c r="GT123" s="4">
        <f>PARAMETRELER!$D$4</f>
        <v>150018.75</v>
      </c>
      <c r="GU123" s="4">
        <f t="shared" si="354"/>
        <v>2800.3500000000004</v>
      </c>
      <c r="GV123" s="4">
        <f t="shared" si="355"/>
        <v>200.02500000000001</v>
      </c>
      <c r="GW123" s="4">
        <f t="shared" si="356"/>
        <v>17002.125</v>
      </c>
      <c r="GX123" s="4" cm="1">
        <f t="array" ref="GX123">SUMPRODUCT(--(SUM(G123,AC123,AY123,BU123,CQ123,DM123,EI123,FE123,GA123,GW123)&gt;PARAMETRELER!$D$21:$D$24), (SUM(G123,AC123,AY123,BU123,CQ123,DM123,EI123,FE123,GA123,GW123)-PARAMETRELER!$D$21:$D$24), {0.15;0.05;0.07;0.08})-SUM($H$2,H123,AD123,AZ123,BV123,CR123,DN123,EJ123,FF123,GB123)</f>
        <v>3400.4250000000029</v>
      </c>
      <c r="GY123" s="4">
        <f>PARAMETRELER!$D$17</f>
        <v>3400.4250000000029</v>
      </c>
      <c r="GZ123" s="4">
        <f t="shared" si="357"/>
        <v>170021.25</v>
      </c>
      <c r="HA123" s="4">
        <f t="shared" si="358"/>
        <v>153019.125</v>
      </c>
      <c r="HB123" s="4">
        <f t="shared" si="359"/>
        <v>20002.5</v>
      </c>
      <c r="HC123" s="4">
        <f>PARAMETRELER!$D$6</f>
        <v>20002.5</v>
      </c>
      <c r="HD123" s="4">
        <f t="shared" si="360"/>
        <v>0</v>
      </c>
      <c r="HE123" s="4">
        <f>IF(GS123&lt;=PARAMETRELER!$D$6,0,HD123*0.00759)</f>
        <v>0</v>
      </c>
      <c r="HF123" s="20">
        <f t="shared" si="471"/>
        <v>17002.125</v>
      </c>
      <c r="HG123" s="21">
        <f t="shared" si="472"/>
        <v>4100.5124999999998</v>
      </c>
      <c r="HH123" s="21">
        <f t="shared" si="473"/>
        <v>400.05</v>
      </c>
      <c r="HI123" s="22">
        <f t="shared" si="474"/>
        <v>24503.0625</v>
      </c>
      <c r="HJ123" s="44">
        <f t="shared" si="475"/>
        <v>1000.125</v>
      </c>
      <c r="HK123" s="45">
        <f t="shared" si="476"/>
        <v>23502.9375</v>
      </c>
      <c r="HM123" s="3">
        <v>121</v>
      </c>
      <c r="HN123" s="3" t="str">
        <f t="shared" si="477"/>
        <v xml:space="preserve"> AD SOYAD 121</v>
      </c>
      <c r="HO123" s="4">
        <f t="shared" si="361"/>
        <v>20002.5</v>
      </c>
      <c r="HP123" s="4">
        <f>PARAMETRELER!$D$4</f>
        <v>150018.75</v>
      </c>
      <c r="HQ123" s="4">
        <f t="shared" si="362"/>
        <v>2800.3500000000004</v>
      </c>
      <c r="HR123" s="4">
        <f t="shared" si="363"/>
        <v>200.02500000000001</v>
      </c>
      <c r="HS123" s="4">
        <f t="shared" si="364"/>
        <v>17002.125</v>
      </c>
      <c r="HT123" s="4" cm="1">
        <f t="array" ref="HT123">SUMPRODUCT(--(SUM(G123,AC123,AY123,BU123,CQ123,DM123,EI123,FE123,GA123,GW123,HS123)&gt;PARAMETRELER!$D$21:$D$24), (SUM(G123,AC123,AY123,BU123,CQ123,DM123,EI123,FE123,GA123,GW123,HS123)-PARAMETRELER!$D$21:$D$24), {0.15;0.05;0.07;0.08})-SUM($H$2,H123,AD123,AZ123,BV123,CR123,DN123,EJ123,FF123,GB123,GX123)</f>
        <v>3400.4249999999993</v>
      </c>
      <c r="HU123" s="4">
        <f>PARAMETRELER!$D$18</f>
        <v>3400.4249999999993</v>
      </c>
      <c r="HV123" s="4">
        <f t="shared" si="365"/>
        <v>187023.375</v>
      </c>
      <c r="HW123" s="4">
        <f t="shared" si="366"/>
        <v>170021.25</v>
      </c>
      <c r="HX123" s="4">
        <f t="shared" si="367"/>
        <v>20002.5</v>
      </c>
      <c r="HY123" s="4">
        <f>PARAMETRELER!$D$6</f>
        <v>20002.5</v>
      </c>
      <c r="HZ123" s="4">
        <f t="shared" si="368"/>
        <v>0</v>
      </c>
      <c r="IA123" s="4">
        <f>IF(HO123&lt;=PARAMETRELER!$D$6,0,HZ123*0.00759)</f>
        <v>0</v>
      </c>
      <c r="IB123" s="20">
        <f t="shared" si="478"/>
        <v>17002.125</v>
      </c>
      <c r="IC123" s="21">
        <f t="shared" si="479"/>
        <v>4100.5124999999998</v>
      </c>
      <c r="ID123" s="21">
        <f t="shared" si="480"/>
        <v>400.05</v>
      </c>
      <c r="IE123" s="22">
        <f t="shared" si="481"/>
        <v>24503.0625</v>
      </c>
      <c r="IF123" s="44">
        <f t="shared" si="482"/>
        <v>1000.125</v>
      </c>
      <c r="IG123" s="45">
        <f t="shared" si="483"/>
        <v>23502.9375</v>
      </c>
      <c r="II123" s="3">
        <v>121</v>
      </c>
      <c r="IJ123" s="3" t="str">
        <f t="shared" si="484"/>
        <v xml:space="preserve"> AD SOYAD 121</v>
      </c>
      <c r="IK123" s="4">
        <f t="shared" si="369"/>
        <v>20002.5</v>
      </c>
      <c r="IL123" s="4">
        <f>PARAMETRELER!$D$4</f>
        <v>150018.75</v>
      </c>
      <c r="IM123" s="4">
        <f t="shared" si="370"/>
        <v>2800.3500000000004</v>
      </c>
      <c r="IN123" s="4">
        <f t="shared" si="371"/>
        <v>200.02500000000001</v>
      </c>
      <c r="IO123" s="4">
        <f t="shared" si="372"/>
        <v>17002.125</v>
      </c>
      <c r="IP123" s="4" cm="1">
        <f t="array" ref="IP123">SUMPRODUCT(--(SUM(G123,AC123,AY123,BU123,CQ123,DM123,EI123,FE123,GA123,GW123,HS123,IO123)&gt;PARAMETRELER!$D$21:$D$24), (SUM(G123,AC123,AY123,BU123,CQ123,DM123,EI123,FE123,GA123,GW123,HS123,IO123)-PARAMETRELER!$D$21:$D$24), {0.15;0.05;0.07;0.08})-SUM($H$2,H123,AD123,AZ123,BV123,CR123,DN123,EJ123,FF123,GB123,GX123,HT123)</f>
        <v>3400.4249999999993</v>
      </c>
      <c r="IQ123" s="4">
        <f>PARAMETRELER!$D$19</f>
        <v>3400.4249999999993</v>
      </c>
      <c r="IR123" s="4">
        <f t="shared" si="373"/>
        <v>204025.5</v>
      </c>
      <c r="IS123" s="4">
        <f t="shared" si="374"/>
        <v>187023.375</v>
      </c>
      <c r="IT123" s="4">
        <f t="shared" si="375"/>
        <v>20002.5</v>
      </c>
      <c r="IU123" s="4">
        <f>PARAMETRELER!$D$6</f>
        <v>20002.5</v>
      </c>
      <c r="IV123" s="4">
        <f t="shared" si="376"/>
        <v>0</v>
      </c>
      <c r="IW123" s="4">
        <f>IF(IK123&lt;=PARAMETRELER!$D$6,0,IV123*0.00759)</f>
        <v>0</v>
      </c>
      <c r="IX123" s="20">
        <f t="shared" si="485"/>
        <v>17002.125</v>
      </c>
      <c r="IY123" s="21">
        <f t="shared" si="486"/>
        <v>4100.5124999999998</v>
      </c>
      <c r="IZ123" s="21">
        <f t="shared" si="487"/>
        <v>400.05</v>
      </c>
      <c r="JA123" s="22">
        <f t="shared" si="488"/>
        <v>24503.0625</v>
      </c>
      <c r="JB123" s="44">
        <f t="shared" si="489"/>
        <v>1000.125</v>
      </c>
      <c r="JC123" s="45">
        <f t="shared" si="490"/>
        <v>23502.9375</v>
      </c>
    </row>
    <row r="124" spans="1:263" ht="15.6" x14ac:dyDescent="0.3">
      <c r="A124" s="2">
        <v>122</v>
      </c>
      <c r="B124" s="2" t="str">
        <f>'YILLIK MALİYET RAPORU'!B124</f>
        <v xml:space="preserve"> AD SOYAD 122</v>
      </c>
      <c r="C124" s="7">
        <f>'YILLIK MALİYET RAPORU'!C124</f>
        <v>20002.5</v>
      </c>
      <c r="D124" s="11">
        <f>PARAMETRELER!$D$4</f>
        <v>150018.75</v>
      </c>
      <c r="E124" s="7">
        <f t="shared" si="202"/>
        <v>2800.3500000000004</v>
      </c>
      <c r="F124" s="7">
        <f t="shared" si="203"/>
        <v>200.02500000000001</v>
      </c>
      <c r="G124" s="7">
        <f t="shared" si="204"/>
        <v>17002.125</v>
      </c>
      <c r="H124" s="7" cm="1">
        <f t="array" ref="H124">SUMPRODUCT(--(SUM(G124:G124)&gt;PARAMETRELER!$D$21:$D$24), (SUM(G124:G124)-PARAMETRELER!$D$21:$D$24), {0.15;0.05;0.07;0.08})-SUM($H$2:$H$2)</f>
        <v>2550.3187499999999</v>
      </c>
      <c r="I124" s="7">
        <f>PARAMETRELER!$D$8</f>
        <v>2550.3187499999999</v>
      </c>
      <c r="J124" s="7">
        <f t="shared" si="379"/>
        <v>17002.125</v>
      </c>
      <c r="K124" s="7">
        <v>0</v>
      </c>
      <c r="L124" s="7">
        <f t="shared" si="206"/>
        <v>20002.5</v>
      </c>
      <c r="M124" s="5">
        <f>PARAMETRELER!$D$6</f>
        <v>20002.5</v>
      </c>
      <c r="N124" s="7">
        <f t="shared" si="313"/>
        <v>0</v>
      </c>
      <c r="O124" s="7">
        <f>IF(C124&lt;=PARAMETRELER!$D$6,0,N124*0.00759)</f>
        <v>0</v>
      </c>
      <c r="P124" s="20">
        <f t="shared" si="207"/>
        <v>17002.125</v>
      </c>
      <c r="Q124" s="21">
        <f t="shared" si="208"/>
        <v>4100.5124999999998</v>
      </c>
      <c r="R124" s="21">
        <f t="shared" si="209"/>
        <v>400.05</v>
      </c>
      <c r="S124" s="20">
        <f t="shared" si="210"/>
        <v>24503.0625</v>
      </c>
      <c r="T124" s="44">
        <f t="shared" si="211"/>
        <v>1000.125</v>
      </c>
      <c r="U124" s="45">
        <f t="shared" si="380"/>
        <v>23502.9375</v>
      </c>
      <c r="W124" s="2">
        <v>122</v>
      </c>
      <c r="X124" s="2" t="str">
        <f t="shared" si="212"/>
        <v xml:space="preserve"> AD SOYAD 122</v>
      </c>
      <c r="Y124" s="7">
        <f t="shared" si="213"/>
        <v>20002.5</v>
      </c>
      <c r="Z124" s="11">
        <f>PARAMETRELER!$D$4</f>
        <v>150018.75</v>
      </c>
      <c r="AA124" s="7">
        <f t="shared" si="381"/>
        <v>2800.3500000000004</v>
      </c>
      <c r="AB124" s="7">
        <f t="shared" si="382"/>
        <v>200.02500000000001</v>
      </c>
      <c r="AC124" s="7">
        <f t="shared" si="383"/>
        <v>17002.125</v>
      </c>
      <c r="AD124" s="7" cm="1">
        <f t="array" ref="AD124">SUMPRODUCT(--(SUM(G124,AC124)&gt;PARAMETRELER!$D$21:$D$24), (SUM(G124,AC124)-PARAMETRELER!$D$21:$D$24), {0.15;0.05;0.07;0.08})-SUM($H$2,H124)</f>
        <v>2550.3187499999999</v>
      </c>
      <c r="AE124" s="7">
        <f>PARAMETRELER!$D$9</f>
        <v>2550.3187499999999</v>
      </c>
      <c r="AF124" s="7">
        <f t="shared" si="384"/>
        <v>34004.25</v>
      </c>
      <c r="AG124" s="7">
        <f t="shared" si="385"/>
        <v>17002.125</v>
      </c>
      <c r="AH124" s="7">
        <f t="shared" si="386"/>
        <v>20002.5</v>
      </c>
      <c r="AI124" s="5">
        <f>PARAMETRELER!$D$6</f>
        <v>20002.5</v>
      </c>
      <c r="AJ124" s="7">
        <f t="shared" si="316"/>
        <v>0</v>
      </c>
      <c r="AK124" s="7">
        <f>IF(Y124&lt;=PARAMETRELER!$D$6,0,AJ124*0.00759)</f>
        <v>0</v>
      </c>
      <c r="AL124" s="20">
        <f t="shared" si="387"/>
        <v>17002.125</v>
      </c>
      <c r="AM124" s="21">
        <f t="shared" si="388"/>
        <v>4100.5124999999998</v>
      </c>
      <c r="AN124" s="21">
        <f t="shared" si="389"/>
        <v>400.05</v>
      </c>
      <c r="AO124" s="20">
        <f t="shared" si="390"/>
        <v>24503.0625</v>
      </c>
      <c r="AP124" s="44">
        <f t="shared" si="391"/>
        <v>1000.125</v>
      </c>
      <c r="AQ124" s="45">
        <f t="shared" si="392"/>
        <v>23502.9375</v>
      </c>
      <c r="AS124" s="2">
        <v>122</v>
      </c>
      <c r="AT124" s="2" t="str">
        <f t="shared" si="393"/>
        <v xml:space="preserve"> AD SOYAD 122</v>
      </c>
      <c r="AU124" s="7">
        <f t="shared" si="394"/>
        <v>20002.5</v>
      </c>
      <c r="AV124" s="11">
        <f>PARAMETRELER!$D$4</f>
        <v>150018.75</v>
      </c>
      <c r="AW124" s="7">
        <f t="shared" si="395"/>
        <v>2800.3500000000004</v>
      </c>
      <c r="AX124" s="7">
        <f t="shared" si="396"/>
        <v>200.02500000000001</v>
      </c>
      <c r="AY124" s="7">
        <f t="shared" si="397"/>
        <v>17002.125</v>
      </c>
      <c r="AZ124" s="7" cm="1">
        <f t="array" ref="AZ124">SUMPRODUCT(--(SUM(G124,AC124,AY124)&gt;PARAMETRELER!$D$21:$D$24), (SUM(G124,AC124,AY124)-PARAMETRELER!$D$21:$D$24), {0.15;0.05;0.07;0.08})-SUM($H$2,H124,AD124)</f>
        <v>2550.3187499999995</v>
      </c>
      <c r="BA124" s="7">
        <f>PARAMETRELER!$D$10</f>
        <v>2550.3187499999995</v>
      </c>
      <c r="BB124" s="7">
        <f t="shared" si="398"/>
        <v>51006.375</v>
      </c>
      <c r="BC124" s="7">
        <f t="shared" si="399"/>
        <v>34004.25</v>
      </c>
      <c r="BD124" s="7">
        <f t="shared" si="400"/>
        <v>20002.5</v>
      </c>
      <c r="BE124" s="5">
        <f>PARAMETRELER!$D$6</f>
        <v>20002.5</v>
      </c>
      <c r="BF124" s="7">
        <f t="shared" si="319"/>
        <v>0</v>
      </c>
      <c r="BG124" s="7">
        <f>IF(AU124&lt;=PARAMETRELER!$D$6,0,BF124*0.00759)</f>
        <v>0</v>
      </c>
      <c r="BH124" s="20">
        <f t="shared" si="401"/>
        <v>17002.125</v>
      </c>
      <c r="BI124" s="21">
        <f t="shared" si="402"/>
        <v>4100.5124999999998</v>
      </c>
      <c r="BJ124" s="21">
        <f t="shared" si="403"/>
        <v>400.05</v>
      </c>
      <c r="BK124" s="20">
        <f t="shared" si="404"/>
        <v>24503.0625</v>
      </c>
      <c r="BL124" s="44">
        <f t="shared" si="405"/>
        <v>1000.125</v>
      </c>
      <c r="BM124" s="45">
        <f t="shared" si="406"/>
        <v>23502.9375</v>
      </c>
      <c r="BO124" s="2">
        <v>122</v>
      </c>
      <c r="BP124" s="2" t="str">
        <f t="shared" si="407"/>
        <v xml:space="preserve"> AD SOYAD 122</v>
      </c>
      <c r="BQ124" s="7">
        <f t="shared" si="408"/>
        <v>20002.5</v>
      </c>
      <c r="BR124" s="11">
        <f>PARAMETRELER!$D$4</f>
        <v>150018.75</v>
      </c>
      <c r="BS124" s="7">
        <f t="shared" si="409"/>
        <v>2800.3500000000004</v>
      </c>
      <c r="BT124" s="7">
        <f t="shared" si="410"/>
        <v>200.02500000000001</v>
      </c>
      <c r="BU124" s="7">
        <f t="shared" si="411"/>
        <v>17002.125</v>
      </c>
      <c r="BV124" s="7" cm="1">
        <f t="array" ref="BV124">SUMPRODUCT(--(SUM(G124,AC124,AY124,BU124)&gt;PARAMETRELER!$D$21:$D$24), (SUM(G124,AC124,AY124,BU124)-PARAMETRELER!$D$21:$D$24), {0.15;0.05;0.07;0.08})-SUM($H$2,H124,AD124,AZ124)</f>
        <v>2550.3187500000004</v>
      </c>
      <c r="BW124" s="7">
        <f>PARAMETRELER!$D$11</f>
        <v>2550.3187500000004</v>
      </c>
      <c r="BX124" s="7">
        <f t="shared" si="412"/>
        <v>68008.5</v>
      </c>
      <c r="BY124" s="7">
        <f t="shared" si="413"/>
        <v>51006.375</v>
      </c>
      <c r="BZ124" s="7">
        <f t="shared" si="414"/>
        <v>20002.5</v>
      </c>
      <c r="CA124" s="5">
        <f>PARAMETRELER!$D$6</f>
        <v>20002.5</v>
      </c>
      <c r="CB124" s="7">
        <f t="shared" si="322"/>
        <v>0</v>
      </c>
      <c r="CC124" s="7">
        <f>IF(BQ124&lt;=PARAMETRELER!$D$6,0,CB124*0.00759)</f>
        <v>0</v>
      </c>
      <c r="CD124" s="20">
        <f t="shared" si="415"/>
        <v>17002.125</v>
      </c>
      <c r="CE124" s="21">
        <f t="shared" si="416"/>
        <v>4100.5124999999998</v>
      </c>
      <c r="CF124" s="21">
        <f t="shared" si="417"/>
        <v>400.05</v>
      </c>
      <c r="CG124" s="20">
        <f t="shared" si="418"/>
        <v>24503.0625</v>
      </c>
      <c r="CH124" s="44">
        <f t="shared" si="419"/>
        <v>1000.125</v>
      </c>
      <c r="CI124" s="45">
        <f t="shared" si="420"/>
        <v>23502.9375</v>
      </c>
      <c r="CK124" s="2">
        <v>122</v>
      </c>
      <c r="CL124" s="2" t="str">
        <f t="shared" si="421"/>
        <v xml:space="preserve"> AD SOYAD 122</v>
      </c>
      <c r="CM124" s="7">
        <f t="shared" si="422"/>
        <v>20002.5</v>
      </c>
      <c r="CN124" s="11">
        <f>PARAMETRELER!$D$4</f>
        <v>150018.75</v>
      </c>
      <c r="CO124" s="7">
        <f t="shared" si="423"/>
        <v>2800.3500000000004</v>
      </c>
      <c r="CP124" s="7">
        <f t="shared" si="424"/>
        <v>200.02500000000001</v>
      </c>
      <c r="CQ124" s="7">
        <f t="shared" si="425"/>
        <v>17002.125</v>
      </c>
      <c r="CR124" s="7" cm="1">
        <f t="array" ref="CR124">SUMPRODUCT(--(SUM(G124,AC124,AY124,BU124,CQ124)&gt;PARAMETRELER!$D$21:$D$24), (SUM(G124,AC124,AY124,BU124,CQ124)-PARAMETRELER!$D$21:$D$24), {0.15;0.05;0.07;0.08})-SUM($H$2,H124,AD124,AZ124,BV124)</f>
        <v>2550.3187500000004</v>
      </c>
      <c r="CS124" s="7">
        <f>PARAMETRELER!$D$12</f>
        <v>2550.3187500000004</v>
      </c>
      <c r="CT124" s="7">
        <f t="shared" si="426"/>
        <v>85010.625</v>
      </c>
      <c r="CU124" s="7">
        <f t="shared" si="427"/>
        <v>68008.5</v>
      </c>
      <c r="CV124" s="7">
        <f t="shared" si="428"/>
        <v>20002.5</v>
      </c>
      <c r="CW124" s="5">
        <f>PARAMETRELER!$D$6</f>
        <v>20002.5</v>
      </c>
      <c r="CX124" s="7">
        <f t="shared" si="325"/>
        <v>0</v>
      </c>
      <c r="CY124" s="7">
        <f>IF(CM124&lt;=PARAMETRELER!$D$6,0,CX124*0.00759)</f>
        <v>0</v>
      </c>
      <c r="CZ124" s="20">
        <f t="shared" si="429"/>
        <v>17002.125</v>
      </c>
      <c r="DA124" s="21">
        <f t="shared" si="430"/>
        <v>4100.5124999999998</v>
      </c>
      <c r="DB124" s="21">
        <f t="shared" si="431"/>
        <v>400.05</v>
      </c>
      <c r="DC124" s="20">
        <f t="shared" si="432"/>
        <v>24503.0625</v>
      </c>
      <c r="DD124" s="44">
        <f t="shared" si="433"/>
        <v>1000.125</v>
      </c>
      <c r="DE124" s="45">
        <f t="shared" si="434"/>
        <v>23502.9375</v>
      </c>
      <c r="DG124" s="2">
        <v>122</v>
      </c>
      <c r="DH124" s="2" t="str">
        <f t="shared" si="435"/>
        <v xml:space="preserve"> AD SOYAD 122</v>
      </c>
      <c r="DI124" s="7">
        <f t="shared" si="436"/>
        <v>20002.5</v>
      </c>
      <c r="DJ124" s="11">
        <f>PARAMETRELER!$D$4</f>
        <v>150018.75</v>
      </c>
      <c r="DK124" s="7">
        <f t="shared" si="437"/>
        <v>2800.3500000000004</v>
      </c>
      <c r="DL124" s="7">
        <f t="shared" si="438"/>
        <v>200.02500000000001</v>
      </c>
      <c r="DM124" s="7">
        <f t="shared" si="439"/>
        <v>17002.125</v>
      </c>
      <c r="DN124" s="7" cm="1">
        <f t="array" ref="DN124">SUMPRODUCT(--(SUM(G124,AC124,AY124,BU124,CQ124,DM124)&gt;PARAMETRELER!$D$21:$D$24), (SUM(G124,AC124,AY124,BU124,CQ124,DM124)-PARAMETRELER!$D$21:$D$24), {0.15;0.05;0.07;0.08})-SUM($H$2,H124,AD124,AZ124,BV124,CR124)</f>
        <v>2550.3187499999985</v>
      </c>
      <c r="DO124" s="7">
        <f>PARAMETRELER!$D$13</f>
        <v>2550.3187499999985</v>
      </c>
      <c r="DP124" s="7">
        <f t="shared" si="440"/>
        <v>102012.75</v>
      </c>
      <c r="DQ124" s="7">
        <f t="shared" si="441"/>
        <v>85010.625</v>
      </c>
      <c r="DR124" s="7">
        <f t="shared" si="442"/>
        <v>20002.5</v>
      </c>
      <c r="DS124" s="5">
        <f>PARAMETRELER!$D$6</f>
        <v>20002.5</v>
      </c>
      <c r="DT124" s="7">
        <f t="shared" si="328"/>
        <v>0</v>
      </c>
      <c r="DU124" s="7">
        <f>IF(DI124&lt;=PARAMETRELER!$D$6,0,DT124*0.00759)</f>
        <v>0</v>
      </c>
      <c r="DV124" s="20">
        <f t="shared" si="443"/>
        <v>17002.125</v>
      </c>
      <c r="DW124" s="21">
        <f t="shared" si="444"/>
        <v>4100.5124999999998</v>
      </c>
      <c r="DX124" s="21">
        <f t="shared" si="445"/>
        <v>400.05</v>
      </c>
      <c r="DY124" s="20">
        <f t="shared" si="446"/>
        <v>24503.0625</v>
      </c>
      <c r="DZ124" s="44">
        <f t="shared" si="447"/>
        <v>1000.125</v>
      </c>
      <c r="EA124" s="45">
        <f t="shared" si="448"/>
        <v>23502.9375</v>
      </c>
      <c r="EC124" s="2">
        <v>122</v>
      </c>
      <c r="ED124" s="2" t="str">
        <f t="shared" si="449"/>
        <v xml:space="preserve"> AD SOYAD 122</v>
      </c>
      <c r="EE124" s="7">
        <f t="shared" si="329"/>
        <v>20002.5</v>
      </c>
      <c r="EF124" s="11">
        <f>PARAMETRELER!$D$4</f>
        <v>150018.75</v>
      </c>
      <c r="EG124" s="7">
        <f t="shared" si="330"/>
        <v>2800.3500000000004</v>
      </c>
      <c r="EH124" s="7">
        <f t="shared" si="331"/>
        <v>200.02500000000001</v>
      </c>
      <c r="EI124" s="7">
        <f t="shared" si="332"/>
        <v>17002.125</v>
      </c>
      <c r="EJ124" s="7" cm="1">
        <f t="array" ref="EJ124">SUMPRODUCT(--(SUM(G124,AC124,AY124,BU124,CQ124,DM124,EI124)&gt;PARAMETRELER!$D$21:$D$24), (SUM(G124,AC124,AY124,BU124,CQ124,DM124,EI124)-PARAMETRELER!$D$21:$D$24), {0.15;0.05;0.07;0.08})-SUM($H$2,H124,AD124,AZ124,BV124,CR124,DN124)</f>
        <v>3001.0625000000036</v>
      </c>
      <c r="EK124" s="7">
        <f>PARAMETRELER!$D$14</f>
        <v>3001.0625000000036</v>
      </c>
      <c r="EL124" s="7">
        <f t="shared" si="333"/>
        <v>119014.875</v>
      </c>
      <c r="EM124" s="7">
        <f t="shared" si="334"/>
        <v>102012.75</v>
      </c>
      <c r="EN124" s="7">
        <f t="shared" si="335"/>
        <v>20002.5</v>
      </c>
      <c r="EO124" s="5">
        <f>PARAMETRELER!$D$6</f>
        <v>20002.5</v>
      </c>
      <c r="EP124" s="7">
        <f t="shared" si="336"/>
        <v>0</v>
      </c>
      <c r="EQ124" s="7">
        <f>IF(EE124&lt;=PARAMETRELER!$D$6,0,EP124*0.00759)</f>
        <v>0</v>
      </c>
      <c r="ER124" s="20">
        <f t="shared" si="450"/>
        <v>17002.125</v>
      </c>
      <c r="ES124" s="21">
        <f t="shared" si="451"/>
        <v>4100.5124999999998</v>
      </c>
      <c r="ET124" s="21">
        <f t="shared" si="452"/>
        <v>400.05</v>
      </c>
      <c r="EU124" s="20">
        <f t="shared" si="453"/>
        <v>24503.0625</v>
      </c>
      <c r="EV124" s="44">
        <f t="shared" si="454"/>
        <v>1000.125</v>
      </c>
      <c r="EW124" s="45">
        <f t="shared" si="455"/>
        <v>23502.9375</v>
      </c>
      <c r="EY124" s="2">
        <v>122</v>
      </c>
      <c r="EZ124" s="2" t="str">
        <f t="shared" si="456"/>
        <v xml:space="preserve"> AD SOYAD 122</v>
      </c>
      <c r="FA124" s="7">
        <f t="shared" si="337"/>
        <v>20002.5</v>
      </c>
      <c r="FB124" s="11">
        <f>PARAMETRELER!$D$4</f>
        <v>150018.75</v>
      </c>
      <c r="FC124" s="7">
        <f t="shared" si="338"/>
        <v>2800.3500000000004</v>
      </c>
      <c r="FD124" s="7">
        <f t="shared" si="339"/>
        <v>200.02500000000001</v>
      </c>
      <c r="FE124" s="7">
        <f t="shared" si="340"/>
        <v>17002.125</v>
      </c>
      <c r="FF124" s="7" cm="1">
        <f t="array" ref="FF124">SUMPRODUCT(--(SUM(G124,AC124,AY124,BU124,CQ124,DM124,EI124,FE124)&gt;PARAMETRELER!$D$21:$D$24), (SUM(G124,AC124,AY124,BU124,CQ124,DM124,EI124,FE124)-PARAMETRELER!$D$21:$D$24), {0.15;0.05;0.07;0.08})-SUM($H$2,H124,AD124,AZ124,BV124,CR124,DN124,EJ124)</f>
        <v>3400.4249999999956</v>
      </c>
      <c r="FG124" s="7">
        <f>PARAMETRELER!$D$15</f>
        <v>3400.4249999999956</v>
      </c>
      <c r="FH124" s="7">
        <f t="shared" si="341"/>
        <v>136017</v>
      </c>
      <c r="FI124" s="7">
        <f t="shared" si="342"/>
        <v>119014.875</v>
      </c>
      <c r="FJ124" s="7">
        <f t="shared" si="343"/>
        <v>20002.5</v>
      </c>
      <c r="FK124" s="5">
        <f>PARAMETRELER!$D$6</f>
        <v>20002.5</v>
      </c>
      <c r="FL124" s="7">
        <f t="shared" si="344"/>
        <v>0</v>
      </c>
      <c r="FM124" s="7">
        <f>IF(FA124&lt;=PARAMETRELER!$D$6,0,FL124*0.00759)</f>
        <v>0</v>
      </c>
      <c r="FN124" s="20">
        <f t="shared" si="457"/>
        <v>17002.125</v>
      </c>
      <c r="FO124" s="21">
        <f t="shared" si="458"/>
        <v>4100.5124999999998</v>
      </c>
      <c r="FP124" s="21">
        <f t="shared" si="459"/>
        <v>400.05</v>
      </c>
      <c r="FQ124" s="20">
        <f t="shared" si="460"/>
        <v>24503.0625</v>
      </c>
      <c r="FR124" s="44">
        <f t="shared" si="461"/>
        <v>1000.125</v>
      </c>
      <c r="FS124" s="45">
        <f t="shared" si="462"/>
        <v>23502.9375</v>
      </c>
      <c r="FU124" s="2">
        <v>122</v>
      </c>
      <c r="FV124" s="2" t="str">
        <f t="shared" si="463"/>
        <v xml:space="preserve"> AD SOYAD 122</v>
      </c>
      <c r="FW124" s="7">
        <f t="shared" si="345"/>
        <v>20002.5</v>
      </c>
      <c r="FX124" s="11">
        <f>PARAMETRELER!$D$4</f>
        <v>150018.75</v>
      </c>
      <c r="FY124" s="7">
        <f t="shared" si="346"/>
        <v>2800.3500000000004</v>
      </c>
      <c r="FZ124" s="7">
        <f t="shared" si="347"/>
        <v>200.02500000000001</v>
      </c>
      <c r="GA124" s="7">
        <f t="shared" si="348"/>
        <v>17002.125</v>
      </c>
      <c r="GB124" s="7" cm="1">
        <f t="array" ref="GB124">SUMPRODUCT(--(SUM(G124,AC124,AY124,BU124,CQ124,DM124,EI124,FE124,GA124)&gt;PARAMETRELER!$D$21:$D$24), (SUM(G124,AC124,AY124,BU124,CQ124,DM124,EI124,FE124,GA124)-PARAMETRELER!$D$21:$D$24), {0.15;0.05;0.07;0.08})-SUM($H$2,H124,AD124,AZ124,BV124,CR124,DN124,EJ124,FF124)</f>
        <v>3400.4249999999993</v>
      </c>
      <c r="GC124" s="7">
        <f>PARAMETRELER!$D$16</f>
        <v>3400.4249999999993</v>
      </c>
      <c r="GD124" s="7">
        <f t="shared" si="349"/>
        <v>153019.125</v>
      </c>
      <c r="GE124" s="7">
        <f t="shared" si="350"/>
        <v>136017</v>
      </c>
      <c r="GF124" s="7">
        <f t="shared" si="351"/>
        <v>20002.5</v>
      </c>
      <c r="GG124" s="5">
        <f>PARAMETRELER!$D$6</f>
        <v>20002.5</v>
      </c>
      <c r="GH124" s="7">
        <f t="shared" si="352"/>
        <v>0</v>
      </c>
      <c r="GI124" s="7">
        <f>IF(FW124&lt;=PARAMETRELER!$D$6,0,GH124*0.00759)</f>
        <v>0</v>
      </c>
      <c r="GJ124" s="20">
        <f t="shared" si="464"/>
        <v>17002.125</v>
      </c>
      <c r="GK124" s="21">
        <f t="shared" si="465"/>
        <v>4100.5124999999998</v>
      </c>
      <c r="GL124" s="21">
        <f t="shared" si="466"/>
        <v>400.05</v>
      </c>
      <c r="GM124" s="20">
        <f t="shared" si="467"/>
        <v>24503.0625</v>
      </c>
      <c r="GN124" s="44">
        <f t="shared" si="468"/>
        <v>1000.125</v>
      </c>
      <c r="GO124" s="45">
        <f t="shared" si="469"/>
        <v>23502.9375</v>
      </c>
      <c r="GQ124" s="2">
        <v>122</v>
      </c>
      <c r="GR124" s="2" t="str">
        <f t="shared" si="470"/>
        <v xml:space="preserve"> AD SOYAD 122</v>
      </c>
      <c r="GS124" s="7">
        <f t="shared" si="353"/>
        <v>20002.5</v>
      </c>
      <c r="GT124" s="11">
        <f>PARAMETRELER!$D$4</f>
        <v>150018.75</v>
      </c>
      <c r="GU124" s="7">
        <f t="shared" si="354"/>
        <v>2800.3500000000004</v>
      </c>
      <c r="GV124" s="7">
        <f t="shared" si="355"/>
        <v>200.02500000000001</v>
      </c>
      <c r="GW124" s="7">
        <f t="shared" si="356"/>
        <v>17002.125</v>
      </c>
      <c r="GX124" s="7" cm="1">
        <f t="array" ref="GX124">SUMPRODUCT(--(SUM(G124,AC124,AY124,BU124,CQ124,DM124,EI124,FE124,GA124,GW124)&gt;PARAMETRELER!$D$21:$D$24), (SUM(G124,AC124,AY124,BU124,CQ124,DM124,EI124,FE124,GA124,GW124)-PARAMETRELER!$D$21:$D$24), {0.15;0.05;0.07;0.08})-SUM($H$2,H124,AD124,AZ124,BV124,CR124,DN124,EJ124,FF124,GB124)</f>
        <v>3400.4250000000029</v>
      </c>
      <c r="GY124" s="7">
        <f>PARAMETRELER!$D$17</f>
        <v>3400.4250000000029</v>
      </c>
      <c r="GZ124" s="7">
        <f t="shared" si="357"/>
        <v>170021.25</v>
      </c>
      <c r="HA124" s="7">
        <f t="shared" si="358"/>
        <v>153019.125</v>
      </c>
      <c r="HB124" s="7">
        <f t="shared" si="359"/>
        <v>20002.5</v>
      </c>
      <c r="HC124" s="5">
        <f>PARAMETRELER!$D$6</f>
        <v>20002.5</v>
      </c>
      <c r="HD124" s="7">
        <f t="shared" si="360"/>
        <v>0</v>
      </c>
      <c r="HE124" s="7">
        <f>IF(GS124&lt;=PARAMETRELER!$D$6,0,HD124*0.00759)</f>
        <v>0</v>
      </c>
      <c r="HF124" s="20">
        <f t="shared" si="471"/>
        <v>17002.125</v>
      </c>
      <c r="HG124" s="21">
        <f t="shared" si="472"/>
        <v>4100.5124999999998</v>
      </c>
      <c r="HH124" s="21">
        <f t="shared" si="473"/>
        <v>400.05</v>
      </c>
      <c r="HI124" s="20">
        <f t="shared" si="474"/>
        <v>24503.0625</v>
      </c>
      <c r="HJ124" s="44">
        <f t="shared" si="475"/>
        <v>1000.125</v>
      </c>
      <c r="HK124" s="45">
        <f t="shared" si="476"/>
        <v>23502.9375</v>
      </c>
      <c r="HM124" s="2">
        <v>122</v>
      </c>
      <c r="HN124" s="2" t="str">
        <f t="shared" si="477"/>
        <v xml:space="preserve"> AD SOYAD 122</v>
      </c>
      <c r="HO124" s="7">
        <f t="shared" si="361"/>
        <v>20002.5</v>
      </c>
      <c r="HP124" s="11">
        <f>PARAMETRELER!$D$4</f>
        <v>150018.75</v>
      </c>
      <c r="HQ124" s="7">
        <f t="shared" si="362"/>
        <v>2800.3500000000004</v>
      </c>
      <c r="HR124" s="7">
        <f t="shared" si="363"/>
        <v>200.02500000000001</v>
      </c>
      <c r="HS124" s="7">
        <f t="shared" si="364"/>
        <v>17002.125</v>
      </c>
      <c r="HT124" s="7" cm="1">
        <f t="array" ref="HT124">SUMPRODUCT(--(SUM(G124,AC124,AY124,BU124,CQ124,DM124,EI124,FE124,GA124,GW124,HS124)&gt;PARAMETRELER!$D$21:$D$24), (SUM(G124,AC124,AY124,BU124,CQ124,DM124,EI124,FE124,GA124,GW124,HS124)-PARAMETRELER!$D$21:$D$24), {0.15;0.05;0.07;0.08})-SUM($H$2,H124,AD124,AZ124,BV124,CR124,DN124,EJ124,FF124,GB124,GX124)</f>
        <v>3400.4249999999993</v>
      </c>
      <c r="HU124" s="7">
        <f>PARAMETRELER!$D$18</f>
        <v>3400.4249999999993</v>
      </c>
      <c r="HV124" s="7">
        <f t="shared" si="365"/>
        <v>187023.375</v>
      </c>
      <c r="HW124" s="7">
        <f t="shared" si="366"/>
        <v>170021.25</v>
      </c>
      <c r="HX124" s="7">
        <f t="shared" si="367"/>
        <v>20002.5</v>
      </c>
      <c r="HY124" s="5">
        <f>PARAMETRELER!$D$6</f>
        <v>20002.5</v>
      </c>
      <c r="HZ124" s="7">
        <f t="shared" si="368"/>
        <v>0</v>
      </c>
      <c r="IA124" s="7">
        <f>IF(HO124&lt;=PARAMETRELER!$D$6,0,HZ124*0.00759)</f>
        <v>0</v>
      </c>
      <c r="IB124" s="20">
        <f t="shared" si="478"/>
        <v>17002.125</v>
      </c>
      <c r="IC124" s="21">
        <f t="shared" si="479"/>
        <v>4100.5124999999998</v>
      </c>
      <c r="ID124" s="21">
        <f t="shared" si="480"/>
        <v>400.05</v>
      </c>
      <c r="IE124" s="20">
        <f t="shared" si="481"/>
        <v>24503.0625</v>
      </c>
      <c r="IF124" s="44">
        <f t="shared" si="482"/>
        <v>1000.125</v>
      </c>
      <c r="IG124" s="45">
        <f t="shared" si="483"/>
        <v>23502.9375</v>
      </c>
      <c r="II124" s="2">
        <v>122</v>
      </c>
      <c r="IJ124" s="2" t="str">
        <f t="shared" si="484"/>
        <v xml:space="preserve"> AD SOYAD 122</v>
      </c>
      <c r="IK124" s="7">
        <f t="shared" si="369"/>
        <v>20002.5</v>
      </c>
      <c r="IL124" s="11">
        <f>PARAMETRELER!$D$4</f>
        <v>150018.75</v>
      </c>
      <c r="IM124" s="7">
        <f t="shared" si="370"/>
        <v>2800.3500000000004</v>
      </c>
      <c r="IN124" s="7">
        <f t="shared" si="371"/>
        <v>200.02500000000001</v>
      </c>
      <c r="IO124" s="7">
        <f t="shared" si="372"/>
        <v>17002.125</v>
      </c>
      <c r="IP124" s="7" cm="1">
        <f t="array" ref="IP124">SUMPRODUCT(--(SUM(G124,AC124,AY124,BU124,CQ124,DM124,EI124,FE124,GA124,GW124,HS124,IO124)&gt;PARAMETRELER!$D$21:$D$24), (SUM(G124,AC124,AY124,BU124,CQ124,DM124,EI124,FE124,GA124,GW124,HS124,IO124)-PARAMETRELER!$D$21:$D$24), {0.15;0.05;0.07;0.08})-SUM($H$2,H124,AD124,AZ124,BV124,CR124,DN124,EJ124,FF124,GB124,GX124,HT124)</f>
        <v>3400.4249999999993</v>
      </c>
      <c r="IQ124" s="7">
        <f>PARAMETRELER!$D$19</f>
        <v>3400.4249999999993</v>
      </c>
      <c r="IR124" s="7">
        <f t="shared" si="373"/>
        <v>204025.5</v>
      </c>
      <c r="IS124" s="7">
        <f t="shared" si="374"/>
        <v>187023.375</v>
      </c>
      <c r="IT124" s="7">
        <f t="shared" si="375"/>
        <v>20002.5</v>
      </c>
      <c r="IU124" s="5">
        <f>PARAMETRELER!$D$6</f>
        <v>20002.5</v>
      </c>
      <c r="IV124" s="7">
        <f t="shared" si="376"/>
        <v>0</v>
      </c>
      <c r="IW124" s="7">
        <f>IF(IK124&lt;=PARAMETRELER!$D$6,0,IV124*0.00759)</f>
        <v>0</v>
      </c>
      <c r="IX124" s="20">
        <f t="shared" si="485"/>
        <v>17002.125</v>
      </c>
      <c r="IY124" s="21">
        <f t="shared" si="486"/>
        <v>4100.5124999999998</v>
      </c>
      <c r="IZ124" s="21">
        <f t="shared" si="487"/>
        <v>400.05</v>
      </c>
      <c r="JA124" s="20">
        <f t="shared" si="488"/>
        <v>24503.0625</v>
      </c>
      <c r="JB124" s="44">
        <f t="shared" si="489"/>
        <v>1000.125</v>
      </c>
      <c r="JC124" s="45">
        <f t="shared" si="490"/>
        <v>23502.9375</v>
      </c>
    </row>
    <row r="125" spans="1:263" ht="15.6" x14ac:dyDescent="0.3">
      <c r="A125" s="3">
        <v>123</v>
      </c>
      <c r="B125" s="3" t="str">
        <f>'YILLIK MALİYET RAPORU'!B125</f>
        <v xml:space="preserve"> AD SOYAD 123</v>
      </c>
      <c r="C125" s="4">
        <f>'YILLIK MALİYET RAPORU'!C125</f>
        <v>20002.5</v>
      </c>
      <c r="D125" s="4">
        <f>PARAMETRELER!$D$4</f>
        <v>150018.75</v>
      </c>
      <c r="E125" s="4">
        <f t="shared" si="202"/>
        <v>2800.3500000000004</v>
      </c>
      <c r="F125" s="4">
        <f t="shared" si="203"/>
        <v>200.02500000000001</v>
      </c>
      <c r="G125" s="4">
        <f t="shared" si="204"/>
        <v>17002.125</v>
      </c>
      <c r="H125" s="4" cm="1">
        <f t="array" ref="H125">SUMPRODUCT(--(SUM(G125:G125)&gt;PARAMETRELER!$D$21:$D$24), (SUM(G125:G125)-PARAMETRELER!$D$21:$D$24), {0.15;0.05;0.07;0.08})-SUM($H$2:$H$2)</f>
        <v>2550.3187499999999</v>
      </c>
      <c r="I125" s="4">
        <f>PARAMETRELER!$D$8</f>
        <v>2550.3187499999999</v>
      </c>
      <c r="J125" s="4">
        <f t="shared" si="379"/>
        <v>17002.125</v>
      </c>
      <c r="K125" s="4">
        <v>0</v>
      </c>
      <c r="L125" s="4">
        <f t="shared" si="206"/>
        <v>20002.5</v>
      </c>
      <c r="M125" s="4">
        <f>PARAMETRELER!$D$6</f>
        <v>20002.5</v>
      </c>
      <c r="N125" s="4">
        <f t="shared" si="313"/>
        <v>0</v>
      </c>
      <c r="O125" s="4">
        <f>IF(C125&lt;=PARAMETRELER!$D$6,0,N125*0.00759)</f>
        <v>0</v>
      </c>
      <c r="P125" s="20">
        <f t="shared" si="207"/>
        <v>17002.125</v>
      </c>
      <c r="Q125" s="21">
        <f t="shared" si="208"/>
        <v>4100.5124999999998</v>
      </c>
      <c r="R125" s="21">
        <f t="shared" si="209"/>
        <v>400.05</v>
      </c>
      <c r="S125" s="22">
        <f t="shared" si="210"/>
        <v>24503.0625</v>
      </c>
      <c r="T125" s="44">
        <f t="shared" si="211"/>
        <v>1000.125</v>
      </c>
      <c r="U125" s="45">
        <f t="shared" si="380"/>
        <v>23502.9375</v>
      </c>
      <c r="W125" s="3">
        <v>123</v>
      </c>
      <c r="X125" s="3" t="str">
        <f t="shared" si="212"/>
        <v xml:space="preserve"> AD SOYAD 123</v>
      </c>
      <c r="Y125" s="4">
        <f t="shared" si="213"/>
        <v>20002.5</v>
      </c>
      <c r="Z125" s="4">
        <f>PARAMETRELER!$D$4</f>
        <v>150018.75</v>
      </c>
      <c r="AA125" s="4">
        <f t="shared" si="381"/>
        <v>2800.3500000000004</v>
      </c>
      <c r="AB125" s="4">
        <f t="shared" si="382"/>
        <v>200.02500000000001</v>
      </c>
      <c r="AC125" s="4">
        <f t="shared" si="383"/>
        <v>17002.125</v>
      </c>
      <c r="AD125" s="4" cm="1">
        <f t="array" ref="AD125">SUMPRODUCT(--(SUM(G125,AC125)&gt;PARAMETRELER!$D$21:$D$24), (SUM(G125,AC125)-PARAMETRELER!$D$21:$D$24), {0.15;0.05;0.07;0.08})-SUM($H$2,H125)</f>
        <v>2550.3187499999999</v>
      </c>
      <c r="AE125" s="4">
        <f>PARAMETRELER!$D$9</f>
        <v>2550.3187499999999</v>
      </c>
      <c r="AF125" s="4">
        <f t="shared" si="384"/>
        <v>34004.25</v>
      </c>
      <c r="AG125" s="4">
        <f t="shared" si="385"/>
        <v>17002.125</v>
      </c>
      <c r="AH125" s="4">
        <f t="shared" si="386"/>
        <v>20002.5</v>
      </c>
      <c r="AI125" s="4">
        <f>PARAMETRELER!$D$6</f>
        <v>20002.5</v>
      </c>
      <c r="AJ125" s="4">
        <f t="shared" si="316"/>
        <v>0</v>
      </c>
      <c r="AK125" s="4">
        <f>IF(Y125&lt;=PARAMETRELER!$D$6,0,AJ125*0.00759)</f>
        <v>0</v>
      </c>
      <c r="AL125" s="20">
        <f t="shared" si="387"/>
        <v>17002.125</v>
      </c>
      <c r="AM125" s="21">
        <f t="shared" si="388"/>
        <v>4100.5124999999998</v>
      </c>
      <c r="AN125" s="21">
        <f t="shared" si="389"/>
        <v>400.05</v>
      </c>
      <c r="AO125" s="22">
        <f t="shared" si="390"/>
        <v>24503.0625</v>
      </c>
      <c r="AP125" s="44">
        <f t="shared" si="391"/>
        <v>1000.125</v>
      </c>
      <c r="AQ125" s="45">
        <f t="shared" si="392"/>
        <v>23502.9375</v>
      </c>
      <c r="AS125" s="3">
        <v>123</v>
      </c>
      <c r="AT125" s="3" t="str">
        <f t="shared" si="393"/>
        <v xml:space="preserve"> AD SOYAD 123</v>
      </c>
      <c r="AU125" s="4">
        <f t="shared" si="394"/>
        <v>20002.5</v>
      </c>
      <c r="AV125" s="4">
        <f>PARAMETRELER!$D$4</f>
        <v>150018.75</v>
      </c>
      <c r="AW125" s="4">
        <f t="shared" si="395"/>
        <v>2800.3500000000004</v>
      </c>
      <c r="AX125" s="4">
        <f t="shared" si="396"/>
        <v>200.02500000000001</v>
      </c>
      <c r="AY125" s="4">
        <f t="shared" si="397"/>
        <v>17002.125</v>
      </c>
      <c r="AZ125" s="4" cm="1">
        <f t="array" ref="AZ125">SUMPRODUCT(--(SUM(G125,AC125,AY125)&gt;PARAMETRELER!$D$21:$D$24), (SUM(G125,AC125,AY125)-PARAMETRELER!$D$21:$D$24), {0.15;0.05;0.07;0.08})-SUM($H$2,H125,AD125)</f>
        <v>2550.3187499999995</v>
      </c>
      <c r="BA125" s="4">
        <f>PARAMETRELER!$D$10</f>
        <v>2550.3187499999995</v>
      </c>
      <c r="BB125" s="4">
        <f t="shared" si="398"/>
        <v>51006.375</v>
      </c>
      <c r="BC125" s="4">
        <f t="shared" si="399"/>
        <v>34004.25</v>
      </c>
      <c r="BD125" s="4">
        <f t="shared" si="400"/>
        <v>20002.5</v>
      </c>
      <c r="BE125" s="4">
        <f>PARAMETRELER!$D$6</f>
        <v>20002.5</v>
      </c>
      <c r="BF125" s="4">
        <f t="shared" si="319"/>
        <v>0</v>
      </c>
      <c r="BG125" s="4">
        <f>IF(AU125&lt;=PARAMETRELER!$D$6,0,BF125*0.00759)</f>
        <v>0</v>
      </c>
      <c r="BH125" s="20">
        <f t="shared" si="401"/>
        <v>17002.125</v>
      </c>
      <c r="BI125" s="21">
        <f t="shared" si="402"/>
        <v>4100.5124999999998</v>
      </c>
      <c r="BJ125" s="21">
        <f t="shared" si="403"/>
        <v>400.05</v>
      </c>
      <c r="BK125" s="22">
        <f t="shared" si="404"/>
        <v>24503.0625</v>
      </c>
      <c r="BL125" s="44">
        <f t="shared" si="405"/>
        <v>1000.125</v>
      </c>
      <c r="BM125" s="45">
        <f t="shared" si="406"/>
        <v>23502.9375</v>
      </c>
      <c r="BO125" s="3">
        <v>123</v>
      </c>
      <c r="BP125" s="3" t="str">
        <f t="shared" si="407"/>
        <v xml:space="preserve"> AD SOYAD 123</v>
      </c>
      <c r="BQ125" s="4">
        <f t="shared" si="408"/>
        <v>20002.5</v>
      </c>
      <c r="BR125" s="4">
        <f>PARAMETRELER!$D$4</f>
        <v>150018.75</v>
      </c>
      <c r="BS125" s="4">
        <f t="shared" si="409"/>
        <v>2800.3500000000004</v>
      </c>
      <c r="BT125" s="4">
        <f t="shared" si="410"/>
        <v>200.02500000000001</v>
      </c>
      <c r="BU125" s="4">
        <f t="shared" si="411"/>
        <v>17002.125</v>
      </c>
      <c r="BV125" s="4" cm="1">
        <f t="array" ref="BV125">SUMPRODUCT(--(SUM(G125,AC125,AY125,BU125)&gt;PARAMETRELER!$D$21:$D$24), (SUM(G125,AC125,AY125,BU125)-PARAMETRELER!$D$21:$D$24), {0.15;0.05;0.07;0.08})-SUM($H$2,H125,AD125,AZ125)</f>
        <v>2550.3187500000004</v>
      </c>
      <c r="BW125" s="4">
        <f>PARAMETRELER!$D$11</f>
        <v>2550.3187500000004</v>
      </c>
      <c r="BX125" s="4">
        <f t="shared" si="412"/>
        <v>68008.5</v>
      </c>
      <c r="BY125" s="4">
        <f t="shared" si="413"/>
        <v>51006.375</v>
      </c>
      <c r="BZ125" s="4">
        <f t="shared" si="414"/>
        <v>20002.5</v>
      </c>
      <c r="CA125" s="4">
        <f>PARAMETRELER!$D$6</f>
        <v>20002.5</v>
      </c>
      <c r="CB125" s="4">
        <f t="shared" si="322"/>
        <v>0</v>
      </c>
      <c r="CC125" s="4">
        <f>IF(BQ125&lt;=PARAMETRELER!$D$6,0,CB125*0.00759)</f>
        <v>0</v>
      </c>
      <c r="CD125" s="20">
        <f t="shared" si="415"/>
        <v>17002.125</v>
      </c>
      <c r="CE125" s="21">
        <f t="shared" si="416"/>
        <v>4100.5124999999998</v>
      </c>
      <c r="CF125" s="21">
        <f t="shared" si="417"/>
        <v>400.05</v>
      </c>
      <c r="CG125" s="22">
        <f t="shared" si="418"/>
        <v>24503.0625</v>
      </c>
      <c r="CH125" s="44">
        <f t="shared" si="419"/>
        <v>1000.125</v>
      </c>
      <c r="CI125" s="45">
        <f t="shared" si="420"/>
        <v>23502.9375</v>
      </c>
      <c r="CK125" s="3">
        <v>123</v>
      </c>
      <c r="CL125" s="3" t="str">
        <f t="shared" si="421"/>
        <v xml:space="preserve"> AD SOYAD 123</v>
      </c>
      <c r="CM125" s="4">
        <f t="shared" si="422"/>
        <v>20002.5</v>
      </c>
      <c r="CN125" s="4">
        <f>PARAMETRELER!$D$4</f>
        <v>150018.75</v>
      </c>
      <c r="CO125" s="4">
        <f t="shared" si="423"/>
        <v>2800.3500000000004</v>
      </c>
      <c r="CP125" s="4">
        <f t="shared" si="424"/>
        <v>200.02500000000001</v>
      </c>
      <c r="CQ125" s="4">
        <f t="shared" si="425"/>
        <v>17002.125</v>
      </c>
      <c r="CR125" s="4" cm="1">
        <f t="array" ref="CR125">SUMPRODUCT(--(SUM(G125,AC125,AY125,BU125,CQ125)&gt;PARAMETRELER!$D$21:$D$24), (SUM(G125,AC125,AY125,BU125,CQ125)-PARAMETRELER!$D$21:$D$24), {0.15;0.05;0.07;0.08})-SUM($H$2,H125,AD125,AZ125,BV125)</f>
        <v>2550.3187500000004</v>
      </c>
      <c r="CS125" s="4">
        <f>PARAMETRELER!$D$12</f>
        <v>2550.3187500000004</v>
      </c>
      <c r="CT125" s="4">
        <f t="shared" si="426"/>
        <v>85010.625</v>
      </c>
      <c r="CU125" s="4">
        <f t="shared" si="427"/>
        <v>68008.5</v>
      </c>
      <c r="CV125" s="4">
        <f t="shared" si="428"/>
        <v>20002.5</v>
      </c>
      <c r="CW125" s="4">
        <f>PARAMETRELER!$D$6</f>
        <v>20002.5</v>
      </c>
      <c r="CX125" s="4">
        <f t="shared" si="325"/>
        <v>0</v>
      </c>
      <c r="CY125" s="4">
        <f>IF(CM125&lt;=PARAMETRELER!$D$6,0,CX125*0.00759)</f>
        <v>0</v>
      </c>
      <c r="CZ125" s="20">
        <f t="shared" si="429"/>
        <v>17002.125</v>
      </c>
      <c r="DA125" s="21">
        <f t="shared" si="430"/>
        <v>4100.5124999999998</v>
      </c>
      <c r="DB125" s="21">
        <f t="shared" si="431"/>
        <v>400.05</v>
      </c>
      <c r="DC125" s="22">
        <f t="shared" si="432"/>
        <v>24503.0625</v>
      </c>
      <c r="DD125" s="44">
        <f t="shared" si="433"/>
        <v>1000.125</v>
      </c>
      <c r="DE125" s="45">
        <f t="shared" si="434"/>
        <v>23502.9375</v>
      </c>
      <c r="DG125" s="3">
        <v>123</v>
      </c>
      <c r="DH125" s="3" t="str">
        <f t="shared" si="435"/>
        <v xml:space="preserve"> AD SOYAD 123</v>
      </c>
      <c r="DI125" s="4">
        <f t="shared" si="436"/>
        <v>20002.5</v>
      </c>
      <c r="DJ125" s="4">
        <f>PARAMETRELER!$D$4</f>
        <v>150018.75</v>
      </c>
      <c r="DK125" s="4">
        <f t="shared" si="437"/>
        <v>2800.3500000000004</v>
      </c>
      <c r="DL125" s="4">
        <f t="shared" si="438"/>
        <v>200.02500000000001</v>
      </c>
      <c r="DM125" s="4">
        <f t="shared" si="439"/>
        <v>17002.125</v>
      </c>
      <c r="DN125" s="4" cm="1">
        <f t="array" ref="DN125">SUMPRODUCT(--(SUM(G125,AC125,AY125,BU125,CQ125,DM125)&gt;PARAMETRELER!$D$21:$D$24), (SUM(G125,AC125,AY125,BU125,CQ125,DM125)-PARAMETRELER!$D$21:$D$24), {0.15;0.05;0.07;0.08})-SUM($H$2,H125,AD125,AZ125,BV125,CR125)</f>
        <v>2550.3187499999985</v>
      </c>
      <c r="DO125" s="4">
        <f>PARAMETRELER!$D$13</f>
        <v>2550.3187499999985</v>
      </c>
      <c r="DP125" s="4">
        <f t="shared" si="440"/>
        <v>102012.75</v>
      </c>
      <c r="DQ125" s="4">
        <f t="shared" si="441"/>
        <v>85010.625</v>
      </c>
      <c r="DR125" s="4">
        <f t="shared" si="442"/>
        <v>20002.5</v>
      </c>
      <c r="DS125" s="4">
        <f>PARAMETRELER!$D$6</f>
        <v>20002.5</v>
      </c>
      <c r="DT125" s="4">
        <f t="shared" si="328"/>
        <v>0</v>
      </c>
      <c r="DU125" s="4">
        <f>IF(DI125&lt;=PARAMETRELER!$D$6,0,DT125*0.00759)</f>
        <v>0</v>
      </c>
      <c r="DV125" s="20">
        <f t="shared" si="443"/>
        <v>17002.125</v>
      </c>
      <c r="DW125" s="21">
        <f t="shared" si="444"/>
        <v>4100.5124999999998</v>
      </c>
      <c r="DX125" s="21">
        <f t="shared" si="445"/>
        <v>400.05</v>
      </c>
      <c r="DY125" s="22">
        <f t="shared" si="446"/>
        <v>24503.0625</v>
      </c>
      <c r="DZ125" s="44">
        <f t="shared" si="447"/>
        <v>1000.125</v>
      </c>
      <c r="EA125" s="45">
        <f t="shared" si="448"/>
        <v>23502.9375</v>
      </c>
      <c r="EC125" s="3">
        <v>123</v>
      </c>
      <c r="ED125" s="3" t="str">
        <f t="shared" si="449"/>
        <v xml:space="preserve"> AD SOYAD 123</v>
      </c>
      <c r="EE125" s="4">
        <f t="shared" si="329"/>
        <v>20002.5</v>
      </c>
      <c r="EF125" s="4">
        <f>PARAMETRELER!$D$4</f>
        <v>150018.75</v>
      </c>
      <c r="EG125" s="4">
        <f t="shared" si="330"/>
        <v>2800.3500000000004</v>
      </c>
      <c r="EH125" s="4">
        <f t="shared" si="331"/>
        <v>200.02500000000001</v>
      </c>
      <c r="EI125" s="4">
        <f t="shared" si="332"/>
        <v>17002.125</v>
      </c>
      <c r="EJ125" s="4" cm="1">
        <f t="array" ref="EJ125">SUMPRODUCT(--(SUM(G125,AC125,AY125,BU125,CQ125,DM125,EI125)&gt;PARAMETRELER!$D$21:$D$24), (SUM(G125,AC125,AY125,BU125,CQ125,DM125,EI125)-PARAMETRELER!$D$21:$D$24), {0.15;0.05;0.07;0.08})-SUM($H$2,H125,AD125,AZ125,BV125,CR125,DN125)</f>
        <v>3001.0625000000036</v>
      </c>
      <c r="EK125" s="4">
        <f>PARAMETRELER!$D$14</f>
        <v>3001.0625000000036</v>
      </c>
      <c r="EL125" s="4">
        <f t="shared" si="333"/>
        <v>119014.875</v>
      </c>
      <c r="EM125" s="4">
        <f t="shared" si="334"/>
        <v>102012.75</v>
      </c>
      <c r="EN125" s="4">
        <f t="shared" si="335"/>
        <v>20002.5</v>
      </c>
      <c r="EO125" s="4">
        <f>PARAMETRELER!$D$6</f>
        <v>20002.5</v>
      </c>
      <c r="EP125" s="4">
        <f t="shared" si="336"/>
        <v>0</v>
      </c>
      <c r="EQ125" s="4">
        <f>IF(EE125&lt;=PARAMETRELER!$D$6,0,EP125*0.00759)</f>
        <v>0</v>
      </c>
      <c r="ER125" s="20">
        <f t="shared" si="450"/>
        <v>17002.125</v>
      </c>
      <c r="ES125" s="21">
        <f t="shared" si="451"/>
        <v>4100.5124999999998</v>
      </c>
      <c r="ET125" s="21">
        <f t="shared" si="452"/>
        <v>400.05</v>
      </c>
      <c r="EU125" s="22">
        <f t="shared" si="453"/>
        <v>24503.0625</v>
      </c>
      <c r="EV125" s="44">
        <f t="shared" si="454"/>
        <v>1000.125</v>
      </c>
      <c r="EW125" s="45">
        <f t="shared" si="455"/>
        <v>23502.9375</v>
      </c>
      <c r="EY125" s="3">
        <v>123</v>
      </c>
      <c r="EZ125" s="3" t="str">
        <f t="shared" si="456"/>
        <v xml:space="preserve"> AD SOYAD 123</v>
      </c>
      <c r="FA125" s="4">
        <f t="shared" si="337"/>
        <v>20002.5</v>
      </c>
      <c r="FB125" s="4">
        <f>PARAMETRELER!$D$4</f>
        <v>150018.75</v>
      </c>
      <c r="FC125" s="4">
        <f t="shared" si="338"/>
        <v>2800.3500000000004</v>
      </c>
      <c r="FD125" s="4">
        <f t="shared" si="339"/>
        <v>200.02500000000001</v>
      </c>
      <c r="FE125" s="4">
        <f t="shared" si="340"/>
        <v>17002.125</v>
      </c>
      <c r="FF125" s="4" cm="1">
        <f t="array" ref="FF125">SUMPRODUCT(--(SUM(G125,AC125,AY125,BU125,CQ125,DM125,EI125,FE125)&gt;PARAMETRELER!$D$21:$D$24), (SUM(G125,AC125,AY125,BU125,CQ125,DM125,EI125,FE125)-PARAMETRELER!$D$21:$D$24), {0.15;0.05;0.07;0.08})-SUM($H$2,H125,AD125,AZ125,BV125,CR125,DN125,EJ125)</f>
        <v>3400.4249999999956</v>
      </c>
      <c r="FG125" s="4">
        <f>PARAMETRELER!$D$15</f>
        <v>3400.4249999999956</v>
      </c>
      <c r="FH125" s="4">
        <f t="shared" si="341"/>
        <v>136017</v>
      </c>
      <c r="FI125" s="4">
        <f t="shared" si="342"/>
        <v>119014.875</v>
      </c>
      <c r="FJ125" s="4">
        <f t="shared" si="343"/>
        <v>20002.5</v>
      </c>
      <c r="FK125" s="4">
        <f>PARAMETRELER!$D$6</f>
        <v>20002.5</v>
      </c>
      <c r="FL125" s="4">
        <f t="shared" si="344"/>
        <v>0</v>
      </c>
      <c r="FM125" s="4">
        <f>IF(FA125&lt;=PARAMETRELER!$D$6,0,FL125*0.00759)</f>
        <v>0</v>
      </c>
      <c r="FN125" s="20">
        <f t="shared" si="457"/>
        <v>17002.125</v>
      </c>
      <c r="FO125" s="21">
        <f t="shared" si="458"/>
        <v>4100.5124999999998</v>
      </c>
      <c r="FP125" s="21">
        <f t="shared" si="459"/>
        <v>400.05</v>
      </c>
      <c r="FQ125" s="22">
        <f t="shared" si="460"/>
        <v>24503.0625</v>
      </c>
      <c r="FR125" s="44">
        <f t="shared" si="461"/>
        <v>1000.125</v>
      </c>
      <c r="FS125" s="45">
        <f t="shared" si="462"/>
        <v>23502.9375</v>
      </c>
      <c r="FU125" s="3">
        <v>123</v>
      </c>
      <c r="FV125" s="3" t="str">
        <f t="shared" si="463"/>
        <v xml:space="preserve"> AD SOYAD 123</v>
      </c>
      <c r="FW125" s="4">
        <f t="shared" si="345"/>
        <v>20002.5</v>
      </c>
      <c r="FX125" s="4">
        <f>PARAMETRELER!$D$4</f>
        <v>150018.75</v>
      </c>
      <c r="FY125" s="4">
        <f t="shared" si="346"/>
        <v>2800.3500000000004</v>
      </c>
      <c r="FZ125" s="4">
        <f t="shared" si="347"/>
        <v>200.02500000000001</v>
      </c>
      <c r="GA125" s="4">
        <f t="shared" si="348"/>
        <v>17002.125</v>
      </c>
      <c r="GB125" s="4" cm="1">
        <f t="array" ref="GB125">SUMPRODUCT(--(SUM(G125,AC125,AY125,BU125,CQ125,DM125,EI125,FE125,GA125)&gt;PARAMETRELER!$D$21:$D$24), (SUM(G125,AC125,AY125,BU125,CQ125,DM125,EI125,FE125,GA125)-PARAMETRELER!$D$21:$D$24), {0.15;0.05;0.07;0.08})-SUM($H$2,H125,AD125,AZ125,BV125,CR125,DN125,EJ125,FF125)</f>
        <v>3400.4249999999993</v>
      </c>
      <c r="GC125" s="4">
        <f>PARAMETRELER!$D$16</f>
        <v>3400.4249999999993</v>
      </c>
      <c r="GD125" s="4">
        <f t="shared" si="349"/>
        <v>153019.125</v>
      </c>
      <c r="GE125" s="4">
        <f t="shared" si="350"/>
        <v>136017</v>
      </c>
      <c r="GF125" s="4">
        <f t="shared" si="351"/>
        <v>20002.5</v>
      </c>
      <c r="GG125" s="4">
        <f>PARAMETRELER!$D$6</f>
        <v>20002.5</v>
      </c>
      <c r="GH125" s="4">
        <f t="shared" si="352"/>
        <v>0</v>
      </c>
      <c r="GI125" s="4">
        <f>IF(FW125&lt;=PARAMETRELER!$D$6,0,GH125*0.00759)</f>
        <v>0</v>
      </c>
      <c r="GJ125" s="20">
        <f t="shared" si="464"/>
        <v>17002.125</v>
      </c>
      <c r="GK125" s="21">
        <f t="shared" si="465"/>
        <v>4100.5124999999998</v>
      </c>
      <c r="GL125" s="21">
        <f t="shared" si="466"/>
        <v>400.05</v>
      </c>
      <c r="GM125" s="22">
        <f t="shared" si="467"/>
        <v>24503.0625</v>
      </c>
      <c r="GN125" s="44">
        <f t="shared" si="468"/>
        <v>1000.125</v>
      </c>
      <c r="GO125" s="45">
        <f t="shared" si="469"/>
        <v>23502.9375</v>
      </c>
      <c r="GQ125" s="3">
        <v>123</v>
      </c>
      <c r="GR125" s="3" t="str">
        <f t="shared" si="470"/>
        <v xml:space="preserve"> AD SOYAD 123</v>
      </c>
      <c r="GS125" s="4">
        <f t="shared" si="353"/>
        <v>20002.5</v>
      </c>
      <c r="GT125" s="4">
        <f>PARAMETRELER!$D$4</f>
        <v>150018.75</v>
      </c>
      <c r="GU125" s="4">
        <f t="shared" si="354"/>
        <v>2800.3500000000004</v>
      </c>
      <c r="GV125" s="4">
        <f t="shared" si="355"/>
        <v>200.02500000000001</v>
      </c>
      <c r="GW125" s="4">
        <f t="shared" si="356"/>
        <v>17002.125</v>
      </c>
      <c r="GX125" s="4" cm="1">
        <f t="array" ref="GX125">SUMPRODUCT(--(SUM(G125,AC125,AY125,BU125,CQ125,DM125,EI125,FE125,GA125,GW125)&gt;PARAMETRELER!$D$21:$D$24), (SUM(G125,AC125,AY125,BU125,CQ125,DM125,EI125,FE125,GA125,GW125)-PARAMETRELER!$D$21:$D$24), {0.15;0.05;0.07;0.08})-SUM($H$2,H125,AD125,AZ125,BV125,CR125,DN125,EJ125,FF125,GB125)</f>
        <v>3400.4250000000029</v>
      </c>
      <c r="GY125" s="4">
        <f>PARAMETRELER!$D$17</f>
        <v>3400.4250000000029</v>
      </c>
      <c r="GZ125" s="4">
        <f t="shared" si="357"/>
        <v>170021.25</v>
      </c>
      <c r="HA125" s="4">
        <f t="shared" si="358"/>
        <v>153019.125</v>
      </c>
      <c r="HB125" s="4">
        <f t="shared" si="359"/>
        <v>20002.5</v>
      </c>
      <c r="HC125" s="4">
        <f>PARAMETRELER!$D$6</f>
        <v>20002.5</v>
      </c>
      <c r="HD125" s="4">
        <f t="shared" si="360"/>
        <v>0</v>
      </c>
      <c r="HE125" s="4">
        <f>IF(GS125&lt;=PARAMETRELER!$D$6,0,HD125*0.00759)</f>
        <v>0</v>
      </c>
      <c r="HF125" s="20">
        <f t="shared" si="471"/>
        <v>17002.125</v>
      </c>
      <c r="HG125" s="21">
        <f t="shared" si="472"/>
        <v>4100.5124999999998</v>
      </c>
      <c r="HH125" s="21">
        <f t="shared" si="473"/>
        <v>400.05</v>
      </c>
      <c r="HI125" s="22">
        <f t="shared" si="474"/>
        <v>24503.0625</v>
      </c>
      <c r="HJ125" s="44">
        <f t="shared" si="475"/>
        <v>1000.125</v>
      </c>
      <c r="HK125" s="45">
        <f t="shared" si="476"/>
        <v>23502.9375</v>
      </c>
      <c r="HM125" s="3">
        <v>123</v>
      </c>
      <c r="HN125" s="3" t="str">
        <f t="shared" si="477"/>
        <v xml:space="preserve"> AD SOYAD 123</v>
      </c>
      <c r="HO125" s="4">
        <f t="shared" si="361"/>
        <v>20002.5</v>
      </c>
      <c r="HP125" s="4">
        <f>PARAMETRELER!$D$4</f>
        <v>150018.75</v>
      </c>
      <c r="HQ125" s="4">
        <f t="shared" si="362"/>
        <v>2800.3500000000004</v>
      </c>
      <c r="HR125" s="4">
        <f t="shared" si="363"/>
        <v>200.02500000000001</v>
      </c>
      <c r="HS125" s="4">
        <f t="shared" si="364"/>
        <v>17002.125</v>
      </c>
      <c r="HT125" s="4" cm="1">
        <f t="array" ref="HT125">SUMPRODUCT(--(SUM(G125,AC125,AY125,BU125,CQ125,DM125,EI125,FE125,GA125,GW125,HS125)&gt;PARAMETRELER!$D$21:$D$24), (SUM(G125,AC125,AY125,BU125,CQ125,DM125,EI125,FE125,GA125,GW125,HS125)-PARAMETRELER!$D$21:$D$24), {0.15;0.05;0.07;0.08})-SUM($H$2,H125,AD125,AZ125,BV125,CR125,DN125,EJ125,FF125,GB125,GX125)</f>
        <v>3400.4249999999993</v>
      </c>
      <c r="HU125" s="4">
        <f>PARAMETRELER!$D$18</f>
        <v>3400.4249999999993</v>
      </c>
      <c r="HV125" s="4">
        <f t="shared" si="365"/>
        <v>187023.375</v>
      </c>
      <c r="HW125" s="4">
        <f t="shared" si="366"/>
        <v>170021.25</v>
      </c>
      <c r="HX125" s="4">
        <f t="shared" si="367"/>
        <v>20002.5</v>
      </c>
      <c r="HY125" s="4">
        <f>PARAMETRELER!$D$6</f>
        <v>20002.5</v>
      </c>
      <c r="HZ125" s="4">
        <f t="shared" si="368"/>
        <v>0</v>
      </c>
      <c r="IA125" s="4">
        <f>IF(HO125&lt;=PARAMETRELER!$D$6,0,HZ125*0.00759)</f>
        <v>0</v>
      </c>
      <c r="IB125" s="20">
        <f t="shared" si="478"/>
        <v>17002.125</v>
      </c>
      <c r="IC125" s="21">
        <f t="shared" si="479"/>
        <v>4100.5124999999998</v>
      </c>
      <c r="ID125" s="21">
        <f t="shared" si="480"/>
        <v>400.05</v>
      </c>
      <c r="IE125" s="22">
        <f t="shared" si="481"/>
        <v>24503.0625</v>
      </c>
      <c r="IF125" s="44">
        <f t="shared" si="482"/>
        <v>1000.125</v>
      </c>
      <c r="IG125" s="45">
        <f t="shared" si="483"/>
        <v>23502.9375</v>
      </c>
      <c r="II125" s="3">
        <v>123</v>
      </c>
      <c r="IJ125" s="3" t="str">
        <f t="shared" si="484"/>
        <v xml:space="preserve"> AD SOYAD 123</v>
      </c>
      <c r="IK125" s="4">
        <f t="shared" si="369"/>
        <v>20002.5</v>
      </c>
      <c r="IL125" s="4">
        <f>PARAMETRELER!$D$4</f>
        <v>150018.75</v>
      </c>
      <c r="IM125" s="4">
        <f t="shared" si="370"/>
        <v>2800.3500000000004</v>
      </c>
      <c r="IN125" s="4">
        <f t="shared" si="371"/>
        <v>200.02500000000001</v>
      </c>
      <c r="IO125" s="4">
        <f t="shared" si="372"/>
        <v>17002.125</v>
      </c>
      <c r="IP125" s="4" cm="1">
        <f t="array" ref="IP125">SUMPRODUCT(--(SUM(G125,AC125,AY125,BU125,CQ125,DM125,EI125,FE125,GA125,GW125,HS125,IO125)&gt;PARAMETRELER!$D$21:$D$24), (SUM(G125,AC125,AY125,BU125,CQ125,DM125,EI125,FE125,GA125,GW125,HS125,IO125)-PARAMETRELER!$D$21:$D$24), {0.15;0.05;0.07;0.08})-SUM($H$2,H125,AD125,AZ125,BV125,CR125,DN125,EJ125,FF125,GB125,GX125,HT125)</f>
        <v>3400.4249999999993</v>
      </c>
      <c r="IQ125" s="4">
        <f>PARAMETRELER!$D$19</f>
        <v>3400.4249999999993</v>
      </c>
      <c r="IR125" s="4">
        <f t="shared" si="373"/>
        <v>204025.5</v>
      </c>
      <c r="IS125" s="4">
        <f t="shared" si="374"/>
        <v>187023.375</v>
      </c>
      <c r="IT125" s="4">
        <f t="shared" si="375"/>
        <v>20002.5</v>
      </c>
      <c r="IU125" s="4">
        <f>PARAMETRELER!$D$6</f>
        <v>20002.5</v>
      </c>
      <c r="IV125" s="4">
        <f t="shared" si="376"/>
        <v>0</v>
      </c>
      <c r="IW125" s="4">
        <f>IF(IK125&lt;=PARAMETRELER!$D$6,0,IV125*0.00759)</f>
        <v>0</v>
      </c>
      <c r="IX125" s="20">
        <f t="shared" si="485"/>
        <v>17002.125</v>
      </c>
      <c r="IY125" s="21">
        <f t="shared" si="486"/>
        <v>4100.5124999999998</v>
      </c>
      <c r="IZ125" s="21">
        <f t="shared" si="487"/>
        <v>400.05</v>
      </c>
      <c r="JA125" s="22">
        <f t="shared" si="488"/>
        <v>24503.0625</v>
      </c>
      <c r="JB125" s="44">
        <f t="shared" si="489"/>
        <v>1000.125</v>
      </c>
      <c r="JC125" s="45">
        <f t="shared" si="490"/>
        <v>23502.9375</v>
      </c>
    </row>
    <row r="126" spans="1:263" ht="15.6" x14ac:dyDescent="0.3">
      <c r="A126" s="2">
        <v>124</v>
      </c>
      <c r="B126" s="2" t="str">
        <f>'YILLIK MALİYET RAPORU'!B126</f>
        <v xml:space="preserve"> AD SOYAD 124</v>
      </c>
      <c r="C126" s="7">
        <f>'YILLIK MALİYET RAPORU'!C126</f>
        <v>20002.5</v>
      </c>
      <c r="D126" s="11">
        <f>PARAMETRELER!$D$4</f>
        <v>150018.75</v>
      </c>
      <c r="E126" s="7">
        <f t="shared" si="202"/>
        <v>2800.3500000000004</v>
      </c>
      <c r="F126" s="7">
        <f t="shared" si="203"/>
        <v>200.02500000000001</v>
      </c>
      <c r="G126" s="7">
        <f t="shared" si="204"/>
        <v>17002.125</v>
      </c>
      <c r="H126" s="7" cm="1">
        <f t="array" ref="H126">SUMPRODUCT(--(SUM(G126:G126)&gt;PARAMETRELER!$D$21:$D$24), (SUM(G126:G126)-PARAMETRELER!$D$21:$D$24), {0.15;0.05;0.07;0.08})-SUM($H$2:$H$2)</f>
        <v>2550.3187499999999</v>
      </c>
      <c r="I126" s="7">
        <f>PARAMETRELER!$D$8</f>
        <v>2550.3187499999999</v>
      </c>
      <c r="J126" s="7">
        <f t="shared" si="379"/>
        <v>17002.125</v>
      </c>
      <c r="K126" s="7">
        <v>0</v>
      </c>
      <c r="L126" s="7">
        <f t="shared" si="206"/>
        <v>20002.5</v>
      </c>
      <c r="M126" s="5">
        <f>PARAMETRELER!$D$6</f>
        <v>20002.5</v>
      </c>
      <c r="N126" s="7">
        <f t="shared" si="313"/>
        <v>0</v>
      </c>
      <c r="O126" s="7">
        <f>IF(C126&lt;=PARAMETRELER!$D$6,0,N126*0.00759)</f>
        <v>0</v>
      </c>
      <c r="P126" s="20">
        <f t="shared" si="207"/>
        <v>17002.125</v>
      </c>
      <c r="Q126" s="21">
        <f t="shared" si="208"/>
        <v>4100.5124999999998</v>
      </c>
      <c r="R126" s="21">
        <f t="shared" si="209"/>
        <v>400.05</v>
      </c>
      <c r="S126" s="20">
        <f t="shared" si="210"/>
        <v>24503.0625</v>
      </c>
      <c r="T126" s="44">
        <f t="shared" si="211"/>
        <v>1000.125</v>
      </c>
      <c r="U126" s="45">
        <f t="shared" si="380"/>
        <v>23502.9375</v>
      </c>
      <c r="W126" s="2">
        <v>124</v>
      </c>
      <c r="X126" s="2" t="str">
        <f t="shared" si="212"/>
        <v xml:space="preserve"> AD SOYAD 124</v>
      </c>
      <c r="Y126" s="7">
        <f t="shared" si="213"/>
        <v>20002.5</v>
      </c>
      <c r="Z126" s="11">
        <f>PARAMETRELER!$D$4</f>
        <v>150018.75</v>
      </c>
      <c r="AA126" s="7">
        <f t="shared" si="381"/>
        <v>2800.3500000000004</v>
      </c>
      <c r="AB126" s="7">
        <f t="shared" si="382"/>
        <v>200.02500000000001</v>
      </c>
      <c r="AC126" s="7">
        <f t="shared" si="383"/>
        <v>17002.125</v>
      </c>
      <c r="AD126" s="7" cm="1">
        <f t="array" ref="AD126">SUMPRODUCT(--(SUM(G126,AC126)&gt;PARAMETRELER!$D$21:$D$24), (SUM(G126,AC126)-PARAMETRELER!$D$21:$D$24), {0.15;0.05;0.07;0.08})-SUM($H$2,H126)</f>
        <v>2550.3187499999999</v>
      </c>
      <c r="AE126" s="7">
        <f>PARAMETRELER!$D$9</f>
        <v>2550.3187499999999</v>
      </c>
      <c r="AF126" s="7">
        <f t="shared" si="384"/>
        <v>34004.25</v>
      </c>
      <c r="AG126" s="7">
        <f t="shared" si="385"/>
        <v>17002.125</v>
      </c>
      <c r="AH126" s="7">
        <f t="shared" si="386"/>
        <v>20002.5</v>
      </c>
      <c r="AI126" s="5">
        <f>PARAMETRELER!$D$6</f>
        <v>20002.5</v>
      </c>
      <c r="AJ126" s="7">
        <f t="shared" si="316"/>
        <v>0</v>
      </c>
      <c r="AK126" s="7">
        <f>IF(Y126&lt;=PARAMETRELER!$D$6,0,AJ126*0.00759)</f>
        <v>0</v>
      </c>
      <c r="AL126" s="20">
        <f t="shared" si="387"/>
        <v>17002.125</v>
      </c>
      <c r="AM126" s="21">
        <f t="shared" si="388"/>
        <v>4100.5124999999998</v>
      </c>
      <c r="AN126" s="21">
        <f t="shared" si="389"/>
        <v>400.05</v>
      </c>
      <c r="AO126" s="20">
        <f t="shared" si="390"/>
        <v>24503.0625</v>
      </c>
      <c r="AP126" s="44">
        <f t="shared" si="391"/>
        <v>1000.125</v>
      </c>
      <c r="AQ126" s="45">
        <f t="shared" si="392"/>
        <v>23502.9375</v>
      </c>
      <c r="AS126" s="2">
        <v>124</v>
      </c>
      <c r="AT126" s="2" t="str">
        <f t="shared" si="393"/>
        <v xml:space="preserve"> AD SOYAD 124</v>
      </c>
      <c r="AU126" s="7">
        <f t="shared" si="394"/>
        <v>20002.5</v>
      </c>
      <c r="AV126" s="11">
        <f>PARAMETRELER!$D$4</f>
        <v>150018.75</v>
      </c>
      <c r="AW126" s="7">
        <f t="shared" si="395"/>
        <v>2800.3500000000004</v>
      </c>
      <c r="AX126" s="7">
        <f t="shared" si="396"/>
        <v>200.02500000000001</v>
      </c>
      <c r="AY126" s="7">
        <f t="shared" si="397"/>
        <v>17002.125</v>
      </c>
      <c r="AZ126" s="7" cm="1">
        <f t="array" ref="AZ126">SUMPRODUCT(--(SUM(G126,AC126,AY126)&gt;PARAMETRELER!$D$21:$D$24), (SUM(G126,AC126,AY126)-PARAMETRELER!$D$21:$D$24), {0.15;0.05;0.07;0.08})-SUM($H$2,H126,AD126)</f>
        <v>2550.3187499999995</v>
      </c>
      <c r="BA126" s="7">
        <f>PARAMETRELER!$D$10</f>
        <v>2550.3187499999995</v>
      </c>
      <c r="BB126" s="7">
        <f t="shared" si="398"/>
        <v>51006.375</v>
      </c>
      <c r="BC126" s="7">
        <f t="shared" si="399"/>
        <v>34004.25</v>
      </c>
      <c r="BD126" s="7">
        <f t="shared" si="400"/>
        <v>20002.5</v>
      </c>
      <c r="BE126" s="5">
        <f>PARAMETRELER!$D$6</f>
        <v>20002.5</v>
      </c>
      <c r="BF126" s="7">
        <f t="shared" si="319"/>
        <v>0</v>
      </c>
      <c r="BG126" s="7">
        <f>IF(AU126&lt;=PARAMETRELER!$D$6,0,BF126*0.00759)</f>
        <v>0</v>
      </c>
      <c r="BH126" s="20">
        <f t="shared" si="401"/>
        <v>17002.125</v>
      </c>
      <c r="BI126" s="21">
        <f t="shared" si="402"/>
        <v>4100.5124999999998</v>
      </c>
      <c r="BJ126" s="21">
        <f t="shared" si="403"/>
        <v>400.05</v>
      </c>
      <c r="BK126" s="20">
        <f t="shared" si="404"/>
        <v>24503.0625</v>
      </c>
      <c r="BL126" s="44">
        <f t="shared" si="405"/>
        <v>1000.125</v>
      </c>
      <c r="BM126" s="45">
        <f t="shared" si="406"/>
        <v>23502.9375</v>
      </c>
      <c r="BO126" s="2">
        <v>124</v>
      </c>
      <c r="BP126" s="2" t="str">
        <f t="shared" si="407"/>
        <v xml:space="preserve"> AD SOYAD 124</v>
      </c>
      <c r="BQ126" s="7">
        <f t="shared" si="408"/>
        <v>20002.5</v>
      </c>
      <c r="BR126" s="11">
        <f>PARAMETRELER!$D$4</f>
        <v>150018.75</v>
      </c>
      <c r="BS126" s="7">
        <f t="shared" si="409"/>
        <v>2800.3500000000004</v>
      </c>
      <c r="BT126" s="7">
        <f t="shared" si="410"/>
        <v>200.02500000000001</v>
      </c>
      <c r="BU126" s="7">
        <f t="shared" si="411"/>
        <v>17002.125</v>
      </c>
      <c r="BV126" s="7" cm="1">
        <f t="array" ref="BV126">SUMPRODUCT(--(SUM(G126,AC126,AY126,BU126)&gt;PARAMETRELER!$D$21:$D$24), (SUM(G126,AC126,AY126,BU126)-PARAMETRELER!$D$21:$D$24), {0.15;0.05;0.07;0.08})-SUM($H$2,H126,AD126,AZ126)</f>
        <v>2550.3187500000004</v>
      </c>
      <c r="BW126" s="7">
        <f>PARAMETRELER!$D$11</f>
        <v>2550.3187500000004</v>
      </c>
      <c r="BX126" s="7">
        <f t="shared" si="412"/>
        <v>68008.5</v>
      </c>
      <c r="BY126" s="7">
        <f t="shared" si="413"/>
        <v>51006.375</v>
      </c>
      <c r="BZ126" s="7">
        <f t="shared" si="414"/>
        <v>20002.5</v>
      </c>
      <c r="CA126" s="5">
        <f>PARAMETRELER!$D$6</f>
        <v>20002.5</v>
      </c>
      <c r="CB126" s="7">
        <f t="shared" si="322"/>
        <v>0</v>
      </c>
      <c r="CC126" s="7">
        <f>IF(BQ126&lt;=PARAMETRELER!$D$6,0,CB126*0.00759)</f>
        <v>0</v>
      </c>
      <c r="CD126" s="20">
        <f t="shared" si="415"/>
        <v>17002.125</v>
      </c>
      <c r="CE126" s="21">
        <f t="shared" si="416"/>
        <v>4100.5124999999998</v>
      </c>
      <c r="CF126" s="21">
        <f t="shared" si="417"/>
        <v>400.05</v>
      </c>
      <c r="CG126" s="20">
        <f t="shared" si="418"/>
        <v>24503.0625</v>
      </c>
      <c r="CH126" s="44">
        <f t="shared" si="419"/>
        <v>1000.125</v>
      </c>
      <c r="CI126" s="45">
        <f t="shared" si="420"/>
        <v>23502.9375</v>
      </c>
      <c r="CK126" s="2">
        <v>124</v>
      </c>
      <c r="CL126" s="2" t="str">
        <f t="shared" si="421"/>
        <v xml:space="preserve"> AD SOYAD 124</v>
      </c>
      <c r="CM126" s="7">
        <f t="shared" si="422"/>
        <v>20002.5</v>
      </c>
      <c r="CN126" s="11">
        <f>PARAMETRELER!$D$4</f>
        <v>150018.75</v>
      </c>
      <c r="CO126" s="7">
        <f t="shared" si="423"/>
        <v>2800.3500000000004</v>
      </c>
      <c r="CP126" s="7">
        <f t="shared" si="424"/>
        <v>200.02500000000001</v>
      </c>
      <c r="CQ126" s="7">
        <f t="shared" si="425"/>
        <v>17002.125</v>
      </c>
      <c r="CR126" s="7" cm="1">
        <f t="array" ref="CR126">SUMPRODUCT(--(SUM(G126,AC126,AY126,BU126,CQ126)&gt;PARAMETRELER!$D$21:$D$24), (SUM(G126,AC126,AY126,BU126,CQ126)-PARAMETRELER!$D$21:$D$24), {0.15;0.05;0.07;0.08})-SUM($H$2,H126,AD126,AZ126,BV126)</f>
        <v>2550.3187500000004</v>
      </c>
      <c r="CS126" s="7">
        <f>PARAMETRELER!$D$12</f>
        <v>2550.3187500000004</v>
      </c>
      <c r="CT126" s="7">
        <f t="shared" si="426"/>
        <v>85010.625</v>
      </c>
      <c r="CU126" s="7">
        <f t="shared" si="427"/>
        <v>68008.5</v>
      </c>
      <c r="CV126" s="7">
        <f t="shared" si="428"/>
        <v>20002.5</v>
      </c>
      <c r="CW126" s="5">
        <f>PARAMETRELER!$D$6</f>
        <v>20002.5</v>
      </c>
      <c r="CX126" s="7">
        <f t="shared" si="325"/>
        <v>0</v>
      </c>
      <c r="CY126" s="7">
        <f>IF(CM126&lt;=PARAMETRELER!$D$6,0,CX126*0.00759)</f>
        <v>0</v>
      </c>
      <c r="CZ126" s="20">
        <f t="shared" si="429"/>
        <v>17002.125</v>
      </c>
      <c r="DA126" s="21">
        <f t="shared" si="430"/>
        <v>4100.5124999999998</v>
      </c>
      <c r="DB126" s="21">
        <f t="shared" si="431"/>
        <v>400.05</v>
      </c>
      <c r="DC126" s="20">
        <f t="shared" si="432"/>
        <v>24503.0625</v>
      </c>
      <c r="DD126" s="44">
        <f t="shared" si="433"/>
        <v>1000.125</v>
      </c>
      <c r="DE126" s="45">
        <f t="shared" si="434"/>
        <v>23502.9375</v>
      </c>
      <c r="DG126" s="2">
        <v>124</v>
      </c>
      <c r="DH126" s="2" t="str">
        <f t="shared" si="435"/>
        <v xml:space="preserve"> AD SOYAD 124</v>
      </c>
      <c r="DI126" s="7">
        <f t="shared" si="436"/>
        <v>20002.5</v>
      </c>
      <c r="DJ126" s="11">
        <f>PARAMETRELER!$D$4</f>
        <v>150018.75</v>
      </c>
      <c r="DK126" s="7">
        <f t="shared" si="437"/>
        <v>2800.3500000000004</v>
      </c>
      <c r="DL126" s="7">
        <f t="shared" si="438"/>
        <v>200.02500000000001</v>
      </c>
      <c r="DM126" s="7">
        <f t="shared" si="439"/>
        <v>17002.125</v>
      </c>
      <c r="DN126" s="7" cm="1">
        <f t="array" ref="DN126">SUMPRODUCT(--(SUM(G126,AC126,AY126,BU126,CQ126,DM126)&gt;PARAMETRELER!$D$21:$D$24), (SUM(G126,AC126,AY126,BU126,CQ126,DM126)-PARAMETRELER!$D$21:$D$24), {0.15;0.05;0.07;0.08})-SUM($H$2,H126,AD126,AZ126,BV126,CR126)</f>
        <v>2550.3187499999985</v>
      </c>
      <c r="DO126" s="7">
        <f>PARAMETRELER!$D$13</f>
        <v>2550.3187499999985</v>
      </c>
      <c r="DP126" s="7">
        <f t="shared" si="440"/>
        <v>102012.75</v>
      </c>
      <c r="DQ126" s="7">
        <f t="shared" si="441"/>
        <v>85010.625</v>
      </c>
      <c r="DR126" s="7">
        <f t="shared" si="442"/>
        <v>20002.5</v>
      </c>
      <c r="DS126" s="5">
        <f>PARAMETRELER!$D$6</f>
        <v>20002.5</v>
      </c>
      <c r="DT126" s="7">
        <f t="shared" si="328"/>
        <v>0</v>
      </c>
      <c r="DU126" s="7">
        <f>IF(DI126&lt;=PARAMETRELER!$D$6,0,DT126*0.00759)</f>
        <v>0</v>
      </c>
      <c r="DV126" s="20">
        <f t="shared" si="443"/>
        <v>17002.125</v>
      </c>
      <c r="DW126" s="21">
        <f t="shared" si="444"/>
        <v>4100.5124999999998</v>
      </c>
      <c r="DX126" s="21">
        <f t="shared" si="445"/>
        <v>400.05</v>
      </c>
      <c r="DY126" s="20">
        <f t="shared" si="446"/>
        <v>24503.0625</v>
      </c>
      <c r="DZ126" s="44">
        <f t="shared" si="447"/>
        <v>1000.125</v>
      </c>
      <c r="EA126" s="45">
        <f t="shared" si="448"/>
        <v>23502.9375</v>
      </c>
      <c r="EC126" s="2">
        <v>124</v>
      </c>
      <c r="ED126" s="2" t="str">
        <f t="shared" si="449"/>
        <v xml:space="preserve"> AD SOYAD 124</v>
      </c>
      <c r="EE126" s="7">
        <f t="shared" si="329"/>
        <v>20002.5</v>
      </c>
      <c r="EF126" s="11">
        <f>PARAMETRELER!$D$4</f>
        <v>150018.75</v>
      </c>
      <c r="EG126" s="7">
        <f t="shared" si="330"/>
        <v>2800.3500000000004</v>
      </c>
      <c r="EH126" s="7">
        <f t="shared" si="331"/>
        <v>200.02500000000001</v>
      </c>
      <c r="EI126" s="7">
        <f t="shared" si="332"/>
        <v>17002.125</v>
      </c>
      <c r="EJ126" s="7" cm="1">
        <f t="array" ref="EJ126">SUMPRODUCT(--(SUM(G126,AC126,AY126,BU126,CQ126,DM126,EI126)&gt;PARAMETRELER!$D$21:$D$24), (SUM(G126,AC126,AY126,BU126,CQ126,DM126,EI126)-PARAMETRELER!$D$21:$D$24), {0.15;0.05;0.07;0.08})-SUM($H$2,H126,AD126,AZ126,BV126,CR126,DN126)</f>
        <v>3001.0625000000036</v>
      </c>
      <c r="EK126" s="7">
        <f>PARAMETRELER!$D$14</f>
        <v>3001.0625000000036</v>
      </c>
      <c r="EL126" s="7">
        <f t="shared" si="333"/>
        <v>119014.875</v>
      </c>
      <c r="EM126" s="7">
        <f t="shared" si="334"/>
        <v>102012.75</v>
      </c>
      <c r="EN126" s="7">
        <f t="shared" si="335"/>
        <v>20002.5</v>
      </c>
      <c r="EO126" s="5">
        <f>PARAMETRELER!$D$6</f>
        <v>20002.5</v>
      </c>
      <c r="EP126" s="7">
        <f t="shared" si="336"/>
        <v>0</v>
      </c>
      <c r="EQ126" s="7">
        <f>IF(EE126&lt;=PARAMETRELER!$D$6,0,EP126*0.00759)</f>
        <v>0</v>
      </c>
      <c r="ER126" s="20">
        <f t="shared" si="450"/>
        <v>17002.125</v>
      </c>
      <c r="ES126" s="21">
        <f t="shared" si="451"/>
        <v>4100.5124999999998</v>
      </c>
      <c r="ET126" s="21">
        <f t="shared" si="452"/>
        <v>400.05</v>
      </c>
      <c r="EU126" s="20">
        <f t="shared" si="453"/>
        <v>24503.0625</v>
      </c>
      <c r="EV126" s="44">
        <f t="shared" si="454"/>
        <v>1000.125</v>
      </c>
      <c r="EW126" s="45">
        <f t="shared" si="455"/>
        <v>23502.9375</v>
      </c>
      <c r="EY126" s="2">
        <v>124</v>
      </c>
      <c r="EZ126" s="2" t="str">
        <f t="shared" si="456"/>
        <v xml:space="preserve"> AD SOYAD 124</v>
      </c>
      <c r="FA126" s="7">
        <f t="shared" si="337"/>
        <v>20002.5</v>
      </c>
      <c r="FB126" s="11">
        <f>PARAMETRELER!$D$4</f>
        <v>150018.75</v>
      </c>
      <c r="FC126" s="7">
        <f t="shared" si="338"/>
        <v>2800.3500000000004</v>
      </c>
      <c r="FD126" s="7">
        <f t="shared" si="339"/>
        <v>200.02500000000001</v>
      </c>
      <c r="FE126" s="7">
        <f t="shared" si="340"/>
        <v>17002.125</v>
      </c>
      <c r="FF126" s="7" cm="1">
        <f t="array" ref="FF126">SUMPRODUCT(--(SUM(G126,AC126,AY126,BU126,CQ126,DM126,EI126,FE126)&gt;PARAMETRELER!$D$21:$D$24), (SUM(G126,AC126,AY126,BU126,CQ126,DM126,EI126,FE126)-PARAMETRELER!$D$21:$D$24), {0.15;0.05;0.07;0.08})-SUM($H$2,H126,AD126,AZ126,BV126,CR126,DN126,EJ126)</f>
        <v>3400.4249999999956</v>
      </c>
      <c r="FG126" s="7">
        <f>PARAMETRELER!$D$15</f>
        <v>3400.4249999999956</v>
      </c>
      <c r="FH126" s="7">
        <f t="shared" si="341"/>
        <v>136017</v>
      </c>
      <c r="FI126" s="7">
        <f t="shared" si="342"/>
        <v>119014.875</v>
      </c>
      <c r="FJ126" s="7">
        <f t="shared" si="343"/>
        <v>20002.5</v>
      </c>
      <c r="FK126" s="5">
        <f>PARAMETRELER!$D$6</f>
        <v>20002.5</v>
      </c>
      <c r="FL126" s="7">
        <f t="shared" si="344"/>
        <v>0</v>
      </c>
      <c r="FM126" s="7">
        <f>IF(FA126&lt;=PARAMETRELER!$D$6,0,FL126*0.00759)</f>
        <v>0</v>
      </c>
      <c r="FN126" s="20">
        <f t="shared" si="457"/>
        <v>17002.125</v>
      </c>
      <c r="FO126" s="21">
        <f t="shared" si="458"/>
        <v>4100.5124999999998</v>
      </c>
      <c r="FP126" s="21">
        <f t="shared" si="459"/>
        <v>400.05</v>
      </c>
      <c r="FQ126" s="20">
        <f t="shared" si="460"/>
        <v>24503.0625</v>
      </c>
      <c r="FR126" s="44">
        <f t="shared" si="461"/>
        <v>1000.125</v>
      </c>
      <c r="FS126" s="45">
        <f t="shared" si="462"/>
        <v>23502.9375</v>
      </c>
      <c r="FU126" s="2">
        <v>124</v>
      </c>
      <c r="FV126" s="2" t="str">
        <f t="shared" si="463"/>
        <v xml:space="preserve"> AD SOYAD 124</v>
      </c>
      <c r="FW126" s="7">
        <f t="shared" si="345"/>
        <v>20002.5</v>
      </c>
      <c r="FX126" s="11">
        <f>PARAMETRELER!$D$4</f>
        <v>150018.75</v>
      </c>
      <c r="FY126" s="7">
        <f t="shared" si="346"/>
        <v>2800.3500000000004</v>
      </c>
      <c r="FZ126" s="7">
        <f t="shared" si="347"/>
        <v>200.02500000000001</v>
      </c>
      <c r="GA126" s="7">
        <f t="shared" si="348"/>
        <v>17002.125</v>
      </c>
      <c r="GB126" s="7" cm="1">
        <f t="array" ref="GB126">SUMPRODUCT(--(SUM(G126,AC126,AY126,BU126,CQ126,DM126,EI126,FE126,GA126)&gt;PARAMETRELER!$D$21:$D$24), (SUM(G126,AC126,AY126,BU126,CQ126,DM126,EI126,FE126,GA126)-PARAMETRELER!$D$21:$D$24), {0.15;0.05;0.07;0.08})-SUM($H$2,H126,AD126,AZ126,BV126,CR126,DN126,EJ126,FF126)</f>
        <v>3400.4249999999993</v>
      </c>
      <c r="GC126" s="7">
        <f>PARAMETRELER!$D$16</f>
        <v>3400.4249999999993</v>
      </c>
      <c r="GD126" s="7">
        <f t="shared" si="349"/>
        <v>153019.125</v>
      </c>
      <c r="GE126" s="7">
        <f t="shared" si="350"/>
        <v>136017</v>
      </c>
      <c r="GF126" s="7">
        <f t="shared" si="351"/>
        <v>20002.5</v>
      </c>
      <c r="GG126" s="5">
        <f>PARAMETRELER!$D$6</f>
        <v>20002.5</v>
      </c>
      <c r="GH126" s="7">
        <f t="shared" si="352"/>
        <v>0</v>
      </c>
      <c r="GI126" s="7">
        <f>IF(FW126&lt;=PARAMETRELER!$D$6,0,GH126*0.00759)</f>
        <v>0</v>
      </c>
      <c r="GJ126" s="20">
        <f t="shared" si="464"/>
        <v>17002.125</v>
      </c>
      <c r="GK126" s="21">
        <f t="shared" si="465"/>
        <v>4100.5124999999998</v>
      </c>
      <c r="GL126" s="21">
        <f t="shared" si="466"/>
        <v>400.05</v>
      </c>
      <c r="GM126" s="20">
        <f t="shared" si="467"/>
        <v>24503.0625</v>
      </c>
      <c r="GN126" s="44">
        <f t="shared" si="468"/>
        <v>1000.125</v>
      </c>
      <c r="GO126" s="45">
        <f t="shared" si="469"/>
        <v>23502.9375</v>
      </c>
      <c r="GQ126" s="2">
        <v>124</v>
      </c>
      <c r="GR126" s="2" t="str">
        <f t="shared" si="470"/>
        <v xml:space="preserve"> AD SOYAD 124</v>
      </c>
      <c r="GS126" s="7">
        <f t="shared" si="353"/>
        <v>20002.5</v>
      </c>
      <c r="GT126" s="11">
        <f>PARAMETRELER!$D$4</f>
        <v>150018.75</v>
      </c>
      <c r="GU126" s="7">
        <f t="shared" si="354"/>
        <v>2800.3500000000004</v>
      </c>
      <c r="GV126" s="7">
        <f t="shared" si="355"/>
        <v>200.02500000000001</v>
      </c>
      <c r="GW126" s="7">
        <f t="shared" si="356"/>
        <v>17002.125</v>
      </c>
      <c r="GX126" s="7" cm="1">
        <f t="array" ref="GX126">SUMPRODUCT(--(SUM(G126,AC126,AY126,BU126,CQ126,DM126,EI126,FE126,GA126,GW126)&gt;PARAMETRELER!$D$21:$D$24), (SUM(G126,AC126,AY126,BU126,CQ126,DM126,EI126,FE126,GA126,GW126)-PARAMETRELER!$D$21:$D$24), {0.15;0.05;0.07;0.08})-SUM($H$2,H126,AD126,AZ126,BV126,CR126,DN126,EJ126,FF126,GB126)</f>
        <v>3400.4250000000029</v>
      </c>
      <c r="GY126" s="7">
        <f>PARAMETRELER!$D$17</f>
        <v>3400.4250000000029</v>
      </c>
      <c r="GZ126" s="7">
        <f t="shared" si="357"/>
        <v>170021.25</v>
      </c>
      <c r="HA126" s="7">
        <f t="shared" si="358"/>
        <v>153019.125</v>
      </c>
      <c r="HB126" s="7">
        <f t="shared" si="359"/>
        <v>20002.5</v>
      </c>
      <c r="HC126" s="5">
        <f>PARAMETRELER!$D$6</f>
        <v>20002.5</v>
      </c>
      <c r="HD126" s="7">
        <f t="shared" si="360"/>
        <v>0</v>
      </c>
      <c r="HE126" s="7">
        <f>IF(GS126&lt;=PARAMETRELER!$D$6,0,HD126*0.00759)</f>
        <v>0</v>
      </c>
      <c r="HF126" s="20">
        <f t="shared" si="471"/>
        <v>17002.125</v>
      </c>
      <c r="HG126" s="21">
        <f t="shared" si="472"/>
        <v>4100.5124999999998</v>
      </c>
      <c r="HH126" s="21">
        <f t="shared" si="473"/>
        <v>400.05</v>
      </c>
      <c r="HI126" s="20">
        <f t="shared" si="474"/>
        <v>24503.0625</v>
      </c>
      <c r="HJ126" s="44">
        <f t="shared" si="475"/>
        <v>1000.125</v>
      </c>
      <c r="HK126" s="45">
        <f t="shared" si="476"/>
        <v>23502.9375</v>
      </c>
      <c r="HM126" s="2">
        <v>124</v>
      </c>
      <c r="HN126" s="2" t="str">
        <f t="shared" si="477"/>
        <v xml:space="preserve"> AD SOYAD 124</v>
      </c>
      <c r="HO126" s="7">
        <f t="shared" si="361"/>
        <v>20002.5</v>
      </c>
      <c r="HP126" s="11">
        <f>PARAMETRELER!$D$4</f>
        <v>150018.75</v>
      </c>
      <c r="HQ126" s="7">
        <f t="shared" si="362"/>
        <v>2800.3500000000004</v>
      </c>
      <c r="HR126" s="7">
        <f t="shared" si="363"/>
        <v>200.02500000000001</v>
      </c>
      <c r="HS126" s="7">
        <f t="shared" si="364"/>
        <v>17002.125</v>
      </c>
      <c r="HT126" s="7" cm="1">
        <f t="array" ref="HT126">SUMPRODUCT(--(SUM(G126,AC126,AY126,BU126,CQ126,DM126,EI126,FE126,GA126,GW126,HS126)&gt;PARAMETRELER!$D$21:$D$24), (SUM(G126,AC126,AY126,BU126,CQ126,DM126,EI126,FE126,GA126,GW126,HS126)-PARAMETRELER!$D$21:$D$24), {0.15;0.05;0.07;0.08})-SUM($H$2,H126,AD126,AZ126,BV126,CR126,DN126,EJ126,FF126,GB126,GX126)</f>
        <v>3400.4249999999993</v>
      </c>
      <c r="HU126" s="7">
        <f>PARAMETRELER!$D$18</f>
        <v>3400.4249999999993</v>
      </c>
      <c r="HV126" s="7">
        <f t="shared" si="365"/>
        <v>187023.375</v>
      </c>
      <c r="HW126" s="7">
        <f t="shared" si="366"/>
        <v>170021.25</v>
      </c>
      <c r="HX126" s="7">
        <f t="shared" si="367"/>
        <v>20002.5</v>
      </c>
      <c r="HY126" s="5">
        <f>PARAMETRELER!$D$6</f>
        <v>20002.5</v>
      </c>
      <c r="HZ126" s="7">
        <f t="shared" si="368"/>
        <v>0</v>
      </c>
      <c r="IA126" s="7">
        <f>IF(HO126&lt;=PARAMETRELER!$D$6,0,HZ126*0.00759)</f>
        <v>0</v>
      </c>
      <c r="IB126" s="20">
        <f t="shared" si="478"/>
        <v>17002.125</v>
      </c>
      <c r="IC126" s="21">
        <f t="shared" si="479"/>
        <v>4100.5124999999998</v>
      </c>
      <c r="ID126" s="21">
        <f t="shared" si="480"/>
        <v>400.05</v>
      </c>
      <c r="IE126" s="20">
        <f t="shared" si="481"/>
        <v>24503.0625</v>
      </c>
      <c r="IF126" s="44">
        <f t="shared" si="482"/>
        <v>1000.125</v>
      </c>
      <c r="IG126" s="45">
        <f t="shared" si="483"/>
        <v>23502.9375</v>
      </c>
      <c r="II126" s="2">
        <v>124</v>
      </c>
      <c r="IJ126" s="2" t="str">
        <f t="shared" si="484"/>
        <v xml:space="preserve"> AD SOYAD 124</v>
      </c>
      <c r="IK126" s="7">
        <f t="shared" si="369"/>
        <v>20002.5</v>
      </c>
      <c r="IL126" s="11">
        <f>PARAMETRELER!$D$4</f>
        <v>150018.75</v>
      </c>
      <c r="IM126" s="7">
        <f t="shared" si="370"/>
        <v>2800.3500000000004</v>
      </c>
      <c r="IN126" s="7">
        <f t="shared" si="371"/>
        <v>200.02500000000001</v>
      </c>
      <c r="IO126" s="7">
        <f t="shared" si="372"/>
        <v>17002.125</v>
      </c>
      <c r="IP126" s="7" cm="1">
        <f t="array" ref="IP126">SUMPRODUCT(--(SUM(G126,AC126,AY126,BU126,CQ126,DM126,EI126,FE126,GA126,GW126,HS126,IO126)&gt;PARAMETRELER!$D$21:$D$24), (SUM(G126,AC126,AY126,BU126,CQ126,DM126,EI126,FE126,GA126,GW126,HS126,IO126)-PARAMETRELER!$D$21:$D$24), {0.15;0.05;0.07;0.08})-SUM($H$2,H126,AD126,AZ126,BV126,CR126,DN126,EJ126,FF126,GB126,GX126,HT126)</f>
        <v>3400.4249999999993</v>
      </c>
      <c r="IQ126" s="7">
        <f>PARAMETRELER!$D$19</f>
        <v>3400.4249999999993</v>
      </c>
      <c r="IR126" s="7">
        <f t="shared" si="373"/>
        <v>204025.5</v>
      </c>
      <c r="IS126" s="7">
        <f t="shared" si="374"/>
        <v>187023.375</v>
      </c>
      <c r="IT126" s="7">
        <f t="shared" si="375"/>
        <v>20002.5</v>
      </c>
      <c r="IU126" s="5">
        <f>PARAMETRELER!$D$6</f>
        <v>20002.5</v>
      </c>
      <c r="IV126" s="7">
        <f t="shared" si="376"/>
        <v>0</v>
      </c>
      <c r="IW126" s="7">
        <f>IF(IK126&lt;=PARAMETRELER!$D$6,0,IV126*0.00759)</f>
        <v>0</v>
      </c>
      <c r="IX126" s="20">
        <f t="shared" si="485"/>
        <v>17002.125</v>
      </c>
      <c r="IY126" s="21">
        <f t="shared" si="486"/>
        <v>4100.5124999999998</v>
      </c>
      <c r="IZ126" s="21">
        <f t="shared" si="487"/>
        <v>400.05</v>
      </c>
      <c r="JA126" s="20">
        <f t="shared" si="488"/>
        <v>24503.0625</v>
      </c>
      <c r="JB126" s="44">
        <f t="shared" si="489"/>
        <v>1000.125</v>
      </c>
      <c r="JC126" s="45">
        <f t="shared" si="490"/>
        <v>23502.9375</v>
      </c>
    </row>
    <row r="127" spans="1:263" ht="15.6" x14ac:dyDescent="0.3">
      <c r="A127" s="3">
        <v>125</v>
      </c>
      <c r="B127" s="3" t="str">
        <f>'YILLIK MALİYET RAPORU'!B127</f>
        <v xml:space="preserve"> AD SOYAD 125</v>
      </c>
      <c r="C127" s="4">
        <f>'YILLIK MALİYET RAPORU'!C127</f>
        <v>20002.5</v>
      </c>
      <c r="D127" s="4">
        <f>PARAMETRELER!$D$4</f>
        <v>150018.75</v>
      </c>
      <c r="E127" s="4">
        <f t="shared" si="202"/>
        <v>2800.3500000000004</v>
      </c>
      <c r="F127" s="4">
        <f t="shared" si="203"/>
        <v>200.02500000000001</v>
      </c>
      <c r="G127" s="4">
        <f t="shared" si="204"/>
        <v>17002.125</v>
      </c>
      <c r="H127" s="4" cm="1">
        <f t="array" ref="H127">SUMPRODUCT(--(SUM(G127:G127)&gt;PARAMETRELER!$D$21:$D$24), (SUM(G127:G127)-PARAMETRELER!$D$21:$D$24), {0.15;0.05;0.07;0.08})-SUM($H$2:$H$2)</f>
        <v>2550.3187499999999</v>
      </c>
      <c r="I127" s="4">
        <f>PARAMETRELER!$D$8</f>
        <v>2550.3187499999999</v>
      </c>
      <c r="J127" s="4">
        <f t="shared" si="379"/>
        <v>17002.125</v>
      </c>
      <c r="K127" s="4">
        <v>0</v>
      </c>
      <c r="L127" s="4">
        <f t="shared" si="206"/>
        <v>20002.5</v>
      </c>
      <c r="M127" s="4">
        <f>PARAMETRELER!$D$6</f>
        <v>20002.5</v>
      </c>
      <c r="N127" s="4">
        <f t="shared" si="313"/>
        <v>0</v>
      </c>
      <c r="O127" s="4">
        <f>IF(C127&lt;=PARAMETRELER!$D$6,0,N127*0.00759)</f>
        <v>0</v>
      </c>
      <c r="P127" s="20">
        <f t="shared" si="207"/>
        <v>17002.125</v>
      </c>
      <c r="Q127" s="21">
        <f t="shared" si="208"/>
        <v>4100.5124999999998</v>
      </c>
      <c r="R127" s="21">
        <f t="shared" si="209"/>
        <v>400.05</v>
      </c>
      <c r="S127" s="22">
        <f t="shared" si="210"/>
        <v>24503.0625</v>
      </c>
      <c r="T127" s="44">
        <f t="shared" si="211"/>
        <v>1000.125</v>
      </c>
      <c r="U127" s="45">
        <f t="shared" si="380"/>
        <v>23502.9375</v>
      </c>
      <c r="W127" s="3">
        <v>125</v>
      </c>
      <c r="X127" s="3" t="str">
        <f t="shared" si="212"/>
        <v xml:space="preserve"> AD SOYAD 125</v>
      </c>
      <c r="Y127" s="4">
        <f t="shared" si="213"/>
        <v>20002.5</v>
      </c>
      <c r="Z127" s="4">
        <f>PARAMETRELER!$D$4</f>
        <v>150018.75</v>
      </c>
      <c r="AA127" s="4">
        <f t="shared" si="381"/>
        <v>2800.3500000000004</v>
      </c>
      <c r="AB127" s="4">
        <f t="shared" si="382"/>
        <v>200.02500000000001</v>
      </c>
      <c r="AC127" s="4">
        <f t="shared" si="383"/>
        <v>17002.125</v>
      </c>
      <c r="AD127" s="4" cm="1">
        <f t="array" ref="AD127">SUMPRODUCT(--(SUM(G127,AC127)&gt;PARAMETRELER!$D$21:$D$24), (SUM(G127,AC127)-PARAMETRELER!$D$21:$D$24), {0.15;0.05;0.07;0.08})-SUM($H$2,H127)</f>
        <v>2550.3187499999999</v>
      </c>
      <c r="AE127" s="4">
        <f>PARAMETRELER!$D$9</f>
        <v>2550.3187499999999</v>
      </c>
      <c r="AF127" s="4">
        <f t="shared" si="384"/>
        <v>34004.25</v>
      </c>
      <c r="AG127" s="4">
        <f t="shared" si="385"/>
        <v>17002.125</v>
      </c>
      <c r="AH127" s="4">
        <f t="shared" si="386"/>
        <v>20002.5</v>
      </c>
      <c r="AI127" s="4">
        <f>PARAMETRELER!$D$6</f>
        <v>20002.5</v>
      </c>
      <c r="AJ127" s="4">
        <f t="shared" si="316"/>
        <v>0</v>
      </c>
      <c r="AK127" s="4">
        <f>IF(Y127&lt;=PARAMETRELER!$D$6,0,AJ127*0.00759)</f>
        <v>0</v>
      </c>
      <c r="AL127" s="20">
        <f t="shared" si="387"/>
        <v>17002.125</v>
      </c>
      <c r="AM127" s="21">
        <f t="shared" si="388"/>
        <v>4100.5124999999998</v>
      </c>
      <c r="AN127" s="21">
        <f t="shared" si="389"/>
        <v>400.05</v>
      </c>
      <c r="AO127" s="22">
        <f t="shared" si="390"/>
        <v>24503.0625</v>
      </c>
      <c r="AP127" s="44">
        <f t="shared" si="391"/>
        <v>1000.125</v>
      </c>
      <c r="AQ127" s="45">
        <f t="shared" si="392"/>
        <v>23502.9375</v>
      </c>
      <c r="AS127" s="3">
        <v>125</v>
      </c>
      <c r="AT127" s="3" t="str">
        <f t="shared" si="393"/>
        <v xml:space="preserve"> AD SOYAD 125</v>
      </c>
      <c r="AU127" s="4">
        <f t="shared" si="394"/>
        <v>20002.5</v>
      </c>
      <c r="AV127" s="4">
        <f>PARAMETRELER!$D$4</f>
        <v>150018.75</v>
      </c>
      <c r="AW127" s="4">
        <f t="shared" si="395"/>
        <v>2800.3500000000004</v>
      </c>
      <c r="AX127" s="4">
        <f t="shared" si="396"/>
        <v>200.02500000000001</v>
      </c>
      <c r="AY127" s="4">
        <f t="shared" si="397"/>
        <v>17002.125</v>
      </c>
      <c r="AZ127" s="4" cm="1">
        <f t="array" ref="AZ127">SUMPRODUCT(--(SUM(G127,AC127,AY127)&gt;PARAMETRELER!$D$21:$D$24), (SUM(G127,AC127,AY127)-PARAMETRELER!$D$21:$D$24), {0.15;0.05;0.07;0.08})-SUM($H$2,H127,AD127)</f>
        <v>2550.3187499999995</v>
      </c>
      <c r="BA127" s="4">
        <f>PARAMETRELER!$D$10</f>
        <v>2550.3187499999995</v>
      </c>
      <c r="BB127" s="4">
        <f t="shared" si="398"/>
        <v>51006.375</v>
      </c>
      <c r="BC127" s="4">
        <f t="shared" si="399"/>
        <v>34004.25</v>
      </c>
      <c r="BD127" s="4">
        <f t="shared" si="400"/>
        <v>20002.5</v>
      </c>
      <c r="BE127" s="4">
        <f>PARAMETRELER!$D$6</f>
        <v>20002.5</v>
      </c>
      <c r="BF127" s="4">
        <f t="shared" si="319"/>
        <v>0</v>
      </c>
      <c r="BG127" s="4">
        <f>IF(AU127&lt;=PARAMETRELER!$D$6,0,BF127*0.00759)</f>
        <v>0</v>
      </c>
      <c r="BH127" s="20">
        <f t="shared" si="401"/>
        <v>17002.125</v>
      </c>
      <c r="BI127" s="21">
        <f t="shared" si="402"/>
        <v>4100.5124999999998</v>
      </c>
      <c r="BJ127" s="21">
        <f t="shared" si="403"/>
        <v>400.05</v>
      </c>
      <c r="BK127" s="22">
        <f t="shared" si="404"/>
        <v>24503.0625</v>
      </c>
      <c r="BL127" s="44">
        <f t="shared" si="405"/>
        <v>1000.125</v>
      </c>
      <c r="BM127" s="45">
        <f t="shared" si="406"/>
        <v>23502.9375</v>
      </c>
      <c r="BO127" s="3">
        <v>125</v>
      </c>
      <c r="BP127" s="3" t="str">
        <f t="shared" si="407"/>
        <v xml:space="preserve"> AD SOYAD 125</v>
      </c>
      <c r="BQ127" s="4">
        <f t="shared" si="408"/>
        <v>20002.5</v>
      </c>
      <c r="BR127" s="4">
        <f>PARAMETRELER!$D$4</f>
        <v>150018.75</v>
      </c>
      <c r="BS127" s="4">
        <f t="shared" si="409"/>
        <v>2800.3500000000004</v>
      </c>
      <c r="BT127" s="4">
        <f t="shared" si="410"/>
        <v>200.02500000000001</v>
      </c>
      <c r="BU127" s="4">
        <f t="shared" si="411"/>
        <v>17002.125</v>
      </c>
      <c r="BV127" s="4" cm="1">
        <f t="array" ref="BV127">SUMPRODUCT(--(SUM(G127,AC127,AY127,BU127)&gt;PARAMETRELER!$D$21:$D$24), (SUM(G127,AC127,AY127,BU127)-PARAMETRELER!$D$21:$D$24), {0.15;0.05;0.07;0.08})-SUM($H$2,H127,AD127,AZ127)</f>
        <v>2550.3187500000004</v>
      </c>
      <c r="BW127" s="4">
        <f>PARAMETRELER!$D$11</f>
        <v>2550.3187500000004</v>
      </c>
      <c r="BX127" s="4">
        <f t="shared" si="412"/>
        <v>68008.5</v>
      </c>
      <c r="BY127" s="4">
        <f t="shared" si="413"/>
        <v>51006.375</v>
      </c>
      <c r="BZ127" s="4">
        <f t="shared" si="414"/>
        <v>20002.5</v>
      </c>
      <c r="CA127" s="4">
        <f>PARAMETRELER!$D$6</f>
        <v>20002.5</v>
      </c>
      <c r="CB127" s="4">
        <f t="shared" si="322"/>
        <v>0</v>
      </c>
      <c r="CC127" s="4">
        <f>IF(BQ127&lt;=PARAMETRELER!$D$6,0,CB127*0.00759)</f>
        <v>0</v>
      </c>
      <c r="CD127" s="20">
        <f t="shared" si="415"/>
        <v>17002.125</v>
      </c>
      <c r="CE127" s="21">
        <f t="shared" si="416"/>
        <v>4100.5124999999998</v>
      </c>
      <c r="CF127" s="21">
        <f t="shared" si="417"/>
        <v>400.05</v>
      </c>
      <c r="CG127" s="22">
        <f t="shared" si="418"/>
        <v>24503.0625</v>
      </c>
      <c r="CH127" s="44">
        <f t="shared" si="419"/>
        <v>1000.125</v>
      </c>
      <c r="CI127" s="45">
        <f t="shared" si="420"/>
        <v>23502.9375</v>
      </c>
      <c r="CK127" s="3">
        <v>125</v>
      </c>
      <c r="CL127" s="3" t="str">
        <f t="shared" si="421"/>
        <v xml:space="preserve"> AD SOYAD 125</v>
      </c>
      <c r="CM127" s="4">
        <f t="shared" si="422"/>
        <v>20002.5</v>
      </c>
      <c r="CN127" s="4">
        <f>PARAMETRELER!$D$4</f>
        <v>150018.75</v>
      </c>
      <c r="CO127" s="4">
        <f t="shared" si="423"/>
        <v>2800.3500000000004</v>
      </c>
      <c r="CP127" s="4">
        <f t="shared" si="424"/>
        <v>200.02500000000001</v>
      </c>
      <c r="CQ127" s="4">
        <f t="shared" si="425"/>
        <v>17002.125</v>
      </c>
      <c r="CR127" s="4" cm="1">
        <f t="array" ref="CR127">SUMPRODUCT(--(SUM(G127,AC127,AY127,BU127,CQ127)&gt;PARAMETRELER!$D$21:$D$24), (SUM(G127,AC127,AY127,BU127,CQ127)-PARAMETRELER!$D$21:$D$24), {0.15;0.05;0.07;0.08})-SUM($H$2,H127,AD127,AZ127,BV127)</f>
        <v>2550.3187500000004</v>
      </c>
      <c r="CS127" s="4">
        <f>PARAMETRELER!$D$12</f>
        <v>2550.3187500000004</v>
      </c>
      <c r="CT127" s="4">
        <f t="shared" si="426"/>
        <v>85010.625</v>
      </c>
      <c r="CU127" s="4">
        <f t="shared" si="427"/>
        <v>68008.5</v>
      </c>
      <c r="CV127" s="4">
        <f t="shared" si="428"/>
        <v>20002.5</v>
      </c>
      <c r="CW127" s="4">
        <f>PARAMETRELER!$D$6</f>
        <v>20002.5</v>
      </c>
      <c r="CX127" s="4">
        <f t="shared" si="325"/>
        <v>0</v>
      </c>
      <c r="CY127" s="4">
        <f>IF(CM127&lt;=PARAMETRELER!$D$6,0,CX127*0.00759)</f>
        <v>0</v>
      </c>
      <c r="CZ127" s="20">
        <f t="shared" si="429"/>
        <v>17002.125</v>
      </c>
      <c r="DA127" s="21">
        <f t="shared" si="430"/>
        <v>4100.5124999999998</v>
      </c>
      <c r="DB127" s="21">
        <f t="shared" si="431"/>
        <v>400.05</v>
      </c>
      <c r="DC127" s="22">
        <f t="shared" si="432"/>
        <v>24503.0625</v>
      </c>
      <c r="DD127" s="44">
        <f t="shared" si="433"/>
        <v>1000.125</v>
      </c>
      <c r="DE127" s="45">
        <f t="shared" si="434"/>
        <v>23502.9375</v>
      </c>
      <c r="DG127" s="3">
        <v>125</v>
      </c>
      <c r="DH127" s="3" t="str">
        <f t="shared" si="435"/>
        <v xml:space="preserve"> AD SOYAD 125</v>
      </c>
      <c r="DI127" s="4">
        <f t="shared" si="436"/>
        <v>20002.5</v>
      </c>
      <c r="DJ127" s="4">
        <f>PARAMETRELER!$D$4</f>
        <v>150018.75</v>
      </c>
      <c r="DK127" s="4">
        <f t="shared" si="437"/>
        <v>2800.3500000000004</v>
      </c>
      <c r="DL127" s="4">
        <f t="shared" si="438"/>
        <v>200.02500000000001</v>
      </c>
      <c r="DM127" s="4">
        <f t="shared" si="439"/>
        <v>17002.125</v>
      </c>
      <c r="DN127" s="4" cm="1">
        <f t="array" ref="DN127">SUMPRODUCT(--(SUM(G127,AC127,AY127,BU127,CQ127,DM127)&gt;PARAMETRELER!$D$21:$D$24), (SUM(G127,AC127,AY127,BU127,CQ127,DM127)-PARAMETRELER!$D$21:$D$24), {0.15;0.05;0.07;0.08})-SUM($H$2,H127,AD127,AZ127,BV127,CR127)</f>
        <v>2550.3187499999985</v>
      </c>
      <c r="DO127" s="4">
        <f>PARAMETRELER!$D$13</f>
        <v>2550.3187499999985</v>
      </c>
      <c r="DP127" s="4">
        <f t="shared" si="440"/>
        <v>102012.75</v>
      </c>
      <c r="DQ127" s="4">
        <f t="shared" si="441"/>
        <v>85010.625</v>
      </c>
      <c r="DR127" s="4">
        <f t="shared" si="442"/>
        <v>20002.5</v>
      </c>
      <c r="DS127" s="4">
        <f>PARAMETRELER!$D$6</f>
        <v>20002.5</v>
      </c>
      <c r="DT127" s="4">
        <f t="shared" si="328"/>
        <v>0</v>
      </c>
      <c r="DU127" s="4">
        <f>IF(DI127&lt;=PARAMETRELER!$D$6,0,DT127*0.00759)</f>
        <v>0</v>
      </c>
      <c r="DV127" s="20">
        <f t="shared" si="443"/>
        <v>17002.125</v>
      </c>
      <c r="DW127" s="21">
        <f t="shared" si="444"/>
        <v>4100.5124999999998</v>
      </c>
      <c r="DX127" s="21">
        <f t="shared" si="445"/>
        <v>400.05</v>
      </c>
      <c r="DY127" s="22">
        <f t="shared" si="446"/>
        <v>24503.0625</v>
      </c>
      <c r="DZ127" s="44">
        <f t="shared" si="447"/>
        <v>1000.125</v>
      </c>
      <c r="EA127" s="45">
        <f t="shared" si="448"/>
        <v>23502.9375</v>
      </c>
      <c r="EC127" s="3">
        <v>125</v>
      </c>
      <c r="ED127" s="3" t="str">
        <f t="shared" si="449"/>
        <v xml:space="preserve"> AD SOYAD 125</v>
      </c>
      <c r="EE127" s="4">
        <f t="shared" si="329"/>
        <v>20002.5</v>
      </c>
      <c r="EF127" s="4">
        <f>PARAMETRELER!$D$4</f>
        <v>150018.75</v>
      </c>
      <c r="EG127" s="4">
        <f t="shared" si="330"/>
        <v>2800.3500000000004</v>
      </c>
      <c r="EH127" s="4">
        <f t="shared" si="331"/>
        <v>200.02500000000001</v>
      </c>
      <c r="EI127" s="4">
        <f t="shared" si="332"/>
        <v>17002.125</v>
      </c>
      <c r="EJ127" s="4" cm="1">
        <f t="array" ref="EJ127">SUMPRODUCT(--(SUM(G127,AC127,AY127,BU127,CQ127,DM127,EI127)&gt;PARAMETRELER!$D$21:$D$24), (SUM(G127,AC127,AY127,BU127,CQ127,DM127,EI127)-PARAMETRELER!$D$21:$D$24), {0.15;0.05;0.07;0.08})-SUM($H$2,H127,AD127,AZ127,BV127,CR127,DN127)</f>
        <v>3001.0625000000036</v>
      </c>
      <c r="EK127" s="4">
        <f>PARAMETRELER!$D$14</f>
        <v>3001.0625000000036</v>
      </c>
      <c r="EL127" s="4">
        <f t="shared" si="333"/>
        <v>119014.875</v>
      </c>
      <c r="EM127" s="4">
        <f t="shared" si="334"/>
        <v>102012.75</v>
      </c>
      <c r="EN127" s="4">
        <f t="shared" si="335"/>
        <v>20002.5</v>
      </c>
      <c r="EO127" s="4">
        <f>PARAMETRELER!$D$6</f>
        <v>20002.5</v>
      </c>
      <c r="EP127" s="4">
        <f t="shared" si="336"/>
        <v>0</v>
      </c>
      <c r="EQ127" s="4">
        <f>IF(EE127&lt;=PARAMETRELER!$D$6,0,EP127*0.00759)</f>
        <v>0</v>
      </c>
      <c r="ER127" s="20">
        <f t="shared" si="450"/>
        <v>17002.125</v>
      </c>
      <c r="ES127" s="21">
        <f t="shared" si="451"/>
        <v>4100.5124999999998</v>
      </c>
      <c r="ET127" s="21">
        <f t="shared" si="452"/>
        <v>400.05</v>
      </c>
      <c r="EU127" s="22">
        <f t="shared" si="453"/>
        <v>24503.0625</v>
      </c>
      <c r="EV127" s="44">
        <f t="shared" si="454"/>
        <v>1000.125</v>
      </c>
      <c r="EW127" s="45">
        <f t="shared" si="455"/>
        <v>23502.9375</v>
      </c>
      <c r="EY127" s="3">
        <v>125</v>
      </c>
      <c r="EZ127" s="3" t="str">
        <f t="shared" si="456"/>
        <v xml:space="preserve"> AD SOYAD 125</v>
      </c>
      <c r="FA127" s="4">
        <f t="shared" si="337"/>
        <v>20002.5</v>
      </c>
      <c r="FB127" s="4">
        <f>PARAMETRELER!$D$4</f>
        <v>150018.75</v>
      </c>
      <c r="FC127" s="4">
        <f t="shared" si="338"/>
        <v>2800.3500000000004</v>
      </c>
      <c r="FD127" s="4">
        <f t="shared" si="339"/>
        <v>200.02500000000001</v>
      </c>
      <c r="FE127" s="4">
        <f t="shared" si="340"/>
        <v>17002.125</v>
      </c>
      <c r="FF127" s="4" cm="1">
        <f t="array" ref="FF127">SUMPRODUCT(--(SUM(G127,AC127,AY127,BU127,CQ127,DM127,EI127,FE127)&gt;PARAMETRELER!$D$21:$D$24), (SUM(G127,AC127,AY127,BU127,CQ127,DM127,EI127,FE127)-PARAMETRELER!$D$21:$D$24), {0.15;0.05;0.07;0.08})-SUM($H$2,H127,AD127,AZ127,BV127,CR127,DN127,EJ127)</f>
        <v>3400.4249999999956</v>
      </c>
      <c r="FG127" s="4">
        <f>PARAMETRELER!$D$15</f>
        <v>3400.4249999999956</v>
      </c>
      <c r="FH127" s="4">
        <f t="shared" si="341"/>
        <v>136017</v>
      </c>
      <c r="FI127" s="4">
        <f t="shared" si="342"/>
        <v>119014.875</v>
      </c>
      <c r="FJ127" s="4">
        <f t="shared" si="343"/>
        <v>20002.5</v>
      </c>
      <c r="FK127" s="4">
        <f>PARAMETRELER!$D$6</f>
        <v>20002.5</v>
      </c>
      <c r="FL127" s="4">
        <f t="shared" si="344"/>
        <v>0</v>
      </c>
      <c r="FM127" s="4">
        <f>IF(FA127&lt;=PARAMETRELER!$D$6,0,FL127*0.00759)</f>
        <v>0</v>
      </c>
      <c r="FN127" s="20">
        <f t="shared" si="457"/>
        <v>17002.125</v>
      </c>
      <c r="FO127" s="21">
        <f t="shared" si="458"/>
        <v>4100.5124999999998</v>
      </c>
      <c r="FP127" s="21">
        <f t="shared" si="459"/>
        <v>400.05</v>
      </c>
      <c r="FQ127" s="22">
        <f t="shared" si="460"/>
        <v>24503.0625</v>
      </c>
      <c r="FR127" s="44">
        <f t="shared" si="461"/>
        <v>1000.125</v>
      </c>
      <c r="FS127" s="45">
        <f t="shared" si="462"/>
        <v>23502.9375</v>
      </c>
      <c r="FU127" s="3">
        <v>125</v>
      </c>
      <c r="FV127" s="3" t="str">
        <f t="shared" si="463"/>
        <v xml:space="preserve"> AD SOYAD 125</v>
      </c>
      <c r="FW127" s="4">
        <f t="shared" si="345"/>
        <v>20002.5</v>
      </c>
      <c r="FX127" s="4">
        <f>PARAMETRELER!$D$4</f>
        <v>150018.75</v>
      </c>
      <c r="FY127" s="4">
        <f t="shared" si="346"/>
        <v>2800.3500000000004</v>
      </c>
      <c r="FZ127" s="4">
        <f t="shared" si="347"/>
        <v>200.02500000000001</v>
      </c>
      <c r="GA127" s="4">
        <f t="shared" si="348"/>
        <v>17002.125</v>
      </c>
      <c r="GB127" s="4" cm="1">
        <f t="array" ref="GB127">SUMPRODUCT(--(SUM(G127,AC127,AY127,BU127,CQ127,DM127,EI127,FE127,GA127)&gt;PARAMETRELER!$D$21:$D$24), (SUM(G127,AC127,AY127,BU127,CQ127,DM127,EI127,FE127,GA127)-PARAMETRELER!$D$21:$D$24), {0.15;0.05;0.07;0.08})-SUM($H$2,H127,AD127,AZ127,BV127,CR127,DN127,EJ127,FF127)</f>
        <v>3400.4249999999993</v>
      </c>
      <c r="GC127" s="4">
        <f>PARAMETRELER!$D$16</f>
        <v>3400.4249999999993</v>
      </c>
      <c r="GD127" s="4">
        <f t="shared" si="349"/>
        <v>153019.125</v>
      </c>
      <c r="GE127" s="4">
        <f t="shared" si="350"/>
        <v>136017</v>
      </c>
      <c r="GF127" s="4">
        <f t="shared" si="351"/>
        <v>20002.5</v>
      </c>
      <c r="GG127" s="4">
        <f>PARAMETRELER!$D$6</f>
        <v>20002.5</v>
      </c>
      <c r="GH127" s="4">
        <f t="shared" si="352"/>
        <v>0</v>
      </c>
      <c r="GI127" s="4">
        <f>IF(FW127&lt;=PARAMETRELER!$D$6,0,GH127*0.00759)</f>
        <v>0</v>
      </c>
      <c r="GJ127" s="20">
        <f t="shared" si="464"/>
        <v>17002.125</v>
      </c>
      <c r="GK127" s="21">
        <f t="shared" si="465"/>
        <v>4100.5124999999998</v>
      </c>
      <c r="GL127" s="21">
        <f t="shared" si="466"/>
        <v>400.05</v>
      </c>
      <c r="GM127" s="22">
        <f t="shared" si="467"/>
        <v>24503.0625</v>
      </c>
      <c r="GN127" s="44">
        <f t="shared" si="468"/>
        <v>1000.125</v>
      </c>
      <c r="GO127" s="45">
        <f t="shared" si="469"/>
        <v>23502.9375</v>
      </c>
      <c r="GQ127" s="3">
        <v>125</v>
      </c>
      <c r="GR127" s="3" t="str">
        <f t="shared" si="470"/>
        <v xml:space="preserve"> AD SOYAD 125</v>
      </c>
      <c r="GS127" s="4">
        <f t="shared" si="353"/>
        <v>20002.5</v>
      </c>
      <c r="GT127" s="4">
        <f>PARAMETRELER!$D$4</f>
        <v>150018.75</v>
      </c>
      <c r="GU127" s="4">
        <f t="shared" si="354"/>
        <v>2800.3500000000004</v>
      </c>
      <c r="GV127" s="4">
        <f t="shared" si="355"/>
        <v>200.02500000000001</v>
      </c>
      <c r="GW127" s="4">
        <f t="shared" si="356"/>
        <v>17002.125</v>
      </c>
      <c r="GX127" s="4" cm="1">
        <f t="array" ref="GX127">SUMPRODUCT(--(SUM(G127,AC127,AY127,BU127,CQ127,DM127,EI127,FE127,GA127,GW127)&gt;PARAMETRELER!$D$21:$D$24), (SUM(G127,AC127,AY127,BU127,CQ127,DM127,EI127,FE127,GA127,GW127)-PARAMETRELER!$D$21:$D$24), {0.15;0.05;0.07;0.08})-SUM($H$2,H127,AD127,AZ127,BV127,CR127,DN127,EJ127,FF127,GB127)</f>
        <v>3400.4250000000029</v>
      </c>
      <c r="GY127" s="4">
        <f>PARAMETRELER!$D$17</f>
        <v>3400.4250000000029</v>
      </c>
      <c r="GZ127" s="4">
        <f t="shared" si="357"/>
        <v>170021.25</v>
      </c>
      <c r="HA127" s="4">
        <f t="shared" si="358"/>
        <v>153019.125</v>
      </c>
      <c r="HB127" s="4">
        <f t="shared" si="359"/>
        <v>20002.5</v>
      </c>
      <c r="HC127" s="4">
        <f>PARAMETRELER!$D$6</f>
        <v>20002.5</v>
      </c>
      <c r="HD127" s="4">
        <f t="shared" si="360"/>
        <v>0</v>
      </c>
      <c r="HE127" s="4">
        <f>IF(GS127&lt;=PARAMETRELER!$D$6,0,HD127*0.00759)</f>
        <v>0</v>
      </c>
      <c r="HF127" s="20">
        <f t="shared" si="471"/>
        <v>17002.125</v>
      </c>
      <c r="HG127" s="21">
        <f t="shared" si="472"/>
        <v>4100.5124999999998</v>
      </c>
      <c r="HH127" s="21">
        <f t="shared" si="473"/>
        <v>400.05</v>
      </c>
      <c r="HI127" s="22">
        <f t="shared" si="474"/>
        <v>24503.0625</v>
      </c>
      <c r="HJ127" s="44">
        <f t="shared" si="475"/>
        <v>1000.125</v>
      </c>
      <c r="HK127" s="45">
        <f t="shared" si="476"/>
        <v>23502.9375</v>
      </c>
      <c r="HM127" s="3">
        <v>125</v>
      </c>
      <c r="HN127" s="3" t="str">
        <f t="shared" si="477"/>
        <v xml:space="preserve"> AD SOYAD 125</v>
      </c>
      <c r="HO127" s="4">
        <f t="shared" si="361"/>
        <v>20002.5</v>
      </c>
      <c r="HP127" s="4">
        <f>PARAMETRELER!$D$4</f>
        <v>150018.75</v>
      </c>
      <c r="HQ127" s="4">
        <f t="shared" si="362"/>
        <v>2800.3500000000004</v>
      </c>
      <c r="HR127" s="4">
        <f t="shared" si="363"/>
        <v>200.02500000000001</v>
      </c>
      <c r="HS127" s="4">
        <f t="shared" si="364"/>
        <v>17002.125</v>
      </c>
      <c r="HT127" s="4" cm="1">
        <f t="array" ref="HT127">SUMPRODUCT(--(SUM(G127,AC127,AY127,BU127,CQ127,DM127,EI127,FE127,GA127,GW127,HS127)&gt;PARAMETRELER!$D$21:$D$24), (SUM(G127,AC127,AY127,BU127,CQ127,DM127,EI127,FE127,GA127,GW127,HS127)-PARAMETRELER!$D$21:$D$24), {0.15;0.05;0.07;0.08})-SUM($H$2,H127,AD127,AZ127,BV127,CR127,DN127,EJ127,FF127,GB127,GX127)</f>
        <v>3400.4249999999993</v>
      </c>
      <c r="HU127" s="4">
        <f>PARAMETRELER!$D$18</f>
        <v>3400.4249999999993</v>
      </c>
      <c r="HV127" s="4">
        <f t="shared" si="365"/>
        <v>187023.375</v>
      </c>
      <c r="HW127" s="4">
        <f t="shared" si="366"/>
        <v>170021.25</v>
      </c>
      <c r="HX127" s="4">
        <f t="shared" si="367"/>
        <v>20002.5</v>
      </c>
      <c r="HY127" s="4">
        <f>PARAMETRELER!$D$6</f>
        <v>20002.5</v>
      </c>
      <c r="HZ127" s="4">
        <f t="shared" si="368"/>
        <v>0</v>
      </c>
      <c r="IA127" s="4">
        <f>IF(HO127&lt;=PARAMETRELER!$D$6,0,HZ127*0.00759)</f>
        <v>0</v>
      </c>
      <c r="IB127" s="20">
        <f t="shared" si="478"/>
        <v>17002.125</v>
      </c>
      <c r="IC127" s="21">
        <f t="shared" si="479"/>
        <v>4100.5124999999998</v>
      </c>
      <c r="ID127" s="21">
        <f t="shared" si="480"/>
        <v>400.05</v>
      </c>
      <c r="IE127" s="22">
        <f t="shared" si="481"/>
        <v>24503.0625</v>
      </c>
      <c r="IF127" s="44">
        <f t="shared" si="482"/>
        <v>1000.125</v>
      </c>
      <c r="IG127" s="45">
        <f t="shared" si="483"/>
        <v>23502.9375</v>
      </c>
      <c r="II127" s="3">
        <v>125</v>
      </c>
      <c r="IJ127" s="3" t="str">
        <f t="shared" si="484"/>
        <v xml:space="preserve"> AD SOYAD 125</v>
      </c>
      <c r="IK127" s="4">
        <f t="shared" si="369"/>
        <v>20002.5</v>
      </c>
      <c r="IL127" s="4">
        <f>PARAMETRELER!$D$4</f>
        <v>150018.75</v>
      </c>
      <c r="IM127" s="4">
        <f t="shared" si="370"/>
        <v>2800.3500000000004</v>
      </c>
      <c r="IN127" s="4">
        <f t="shared" si="371"/>
        <v>200.02500000000001</v>
      </c>
      <c r="IO127" s="4">
        <f t="shared" si="372"/>
        <v>17002.125</v>
      </c>
      <c r="IP127" s="4" cm="1">
        <f t="array" ref="IP127">SUMPRODUCT(--(SUM(G127,AC127,AY127,BU127,CQ127,DM127,EI127,FE127,GA127,GW127,HS127,IO127)&gt;PARAMETRELER!$D$21:$D$24), (SUM(G127,AC127,AY127,BU127,CQ127,DM127,EI127,FE127,GA127,GW127,HS127,IO127)-PARAMETRELER!$D$21:$D$24), {0.15;0.05;0.07;0.08})-SUM($H$2,H127,AD127,AZ127,BV127,CR127,DN127,EJ127,FF127,GB127,GX127,HT127)</f>
        <v>3400.4249999999993</v>
      </c>
      <c r="IQ127" s="4">
        <f>PARAMETRELER!$D$19</f>
        <v>3400.4249999999993</v>
      </c>
      <c r="IR127" s="4">
        <f t="shared" si="373"/>
        <v>204025.5</v>
      </c>
      <c r="IS127" s="4">
        <f t="shared" si="374"/>
        <v>187023.375</v>
      </c>
      <c r="IT127" s="4">
        <f t="shared" si="375"/>
        <v>20002.5</v>
      </c>
      <c r="IU127" s="4">
        <f>PARAMETRELER!$D$6</f>
        <v>20002.5</v>
      </c>
      <c r="IV127" s="4">
        <f t="shared" si="376"/>
        <v>0</v>
      </c>
      <c r="IW127" s="4">
        <f>IF(IK127&lt;=PARAMETRELER!$D$6,0,IV127*0.00759)</f>
        <v>0</v>
      </c>
      <c r="IX127" s="20">
        <f t="shared" si="485"/>
        <v>17002.125</v>
      </c>
      <c r="IY127" s="21">
        <f t="shared" si="486"/>
        <v>4100.5124999999998</v>
      </c>
      <c r="IZ127" s="21">
        <f t="shared" si="487"/>
        <v>400.05</v>
      </c>
      <c r="JA127" s="22">
        <f t="shared" si="488"/>
        <v>24503.0625</v>
      </c>
      <c r="JB127" s="44">
        <f t="shared" si="489"/>
        <v>1000.125</v>
      </c>
      <c r="JC127" s="45">
        <f t="shared" si="490"/>
        <v>23502.9375</v>
      </c>
    </row>
    <row r="128" spans="1:263" ht="15.6" x14ac:dyDescent="0.3">
      <c r="A128" s="2">
        <v>126</v>
      </c>
      <c r="B128" s="2" t="str">
        <f>'YILLIK MALİYET RAPORU'!B128</f>
        <v xml:space="preserve"> AD SOYAD 126</v>
      </c>
      <c r="C128" s="7">
        <f>'YILLIK MALİYET RAPORU'!C128</f>
        <v>20002.5</v>
      </c>
      <c r="D128" s="11">
        <f>PARAMETRELER!$D$4</f>
        <v>150018.75</v>
      </c>
      <c r="E128" s="7">
        <f t="shared" si="202"/>
        <v>2800.3500000000004</v>
      </c>
      <c r="F128" s="7">
        <f t="shared" si="203"/>
        <v>200.02500000000001</v>
      </c>
      <c r="G128" s="7">
        <f t="shared" si="204"/>
        <v>17002.125</v>
      </c>
      <c r="H128" s="7" cm="1">
        <f t="array" ref="H128">SUMPRODUCT(--(SUM(G128:G128)&gt;PARAMETRELER!$D$21:$D$24), (SUM(G128:G128)-PARAMETRELER!$D$21:$D$24), {0.15;0.05;0.07;0.08})-SUM($H$2:$H$2)</f>
        <v>2550.3187499999999</v>
      </c>
      <c r="I128" s="7">
        <f>PARAMETRELER!$D$8</f>
        <v>2550.3187499999999</v>
      </c>
      <c r="J128" s="7">
        <f t="shared" si="379"/>
        <v>17002.125</v>
      </c>
      <c r="K128" s="7">
        <v>0</v>
      </c>
      <c r="L128" s="7">
        <f t="shared" si="206"/>
        <v>20002.5</v>
      </c>
      <c r="M128" s="5">
        <f>PARAMETRELER!$D$6</f>
        <v>20002.5</v>
      </c>
      <c r="N128" s="7">
        <f t="shared" si="313"/>
        <v>0</v>
      </c>
      <c r="O128" s="7">
        <f>IF(C128&lt;=PARAMETRELER!$D$6,0,N128*0.00759)</f>
        <v>0</v>
      </c>
      <c r="P128" s="20">
        <f t="shared" si="207"/>
        <v>17002.125</v>
      </c>
      <c r="Q128" s="21">
        <f t="shared" si="208"/>
        <v>4100.5124999999998</v>
      </c>
      <c r="R128" s="21">
        <f t="shared" si="209"/>
        <v>400.05</v>
      </c>
      <c r="S128" s="20">
        <f t="shared" si="210"/>
        <v>24503.0625</v>
      </c>
      <c r="T128" s="44">
        <f t="shared" si="211"/>
        <v>1000.125</v>
      </c>
      <c r="U128" s="45">
        <f t="shared" si="380"/>
        <v>23502.9375</v>
      </c>
      <c r="W128" s="2">
        <v>126</v>
      </c>
      <c r="X128" s="2" t="str">
        <f t="shared" si="212"/>
        <v xml:space="preserve"> AD SOYAD 126</v>
      </c>
      <c r="Y128" s="7">
        <f t="shared" si="213"/>
        <v>20002.5</v>
      </c>
      <c r="Z128" s="11">
        <f>PARAMETRELER!$D$4</f>
        <v>150018.75</v>
      </c>
      <c r="AA128" s="7">
        <f t="shared" si="381"/>
        <v>2800.3500000000004</v>
      </c>
      <c r="AB128" s="7">
        <f t="shared" si="382"/>
        <v>200.02500000000001</v>
      </c>
      <c r="AC128" s="7">
        <f t="shared" si="383"/>
        <v>17002.125</v>
      </c>
      <c r="AD128" s="7" cm="1">
        <f t="array" ref="AD128">SUMPRODUCT(--(SUM(G128,AC128)&gt;PARAMETRELER!$D$21:$D$24), (SUM(G128,AC128)-PARAMETRELER!$D$21:$D$24), {0.15;0.05;0.07;0.08})-SUM($H$2,H128)</f>
        <v>2550.3187499999999</v>
      </c>
      <c r="AE128" s="7">
        <f>PARAMETRELER!$D$9</f>
        <v>2550.3187499999999</v>
      </c>
      <c r="AF128" s="7">
        <f t="shared" si="384"/>
        <v>34004.25</v>
      </c>
      <c r="AG128" s="7">
        <f t="shared" si="385"/>
        <v>17002.125</v>
      </c>
      <c r="AH128" s="7">
        <f t="shared" si="386"/>
        <v>20002.5</v>
      </c>
      <c r="AI128" s="5">
        <f>PARAMETRELER!$D$6</f>
        <v>20002.5</v>
      </c>
      <c r="AJ128" s="7">
        <f t="shared" si="316"/>
        <v>0</v>
      </c>
      <c r="AK128" s="7">
        <f>IF(Y128&lt;=PARAMETRELER!$D$6,0,AJ128*0.00759)</f>
        <v>0</v>
      </c>
      <c r="AL128" s="20">
        <f t="shared" si="387"/>
        <v>17002.125</v>
      </c>
      <c r="AM128" s="21">
        <f t="shared" si="388"/>
        <v>4100.5124999999998</v>
      </c>
      <c r="AN128" s="21">
        <f t="shared" si="389"/>
        <v>400.05</v>
      </c>
      <c r="AO128" s="20">
        <f t="shared" si="390"/>
        <v>24503.0625</v>
      </c>
      <c r="AP128" s="44">
        <f t="shared" si="391"/>
        <v>1000.125</v>
      </c>
      <c r="AQ128" s="45">
        <f t="shared" si="392"/>
        <v>23502.9375</v>
      </c>
      <c r="AS128" s="2">
        <v>126</v>
      </c>
      <c r="AT128" s="2" t="str">
        <f t="shared" si="393"/>
        <v xml:space="preserve"> AD SOYAD 126</v>
      </c>
      <c r="AU128" s="7">
        <f t="shared" si="394"/>
        <v>20002.5</v>
      </c>
      <c r="AV128" s="11">
        <f>PARAMETRELER!$D$4</f>
        <v>150018.75</v>
      </c>
      <c r="AW128" s="7">
        <f t="shared" si="395"/>
        <v>2800.3500000000004</v>
      </c>
      <c r="AX128" s="7">
        <f t="shared" si="396"/>
        <v>200.02500000000001</v>
      </c>
      <c r="AY128" s="7">
        <f t="shared" si="397"/>
        <v>17002.125</v>
      </c>
      <c r="AZ128" s="7" cm="1">
        <f t="array" ref="AZ128">SUMPRODUCT(--(SUM(G128,AC128,AY128)&gt;PARAMETRELER!$D$21:$D$24), (SUM(G128,AC128,AY128)-PARAMETRELER!$D$21:$D$24), {0.15;0.05;0.07;0.08})-SUM($H$2,H128,AD128)</f>
        <v>2550.3187499999995</v>
      </c>
      <c r="BA128" s="7">
        <f>PARAMETRELER!$D$10</f>
        <v>2550.3187499999995</v>
      </c>
      <c r="BB128" s="7">
        <f t="shared" si="398"/>
        <v>51006.375</v>
      </c>
      <c r="BC128" s="7">
        <f t="shared" si="399"/>
        <v>34004.25</v>
      </c>
      <c r="BD128" s="7">
        <f t="shared" si="400"/>
        <v>20002.5</v>
      </c>
      <c r="BE128" s="5">
        <f>PARAMETRELER!$D$6</f>
        <v>20002.5</v>
      </c>
      <c r="BF128" s="7">
        <f t="shared" si="319"/>
        <v>0</v>
      </c>
      <c r="BG128" s="7">
        <f>IF(AU128&lt;=PARAMETRELER!$D$6,0,BF128*0.00759)</f>
        <v>0</v>
      </c>
      <c r="BH128" s="20">
        <f t="shared" si="401"/>
        <v>17002.125</v>
      </c>
      <c r="BI128" s="21">
        <f t="shared" si="402"/>
        <v>4100.5124999999998</v>
      </c>
      <c r="BJ128" s="21">
        <f t="shared" si="403"/>
        <v>400.05</v>
      </c>
      <c r="BK128" s="20">
        <f t="shared" si="404"/>
        <v>24503.0625</v>
      </c>
      <c r="BL128" s="44">
        <f t="shared" si="405"/>
        <v>1000.125</v>
      </c>
      <c r="BM128" s="45">
        <f t="shared" si="406"/>
        <v>23502.9375</v>
      </c>
      <c r="BO128" s="2">
        <v>126</v>
      </c>
      <c r="BP128" s="2" t="str">
        <f t="shared" si="407"/>
        <v xml:space="preserve"> AD SOYAD 126</v>
      </c>
      <c r="BQ128" s="7">
        <f t="shared" si="408"/>
        <v>20002.5</v>
      </c>
      <c r="BR128" s="11">
        <f>PARAMETRELER!$D$4</f>
        <v>150018.75</v>
      </c>
      <c r="BS128" s="7">
        <f t="shared" si="409"/>
        <v>2800.3500000000004</v>
      </c>
      <c r="BT128" s="7">
        <f t="shared" si="410"/>
        <v>200.02500000000001</v>
      </c>
      <c r="BU128" s="7">
        <f t="shared" si="411"/>
        <v>17002.125</v>
      </c>
      <c r="BV128" s="7" cm="1">
        <f t="array" ref="BV128">SUMPRODUCT(--(SUM(G128,AC128,AY128,BU128)&gt;PARAMETRELER!$D$21:$D$24), (SUM(G128,AC128,AY128,BU128)-PARAMETRELER!$D$21:$D$24), {0.15;0.05;0.07;0.08})-SUM($H$2,H128,AD128,AZ128)</f>
        <v>2550.3187500000004</v>
      </c>
      <c r="BW128" s="7">
        <f>PARAMETRELER!$D$11</f>
        <v>2550.3187500000004</v>
      </c>
      <c r="BX128" s="7">
        <f t="shared" si="412"/>
        <v>68008.5</v>
      </c>
      <c r="BY128" s="7">
        <f t="shared" si="413"/>
        <v>51006.375</v>
      </c>
      <c r="BZ128" s="7">
        <f t="shared" si="414"/>
        <v>20002.5</v>
      </c>
      <c r="CA128" s="5">
        <f>PARAMETRELER!$D$6</f>
        <v>20002.5</v>
      </c>
      <c r="CB128" s="7">
        <f t="shared" si="322"/>
        <v>0</v>
      </c>
      <c r="CC128" s="7">
        <f>IF(BQ128&lt;=PARAMETRELER!$D$6,0,CB128*0.00759)</f>
        <v>0</v>
      </c>
      <c r="CD128" s="20">
        <f t="shared" si="415"/>
        <v>17002.125</v>
      </c>
      <c r="CE128" s="21">
        <f t="shared" si="416"/>
        <v>4100.5124999999998</v>
      </c>
      <c r="CF128" s="21">
        <f t="shared" si="417"/>
        <v>400.05</v>
      </c>
      <c r="CG128" s="20">
        <f t="shared" si="418"/>
        <v>24503.0625</v>
      </c>
      <c r="CH128" s="44">
        <f t="shared" si="419"/>
        <v>1000.125</v>
      </c>
      <c r="CI128" s="45">
        <f t="shared" si="420"/>
        <v>23502.9375</v>
      </c>
      <c r="CK128" s="2">
        <v>126</v>
      </c>
      <c r="CL128" s="2" t="str">
        <f t="shared" si="421"/>
        <v xml:space="preserve"> AD SOYAD 126</v>
      </c>
      <c r="CM128" s="7">
        <f t="shared" si="422"/>
        <v>20002.5</v>
      </c>
      <c r="CN128" s="11">
        <f>PARAMETRELER!$D$4</f>
        <v>150018.75</v>
      </c>
      <c r="CO128" s="7">
        <f t="shared" si="423"/>
        <v>2800.3500000000004</v>
      </c>
      <c r="CP128" s="7">
        <f t="shared" si="424"/>
        <v>200.02500000000001</v>
      </c>
      <c r="CQ128" s="7">
        <f t="shared" si="425"/>
        <v>17002.125</v>
      </c>
      <c r="CR128" s="7" cm="1">
        <f t="array" ref="CR128">SUMPRODUCT(--(SUM(G128,AC128,AY128,BU128,CQ128)&gt;PARAMETRELER!$D$21:$D$24), (SUM(G128,AC128,AY128,BU128,CQ128)-PARAMETRELER!$D$21:$D$24), {0.15;0.05;0.07;0.08})-SUM($H$2,H128,AD128,AZ128,BV128)</f>
        <v>2550.3187500000004</v>
      </c>
      <c r="CS128" s="7">
        <f>PARAMETRELER!$D$12</f>
        <v>2550.3187500000004</v>
      </c>
      <c r="CT128" s="7">
        <f t="shared" si="426"/>
        <v>85010.625</v>
      </c>
      <c r="CU128" s="7">
        <f t="shared" si="427"/>
        <v>68008.5</v>
      </c>
      <c r="CV128" s="7">
        <f t="shared" si="428"/>
        <v>20002.5</v>
      </c>
      <c r="CW128" s="5">
        <f>PARAMETRELER!$D$6</f>
        <v>20002.5</v>
      </c>
      <c r="CX128" s="7">
        <f t="shared" si="325"/>
        <v>0</v>
      </c>
      <c r="CY128" s="7">
        <f>IF(CM128&lt;=PARAMETRELER!$D$6,0,CX128*0.00759)</f>
        <v>0</v>
      </c>
      <c r="CZ128" s="20">
        <f t="shared" si="429"/>
        <v>17002.125</v>
      </c>
      <c r="DA128" s="21">
        <f t="shared" si="430"/>
        <v>4100.5124999999998</v>
      </c>
      <c r="DB128" s="21">
        <f t="shared" si="431"/>
        <v>400.05</v>
      </c>
      <c r="DC128" s="20">
        <f t="shared" si="432"/>
        <v>24503.0625</v>
      </c>
      <c r="DD128" s="44">
        <f t="shared" si="433"/>
        <v>1000.125</v>
      </c>
      <c r="DE128" s="45">
        <f t="shared" si="434"/>
        <v>23502.9375</v>
      </c>
      <c r="DG128" s="2">
        <v>126</v>
      </c>
      <c r="DH128" s="2" t="str">
        <f t="shared" si="435"/>
        <v xml:space="preserve"> AD SOYAD 126</v>
      </c>
      <c r="DI128" s="7">
        <f t="shared" si="436"/>
        <v>20002.5</v>
      </c>
      <c r="DJ128" s="11">
        <f>PARAMETRELER!$D$4</f>
        <v>150018.75</v>
      </c>
      <c r="DK128" s="7">
        <f t="shared" si="437"/>
        <v>2800.3500000000004</v>
      </c>
      <c r="DL128" s="7">
        <f t="shared" si="438"/>
        <v>200.02500000000001</v>
      </c>
      <c r="DM128" s="7">
        <f t="shared" si="439"/>
        <v>17002.125</v>
      </c>
      <c r="DN128" s="7" cm="1">
        <f t="array" ref="DN128">SUMPRODUCT(--(SUM(G128,AC128,AY128,BU128,CQ128,DM128)&gt;PARAMETRELER!$D$21:$D$24), (SUM(G128,AC128,AY128,BU128,CQ128,DM128)-PARAMETRELER!$D$21:$D$24), {0.15;0.05;0.07;0.08})-SUM($H$2,H128,AD128,AZ128,BV128,CR128)</f>
        <v>2550.3187499999985</v>
      </c>
      <c r="DO128" s="7">
        <f>PARAMETRELER!$D$13</f>
        <v>2550.3187499999985</v>
      </c>
      <c r="DP128" s="7">
        <f t="shared" si="440"/>
        <v>102012.75</v>
      </c>
      <c r="DQ128" s="7">
        <f t="shared" si="441"/>
        <v>85010.625</v>
      </c>
      <c r="DR128" s="7">
        <f t="shared" si="442"/>
        <v>20002.5</v>
      </c>
      <c r="DS128" s="5">
        <f>PARAMETRELER!$D$6</f>
        <v>20002.5</v>
      </c>
      <c r="DT128" s="7">
        <f t="shared" si="328"/>
        <v>0</v>
      </c>
      <c r="DU128" s="7">
        <f>IF(DI128&lt;=PARAMETRELER!$D$6,0,DT128*0.00759)</f>
        <v>0</v>
      </c>
      <c r="DV128" s="20">
        <f t="shared" si="443"/>
        <v>17002.125</v>
      </c>
      <c r="DW128" s="21">
        <f t="shared" si="444"/>
        <v>4100.5124999999998</v>
      </c>
      <c r="DX128" s="21">
        <f t="shared" si="445"/>
        <v>400.05</v>
      </c>
      <c r="DY128" s="20">
        <f t="shared" si="446"/>
        <v>24503.0625</v>
      </c>
      <c r="DZ128" s="44">
        <f t="shared" si="447"/>
        <v>1000.125</v>
      </c>
      <c r="EA128" s="45">
        <f t="shared" si="448"/>
        <v>23502.9375</v>
      </c>
      <c r="EC128" s="2">
        <v>126</v>
      </c>
      <c r="ED128" s="2" t="str">
        <f t="shared" si="449"/>
        <v xml:space="preserve"> AD SOYAD 126</v>
      </c>
      <c r="EE128" s="7">
        <f t="shared" si="329"/>
        <v>20002.5</v>
      </c>
      <c r="EF128" s="11">
        <f>PARAMETRELER!$D$4</f>
        <v>150018.75</v>
      </c>
      <c r="EG128" s="7">
        <f t="shared" si="330"/>
        <v>2800.3500000000004</v>
      </c>
      <c r="EH128" s="7">
        <f t="shared" si="331"/>
        <v>200.02500000000001</v>
      </c>
      <c r="EI128" s="7">
        <f t="shared" si="332"/>
        <v>17002.125</v>
      </c>
      <c r="EJ128" s="7" cm="1">
        <f t="array" ref="EJ128">SUMPRODUCT(--(SUM(G128,AC128,AY128,BU128,CQ128,DM128,EI128)&gt;PARAMETRELER!$D$21:$D$24), (SUM(G128,AC128,AY128,BU128,CQ128,DM128,EI128)-PARAMETRELER!$D$21:$D$24), {0.15;0.05;0.07;0.08})-SUM($H$2,H128,AD128,AZ128,BV128,CR128,DN128)</f>
        <v>3001.0625000000036</v>
      </c>
      <c r="EK128" s="7">
        <f>PARAMETRELER!$D$14</f>
        <v>3001.0625000000036</v>
      </c>
      <c r="EL128" s="7">
        <f t="shared" si="333"/>
        <v>119014.875</v>
      </c>
      <c r="EM128" s="7">
        <f t="shared" si="334"/>
        <v>102012.75</v>
      </c>
      <c r="EN128" s="7">
        <f t="shared" si="335"/>
        <v>20002.5</v>
      </c>
      <c r="EO128" s="5">
        <f>PARAMETRELER!$D$6</f>
        <v>20002.5</v>
      </c>
      <c r="EP128" s="7">
        <f t="shared" si="336"/>
        <v>0</v>
      </c>
      <c r="EQ128" s="7">
        <f>IF(EE128&lt;=PARAMETRELER!$D$6,0,EP128*0.00759)</f>
        <v>0</v>
      </c>
      <c r="ER128" s="20">
        <f t="shared" si="450"/>
        <v>17002.125</v>
      </c>
      <c r="ES128" s="21">
        <f t="shared" si="451"/>
        <v>4100.5124999999998</v>
      </c>
      <c r="ET128" s="21">
        <f t="shared" si="452"/>
        <v>400.05</v>
      </c>
      <c r="EU128" s="20">
        <f t="shared" si="453"/>
        <v>24503.0625</v>
      </c>
      <c r="EV128" s="44">
        <f t="shared" si="454"/>
        <v>1000.125</v>
      </c>
      <c r="EW128" s="45">
        <f t="shared" si="455"/>
        <v>23502.9375</v>
      </c>
      <c r="EY128" s="2">
        <v>126</v>
      </c>
      <c r="EZ128" s="2" t="str">
        <f t="shared" si="456"/>
        <v xml:space="preserve"> AD SOYAD 126</v>
      </c>
      <c r="FA128" s="7">
        <f t="shared" si="337"/>
        <v>20002.5</v>
      </c>
      <c r="FB128" s="11">
        <f>PARAMETRELER!$D$4</f>
        <v>150018.75</v>
      </c>
      <c r="FC128" s="7">
        <f t="shared" si="338"/>
        <v>2800.3500000000004</v>
      </c>
      <c r="FD128" s="7">
        <f t="shared" si="339"/>
        <v>200.02500000000001</v>
      </c>
      <c r="FE128" s="7">
        <f t="shared" si="340"/>
        <v>17002.125</v>
      </c>
      <c r="FF128" s="7" cm="1">
        <f t="array" ref="FF128">SUMPRODUCT(--(SUM(G128,AC128,AY128,BU128,CQ128,DM128,EI128,FE128)&gt;PARAMETRELER!$D$21:$D$24), (SUM(G128,AC128,AY128,BU128,CQ128,DM128,EI128,FE128)-PARAMETRELER!$D$21:$D$24), {0.15;0.05;0.07;0.08})-SUM($H$2,H128,AD128,AZ128,BV128,CR128,DN128,EJ128)</f>
        <v>3400.4249999999956</v>
      </c>
      <c r="FG128" s="7">
        <f>PARAMETRELER!$D$15</f>
        <v>3400.4249999999956</v>
      </c>
      <c r="FH128" s="7">
        <f t="shared" si="341"/>
        <v>136017</v>
      </c>
      <c r="FI128" s="7">
        <f t="shared" si="342"/>
        <v>119014.875</v>
      </c>
      <c r="FJ128" s="7">
        <f t="shared" si="343"/>
        <v>20002.5</v>
      </c>
      <c r="FK128" s="5">
        <f>PARAMETRELER!$D$6</f>
        <v>20002.5</v>
      </c>
      <c r="FL128" s="7">
        <f t="shared" si="344"/>
        <v>0</v>
      </c>
      <c r="FM128" s="7">
        <f>IF(FA128&lt;=PARAMETRELER!$D$6,0,FL128*0.00759)</f>
        <v>0</v>
      </c>
      <c r="FN128" s="20">
        <f t="shared" si="457"/>
        <v>17002.125</v>
      </c>
      <c r="FO128" s="21">
        <f t="shared" si="458"/>
        <v>4100.5124999999998</v>
      </c>
      <c r="FP128" s="21">
        <f t="shared" si="459"/>
        <v>400.05</v>
      </c>
      <c r="FQ128" s="20">
        <f t="shared" si="460"/>
        <v>24503.0625</v>
      </c>
      <c r="FR128" s="44">
        <f t="shared" si="461"/>
        <v>1000.125</v>
      </c>
      <c r="FS128" s="45">
        <f t="shared" si="462"/>
        <v>23502.9375</v>
      </c>
      <c r="FU128" s="2">
        <v>126</v>
      </c>
      <c r="FV128" s="2" t="str">
        <f t="shared" si="463"/>
        <v xml:space="preserve"> AD SOYAD 126</v>
      </c>
      <c r="FW128" s="7">
        <f t="shared" si="345"/>
        <v>20002.5</v>
      </c>
      <c r="FX128" s="11">
        <f>PARAMETRELER!$D$4</f>
        <v>150018.75</v>
      </c>
      <c r="FY128" s="7">
        <f t="shared" si="346"/>
        <v>2800.3500000000004</v>
      </c>
      <c r="FZ128" s="7">
        <f t="shared" si="347"/>
        <v>200.02500000000001</v>
      </c>
      <c r="GA128" s="7">
        <f t="shared" si="348"/>
        <v>17002.125</v>
      </c>
      <c r="GB128" s="7" cm="1">
        <f t="array" ref="GB128">SUMPRODUCT(--(SUM(G128,AC128,AY128,BU128,CQ128,DM128,EI128,FE128,GA128)&gt;PARAMETRELER!$D$21:$D$24), (SUM(G128,AC128,AY128,BU128,CQ128,DM128,EI128,FE128,GA128)-PARAMETRELER!$D$21:$D$24), {0.15;0.05;0.07;0.08})-SUM($H$2,H128,AD128,AZ128,BV128,CR128,DN128,EJ128,FF128)</f>
        <v>3400.4249999999993</v>
      </c>
      <c r="GC128" s="7">
        <f>PARAMETRELER!$D$16</f>
        <v>3400.4249999999993</v>
      </c>
      <c r="GD128" s="7">
        <f t="shared" si="349"/>
        <v>153019.125</v>
      </c>
      <c r="GE128" s="7">
        <f t="shared" si="350"/>
        <v>136017</v>
      </c>
      <c r="GF128" s="7">
        <f t="shared" si="351"/>
        <v>20002.5</v>
      </c>
      <c r="GG128" s="5">
        <f>PARAMETRELER!$D$6</f>
        <v>20002.5</v>
      </c>
      <c r="GH128" s="7">
        <f t="shared" si="352"/>
        <v>0</v>
      </c>
      <c r="GI128" s="7">
        <f>IF(FW128&lt;=PARAMETRELER!$D$6,0,GH128*0.00759)</f>
        <v>0</v>
      </c>
      <c r="GJ128" s="20">
        <f t="shared" si="464"/>
        <v>17002.125</v>
      </c>
      <c r="GK128" s="21">
        <f t="shared" si="465"/>
        <v>4100.5124999999998</v>
      </c>
      <c r="GL128" s="21">
        <f t="shared" si="466"/>
        <v>400.05</v>
      </c>
      <c r="GM128" s="20">
        <f t="shared" si="467"/>
        <v>24503.0625</v>
      </c>
      <c r="GN128" s="44">
        <f t="shared" si="468"/>
        <v>1000.125</v>
      </c>
      <c r="GO128" s="45">
        <f t="shared" si="469"/>
        <v>23502.9375</v>
      </c>
      <c r="GQ128" s="2">
        <v>126</v>
      </c>
      <c r="GR128" s="2" t="str">
        <f t="shared" si="470"/>
        <v xml:space="preserve"> AD SOYAD 126</v>
      </c>
      <c r="GS128" s="7">
        <f t="shared" si="353"/>
        <v>20002.5</v>
      </c>
      <c r="GT128" s="11">
        <f>PARAMETRELER!$D$4</f>
        <v>150018.75</v>
      </c>
      <c r="GU128" s="7">
        <f t="shared" si="354"/>
        <v>2800.3500000000004</v>
      </c>
      <c r="GV128" s="7">
        <f t="shared" si="355"/>
        <v>200.02500000000001</v>
      </c>
      <c r="GW128" s="7">
        <f t="shared" si="356"/>
        <v>17002.125</v>
      </c>
      <c r="GX128" s="7" cm="1">
        <f t="array" ref="GX128">SUMPRODUCT(--(SUM(G128,AC128,AY128,BU128,CQ128,DM128,EI128,FE128,GA128,GW128)&gt;PARAMETRELER!$D$21:$D$24), (SUM(G128,AC128,AY128,BU128,CQ128,DM128,EI128,FE128,GA128,GW128)-PARAMETRELER!$D$21:$D$24), {0.15;0.05;0.07;0.08})-SUM($H$2,H128,AD128,AZ128,BV128,CR128,DN128,EJ128,FF128,GB128)</f>
        <v>3400.4250000000029</v>
      </c>
      <c r="GY128" s="7">
        <f>PARAMETRELER!$D$17</f>
        <v>3400.4250000000029</v>
      </c>
      <c r="GZ128" s="7">
        <f t="shared" si="357"/>
        <v>170021.25</v>
      </c>
      <c r="HA128" s="7">
        <f t="shared" si="358"/>
        <v>153019.125</v>
      </c>
      <c r="HB128" s="7">
        <f t="shared" si="359"/>
        <v>20002.5</v>
      </c>
      <c r="HC128" s="5">
        <f>PARAMETRELER!$D$6</f>
        <v>20002.5</v>
      </c>
      <c r="HD128" s="7">
        <f t="shared" si="360"/>
        <v>0</v>
      </c>
      <c r="HE128" s="7">
        <f>IF(GS128&lt;=PARAMETRELER!$D$6,0,HD128*0.00759)</f>
        <v>0</v>
      </c>
      <c r="HF128" s="20">
        <f t="shared" si="471"/>
        <v>17002.125</v>
      </c>
      <c r="HG128" s="21">
        <f t="shared" si="472"/>
        <v>4100.5124999999998</v>
      </c>
      <c r="HH128" s="21">
        <f t="shared" si="473"/>
        <v>400.05</v>
      </c>
      <c r="HI128" s="20">
        <f t="shared" si="474"/>
        <v>24503.0625</v>
      </c>
      <c r="HJ128" s="44">
        <f t="shared" si="475"/>
        <v>1000.125</v>
      </c>
      <c r="HK128" s="45">
        <f t="shared" si="476"/>
        <v>23502.9375</v>
      </c>
      <c r="HM128" s="2">
        <v>126</v>
      </c>
      <c r="HN128" s="2" t="str">
        <f t="shared" si="477"/>
        <v xml:space="preserve"> AD SOYAD 126</v>
      </c>
      <c r="HO128" s="7">
        <f t="shared" si="361"/>
        <v>20002.5</v>
      </c>
      <c r="HP128" s="11">
        <f>PARAMETRELER!$D$4</f>
        <v>150018.75</v>
      </c>
      <c r="HQ128" s="7">
        <f t="shared" si="362"/>
        <v>2800.3500000000004</v>
      </c>
      <c r="HR128" s="7">
        <f t="shared" si="363"/>
        <v>200.02500000000001</v>
      </c>
      <c r="HS128" s="7">
        <f t="shared" si="364"/>
        <v>17002.125</v>
      </c>
      <c r="HT128" s="7" cm="1">
        <f t="array" ref="HT128">SUMPRODUCT(--(SUM(G128,AC128,AY128,BU128,CQ128,DM128,EI128,FE128,GA128,GW128,HS128)&gt;PARAMETRELER!$D$21:$D$24), (SUM(G128,AC128,AY128,BU128,CQ128,DM128,EI128,FE128,GA128,GW128,HS128)-PARAMETRELER!$D$21:$D$24), {0.15;0.05;0.07;0.08})-SUM($H$2,H128,AD128,AZ128,BV128,CR128,DN128,EJ128,FF128,GB128,GX128)</f>
        <v>3400.4249999999993</v>
      </c>
      <c r="HU128" s="7">
        <f>PARAMETRELER!$D$18</f>
        <v>3400.4249999999993</v>
      </c>
      <c r="HV128" s="7">
        <f t="shared" si="365"/>
        <v>187023.375</v>
      </c>
      <c r="HW128" s="7">
        <f t="shared" si="366"/>
        <v>170021.25</v>
      </c>
      <c r="HX128" s="7">
        <f t="shared" si="367"/>
        <v>20002.5</v>
      </c>
      <c r="HY128" s="5">
        <f>PARAMETRELER!$D$6</f>
        <v>20002.5</v>
      </c>
      <c r="HZ128" s="7">
        <f t="shared" si="368"/>
        <v>0</v>
      </c>
      <c r="IA128" s="7">
        <f>IF(HO128&lt;=PARAMETRELER!$D$6,0,HZ128*0.00759)</f>
        <v>0</v>
      </c>
      <c r="IB128" s="20">
        <f t="shared" si="478"/>
        <v>17002.125</v>
      </c>
      <c r="IC128" s="21">
        <f t="shared" si="479"/>
        <v>4100.5124999999998</v>
      </c>
      <c r="ID128" s="21">
        <f t="shared" si="480"/>
        <v>400.05</v>
      </c>
      <c r="IE128" s="20">
        <f t="shared" si="481"/>
        <v>24503.0625</v>
      </c>
      <c r="IF128" s="44">
        <f t="shared" si="482"/>
        <v>1000.125</v>
      </c>
      <c r="IG128" s="45">
        <f t="shared" si="483"/>
        <v>23502.9375</v>
      </c>
      <c r="II128" s="2">
        <v>126</v>
      </c>
      <c r="IJ128" s="2" t="str">
        <f t="shared" si="484"/>
        <v xml:space="preserve"> AD SOYAD 126</v>
      </c>
      <c r="IK128" s="7">
        <f t="shared" si="369"/>
        <v>20002.5</v>
      </c>
      <c r="IL128" s="11">
        <f>PARAMETRELER!$D$4</f>
        <v>150018.75</v>
      </c>
      <c r="IM128" s="7">
        <f t="shared" si="370"/>
        <v>2800.3500000000004</v>
      </c>
      <c r="IN128" s="7">
        <f t="shared" si="371"/>
        <v>200.02500000000001</v>
      </c>
      <c r="IO128" s="7">
        <f t="shared" si="372"/>
        <v>17002.125</v>
      </c>
      <c r="IP128" s="7" cm="1">
        <f t="array" ref="IP128">SUMPRODUCT(--(SUM(G128,AC128,AY128,BU128,CQ128,DM128,EI128,FE128,GA128,GW128,HS128,IO128)&gt;PARAMETRELER!$D$21:$D$24), (SUM(G128,AC128,AY128,BU128,CQ128,DM128,EI128,FE128,GA128,GW128,HS128,IO128)-PARAMETRELER!$D$21:$D$24), {0.15;0.05;0.07;0.08})-SUM($H$2,H128,AD128,AZ128,BV128,CR128,DN128,EJ128,FF128,GB128,GX128,HT128)</f>
        <v>3400.4249999999993</v>
      </c>
      <c r="IQ128" s="7">
        <f>PARAMETRELER!$D$19</f>
        <v>3400.4249999999993</v>
      </c>
      <c r="IR128" s="7">
        <f t="shared" si="373"/>
        <v>204025.5</v>
      </c>
      <c r="IS128" s="7">
        <f t="shared" si="374"/>
        <v>187023.375</v>
      </c>
      <c r="IT128" s="7">
        <f t="shared" si="375"/>
        <v>20002.5</v>
      </c>
      <c r="IU128" s="5">
        <f>PARAMETRELER!$D$6</f>
        <v>20002.5</v>
      </c>
      <c r="IV128" s="7">
        <f t="shared" si="376"/>
        <v>0</v>
      </c>
      <c r="IW128" s="7">
        <f>IF(IK128&lt;=PARAMETRELER!$D$6,0,IV128*0.00759)</f>
        <v>0</v>
      </c>
      <c r="IX128" s="20">
        <f t="shared" si="485"/>
        <v>17002.125</v>
      </c>
      <c r="IY128" s="21">
        <f t="shared" si="486"/>
        <v>4100.5124999999998</v>
      </c>
      <c r="IZ128" s="21">
        <f t="shared" si="487"/>
        <v>400.05</v>
      </c>
      <c r="JA128" s="20">
        <f t="shared" si="488"/>
        <v>24503.0625</v>
      </c>
      <c r="JB128" s="44">
        <f t="shared" si="489"/>
        <v>1000.125</v>
      </c>
      <c r="JC128" s="45">
        <f t="shared" si="490"/>
        <v>23502.9375</v>
      </c>
    </row>
    <row r="129" spans="1:263" ht="15.6" x14ac:dyDescent="0.3">
      <c r="A129" s="3">
        <v>127</v>
      </c>
      <c r="B129" s="3" t="str">
        <f>'YILLIK MALİYET RAPORU'!B129</f>
        <v xml:space="preserve"> AD SOYAD 127</v>
      </c>
      <c r="C129" s="4">
        <f>'YILLIK MALİYET RAPORU'!C129</f>
        <v>20002.5</v>
      </c>
      <c r="D129" s="4">
        <f>PARAMETRELER!$D$4</f>
        <v>150018.75</v>
      </c>
      <c r="E129" s="4">
        <f t="shared" si="202"/>
        <v>2800.3500000000004</v>
      </c>
      <c r="F129" s="4">
        <f t="shared" si="203"/>
        <v>200.02500000000001</v>
      </c>
      <c r="G129" s="4">
        <f t="shared" si="204"/>
        <v>17002.125</v>
      </c>
      <c r="H129" s="4" cm="1">
        <f t="array" ref="H129">SUMPRODUCT(--(SUM(G129:G129)&gt;PARAMETRELER!$D$21:$D$24), (SUM(G129:G129)-PARAMETRELER!$D$21:$D$24), {0.15;0.05;0.07;0.08})-SUM($H$2:$H$2)</f>
        <v>2550.3187499999999</v>
      </c>
      <c r="I129" s="4">
        <f>PARAMETRELER!$D$8</f>
        <v>2550.3187499999999</v>
      </c>
      <c r="J129" s="4">
        <f t="shared" si="379"/>
        <v>17002.125</v>
      </c>
      <c r="K129" s="4">
        <v>0</v>
      </c>
      <c r="L129" s="4">
        <f t="shared" si="206"/>
        <v>20002.5</v>
      </c>
      <c r="M129" s="4">
        <f>PARAMETRELER!$D$6</f>
        <v>20002.5</v>
      </c>
      <c r="N129" s="4">
        <f t="shared" si="313"/>
        <v>0</v>
      </c>
      <c r="O129" s="4">
        <f>IF(C129&lt;=PARAMETRELER!$D$6,0,N129*0.00759)</f>
        <v>0</v>
      </c>
      <c r="P129" s="20">
        <f t="shared" si="207"/>
        <v>17002.125</v>
      </c>
      <c r="Q129" s="21">
        <f t="shared" si="208"/>
        <v>4100.5124999999998</v>
      </c>
      <c r="R129" s="21">
        <f t="shared" si="209"/>
        <v>400.05</v>
      </c>
      <c r="S129" s="22">
        <f t="shared" si="210"/>
        <v>24503.0625</v>
      </c>
      <c r="T129" s="44">
        <f t="shared" si="211"/>
        <v>1000.125</v>
      </c>
      <c r="U129" s="45">
        <f t="shared" si="380"/>
        <v>23502.9375</v>
      </c>
      <c r="W129" s="3">
        <v>127</v>
      </c>
      <c r="X129" s="3" t="str">
        <f t="shared" si="212"/>
        <v xml:space="preserve"> AD SOYAD 127</v>
      </c>
      <c r="Y129" s="4">
        <f t="shared" si="213"/>
        <v>20002.5</v>
      </c>
      <c r="Z129" s="4">
        <f>PARAMETRELER!$D$4</f>
        <v>150018.75</v>
      </c>
      <c r="AA129" s="4">
        <f t="shared" si="381"/>
        <v>2800.3500000000004</v>
      </c>
      <c r="AB129" s="4">
        <f t="shared" si="382"/>
        <v>200.02500000000001</v>
      </c>
      <c r="AC129" s="4">
        <f t="shared" si="383"/>
        <v>17002.125</v>
      </c>
      <c r="AD129" s="4" cm="1">
        <f t="array" ref="AD129">SUMPRODUCT(--(SUM(G129,AC129)&gt;PARAMETRELER!$D$21:$D$24), (SUM(G129,AC129)-PARAMETRELER!$D$21:$D$24), {0.15;0.05;0.07;0.08})-SUM($H$2,H129)</f>
        <v>2550.3187499999999</v>
      </c>
      <c r="AE129" s="4">
        <f>PARAMETRELER!$D$9</f>
        <v>2550.3187499999999</v>
      </c>
      <c r="AF129" s="4">
        <f t="shared" si="384"/>
        <v>34004.25</v>
      </c>
      <c r="AG129" s="4">
        <f t="shared" si="385"/>
        <v>17002.125</v>
      </c>
      <c r="AH129" s="4">
        <f t="shared" si="386"/>
        <v>20002.5</v>
      </c>
      <c r="AI129" s="4">
        <f>PARAMETRELER!$D$6</f>
        <v>20002.5</v>
      </c>
      <c r="AJ129" s="4">
        <f t="shared" si="316"/>
        <v>0</v>
      </c>
      <c r="AK129" s="4">
        <f>IF(Y129&lt;=PARAMETRELER!$D$6,0,AJ129*0.00759)</f>
        <v>0</v>
      </c>
      <c r="AL129" s="20">
        <f t="shared" si="387"/>
        <v>17002.125</v>
      </c>
      <c r="AM129" s="21">
        <f t="shared" si="388"/>
        <v>4100.5124999999998</v>
      </c>
      <c r="AN129" s="21">
        <f t="shared" si="389"/>
        <v>400.05</v>
      </c>
      <c r="AO129" s="22">
        <f t="shared" si="390"/>
        <v>24503.0625</v>
      </c>
      <c r="AP129" s="44">
        <f t="shared" si="391"/>
        <v>1000.125</v>
      </c>
      <c r="AQ129" s="45">
        <f t="shared" si="392"/>
        <v>23502.9375</v>
      </c>
      <c r="AS129" s="3">
        <v>127</v>
      </c>
      <c r="AT129" s="3" t="str">
        <f t="shared" si="393"/>
        <v xml:space="preserve"> AD SOYAD 127</v>
      </c>
      <c r="AU129" s="4">
        <f t="shared" si="394"/>
        <v>20002.5</v>
      </c>
      <c r="AV129" s="4">
        <f>PARAMETRELER!$D$4</f>
        <v>150018.75</v>
      </c>
      <c r="AW129" s="4">
        <f t="shared" si="395"/>
        <v>2800.3500000000004</v>
      </c>
      <c r="AX129" s="4">
        <f t="shared" si="396"/>
        <v>200.02500000000001</v>
      </c>
      <c r="AY129" s="4">
        <f t="shared" si="397"/>
        <v>17002.125</v>
      </c>
      <c r="AZ129" s="4" cm="1">
        <f t="array" ref="AZ129">SUMPRODUCT(--(SUM(G129,AC129,AY129)&gt;PARAMETRELER!$D$21:$D$24), (SUM(G129,AC129,AY129)-PARAMETRELER!$D$21:$D$24), {0.15;0.05;0.07;0.08})-SUM($H$2,H129,AD129)</f>
        <v>2550.3187499999995</v>
      </c>
      <c r="BA129" s="4">
        <f>PARAMETRELER!$D$10</f>
        <v>2550.3187499999995</v>
      </c>
      <c r="BB129" s="4">
        <f t="shared" si="398"/>
        <v>51006.375</v>
      </c>
      <c r="BC129" s="4">
        <f t="shared" si="399"/>
        <v>34004.25</v>
      </c>
      <c r="BD129" s="4">
        <f t="shared" si="400"/>
        <v>20002.5</v>
      </c>
      <c r="BE129" s="4">
        <f>PARAMETRELER!$D$6</f>
        <v>20002.5</v>
      </c>
      <c r="BF129" s="4">
        <f t="shared" si="319"/>
        <v>0</v>
      </c>
      <c r="BG129" s="4">
        <f>IF(AU129&lt;=PARAMETRELER!$D$6,0,BF129*0.00759)</f>
        <v>0</v>
      </c>
      <c r="BH129" s="20">
        <f t="shared" si="401"/>
        <v>17002.125</v>
      </c>
      <c r="BI129" s="21">
        <f t="shared" si="402"/>
        <v>4100.5124999999998</v>
      </c>
      <c r="BJ129" s="21">
        <f t="shared" si="403"/>
        <v>400.05</v>
      </c>
      <c r="BK129" s="22">
        <f t="shared" si="404"/>
        <v>24503.0625</v>
      </c>
      <c r="BL129" s="44">
        <f t="shared" si="405"/>
        <v>1000.125</v>
      </c>
      <c r="BM129" s="45">
        <f t="shared" si="406"/>
        <v>23502.9375</v>
      </c>
      <c r="BO129" s="3">
        <v>127</v>
      </c>
      <c r="BP129" s="3" t="str">
        <f t="shared" si="407"/>
        <v xml:space="preserve"> AD SOYAD 127</v>
      </c>
      <c r="BQ129" s="4">
        <f t="shared" si="408"/>
        <v>20002.5</v>
      </c>
      <c r="BR129" s="4">
        <f>PARAMETRELER!$D$4</f>
        <v>150018.75</v>
      </c>
      <c r="BS129" s="4">
        <f t="shared" si="409"/>
        <v>2800.3500000000004</v>
      </c>
      <c r="BT129" s="4">
        <f t="shared" si="410"/>
        <v>200.02500000000001</v>
      </c>
      <c r="BU129" s="4">
        <f t="shared" si="411"/>
        <v>17002.125</v>
      </c>
      <c r="BV129" s="4" cm="1">
        <f t="array" ref="BV129">SUMPRODUCT(--(SUM(G129,AC129,AY129,BU129)&gt;PARAMETRELER!$D$21:$D$24), (SUM(G129,AC129,AY129,BU129)-PARAMETRELER!$D$21:$D$24), {0.15;0.05;0.07;0.08})-SUM($H$2,H129,AD129,AZ129)</f>
        <v>2550.3187500000004</v>
      </c>
      <c r="BW129" s="4">
        <f>PARAMETRELER!$D$11</f>
        <v>2550.3187500000004</v>
      </c>
      <c r="BX129" s="4">
        <f t="shared" si="412"/>
        <v>68008.5</v>
      </c>
      <c r="BY129" s="4">
        <f t="shared" si="413"/>
        <v>51006.375</v>
      </c>
      <c r="BZ129" s="4">
        <f t="shared" si="414"/>
        <v>20002.5</v>
      </c>
      <c r="CA129" s="4">
        <f>PARAMETRELER!$D$6</f>
        <v>20002.5</v>
      </c>
      <c r="CB129" s="4">
        <f t="shared" si="322"/>
        <v>0</v>
      </c>
      <c r="CC129" s="4">
        <f>IF(BQ129&lt;=PARAMETRELER!$D$6,0,CB129*0.00759)</f>
        <v>0</v>
      </c>
      <c r="CD129" s="20">
        <f t="shared" si="415"/>
        <v>17002.125</v>
      </c>
      <c r="CE129" s="21">
        <f t="shared" si="416"/>
        <v>4100.5124999999998</v>
      </c>
      <c r="CF129" s="21">
        <f t="shared" si="417"/>
        <v>400.05</v>
      </c>
      <c r="CG129" s="22">
        <f t="shared" si="418"/>
        <v>24503.0625</v>
      </c>
      <c r="CH129" s="44">
        <f t="shared" si="419"/>
        <v>1000.125</v>
      </c>
      <c r="CI129" s="45">
        <f t="shared" si="420"/>
        <v>23502.9375</v>
      </c>
      <c r="CK129" s="3">
        <v>127</v>
      </c>
      <c r="CL129" s="3" t="str">
        <f t="shared" si="421"/>
        <v xml:space="preserve"> AD SOYAD 127</v>
      </c>
      <c r="CM129" s="4">
        <f t="shared" si="422"/>
        <v>20002.5</v>
      </c>
      <c r="CN129" s="4">
        <f>PARAMETRELER!$D$4</f>
        <v>150018.75</v>
      </c>
      <c r="CO129" s="4">
        <f t="shared" si="423"/>
        <v>2800.3500000000004</v>
      </c>
      <c r="CP129" s="4">
        <f t="shared" si="424"/>
        <v>200.02500000000001</v>
      </c>
      <c r="CQ129" s="4">
        <f t="shared" si="425"/>
        <v>17002.125</v>
      </c>
      <c r="CR129" s="4" cm="1">
        <f t="array" ref="CR129">SUMPRODUCT(--(SUM(G129,AC129,AY129,BU129,CQ129)&gt;PARAMETRELER!$D$21:$D$24), (SUM(G129,AC129,AY129,BU129,CQ129)-PARAMETRELER!$D$21:$D$24), {0.15;0.05;0.07;0.08})-SUM($H$2,H129,AD129,AZ129,BV129)</f>
        <v>2550.3187500000004</v>
      </c>
      <c r="CS129" s="4">
        <f>PARAMETRELER!$D$12</f>
        <v>2550.3187500000004</v>
      </c>
      <c r="CT129" s="4">
        <f t="shared" si="426"/>
        <v>85010.625</v>
      </c>
      <c r="CU129" s="4">
        <f t="shared" si="427"/>
        <v>68008.5</v>
      </c>
      <c r="CV129" s="4">
        <f t="shared" si="428"/>
        <v>20002.5</v>
      </c>
      <c r="CW129" s="4">
        <f>PARAMETRELER!$D$6</f>
        <v>20002.5</v>
      </c>
      <c r="CX129" s="4">
        <f t="shared" si="325"/>
        <v>0</v>
      </c>
      <c r="CY129" s="4">
        <f>IF(CM129&lt;=PARAMETRELER!$D$6,0,CX129*0.00759)</f>
        <v>0</v>
      </c>
      <c r="CZ129" s="20">
        <f t="shared" si="429"/>
        <v>17002.125</v>
      </c>
      <c r="DA129" s="21">
        <f t="shared" si="430"/>
        <v>4100.5124999999998</v>
      </c>
      <c r="DB129" s="21">
        <f t="shared" si="431"/>
        <v>400.05</v>
      </c>
      <c r="DC129" s="22">
        <f t="shared" si="432"/>
        <v>24503.0625</v>
      </c>
      <c r="DD129" s="44">
        <f t="shared" si="433"/>
        <v>1000.125</v>
      </c>
      <c r="DE129" s="45">
        <f t="shared" si="434"/>
        <v>23502.9375</v>
      </c>
      <c r="DG129" s="3">
        <v>127</v>
      </c>
      <c r="DH129" s="3" t="str">
        <f t="shared" si="435"/>
        <v xml:space="preserve"> AD SOYAD 127</v>
      </c>
      <c r="DI129" s="4">
        <f t="shared" si="436"/>
        <v>20002.5</v>
      </c>
      <c r="DJ129" s="4">
        <f>PARAMETRELER!$D$4</f>
        <v>150018.75</v>
      </c>
      <c r="DK129" s="4">
        <f t="shared" si="437"/>
        <v>2800.3500000000004</v>
      </c>
      <c r="DL129" s="4">
        <f t="shared" si="438"/>
        <v>200.02500000000001</v>
      </c>
      <c r="DM129" s="4">
        <f t="shared" si="439"/>
        <v>17002.125</v>
      </c>
      <c r="DN129" s="4" cm="1">
        <f t="array" ref="DN129">SUMPRODUCT(--(SUM(G129,AC129,AY129,BU129,CQ129,DM129)&gt;PARAMETRELER!$D$21:$D$24), (SUM(G129,AC129,AY129,BU129,CQ129,DM129)-PARAMETRELER!$D$21:$D$24), {0.15;0.05;0.07;0.08})-SUM($H$2,H129,AD129,AZ129,BV129,CR129)</f>
        <v>2550.3187499999985</v>
      </c>
      <c r="DO129" s="4">
        <f>PARAMETRELER!$D$13</f>
        <v>2550.3187499999985</v>
      </c>
      <c r="DP129" s="4">
        <f t="shared" si="440"/>
        <v>102012.75</v>
      </c>
      <c r="DQ129" s="4">
        <f t="shared" si="441"/>
        <v>85010.625</v>
      </c>
      <c r="DR129" s="4">
        <f t="shared" si="442"/>
        <v>20002.5</v>
      </c>
      <c r="DS129" s="4">
        <f>PARAMETRELER!$D$6</f>
        <v>20002.5</v>
      </c>
      <c r="DT129" s="4">
        <f t="shared" si="328"/>
        <v>0</v>
      </c>
      <c r="DU129" s="4">
        <f>IF(DI129&lt;=PARAMETRELER!$D$6,0,DT129*0.00759)</f>
        <v>0</v>
      </c>
      <c r="DV129" s="20">
        <f t="shared" si="443"/>
        <v>17002.125</v>
      </c>
      <c r="DW129" s="21">
        <f t="shared" si="444"/>
        <v>4100.5124999999998</v>
      </c>
      <c r="DX129" s="21">
        <f t="shared" si="445"/>
        <v>400.05</v>
      </c>
      <c r="DY129" s="22">
        <f t="shared" si="446"/>
        <v>24503.0625</v>
      </c>
      <c r="DZ129" s="44">
        <f t="shared" si="447"/>
        <v>1000.125</v>
      </c>
      <c r="EA129" s="45">
        <f t="shared" si="448"/>
        <v>23502.9375</v>
      </c>
      <c r="EC129" s="3">
        <v>127</v>
      </c>
      <c r="ED129" s="3" t="str">
        <f t="shared" si="449"/>
        <v xml:space="preserve"> AD SOYAD 127</v>
      </c>
      <c r="EE129" s="4">
        <f t="shared" si="329"/>
        <v>20002.5</v>
      </c>
      <c r="EF129" s="4">
        <f>PARAMETRELER!$D$4</f>
        <v>150018.75</v>
      </c>
      <c r="EG129" s="4">
        <f t="shared" si="330"/>
        <v>2800.3500000000004</v>
      </c>
      <c r="EH129" s="4">
        <f t="shared" si="331"/>
        <v>200.02500000000001</v>
      </c>
      <c r="EI129" s="4">
        <f t="shared" si="332"/>
        <v>17002.125</v>
      </c>
      <c r="EJ129" s="4" cm="1">
        <f t="array" ref="EJ129">SUMPRODUCT(--(SUM(G129,AC129,AY129,BU129,CQ129,DM129,EI129)&gt;PARAMETRELER!$D$21:$D$24), (SUM(G129,AC129,AY129,BU129,CQ129,DM129,EI129)-PARAMETRELER!$D$21:$D$24), {0.15;0.05;0.07;0.08})-SUM($H$2,H129,AD129,AZ129,BV129,CR129,DN129)</f>
        <v>3001.0625000000036</v>
      </c>
      <c r="EK129" s="4">
        <f>PARAMETRELER!$D$14</f>
        <v>3001.0625000000036</v>
      </c>
      <c r="EL129" s="4">
        <f t="shared" si="333"/>
        <v>119014.875</v>
      </c>
      <c r="EM129" s="4">
        <f t="shared" si="334"/>
        <v>102012.75</v>
      </c>
      <c r="EN129" s="4">
        <f t="shared" si="335"/>
        <v>20002.5</v>
      </c>
      <c r="EO129" s="4">
        <f>PARAMETRELER!$D$6</f>
        <v>20002.5</v>
      </c>
      <c r="EP129" s="4">
        <f t="shared" si="336"/>
        <v>0</v>
      </c>
      <c r="EQ129" s="4">
        <f>IF(EE129&lt;=PARAMETRELER!$D$6,0,EP129*0.00759)</f>
        <v>0</v>
      </c>
      <c r="ER129" s="20">
        <f t="shared" si="450"/>
        <v>17002.125</v>
      </c>
      <c r="ES129" s="21">
        <f t="shared" si="451"/>
        <v>4100.5124999999998</v>
      </c>
      <c r="ET129" s="21">
        <f t="shared" si="452"/>
        <v>400.05</v>
      </c>
      <c r="EU129" s="22">
        <f t="shared" si="453"/>
        <v>24503.0625</v>
      </c>
      <c r="EV129" s="44">
        <f t="shared" si="454"/>
        <v>1000.125</v>
      </c>
      <c r="EW129" s="45">
        <f t="shared" si="455"/>
        <v>23502.9375</v>
      </c>
      <c r="EY129" s="3">
        <v>127</v>
      </c>
      <c r="EZ129" s="3" t="str">
        <f t="shared" si="456"/>
        <v xml:space="preserve"> AD SOYAD 127</v>
      </c>
      <c r="FA129" s="4">
        <f t="shared" si="337"/>
        <v>20002.5</v>
      </c>
      <c r="FB129" s="4">
        <f>PARAMETRELER!$D$4</f>
        <v>150018.75</v>
      </c>
      <c r="FC129" s="4">
        <f t="shared" si="338"/>
        <v>2800.3500000000004</v>
      </c>
      <c r="FD129" s="4">
        <f t="shared" si="339"/>
        <v>200.02500000000001</v>
      </c>
      <c r="FE129" s="4">
        <f t="shared" si="340"/>
        <v>17002.125</v>
      </c>
      <c r="FF129" s="4" cm="1">
        <f t="array" ref="FF129">SUMPRODUCT(--(SUM(G129,AC129,AY129,BU129,CQ129,DM129,EI129,FE129)&gt;PARAMETRELER!$D$21:$D$24), (SUM(G129,AC129,AY129,BU129,CQ129,DM129,EI129,FE129)-PARAMETRELER!$D$21:$D$24), {0.15;0.05;0.07;0.08})-SUM($H$2,H129,AD129,AZ129,BV129,CR129,DN129,EJ129)</f>
        <v>3400.4249999999956</v>
      </c>
      <c r="FG129" s="4">
        <f>PARAMETRELER!$D$15</f>
        <v>3400.4249999999956</v>
      </c>
      <c r="FH129" s="4">
        <f t="shared" si="341"/>
        <v>136017</v>
      </c>
      <c r="FI129" s="4">
        <f t="shared" si="342"/>
        <v>119014.875</v>
      </c>
      <c r="FJ129" s="4">
        <f t="shared" si="343"/>
        <v>20002.5</v>
      </c>
      <c r="FK129" s="4">
        <f>PARAMETRELER!$D$6</f>
        <v>20002.5</v>
      </c>
      <c r="FL129" s="4">
        <f t="shared" si="344"/>
        <v>0</v>
      </c>
      <c r="FM129" s="4">
        <f>IF(FA129&lt;=PARAMETRELER!$D$6,0,FL129*0.00759)</f>
        <v>0</v>
      </c>
      <c r="FN129" s="20">
        <f t="shared" si="457"/>
        <v>17002.125</v>
      </c>
      <c r="FO129" s="21">
        <f t="shared" si="458"/>
        <v>4100.5124999999998</v>
      </c>
      <c r="FP129" s="21">
        <f t="shared" si="459"/>
        <v>400.05</v>
      </c>
      <c r="FQ129" s="22">
        <f t="shared" si="460"/>
        <v>24503.0625</v>
      </c>
      <c r="FR129" s="44">
        <f t="shared" si="461"/>
        <v>1000.125</v>
      </c>
      <c r="FS129" s="45">
        <f t="shared" si="462"/>
        <v>23502.9375</v>
      </c>
      <c r="FU129" s="3">
        <v>127</v>
      </c>
      <c r="FV129" s="3" t="str">
        <f t="shared" si="463"/>
        <v xml:space="preserve"> AD SOYAD 127</v>
      </c>
      <c r="FW129" s="4">
        <f t="shared" si="345"/>
        <v>20002.5</v>
      </c>
      <c r="FX129" s="4">
        <f>PARAMETRELER!$D$4</f>
        <v>150018.75</v>
      </c>
      <c r="FY129" s="4">
        <f t="shared" si="346"/>
        <v>2800.3500000000004</v>
      </c>
      <c r="FZ129" s="4">
        <f t="shared" si="347"/>
        <v>200.02500000000001</v>
      </c>
      <c r="GA129" s="4">
        <f t="shared" si="348"/>
        <v>17002.125</v>
      </c>
      <c r="GB129" s="4" cm="1">
        <f t="array" ref="GB129">SUMPRODUCT(--(SUM(G129,AC129,AY129,BU129,CQ129,DM129,EI129,FE129,GA129)&gt;PARAMETRELER!$D$21:$D$24), (SUM(G129,AC129,AY129,BU129,CQ129,DM129,EI129,FE129,GA129)-PARAMETRELER!$D$21:$D$24), {0.15;0.05;0.07;0.08})-SUM($H$2,H129,AD129,AZ129,BV129,CR129,DN129,EJ129,FF129)</f>
        <v>3400.4249999999993</v>
      </c>
      <c r="GC129" s="4">
        <f>PARAMETRELER!$D$16</f>
        <v>3400.4249999999993</v>
      </c>
      <c r="GD129" s="4">
        <f t="shared" si="349"/>
        <v>153019.125</v>
      </c>
      <c r="GE129" s="4">
        <f t="shared" si="350"/>
        <v>136017</v>
      </c>
      <c r="GF129" s="4">
        <f t="shared" si="351"/>
        <v>20002.5</v>
      </c>
      <c r="GG129" s="4">
        <f>PARAMETRELER!$D$6</f>
        <v>20002.5</v>
      </c>
      <c r="GH129" s="4">
        <f t="shared" si="352"/>
        <v>0</v>
      </c>
      <c r="GI129" s="4">
        <f>IF(FW129&lt;=PARAMETRELER!$D$6,0,GH129*0.00759)</f>
        <v>0</v>
      </c>
      <c r="GJ129" s="20">
        <f t="shared" si="464"/>
        <v>17002.125</v>
      </c>
      <c r="GK129" s="21">
        <f t="shared" si="465"/>
        <v>4100.5124999999998</v>
      </c>
      <c r="GL129" s="21">
        <f t="shared" si="466"/>
        <v>400.05</v>
      </c>
      <c r="GM129" s="22">
        <f t="shared" si="467"/>
        <v>24503.0625</v>
      </c>
      <c r="GN129" s="44">
        <f t="shared" si="468"/>
        <v>1000.125</v>
      </c>
      <c r="GO129" s="45">
        <f t="shared" si="469"/>
        <v>23502.9375</v>
      </c>
      <c r="GQ129" s="3">
        <v>127</v>
      </c>
      <c r="GR129" s="3" t="str">
        <f t="shared" si="470"/>
        <v xml:space="preserve"> AD SOYAD 127</v>
      </c>
      <c r="GS129" s="4">
        <f t="shared" si="353"/>
        <v>20002.5</v>
      </c>
      <c r="GT129" s="4">
        <f>PARAMETRELER!$D$4</f>
        <v>150018.75</v>
      </c>
      <c r="GU129" s="4">
        <f t="shared" si="354"/>
        <v>2800.3500000000004</v>
      </c>
      <c r="GV129" s="4">
        <f t="shared" si="355"/>
        <v>200.02500000000001</v>
      </c>
      <c r="GW129" s="4">
        <f t="shared" si="356"/>
        <v>17002.125</v>
      </c>
      <c r="GX129" s="4" cm="1">
        <f t="array" ref="GX129">SUMPRODUCT(--(SUM(G129,AC129,AY129,BU129,CQ129,DM129,EI129,FE129,GA129,GW129)&gt;PARAMETRELER!$D$21:$D$24), (SUM(G129,AC129,AY129,BU129,CQ129,DM129,EI129,FE129,GA129,GW129)-PARAMETRELER!$D$21:$D$24), {0.15;0.05;0.07;0.08})-SUM($H$2,H129,AD129,AZ129,BV129,CR129,DN129,EJ129,FF129,GB129)</f>
        <v>3400.4250000000029</v>
      </c>
      <c r="GY129" s="4">
        <f>PARAMETRELER!$D$17</f>
        <v>3400.4250000000029</v>
      </c>
      <c r="GZ129" s="4">
        <f t="shared" si="357"/>
        <v>170021.25</v>
      </c>
      <c r="HA129" s="4">
        <f t="shared" si="358"/>
        <v>153019.125</v>
      </c>
      <c r="HB129" s="4">
        <f t="shared" si="359"/>
        <v>20002.5</v>
      </c>
      <c r="HC129" s="4">
        <f>PARAMETRELER!$D$6</f>
        <v>20002.5</v>
      </c>
      <c r="HD129" s="4">
        <f t="shared" si="360"/>
        <v>0</v>
      </c>
      <c r="HE129" s="4">
        <f>IF(GS129&lt;=PARAMETRELER!$D$6,0,HD129*0.00759)</f>
        <v>0</v>
      </c>
      <c r="HF129" s="20">
        <f t="shared" si="471"/>
        <v>17002.125</v>
      </c>
      <c r="HG129" s="21">
        <f t="shared" si="472"/>
        <v>4100.5124999999998</v>
      </c>
      <c r="HH129" s="21">
        <f t="shared" si="473"/>
        <v>400.05</v>
      </c>
      <c r="HI129" s="22">
        <f t="shared" si="474"/>
        <v>24503.0625</v>
      </c>
      <c r="HJ129" s="44">
        <f t="shared" si="475"/>
        <v>1000.125</v>
      </c>
      <c r="HK129" s="45">
        <f t="shared" si="476"/>
        <v>23502.9375</v>
      </c>
      <c r="HM129" s="3">
        <v>127</v>
      </c>
      <c r="HN129" s="3" t="str">
        <f t="shared" si="477"/>
        <v xml:space="preserve"> AD SOYAD 127</v>
      </c>
      <c r="HO129" s="4">
        <f t="shared" si="361"/>
        <v>20002.5</v>
      </c>
      <c r="HP129" s="4">
        <f>PARAMETRELER!$D$4</f>
        <v>150018.75</v>
      </c>
      <c r="HQ129" s="4">
        <f t="shared" si="362"/>
        <v>2800.3500000000004</v>
      </c>
      <c r="HR129" s="4">
        <f t="shared" si="363"/>
        <v>200.02500000000001</v>
      </c>
      <c r="HS129" s="4">
        <f t="shared" si="364"/>
        <v>17002.125</v>
      </c>
      <c r="HT129" s="4" cm="1">
        <f t="array" ref="HT129">SUMPRODUCT(--(SUM(G129,AC129,AY129,BU129,CQ129,DM129,EI129,FE129,GA129,GW129,HS129)&gt;PARAMETRELER!$D$21:$D$24), (SUM(G129,AC129,AY129,BU129,CQ129,DM129,EI129,FE129,GA129,GW129,HS129)-PARAMETRELER!$D$21:$D$24), {0.15;0.05;0.07;0.08})-SUM($H$2,H129,AD129,AZ129,BV129,CR129,DN129,EJ129,FF129,GB129,GX129)</f>
        <v>3400.4249999999993</v>
      </c>
      <c r="HU129" s="4">
        <f>PARAMETRELER!$D$18</f>
        <v>3400.4249999999993</v>
      </c>
      <c r="HV129" s="4">
        <f t="shared" si="365"/>
        <v>187023.375</v>
      </c>
      <c r="HW129" s="4">
        <f t="shared" si="366"/>
        <v>170021.25</v>
      </c>
      <c r="HX129" s="4">
        <f t="shared" si="367"/>
        <v>20002.5</v>
      </c>
      <c r="HY129" s="4">
        <f>PARAMETRELER!$D$6</f>
        <v>20002.5</v>
      </c>
      <c r="HZ129" s="4">
        <f t="shared" si="368"/>
        <v>0</v>
      </c>
      <c r="IA129" s="4">
        <f>IF(HO129&lt;=PARAMETRELER!$D$6,0,HZ129*0.00759)</f>
        <v>0</v>
      </c>
      <c r="IB129" s="20">
        <f t="shared" si="478"/>
        <v>17002.125</v>
      </c>
      <c r="IC129" s="21">
        <f t="shared" si="479"/>
        <v>4100.5124999999998</v>
      </c>
      <c r="ID129" s="21">
        <f t="shared" si="480"/>
        <v>400.05</v>
      </c>
      <c r="IE129" s="22">
        <f t="shared" si="481"/>
        <v>24503.0625</v>
      </c>
      <c r="IF129" s="44">
        <f t="shared" si="482"/>
        <v>1000.125</v>
      </c>
      <c r="IG129" s="45">
        <f t="shared" si="483"/>
        <v>23502.9375</v>
      </c>
      <c r="II129" s="3">
        <v>127</v>
      </c>
      <c r="IJ129" s="3" t="str">
        <f t="shared" si="484"/>
        <v xml:space="preserve"> AD SOYAD 127</v>
      </c>
      <c r="IK129" s="4">
        <f t="shared" si="369"/>
        <v>20002.5</v>
      </c>
      <c r="IL129" s="4">
        <f>PARAMETRELER!$D$4</f>
        <v>150018.75</v>
      </c>
      <c r="IM129" s="4">
        <f t="shared" si="370"/>
        <v>2800.3500000000004</v>
      </c>
      <c r="IN129" s="4">
        <f t="shared" si="371"/>
        <v>200.02500000000001</v>
      </c>
      <c r="IO129" s="4">
        <f t="shared" si="372"/>
        <v>17002.125</v>
      </c>
      <c r="IP129" s="4" cm="1">
        <f t="array" ref="IP129">SUMPRODUCT(--(SUM(G129,AC129,AY129,BU129,CQ129,DM129,EI129,FE129,GA129,GW129,HS129,IO129)&gt;PARAMETRELER!$D$21:$D$24), (SUM(G129,AC129,AY129,BU129,CQ129,DM129,EI129,FE129,GA129,GW129,HS129,IO129)-PARAMETRELER!$D$21:$D$24), {0.15;0.05;0.07;0.08})-SUM($H$2,H129,AD129,AZ129,BV129,CR129,DN129,EJ129,FF129,GB129,GX129,HT129)</f>
        <v>3400.4249999999993</v>
      </c>
      <c r="IQ129" s="4">
        <f>PARAMETRELER!$D$19</f>
        <v>3400.4249999999993</v>
      </c>
      <c r="IR129" s="4">
        <f t="shared" si="373"/>
        <v>204025.5</v>
      </c>
      <c r="IS129" s="4">
        <f t="shared" si="374"/>
        <v>187023.375</v>
      </c>
      <c r="IT129" s="4">
        <f t="shared" si="375"/>
        <v>20002.5</v>
      </c>
      <c r="IU129" s="4">
        <f>PARAMETRELER!$D$6</f>
        <v>20002.5</v>
      </c>
      <c r="IV129" s="4">
        <f t="shared" si="376"/>
        <v>0</v>
      </c>
      <c r="IW129" s="4">
        <f>IF(IK129&lt;=PARAMETRELER!$D$6,0,IV129*0.00759)</f>
        <v>0</v>
      </c>
      <c r="IX129" s="20">
        <f t="shared" si="485"/>
        <v>17002.125</v>
      </c>
      <c r="IY129" s="21">
        <f t="shared" si="486"/>
        <v>4100.5124999999998</v>
      </c>
      <c r="IZ129" s="21">
        <f t="shared" si="487"/>
        <v>400.05</v>
      </c>
      <c r="JA129" s="22">
        <f t="shared" si="488"/>
        <v>24503.0625</v>
      </c>
      <c r="JB129" s="44">
        <f t="shared" si="489"/>
        <v>1000.125</v>
      </c>
      <c r="JC129" s="45">
        <f t="shared" si="490"/>
        <v>23502.9375</v>
      </c>
    </row>
    <row r="130" spans="1:263" ht="15.6" x14ac:dyDescent="0.3">
      <c r="A130" s="2">
        <v>128</v>
      </c>
      <c r="B130" s="2" t="str">
        <f>'YILLIK MALİYET RAPORU'!B130</f>
        <v xml:space="preserve"> AD SOYAD 128</v>
      </c>
      <c r="C130" s="7">
        <f>'YILLIK MALİYET RAPORU'!C130</f>
        <v>20002.5</v>
      </c>
      <c r="D130" s="11">
        <f>PARAMETRELER!$D$4</f>
        <v>150018.75</v>
      </c>
      <c r="E130" s="7">
        <f t="shared" si="202"/>
        <v>2800.3500000000004</v>
      </c>
      <c r="F130" s="7">
        <f t="shared" si="203"/>
        <v>200.02500000000001</v>
      </c>
      <c r="G130" s="7">
        <f t="shared" si="204"/>
        <v>17002.125</v>
      </c>
      <c r="H130" s="7" cm="1">
        <f t="array" ref="H130">SUMPRODUCT(--(SUM(G130:G130)&gt;PARAMETRELER!$D$21:$D$24), (SUM(G130:G130)-PARAMETRELER!$D$21:$D$24), {0.15;0.05;0.07;0.08})-SUM($H$2:$H$2)</f>
        <v>2550.3187499999999</v>
      </c>
      <c r="I130" s="7">
        <f>PARAMETRELER!$D$8</f>
        <v>2550.3187499999999</v>
      </c>
      <c r="J130" s="7">
        <f t="shared" si="379"/>
        <v>17002.125</v>
      </c>
      <c r="K130" s="7">
        <v>0</v>
      </c>
      <c r="L130" s="7">
        <f t="shared" si="206"/>
        <v>20002.5</v>
      </c>
      <c r="M130" s="5">
        <f>PARAMETRELER!$D$6</f>
        <v>20002.5</v>
      </c>
      <c r="N130" s="7">
        <f t="shared" si="313"/>
        <v>0</v>
      </c>
      <c r="O130" s="7">
        <f>IF(C130&lt;=PARAMETRELER!$D$6,0,N130*0.00759)</f>
        <v>0</v>
      </c>
      <c r="P130" s="20">
        <f t="shared" si="207"/>
        <v>17002.125</v>
      </c>
      <c r="Q130" s="21">
        <f t="shared" si="208"/>
        <v>4100.5124999999998</v>
      </c>
      <c r="R130" s="21">
        <f t="shared" si="209"/>
        <v>400.05</v>
      </c>
      <c r="S130" s="20">
        <f t="shared" si="210"/>
        <v>24503.0625</v>
      </c>
      <c r="T130" s="44">
        <f t="shared" si="211"/>
        <v>1000.125</v>
      </c>
      <c r="U130" s="45">
        <f t="shared" si="380"/>
        <v>23502.9375</v>
      </c>
      <c r="W130" s="2">
        <v>128</v>
      </c>
      <c r="X130" s="2" t="str">
        <f t="shared" si="212"/>
        <v xml:space="preserve"> AD SOYAD 128</v>
      </c>
      <c r="Y130" s="7">
        <f t="shared" si="213"/>
        <v>20002.5</v>
      </c>
      <c r="Z130" s="11">
        <f>PARAMETRELER!$D$4</f>
        <v>150018.75</v>
      </c>
      <c r="AA130" s="7">
        <f t="shared" si="381"/>
        <v>2800.3500000000004</v>
      </c>
      <c r="AB130" s="7">
        <f t="shared" si="382"/>
        <v>200.02500000000001</v>
      </c>
      <c r="AC130" s="7">
        <f t="shared" si="383"/>
        <v>17002.125</v>
      </c>
      <c r="AD130" s="7" cm="1">
        <f t="array" ref="AD130">SUMPRODUCT(--(SUM(G130,AC130)&gt;PARAMETRELER!$D$21:$D$24), (SUM(G130,AC130)-PARAMETRELER!$D$21:$D$24), {0.15;0.05;0.07;0.08})-SUM($H$2,H130)</f>
        <v>2550.3187499999999</v>
      </c>
      <c r="AE130" s="7">
        <f>PARAMETRELER!$D$9</f>
        <v>2550.3187499999999</v>
      </c>
      <c r="AF130" s="7">
        <f t="shared" si="384"/>
        <v>34004.25</v>
      </c>
      <c r="AG130" s="7">
        <f t="shared" si="385"/>
        <v>17002.125</v>
      </c>
      <c r="AH130" s="7">
        <f t="shared" si="386"/>
        <v>20002.5</v>
      </c>
      <c r="AI130" s="5">
        <f>PARAMETRELER!$D$6</f>
        <v>20002.5</v>
      </c>
      <c r="AJ130" s="7">
        <f t="shared" si="316"/>
        <v>0</v>
      </c>
      <c r="AK130" s="7">
        <f>IF(Y130&lt;=PARAMETRELER!$D$6,0,AJ130*0.00759)</f>
        <v>0</v>
      </c>
      <c r="AL130" s="20">
        <f t="shared" si="387"/>
        <v>17002.125</v>
      </c>
      <c r="AM130" s="21">
        <f t="shared" si="388"/>
        <v>4100.5124999999998</v>
      </c>
      <c r="AN130" s="21">
        <f t="shared" si="389"/>
        <v>400.05</v>
      </c>
      <c r="AO130" s="20">
        <f t="shared" si="390"/>
        <v>24503.0625</v>
      </c>
      <c r="AP130" s="44">
        <f t="shared" si="391"/>
        <v>1000.125</v>
      </c>
      <c r="AQ130" s="45">
        <f t="shared" si="392"/>
        <v>23502.9375</v>
      </c>
      <c r="AS130" s="2">
        <v>128</v>
      </c>
      <c r="AT130" s="2" t="str">
        <f t="shared" si="393"/>
        <v xml:space="preserve"> AD SOYAD 128</v>
      </c>
      <c r="AU130" s="7">
        <f t="shared" si="394"/>
        <v>20002.5</v>
      </c>
      <c r="AV130" s="11">
        <f>PARAMETRELER!$D$4</f>
        <v>150018.75</v>
      </c>
      <c r="AW130" s="7">
        <f t="shared" si="395"/>
        <v>2800.3500000000004</v>
      </c>
      <c r="AX130" s="7">
        <f t="shared" si="396"/>
        <v>200.02500000000001</v>
      </c>
      <c r="AY130" s="7">
        <f t="shared" si="397"/>
        <v>17002.125</v>
      </c>
      <c r="AZ130" s="7" cm="1">
        <f t="array" ref="AZ130">SUMPRODUCT(--(SUM(G130,AC130,AY130)&gt;PARAMETRELER!$D$21:$D$24), (SUM(G130,AC130,AY130)-PARAMETRELER!$D$21:$D$24), {0.15;0.05;0.07;0.08})-SUM($H$2,H130,AD130)</f>
        <v>2550.3187499999995</v>
      </c>
      <c r="BA130" s="7">
        <f>PARAMETRELER!$D$10</f>
        <v>2550.3187499999995</v>
      </c>
      <c r="BB130" s="7">
        <f t="shared" si="398"/>
        <v>51006.375</v>
      </c>
      <c r="BC130" s="7">
        <f t="shared" si="399"/>
        <v>34004.25</v>
      </c>
      <c r="BD130" s="7">
        <f t="shared" si="400"/>
        <v>20002.5</v>
      </c>
      <c r="BE130" s="5">
        <f>PARAMETRELER!$D$6</f>
        <v>20002.5</v>
      </c>
      <c r="BF130" s="7">
        <f t="shared" si="319"/>
        <v>0</v>
      </c>
      <c r="BG130" s="7">
        <f>IF(AU130&lt;=PARAMETRELER!$D$6,0,BF130*0.00759)</f>
        <v>0</v>
      </c>
      <c r="BH130" s="20">
        <f t="shared" si="401"/>
        <v>17002.125</v>
      </c>
      <c r="BI130" s="21">
        <f t="shared" si="402"/>
        <v>4100.5124999999998</v>
      </c>
      <c r="BJ130" s="21">
        <f t="shared" si="403"/>
        <v>400.05</v>
      </c>
      <c r="BK130" s="20">
        <f t="shared" si="404"/>
        <v>24503.0625</v>
      </c>
      <c r="BL130" s="44">
        <f t="shared" si="405"/>
        <v>1000.125</v>
      </c>
      <c r="BM130" s="45">
        <f t="shared" si="406"/>
        <v>23502.9375</v>
      </c>
      <c r="BO130" s="2">
        <v>128</v>
      </c>
      <c r="BP130" s="2" t="str">
        <f t="shared" si="407"/>
        <v xml:space="preserve"> AD SOYAD 128</v>
      </c>
      <c r="BQ130" s="7">
        <f t="shared" si="408"/>
        <v>20002.5</v>
      </c>
      <c r="BR130" s="11">
        <f>PARAMETRELER!$D$4</f>
        <v>150018.75</v>
      </c>
      <c r="BS130" s="7">
        <f t="shared" si="409"/>
        <v>2800.3500000000004</v>
      </c>
      <c r="BT130" s="7">
        <f t="shared" si="410"/>
        <v>200.02500000000001</v>
      </c>
      <c r="BU130" s="7">
        <f t="shared" si="411"/>
        <v>17002.125</v>
      </c>
      <c r="BV130" s="7" cm="1">
        <f t="array" ref="BV130">SUMPRODUCT(--(SUM(G130,AC130,AY130,BU130)&gt;PARAMETRELER!$D$21:$D$24), (SUM(G130,AC130,AY130,BU130)-PARAMETRELER!$D$21:$D$24), {0.15;0.05;0.07;0.08})-SUM($H$2,H130,AD130,AZ130)</f>
        <v>2550.3187500000004</v>
      </c>
      <c r="BW130" s="7">
        <f>PARAMETRELER!$D$11</f>
        <v>2550.3187500000004</v>
      </c>
      <c r="BX130" s="7">
        <f t="shared" si="412"/>
        <v>68008.5</v>
      </c>
      <c r="BY130" s="7">
        <f t="shared" si="413"/>
        <v>51006.375</v>
      </c>
      <c r="BZ130" s="7">
        <f t="shared" si="414"/>
        <v>20002.5</v>
      </c>
      <c r="CA130" s="5">
        <f>PARAMETRELER!$D$6</f>
        <v>20002.5</v>
      </c>
      <c r="CB130" s="7">
        <f t="shared" si="322"/>
        <v>0</v>
      </c>
      <c r="CC130" s="7">
        <f>IF(BQ130&lt;=PARAMETRELER!$D$6,0,CB130*0.00759)</f>
        <v>0</v>
      </c>
      <c r="CD130" s="20">
        <f t="shared" si="415"/>
        <v>17002.125</v>
      </c>
      <c r="CE130" s="21">
        <f t="shared" si="416"/>
        <v>4100.5124999999998</v>
      </c>
      <c r="CF130" s="21">
        <f t="shared" si="417"/>
        <v>400.05</v>
      </c>
      <c r="CG130" s="20">
        <f t="shared" si="418"/>
        <v>24503.0625</v>
      </c>
      <c r="CH130" s="44">
        <f t="shared" si="419"/>
        <v>1000.125</v>
      </c>
      <c r="CI130" s="45">
        <f t="shared" si="420"/>
        <v>23502.9375</v>
      </c>
      <c r="CK130" s="2">
        <v>128</v>
      </c>
      <c r="CL130" s="2" t="str">
        <f t="shared" si="421"/>
        <v xml:space="preserve"> AD SOYAD 128</v>
      </c>
      <c r="CM130" s="7">
        <f t="shared" si="422"/>
        <v>20002.5</v>
      </c>
      <c r="CN130" s="11">
        <f>PARAMETRELER!$D$4</f>
        <v>150018.75</v>
      </c>
      <c r="CO130" s="7">
        <f t="shared" si="423"/>
        <v>2800.3500000000004</v>
      </c>
      <c r="CP130" s="7">
        <f t="shared" si="424"/>
        <v>200.02500000000001</v>
      </c>
      <c r="CQ130" s="7">
        <f t="shared" si="425"/>
        <v>17002.125</v>
      </c>
      <c r="CR130" s="7" cm="1">
        <f t="array" ref="CR130">SUMPRODUCT(--(SUM(G130,AC130,AY130,BU130,CQ130)&gt;PARAMETRELER!$D$21:$D$24), (SUM(G130,AC130,AY130,BU130,CQ130)-PARAMETRELER!$D$21:$D$24), {0.15;0.05;0.07;0.08})-SUM($H$2,H130,AD130,AZ130,BV130)</f>
        <v>2550.3187500000004</v>
      </c>
      <c r="CS130" s="7">
        <f>PARAMETRELER!$D$12</f>
        <v>2550.3187500000004</v>
      </c>
      <c r="CT130" s="7">
        <f t="shared" si="426"/>
        <v>85010.625</v>
      </c>
      <c r="CU130" s="7">
        <f t="shared" si="427"/>
        <v>68008.5</v>
      </c>
      <c r="CV130" s="7">
        <f t="shared" si="428"/>
        <v>20002.5</v>
      </c>
      <c r="CW130" s="5">
        <f>PARAMETRELER!$D$6</f>
        <v>20002.5</v>
      </c>
      <c r="CX130" s="7">
        <f t="shared" si="325"/>
        <v>0</v>
      </c>
      <c r="CY130" s="7">
        <f>IF(CM130&lt;=PARAMETRELER!$D$6,0,CX130*0.00759)</f>
        <v>0</v>
      </c>
      <c r="CZ130" s="20">
        <f t="shared" si="429"/>
        <v>17002.125</v>
      </c>
      <c r="DA130" s="21">
        <f t="shared" si="430"/>
        <v>4100.5124999999998</v>
      </c>
      <c r="DB130" s="21">
        <f t="shared" si="431"/>
        <v>400.05</v>
      </c>
      <c r="DC130" s="20">
        <f t="shared" si="432"/>
        <v>24503.0625</v>
      </c>
      <c r="DD130" s="44">
        <f t="shared" si="433"/>
        <v>1000.125</v>
      </c>
      <c r="DE130" s="45">
        <f t="shared" si="434"/>
        <v>23502.9375</v>
      </c>
      <c r="DG130" s="2">
        <v>128</v>
      </c>
      <c r="DH130" s="2" t="str">
        <f t="shared" si="435"/>
        <v xml:space="preserve"> AD SOYAD 128</v>
      </c>
      <c r="DI130" s="7">
        <f t="shared" si="436"/>
        <v>20002.5</v>
      </c>
      <c r="DJ130" s="11">
        <f>PARAMETRELER!$D$4</f>
        <v>150018.75</v>
      </c>
      <c r="DK130" s="7">
        <f t="shared" si="437"/>
        <v>2800.3500000000004</v>
      </c>
      <c r="DL130" s="7">
        <f t="shared" si="438"/>
        <v>200.02500000000001</v>
      </c>
      <c r="DM130" s="7">
        <f t="shared" si="439"/>
        <v>17002.125</v>
      </c>
      <c r="DN130" s="7" cm="1">
        <f t="array" ref="DN130">SUMPRODUCT(--(SUM(G130,AC130,AY130,BU130,CQ130,DM130)&gt;PARAMETRELER!$D$21:$D$24), (SUM(G130,AC130,AY130,BU130,CQ130,DM130)-PARAMETRELER!$D$21:$D$24), {0.15;0.05;0.07;0.08})-SUM($H$2,H130,AD130,AZ130,BV130,CR130)</f>
        <v>2550.3187499999985</v>
      </c>
      <c r="DO130" s="7">
        <f>PARAMETRELER!$D$13</f>
        <v>2550.3187499999985</v>
      </c>
      <c r="DP130" s="7">
        <f t="shared" si="440"/>
        <v>102012.75</v>
      </c>
      <c r="DQ130" s="7">
        <f t="shared" si="441"/>
        <v>85010.625</v>
      </c>
      <c r="DR130" s="7">
        <f t="shared" si="442"/>
        <v>20002.5</v>
      </c>
      <c r="DS130" s="5">
        <f>PARAMETRELER!$D$6</f>
        <v>20002.5</v>
      </c>
      <c r="DT130" s="7">
        <f t="shared" si="328"/>
        <v>0</v>
      </c>
      <c r="DU130" s="7">
        <f>IF(DI130&lt;=PARAMETRELER!$D$6,0,DT130*0.00759)</f>
        <v>0</v>
      </c>
      <c r="DV130" s="20">
        <f t="shared" si="443"/>
        <v>17002.125</v>
      </c>
      <c r="DW130" s="21">
        <f t="shared" si="444"/>
        <v>4100.5124999999998</v>
      </c>
      <c r="DX130" s="21">
        <f t="shared" si="445"/>
        <v>400.05</v>
      </c>
      <c r="DY130" s="20">
        <f t="shared" si="446"/>
        <v>24503.0625</v>
      </c>
      <c r="DZ130" s="44">
        <f t="shared" si="447"/>
        <v>1000.125</v>
      </c>
      <c r="EA130" s="45">
        <f t="shared" si="448"/>
        <v>23502.9375</v>
      </c>
      <c r="EC130" s="2">
        <v>128</v>
      </c>
      <c r="ED130" s="2" t="str">
        <f t="shared" si="449"/>
        <v xml:space="preserve"> AD SOYAD 128</v>
      </c>
      <c r="EE130" s="7">
        <f t="shared" si="329"/>
        <v>20002.5</v>
      </c>
      <c r="EF130" s="11">
        <f>PARAMETRELER!$D$4</f>
        <v>150018.75</v>
      </c>
      <c r="EG130" s="7">
        <f t="shared" si="330"/>
        <v>2800.3500000000004</v>
      </c>
      <c r="EH130" s="7">
        <f t="shared" si="331"/>
        <v>200.02500000000001</v>
      </c>
      <c r="EI130" s="7">
        <f t="shared" si="332"/>
        <v>17002.125</v>
      </c>
      <c r="EJ130" s="7" cm="1">
        <f t="array" ref="EJ130">SUMPRODUCT(--(SUM(G130,AC130,AY130,BU130,CQ130,DM130,EI130)&gt;PARAMETRELER!$D$21:$D$24), (SUM(G130,AC130,AY130,BU130,CQ130,DM130,EI130)-PARAMETRELER!$D$21:$D$24), {0.15;0.05;0.07;0.08})-SUM($H$2,H130,AD130,AZ130,BV130,CR130,DN130)</f>
        <v>3001.0625000000036</v>
      </c>
      <c r="EK130" s="7">
        <f>PARAMETRELER!$D$14</f>
        <v>3001.0625000000036</v>
      </c>
      <c r="EL130" s="7">
        <f t="shared" si="333"/>
        <v>119014.875</v>
      </c>
      <c r="EM130" s="7">
        <f t="shared" si="334"/>
        <v>102012.75</v>
      </c>
      <c r="EN130" s="7">
        <f t="shared" si="335"/>
        <v>20002.5</v>
      </c>
      <c r="EO130" s="5">
        <f>PARAMETRELER!$D$6</f>
        <v>20002.5</v>
      </c>
      <c r="EP130" s="7">
        <f t="shared" si="336"/>
        <v>0</v>
      </c>
      <c r="EQ130" s="7">
        <f>IF(EE130&lt;=PARAMETRELER!$D$6,0,EP130*0.00759)</f>
        <v>0</v>
      </c>
      <c r="ER130" s="20">
        <f t="shared" si="450"/>
        <v>17002.125</v>
      </c>
      <c r="ES130" s="21">
        <f t="shared" si="451"/>
        <v>4100.5124999999998</v>
      </c>
      <c r="ET130" s="21">
        <f t="shared" si="452"/>
        <v>400.05</v>
      </c>
      <c r="EU130" s="20">
        <f t="shared" si="453"/>
        <v>24503.0625</v>
      </c>
      <c r="EV130" s="44">
        <f t="shared" si="454"/>
        <v>1000.125</v>
      </c>
      <c r="EW130" s="45">
        <f t="shared" si="455"/>
        <v>23502.9375</v>
      </c>
      <c r="EY130" s="2">
        <v>128</v>
      </c>
      <c r="EZ130" s="2" t="str">
        <f t="shared" si="456"/>
        <v xml:space="preserve"> AD SOYAD 128</v>
      </c>
      <c r="FA130" s="7">
        <f t="shared" si="337"/>
        <v>20002.5</v>
      </c>
      <c r="FB130" s="11">
        <f>PARAMETRELER!$D$4</f>
        <v>150018.75</v>
      </c>
      <c r="FC130" s="7">
        <f t="shared" si="338"/>
        <v>2800.3500000000004</v>
      </c>
      <c r="FD130" s="7">
        <f t="shared" si="339"/>
        <v>200.02500000000001</v>
      </c>
      <c r="FE130" s="7">
        <f t="shared" si="340"/>
        <v>17002.125</v>
      </c>
      <c r="FF130" s="7" cm="1">
        <f t="array" ref="FF130">SUMPRODUCT(--(SUM(G130,AC130,AY130,BU130,CQ130,DM130,EI130,FE130)&gt;PARAMETRELER!$D$21:$D$24), (SUM(G130,AC130,AY130,BU130,CQ130,DM130,EI130,FE130)-PARAMETRELER!$D$21:$D$24), {0.15;0.05;0.07;0.08})-SUM($H$2,H130,AD130,AZ130,BV130,CR130,DN130,EJ130)</f>
        <v>3400.4249999999956</v>
      </c>
      <c r="FG130" s="7">
        <f>PARAMETRELER!$D$15</f>
        <v>3400.4249999999956</v>
      </c>
      <c r="FH130" s="7">
        <f t="shared" si="341"/>
        <v>136017</v>
      </c>
      <c r="FI130" s="7">
        <f t="shared" si="342"/>
        <v>119014.875</v>
      </c>
      <c r="FJ130" s="7">
        <f t="shared" si="343"/>
        <v>20002.5</v>
      </c>
      <c r="FK130" s="5">
        <f>PARAMETRELER!$D$6</f>
        <v>20002.5</v>
      </c>
      <c r="FL130" s="7">
        <f t="shared" si="344"/>
        <v>0</v>
      </c>
      <c r="FM130" s="7">
        <f>IF(FA130&lt;=PARAMETRELER!$D$6,0,FL130*0.00759)</f>
        <v>0</v>
      </c>
      <c r="FN130" s="20">
        <f t="shared" si="457"/>
        <v>17002.125</v>
      </c>
      <c r="FO130" s="21">
        <f t="shared" si="458"/>
        <v>4100.5124999999998</v>
      </c>
      <c r="FP130" s="21">
        <f t="shared" si="459"/>
        <v>400.05</v>
      </c>
      <c r="FQ130" s="20">
        <f t="shared" si="460"/>
        <v>24503.0625</v>
      </c>
      <c r="FR130" s="44">
        <f t="shared" si="461"/>
        <v>1000.125</v>
      </c>
      <c r="FS130" s="45">
        <f t="shared" si="462"/>
        <v>23502.9375</v>
      </c>
      <c r="FU130" s="2">
        <v>128</v>
      </c>
      <c r="FV130" s="2" t="str">
        <f t="shared" si="463"/>
        <v xml:space="preserve"> AD SOYAD 128</v>
      </c>
      <c r="FW130" s="7">
        <f t="shared" si="345"/>
        <v>20002.5</v>
      </c>
      <c r="FX130" s="11">
        <f>PARAMETRELER!$D$4</f>
        <v>150018.75</v>
      </c>
      <c r="FY130" s="7">
        <f t="shared" si="346"/>
        <v>2800.3500000000004</v>
      </c>
      <c r="FZ130" s="7">
        <f t="shared" si="347"/>
        <v>200.02500000000001</v>
      </c>
      <c r="GA130" s="7">
        <f t="shared" si="348"/>
        <v>17002.125</v>
      </c>
      <c r="GB130" s="7" cm="1">
        <f t="array" ref="GB130">SUMPRODUCT(--(SUM(G130,AC130,AY130,BU130,CQ130,DM130,EI130,FE130,GA130)&gt;PARAMETRELER!$D$21:$D$24), (SUM(G130,AC130,AY130,BU130,CQ130,DM130,EI130,FE130,GA130)-PARAMETRELER!$D$21:$D$24), {0.15;0.05;0.07;0.08})-SUM($H$2,H130,AD130,AZ130,BV130,CR130,DN130,EJ130,FF130)</f>
        <v>3400.4249999999993</v>
      </c>
      <c r="GC130" s="7">
        <f>PARAMETRELER!$D$16</f>
        <v>3400.4249999999993</v>
      </c>
      <c r="GD130" s="7">
        <f t="shared" si="349"/>
        <v>153019.125</v>
      </c>
      <c r="GE130" s="7">
        <f t="shared" si="350"/>
        <v>136017</v>
      </c>
      <c r="GF130" s="7">
        <f t="shared" si="351"/>
        <v>20002.5</v>
      </c>
      <c r="GG130" s="5">
        <f>PARAMETRELER!$D$6</f>
        <v>20002.5</v>
      </c>
      <c r="GH130" s="7">
        <f t="shared" si="352"/>
        <v>0</v>
      </c>
      <c r="GI130" s="7">
        <f>IF(FW130&lt;=PARAMETRELER!$D$6,0,GH130*0.00759)</f>
        <v>0</v>
      </c>
      <c r="GJ130" s="20">
        <f t="shared" si="464"/>
        <v>17002.125</v>
      </c>
      <c r="GK130" s="21">
        <f t="shared" si="465"/>
        <v>4100.5124999999998</v>
      </c>
      <c r="GL130" s="21">
        <f t="shared" si="466"/>
        <v>400.05</v>
      </c>
      <c r="GM130" s="20">
        <f t="shared" si="467"/>
        <v>24503.0625</v>
      </c>
      <c r="GN130" s="44">
        <f t="shared" si="468"/>
        <v>1000.125</v>
      </c>
      <c r="GO130" s="45">
        <f t="shared" si="469"/>
        <v>23502.9375</v>
      </c>
      <c r="GQ130" s="2">
        <v>128</v>
      </c>
      <c r="GR130" s="2" t="str">
        <f t="shared" si="470"/>
        <v xml:space="preserve"> AD SOYAD 128</v>
      </c>
      <c r="GS130" s="7">
        <f t="shared" si="353"/>
        <v>20002.5</v>
      </c>
      <c r="GT130" s="11">
        <f>PARAMETRELER!$D$4</f>
        <v>150018.75</v>
      </c>
      <c r="GU130" s="7">
        <f t="shared" si="354"/>
        <v>2800.3500000000004</v>
      </c>
      <c r="GV130" s="7">
        <f t="shared" si="355"/>
        <v>200.02500000000001</v>
      </c>
      <c r="GW130" s="7">
        <f t="shared" si="356"/>
        <v>17002.125</v>
      </c>
      <c r="GX130" s="7" cm="1">
        <f t="array" ref="GX130">SUMPRODUCT(--(SUM(G130,AC130,AY130,BU130,CQ130,DM130,EI130,FE130,GA130,GW130)&gt;PARAMETRELER!$D$21:$D$24), (SUM(G130,AC130,AY130,BU130,CQ130,DM130,EI130,FE130,GA130,GW130)-PARAMETRELER!$D$21:$D$24), {0.15;0.05;0.07;0.08})-SUM($H$2,H130,AD130,AZ130,BV130,CR130,DN130,EJ130,FF130,GB130)</f>
        <v>3400.4250000000029</v>
      </c>
      <c r="GY130" s="7">
        <f>PARAMETRELER!$D$17</f>
        <v>3400.4250000000029</v>
      </c>
      <c r="GZ130" s="7">
        <f t="shared" si="357"/>
        <v>170021.25</v>
      </c>
      <c r="HA130" s="7">
        <f t="shared" si="358"/>
        <v>153019.125</v>
      </c>
      <c r="HB130" s="7">
        <f t="shared" si="359"/>
        <v>20002.5</v>
      </c>
      <c r="HC130" s="5">
        <f>PARAMETRELER!$D$6</f>
        <v>20002.5</v>
      </c>
      <c r="HD130" s="7">
        <f t="shared" si="360"/>
        <v>0</v>
      </c>
      <c r="HE130" s="7">
        <f>IF(GS130&lt;=PARAMETRELER!$D$6,0,HD130*0.00759)</f>
        <v>0</v>
      </c>
      <c r="HF130" s="20">
        <f t="shared" si="471"/>
        <v>17002.125</v>
      </c>
      <c r="HG130" s="21">
        <f t="shared" si="472"/>
        <v>4100.5124999999998</v>
      </c>
      <c r="HH130" s="21">
        <f t="shared" si="473"/>
        <v>400.05</v>
      </c>
      <c r="HI130" s="20">
        <f t="shared" si="474"/>
        <v>24503.0625</v>
      </c>
      <c r="HJ130" s="44">
        <f t="shared" si="475"/>
        <v>1000.125</v>
      </c>
      <c r="HK130" s="45">
        <f t="shared" si="476"/>
        <v>23502.9375</v>
      </c>
      <c r="HM130" s="2">
        <v>128</v>
      </c>
      <c r="HN130" s="2" t="str">
        <f t="shared" si="477"/>
        <v xml:space="preserve"> AD SOYAD 128</v>
      </c>
      <c r="HO130" s="7">
        <f t="shared" si="361"/>
        <v>20002.5</v>
      </c>
      <c r="HP130" s="11">
        <f>PARAMETRELER!$D$4</f>
        <v>150018.75</v>
      </c>
      <c r="HQ130" s="7">
        <f t="shared" si="362"/>
        <v>2800.3500000000004</v>
      </c>
      <c r="HR130" s="7">
        <f t="shared" si="363"/>
        <v>200.02500000000001</v>
      </c>
      <c r="HS130" s="7">
        <f t="shared" si="364"/>
        <v>17002.125</v>
      </c>
      <c r="HT130" s="7" cm="1">
        <f t="array" ref="HT130">SUMPRODUCT(--(SUM(G130,AC130,AY130,BU130,CQ130,DM130,EI130,FE130,GA130,GW130,HS130)&gt;PARAMETRELER!$D$21:$D$24), (SUM(G130,AC130,AY130,BU130,CQ130,DM130,EI130,FE130,GA130,GW130,HS130)-PARAMETRELER!$D$21:$D$24), {0.15;0.05;0.07;0.08})-SUM($H$2,H130,AD130,AZ130,BV130,CR130,DN130,EJ130,FF130,GB130,GX130)</f>
        <v>3400.4249999999993</v>
      </c>
      <c r="HU130" s="7">
        <f>PARAMETRELER!$D$18</f>
        <v>3400.4249999999993</v>
      </c>
      <c r="HV130" s="7">
        <f t="shared" si="365"/>
        <v>187023.375</v>
      </c>
      <c r="HW130" s="7">
        <f t="shared" si="366"/>
        <v>170021.25</v>
      </c>
      <c r="HX130" s="7">
        <f t="shared" si="367"/>
        <v>20002.5</v>
      </c>
      <c r="HY130" s="5">
        <f>PARAMETRELER!$D$6</f>
        <v>20002.5</v>
      </c>
      <c r="HZ130" s="7">
        <f t="shared" si="368"/>
        <v>0</v>
      </c>
      <c r="IA130" s="7">
        <f>IF(HO130&lt;=PARAMETRELER!$D$6,0,HZ130*0.00759)</f>
        <v>0</v>
      </c>
      <c r="IB130" s="20">
        <f t="shared" si="478"/>
        <v>17002.125</v>
      </c>
      <c r="IC130" s="21">
        <f t="shared" si="479"/>
        <v>4100.5124999999998</v>
      </c>
      <c r="ID130" s="21">
        <f t="shared" si="480"/>
        <v>400.05</v>
      </c>
      <c r="IE130" s="20">
        <f t="shared" si="481"/>
        <v>24503.0625</v>
      </c>
      <c r="IF130" s="44">
        <f t="shared" si="482"/>
        <v>1000.125</v>
      </c>
      <c r="IG130" s="45">
        <f t="shared" si="483"/>
        <v>23502.9375</v>
      </c>
      <c r="II130" s="2">
        <v>128</v>
      </c>
      <c r="IJ130" s="2" t="str">
        <f t="shared" si="484"/>
        <v xml:space="preserve"> AD SOYAD 128</v>
      </c>
      <c r="IK130" s="7">
        <f t="shared" si="369"/>
        <v>20002.5</v>
      </c>
      <c r="IL130" s="11">
        <f>PARAMETRELER!$D$4</f>
        <v>150018.75</v>
      </c>
      <c r="IM130" s="7">
        <f t="shared" si="370"/>
        <v>2800.3500000000004</v>
      </c>
      <c r="IN130" s="7">
        <f t="shared" si="371"/>
        <v>200.02500000000001</v>
      </c>
      <c r="IO130" s="7">
        <f t="shared" si="372"/>
        <v>17002.125</v>
      </c>
      <c r="IP130" s="7" cm="1">
        <f t="array" ref="IP130">SUMPRODUCT(--(SUM(G130,AC130,AY130,BU130,CQ130,DM130,EI130,FE130,GA130,GW130,HS130,IO130)&gt;PARAMETRELER!$D$21:$D$24), (SUM(G130,AC130,AY130,BU130,CQ130,DM130,EI130,FE130,GA130,GW130,HS130,IO130)-PARAMETRELER!$D$21:$D$24), {0.15;0.05;0.07;0.08})-SUM($H$2,H130,AD130,AZ130,BV130,CR130,DN130,EJ130,FF130,GB130,GX130,HT130)</f>
        <v>3400.4249999999993</v>
      </c>
      <c r="IQ130" s="7">
        <f>PARAMETRELER!$D$19</f>
        <v>3400.4249999999993</v>
      </c>
      <c r="IR130" s="7">
        <f t="shared" si="373"/>
        <v>204025.5</v>
      </c>
      <c r="IS130" s="7">
        <f t="shared" si="374"/>
        <v>187023.375</v>
      </c>
      <c r="IT130" s="7">
        <f t="shared" si="375"/>
        <v>20002.5</v>
      </c>
      <c r="IU130" s="5">
        <f>PARAMETRELER!$D$6</f>
        <v>20002.5</v>
      </c>
      <c r="IV130" s="7">
        <f t="shared" si="376"/>
        <v>0</v>
      </c>
      <c r="IW130" s="7">
        <f>IF(IK130&lt;=PARAMETRELER!$D$6,0,IV130*0.00759)</f>
        <v>0</v>
      </c>
      <c r="IX130" s="20">
        <f t="shared" si="485"/>
        <v>17002.125</v>
      </c>
      <c r="IY130" s="21">
        <f t="shared" si="486"/>
        <v>4100.5124999999998</v>
      </c>
      <c r="IZ130" s="21">
        <f t="shared" si="487"/>
        <v>400.05</v>
      </c>
      <c r="JA130" s="20">
        <f t="shared" si="488"/>
        <v>24503.0625</v>
      </c>
      <c r="JB130" s="44">
        <f t="shared" si="489"/>
        <v>1000.125</v>
      </c>
      <c r="JC130" s="45">
        <f t="shared" si="490"/>
        <v>23502.9375</v>
      </c>
    </row>
    <row r="131" spans="1:263" ht="15.6" x14ac:dyDescent="0.3">
      <c r="A131" s="3">
        <v>129</v>
      </c>
      <c r="B131" s="3" t="str">
        <f>'YILLIK MALİYET RAPORU'!B131</f>
        <v xml:space="preserve"> AD SOYAD 129</v>
      </c>
      <c r="C131" s="4">
        <f>'YILLIK MALİYET RAPORU'!C131</f>
        <v>20002.5</v>
      </c>
      <c r="D131" s="4">
        <f>PARAMETRELER!$D$4</f>
        <v>150018.75</v>
      </c>
      <c r="E131" s="4">
        <f t="shared" ref="E131:E194" si="491">IF(C131&lt;D131,C131,D131)*0.14</f>
        <v>2800.3500000000004</v>
      </c>
      <c r="F131" s="4">
        <f t="shared" ref="F131:F194" si="492">IF(C131&lt;D131,C131,D131)*0.01</f>
        <v>200.02500000000001</v>
      </c>
      <c r="G131" s="4">
        <f t="shared" ref="G131:G194" si="493">C131-E131-F131</f>
        <v>17002.125</v>
      </c>
      <c r="H131" s="4" cm="1">
        <f t="array" ref="H131">SUMPRODUCT(--(SUM(G131:G131)&gt;PARAMETRELER!$D$21:$D$24), (SUM(G131:G131)-PARAMETRELER!$D$21:$D$24), {0.15;0.05;0.07;0.08})-SUM($H$2:$H$2)</f>
        <v>2550.3187499999999</v>
      </c>
      <c r="I131" s="4">
        <f>PARAMETRELER!$D$8</f>
        <v>2550.3187499999999</v>
      </c>
      <c r="J131" s="4">
        <f t="shared" si="379"/>
        <v>17002.125</v>
      </c>
      <c r="K131" s="4">
        <v>0</v>
      </c>
      <c r="L131" s="4">
        <f t="shared" ref="L131:L194" si="494">C131</f>
        <v>20002.5</v>
      </c>
      <c r="M131" s="4">
        <f>PARAMETRELER!$D$6</f>
        <v>20002.5</v>
      </c>
      <c r="N131" s="4">
        <f t="shared" si="313"/>
        <v>0</v>
      </c>
      <c r="O131" s="4">
        <f>IF(C131&lt;=PARAMETRELER!$D$6,0,N131*0.00759)</f>
        <v>0</v>
      </c>
      <c r="P131" s="20">
        <f t="shared" ref="P131:P194" si="495">C131-E131-F131-H131-O131+I131</f>
        <v>17002.125</v>
      </c>
      <c r="Q131" s="21">
        <f t="shared" ref="Q131:Q194" si="496">IF(C131&lt;D131,C131,D131)*0.205</f>
        <v>4100.5124999999998</v>
      </c>
      <c r="R131" s="21">
        <f t="shared" ref="R131:R194" si="497">IF(C131&lt;D131,C131,D131)*0.02</f>
        <v>400.05</v>
      </c>
      <c r="S131" s="22">
        <f t="shared" ref="S131:S194" si="498">C131+Q131+R131</f>
        <v>24503.0625</v>
      </c>
      <c r="T131" s="44">
        <f t="shared" ref="T131:T194" si="499">IF(B131&lt;C131,B131,C131)*0.05</f>
        <v>1000.125</v>
      </c>
      <c r="U131" s="45">
        <f t="shared" si="380"/>
        <v>23502.9375</v>
      </c>
      <c r="W131" s="3">
        <v>129</v>
      </c>
      <c r="X131" s="3" t="str">
        <f t="shared" ref="X131:X194" si="500">B131</f>
        <v xml:space="preserve"> AD SOYAD 129</v>
      </c>
      <c r="Y131" s="4">
        <f t="shared" ref="Y131:Y194" si="501">C131</f>
        <v>20002.5</v>
      </c>
      <c r="Z131" s="4">
        <f>PARAMETRELER!$D$4</f>
        <v>150018.75</v>
      </c>
      <c r="AA131" s="4">
        <f t="shared" si="381"/>
        <v>2800.3500000000004</v>
      </c>
      <c r="AB131" s="4">
        <f t="shared" si="382"/>
        <v>200.02500000000001</v>
      </c>
      <c r="AC131" s="4">
        <f t="shared" si="383"/>
        <v>17002.125</v>
      </c>
      <c r="AD131" s="4" cm="1">
        <f t="array" ref="AD131">SUMPRODUCT(--(SUM(G131,AC131)&gt;PARAMETRELER!$D$21:$D$24), (SUM(G131,AC131)-PARAMETRELER!$D$21:$D$24), {0.15;0.05;0.07;0.08})-SUM($H$2,H131)</f>
        <v>2550.3187499999999</v>
      </c>
      <c r="AE131" s="4">
        <f>PARAMETRELER!$D$9</f>
        <v>2550.3187499999999</v>
      </c>
      <c r="AF131" s="4">
        <f t="shared" si="384"/>
        <v>34004.25</v>
      </c>
      <c r="AG131" s="4">
        <f t="shared" si="385"/>
        <v>17002.125</v>
      </c>
      <c r="AH131" s="4">
        <f t="shared" si="386"/>
        <v>20002.5</v>
      </c>
      <c r="AI131" s="4">
        <f>PARAMETRELER!$D$6</f>
        <v>20002.5</v>
      </c>
      <c r="AJ131" s="4">
        <f t="shared" si="316"/>
        <v>0</v>
      </c>
      <c r="AK131" s="4">
        <f>IF(Y131&lt;=PARAMETRELER!$D$6,0,AJ131*0.00759)</f>
        <v>0</v>
      </c>
      <c r="AL131" s="20">
        <f t="shared" si="387"/>
        <v>17002.125</v>
      </c>
      <c r="AM131" s="21">
        <f t="shared" si="388"/>
        <v>4100.5124999999998</v>
      </c>
      <c r="AN131" s="21">
        <f t="shared" si="389"/>
        <v>400.05</v>
      </c>
      <c r="AO131" s="22">
        <f t="shared" si="390"/>
        <v>24503.0625</v>
      </c>
      <c r="AP131" s="44">
        <f t="shared" si="391"/>
        <v>1000.125</v>
      </c>
      <c r="AQ131" s="45">
        <f t="shared" si="392"/>
        <v>23502.9375</v>
      </c>
      <c r="AS131" s="3">
        <v>129</v>
      </c>
      <c r="AT131" s="3" t="str">
        <f t="shared" si="393"/>
        <v xml:space="preserve"> AD SOYAD 129</v>
      </c>
      <c r="AU131" s="4">
        <f t="shared" si="394"/>
        <v>20002.5</v>
      </c>
      <c r="AV131" s="4">
        <f>PARAMETRELER!$D$4</f>
        <v>150018.75</v>
      </c>
      <c r="AW131" s="4">
        <f t="shared" si="395"/>
        <v>2800.3500000000004</v>
      </c>
      <c r="AX131" s="4">
        <f t="shared" si="396"/>
        <v>200.02500000000001</v>
      </c>
      <c r="AY131" s="4">
        <f t="shared" si="397"/>
        <v>17002.125</v>
      </c>
      <c r="AZ131" s="4" cm="1">
        <f t="array" ref="AZ131">SUMPRODUCT(--(SUM(G131,AC131,AY131)&gt;PARAMETRELER!$D$21:$D$24), (SUM(G131,AC131,AY131)-PARAMETRELER!$D$21:$D$24), {0.15;0.05;0.07;0.08})-SUM($H$2,H131,AD131)</f>
        <v>2550.3187499999995</v>
      </c>
      <c r="BA131" s="4">
        <f>PARAMETRELER!$D$10</f>
        <v>2550.3187499999995</v>
      </c>
      <c r="BB131" s="4">
        <f t="shared" si="398"/>
        <v>51006.375</v>
      </c>
      <c r="BC131" s="4">
        <f t="shared" si="399"/>
        <v>34004.25</v>
      </c>
      <c r="BD131" s="4">
        <f t="shared" si="400"/>
        <v>20002.5</v>
      </c>
      <c r="BE131" s="4">
        <f>PARAMETRELER!$D$6</f>
        <v>20002.5</v>
      </c>
      <c r="BF131" s="4">
        <f t="shared" si="319"/>
        <v>0</v>
      </c>
      <c r="BG131" s="4">
        <f>IF(AU131&lt;=PARAMETRELER!$D$6,0,BF131*0.00759)</f>
        <v>0</v>
      </c>
      <c r="BH131" s="20">
        <f t="shared" si="401"/>
        <v>17002.125</v>
      </c>
      <c r="BI131" s="21">
        <f t="shared" si="402"/>
        <v>4100.5124999999998</v>
      </c>
      <c r="BJ131" s="21">
        <f t="shared" si="403"/>
        <v>400.05</v>
      </c>
      <c r="BK131" s="22">
        <f t="shared" si="404"/>
        <v>24503.0625</v>
      </c>
      <c r="BL131" s="44">
        <f t="shared" si="405"/>
        <v>1000.125</v>
      </c>
      <c r="BM131" s="45">
        <f t="shared" si="406"/>
        <v>23502.9375</v>
      </c>
      <c r="BO131" s="3">
        <v>129</v>
      </c>
      <c r="BP131" s="3" t="str">
        <f t="shared" si="407"/>
        <v xml:space="preserve"> AD SOYAD 129</v>
      </c>
      <c r="BQ131" s="4">
        <f t="shared" si="408"/>
        <v>20002.5</v>
      </c>
      <c r="BR131" s="4">
        <f>PARAMETRELER!$D$4</f>
        <v>150018.75</v>
      </c>
      <c r="BS131" s="4">
        <f t="shared" si="409"/>
        <v>2800.3500000000004</v>
      </c>
      <c r="BT131" s="4">
        <f t="shared" si="410"/>
        <v>200.02500000000001</v>
      </c>
      <c r="BU131" s="4">
        <f t="shared" si="411"/>
        <v>17002.125</v>
      </c>
      <c r="BV131" s="4" cm="1">
        <f t="array" ref="BV131">SUMPRODUCT(--(SUM(G131,AC131,AY131,BU131)&gt;PARAMETRELER!$D$21:$D$24), (SUM(G131,AC131,AY131,BU131)-PARAMETRELER!$D$21:$D$24), {0.15;0.05;0.07;0.08})-SUM($H$2,H131,AD131,AZ131)</f>
        <v>2550.3187500000004</v>
      </c>
      <c r="BW131" s="4">
        <f>PARAMETRELER!$D$11</f>
        <v>2550.3187500000004</v>
      </c>
      <c r="BX131" s="4">
        <f t="shared" si="412"/>
        <v>68008.5</v>
      </c>
      <c r="BY131" s="4">
        <f t="shared" si="413"/>
        <v>51006.375</v>
      </c>
      <c r="BZ131" s="4">
        <f t="shared" si="414"/>
        <v>20002.5</v>
      </c>
      <c r="CA131" s="4">
        <f>PARAMETRELER!$D$6</f>
        <v>20002.5</v>
      </c>
      <c r="CB131" s="4">
        <f t="shared" si="322"/>
        <v>0</v>
      </c>
      <c r="CC131" s="4">
        <f>IF(BQ131&lt;=PARAMETRELER!$D$6,0,CB131*0.00759)</f>
        <v>0</v>
      </c>
      <c r="CD131" s="20">
        <f t="shared" si="415"/>
        <v>17002.125</v>
      </c>
      <c r="CE131" s="21">
        <f t="shared" si="416"/>
        <v>4100.5124999999998</v>
      </c>
      <c r="CF131" s="21">
        <f t="shared" si="417"/>
        <v>400.05</v>
      </c>
      <c r="CG131" s="22">
        <f t="shared" si="418"/>
        <v>24503.0625</v>
      </c>
      <c r="CH131" s="44">
        <f t="shared" si="419"/>
        <v>1000.125</v>
      </c>
      <c r="CI131" s="45">
        <f t="shared" si="420"/>
        <v>23502.9375</v>
      </c>
      <c r="CK131" s="3">
        <v>129</v>
      </c>
      <c r="CL131" s="3" t="str">
        <f t="shared" si="421"/>
        <v xml:space="preserve"> AD SOYAD 129</v>
      </c>
      <c r="CM131" s="4">
        <f t="shared" si="422"/>
        <v>20002.5</v>
      </c>
      <c r="CN131" s="4">
        <f>PARAMETRELER!$D$4</f>
        <v>150018.75</v>
      </c>
      <c r="CO131" s="4">
        <f t="shared" si="423"/>
        <v>2800.3500000000004</v>
      </c>
      <c r="CP131" s="4">
        <f t="shared" si="424"/>
        <v>200.02500000000001</v>
      </c>
      <c r="CQ131" s="4">
        <f t="shared" si="425"/>
        <v>17002.125</v>
      </c>
      <c r="CR131" s="4" cm="1">
        <f t="array" ref="CR131">SUMPRODUCT(--(SUM(G131,AC131,AY131,BU131,CQ131)&gt;PARAMETRELER!$D$21:$D$24), (SUM(G131,AC131,AY131,BU131,CQ131)-PARAMETRELER!$D$21:$D$24), {0.15;0.05;0.07;0.08})-SUM($H$2,H131,AD131,AZ131,BV131)</f>
        <v>2550.3187500000004</v>
      </c>
      <c r="CS131" s="4">
        <f>PARAMETRELER!$D$12</f>
        <v>2550.3187500000004</v>
      </c>
      <c r="CT131" s="4">
        <f t="shared" si="426"/>
        <v>85010.625</v>
      </c>
      <c r="CU131" s="4">
        <f t="shared" si="427"/>
        <v>68008.5</v>
      </c>
      <c r="CV131" s="4">
        <f t="shared" si="428"/>
        <v>20002.5</v>
      </c>
      <c r="CW131" s="4">
        <f>PARAMETRELER!$D$6</f>
        <v>20002.5</v>
      </c>
      <c r="CX131" s="4">
        <f t="shared" si="325"/>
        <v>0</v>
      </c>
      <c r="CY131" s="4">
        <f>IF(CM131&lt;=PARAMETRELER!$D$6,0,CX131*0.00759)</f>
        <v>0</v>
      </c>
      <c r="CZ131" s="20">
        <f t="shared" si="429"/>
        <v>17002.125</v>
      </c>
      <c r="DA131" s="21">
        <f t="shared" si="430"/>
        <v>4100.5124999999998</v>
      </c>
      <c r="DB131" s="21">
        <f t="shared" si="431"/>
        <v>400.05</v>
      </c>
      <c r="DC131" s="22">
        <f t="shared" si="432"/>
        <v>24503.0625</v>
      </c>
      <c r="DD131" s="44">
        <f t="shared" si="433"/>
        <v>1000.125</v>
      </c>
      <c r="DE131" s="45">
        <f t="shared" si="434"/>
        <v>23502.9375</v>
      </c>
      <c r="DG131" s="3">
        <v>129</v>
      </c>
      <c r="DH131" s="3" t="str">
        <f t="shared" si="435"/>
        <v xml:space="preserve"> AD SOYAD 129</v>
      </c>
      <c r="DI131" s="4">
        <f t="shared" si="436"/>
        <v>20002.5</v>
      </c>
      <c r="DJ131" s="4">
        <f>PARAMETRELER!$D$4</f>
        <v>150018.75</v>
      </c>
      <c r="DK131" s="4">
        <f t="shared" si="437"/>
        <v>2800.3500000000004</v>
      </c>
      <c r="DL131" s="4">
        <f t="shared" si="438"/>
        <v>200.02500000000001</v>
      </c>
      <c r="DM131" s="4">
        <f t="shared" si="439"/>
        <v>17002.125</v>
      </c>
      <c r="DN131" s="4" cm="1">
        <f t="array" ref="DN131">SUMPRODUCT(--(SUM(G131,AC131,AY131,BU131,CQ131,DM131)&gt;PARAMETRELER!$D$21:$D$24), (SUM(G131,AC131,AY131,BU131,CQ131,DM131)-PARAMETRELER!$D$21:$D$24), {0.15;0.05;0.07;0.08})-SUM($H$2,H131,AD131,AZ131,BV131,CR131)</f>
        <v>2550.3187499999985</v>
      </c>
      <c r="DO131" s="4">
        <f>PARAMETRELER!$D$13</f>
        <v>2550.3187499999985</v>
      </c>
      <c r="DP131" s="4">
        <f t="shared" si="440"/>
        <v>102012.75</v>
      </c>
      <c r="DQ131" s="4">
        <f t="shared" si="441"/>
        <v>85010.625</v>
      </c>
      <c r="DR131" s="4">
        <f t="shared" si="442"/>
        <v>20002.5</v>
      </c>
      <c r="DS131" s="4">
        <f>PARAMETRELER!$D$6</f>
        <v>20002.5</v>
      </c>
      <c r="DT131" s="4">
        <f t="shared" si="328"/>
        <v>0</v>
      </c>
      <c r="DU131" s="4">
        <f>IF(DI131&lt;=PARAMETRELER!$D$6,0,DT131*0.00759)</f>
        <v>0</v>
      </c>
      <c r="DV131" s="20">
        <f t="shared" si="443"/>
        <v>17002.125</v>
      </c>
      <c r="DW131" s="21">
        <f t="shared" si="444"/>
        <v>4100.5124999999998</v>
      </c>
      <c r="DX131" s="21">
        <f t="shared" si="445"/>
        <v>400.05</v>
      </c>
      <c r="DY131" s="22">
        <f t="shared" si="446"/>
        <v>24503.0625</v>
      </c>
      <c r="DZ131" s="44">
        <f t="shared" si="447"/>
        <v>1000.125</v>
      </c>
      <c r="EA131" s="45">
        <f t="shared" si="448"/>
        <v>23502.9375</v>
      </c>
      <c r="EC131" s="3">
        <v>129</v>
      </c>
      <c r="ED131" s="3" t="str">
        <f t="shared" si="449"/>
        <v xml:space="preserve"> AD SOYAD 129</v>
      </c>
      <c r="EE131" s="4">
        <f t="shared" si="329"/>
        <v>20002.5</v>
      </c>
      <c r="EF131" s="4">
        <f>PARAMETRELER!$D$4</f>
        <v>150018.75</v>
      </c>
      <c r="EG131" s="4">
        <f t="shared" si="330"/>
        <v>2800.3500000000004</v>
      </c>
      <c r="EH131" s="4">
        <f t="shared" si="331"/>
        <v>200.02500000000001</v>
      </c>
      <c r="EI131" s="4">
        <f t="shared" si="332"/>
        <v>17002.125</v>
      </c>
      <c r="EJ131" s="4" cm="1">
        <f t="array" ref="EJ131">SUMPRODUCT(--(SUM(G131,AC131,AY131,BU131,CQ131,DM131,EI131)&gt;PARAMETRELER!$D$21:$D$24), (SUM(G131,AC131,AY131,BU131,CQ131,DM131,EI131)-PARAMETRELER!$D$21:$D$24), {0.15;0.05;0.07;0.08})-SUM($H$2,H131,AD131,AZ131,BV131,CR131,DN131)</f>
        <v>3001.0625000000036</v>
      </c>
      <c r="EK131" s="4">
        <f>PARAMETRELER!$D$14</f>
        <v>3001.0625000000036</v>
      </c>
      <c r="EL131" s="4">
        <f t="shared" si="333"/>
        <v>119014.875</v>
      </c>
      <c r="EM131" s="4">
        <f t="shared" si="334"/>
        <v>102012.75</v>
      </c>
      <c r="EN131" s="4">
        <f t="shared" si="335"/>
        <v>20002.5</v>
      </c>
      <c r="EO131" s="4">
        <f>PARAMETRELER!$D$6</f>
        <v>20002.5</v>
      </c>
      <c r="EP131" s="4">
        <f t="shared" si="336"/>
        <v>0</v>
      </c>
      <c r="EQ131" s="4">
        <f>IF(EE131&lt;=PARAMETRELER!$D$6,0,EP131*0.00759)</f>
        <v>0</v>
      </c>
      <c r="ER131" s="20">
        <f t="shared" si="450"/>
        <v>17002.125</v>
      </c>
      <c r="ES131" s="21">
        <f t="shared" si="451"/>
        <v>4100.5124999999998</v>
      </c>
      <c r="ET131" s="21">
        <f t="shared" si="452"/>
        <v>400.05</v>
      </c>
      <c r="EU131" s="22">
        <f t="shared" si="453"/>
        <v>24503.0625</v>
      </c>
      <c r="EV131" s="44">
        <f t="shared" si="454"/>
        <v>1000.125</v>
      </c>
      <c r="EW131" s="45">
        <f t="shared" si="455"/>
        <v>23502.9375</v>
      </c>
      <c r="EY131" s="3">
        <v>129</v>
      </c>
      <c r="EZ131" s="3" t="str">
        <f t="shared" si="456"/>
        <v xml:space="preserve"> AD SOYAD 129</v>
      </c>
      <c r="FA131" s="4">
        <f t="shared" si="337"/>
        <v>20002.5</v>
      </c>
      <c r="FB131" s="4">
        <f>PARAMETRELER!$D$4</f>
        <v>150018.75</v>
      </c>
      <c r="FC131" s="4">
        <f t="shared" si="338"/>
        <v>2800.3500000000004</v>
      </c>
      <c r="FD131" s="4">
        <f t="shared" si="339"/>
        <v>200.02500000000001</v>
      </c>
      <c r="FE131" s="4">
        <f t="shared" si="340"/>
        <v>17002.125</v>
      </c>
      <c r="FF131" s="4" cm="1">
        <f t="array" ref="FF131">SUMPRODUCT(--(SUM(G131,AC131,AY131,BU131,CQ131,DM131,EI131,FE131)&gt;PARAMETRELER!$D$21:$D$24), (SUM(G131,AC131,AY131,BU131,CQ131,DM131,EI131,FE131)-PARAMETRELER!$D$21:$D$24), {0.15;0.05;0.07;0.08})-SUM($H$2,H131,AD131,AZ131,BV131,CR131,DN131,EJ131)</f>
        <v>3400.4249999999956</v>
      </c>
      <c r="FG131" s="4">
        <f>PARAMETRELER!$D$15</f>
        <v>3400.4249999999956</v>
      </c>
      <c r="FH131" s="4">
        <f t="shared" si="341"/>
        <v>136017</v>
      </c>
      <c r="FI131" s="4">
        <f t="shared" si="342"/>
        <v>119014.875</v>
      </c>
      <c r="FJ131" s="4">
        <f t="shared" si="343"/>
        <v>20002.5</v>
      </c>
      <c r="FK131" s="4">
        <f>PARAMETRELER!$D$6</f>
        <v>20002.5</v>
      </c>
      <c r="FL131" s="4">
        <f t="shared" si="344"/>
        <v>0</v>
      </c>
      <c r="FM131" s="4">
        <f>IF(FA131&lt;=PARAMETRELER!$D$6,0,FL131*0.00759)</f>
        <v>0</v>
      </c>
      <c r="FN131" s="20">
        <f t="shared" si="457"/>
        <v>17002.125</v>
      </c>
      <c r="FO131" s="21">
        <f t="shared" si="458"/>
        <v>4100.5124999999998</v>
      </c>
      <c r="FP131" s="21">
        <f t="shared" si="459"/>
        <v>400.05</v>
      </c>
      <c r="FQ131" s="22">
        <f t="shared" si="460"/>
        <v>24503.0625</v>
      </c>
      <c r="FR131" s="44">
        <f t="shared" si="461"/>
        <v>1000.125</v>
      </c>
      <c r="FS131" s="45">
        <f t="shared" si="462"/>
        <v>23502.9375</v>
      </c>
      <c r="FU131" s="3">
        <v>129</v>
      </c>
      <c r="FV131" s="3" t="str">
        <f t="shared" si="463"/>
        <v xml:space="preserve"> AD SOYAD 129</v>
      </c>
      <c r="FW131" s="4">
        <f t="shared" si="345"/>
        <v>20002.5</v>
      </c>
      <c r="FX131" s="4">
        <f>PARAMETRELER!$D$4</f>
        <v>150018.75</v>
      </c>
      <c r="FY131" s="4">
        <f t="shared" si="346"/>
        <v>2800.3500000000004</v>
      </c>
      <c r="FZ131" s="4">
        <f t="shared" si="347"/>
        <v>200.02500000000001</v>
      </c>
      <c r="GA131" s="4">
        <f t="shared" si="348"/>
        <v>17002.125</v>
      </c>
      <c r="GB131" s="4" cm="1">
        <f t="array" ref="GB131">SUMPRODUCT(--(SUM(G131,AC131,AY131,BU131,CQ131,DM131,EI131,FE131,GA131)&gt;PARAMETRELER!$D$21:$D$24), (SUM(G131,AC131,AY131,BU131,CQ131,DM131,EI131,FE131,GA131)-PARAMETRELER!$D$21:$D$24), {0.15;0.05;0.07;0.08})-SUM($H$2,H131,AD131,AZ131,BV131,CR131,DN131,EJ131,FF131)</f>
        <v>3400.4249999999993</v>
      </c>
      <c r="GC131" s="4">
        <f>PARAMETRELER!$D$16</f>
        <v>3400.4249999999993</v>
      </c>
      <c r="GD131" s="4">
        <f t="shared" si="349"/>
        <v>153019.125</v>
      </c>
      <c r="GE131" s="4">
        <f t="shared" si="350"/>
        <v>136017</v>
      </c>
      <c r="GF131" s="4">
        <f t="shared" si="351"/>
        <v>20002.5</v>
      </c>
      <c r="GG131" s="4">
        <f>PARAMETRELER!$D$6</f>
        <v>20002.5</v>
      </c>
      <c r="GH131" s="4">
        <f t="shared" si="352"/>
        <v>0</v>
      </c>
      <c r="GI131" s="4">
        <f>IF(FW131&lt;=PARAMETRELER!$D$6,0,GH131*0.00759)</f>
        <v>0</v>
      </c>
      <c r="GJ131" s="20">
        <f t="shared" si="464"/>
        <v>17002.125</v>
      </c>
      <c r="GK131" s="21">
        <f t="shared" si="465"/>
        <v>4100.5124999999998</v>
      </c>
      <c r="GL131" s="21">
        <f t="shared" si="466"/>
        <v>400.05</v>
      </c>
      <c r="GM131" s="22">
        <f t="shared" si="467"/>
        <v>24503.0625</v>
      </c>
      <c r="GN131" s="44">
        <f t="shared" si="468"/>
        <v>1000.125</v>
      </c>
      <c r="GO131" s="45">
        <f t="shared" si="469"/>
        <v>23502.9375</v>
      </c>
      <c r="GQ131" s="3">
        <v>129</v>
      </c>
      <c r="GR131" s="3" t="str">
        <f t="shared" si="470"/>
        <v xml:space="preserve"> AD SOYAD 129</v>
      </c>
      <c r="GS131" s="4">
        <f t="shared" si="353"/>
        <v>20002.5</v>
      </c>
      <c r="GT131" s="4">
        <f>PARAMETRELER!$D$4</f>
        <v>150018.75</v>
      </c>
      <c r="GU131" s="4">
        <f t="shared" si="354"/>
        <v>2800.3500000000004</v>
      </c>
      <c r="GV131" s="4">
        <f t="shared" si="355"/>
        <v>200.02500000000001</v>
      </c>
      <c r="GW131" s="4">
        <f t="shared" si="356"/>
        <v>17002.125</v>
      </c>
      <c r="GX131" s="4" cm="1">
        <f t="array" ref="GX131">SUMPRODUCT(--(SUM(G131,AC131,AY131,BU131,CQ131,DM131,EI131,FE131,GA131,GW131)&gt;PARAMETRELER!$D$21:$D$24), (SUM(G131,AC131,AY131,BU131,CQ131,DM131,EI131,FE131,GA131,GW131)-PARAMETRELER!$D$21:$D$24), {0.15;0.05;0.07;0.08})-SUM($H$2,H131,AD131,AZ131,BV131,CR131,DN131,EJ131,FF131,GB131)</f>
        <v>3400.4250000000029</v>
      </c>
      <c r="GY131" s="4">
        <f>PARAMETRELER!$D$17</f>
        <v>3400.4250000000029</v>
      </c>
      <c r="GZ131" s="4">
        <f t="shared" si="357"/>
        <v>170021.25</v>
      </c>
      <c r="HA131" s="4">
        <f t="shared" si="358"/>
        <v>153019.125</v>
      </c>
      <c r="HB131" s="4">
        <f t="shared" si="359"/>
        <v>20002.5</v>
      </c>
      <c r="HC131" s="4">
        <f>PARAMETRELER!$D$6</f>
        <v>20002.5</v>
      </c>
      <c r="HD131" s="4">
        <f t="shared" si="360"/>
        <v>0</v>
      </c>
      <c r="HE131" s="4">
        <f>IF(GS131&lt;=PARAMETRELER!$D$6,0,HD131*0.00759)</f>
        <v>0</v>
      </c>
      <c r="HF131" s="20">
        <f t="shared" si="471"/>
        <v>17002.125</v>
      </c>
      <c r="HG131" s="21">
        <f t="shared" si="472"/>
        <v>4100.5124999999998</v>
      </c>
      <c r="HH131" s="21">
        <f t="shared" si="473"/>
        <v>400.05</v>
      </c>
      <c r="HI131" s="22">
        <f t="shared" si="474"/>
        <v>24503.0625</v>
      </c>
      <c r="HJ131" s="44">
        <f t="shared" si="475"/>
        <v>1000.125</v>
      </c>
      <c r="HK131" s="45">
        <f t="shared" si="476"/>
        <v>23502.9375</v>
      </c>
      <c r="HM131" s="3">
        <v>129</v>
      </c>
      <c r="HN131" s="3" t="str">
        <f t="shared" si="477"/>
        <v xml:space="preserve"> AD SOYAD 129</v>
      </c>
      <c r="HO131" s="4">
        <f t="shared" si="361"/>
        <v>20002.5</v>
      </c>
      <c r="HP131" s="4">
        <f>PARAMETRELER!$D$4</f>
        <v>150018.75</v>
      </c>
      <c r="HQ131" s="4">
        <f t="shared" si="362"/>
        <v>2800.3500000000004</v>
      </c>
      <c r="HR131" s="4">
        <f t="shared" si="363"/>
        <v>200.02500000000001</v>
      </c>
      <c r="HS131" s="4">
        <f t="shared" si="364"/>
        <v>17002.125</v>
      </c>
      <c r="HT131" s="4" cm="1">
        <f t="array" ref="HT131">SUMPRODUCT(--(SUM(G131,AC131,AY131,BU131,CQ131,DM131,EI131,FE131,GA131,GW131,HS131)&gt;PARAMETRELER!$D$21:$D$24), (SUM(G131,AC131,AY131,BU131,CQ131,DM131,EI131,FE131,GA131,GW131,HS131)-PARAMETRELER!$D$21:$D$24), {0.15;0.05;0.07;0.08})-SUM($H$2,H131,AD131,AZ131,BV131,CR131,DN131,EJ131,FF131,GB131,GX131)</f>
        <v>3400.4249999999993</v>
      </c>
      <c r="HU131" s="4">
        <f>PARAMETRELER!$D$18</f>
        <v>3400.4249999999993</v>
      </c>
      <c r="HV131" s="4">
        <f t="shared" si="365"/>
        <v>187023.375</v>
      </c>
      <c r="HW131" s="4">
        <f t="shared" si="366"/>
        <v>170021.25</v>
      </c>
      <c r="HX131" s="4">
        <f t="shared" si="367"/>
        <v>20002.5</v>
      </c>
      <c r="HY131" s="4">
        <f>PARAMETRELER!$D$6</f>
        <v>20002.5</v>
      </c>
      <c r="HZ131" s="4">
        <f t="shared" si="368"/>
        <v>0</v>
      </c>
      <c r="IA131" s="4">
        <f>IF(HO131&lt;=PARAMETRELER!$D$6,0,HZ131*0.00759)</f>
        <v>0</v>
      </c>
      <c r="IB131" s="20">
        <f t="shared" si="478"/>
        <v>17002.125</v>
      </c>
      <c r="IC131" s="21">
        <f t="shared" si="479"/>
        <v>4100.5124999999998</v>
      </c>
      <c r="ID131" s="21">
        <f t="shared" si="480"/>
        <v>400.05</v>
      </c>
      <c r="IE131" s="22">
        <f t="shared" si="481"/>
        <v>24503.0625</v>
      </c>
      <c r="IF131" s="44">
        <f t="shared" si="482"/>
        <v>1000.125</v>
      </c>
      <c r="IG131" s="45">
        <f t="shared" si="483"/>
        <v>23502.9375</v>
      </c>
      <c r="II131" s="3">
        <v>129</v>
      </c>
      <c r="IJ131" s="3" t="str">
        <f t="shared" si="484"/>
        <v xml:space="preserve"> AD SOYAD 129</v>
      </c>
      <c r="IK131" s="4">
        <f t="shared" si="369"/>
        <v>20002.5</v>
      </c>
      <c r="IL131" s="4">
        <f>PARAMETRELER!$D$4</f>
        <v>150018.75</v>
      </c>
      <c r="IM131" s="4">
        <f t="shared" si="370"/>
        <v>2800.3500000000004</v>
      </c>
      <c r="IN131" s="4">
        <f t="shared" si="371"/>
        <v>200.02500000000001</v>
      </c>
      <c r="IO131" s="4">
        <f t="shared" si="372"/>
        <v>17002.125</v>
      </c>
      <c r="IP131" s="4" cm="1">
        <f t="array" ref="IP131">SUMPRODUCT(--(SUM(G131,AC131,AY131,BU131,CQ131,DM131,EI131,FE131,GA131,GW131,HS131,IO131)&gt;PARAMETRELER!$D$21:$D$24), (SUM(G131,AC131,AY131,BU131,CQ131,DM131,EI131,FE131,GA131,GW131,HS131,IO131)-PARAMETRELER!$D$21:$D$24), {0.15;0.05;0.07;0.08})-SUM($H$2,H131,AD131,AZ131,BV131,CR131,DN131,EJ131,FF131,GB131,GX131,HT131)</f>
        <v>3400.4249999999993</v>
      </c>
      <c r="IQ131" s="4">
        <f>PARAMETRELER!$D$19</f>
        <v>3400.4249999999993</v>
      </c>
      <c r="IR131" s="4">
        <f t="shared" si="373"/>
        <v>204025.5</v>
      </c>
      <c r="IS131" s="4">
        <f t="shared" si="374"/>
        <v>187023.375</v>
      </c>
      <c r="IT131" s="4">
        <f t="shared" si="375"/>
        <v>20002.5</v>
      </c>
      <c r="IU131" s="4">
        <f>PARAMETRELER!$D$6</f>
        <v>20002.5</v>
      </c>
      <c r="IV131" s="4">
        <f t="shared" si="376"/>
        <v>0</v>
      </c>
      <c r="IW131" s="4">
        <f>IF(IK131&lt;=PARAMETRELER!$D$6,0,IV131*0.00759)</f>
        <v>0</v>
      </c>
      <c r="IX131" s="20">
        <f t="shared" si="485"/>
        <v>17002.125</v>
      </c>
      <c r="IY131" s="21">
        <f t="shared" si="486"/>
        <v>4100.5124999999998</v>
      </c>
      <c r="IZ131" s="21">
        <f t="shared" si="487"/>
        <v>400.05</v>
      </c>
      <c r="JA131" s="22">
        <f t="shared" si="488"/>
        <v>24503.0625</v>
      </c>
      <c r="JB131" s="44">
        <f t="shared" si="489"/>
        <v>1000.125</v>
      </c>
      <c r="JC131" s="45">
        <f t="shared" si="490"/>
        <v>23502.9375</v>
      </c>
    </row>
    <row r="132" spans="1:263" ht="15.6" x14ac:dyDescent="0.3">
      <c r="A132" s="2">
        <v>130</v>
      </c>
      <c r="B132" s="2" t="str">
        <f>'YILLIK MALİYET RAPORU'!B132</f>
        <v xml:space="preserve"> AD SOYAD 130</v>
      </c>
      <c r="C132" s="7">
        <f>'YILLIK MALİYET RAPORU'!C132</f>
        <v>20002.5</v>
      </c>
      <c r="D132" s="11">
        <f>PARAMETRELER!$D$4</f>
        <v>150018.75</v>
      </c>
      <c r="E132" s="7">
        <f t="shared" si="491"/>
        <v>2800.3500000000004</v>
      </c>
      <c r="F132" s="7">
        <f t="shared" si="492"/>
        <v>200.02500000000001</v>
      </c>
      <c r="G132" s="7">
        <f t="shared" si="493"/>
        <v>17002.125</v>
      </c>
      <c r="H132" s="7" cm="1">
        <f t="array" ref="H132">SUMPRODUCT(--(SUM(G132:G132)&gt;PARAMETRELER!$D$21:$D$24), (SUM(G132:G132)-PARAMETRELER!$D$21:$D$24), {0.15;0.05;0.07;0.08})-SUM($H$2:$H$2)</f>
        <v>2550.3187499999999</v>
      </c>
      <c r="I132" s="7">
        <f>PARAMETRELER!$D$8</f>
        <v>2550.3187499999999</v>
      </c>
      <c r="J132" s="7">
        <f t="shared" si="379"/>
        <v>17002.125</v>
      </c>
      <c r="K132" s="7">
        <v>0</v>
      </c>
      <c r="L132" s="7">
        <f t="shared" si="494"/>
        <v>20002.5</v>
      </c>
      <c r="M132" s="5">
        <f>PARAMETRELER!$D$6</f>
        <v>20002.5</v>
      </c>
      <c r="N132" s="7">
        <f t="shared" si="313"/>
        <v>0</v>
      </c>
      <c r="O132" s="7">
        <f>IF(C132&lt;=PARAMETRELER!$D$6,0,N132*0.00759)</f>
        <v>0</v>
      </c>
      <c r="P132" s="20">
        <f t="shared" si="495"/>
        <v>17002.125</v>
      </c>
      <c r="Q132" s="21">
        <f t="shared" si="496"/>
        <v>4100.5124999999998</v>
      </c>
      <c r="R132" s="21">
        <f t="shared" si="497"/>
        <v>400.05</v>
      </c>
      <c r="S132" s="20">
        <f t="shared" si="498"/>
        <v>24503.0625</v>
      </c>
      <c r="T132" s="44">
        <f t="shared" si="499"/>
        <v>1000.125</v>
      </c>
      <c r="U132" s="45">
        <f t="shared" si="380"/>
        <v>23502.9375</v>
      </c>
      <c r="W132" s="2">
        <v>130</v>
      </c>
      <c r="X132" s="2" t="str">
        <f t="shared" si="500"/>
        <v xml:space="preserve"> AD SOYAD 130</v>
      </c>
      <c r="Y132" s="7">
        <f t="shared" si="501"/>
        <v>20002.5</v>
      </c>
      <c r="Z132" s="11">
        <f>PARAMETRELER!$D$4</f>
        <v>150018.75</v>
      </c>
      <c r="AA132" s="7">
        <f t="shared" si="381"/>
        <v>2800.3500000000004</v>
      </c>
      <c r="AB132" s="7">
        <f t="shared" si="382"/>
        <v>200.02500000000001</v>
      </c>
      <c r="AC132" s="7">
        <f t="shared" si="383"/>
        <v>17002.125</v>
      </c>
      <c r="AD132" s="7" cm="1">
        <f t="array" ref="AD132">SUMPRODUCT(--(SUM(G132,AC132)&gt;PARAMETRELER!$D$21:$D$24), (SUM(G132,AC132)-PARAMETRELER!$D$21:$D$24), {0.15;0.05;0.07;0.08})-SUM($H$2,H132)</f>
        <v>2550.3187499999999</v>
      </c>
      <c r="AE132" s="7">
        <f>PARAMETRELER!$D$9</f>
        <v>2550.3187499999999</v>
      </c>
      <c r="AF132" s="7">
        <f t="shared" si="384"/>
        <v>34004.25</v>
      </c>
      <c r="AG132" s="7">
        <f t="shared" si="385"/>
        <v>17002.125</v>
      </c>
      <c r="AH132" s="7">
        <f t="shared" si="386"/>
        <v>20002.5</v>
      </c>
      <c r="AI132" s="5">
        <f>PARAMETRELER!$D$6</f>
        <v>20002.5</v>
      </c>
      <c r="AJ132" s="7">
        <f t="shared" si="316"/>
        <v>0</v>
      </c>
      <c r="AK132" s="7">
        <f>IF(Y132&lt;=PARAMETRELER!$D$6,0,AJ132*0.00759)</f>
        <v>0</v>
      </c>
      <c r="AL132" s="20">
        <f t="shared" si="387"/>
        <v>17002.125</v>
      </c>
      <c r="AM132" s="21">
        <f t="shared" si="388"/>
        <v>4100.5124999999998</v>
      </c>
      <c r="AN132" s="21">
        <f t="shared" si="389"/>
        <v>400.05</v>
      </c>
      <c r="AO132" s="20">
        <f t="shared" si="390"/>
        <v>24503.0625</v>
      </c>
      <c r="AP132" s="44">
        <f t="shared" si="391"/>
        <v>1000.125</v>
      </c>
      <c r="AQ132" s="45">
        <f t="shared" si="392"/>
        <v>23502.9375</v>
      </c>
      <c r="AS132" s="2">
        <v>130</v>
      </c>
      <c r="AT132" s="2" t="str">
        <f t="shared" si="393"/>
        <v xml:space="preserve"> AD SOYAD 130</v>
      </c>
      <c r="AU132" s="7">
        <f t="shared" si="394"/>
        <v>20002.5</v>
      </c>
      <c r="AV132" s="11">
        <f>PARAMETRELER!$D$4</f>
        <v>150018.75</v>
      </c>
      <c r="AW132" s="7">
        <f t="shared" si="395"/>
        <v>2800.3500000000004</v>
      </c>
      <c r="AX132" s="7">
        <f t="shared" si="396"/>
        <v>200.02500000000001</v>
      </c>
      <c r="AY132" s="7">
        <f t="shared" si="397"/>
        <v>17002.125</v>
      </c>
      <c r="AZ132" s="7" cm="1">
        <f t="array" ref="AZ132">SUMPRODUCT(--(SUM(G132,AC132,AY132)&gt;PARAMETRELER!$D$21:$D$24), (SUM(G132,AC132,AY132)-PARAMETRELER!$D$21:$D$24), {0.15;0.05;0.07;0.08})-SUM($H$2,H132,AD132)</f>
        <v>2550.3187499999995</v>
      </c>
      <c r="BA132" s="7">
        <f>PARAMETRELER!$D$10</f>
        <v>2550.3187499999995</v>
      </c>
      <c r="BB132" s="7">
        <f t="shared" si="398"/>
        <v>51006.375</v>
      </c>
      <c r="BC132" s="7">
        <f t="shared" si="399"/>
        <v>34004.25</v>
      </c>
      <c r="BD132" s="7">
        <f t="shared" si="400"/>
        <v>20002.5</v>
      </c>
      <c r="BE132" s="5">
        <f>PARAMETRELER!$D$6</f>
        <v>20002.5</v>
      </c>
      <c r="BF132" s="7">
        <f t="shared" si="319"/>
        <v>0</v>
      </c>
      <c r="BG132" s="7">
        <f>IF(AU132&lt;=PARAMETRELER!$D$6,0,BF132*0.00759)</f>
        <v>0</v>
      </c>
      <c r="BH132" s="20">
        <f t="shared" si="401"/>
        <v>17002.125</v>
      </c>
      <c r="BI132" s="21">
        <f t="shared" si="402"/>
        <v>4100.5124999999998</v>
      </c>
      <c r="BJ132" s="21">
        <f t="shared" si="403"/>
        <v>400.05</v>
      </c>
      <c r="BK132" s="20">
        <f t="shared" si="404"/>
        <v>24503.0625</v>
      </c>
      <c r="BL132" s="44">
        <f t="shared" si="405"/>
        <v>1000.125</v>
      </c>
      <c r="BM132" s="45">
        <f t="shared" si="406"/>
        <v>23502.9375</v>
      </c>
      <c r="BO132" s="2">
        <v>130</v>
      </c>
      <c r="BP132" s="2" t="str">
        <f t="shared" si="407"/>
        <v xml:space="preserve"> AD SOYAD 130</v>
      </c>
      <c r="BQ132" s="7">
        <f t="shared" si="408"/>
        <v>20002.5</v>
      </c>
      <c r="BR132" s="11">
        <f>PARAMETRELER!$D$4</f>
        <v>150018.75</v>
      </c>
      <c r="BS132" s="7">
        <f t="shared" si="409"/>
        <v>2800.3500000000004</v>
      </c>
      <c r="BT132" s="7">
        <f t="shared" si="410"/>
        <v>200.02500000000001</v>
      </c>
      <c r="BU132" s="7">
        <f t="shared" si="411"/>
        <v>17002.125</v>
      </c>
      <c r="BV132" s="7" cm="1">
        <f t="array" ref="BV132">SUMPRODUCT(--(SUM(G132,AC132,AY132,BU132)&gt;PARAMETRELER!$D$21:$D$24), (SUM(G132,AC132,AY132,BU132)-PARAMETRELER!$D$21:$D$24), {0.15;0.05;0.07;0.08})-SUM($H$2,H132,AD132,AZ132)</f>
        <v>2550.3187500000004</v>
      </c>
      <c r="BW132" s="7">
        <f>PARAMETRELER!$D$11</f>
        <v>2550.3187500000004</v>
      </c>
      <c r="BX132" s="7">
        <f t="shared" si="412"/>
        <v>68008.5</v>
      </c>
      <c r="BY132" s="7">
        <f t="shared" si="413"/>
        <v>51006.375</v>
      </c>
      <c r="BZ132" s="7">
        <f t="shared" si="414"/>
        <v>20002.5</v>
      </c>
      <c r="CA132" s="5">
        <f>PARAMETRELER!$D$6</f>
        <v>20002.5</v>
      </c>
      <c r="CB132" s="7">
        <f t="shared" si="322"/>
        <v>0</v>
      </c>
      <c r="CC132" s="7">
        <f>IF(BQ132&lt;=PARAMETRELER!$D$6,0,CB132*0.00759)</f>
        <v>0</v>
      </c>
      <c r="CD132" s="20">
        <f t="shared" si="415"/>
        <v>17002.125</v>
      </c>
      <c r="CE132" s="21">
        <f t="shared" si="416"/>
        <v>4100.5124999999998</v>
      </c>
      <c r="CF132" s="21">
        <f t="shared" si="417"/>
        <v>400.05</v>
      </c>
      <c r="CG132" s="20">
        <f t="shared" si="418"/>
        <v>24503.0625</v>
      </c>
      <c r="CH132" s="44">
        <f t="shared" si="419"/>
        <v>1000.125</v>
      </c>
      <c r="CI132" s="45">
        <f t="shared" si="420"/>
        <v>23502.9375</v>
      </c>
      <c r="CK132" s="2">
        <v>130</v>
      </c>
      <c r="CL132" s="2" t="str">
        <f t="shared" si="421"/>
        <v xml:space="preserve"> AD SOYAD 130</v>
      </c>
      <c r="CM132" s="7">
        <f t="shared" si="422"/>
        <v>20002.5</v>
      </c>
      <c r="CN132" s="11">
        <f>PARAMETRELER!$D$4</f>
        <v>150018.75</v>
      </c>
      <c r="CO132" s="7">
        <f t="shared" si="423"/>
        <v>2800.3500000000004</v>
      </c>
      <c r="CP132" s="7">
        <f t="shared" si="424"/>
        <v>200.02500000000001</v>
      </c>
      <c r="CQ132" s="7">
        <f t="shared" si="425"/>
        <v>17002.125</v>
      </c>
      <c r="CR132" s="7" cm="1">
        <f t="array" ref="CR132">SUMPRODUCT(--(SUM(G132,AC132,AY132,BU132,CQ132)&gt;PARAMETRELER!$D$21:$D$24), (SUM(G132,AC132,AY132,BU132,CQ132)-PARAMETRELER!$D$21:$D$24), {0.15;0.05;0.07;0.08})-SUM($H$2,H132,AD132,AZ132,BV132)</f>
        <v>2550.3187500000004</v>
      </c>
      <c r="CS132" s="7">
        <f>PARAMETRELER!$D$12</f>
        <v>2550.3187500000004</v>
      </c>
      <c r="CT132" s="7">
        <f t="shared" si="426"/>
        <v>85010.625</v>
      </c>
      <c r="CU132" s="7">
        <f t="shared" si="427"/>
        <v>68008.5</v>
      </c>
      <c r="CV132" s="7">
        <f t="shared" si="428"/>
        <v>20002.5</v>
      </c>
      <c r="CW132" s="5">
        <f>PARAMETRELER!$D$6</f>
        <v>20002.5</v>
      </c>
      <c r="CX132" s="7">
        <f t="shared" si="325"/>
        <v>0</v>
      </c>
      <c r="CY132" s="7">
        <f>IF(CM132&lt;=PARAMETRELER!$D$6,0,CX132*0.00759)</f>
        <v>0</v>
      </c>
      <c r="CZ132" s="20">
        <f t="shared" si="429"/>
        <v>17002.125</v>
      </c>
      <c r="DA132" s="21">
        <f t="shared" si="430"/>
        <v>4100.5124999999998</v>
      </c>
      <c r="DB132" s="21">
        <f t="shared" si="431"/>
        <v>400.05</v>
      </c>
      <c r="DC132" s="20">
        <f t="shared" si="432"/>
        <v>24503.0625</v>
      </c>
      <c r="DD132" s="44">
        <f t="shared" si="433"/>
        <v>1000.125</v>
      </c>
      <c r="DE132" s="45">
        <f t="shared" si="434"/>
        <v>23502.9375</v>
      </c>
      <c r="DG132" s="2">
        <v>130</v>
      </c>
      <c r="DH132" s="2" t="str">
        <f t="shared" si="435"/>
        <v xml:space="preserve"> AD SOYAD 130</v>
      </c>
      <c r="DI132" s="7">
        <f t="shared" si="436"/>
        <v>20002.5</v>
      </c>
      <c r="DJ132" s="11">
        <f>PARAMETRELER!$D$4</f>
        <v>150018.75</v>
      </c>
      <c r="DK132" s="7">
        <f t="shared" si="437"/>
        <v>2800.3500000000004</v>
      </c>
      <c r="DL132" s="7">
        <f t="shared" si="438"/>
        <v>200.02500000000001</v>
      </c>
      <c r="DM132" s="7">
        <f t="shared" si="439"/>
        <v>17002.125</v>
      </c>
      <c r="DN132" s="7" cm="1">
        <f t="array" ref="DN132">SUMPRODUCT(--(SUM(G132,AC132,AY132,BU132,CQ132,DM132)&gt;PARAMETRELER!$D$21:$D$24), (SUM(G132,AC132,AY132,BU132,CQ132,DM132)-PARAMETRELER!$D$21:$D$24), {0.15;0.05;0.07;0.08})-SUM($H$2,H132,AD132,AZ132,BV132,CR132)</f>
        <v>2550.3187499999985</v>
      </c>
      <c r="DO132" s="7">
        <f>PARAMETRELER!$D$13</f>
        <v>2550.3187499999985</v>
      </c>
      <c r="DP132" s="7">
        <f t="shared" si="440"/>
        <v>102012.75</v>
      </c>
      <c r="DQ132" s="7">
        <f t="shared" si="441"/>
        <v>85010.625</v>
      </c>
      <c r="DR132" s="7">
        <f t="shared" si="442"/>
        <v>20002.5</v>
      </c>
      <c r="DS132" s="5">
        <f>PARAMETRELER!$D$6</f>
        <v>20002.5</v>
      </c>
      <c r="DT132" s="7">
        <f t="shared" si="328"/>
        <v>0</v>
      </c>
      <c r="DU132" s="7">
        <f>IF(DI132&lt;=PARAMETRELER!$D$6,0,DT132*0.00759)</f>
        <v>0</v>
      </c>
      <c r="DV132" s="20">
        <f t="shared" si="443"/>
        <v>17002.125</v>
      </c>
      <c r="DW132" s="21">
        <f t="shared" si="444"/>
        <v>4100.5124999999998</v>
      </c>
      <c r="DX132" s="21">
        <f t="shared" si="445"/>
        <v>400.05</v>
      </c>
      <c r="DY132" s="20">
        <f t="shared" si="446"/>
        <v>24503.0625</v>
      </c>
      <c r="DZ132" s="44">
        <f t="shared" si="447"/>
        <v>1000.125</v>
      </c>
      <c r="EA132" s="45">
        <f t="shared" si="448"/>
        <v>23502.9375</v>
      </c>
      <c r="EC132" s="2">
        <v>130</v>
      </c>
      <c r="ED132" s="2" t="str">
        <f t="shared" si="449"/>
        <v xml:space="preserve"> AD SOYAD 130</v>
      </c>
      <c r="EE132" s="7">
        <f t="shared" si="329"/>
        <v>20002.5</v>
      </c>
      <c r="EF132" s="11">
        <f>PARAMETRELER!$D$4</f>
        <v>150018.75</v>
      </c>
      <c r="EG132" s="7">
        <f t="shared" si="330"/>
        <v>2800.3500000000004</v>
      </c>
      <c r="EH132" s="7">
        <f t="shared" si="331"/>
        <v>200.02500000000001</v>
      </c>
      <c r="EI132" s="7">
        <f t="shared" si="332"/>
        <v>17002.125</v>
      </c>
      <c r="EJ132" s="7" cm="1">
        <f t="array" ref="EJ132">SUMPRODUCT(--(SUM(G132,AC132,AY132,BU132,CQ132,DM132,EI132)&gt;PARAMETRELER!$D$21:$D$24), (SUM(G132,AC132,AY132,BU132,CQ132,DM132,EI132)-PARAMETRELER!$D$21:$D$24), {0.15;0.05;0.07;0.08})-SUM($H$2,H132,AD132,AZ132,BV132,CR132,DN132)</f>
        <v>3001.0625000000036</v>
      </c>
      <c r="EK132" s="7">
        <f>PARAMETRELER!$D$14</f>
        <v>3001.0625000000036</v>
      </c>
      <c r="EL132" s="7">
        <f t="shared" si="333"/>
        <v>119014.875</v>
      </c>
      <c r="EM132" s="7">
        <f t="shared" si="334"/>
        <v>102012.75</v>
      </c>
      <c r="EN132" s="7">
        <f t="shared" si="335"/>
        <v>20002.5</v>
      </c>
      <c r="EO132" s="5">
        <f>PARAMETRELER!$D$6</f>
        <v>20002.5</v>
      </c>
      <c r="EP132" s="7">
        <f t="shared" si="336"/>
        <v>0</v>
      </c>
      <c r="EQ132" s="7">
        <f>IF(EE132&lt;=PARAMETRELER!$D$6,0,EP132*0.00759)</f>
        <v>0</v>
      </c>
      <c r="ER132" s="20">
        <f t="shared" si="450"/>
        <v>17002.125</v>
      </c>
      <c r="ES132" s="21">
        <f t="shared" si="451"/>
        <v>4100.5124999999998</v>
      </c>
      <c r="ET132" s="21">
        <f t="shared" si="452"/>
        <v>400.05</v>
      </c>
      <c r="EU132" s="20">
        <f t="shared" si="453"/>
        <v>24503.0625</v>
      </c>
      <c r="EV132" s="44">
        <f t="shared" si="454"/>
        <v>1000.125</v>
      </c>
      <c r="EW132" s="45">
        <f t="shared" si="455"/>
        <v>23502.9375</v>
      </c>
      <c r="EY132" s="2">
        <v>130</v>
      </c>
      <c r="EZ132" s="2" t="str">
        <f t="shared" si="456"/>
        <v xml:space="preserve"> AD SOYAD 130</v>
      </c>
      <c r="FA132" s="7">
        <f t="shared" si="337"/>
        <v>20002.5</v>
      </c>
      <c r="FB132" s="11">
        <f>PARAMETRELER!$D$4</f>
        <v>150018.75</v>
      </c>
      <c r="FC132" s="7">
        <f t="shared" si="338"/>
        <v>2800.3500000000004</v>
      </c>
      <c r="FD132" s="7">
        <f t="shared" si="339"/>
        <v>200.02500000000001</v>
      </c>
      <c r="FE132" s="7">
        <f t="shared" si="340"/>
        <v>17002.125</v>
      </c>
      <c r="FF132" s="7" cm="1">
        <f t="array" ref="FF132">SUMPRODUCT(--(SUM(G132,AC132,AY132,BU132,CQ132,DM132,EI132,FE132)&gt;PARAMETRELER!$D$21:$D$24), (SUM(G132,AC132,AY132,BU132,CQ132,DM132,EI132,FE132)-PARAMETRELER!$D$21:$D$24), {0.15;0.05;0.07;0.08})-SUM($H$2,H132,AD132,AZ132,BV132,CR132,DN132,EJ132)</f>
        <v>3400.4249999999956</v>
      </c>
      <c r="FG132" s="7">
        <f>PARAMETRELER!$D$15</f>
        <v>3400.4249999999956</v>
      </c>
      <c r="FH132" s="7">
        <f t="shared" si="341"/>
        <v>136017</v>
      </c>
      <c r="FI132" s="7">
        <f t="shared" si="342"/>
        <v>119014.875</v>
      </c>
      <c r="FJ132" s="7">
        <f t="shared" si="343"/>
        <v>20002.5</v>
      </c>
      <c r="FK132" s="5">
        <f>PARAMETRELER!$D$6</f>
        <v>20002.5</v>
      </c>
      <c r="FL132" s="7">
        <f t="shared" si="344"/>
        <v>0</v>
      </c>
      <c r="FM132" s="7">
        <f>IF(FA132&lt;=PARAMETRELER!$D$6,0,FL132*0.00759)</f>
        <v>0</v>
      </c>
      <c r="FN132" s="20">
        <f t="shared" si="457"/>
        <v>17002.125</v>
      </c>
      <c r="FO132" s="21">
        <f t="shared" si="458"/>
        <v>4100.5124999999998</v>
      </c>
      <c r="FP132" s="21">
        <f t="shared" si="459"/>
        <v>400.05</v>
      </c>
      <c r="FQ132" s="20">
        <f t="shared" si="460"/>
        <v>24503.0625</v>
      </c>
      <c r="FR132" s="44">
        <f t="shared" si="461"/>
        <v>1000.125</v>
      </c>
      <c r="FS132" s="45">
        <f t="shared" si="462"/>
        <v>23502.9375</v>
      </c>
      <c r="FU132" s="2">
        <v>130</v>
      </c>
      <c r="FV132" s="2" t="str">
        <f t="shared" si="463"/>
        <v xml:space="preserve"> AD SOYAD 130</v>
      </c>
      <c r="FW132" s="7">
        <f t="shared" si="345"/>
        <v>20002.5</v>
      </c>
      <c r="FX132" s="11">
        <f>PARAMETRELER!$D$4</f>
        <v>150018.75</v>
      </c>
      <c r="FY132" s="7">
        <f t="shared" si="346"/>
        <v>2800.3500000000004</v>
      </c>
      <c r="FZ132" s="7">
        <f t="shared" si="347"/>
        <v>200.02500000000001</v>
      </c>
      <c r="GA132" s="7">
        <f t="shared" si="348"/>
        <v>17002.125</v>
      </c>
      <c r="GB132" s="7" cm="1">
        <f t="array" ref="GB132">SUMPRODUCT(--(SUM(G132,AC132,AY132,BU132,CQ132,DM132,EI132,FE132,GA132)&gt;PARAMETRELER!$D$21:$D$24), (SUM(G132,AC132,AY132,BU132,CQ132,DM132,EI132,FE132,GA132)-PARAMETRELER!$D$21:$D$24), {0.15;0.05;0.07;0.08})-SUM($H$2,H132,AD132,AZ132,BV132,CR132,DN132,EJ132,FF132)</f>
        <v>3400.4249999999993</v>
      </c>
      <c r="GC132" s="7">
        <f>PARAMETRELER!$D$16</f>
        <v>3400.4249999999993</v>
      </c>
      <c r="GD132" s="7">
        <f t="shared" si="349"/>
        <v>153019.125</v>
      </c>
      <c r="GE132" s="7">
        <f t="shared" si="350"/>
        <v>136017</v>
      </c>
      <c r="GF132" s="7">
        <f t="shared" si="351"/>
        <v>20002.5</v>
      </c>
      <c r="GG132" s="5">
        <f>PARAMETRELER!$D$6</f>
        <v>20002.5</v>
      </c>
      <c r="GH132" s="7">
        <f t="shared" si="352"/>
        <v>0</v>
      </c>
      <c r="GI132" s="7">
        <f>IF(FW132&lt;=PARAMETRELER!$D$6,0,GH132*0.00759)</f>
        <v>0</v>
      </c>
      <c r="GJ132" s="20">
        <f t="shared" si="464"/>
        <v>17002.125</v>
      </c>
      <c r="GK132" s="21">
        <f t="shared" si="465"/>
        <v>4100.5124999999998</v>
      </c>
      <c r="GL132" s="21">
        <f t="shared" si="466"/>
        <v>400.05</v>
      </c>
      <c r="GM132" s="20">
        <f t="shared" si="467"/>
        <v>24503.0625</v>
      </c>
      <c r="GN132" s="44">
        <f t="shared" si="468"/>
        <v>1000.125</v>
      </c>
      <c r="GO132" s="45">
        <f t="shared" si="469"/>
        <v>23502.9375</v>
      </c>
      <c r="GQ132" s="2">
        <v>130</v>
      </c>
      <c r="GR132" s="2" t="str">
        <f t="shared" si="470"/>
        <v xml:space="preserve"> AD SOYAD 130</v>
      </c>
      <c r="GS132" s="7">
        <f t="shared" si="353"/>
        <v>20002.5</v>
      </c>
      <c r="GT132" s="11">
        <f>PARAMETRELER!$D$4</f>
        <v>150018.75</v>
      </c>
      <c r="GU132" s="7">
        <f t="shared" si="354"/>
        <v>2800.3500000000004</v>
      </c>
      <c r="GV132" s="7">
        <f t="shared" si="355"/>
        <v>200.02500000000001</v>
      </c>
      <c r="GW132" s="7">
        <f t="shared" si="356"/>
        <v>17002.125</v>
      </c>
      <c r="GX132" s="7" cm="1">
        <f t="array" ref="GX132">SUMPRODUCT(--(SUM(G132,AC132,AY132,BU132,CQ132,DM132,EI132,FE132,GA132,GW132)&gt;PARAMETRELER!$D$21:$D$24), (SUM(G132,AC132,AY132,BU132,CQ132,DM132,EI132,FE132,GA132,GW132)-PARAMETRELER!$D$21:$D$24), {0.15;0.05;0.07;0.08})-SUM($H$2,H132,AD132,AZ132,BV132,CR132,DN132,EJ132,FF132,GB132)</f>
        <v>3400.4250000000029</v>
      </c>
      <c r="GY132" s="7">
        <f>PARAMETRELER!$D$17</f>
        <v>3400.4250000000029</v>
      </c>
      <c r="GZ132" s="7">
        <f t="shared" si="357"/>
        <v>170021.25</v>
      </c>
      <c r="HA132" s="7">
        <f t="shared" si="358"/>
        <v>153019.125</v>
      </c>
      <c r="HB132" s="7">
        <f t="shared" si="359"/>
        <v>20002.5</v>
      </c>
      <c r="HC132" s="5">
        <f>PARAMETRELER!$D$6</f>
        <v>20002.5</v>
      </c>
      <c r="HD132" s="7">
        <f t="shared" si="360"/>
        <v>0</v>
      </c>
      <c r="HE132" s="7">
        <f>IF(GS132&lt;=PARAMETRELER!$D$6,0,HD132*0.00759)</f>
        <v>0</v>
      </c>
      <c r="HF132" s="20">
        <f t="shared" si="471"/>
        <v>17002.125</v>
      </c>
      <c r="HG132" s="21">
        <f t="shared" si="472"/>
        <v>4100.5124999999998</v>
      </c>
      <c r="HH132" s="21">
        <f t="shared" si="473"/>
        <v>400.05</v>
      </c>
      <c r="HI132" s="20">
        <f t="shared" si="474"/>
        <v>24503.0625</v>
      </c>
      <c r="HJ132" s="44">
        <f t="shared" si="475"/>
        <v>1000.125</v>
      </c>
      <c r="HK132" s="45">
        <f t="shared" si="476"/>
        <v>23502.9375</v>
      </c>
      <c r="HM132" s="2">
        <v>130</v>
      </c>
      <c r="HN132" s="2" t="str">
        <f t="shared" si="477"/>
        <v xml:space="preserve"> AD SOYAD 130</v>
      </c>
      <c r="HO132" s="7">
        <f t="shared" si="361"/>
        <v>20002.5</v>
      </c>
      <c r="HP132" s="11">
        <f>PARAMETRELER!$D$4</f>
        <v>150018.75</v>
      </c>
      <c r="HQ132" s="7">
        <f t="shared" si="362"/>
        <v>2800.3500000000004</v>
      </c>
      <c r="HR132" s="7">
        <f t="shared" si="363"/>
        <v>200.02500000000001</v>
      </c>
      <c r="HS132" s="7">
        <f t="shared" si="364"/>
        <v>17002.125</v>
      </c>
      <c r="HT132" s="7" cm="1">
        <f t="array" ref="HT132">SUMPRODUCT(--(SUM(G132,AC132,AY132,BU132,CQ132,DM132,EI132,FE132,GA132,GW132,HS132)&gt;PARAMETRELER!$D$21:$D$24), (SUM(G132,AC132,AY132,BU132,CQ132,DM132,EI132,FE132,GA132,GW132,HS132)-PARAMETRELER!$D$21:$D$24), {0.15;0.05;0.07;0.08})-SUM($H$2,H132,AD132,AZ132,BV132,CR132,DN132,EJ132,FF132,GB132,GX132)</f>
        <v>3400.4249999999993</v>
      </c>
      <c r="HU132" s="7">
        <f>PARAMETRELER!$D$18</f>
        <v>3400.4249999999993</v>
      </c>
      <c r="HV132" s="7">
        <f t="shared" si="365"/>
        <v>187023.375</v>
      </c>
      <c r="HW132" s="7">
        <f t="shared" si="366"/>
        <v>170021.25</v>
      </c>
      <c r="HX132" s="7">
        <f t="shared" si="367"/>
        <v>20002.5</v>
      </c>
      <c r="HY132" s="5">
        <f>PARAMETRELER!$D$6</f>
        <v>20002.5</v>
      </c>
      <c r="HZ132" s="7">
        <f t="shared" si="368"/>
        <v>0</v>
      </c>
      <c r="IA132" s="7">
        <f>IF(HO132&lt;=PARAMETRELER!$D$6,0,HZ132*0.00759)</f>
        <v>0</v>
      </c>
      <c r="IB132" s="20">
        <f t="shared" si="478"/>
        <v>17002.125</v>
      </c>
      <c r="IC132" s="21">
        <f t="shared" si="479"/>
        <v>4100.5124999999998</v>
      </c>
      <c r="ID132" s="21">
        <f t="shared" si="480"/>
        <v>400.05</v>
      </c>
      <c r="IE132" s="20">
        <f t="shared" si="481"/>
        <v>24503.0625</v>
      </c>
      <c r="IF132" s="44">
        <f t="shared" si="482"/>
        <v>1000.125</v>
      </c>
      <c r="IG132" s="45">
        <f t="shared" si="483"/>
        <v>23502.9375</v>
      </c>
      <c r="II132" s="2">
        <v>130</v>
      </c>
      <c r="IJ132" s="2" t="str">
        <f t="shared" si="484"/>
        <v xml:space="preserve"> AD SOYAD 130</v>
      </c>
      <c r="IK132" s="7">
        <f t="shared" si="369"/>
        <v>20002.5</v>
      </c>
      <c r="IL132" s="11">
        <f>PARAMETRELER!$D$4</f>
        <v>150018.75</v>
      </c>
      <c r="IM132" s="7">
        <f t="shared" si="370"/>
        <v>2800.3500000000004</v>
      </c>
      <c r="IN132" s="7">
        <f t="shared" si="371"/>
        <v>200.02500000000001</v>
      </c>
      <c r="IO132" s="7">
        <f t="shared" si="372"/>
        <v>17002.125</v>
      </c>
      <c r="IP132" s="7" cm="1">
        <f t="array" ref="IP132">SUMPRODUCT(--(SUM(G132,AC132,AY132,BU132,CQ132,DM132,EI132,FE132,GA132,GW132,HS132,IO132)&gt;PARAMETRELER!$D$21:$D$24), (SUM(G132,AC132,AY132,BU132,CQ132,DM132,EI132,FE132,GA132,GW132,HS132,IO132)-PARAMETRELER!$D$21:$D$24), {0.15;0.05;0.07;0.08})-SUM($H$2,H132,AD132,AZ132,BV132,CR132,DN132,EJ132,FF132,GB132,GX132,HT132)</f>
        <v>3400.4249999999993</v>
      </c>
      <c r="IQ132" s="7">
        <f>PARAMETRELER!$D$19</f>
        <v>3400.4249999999993</v>
      </c>
      <c r="IR132" s="7">
        <f t="shared" si="373"/>
        <v>204025.5</v>
      </c>
      <c r="IS132" s="7">
        <f t="shared" si="374"/>
        <v>187023.375</v>
      </c>
      <c r="IT132" s="7">
        <f t="shared" si="375"/>
        <v>20002.5</v>
      </c>
      <c r="IU132" s="5">
        <f>PARAMETRELER!$D$6</f>
        <v>20002.5</v>
      </c>
      <c r="IV132" s="7">
        <f t="shared" si="376"/>
        <v>0</v>
      </c>
      <c r="IW132" s="7">
        <f>IF(IK132&lt;=PARAMETRELER!$D$6,0,IV132*0.00759)</f>
        <v>0</v>
      </c>
      <c r="IX132" s="20">
        <f t="shared" si="485"/>
        <v>17002.125</v>
      </c>
      <c r="IY132" s="21">
        <f t="shared" si="486"/>
        <v>4100.5124999999998</v>
      </c>
      <c r="IZ132" s="21">
        <f t="shared" si="487"/>
        <v>400.05</v>
      </c>
      <c r="JA132" s="20">
        <f t="shared" si="488"/>
        <v>24503.0625</v>
      </c>
      <c r="JB132" s="44">
        <f t="shared" si="489"/>
        <v>1000.125</v>
      </c>
      <c r="JC132" s="45">
        <f t="shared" si="490"/>
        <v>23502.9375</v>
      </c>
    </row>
    <row r="133" spans="1:263" ht="15.6" x14ac:dyDescent="0.3">
      <c r="A133" s="3">
        <v>131</v>
      </c>
      <c r="B133" s="3" t="str">
        <f>'YILLIK MALİYET RAPORU'!B133</f>
        <v xml:space="preserve"> AD SOYAD 131</v>
      </c>
      <c r="C133" s="4">
        <f>'YILLIK MALİYET RAPORU'!C133</f>
        <v>20002.5</v>
      </c>
      <c r="D133" s="4">
        <f>PARAMETRELER!$D$4</f>
        <v>150018.75</v>
      </c>
      <c r="E133" s="4">
        <f t="shared" si="491"/>
        <v>2800.3500000000004</v>
      </c>
      <c r="F133" s="4">
        <f t="shared" si="492"/>
        <v>200.02500000000001</v>
      </c>
      <c r="G133" s="4">
        <f t="shared" si="493"/>
        <v>17002.125</v>
      </c>
      <c r="H133" s="4" cm="1">
        <f t="array" ref="H133">SUMPRODUCT(--(SUM(G133:G133)&gt;PARAMETRELER!$D$21:$D$24), (SUM(G133:G133)-PARAMETRELER!$D$21:$D$24), {0.15;0.05;0.07;0.08})-SUM($H$2:$H$2)</f>
        <v>2550.3187499999999</v>
      </c>
      <c r="I133" s="4">
        <f>PARAMETRELER!$D$8</f>
        <v>2550.3187499999999</v>
      </c>
      <c r="J133" s="4">
        <f t="shared" si="379"/>
        <v>17002.125</v>
      </c>
      <c r="K133" s="4">
        <v>0</v>
      </c>
      <c r="L133" s="4">
        <f t="shared" si="494"/>
        <v>20002.5</v>
      </c>
      <c r="M133" s="4">
        <f>PARAMETRELER!$D$6</f>
        <v>20002.5</v>
      </c>
      <c r="N133" s="4">
        <f t="shared" ref="N133:N196" si="502">IF(L133-M133&gt;0,L133-M133,0)</f>
        <v>0</v>
      </c>
      <c r="O133" s="4">
        <f>IF(C133&lt;=PARAMETRELER!$D$6,0,N133*0.00759)</f>
        <v>0</v>
      </c>
      <c r="P133" s="20">
        <f t="shared" si="495"/>
        <v>17002.125</v>
      </c>
      <c r="Q133" s="21">
        <f t="shared" si="496"/>
        <v>4100.5124999999998</v>
      </c>
      <c r="R133" s="21">
        <f t="shared" si="497"/>
        <v>400.05</v>
      </c>
      <c r="S133" s="22">
        <f t="shared" si="498"/>
        <v>24503.0625</v>
      </c>
      <c r="T133" s="44">
        <f t="shared" si="499"/>
        <v>1000.125</v>
      </c>
      <c r="U133" s="45">
        <f t="shared" si="380"/>
        <v>23502.9375</v>
      </c>
      <c r="W133" s="3">
        <v>131</v>
      </c>
      <c r="X133" s="3" t="str">
        <f t="shared" si="500"/>
        <v xml:space="preserve"> AD SOYAD 131</v>
      </c>
      <c r="Y133" s="4">
        <f t="shared" si="501"/>
        <v>20002.5</v>
      </c>
      <c r="Z133" s="4">
        <f>PARAMETRELER!$D$4</f>
        <v>150018.75</v>
      </c>
      <c r="AA133" s="4">
        <f t="shared" si="381"/>
        <v>2800.3500000000004</v>
      </c>
      <c r="AB133" s="4">
        <f t="shared" si="382"/>
        <v>200.02500000000001</v>
      </c>
      <c r="AC133" s="4">
        <f t="shared" si="383"/>
        <v>17002.125</v>
      </c>
      <c r="AD133" s="4" cm="1">
        <f t="array" ref="AD133">SUMPRODUCT(--(SUM(G133,AC133)&gt;PARAMETRELER!$D$21:$D$24), (SUM(G133,AC133)-PARAMETRELER!$D$21:$D$24), {0.15;0.05;0.07;0.08})-SUM($H$2,H133)</f>
        <v>2550.3187499999999</v>
      </c>
      <c r="AE133" s="4">
        <f>PARAMETRELER!$D$9</f>
        <v>2550.3187499999999</v>
      </c>
      <c r="AF133" s="4">
        <f t="shared" si="384"/>
        <v>34004.25</v>
      </c>
      <c r="AG133" s="4">
        <f t="shared" si="385"/>
        <v>17002.125</v>
      </c>
      <c r="AH133" s="4">
        <f t="shared" si="386"/>
        <v>20002.5</v>
      </c>
      <c r="AI133" s="4">
        <f>PARAMETRELER!$D$6</f>
        <v>20002.5</v>
      </c>
      <c r="AJ133" s="4">
        <f t="shared" ref="AJ133:AJ196" si="503">IF(AH133-AI133&gt;0,AH133-AI133,0)</f>
        <v>0</v>
      </c>
      <c r="AK133" s="4">
        <f>IF(Y133&lt;=PARAMETRELER!$D$6,0,AJ133*0.00759)</f>
        <v>0</v>
      </c>
      <c r="AL133" s="20">
        <f t="shared" si="387"/>
        <v>17002.125</v>
      </c>
      <c r="AM133" s="21">
        <f t="shared" si="388"/>
        <v>4100.5124999999998</v>
      </c>
      <c r="AN133" s="21">
        <f t="shared" si="389"/>
        <v>400.05</v>
      </c>
      <c r="AO133" s="22">
        <f t="shared" si="390"/>
        <v>24503.0625</v>
      </c>
      <c r="AP133" s="44">
        <f t="shared" si="391"/>
        <v>1000.125</v>
      </c>
      <c r="AQ133" s="45">
        <f t="shared" si="392"/>
        <v>23502.9375</v>
      </c>
      <c r="AS133" s="3">
        <v>131</v>
      </c>
      <c r="AT133" s="3" t="str">
        <f t="shared" si="393"/>
        <v xml:space="preserve"> AD SOYAD 131</v>
      </c>
      <c r="AU133" s="4">
        <f t="shared" si="394"/>
        <v>20002.5</v>
      </c>
      <c r="AV133" s="4">
        <f>PARAMETRELER!$D$4</f>
        <v>150018.75</v>
      </c>
      <c r="AW133" s="4">
        <f t="shared" si="395"/>
        <v>2800.3500000000004</v>
      </c>
      <c r="AX133" s="4">
        <f t="shared" si="396"/>
        <v>200.02500000000001</v>
      </c>
      <c r="AY133" s="4">
        <f t="shared" si="397"/>
        <v>17002.125</v>
      </c>
      <c r="AZ133" s="4" cm="1">
        <f t="array" ref="AZ133">SUMPRODUCT(--(SUM(G133,AC133,AY133)&gt;PARAMETRELER!$D$21:$D$24), (SUM(G133,AC133,AY133)-PARAMETRELER!$D$21:$D$24), {0.15;0.05;0.07;0.08})-SUM($H$2,H133,AD133)</f>
        <v>2550.3187499999995</v>
      </c>
      <c r="BA133" s="4">
        <f>PARAMETRELER!$D$10</f>
        <v>2550.3187499999995</v>
      </c>
      <c r="BB133" s="4">
        <f t="shared" si="398"/>
        <v>51006.375</v>
      </c>
      <c r="BC133" s="4">
        <f t="shared" si="399"/>
        <v>34004.25</v>
      </c>
      <c r="BD133" s="4">
        <f t="shared" si="400"/>
        <v>20002.5</v>
      </c>
      <c r="BE133" s="4">
        <f>PARAMETRELER!$D$6</f>
        <v>20002.5</v>
      </c>
      <c r="BF133" s="4">
        <f t="shared" ref="BF133:BF196" si="504">IF(BD133-BE133&gt;0,BD133-BE133,0)</f>
        <v>0</v>
      </c>
      <c r="BG133" s="4">
        <f>IF(AU133&lt;=PARAMETRELER!$D$6,0,BF133*0.00759)</f>
        <v>0</v>
      </c>
      <c r="BH133" s="20">
        <f t="shared" si="401"/>
        <v>17002.125</v>
      </c>
      <c r="BI133" s="21">
        <f t="shared" si="402"/>
        <v>4100.5124999999998</v>
      </c>
      <c r="BJ133" s="21">
        <f t="shared" si="403"/>
        <v>400.05</v>
      </c>
      <c r="BK133" s="22">
        <f t="shared" si="404"/>
        <v>24503.0625</v>
      </c>
      <c r="BL133" s="44">
        <f t="shared" si="405"/>
        <v>1000.125</v>
      </c>
      <c r="BM133" s="45">
        <f t="shared" si="406"/>
        <v>23502.9375</v>
      </c>
      <c r="BO133" s="3">
        <v>131</v>
      </c>
      <c r="BP133" s="3" t="str">
        <f t="shared" si="407"/>
        <v xml:space="preserve"> AD SOYAD 131</v>
      </c>
      <c r="BQ133" s="4">
        <f t="shared" si="408"/>
        <v>20002.5</v>
      </c>
      <c r="BR133" s="4">
        <f>PARAMETRELER!$D$4</f>
        <v>150018.75</v>
      </c>
      <c r="BS133" s="4">
        <f t="shared" si="409"/>
        <v>2800.3500000000004</v>
      </c>
      <c r="BT133" s="4">
        <f t="shared" si="410"/>
        <v>200.02500000000001</v>
      </c>
      <c r="BU133" s="4">
        <f t="shared" si="411"/>
        <v>17002.125</v>
      </c>
      <c r="BV133" s="4" cm="1">
        <f t="array" ref="BV133">SUMPRODUCT(--(SUM(G133,AC133,AY133,BU133)&gt;PARAMETRELER!$D$21:$D$24), (SUM(G133,AC133,AY133,BU133)-PARAMETRELER!$D$21:$D$24), {0.15;0.05;0.07;0.08})-SUM($H$2,H133,AD133,AZ133)</f>
        <v>2550.3187500000004</v>
      </c>
      <c r="BW133" s="4">
        <f>PARAMETRELER!$D$11</f>
        <v>2550.3187500000004</v>
      </c>
      <c r="BX133" s="4">
        <f t="shared" si="412"/>
        <v>68008.5</v>
      </c>
      <c r="BY133" s="4">
        <f t="shared" si="413"/>
        <v>51006.375</v>
      </c>
      <c r="BZ133" s="4">
        <f t="shared" si="414"/>
        <v>20002.5</v>
      </c>
      <c r="CA133" s="4">
        <f>PARAMETRELER!$D$6</f>
        <v>20002.5</v>
      </c>
      <c r="CB133" s="4">
        <f t="shared" ref="CB133:CB196" si="505">IF(BZ133-CA133&gt;0,BZ133-CA133,0)</f>
        <v>0</v>
      </c>
      <c r="CC133" s="4">
        <f>IF(BQ133&lt;=PARAMETRELER!$D$6,0,CB133*0.00759)</f>
        <v>0</v>
      </c>
      <c r="CD133" s="20">
        <f t="shared" si="415"/>
        <v>17002.125</v>
      </c>
      <c r="CE133" s="21">
        <f t="shared" si="416"/>
        <v>4100.5124999999998</v>
      </c>
      <c r="CF133" s="21">
        <f t="shared" si="417"/>
        <v>400.05</v>
      </c>
      <c r="CG133" s="22">
        <f t="shared" si="418"/>
        <v>24503.0625</v>
      </c>
      <c r="CH133" s="44">
        <f t="shared" si="419"/>
        <v>1000.125</v>
      </c>
      <c r="CI133" s="45">
        <f t="shared" si="420"/>
        <v>23502.9375</v>
      </c>
      <c r="CK133" s="3">
        <v>131</v>
      </c>
      <c r="CL133" s="3" t="str">
        <f t="shared" si="421"/>
        <v xml:space="preserve"> AD SOYAD 131</v>
      </c>
      <c r="CM133" s="4">
        <f t="shared" si="422"/>
        <v>20002.5</v>
      </c>
      <c r="CN133" s="4">
        <f>PARAMETRELER!$D$4</f>
        <v>150018.75</v>
      </c>
      <c r="CO133" s="4">
        <f t="shared" si="423"/>
        <v>2800.3500000000004</v>
      </c>
      <c r="CP133" s="4">
        <f t="shared" si="424"/>
        <v>200.02500000000001</v>
      </c>
      <c r="CQ133" s="4">
        <f t="shared" si="425"/>
        <v>17002.125</v>
      </c>
      <c r="CR133" s="4" cm="1">
        <f t="array" ref="CR133">SUMPRODUCT(--(SUM(G133,AC133,AY133,BU133,CQ133)&gt;PARAMETRELER!$D$21:$D$24), (SUM(G133,AC133,AY133,BU133,CQ133)-PARAMETRELER!$D$21:$D$24), {0.15;0.05;0.07;0.08})-SUM($H$2,H133,AD133,AZ133,BV133)</f>
        <v>2550.3187500000004</v>
      </c>
      <c r="CS133" s="4">
        <f>PARAMETRELER!$D$12</f>
        <v>2550.3187500000004</v>
      </c>
      <c r="CT133" s="4">
        <f t="shared" si="426"/>
        <v>85010.625</v>
      </c>
      <c r="CU133" s="4">
        <f t="shared" si="427"/>
        <v>68008.5</v>
      </c>
      <c r="CV133" s="4">
        <f t="shared" si="428"/>
        <v>20002.5</v>
      </c>
      <c r="CW133" s="4">
        <f>PARAMETRELER!$D$6</f>
        <v>20002.5</v>
      </c>
      <c r="CX133" s="4">
        <f t="shared" ref="CX133:CX196" si="506">IF(CV133-CW133&gt;0,CV133-CW133,0)</f>
        <v>0</v>
      </c>
      <c r="CY133" s="4">
        <f>IF(CM133&lt;=PARAMETRELER!$D$6,0,CX133*0.00759)</f>
        <v>0</v>
      </c>
      <c r="CZ133" s="20">
        <f t="shared" si="429"/>
        <v>17002.125</v>
      </c>
      <c r="DA133" s="21">
        <f t="shared" si="430"/>
        <v>4100.5124999999998</v>
      </c>
      <c r="DB133" s="21">
        <f t="shared" si="431"/>
        <v>400.05</v>
      </c>
      <c r="DC133" s="22">
        <f t="shared" si="432"/>
        <v>24503.0625</v>
      </c>
      <c r="DD133" s="44">
        <f t="shared" si="433"/>
        <v>1000.125</v>
      </c>
      <c r="DE133" s="45">
        <f t="shared" si="434"/>
        <v>23502.9375</v>
      </c>
      <c r="DG133" s="3">
        <v>131</v>
      </c>
      <c r="DH133" s="3" t="str">
        <f t="shared" si="435"/>
        <v xml:space="preserve"> AD SOYAD 131</v>
      </c>
      <c r="DI133" s="4">
        <f t="shared" si="436"/>
        <v>20002.5</v>
      </c>
      <c r="DJ133" s="4">
        <f>PARAMETRELER!$D$4</f>
        <v>150018.75</v>
      </c>
      <c r="DK133" s="4">
        <f t="shared" si="437"/>
        <v>2800.3500000000004</v>
      </c>
      <c r="DL133" s="4">
        <f t="shared" si="438"/>
        <v>200.02500000000001</v>
      </c>
      <c r="DM133" s="4">
        <f t="shared" si="439"/>
        <v>17002.125</v>
      </c>
      <c r="DN133" s="4" cm="1">
        <f t="array" ref="DN133">SUMPRODUCT(--(SUM(G133,AC133,AY133,BU133,CQ133,DM133)&gt;PARAMETRELER!$D$21:$D$24), (SUM(G133,AC133,AY133,BU133,CQ133,DM133)-PARAMETRELER!$D$21:$D$24), {0.15;0.05;0.07;0.08})-SUM($H$2,H133,AD133,AZ133,BV133,CR133)</f>
        <v>2550.3187499999985</v>
      </c>
      <c r="DO133" s="4">
        <f>PARAMETRELER!$D$13</f>
        <v>2550.3187499999985</v>
      </c>
      <c r="DP133" s="4">
        <f t="shared" si="440"/>
        <v>102012.75</v>
      </c>
      <c r="DQ133" s="4">
        <f t="shared" si="441"/>
        <v>85010.625</v>
      </c>
      <c r="DR133" s="4">
        <f t="shared" si="442"/>
        <v>20002.5</v>
      </c>
      <c r="DS133" s="4">
        <f>PARAMETRELER!$D$6</f>
        <v>20002.5</v>
      </c>
      <c r="DT133" s="4">
        <f t="shared" ref="DT133:DT196" si="507">IF(DR133-DS133&gt;0,DR133-DS133,0)</f>
        <v>0</v>
      </c>
      <c r="DU133" s="4">
        <f>IF(DI133&lt;=PARAMETRELER!$D$6,0,DT133*0.00759)</f>
        <v>0</v>
      </c>
      <c r="DV133" s="20">
        <f t="shared" si="443"/>
        <v>17002.125</v>
      </c>
      <c r="DW133" s="21">
        <f t="shared" si="444"/>
        <v>4100.5124999999998</v>
      </c>
      <c r="DX133" s="21">
        <f t="shared" si="445"/>
        <v>400.05</v>
      </c>
      <c r="DY133" s="22">
        <f t="shared" si="446"/>
        <v>24503.0625</v>
      </c>
      <c r="DZ133" s="44">
        <f t="shared" si="447"/>
        <v>1000.125</v>
      </c>
      <c r="EA133" s="45">
        <f t="shared" si="448"/>
        <v>23502.9375</v>
      </c>
      <c r="EC133" s="3">
        <v>131</v>
      </c>
      <c r="ED133" s="3" t="str">
        <f t="shared" si="449"/>
        <v xml:space="preserve"> AD SOYAD 131</v>
      </c>
      <c r="EE133" s="4">
        <f t="shared" ref="EE133:EE196" si="508">C133</f>
        <v>20002.5</v>
      </c>
      <c r="EF133" s="4">
        <f>PARAMETRELER!$D$4</f>
        <v>150018.75</v>
      </c>
      <c r="EG133" s="4">
        <f t="shared" ref="EG133:EG196" si="509">IF(EE133&lt;EF133,EE133,EF133)*0.14</f>
        <v>2800.3500000000004</v>
      </c>
      <c r="EH133" s="4">
        <f t="shared" ref="EH133:EH196" si="510">IF(EE133&lt;EF133,EE133,EF133)*0.01</f>
        <v>200.02500000000001</v>
      </c>
      <c r="EI133" s="4">
        <f t="shared" ref="EI133:EI196" si="511">EE133-EG133-EH133</f>
        <v>17002.125</v>
      </c>
      <c r="EJ133" s="4" cm="1">
        <f t="array" ref="EJ133">SUMPRODUCT(--(SUM(G133,AC133,AY133,BU133,CQ133,DM133,EI133)&gt;PARAMETRELER!$D$21:$D$24), (SUM(G133,AC133,AY133,BU133,CQ133,DM133,EI133)-PARAMETRELER!$D$21:$D$24), {0.15;0.05;0.07;0.08})-SUM($H$2,H133,AD133,AZ133,BV133,CR133,DN133)</f>
        <v>3001.0625000000036</v>
      </c>
      <c r="EK133" s="4">
        <f>PARAMETRELER!$D$14</f>
        <v>3001.0625000000036</v>
      </c>
      <c r="EL133" s="4">
        <f t="shared" ref="EL133:EL196" si="512">EM133+EI133</f>
        <v>119014.875</v>
      </c>
      <c r="EM133" s="4">
        <f t="shared" ref="EM133:EM196" si="513">DP133</f>
        <v>102012.75</v>
      </c>
      <c r="EN133" s="4">
        <f t="shared" ref="EN133:EN196" si="514">EE133</f>
        <v>20002.5</v>
      </c>
      <c r="EO133" s="4">
        <f>PARAMETRELER!$D$6</f>
        <v>20002.5</v>
      </c>
      <c r="EP133" s="4">
        <f t="shared" ref="EP133:EP196" si="515">IF(EN133-EO133&gt;0,EN133-EO133,0)</f>
        <v>0</v>
      </c>
      <c r="EQ133" s="4">
        <f>IF(EE133&lt;=PARAMETRELER!$D$6,0,EP133*0.00759)</f>
        <v>0</v>
      </c>
      <c r="ER133" s="20">
        <f t="shared" si="450"/>
        <v>17002.125</v>
      </c>
      <c r="ES133" s="21">
        <f t="shared" si="451"/>
        <v>4100.5124999999998</v>
      </c>
      <c r="ET133" s="21">
        <f t="shared" si="452"/>
        <v>400.05</v>
      </c>
      <c r="EU133" s="22">
        <f t="shared" si="453"/>
        <v>24503.0625</v>
      </c>
      <c r="EV133" s="44">
        <f t="shared" si="454"/>
        <v>1000.125</v>
      </c>
      <c r="EW133" s="45">
        <f t="shared" si="455"/>
        <v>23502.9375</v>
      </c>
      <c r="EY133" s="3">
        <v>131</v>
      </c>
      <c r="EZ133" s="3" t="str">
        <f t="shared" si="456"/>
        <v xml:space="preserve"> AD SOYAD 131</v>
      </c>
      <c r="FA133" s="4">
        <f t="shared" ref="FA133:FA196" si="516">C133</f>
        <v>20002.5</v>
      </c>
      <c r="FB133" s="4">
        <f>PARAMETRELER!$D$4</f>
        <v>150018.75</v>
      </c>
      <c r="FC133" s="4">
        <f t="shared" ref="FC133:FC196" si="517">IF(FA133&lt;FB133,FA133,FB133)*0.14</f>
        <v>2800.3500000000004</v>
      </c>
      <c r="FD133" s="4">
        <f t="shared" ref="FD133:FD196" si="518">IF(FA133&lt;FB133,FA133,FB133)*0.01</f>
        <v>200.02500000000001</v>
      </c>
      <c r="FE133" s="4">
        <f t="shared" ref="FE133:FE196" si="519">FA133-FC133-FD133</f>
        <v>17002.125</v>
      </c>
      <c r="FF133" s="4" cm="1">
        <f t="array" ref="FF133">SUMPRODUCT(--(SUM(G133,AC133,AY133,BU133,CQ133,DM133,EI133,FE133)&gt;PARAMETRELER!$D$21:$D$24), (SUM(G133,AC133,AY133,BU133,CQ133,DM133,EI133,FE133)-PARAMETRELER!$D$21:$D$24), {0.15;0.05;0.07;0.08})-SUM($H$2,H133,AD133,AZ133,BV133,CR133,DN133,EJ133)</f>
        <v>3400.4249999999956</v>
      </c>
      <c r="FG133" s="4">
        <f>PARAMETRELER!$D$15</f>
        <v>3400.4249999999956</v>
      </c>
      <c r="FH133" s="4">
        <f t="shared" ref="FH133:FH196" si="520">FI133+FE133</f>
        <v>136017</v>
      </c>
      <c r="FI133" s="4">
        <f t="shared" ref="FI133:FI196" si="521">EL133</f>
        <v>119014.875</v>
      </c>
      <c r="FJ133" s="4">
        <f t="shared" ref="FJ133:FJ196" si="522">FA133</f>
        <v>20002.5</v>
      </c>
      <c r="FK133" s="4">
        <f>PARAMETRELER!$D$6</f>
        <v>20002.5</v>
      </c>
      <c r="FL133" s="4">
        <f t="shared" ref="FL133:FL196" si="523">IF(FJ133-FK133&gt;0,FJ133-FK133,0)</f>
        <v>0</v>
      </c>
      <c r="FM133" s="4">
        <f>IF(FA133&lt;=PARAMETRELER!$D$6,0,FL133*0.00759)</f>
        <v>0</v>
      </c>
      <c r="FN133" s="20">
        <f t="shared" si="457"/>
        <v>17002.125</v>
      </c>
      <c r="FO133" s="21">
        <f t="shared" si="458"/>
        <v>4100.5124999999998</v>
      </c>
      <c r="FP133" s="21">
        <f t="shared" si="459"/>
        <v>400.05</v>
      </c>
      <c r="FQ133" s="22">
        <f t="shared" si="460"/>
        <v>24503.0625</v>
      </c>
      <c r="FR133" s="44">
        <f t="shared" si="461"/>
        <v>1000.125</v>
      </c>
      <c r="FS133" s="45">
        <f t="shared" si="462"/>
        <v>23502.9375</v>
      </c>
      <c r="FU133" s="3">
        <v>131</v>
      </c>
      <c r="FV133" s="3" t="str">
        <f t="shared" si="463"/>
        <v xml:space="preserve"> AD SOYAD 131</v>
      </c>
      <c r="FW133" s="4">
        <f t="shared" ref="FW133:FW196" si="524">Y133</f>
        <v>20002.5</v>
      </c>
      <c r="FX133" s="4">
        <f>PARAMETRELER!$D$4</f>
        <v>150018.75</v>
      </c>
      <c r="FY133" s="4">
        <f t="shared" ref="FY133:FY196" si="525">IF(FW133&lt;FX133,FW133,FX133)*0.14</f>
        <v>2800.3500000000004</v>
      </c>
      <c r="FZ133" s="4">
        <f t="shared" ref="FZ133:FZ196" si="526">IF(FW133&lt;FX133,FW133,FX133)*0.01</f>
        <v>200.02500000000001</v>
      </c>
      <c r="GA133" s="4">
        <f t="shared" ref="GA133:GA196" si="527">FW133-FY133-FZ133</f>
        <v>17002.125</v>
      </c>
      <c r="GB133" s="4" cm="1">
        <f t="array" ref="GB133">SUMPRODUCT(--(SUM(G133,AC133,AY133,BU133,CQ133,DM133,EI133,FE133,GA133)&gt;PARAMETRELER!$D$21:$D$24), (SUM(G133,AC133,AY133,BU133,CQ133,DM133,EI133,FE133,GA133)-PARAMETRELER!$D$21:$D$24), {0.15;0.05;0.07;0.08})-SUM($H$2,H133,AD133,AZ133,BV133,CR133,DN133,EJ133,FF133)</f>
        <v>3400.4249999999993</v>
      </c>
      <c r="GC133" s="4">
        <f>PARAMETRELER!$D$16</f>
        <v>3400.4249999999993</v>
      </c>
      <c r="GD133" s="4">
        <f t="shared" ref="GD133:GD196" si="528">GE133+GA133</f>
        <v>153019.125</v>
      </c>
      <c r="GE133" s="4">
        <f t="shared" ref="GE133:GE196" si="529">FH133</f>
        <v>136017</v>
      </c>
      <c r="GF133" s="4">
        <f t="shared" ref="GF133:GF196" si="530">FW133</f>
        <v>20002.5</v>
      </c>
      <c r="GG133" s="4">
        <f>PARAMETRELER!$D$6</f>
        <v>20002.5</v>
      </c>
      <c r="GH133" s="4">
        <f t="shared" ref="GH133:GH196" si="531">IF(GF133-GG133&gt;0,GF133-GG133,0)</f>
        <v>0</v>
      </c>
      <c r="GI133" s="4">
        <f>IF(FW133&lt;=PARAMETRELER!$D$6,0,GH133*0.00759)</f>
        <v>0</v>
      </c>
      <c r="GJ133" s="20">
        <f t="shared" si="464"/>
        <v>17002.125</v>
      </c>
      <c r="GK133" s="21">
        <f t="shared" si="465"/>
        <v>4100.5124999999998</v>
      </c>
      <c r="GL133" s="21">
        <f t="shared" si="466"/>
        <v>400.05</v>
      </c>
      <c r="GM133" s="22">
        <f t="shared" si="467"/>
        <v>24503.0625</v>
      </c>
      <c r="GN133" s="44">
        <f t="shared" si="468"/>
        <v>1000.125</v>
      </c>
      <c r="GO133" s="45">
        <f t="shared" si="469"/>
        <v>23502.9375</v>
      </c>
      <c r="GQ133" s="3">
        <v>131</v>
      </c>
      <c r="GR133" s="3" t="str">
        <f t="shared" si="470"/>
        <v xml:space="preserve"> AD SOYAD 131</v>
      </c>
      <c r="GS133" s="4">
        <f t="shared" ref="GS133:GS196" si="532">AU133</f>
        <v>20002.5</v>
      </c>
      <c r="GT133" s="4">
        <f>PARAMETRELER!$D$4</f>
        <v>150018.75</v>
      </c>
      <c r="GU133" s="4">
        <f t="shared" ref="GU133:GU196" si="533">IF(GS133&lt;GT133,GS133,GT133)*0.14</f>
        <v>2800.3500000000004</v>
      </c>
      <c r="GV133" s="4">
        <f t="shared" ref="GV133:GV196" si="534">IF(GS133&lt;GT133,GS133,GT133)*0.01</f>
        <v>200.02500000000001</v>
      </c>
      <c r="GW133" s="4">
        <f t="shared" ref="GW133:GW196" si="535">GS133-GU133-GV133</f>
        <v>17002.125</v>
      </c>
      <c r="GX133" s="4" cm="1">
        <f t="array" ref="GX133">SUMPRODUCT(--(SUM(G133,AC133,AY133,BU133,CQ133,DM133,EI133,FE133,GA133,GW133)&gt;PARAMETRELER!$D$21:$D$24), (SUM(G133,AC133,AY133,BU133,CQ133,DM133,EI133,FE133,GA133,GW133)-PARAMETRELER!$D$21:$D$24), {0.15;0.05;0.07;0.08})-SUM($H$2,H133,AD133,AZ133,BV133,CR133,DN133,EJ133,FF133,GB133)</f>
        <v>3400.4250000000029</v>
      </c>
      <c r="GY133" s="4">
        <f>PARAMETRELER!$D$17</f>
        <v>3400.4250000000029</v>
      </c>
      <c r="GZ133" s="4">
        <f t="shared" ref="GZ133:GZ196" si="536">HA133+GW133</f>
        <v>170021.25</v>
      </c>
      <c r="HA133" s="4">
        <f t="shared" ref="HA133:HA196" si="537">GD133</f>
        <v>153019.125</v>
      </c>
      <c r="HB133" s="4">
        <f t="shared" ref="HB133:HB196" si="538">GS133</f>
        <v>20002.5</v>
      </c>
      <c r="HC133" s="4">
        <f>PARAMETRELER!$D$6</f>
        <v>20002.5</v>
      </c>
      <c r="HD133" s="4">
        <f t="shared" ref="HD133:HD196" si="539">IF(HB133-HC133&gt;0,HB133-HC133,0)</f>
        <v>0</v>
      </c>
      <c r="HE133" s="4">
        <f>IF(GS133&lt;=PARAMETRELER!$D$6,0,HD133*0.00759)</f>
        <v>0</v>
      </c>
      <c r="HF133" s="20">
        <f t="shared" si="471"/>
        <v>17002.125</v>
      </c>
      <c r="HG133" s="21">
        <f t="shared" si="472"/>
        <v>4100.5124999999998</v>
      </c>
      <c r="HH133" s="21">
        <f t="shared" si="473"/>
        <v>400.05</v>
      </c>
      <c r="HI133" s="22">
        <f t="shared" si="474"/>
        <v>24503.0625</v>
      </c>
      <c r="HJ133" s="44">
        <f t="shared" si="475"/>
        <v>1000.125</v>
      </c>
      <c r="HK133" s="45">
        <f t="shared" si="476"/>
        <v>23502.9375</v>
      </c>
      <c r="HM133" s="3">
        <v>131</v>
      </c>
      <c r="HN133" s="3" t="str">
        <f t="shared" si="477"/>
        <v xml:space="preserve"> AD SOYAD 131</v>
      </c>
      <c r="HO133" s="4">
        <f t="shared" ref="HO133:HO196" si="540">BQ133</f>
        <v>20002.5</v>
      </c>
      <c r="HP133" s="4">
        <f>PARAMETRELER!$D$4</f>
        <v>150018.75</v>
      </c>
      <c r="HQ133" s="4">
        <f t="shared" ref="HQ133:HQ196" si="541">IF(HO133&lt;HP133,HO133,HP133)*0.14</f>
        <v>2800.3500000000004</v>
      </c>
      <c r="HR133" s="4">
        <f t="shared" ref="HR133:HR196" si="542">IF(HO133&lt;HP133,HO133,HP133)*0.01</f>
        <v>200.02500000000001</v>
      </c>
      <c r="HS133" s="4">
        <f t="shared" ref="HS133:HS196" si="543">HO133-HQ133-HR133</f>
        <v>17002.125</v>
      </c>
      <c r="HT133" s="4" cm="1">
        <f t="array" ref="HT133">SUMPRODUCT(--(SUM(G133,AC133,AY133,BU133,CQ133,DM133,EI133,FE133,GA133,GW133,HS133)&gt;PARAMETRELER!$D$21:$D$24), (SUM(G133,AC133,AY133,BU133,CQ133,DM133,EI133,FE133,GA133,GW133,HS133)-PARAMETRELER!$D$21:$D$24), {0.15;0.05;0.07;0.08})-SUM($H$2,H133,AD133,AZ133,BV133,CR133,DN133,EJ133,FF133,GB133,GX133)</f>
        <v>3400.4249999999993</v>
      </c>
      <c r="HU133" s="4">
        <f>PARAMETRELER!$D$18</f>
        <v>3400.4249999999993</v>
      </c>
      <c r="HV133" s="4">
        <f t="shared" ref="HV133:HV196" si="544">HW133+HS133</f>
        <v>187023.375</v>
      </c>
      <c r="HW133" s="4">
        <f t="shared" ref="HW133:HW196" si="545">GZ133</f>
        <v>170021.25</v>
      </c>
      <c r="HX133" s="4">
        <f t="shared" ref="HX133:HX196" si="546">HO133</f>
        <v>20002.5</v>
      </c>
      <c r="HY133" s="4">
        <f>PARAMETRELER!$D$6</f>
        <v>20002.5</v>
      </c>
      <c r="HZ133" s="4">
        <f t="shared" ref="HZ133:HZ196" si="547">IF(HX133-HY133&gt;0,HX133-HY133,0)</f>
        <v>0</v>
      </c>
      <c r="IA133" s="4">
        <f>IF(HO133&lt;=PARAMETRELER!$D$6,0,HZ133*0.00759)</f>
        <v>0</v>
      </c>
      <c r="IB133" s="20">
        <f t="shared" si="478"/>
        <v>17002.125</v>
      </c>
      <c r="IC133" s="21">
        <f t="shared" si="479"/>
        <v>4100.5124999999998</v>
      </c>
      <c r="ID133" s="21">
        <f t="shared" si="480"/>
        <v>400.05</v>
      </c>
      <c r="IE133" s="22">
        <f t="shared" si="481"/>
        <v>24503.0625</v>
      </c>
      <c r="IF133" s="44">
        <f t="shared" si="482"/>
        <v>1000.125</v>
      </c>
      <c r="IG133" s="45">
        <f t="shared" si="483"/>
        <v>23502.9375</v>
      </c>
      <c r="II133" s="3">
        <v>131</v>
      </c>
      <c r="IJ133" s="3" t="str">
        <f t="shared" si="484"/>
        <v xml:space="preserve"> AD SOYAD 131</v>
      </c>
      <c r="IK133" s="4">
        <f t="shared" ref="IK133:IK196" si="548">CM133</f>
        <v>20002.5</v>
      </c>
      <c r="IL133" s="4">
        <f>PARAMETRELER!$D$4</f>
        <v>150018.75</v>
      </c>
      <c r="IM133" s="4">
        <f t="shared" ref="IM133:IM196" si="549">IF(IK133&lt;IL133,IK133,IL133)*0.14</f>
        <v>2800.3500000000004</v>
      </c>
      <c r="IN133" s="4">
        <f t="shared" ref="IN133:IN196" si="550">IF(IK133&lt;IL133,IK133,IL133)*0.01</f>
        <v>200.02500000000001</v>
      </c>
      <c r="IO133" s="4">
        <f t="shared" ref="IO133:IO196" si="551">IK133-IM133-IN133</f>
        <v>17002.125</v>
      </c>
      <c r="IP133" s="4" cm="1">
        <f t="array" ref="IP133">SUMPRODUCT(--(SUM(G133,AC133,AY133,BU133,CQ133,DM133,EI133,FE133,GA133,GW133,HS133,IO133)&gt;PARAMETRELER!$D$21:$D$24), (SUM(G133,AC133,AY133,BU133,CQ133,DM133,EI133,FE133,GA133,GW133,HS133,IO133)-PARAMETRELER!$D$21:$D$24), {0.15;0.05;0.07;0.08})-SUM($H$2,H133,AD133,AZ133,BV133,CR133,DN133,EJ133,FF133,GB133,GX133,HT133)</f>
        <v>3400.4249999999993</v>
      </c>
      <c r="IQ133" s="4">
        <f>PARAMETRELER!$D$19</f>
        <v>3400.4249999999993</v>
      </c>
      <c r="IR133" s="4">
        <f t="shared" ref="IR133:IR196" si="552">IS133+IO133</f>
        <v>204025.5</v>
      </c>
      <c r="IS133" s="4">
        <f t="shared" ref="IS133:IS196" si="553">HV133</f>
        <v>187023.375</v>
      </c>
      <c r="IT133" s="4">
        <f t="shared" ref="IT133:IT196" si="554">IK133</f>
        <v>20002.5</v>
      </c>
      <c r="IU133" s="4">
        <f>PARAMETRELER!$D$6</f>
        <v>20002.5</v>
      </c>
      <c r="IV133" s="4">
        <f t="shared" ref="IV133:IV196" si="555">IF(IT133-IU133&gt;0,IT133-IU133,0)</f>
        <v>0</v>
      </c>
      <c r="IW133" s="4">
        <f>IF(IK133&lt;=PARAMETRELER!$D$6,0,IV133*0.00759)</f>
        <v>0</v>
      </c>
      <c r="IX133" s="20">
        <f t="shared" si="485"/>
        <v>17002.125</v>
      </c>
      <c r="IY133" s="21">
        <f t="shared" si="486"/>
        <v>4100.5124999999998</v>
      </c>
      <c r="IZ133" s="21">
        <f t="shared" si="487"/>
        <v>400.05</v>
      </c>
      <c r="JA133" s="22">
        <f t="shared" si="488"/>
        <v>24503.0625</v>
      </c>
      <c r="JB133" s="44">
        <f t="shared" si="489"/>
        <v>1000.125</v>
      </c>
      <c r="JC133" s="45">
        <f t="shared" si="490"/>
        <v>23502.9375</v>
      </c>
    </row>
    <row r="134" spans="1:263" ht="15.6" x14ac:dyDescent="0.3">
      <c r="A134" s="2">
        <v>132</v>
      </c>
      <c r="B134" s="2" t="str">
        <f>'YILLIK MALİYET RAPORU'!B134</f>
        <v xml:space="preserve"> AD SOYAD 132</v>
      </c>
      <c r="C134" s="7">
        <f>'YILLIK MALİYET RAPORU'!C134</f>
        <v>20002.5</v>
      </c>
      <c r="D134" s="11">
        <f>PARAMETRELER!$D$4</f>
        <v>150018.75</v>
      </c>
      <c r="E134" s="7">
        <f t="shared" si="491"/>
        <v>2800.3500000000004</v>
      </c>
      <c r="F134" s="7">
        <f t="shared" si="492"/>
        <v>200.02500000000001</v>
      </c>
      <c r="G134" s="7">
        <f t="shared" si="493"/>
        <v>17002.125</v>
      </c>
      <c r="H134" s="7" cm="1">
        <f t="array" ref="H134">SUMPRODUCT(--(SUM(G134:G134)&gt;PARAMETRELER!$D$21:$D$24), (SUM(G134:G134)-PARAMETRELER!$D$21:$D$24), {0.15;0.05;0.07;0.08})-SUM($H$2:$H$2)</f>
        <v>2550.3187499999999</v>
      </c>
      <c r="I134" s="7">
        <f>PARAMETRELER!$D$8</f>
        <v>2550.3187499999999</v>
      </c>
      <c r="J134" s="7">
        <f t="shared" si="379"/>
        <v>17002.125</v>
      </c>
      <c r="K134" s="7">
        <v>0</v>
      </c>
      <c r="L134" s="7">
        <f t="shared" si="494"/>
        <v>20002.5</v>
      </c>
      <c r="M134" s="5">
        <f>PARAMETRELER!$D$6</f>
        <v>20002.5</v>
      </c>
      <c r="N134" s="7">
        <f t="shared" si="502"/>
        <v>0</v>
      </c>
      <c r="O134" s="7">
        <f>IF(C134&lt;=PARAMETRELER!$D$6,0,N134*0.00759)</f>
        <v>0</v>
      </c>
      <c r="P134" s="20">
        <f t="shared" si="495"/>
        <v>17002.125</v>
      </c>
      <c r="Q134" s="21">
        <f t="shared" si="496"/>
        <v>4100.5124999999998</v>
      </c>
      <c r="R134" s="21">
        <f t="shared" si="497"/>
        <v>400.05</v>
      </c>
      <c r="S134" s="20">
        <f t="shared" si="498"/>
        <v>24503.0625</v>
      </c>
      <c r="T134" s="44">
        <f t="shared" si="499"/>
        <v>1000.125</v>
      </c>
      <c r="U134" s="45">
        <f t="shared" si="380"/>
        <v>23502.9375</v>
      </c>
      <c r="W134" s="2">
        <v>132</v>
      </c>
      <c r="X134" s="2" t="str">
        <f t="shared" si="500"/>
        <v xml:space="preserve"> AD SOYAD 132</v>
      </c>
      <c r="Y134" s="7">
        <f t="shared" si="501"/>
        <v>20002.5</v>
      </c>
      <c r="Z134" s="11">
        <f>PARAMETRELER!$D$4</f>
        <v>150018.75</v>
      </c>
      <c r="AA134" s="7">
        <f t="shared" si="381"/>
        <v>2800.3500000000004</v>
      </c>
      <c r="AB134" s="7">
        <f t="shared" si="382"/>
        <v>200.02500000000001</v>
      </c>
      <c r="AC134" s="7">
        <f t="shared" si="383"/>
        <v>17002.125</v>
      </c>
      <c r="AD134" s="7" cm="1">
        <f t="array" ref="AD134">SUMPRODUCT(--(SUM(G134,AC134)&gt;PARAMETRELER!$D$21:$D$24), (SUM(G134,AC134)-PARAMETRELER!$D$21:$D$24), {0.15;0.05;0.07;0.08})-SUM($H$2,H134)</f>
        <v>2550.3187499999999</v>
      </c>
      <c r="AE134" s="7">
        <f>PARAMETRELER!$D$9</f>
        <v>2550.3187499999999</v>
      </c>
      <c r="AF134" s="7">
        <f t="shared" si="384"/>
        <v>34004.25</v>
      </c>
      <c r="AG134" s="7">
        <f t="shared" si="385"/>
        <v>17002.125</v>
      </c>
      <c r="AH134" s="7">
        <f t="shared" si="386"/>
        <v>20002.5</v>
      </c>
      <c r="AI134" s="5">
        <f>PARAMETRELER!$D$6</f>
        <v>20002.5</v>
      </c>
      <c r="AJ134" s="7">
        <f t="shared" si="503"/>
        <v>0</v>
      </c>
      <c r="AK134" s="7">
        <f>IF(Y134&lt;=PARAMETRELER!$D$6,0,AJ134*0.00759)</f>
        <v>0</v>
      </c>
      <c r="AL134" s="20">
        <f t="shared" si="387"/>
        <v>17002.125</v>
      </c>
      <c r="AM134" s="21">
        <f t="shared" si="388"/>
        <v>4100.5124999999998</v>
      </c>
      <c r="AN134" s="21">
        <f t="shared" si="389"/>
        <v>400.05</v>
      </c>
      <c r="AO134" s="20">
        <f t="shared" si="390"/>
        <v>24503.0625</v>
      </c>
      <c r="AP134" s="44">
        <f t="shared" si="391"/>
        <v>1000.125</v>
      </c>
      <c r="AQ134" s="45">
        <f t="shared" si="392"/>
        <v>23502.9375</v>
      </c>
      <c r="AS134" s="2">
        <v>132</v>
      </c>
      <c r="AT134" s="2" t="str">
        <f t="shared" si="393"/>
        <v xml:space="preserve"> AD SOYAD 132</v>
      </c>
      <c r="AU134" s="7">
        <f t="shared" si="394"/>
        <v>20002.5</v>
      </c>
      <c r="AV134" s="11">
        <f>PARAMETRELER!$D$4</f>
        <v>150018.75</v>
      </c>
      <c r="AW134" s="7">
        <f t="shared" si="395"/>
        <v>2800.3500000000004</v>
      </c>
      <c r="AX134" s="7">
        <f t="shared" si="396"/>
        <v>200.02500000000001</v>
      </c>
      <c r="AY134" s="7">
        <f t="shared" si="397"/>
        <v>17002.125</v>
      </c>
      <c r="AZ134" s="7" cm="1">
        <f t="array" ref="AZ134">SUMPRODUCT(--(SUM(G134,AC134,AY134)&gt;PARAMETRELER!$D$21:$D$24), (SUM(G134,AC134,AY134)-PARAMETRELER!$D$21:$D$24), {0.15;0.05;0.07;0.08})-SUM($H$2,H134,AD134)</f>
        <v>2550.3187499999995</v>
      </c>
      <c r="BA134" s="7">
        <f>PARAMETRELER!$D$10</f>
        <v>2550.3187499999995</v>
      </c>
      <c r="BB134" s="7">
        <f t="shared" si="398"/>
        <v>51006.375</v>
      </c>
      <c r="BC134" s="7">
        <f t="shared" si="399"/>
        <v>34004.25</v>
      </c>
      <c r="BD134" s="7">
        <f t="shared" si="400"/>
        <v>20002.5</v>
      </c>
      <c r="BE134" s="5">
        <f>PARAMETRELER!$D$6</f>
        <v>20002.5</v>
      </c>
      <c r="BF134" s="7">
        <f t="shared" si="504"/>
        <v>0</v>
      </c>
      <c r="BG134" s="7">
        <f>IF(AU134&lt;=PARAMETRELER!$D$6,0,BF134*0.00759)</f>
        <v>0</v>
      </c>
      <c r="BH134" s="20">
        <f t="shared" si="401"/>
        <v>17002.125</v>
      </c>
      <c r="BI134" s="21">
        <f t="shared" si="402"/>
        <v>4100.5124999999998</v>
      </c>
      <c r="BJ134" s="21">
        <f t="shared" si="403"/>
        <v>400.05</v>
      </c>
      <c r="BK134" s="20">
        <f t="shared" si="404"/>
        <v>24503.0625</v>
      </c>
      <c r="BL134" s="44">
        <f t="shared" si="405"/>
        <v>1000.125</v>
      </c>
      <c r="BM134" s="45">
        <f t="shared" si="406"/>
        <v>23502.9375</v>
      </c>
      <c r="BO134" s="2">
        <v>132</v>
      </c>
      <c r="BP134" s="2" t="str">
        <f t="shared" si="407"/>
        <v xml:space="preserve"> AD SOYAD 132</v>
      </c>
      <c r="BQ134" s="7">
        <f t="shared" si="408"/>
        <v>20002.5</v>
      </c>
      <c r="BR134" s="11">
        <f>PARAMETRELER!$D$4</f>
        <v>150018.75</v>
      </c>
      <c r="BS134" s="7">
        <f t="shared" si="409"/>
        <v>2800.3500000000004</v>
      </c>
      <c r="BT134" s="7">
        <f t="shared" si="410"/>
        <v>200.02500000000001</v>
      </c>
      <c r="BU134" s="7">
        <f t="shared" si="411"/>
        <v>17002.125</v>
      </c>
      <c r="BV134" s="7" cm="1">
        <f t="array" ref="BV134">SUMPRODUCT(--(SUM(G134,AC134,AY134,BU134)&gt;PARAMETRELER!$D$21:$D$24), (SUM(G134,AC134,AY134,BU134)-PARAMETRELER!$D$21:$D$24), {0.15;0.05;0.07;0.08})-SUM($H$2,H134,AD134,AZ134)</f>
        <v>2550.3187500000004</v>
      </c>
      <c r="BW134" s="7">
        <f>PARAMETRELER!$D$11</f>
        <v>2550.3187500000004</v>
      </c>
      <c r="BX134" s="7">
        <f t="shared" si="412"/>
        <v>68008.5</v>
      </c>
      <c r="BY134" s="7">
        <f t="shared" si="413"/>
        <v>51006.375</v>
      </c>
      <c r="BZ134" s="7">
        <f t="shared" si="414"/>
        <v>20002.5</v>
      </c>
      <c r="CA134" s="5">
        <f>PARAMETRELER!$D$6</f>
        <v>20002.5</v>
      </c>
      <c r="CB134" s="7">
        <f t="shared" si="505"/>
        <v>0</v>
      </c>
      <c r="CC134" s="7">
        <f>IF(BQ134&lt;=PARAMETRELER!$D$6,0,CB134*0.00759)</f>
        <v>0</v>
      </c>
      <c r="CD134" s="20">
        <f t="shared" si="415"/>
        <v>17002.125</v>
      </c>
      <c r="CE134" s="21">
        <f t="shared" si="416"/>
        <v>4100.5124999999998</v>
      </c>
      <c r="CF134" s="21">
        <f t="shared" si="417"/>
        <v>400.05</v>
      </c>
      <c r="CG134" s="20">
        <f t="shared" si="418"/>
        <v>24503.0625</v>
      </c>
      <c r="CH134" s="44">
        <f t="shared" si="419"/>
        <v>1000.125</v>
      </c>
      <c r="CI134" s="45">
        <f t="shared" si="420"/>
        <v>23502.9375</v>
      </c>
      <c r="CK134" s="2">
        <v>132</v>
      </c>
      <c r="CL134" s="2" t="str">
        <f t="shared" si="421"/>
        <v xml:space="preserve"> AD SOYAD 132</v>
      </c>
      <c r="CM134" s="7">
        <f t="shared" si="422"/>
        <v>20002.5</v>
      </c>
      <c r="CN134" s="11">
        <f>PARAMETRELER!$D$4</f>
        <v>150018.75</v>
      </c>
      <c r="CO134" s="7">
        <f t="shared" si="423"/>
        <v>2800.3500000000004</v>
      </c>
      <c r="CP134" s="7">
        <f t="shared" si="424"/>
        <v>200.02500000000001</v>
      </c>
      <c r="CQ134" s="7">
        <f t="shared" si="425"/>
        <v>17002.125</v>
      </c>
      <c r="CR134" s="7" cm="1">
        <f t="array" ref="CR134">SUMPRODUCT(--(SUM(G134,AC134,AY134,BU134,CQ134)&gt;PARAMETRELER!$D$21:$D$24), (SUM(G134,AC134,AY134,BU134,CQ134)-PARAMETRELER!$D$21:$D$24), {0.15;0.05;0.07;0.08})-SUM($H$2,H134,AD134,AZ134,BV134)</f>
        <v>2550.3187500000004</v>
      </c>
      <c r="CS134" s="7">
        <f>PARAMETRELER!$D$12</f>
        <v>2550.3187500000004</v>
      </c>
      <c r="CT134" s="7">
        <f t="shared" si="426"/>
        <v>85010.625</v>
      </c>
      <c r="CU134" s="7">
        <f t="shared" si="427"/>
        <v>68008.5</v>
      </c>
      <c r="CV134" s="7">
        <f t="shared" si="428"/>
        <v>20002.5</v>
      </c>
      <c r="CW134" s="5">
        <f>PARAMETRELER!$D$6</f>
        <v>20002.5</v>
      </c>
      <c r="CX134" s="7">
        <f t="shared" si="506"/>
        <v>0</v>
      </c>
      <c r="CY134" s="7">
        <f>IF(CM134&lt;=PARAMETRELER!$D$6,0,CX134*0.00759)</f>
        <v>0</v>
      </c>
      <c r="CZ134" s="20">
        <f t="shared" si="429"/>
        <v>17002.125</v>
      </c>
      <c r="DA134" s="21">
        <f t="shared" si="430"/>
        <v>4100.5124999999998</v>
      </c>
      <c r="DB134" s="21">
        <f t="shared" si="431"/>
        <v>400.05</v>
      </c>
      <c r="DC134" s="20">
        <f t="shared" si="432"/>
        <v>24503.0625</v>
      </c>
      <c r="DD134" s="44">
        <f t="shared" si="433"/>
        <v>1000.125</v>
      </c>
      <c r="DE134" s="45">
        <f t="shared" si="434"/>
        <v>23502.9375</v>
      </c>
      <c r="DG134" s="2">
        <v>132</v>
      </c>
      <c r="DH134" s="2" t="str">
        <f t="shared" si="435"/>
        <v xml:space="preserve"> AD SOYAD 132</v>
      </c>
      <c r="DI134" s="7">
        <f t="shared" si="436"/>
        <v>20002.5</v>
      </c>
      <c r="DJ134" s="11">
        <f>PARAMETRELER!$D$4</f>
        <v>150018.75</v>
      </c>
      <c r="DK134" s="7">
        <f t="shared" si="437"/>
        <v>2800.3500000000004</v>
      </c>
      <c r="DL134" s="7">
        <f t="shared" si="438"/>
        <v>200.02500000000001</v>
      </c>
      <c r="DM134" s="7">
        <f t="shared" si="439"/>
        <v>17002.125</v>
      </c>
      <c r="DN134" s="7" cm="1">
        <f t="array" ref="DN134">SUMPRODUCT(--(SUM(G134,AC134,AY134,BU134,CQ134,DM134)&gt;PARAMETRELER!$D$21:$D$24), (SUM(G134,AC134,AY134,BU134,CQ134,DM134)-PARAMETRELER!$D$21:$D$24), {0.15;0.05;0.07;0.08})-SUM($H$2,H134,AD134,AZ134,BV134,CR134)</f>
        <v>2550.3187499999985</v>
      </c>
      <c r="DO134" s="7">
        <f>PARAMETRELER!$D$13</f>
        <v>2550.3187499999985</v>
      </c>
      <c r="DP134" s="7">
        <f t="shared" si="440"/>
        <v>102012.75</v>
      </c>
      <c r="DQ134" s="7">
        <f t="shared" si="441"/>
        <v>85010.625</v>
      </c>
      <c r="DR134" s="7">
        <f t="shared" si="442"/>
        <v>20002.5</v>
      </c>
      <c r="DS134" s="5">
        <f>PARAMETRELER!$D$6</f>
        <v>20002.5</v>
      </c>
      <c r="DT134" s="7">
        <f t="shared" si="507"/>
        <v>0</v>
      </c>
      <c r="DU134" s="7">
        <f>IF(DI134&lt;=PARAMETRELER!$D$6,0,DT134*0.00759)</f>
        <v>0</v>
      </c>
      <c r="DV134" s="20">
        <f t="shared" si="443"/>
        <v>17002.125</v>
      </c>
      <c r="DW134" s="21">
        <f t="shared" si="444"/>
        <v>4100.5124999999998</v>
      </c>
      <c r="DX134" s="21">
        <f t="shared" si="445"/>
        <v>400.05</v>
      </c>
      <c r="DY134" s="20">
        <f t="shared" si="446"/>
        <v>24503.0625</v>
      </c>
      <c r="DZ134" s="44">
        <f t="shared" si="447"/>
        <v>1000.125</v>
      </c>
      <c r="EA134" s="45">
        <f t="shared" si="448"/>
        <v>23502.9375</v>
      </c>
      <c r="EC134" s="2">
        <v>132</v>
      </c>
      <c r="ED134" s="2" t="str">
        <f t="shared" si="449"/>
        <v xml:space="preserve"> AD SOYAD 132</v>
      </c>
      <c r="EE134" s="7">
        <f t="shared" si="508"/>
        <v>20002.5</v>
      </c>
      <c r="EF134" s="11">
        <f>PARAMETRELER!$D$4</f>
        <v>150018.75</v>
      </c>
      <c r="EG134" s="7">
        <f t="shared" si="509"/>
        <v>2800.3500000000004</v>
      </c>
      <c r="EH134" s="7">
        <f t="shared" si="510"/>
        <v>200.02500000000001</v>
      </c>
      <c r="EI134" s="7">
        <f t="shared" si="511"/>
        <v>17002.125</v>
      </c>
      <c r="EJ134" s="7" cm="1">
        <f t="array" ref="EJ134">SUMPRODUCT(--(SUM(G134,AC134,AY134,BU134,CQ134,DM134,EI134)&gt;PARAMETRELER!$D$21:$D$24), (SUM(G134,AC134,AY134,BU134,CQ134,DM134,EI134)-PARAMETRELER!$D$21:$D$24), {0.15;0.05;0.07;0.08})-SUM($H$2,H134,AD134,AZ134,BV134,CR134,DN134)</f>
        <v>3001.0625000000036</v>
      </c>
      <c r="EK134" s="7">
        <f>PARAMETRELER!$D$14</f>
        <v>3001.0625000000036</v>
      </c>
      <c r="EL134" s="7">
        <f t="shared" si="512"/>
        <v>119014.875</v>
      </c>
      <c r="EM134" s="7">
        <f t="shared" si="513"/>
        <v>102012.75</v>
      </c>
      <c r="EN134" s="7">
        <f t="shared" si="514"/>
        <v>20002.5</v>
      </c>
      <c r="EO134" s="5">
        <f>PARAMETRELER!$D$6</f>
        <v>20002.5</v>
      </c>
      <c r="EP134" s="7">
        <f t="shared" si="515"/>
        <v>0</v>
      </c>
      <c r="EQ134" s="7">
        <f>IF(EE134&lt;=PARAMETRELER!$D$6,0,EP134*0.00759)</f>
        <v>0</v>
      </c>
      <c r="ER134" s="20">
        <f t="shared" si="450"/>
        <v>17002.125</v>
      </c>
      <c r="ES134" s="21">
        <f t="shared" si="451"/>
        <v>4100.5124999999998</v>
      </c>
      <c r="ET134" s="21">
        <f t="shared" si="452"/>
        <v>400.05</v>
      </c>
      <c r="EU134" s="20">
        <f t="shared" si="453"/>
        <v>24503.0625</v>
      </c>
      <c r="EV134" s="44">
        <f t="shared" si="454"/>
        <v>1000.125</v>
      </c>
      <c r="EW134" s="45">
        <f t="shared" si="455"/>
        <v>23502.9375</v>
      </c>
      <c r="EY134" s="2">
        <v>132</v>
      </c>
      <c r="EZ134" s="2" t="str">
        <f t="shared" si="456"/>
        <v xml:space="preserve"> AD SOYAD 132</v>
      </c>
      <c r="FA134" s="7">
        <f t="shared" si="516"/>
        <v>20002.5</v>
      </c>
      <c r="FB134" s="11">
        <f>PARAMETRELER!$D$4</f>
        <v>150018.75</v>
      </c>
      <c r="FC134" s="7">
        <f t="shared" si="517"/>
        <v>2800.3500000000004</v>
      </c>
      <c r="FD134" s="7">
        <f t="shared" si="518"/>
        <v>200.02500000000001</v>
      </c>
      <c r="FE134" s="7">
        <f t="shared" si="519"/>
        <v>17002.125</v>
      </c>
      <c r="FF134" s="7" cm="1">
        <f t="array" ref="FF134">SUMPRODUCT(--(SUM(G134,AC134,AY134,BU134,CQ134,DM134,EI134,FE134)&gt;PARAMETRELER!$D$21:$D$24), (SUM(G134,AC134,AY134,BU134,CQ134,DM134,EI134,FE134)-PARAMETRELER!$D$21:$D$24), {0.15;0.05;0.07;0.08})-SUM($H$2,H134,AD134,AZ134,BV134,CR134,DN134,EJ134)</f>
        <v>3400.4249999999956</v>
      </c>
      <c r="FG134" s="7">
        <f>PARAMETRELER!$D$15</f>
        <v>3400.4249999999956</v>
      </c>
      <c r="FH134" s="7">
        <f t="shared" si="520"/>
        <v>136017</v>
      </c>
      <c r="FI134" s="7">
        <f t="shared" si="521"/>
        <v>119014.875</v>
      </c>
      <c r="FJ134" s="7">
        <f t="shared" si="522"/>
        <v>20002.5</v>
      </c>
      <c r="FK134" s="5">
        <f>PARAMETRELER!$D$6</f>
        <v>20002.5</v>
      </c>
      <c r="FL134" s="7">
        <f t="shared" si="523"/>
        <v>0</v>
      </c>
      <c r="FM134" s="7">
        <f>IF(FA134&lt;=PARAMETRELER!$D$6,0,FL134*0.00759)</f>
        <v>0</v>
      </c>
      <c r="FN134" s="20">
        <f t="shared" si="457"/>
        <v>17002.125</v>
      </c>
      <c r="FO134" s="21">
        <f t="shared" si="458"/>
        <v>4100.5124999999998</v>
      </c>
      <c r="FP134" s="21">
        <f t="shared" si="459"/>
        <v>400.05</v>
      </c>
      <c r="FQ134" s="20">
        <f t="shared" si="460"/>
        <v>24503.0625</v>
      </c>
      <c r="FR134" s="44">
        <f t="shared" si="461"/>
        <v>1000.125</v>
      </c>
      <c r="FS134" s="45">
        <f t="shared" si="462"/>
        <v>23502.9375</v>
      </c>
      <c r="FU134" s="2">
        <v>132</v>
      </c>
      <c r="FV134" s="2" t="str">
        <f t="shared" si="463"/>
        <v xml:space="preserve"> AD SOYAD 132</v>
      </c>
      <c r="FW134" s="7">
        <f t="shared" si="524"/>
        <v>20002.5</v>
      </c>
      <c r="FX134" s="11">
        <f>PARAMETRELER!$D$4</f>
        <v>150018.75</v>
      </c>
      <c r="FY134" s="7">
        <f t="shared" si="525"/>
        <v>2800.3500000000004</v>
      </c>
      <c r="FZ134" s="7">
        <f t="shared" si="526"/>
        <v>200.02500000000001</v>
      </c>
      <c r="GA134" s="7">
        <f t="shared" si="527"/>
        <v>17002.125</v>
      </c>
      <c r="GB134" s="7" cm="1">
        <f t="array" ref="GB134">SUMPRODUCT(--(SUM(G134,AC134,AY134,BU134,CQ134,DM134,EI134,FE134,GA134)&gt;PARAMETRELER!$D$21:$D$24), (SUM(G134,AC134,AY134,BU134,CQ134,DM134,EI134,FE134,GA134)-PARAMETRELER!$D$21:$D$24), {0.15;0.05;0.07;0.08})-SUM($H$2,H134,AD134,AZ134,BV134,CR134,DN134,EJ134,FF134)</f>
        <v>3400.4249999999993</v>
      </c>
      <c r="GC134" s="7">
        <f>PARAMETRELER!$D$16</f>
        <v>3400.4249999999993</v>
      </c>
      <c r="GD134" s="7">
        <f t="shared" si="528"/>
        <v>153019.125</v>
      </c>
      <c r="GE134" s="7">
        <f t="shared" si="529"/>
        <v>136017</v>
      </c>
      <c r="GF134" s="7">
        <f t="shared" si="530"/>
        <v>20002.5</v>
      </c>
      <c r="GG134" s="5">
        <f>PARAMETRELER!$D$6</f>
        <v>20002.5</v>
      </c>
      <c r="GH134" s="7">
        <f t="shared" si="531"/>
        <v>0</v>
      </c>
      <c r="GI134" s="7">
        <f>IF(FW134&lt;=PARAMETRELER!$D$6,0,GH134*0.00759)</f>
        <v>0</v>
      </c>
      <c r="GJ134" s="20">
        <f t="shared" si="464"/>
        <v>17002.125</v>
      </c>
      <c r="GK134" s="21">
        <f t="shared" si="465"/>
        <v>4100.5124999999998</v>
      </c>
      <c r="GL134" s="21">
        <f t="shared" si="466"/>
        <v>400.05</v>
      </c>
      <c r="GM134" s="20">
        <f t="shared" si="467"/>
        <v>24503.0625</v>
      </c>
      <c r="GN134" s="44">
        <f t="shared" si="468"/>
        <v>1000.125</v>
      </c>
      <c r="GO134" s="45">
        <f t="shared" si="469"/>
        <v>23502.9375</v>
      </c>
      <c r="GQ134" s="2">
        <v>132</v>
      </c>
      <c r="GR134" s="2" t="str">
        <f t="shared" si="470"/>
        <v xml:space="preserve"> AD SOYAD 132</v>
      </c>
      <c r="GS134" s="7">
        <f t="shared" si="532"/>
        <v>20002.5</v>
      </c>
      <c r="GT134" s="11">
        <f>PARAMETRELER!$D$4</f>
        <v>150018.75</v>
      </c>
      <c r="GU134" s="7">
        <f t="shared" si="533"/>
        <v>2800.3500000000004</v>
      </c>
      <c r="GV134" s="7">
        <f t="shared" si="534"/>
        <v>200.02500000000001</v>
      </c>
      <c r="GW134" s="7">
        <f t="shared" si="535"/>
        <v>17002.125</v>
      </c>
      <c r="GX134" s="7" cm="1">
        <f t="array" ref="GX134">SUMPRODUCT(--(SUM(G134,AC134,AY134,BU134,CQ134,DM134,EI134,FE134,GA134,GW134)&gt;PARAMETRELER!$D$21:$D$24), (SUM(G134,AC134,AY134,BU134,CQ134,DM134,EI134,FE134,GA134,GW134)-PARAMETRELER!$D$21:$D$24), {0.15;0.05;0.07;0.08})-SUM($H$2,H134,AD134,AZ134,BV134,CR134,DN134,EJ134,FF134,GB134)</f>
        <v>3400.4250000000029</v>
      </c>
      <c r="GY134" s="7">
        <f>PARAMETRELER!$D$17</f>
        <v>3400.4250000000029</v>
      </c>
      <c r="GZ134" s="7">
        <f t="shared" si="536"/>
        <v>170021.25</v>
      </c>
      <c r="HA134" s="7">
        <f t="shared" si="537"/>
        <v>153019.125</v>
      </c>
      <c r="HB134" s="7">
        <f t="shared" si="538"/>
        <v>20002.5</v>
      </c>
      <c r="HC134" s="5">
        <f>PARAMETRELER!$D$6</f>
        <v>20002.5</v>
      </c>
      <c r="HD134" s="7">
        <f t="shared" si="539"/>
        <v>0</v>
      </c>
      <c r="HE134" s="7">
        <f>IF(GS134&lt;=PARAMETRELER!$D$6,0,HD134*0.00759)</f>
        <v>0</v>
      </c>
      <c r="HF134" s="20">
        <f t="shared" si="471"/>
        <v>17002.125</v>
      </c>
      <c r="HG134" s="21">
        <f t="shared" si="472"/>
        <v>4100.5124999999998</v>
      </c>
      <c r="HH134" s="21">
        <f t="shared" si="473"/>
        <v>400.05</v>
      </c>
      <c r="HI134" s="20">
        <f t="shared" si="474"/>
        <v>24503.0625</v>
      </c>
      <c r="HJ134" s="44">
        <f t="shared" si="475"/>
        <v>1000.125</v>
      </c>
      <c r="HK134" s="45">
        <f t="shared" si="476"/>
        <v>23502.9375</v>
      </c>
      <c r="HM134" s="2">
        <v>132</v>
      </c>
      <c r="HN134" s="2" t="str">
        <f t="shared" si="477"/>
        <v xml:space="preserve"> AD SOYAD 132</v>
      </c>
      <c r="HO134" s="7">
        <f t="shared" si="540"/>
        <v>20002.5</v>
      </c>
      <c r="HP134" s="11">
        <f>PARAMETRELER!$D$4</f>
        <v>150018.75</v>
      </c>
      <c r="HQ134" s="7">
        <f t="shared" si="541"/>
        <v>2800.3500000000004</v>
      </c>
      <c r="HR134" s="7">
        <f t="shared" si="542"/>
        <v>200.02500000000001</v>
      </c>
      <c r="HS134" s="7">
        <f t="shared" si="543"/>
        <v>17002.125</v>
      </c>
      <c r="HT134" s="7" cm="1">
        <f t="array" ref="HT134">SUMPRODUCT(--(SUM(G134,AC134,AY134,BU134,CQ134,DM134,EI134,FE134,GA134,GW134,HS134)&gt;PARAMETRELER!$D$21:$D$24), (SUM(G134,AC134,AY134,BU134,CQ134,DM134,EI134,FE134,GA134,GW134,HS134)-PARAMETRELER!$D$21:$D$24), {0.15;0.05;0.07;0.08})-SUM($H$2,H134,AD134,AZ134,BV134,CR134,DN134,EJ134,FF134,GB134,GX134)</f>
        <v>3400.4249999999993</v>
      </c>
      <c r="HU134" s="7">
        <f>PARAMETRELER!$D$18</f>
        <v>3400.4249999999993</v>
      </c>
      <c r="HV134" s="7">
        <f t="shared" si="544"/>
        <v>187023.375</v>
      </c>
      <c r="HW134" s="7">
        <f t="shared" si="545"/>
        <v>170021.25</v>
      </c>
      <c r="HX134" s="7">
        <f t="shared" si="546"/>
        <v>20002.5</v>
      </c>
      <c r="HY134" s="5">
        <f>PARAMETRELER!$D$6</f>
        <v>20002.5</v>
      </c>
      <c r="HZ134" s="7">
        <f t="shared" si="547"/>
        <v>0</v>
      </c>
      <c r="IA134" s="7">
        <f>IF(HO134&lt;=PARAMETRELER!$D$6,0,HZ134*0.00759)</f>
        <v>0</v>
      </c>
      <c r="IB134" s="20">
        <f t="shared" si="478"/>
        <v>17002.125</v>
      </c>
      <c r="IC134" s="21">
        <f t="shared" si="479"/>
        <v>4100.5124999999998</v>
      </c>
      <c r="ID134" s="21">
        <f t="shared" si="480"/>
        <v>400.05</v>
      </c>
      <c r="IE134" s="20">
        <f t="shared" si="481"/>
        <v>24503.0625</v>
      </c>
      <c r="IF134" s="44">
        <f t="shared" si="482"/>
        <v>1000.125</v>
      </c>
      <c r="IG134" s="45">
        <f t="shared" si="483"/>
        <v>23502.9375</v>
      </c>
      <c r="II134" s="2">
        <v>132</v>
      </c>
      <c r="IJ134" s="2" t="str">
        <f t="shared" si="484"/>
        <v xml:space="preserve"> AD SOYAD 132</v>
      </c>
      <c r="IK134" s="7">
        <f t="shared" si="548"/>
        <v>20002.5</v>
      </c>
      <c r="IL134" s="11">
        <f>PARAMETRELER!$D$4</f>
        <v>150018.75</v>
      </c>
      <c r="IM134" s="7">
        <f t="shared" si="549"/>
        <v>2800.3500000000004</v>
      </c>
      <c r="IN134" s="7">
        <f t="shared" si="550"/>
        <v>200.02500000000001</v>
      </c>
      <c r="IO134" s="7">
        <f t="shared" si="551"/>
        <v>17002.125</v>
      </c>
      <c r="IP134" s="7" cm="1">
        <f t="array" ref="IP134">SUMPRODUCT(--(SUM(G134,AC134,AY134,BU134,CQ134,DM134,EI134,FE134,GA134,GW134,HS134,IO134)&gt;PARAMETRELER!$D$21:$D$24), (SUM(G134,AC134,AY134,BU134,CQ134,DM134,EI134,FE134,GA134,GW134,HS134,IO134)-PARAMETRELER!$D$21:$D$24), {0.15;0.05;0.07;0.08})-SUM($H$2,H134,AD134,AZ134,BV134,CR134,DN134,EJ134,FF134,GB134,GX134,HT134)</f>
        <v>3400.4249999999993</v>
      </c>
      <c r="IQ134" s="7">
        <f>PARAMETRELER!$D$19</f>
        <v>3400.4249999999993</v>
      </c>
      <c r="IR134" s="7">
        <f t="shared" si="552"/>
        <v>204025.5</v>
      </c>
      <c r="IS134" s="7">
        <f t="shared" si="553"/>
        <v>187023.375</v>
      </c>
      <c r="IT134" s="7">
        <f t="shared" si="554"/>
        <v>20002.5</v>
      </c>
      <c r="IU134" s="5">
        <f>PARAMETRELER!$D$6</f>
        <v>20002.5</v>
      </c>
      <c r="IV134" s="7">
        <f t="shared" si="555"/>
        <v>0</v>
      </c>
      <c r="IW134" s="7">
        <f>IF(IK134&lt;=PARAMETRELER!$D$6,0,IV134*0.00759)</f>
        <v>0</v>
      </c>
      <c r="IX134" s="20">
        <f t="shared" si="485"/>
        <v>17002.125</v>
      </c>
      <c r="IY134" s="21">
        <f t="shared" si="486"/>
        <v>4100.5124999999998</v>
      </c>
      <c r="IZ134" s="21">
        <f t="shared" si="487"/>
        <v>400.05</v>
      </c>
      <c r="JA134" s="20">
        <f t="shared" si="488"/>
        <v>24503.0625</v>
      </c>
      <c r="JB134" s="44">
        <f t="shared" si="489"/>
        <v>1000.125</v>
      </c>
      <c r="JC134" s="45">
        <f t="shared" si="490"/>
        <v>23502.9375</v>
      </c>
    </row>
    <row r="135" spans="1:263" ht="15.6" x14ac:dyDescent="0.3">
      <c r="A135" s="3">
        <v>133</v>
      </c>
      <c r="B135" s="3" t="str">
        <f>'YILLIK MALİYET RAPORU'!B135</f>
        <v xml:space="preserve"> AD SOYAD 133</v>
      </c>
      <c r="C135" s="4">
        <f>'YILLIK MALİYET RAPORU'!C135</f>
        <v>20002.5</v>
      </c>
      <c r="D135" s="4">
        <f>PARAMETRELER!$D$4</f>
        <v>150018.75</v>
      </c>
      <c r="E135" s="4">
        <f t="shared" si="491"/>
        <v>2800.3500000000004</v>
      </c>
      <c r="F135" s="4">
        <f t="shared" si="492"/>
        <v>200.02500000000001</v>
      </c>
      <c r="G135" s="4">
        <f t="shared" si="493"/>
        <v>17002.125</v>
      </c>
      <c r="H135" s="4" cm="1">
        <f t="array" ref="H135">SUMPRODUCT(--(SUM(G135:G135)&gt;PARAMETRELER!$D$21:$D$24), (SUM(G135:G135)-PARAMETRELER!$D$21:$D$24), {0.15;0.05;0.07;0.08})-SUM($H$2:$H$2)</f>
        <v>2550.3187499999999</v>
      </c>
      <c r="I135" s="4">
        <f>PARAMETRELER!$D$8</f>
        <v>2550.3187499999999</v>
      </c>
      <c r="J135" s="4">
        <f t="shared" si="379"/>
        <v>17002.125</v>
      </c>
      <c r="K135" s="4">
        <v>0</v>
      </c>
      <c r="L135" s="4">
        <f t="shared" si="494"/>
        <v>20002.5</v>
      </c>
      <c r="M135" s="4">
        <f>PARAMETRELER!$D$6</f>
        <v>20002.5</v>
      </c>
      <c r="N135" s="4">
        <f t="shared" si="502"/>
        <v>0</v>
      </c>
      <c r="O135" s="4">
        <f>IF(C135&lt;=PARAMETRELER!$D$6,0,N135*0.00759)</f>
        <v>0</v>
      </c>
      <c r="P135" s="20">
        <f t="shared" si="495"/>
        <v>17002.125</v>
      </c>
      <c r="Q135" s="21">
        <f t="shared" si="496"/>
        <v>4100.5124999999998</v>
      </c>
      <c r="R135" s="21">
        <f t="shared" si="497"/>
        <v>400.05</v>
      </c>
      <c r="S135" s="22">
        <f t="shared" si="498"/>
        <v>24503.0625</v>
      </c>
      <c r="T135" s="44">
        <f t="shared" si="499"/>
        <v>1000.125</v>
      </c>
      <c r="U135" s="45">
        <f t="shared" si="380"/>
        <v>23502.9375</v>
      </c>
      <c r="W135" s="3">
        <v>133</v>
      </c>
      <c r="X135" s="3" t="str">
        <f t="shared" si="500"/>
        <v xml:space="preserve"> AD SOYAD 133</v>
      </c>
      <c r="Y135" s="4">
        <f t="shared" si="501"/>
        <v>20002.5</v>
      </c>
      <c r="Z135" s="4">
        <f>PARAMETRELER!$D$4</f>
        <v>150018.75</v>
      </c>
      <c r="AA135" s="4">
        <f t="shared" si="381"/>
        <v>2800.3500000000004</v>
      </c>
      <c r="AB135" s="4">
        <f t="shared" si="382"/>
        <v>200.02500000000001</v>
      </c>
      <c r="AC135" s="4">
        <f t="shared" si="383"/>
        <v>17002.125</v>
      </c>
      <c r="AD135" s="4" cm="1">
        <f t="array" ref="AD135">SUMPRODUCT(--(SUM(G135,AC135)&gt;PARAMETRELER!$D$21:$D$24), (SUM(G135,AC135)-PARAMETRELER!$D$21:$D$24), {0.15;0.05;0.07;0.08})-SUM($H$2,H135)</f>
        <v>2550.3187499999999</v>
      </c>
      <c r="AE135" s="4">
        <f>PARAMETRELER!$D$9</f>
        <v>2550.3187499999999</v>
      </c>
      <c r="AF135" s="4">
        <f t="shared" si="384"/>
        <v>34004.25</v>
      </c>
      <c r="AG135" s="4">
        <f t="shared" si="385"/>
        <v>17002.125</v>
      </c>
      <c r="AH135" s="4">
        <f t="shared" si="386"/>
        <v>20002.5</v>
      </c>
      <c r="AI135" s="4">
        <f>PARAMETRELER!$D$6</f>
        <v>20002.5</v>
      </c>
      <c r="AJ135" s="4">
        <f t="shared" si="503"/>
        <v>0</v>
      </c>
      <c r="AK135" s="4">
        <f>IF(Y135&lt;=PARAMETRELER!$D$6,0,AJ135*0.00759)</f>
        <v>0</v>
      </c>
      <c r="AL135" s="20">
        <f t="shared" si="387"/>
        <v>17002.125</v>
      </c>
      <c r="AM135" s="21">
        <f t="shared" si="388"/>
        <v>4100.5124999999998</v>
      </c>
      <c r="AN135" s="21">
        <f t="shared" si="389"/>
        <v>400.05</v>
      </c>
      <c r="AO135" s="22">
        <f t="shared" si="390"/>
        <v>24503.0625</v>
      </c>
      <c r="AP135" s="44">
        <f t="shared" si="391"/>
        <v>1000.125</v>
      </c>
      <c r="AQ135" s="45">
        <f t="shared" si="392"/>
        <v>23502.9375</v>
      </c>
      <c r="AS135" s="3">
        <v>133</v>
      </c>
      <c r="AT135" s="3" t="str">
        <f t="shared" si="393"/>
        <v xml:space="preserve"> AD SOYAD 133</v>
      </c>
      <c r="AU135" s="4">
        <f t="shared" si="394"/>
        <v>20002.5</v>
      </c>
      <c r="AV135" s="4">
        <f>PARAMETRELER!$D$4</f>
        <v>150018.75</v>
      </c>
      <c r="AW135" s="4">
        <f t="shared" si="395"/>
        <v>2800.3500000000004</v>
      </c>
      <c r="AX135" s="4">
        <f t="shared" si="396"/>
        <v>200.02500000000001</v>
      </c>
      <c r="AY135" s="4">
        <f t="shared" si="397"/>
        <v>17002.125</v>
      </c>
      <c r="AZ135" s="4" cm="1">
        <f t="array" ref="AZ135">SUMPRODUCT(--(SUM(G135,AC135,AY135)&gt;PARAMETRELER!$D$21:$D$24), (SUM(G135,AC135,AY135)-PARAMETRELER!$D$21:$D$24), {0.15;0.05;0.07;0.08})-SUM($H$2,H135,AD135)</f>
        <v>2550.3187499999995</v>
      </c>
      <c r="BA135" s="4">
        <f>PARAMETRELER!$D$10</f>
        <v>2550.3187499999995</v>
      </c>
      <c r="BB135" s="4">
        <f t="shared" si="398"/>
        <v>51006.375</v>
      </c>
      <c r="BC135" s="4">
        <f t="shared" si="399"/>
        <v>34004.25</v>
      </c>
      <c r="BD135" s="4">
        <f t="shared" si="400"/>
        <v>20002.5</v>
      </c>
      <c r="BE135" s="4">
        <f>PARAMETRELER!$D$6</f>
        <v>20002.5</v>
      </c>
      <c r="BF135" s="4">
        <f t="shared" si="504"/>
        <v>0</v>
      </c>
      <c r="BG135" s="4">
        <f>IF(AU135&lt;=PARAMETRELER!$D$6,0,BF135*0.00759)</f>
        <v>0</v>
      </c>
      <c r="BH135" s="20">
        <f t="shared" si="401"/>
        <v>17002.125</v>
      </c>
      <c r="BI135" s="21">
        <f t="shared" si="402"/>
        <v>4100.5124999999998</v>
      </c>
      <c r="BJ135" s="21">
        <f t="shared" si="403"/>
        <v>400.05</v>
      </c>
      <c r="BK135" s="22">
        <f t="shared" si="404"/>
        <v>24503.0625</v>
      </c>
      <c r="BL135" s="44">
        <f t="shared" si="405"/>
        <v>1000.125</v>
      </c>
      <c r="BM135" s="45">
        <f t="shared" si="406"/>
        <v>23502.9375</v>
      </c>
      <c r="BO135" s="3">
        <v>133</v>
      </c>
      <c r="BP135" s="3" t="str">
        <f t="shared" si="407"/>
        <v xml:space="preserve"> AD SOYAD 133</v>
      </c>
      <c r="BQ135" s="4">
        <f t="shared" si="408"/>
        <v>20002.5</v>
      </c>
      <c r="BR135" s="4">
        <f>PARAMETRELER!$D$4</f>
        <v>150018.75</v>
      </c>
      <c r="BS135" s="4">
        <f t="shared" si="409"/>
        <v>2800.3500000000004</v>
      </c>
      <c r="BT135" s="4">
        <f t="shared" si="410"/>
        <v>200.02500000000001</v>
      </c>
      <c r="BU135" s="4">
        <f t="shared" si="411"/>
        <v>17002.125</v>
      </c>
      <c r="BV135" s="4" cm="1">
        <f t="array" ref="BV135">SUMPRODUCT(--(SUM(G135,AC135,AY135,BU135)&gt;PARAMETRELER!$D$21:$D$24), (SUM(G135,AC135,AY135,BU135)-PARAMETRELER!$D$21:$D$24), {0.15;0.05;0.07;0.08})-SUM($H$2,H135,AD135,AZ135)</f>
        <v>2550.3187500000004</v>
      </c>
      <c r="BW135" s="4">
        <f>PARAMETRELER!$D$11</f>
        <v>2550.3187500000004</v>
      </c>
      <c r="BX135" s="4">
        <f t="shared" si="412"/>
        <v>68008.5</v>
      </c>
      <c r="BY135" s="4">
        <f t="shared" si="413"/>
        <v>51006.375</v>
      </c>
      <c r="BZ135" s="4">
        <f t="shared" si="414"/>
        <v>20002.5</v>
      </c>
      <c r="CA135" s="4">
        <f>PARAMETRELER!$D$6</f>
        <v>20002.5</v>
      </c>
      <c r="CB135" s="4">
        <f t="shared" si="505"/>
        <v>0</v>
      </c>
      <c r="CC135" s="4">
        <f>IF(BQ135&lt;=PARAMETRELER!$D$6,0,CB135*0.00759)</f>
        <v>0</v>
      </c>
      <c r="CD135" s="20">
        <f t="shared" si="415"/>
        <v>17002.125</v>
      </c>
      <c r="CE135" s="21">
        <f t="shared" si="416"/>
        <v>4100.5124999999998</v>
      </c>
      <c r="CF135" s="21">
        <f t="shared" si="417"/>
        <v>400.05</v>
      </c>
      <c r="CG135" s="22">
        <f t="shared" si="418"/>
        <v>24503.0625</v>
      </c>
      <c r="CH135" s="44">
        <f t="shared" si="419"/>
        <v>1000.125</v>
      </c>
      <c r="CI135" s="45">
        <f t="shared" si="420"/>
        <v>23502.9375</v>
      </c>
      <c r="CK135" s="3">
        <v>133</v>
      </c>
      <c r="CL135" s="3" t="str">
        <f t="shared" si="421"/>
        <v xml:space="preserve"> AD SOYAD 133</v>
      </c>
      <c r="CM135" s="4">
        <f t="shared" si="422"/>
        <v>20002.5</v>
      </c>
      <c r="CN135" s="4">
        <f>PARAMETRELER!$D$4</f>
        <v>150018.75</v>
      </c>
      <c r="CO135" s="4">
        <f t="shared" si="423"/>
        <v>2800.3500000000004</v>
      </c>
      <c r="CP135" s="4">
        <f t="shared" si="424"/>
        <v>200.02500000000001</v>
      </c>
      <c r="CQ135" s="4">
        <f t="shared" si="425"/>
        <v>17002.125</v>
      </c>
      <c r="CR135" s="4" cm="1">
        <f t="array" ref="CR135">SUMPRODUCT(--(SUM(G135,AC135,AY135,BU135,CQ135)&gt;PARAMETRELER!$D$21:$D$24), (SUM(G135,AC135,AY135,BU135,CQ135)-PARAMETRELER!$D$21:$D$24), {0.15;0.05;0.07;0.08})-SUM($H$2,H135,AD135,AZ135,BV135)</f>
        <v>2550.3187500000004</v>
      </c>
      <c r="CS135" s="4">
        <f>PARAMETRELER!$D$12</f>
        <v>2550.3187500000004</v>
      </c>
      <c r="CT135" s="4">
        <f t="shared" si="426"/>
        <v>85010.625</v>
      </c>
      <c r="CU135" s="4">
        <f t="shared" si="427"/>
        <v>68008.5</v>
      </c>
      <c r="CV135" s="4">
        <f t="shared" si="428"/>
        <v>20002.5</v>
      </c>
      <c r="CW135" s="4">
        <f>PARAMETRELER!$D$6</f>
        <v>20002.5</v>
      </c>
      <c r="CX135" s="4">
        <f t="shared" si="506"/>
        <v>0</v>
      </c>
      <c r="CY135" s="4">
        <f>IF(CM135&lt;=PARAMETRELER!$D$6,0,CX135*0.00759)</f>
        <v>0</v>
      </c>
      <c r="CZ135" s="20">
        <f t="shared" si="429"/>
        <v>17002.125</v>
      </c>
      <c r="DA135" s="21">
        <f t="shared" si="430"/>
        <v>4100.5124999999998</v>
      </c>
      <c r="DB135" s="21">
        <f t="shared" si="431"/>
        <v>400.05</v>
      </c>
      <c r="DC135" s="22">
        <f t="shared" si="432"/>
        <v>24503.0625</v>
      </c>
      <c r="DD135" s="44">
        <f t="shared" si="433"/>
        <v>1000.125</v>
      </c>
      <c r="DE135" s="45">
        <f t="shared" si="434"/>
        <v>23502.9375</v>
      </c>
      <c r="DG135" s="3">
        <v>133</v>
      </c>
      <c r="DH135" s="3" t="str">
        <f t="shared" si="435"/>
        <v xml:space="preserve"> AD SOYAD 133</v>
      </c>
      <c r="DI135" s="4">
        <f t="shared" si="436"/>
        <v>20002.5</v>
      </c>
      <c r="DJ135" s="4">
        <f>PARAMETRELER!$D$4</f>
        <v>150018.75</v>
      </c>
      <c r="DK135" s="4">
        <f t="shared" si="437"/>
        <v>2800.3500000000004</v>
      </c>
      <c r="DL135" s="4">
        <f t="shared" si="438"/>
        <v>200.02500000000001</v>
      </c>
      <c r="DM135" s="4">
        <f t="shared" si="439"/>
        <v>17002.125</v>
      </c>
      <c r="DN135" s="4" cm="1">
        <f t="array" ref="DN135">SUMPRODUCT(--(SUM(G135,AC135,AY135,BU135,CQ135,DM135)&gt;PARAMETRELER!$D$21:$D$24), (SUM(G135,AC135,AY135,BU135,CQ135,DM135)-PARAMETRELER!$D$21:$D$24), {0.15;0.05;0.07;0.08})-SUM($H$2,H135,AD135,AZ135,BV135,CR135)</f>
        <v>2550.3187499999985</v>
      </c>
      <c r="DO135" s="4">
        <f>PARAMETRELER!$D$13</f>
        <v>2550.3187499999985</v>
      </c>
      <c r="DP135" s="4">
        <f t="shared" si="440"/>
        <v>102012.75</v>
      </c>
      <c r="DQ135" s="4">
        <f t="shared" si="441"/>
        <v>85010.625</v>
      </c>
      <c r="DR135" s="4">
        <f t="shared" si="442"/>
        <v>20002.5</v>
      </c>
      <c r="DS135" s="4">
        <f>PARAMETRELER!$D$6</f>
        <v>20002.5</v>
      </c>
      <c r="DT135" s="4">
        <f t="shared" si="507"/>
        <v>0</v>
      </c>
      <c r="DU135" s="4">
        <f>IF(DI135&lt;=PARAMETRELER!$D$6,0,DT135*0.00759)</f>
        <v>0</v>
      </c>
      <c r="DV135" s="20">
        <f t="shared" si="443"/>
        <v>17002.125</v>
      </c>
      <c r="DW135" s="21">
        <f t="shared" si="444"/>
        <v>4100.5124999999998</v>
      </c>
      <c r="DX135" s="21">
        <f t="shared" si="445"/>
        <v>400.05</v>
      </c>
      <c r="DY135" s="22">
        <f t="shared" si="446"/>
        <v>24503.0625</v>
      </c>
      <c r="DZ135" s="44">
        <f t="shared" si="447"/>
        <v>1000.125</v>
      </c>
      <c r="EA135" s="45">
        <f t="shared" si="448"/>
        <v>23502.9375</v>
      </c>
      <c r="EC135" s="3">
        <v>133</v>
      </c>
      <c r="ED135" s="3" t="str">
        <f t="shared" si="449"/>
        <v xml:space="preserve"> AD SOYAD 133</v>
      </c>
      <c r="EE135" s="4">
        <f t="shared" si="508"/>
        <v>20002.5</v>
      </c>
      <c r="EF135" s="4">
        <f>PARAMETRELER!$D$4</f>
        <v>150018.75</v>
      </c>
      <c r="EG135" s="4">
        <f t="shared" si="509"/>
        <v>2800.3500000000004</v>
      </c>
      <c r="EH135" s="4">
        <f t="shared" si="510"/>
        <v>200.02500000000001</v>
      </c>
      <c r="EI135" s="4">
        <f t="shared" si="511"/>
        <v>17002.125</v>
      </c>
      <c r="EJ135" s="4" cm="1">
        <f t="array" ref="EJ135">SUMPRODUCT(--(SUM(G135,AC135,AY135,BU135,CQ135,DM135,EI135)&gt;PARAMETRELER!$D$21:$D$24), (SUM(G135,AC135,AY135,BU135,CQ135,DM135,EI135)-PARAMETRELER!$D$21:$D$24), {0.15;0.05;0.07;0.08})-SUM($H$2,H135,AD135,AZ135,BV135,CR135,DN135)</f>
        <v>3001.0625000000036</v>
      </c>
      <c r="EK135" s="4">
        <f>PARAMETRELER!$D$14</f>
        <v>3001.0625000000036</v>
      </c>
      <c r="EL135" s="4">
        <f t="shared" si="512"/>
        <v>119014.875</v>
      </c>
      <c r="EM135" s="4">
        <f t="shared" si="513"/>
        <v>102012.75</v>
      </c>
      <c r="EN135" s="4">
        <f t="shared" si="514"/>
        <v>20002.5</v>
      </c>
      <c r="EO135" s="4">
        <f>PARAMETRELER!$D$6</f>
        <v>20002.5</v>
      </c>
      <c r="EP135" s="4">
        <f t="shared" si="515"/>
        <v>0</v>
      </c>
      <c r="EQ135" s="4">
        <f>IF(EE135&lt;=PARAMETRELER!$D$6,0,EP135*0.00759)</f>
        <v>0</v>
      </c>
      <c r="ER135" s="20">
        <f t="shared" si="450"/>
        <v>17002.125</v>
      </c>
      <c r="ES135" s="21">
        <f t="shared" si="451"/>
        <v>4100.5124999999998</v>
      </c>
      <c r="ET135" s="21">
        <f t="shared" si="452"/>
        <v>400.05</v>
      </c>
      <c r="EU135" s="22">
        <f t="shared" si="453"/>
        <v>24503.0625</v>
      </c>
      <c r="EV135" s="44">
        <f t="shared" si="454"/>
        <v>1000.125</v>
      </c>
      <c r="EW135" s="45">
        <f t="shared" si="455"/>
        <v>23502.9375</v>
      </c>
      <c r="EY135" s="3">
        <v>133</v>
      </c>
      <c r="EZ135" s="3" t="str">
        <f t="shared" si="456"/>
        <v xml:space="preserve"> AD SOYAD 133</v>
      </c>
      <c r="FA135" s="4">
        <f t="shared" si="516"/>
        <v>20002.5</v>
      </c>
      <c r="FB135" s="4">
        <f>PARAMETRELER!$D$4</f>
        <v>150018.75</v>
      </c>
      <c r="FC135" s="4">
        <f t="shared" si="517"/>
        <v>2800.3500000000004</v>
      </c>
      <c r="FD135" s="4">
        <f t="shared" si="518"/>
        <v>200.02500000000001</v>
      </c>
      <c r="FE135" s="4">
        <f t="shared" si="519"/>
        <v>17002.125</v>
      </c>
      <c r="FF135" s="4" cm="1">
        <f t="array" ref="FF135">SUMPRODUCT(--(SUM(G135,AC135,AY135,BU135,CQ135,DM135,EI135,FE135)&gt;PARAMETRELER!$D$21:$D$24), (SUM(G135,AC135,AY135,BU135,CQ135,DM135,EI135,FE135)-PARAMETRELER!$D$21:$D$24), {0.15;0.05;0.07;0.08})-SUM($H$2,H135,AD135,AZ135,BV135,CR135,DN135,EJ135)</f>
        <v>3400.4249999999956</v>
      </c>
      <c r="FG135" s="4">
        <f>PARAMETRELER!$D$15</f>
        <v>3400.4249999999956</v>
      </c>
      <c r="FH135" s="4">
        <f t="shared" si="520"/>
        <v>136017</v>
      </c>
      <c r="FI135" s="4">
        <f t="shared" si="521"/>
        <v>119014.875</v>
      </c>
      <c r="FJ135" s="4">
        <f t="shared" si="522"/>
        <v>20002.5</v>
      </c>
      <c r="FK135" s="4">
        <f>PARAMETRELER!$D$6</f>
        <v>20002.5</v>
      </c>
      <c r="FL135" s="4">
        <f t="shared" si="523"/>
        <v>0</v>
      </c>
      <c r="FM135" s="4">
        <f>IF(FA135&lt;=PARAMETRELER!$D$6,0,FL135*0.00759)</f>
        <v>0</v>
      </c>
      <c r="FN135" s="20">
        <f t="shared" si="457"/>
        <v>17002.125</v>
      </c>
      <c r="FO135" s="21">
        <f t="shared" si="458"/>
        <v>4100.5124999999998</v>
      </c>
      <c r="FP135" s="21">
        <f t="shared" si="459"/>
        <v>400.05</v>
      </c>
      <c r="FQ135" s="22">
        <f t="shared" si="460"/>
        <v>24503.0625</v>
      </c>
      <c r="FR135" s="44">
        <f t="shared" si="461"/>
        <v>1000.125</v>
      </c>
      <c r="FS135" s="45">
        <f t="shared" si="462"/>
        <v>23502.9375</v>
      </c>
      <c r="FU135" s="3">
        <v>133</v>
      </c>
      <c r="FV135" s="3" t="str">
        <f t="shared" si="463"/>
        <v xml:space="preserve"> AD SOYAD 133</v>
      </c>
      <c r="FW135" s="4">
        <f t="shared" si="524"/>
        <v>20002.5</v>
      </c>
      <c r="FX135" s="4">
        <f>PARAMETRELER!$D$4</f>
        <v>150018.75</v>
      </c>
      <c r="FY135" s="4">
        <f t="shared" si="525"/>
        <v>2800.3500000000004</v>
      </c>
      <c r="FZ135" s="4">
        <f t="shared" si="526"/>
        <v>200.02500000000001</v>
      </c>
      <c r="GA135" s="4">
        <f t="shared" si="527"/>
        <v>17002.125</v>
      </c>
      <c r="GB135" s="4" cm="1">
        <f t="array" ref="GB135">SUMPRODUCT(--(SUM(G135,AC135,AY135,BU135,CQ135,DM135,EI135,FE135,GA135)&gt;PARAMETRELER!$D$21:$D$24), (SUM(G135,AC135,AY135,BU135,CQ135,DM135,EI135,FE135,GA135)-PARAMETRELER!$D$21:$D$24), {0.15;0.05;0.07;0.08})-SUM($H$2,H135,AD135,AZ135,BV135,CR135,DN135,EJ135,FF135)</f>
        <v>3400.4249999999993</v>
      </c>
      <c r="GC135" s="4">
        <f>PARAMETRELER!$D$16</f>
        <v>3400.4249999999993</v>
      </c>
      <c r="GD135" s="4">
        <f t="shared" si="528"/>
        <v>153019.125</v>
      </c>
      <c r="GE135" s="4">
        <f t="shared" si="529"/>
        <v>136017</v>
      </c>
      <c r="GF135" s="4">
        <f t="shared" si="530"/>
        <v>20002.5</v>
      </c>
      <c r="GG135" s="4">
        <f>PARAMETRELER!$D$6</f>
        <v>20002.5</v>
      </c>
      <c r="GH135" s="4">
        <f t="shared" si="531"/>
        <v>0</v>
      </c>
      <c r="GI135" s="4">
        <f>IF(FW135&lt;=PARAMETRELER!$D$6,0,GH135*0.00759)</f>
        <v>0</v>
      </c>
      <c r="GJ135" s="20">
        <f t="shared" si="464"/>
        <v>17002.125</v>
      </c>
      <c r="GK135" s="21">
        <f t="shared" si="465"/>
        <v>4100.5124999999998</v>
      </c>
      <c r="GL135" s="21">
        <f t="shared" si="466"/>
        <v>400.05</v>
      </c>
      <c r="GM135" s="22">
        <f t="shared" si="467"/>
        <v>24503.0625</v>
      </c>
      <c r="GN135" s="44">
        <f t="shared" si="468"/>
        <v>1000.125</v>
      </c>
      <c r="GO135" s="45">
        <f t="shared" si="469"/>
        <v>23502.9375</v>
      </c>
      <c r="GQ135" s="3">
        <v>133</v>
      </c>
      <c r="GR135" s="3" t="str">
        <f t="shared" si="470"/>
        <v xml:space="preserve"> AD SOYAD 133</v>
      </c>
      <c r="GS135" s="4">
        <f t="shared" si="532"/>
        <v>20002.5</v>
      </c>
      <c r="GT135" s="4">
        <f>PARAMETRELER!$D$4</f>
        <v>150018.75</v>
      </c>
      <c r="GU135" s="4">
        <f t="shared" si="533"/>
        <v>2800.3500000000004</v>
      </c>
      <c r="GV135" s="4">
        <f t="shared" si="534"/>
        <v>200.02500000000001</v>
      </c>
      <c r="GW135" s="4">
        <f t="shared" si="535"/>
        <v>17002.125</v>
      </c>
      <c r="GX135" s="4" cm="1">
        <f t="array" ref="GX135">SUMPRODUCT(--(SUM(G135,AC135,AY135,BU135,CQ135,DM135,EI135,FE135,GA135,GW135)&gt;PARAMETRELER!$D$21:$D$24), (SUM(G135,AC135,AY135,BU135,CQ135,DM135,EI135,FE135,GA135,GW135)-PARAMETRELER!$D$21:$D$24), {0.15;0.05;0.07;0.08})-SUM($H$2,H135,AD135,AZ135,BV135,CR135,DN135,EJ135,FF135,GB135)</f>
        <v>3400.4250000000029</v>
      </c>
      <c r="GY135" s="4">
        <f>PARAMETRELER!$D$17</f>
        <v>3400.4250000000029</v>
      </c>
      <c r="GZ135" s="4">
        <f t="shared" si="536"/>
        <v>170021.25</v>
      </c>
      <c r="HA135" s="4">
        <f t="shared" si="537"/>
        <v>153019.125</v>
      </c>
      <c r="HB135" s="4">
        <f t="shared" si="538"/>
        <v>20002.5</v>
      </c>
      <c r="HC135" s="4">
        <f>PARAMETRELER!$D$6</f>
        <v>20002.5</v>
      </c>
      <c r="HD135" s="4">
        <f t="shared" si="539"/>
        <v>0</v>
      </c>
      <c r="HE135" s="4">
        <f>IF(GS135&lt;=PARAMETRELER!$D$6,0,HD135*0.00759)</f>
        <v>0</v>
      </c>
      <c r="HF135" s="20">
        <f t="shared" si="471"/>
        <v>17002.125</v>
      </c>
      <c r="HG135" s="21">
        <f t="shared" si="472"/>
        <v>4100.5124999999998</v>
      </c>
      <c r="HH135" s="21">
        <f t="shared" si="473"/>
        <v>400.05</v>
      </c>
      <c r="HI135" s="22">
        <f t="shared" si="474"/>
        <v>24503.0625</v>
      </c>
      <c r="HJ135" s="44">
        <f t="shared" si="475"/>
        <v>1000.125</v>
      </c>
      <c r="HK135" s="45">
        <f t="shared" si="476"/>
        <v>23502.9375</v>
      </c>
      <c r="HM135" s="3">
        <v>133</v>
      </c>
      <c r="HN135" s="3" t="str">
        <f t="shared" si="477"/>
        <v xml:space="preserve"> AD SOYAD 133</v>
      </c>
      <c r="HO135" s="4">
        <f t="shared" si="540"/>
        <v>20002.5</v>
      </c>
      <c r="HP135" s="4">
        <f>PARAMETRELER!$D$4</f>
        <v>150018.75</v>
      </c>
      <c r="HQ135" s="4">
        <f t="shared" si="541"/>
        <v>2800.3500000000004</v>
      </c>
      <c r="HR135" s="4">
        <f t="shared" si="542"/>
        <v>200.02500000000001</v>
      </c>
      <c r="HS135" s="4">
        <f t="shared" si="543"/>
        <v>17002.125</v>
      </c>
      <c r="HT135" s="4" cm="1">
        <f t="array" ref="HT135">SUMPRODUCT(--(SUM(G135,AC135,AY135,BU135,CQ135,DM135,EI135,FE135,GA135,GW135,HS135)&gt;PARAMETRELER!$D$21:$D$24), (SUM(G135,AC135,AY135,BU135,CQ135,DM135,EI135,FE135,GA135,GW135,HS135)-PARAMETRELER!$D$21:$D$24), {0.15;0.05;0.07;0.08})-SUM($H$2,H135,AD135,AZ135,BV135,CR135,DN135,EJ135,FF135,GB135,GX135)</f>
        <v>3400.4249999999993</v>
      </c>
      <c r="HU135" s="4">
        <f>PARAMETRELER!$D$18</f>
        <v>3400.4249999999993</v>
      </c>
      <c r="HV135" s="4">
        <f t="shared" si="544"/>
        <v>187023.375</v>
      </c>
      <c r="HW135" s="4">
        <f t="shared" si="545"/>
        <v>170021.25</v>
      </c>
      <c r="HX135" s="4">
        <f t="shared" si="546"/>
        <v>20002.5</v>
      </c>
      <c r="HY135" s="4">
        <f>PARAMETRELER!$D$6</f>
        <v>20002.5</v>
      </c>
      <c r="HZ135" s="4">
        <f t="shared" si="547"/>
        <v>0</v>
      </c>
      <c r="IA135" s="4">
        <f>IF(HO135&lt;=PARAMETRELER!$D$6,0,HZ135*0.00759)</f>
        <v>0</v>
      </c>
      <c r="IB135" s="20">
        <f t="shared" si="478"/>
        <v>17002.125</v>
      </c>
      <c r="IC135" s="21">
        <f t="shared" si="479"/>
        <v>4100.5124999999998</v>
      </c>
      <c r="ID135" s="21">
        <f t="shared" si="480"/>
        <v>400.05</v>
      </c>
      <c r="IE135" s="22">
        <f t="shared" si="481"/>
        <v>24503.0625</v>
      </c>
      <c r="IF135" s="44">
        <f t="shared" si="482"/>
        <v>1000.125</v>
      </c>
      <c r="IG135" s="45">
        <f t="shared" si="483"/>
        <v>23502.9375</v>
      </c>
      <c r="II135" s="3">
        <v>133</v>
      </c>
      <c r="IJ135" s="3" t="str">
        <f t="shared" si="484"/>
        <v xml:space="preserve"> AD SOYAD 133</v>
      </c>
      <c r="IK135" s="4">
        <f t="shared" si="548"/>
        <v>20002.5</v>
      </c>
      <c r="IL135" s="4">
        <f>PARAMETRELER!$D$4</f>
        <v>150018.75</v>
      </c>
      <c r="IM135" s="4">
        <f t="shared" si="549"/>
        <v>2800.3500000000004</v>
      </c>
      <c r="IN135" s="4">
        <f t="shared" si="550"/>
        <v>200.02500000000001</v>
      </c>
      <c r="IO135" s="4">
        <f t="shared" si="551"/>
        <v>17002.125</v>
      </c>
      <c r="IP135" s="4" cm="1">
        <f t="array" ref="IP135">SUMPRODUCT(--(SUM(G135,AC135,AY135,BU135,CQ135,DM135,EI135,FE135,GA135,GW135,HS135,IO135)&gt;PARAMETRELER!$D$21:$D$24), (SUM(G135,AC135,AY135,BU135,CQ135,DM135,EI135,FE135,GA135,GW135,HS135,IO135)-PARAMETRELER!$D$21:$D$24), {0.15;0.05;0.07;0.08})-SUM($H$2,H135,AD135,AZ135,BV135,CR135,DN135,EJ135,FF135,GB135,GX135,HT135)</f>
        <v>3400.4249999999993</v>
      </c>
      <c r="IQ135" s="4">
        <f>PARAMETRELER!$D$19</f>
        <v>3400.4249999999993</v>
      </c>
      <c r="IR135" s="4">
        <f t="shared" si="552"/>
        <v>204025.5</v>
      </c>
      <c r="IS135" s="4">
        <f t="shared" si="553"/>
        <v>187023.375</v>
      </c>
      <c r="IT135" s="4">
        <f t="shared" si="554"/>
        <v>20002.5</v>
      </c>
      <c r="IU135" s="4">
        <f>PARAMETRELER!$D$6</f>
        <v>20002.5</v>
      </c>
      <c r="IV135" s="4">
        <f t="shared" si="555"/>
        <v>0</v>
      </c>
      <c r="IW135" s="4">
        <f>IF(IK135&lt;=PARAMETRELER!$D$6,0,IV135*0.00759)</f>
        <v>0</v>
      </c>
      <c r="IX135" s="20">
        <f t="shared" si="485"/>
        <v>17002.125</v>
      </c>
      <c r="IY135" s="21">
        <f t="shared" si="486"/>
        <v>4100.5124999999998</v>
      </c>
      <c r="IZ135" s="21">
        <f t="shared" si="487"/>
        <v>400.05</v>
      </c>
      <c r="JA135" s="22">
        <f t="shared" si="488"/>
        <v>24503.0625</v>
      </c>
      <c r="JB135" s="44">
        <f t="shared" si="489"/>
        <v>1000.125</v>
      </c>
      <c r="JC135" s="45">
        <f t="shared" si="490"/>
        <v>23502.9375</v>
      </c>
    </row>
    <row r="136" spans="1:263" ht="15.6" x14ac:dyDescent="0.3">
      <c r="A136" s="2">
        <v>134</v>
      </c>
      <c r="B136" s="2" t="str">
        <f>'YILLIK MALİYET RAPORU'!B136</f>
        <v xml:space="preserve"> AD SOYAD 134</v>
      </c>
      <c r="C136" s="7">
        <f>'YILLIK MALİYET RAPORU'!C136</f>
        <v>20002.5</v>
      </c>
      <c r="D136" s="11">
        <f>PARAMETRELER!$D$4</f>
        <v>150018.75</v>
      </c>
      <c r="E136" s="7">
        <f t="shared" si="491"/>
        <v>2800.3500000000004</v>
      </c>
      <c r="F136" s="7">
        <f t="shared" si="492"/>
        <v>200.02500000000001</v>
      </c>
      <c r="G136" s="7">
        <f t="shared" si="493"/>
        <v>17002.125</v>
      </c>
      <c r="H136" s="7" cm="1">
        <f t="array" ref="H136">SUMPRODUCT(--(SUM(G136:G136)&gt;PARAMETRELER!$D$21:$D$24), (SUM(G136:G136)-PARAMETRELER!$D$21:$D$24), {0.15;0.05;0.07;0.08})-SUM($H$2:$H$2)</f>
        <v>2550.3187499999999</v>
      </c>
      <c r="I136" s="7">
        <f>PARAMETRELER!$D$8</f>
        <v>2550.3187499999999</v>
      </c>
      <c r="J136" s="7">
        <f t="shared" si="379"/>
        <v>17002.125</v>
      </c>
      <c r="K136" s="7">
        <v>0</v>
      </c>
      <c r="L136" s="7">
        <f t="shared" si="494"/>
        <v>20002.5</v>
      </c>
      <c r="M136" s="5">
        <f>PARAMETRELER!$D$6</f>
        <v>20002.5</v>
      </c>
      <c r="N136" s="7">
        <f t="shared" si="502"/>
        <v>0</v>
      </c>
      <c r="O136" s="7">
        <f>IF(C136&lt;=PARAMETRELER!$D$6,0,N136*0.00759)</f>
        <v>0</v>
      </c>
      <c r="P136" s="20">
        <f t="shared" si="495"/>
        <v>17002.125</v>
      </c>
      <c r="Q136" s="21">
        <f t="shared" si="496"/>
        <v>4100.5124999999998</v>
      </c>
      <c r="R136" s="21">
        <f t="shared" si="497"/>
        <v>400.05</v>
      </c>
      <c r="S136" s="20">
        <f t="shared" si="498"/>
        <v>24503.0625</v>
      </c>
      <c r="T136" s="44">
        <f t="shared" si="499"/>
        <v>1000.125</v>
      </c>
      <c r="U136" s="45">
        <f t="shared" si="380"/>
        <v>23502.9375</v>
      </c>
      <c r="W136" s="2">
        <v>134</v>
      </c>
      <c r="X136" s="2" t="str">
        <f t="shared" si="500"/>
        <v xml:space="preserve"> AD SOYAD 134</v>
      </c>
      <c r="Y136" s="7">
        <f t="shared" si="501"/>
        <v>20002.5</v>
      </c>
      <c r="Z136" s="11">
        <f>PARAMETRELER!$D$4</f>
        <v>150018.75</v>
      </c>
      <c r="AA136" s="7">
        <f t="shared" si="381"/>
        <v>2800.3500000000004</v>
      </c>
      <c r="AB136" s="7">
        <f t="shared" si="382"/>
        <v>200.02500000000001</v>
      </c>
      <c r="AC136" s="7">
        <f t="shared" si="383"/>
        <v>17002.125</v>
      </c>
      <c r="AD136" s="7" cm="1">
        <f t="array" ref="AD136">SUMPRODUCT(--(SUM(G136,AC136)&gt;PARAMETRELER!$D$21:$D$24), (SUM(G136,AC136)-PARAMETRELER!$D$21:$D$24), {0.15;0.05;0.07;0.08})-SUM($H$2,H136)</f>
        <v>2550.3187499999999</v>
      </c>
      <c r="AE136" s="7">
        <f>PARAMETRELER!$D$9</f>
        <v>2550.3187499999999</v>
      </c>
      <c r="AF136" s="7">
        <f t="shared" si="384"/>
        <v>34004.25</v>
      </c>
      <c r="AG136" s="7">
        <f t="shared" si="385"/>
        <v>17002.125</v>
      </c>
      <c r="AH136" s="7">
        <f t="shared" si="386"/>
        <v>20002.5</v>
      </c>
      <c r="AI136" s="5">
        <f>PARAMETRELER!$D$6</f>
        <v>20002.5</v>
      </c>
      <c r="AJ136" s="7">
        <f t="shared" si="503"/>
        <v>0</v>
      </c>
      <c r="AK136" s="7">
        <f>IF(Y136&lt;=PARAMETRELER!$D$6,0,AJ136*0.00759)</f>
        <v>0</v>
      </c>
      <c r="AL136" s="20">
        <f t="shared" si="387"/>
        <v>17002.125</v>
      </c>
      <c r="AM136" s="21">
        <f t="shared" si="388"/>
        <v>4100.5124999999998</v>
      </c>
      <c r="AN136" s="21">
        <f t="shared" si="389"/>
        <v>400.05</v>
      </c>
      <c r="AO136" s="20">
        <f t="shared" si="390"/>
        <v>24503.0625</v>
      </c>
      <c r="AP136" s="44">
        <f t="shared" si="391"/>
        <v>1000.125</v>
      </c>
      <c r="AQ136" s="45">
        <f t="shared" si="392"/>
        <v>23502.9375</v>
      </c>
      <c r="AS136" s="2">
        <v>134</v>
      </c>
      <c r="AT136" s="2" t="str">
        <f t="shared" si="393"/>
        <v xml:space="preserve"> AD SOYAD 134</v>
      </c>
      <c r="AU136" s="7">
        <f t="shared" si="394"/>
        <v>20002.5</v>
      </c>
      <c r="AV136" s="11">
        <f>PARAMETRELER!$D$4</f>
        <v>150018.75</v>
      </c>
      <c r="AW136" s="7">
        <f t="shared" si="395"/>
        <v>2800.3500000000004</v>
      </c>
      <c r="AX136" s="7">
        <f t="shared" si="396"/>
        <v>200.02500000000001</v>
      </c>
      <c r="AY136" s="7">
        <f t="shared" si="397"/>
        <v>17002.125</v>
      </c>
      <c r="AZ136" s="7" cm="1">
        <f t="array" ref="AZ136">SUMPRODUCT(--(SUM(G136,AC136,AY136)&gt;PARAMETRELER!$D$21:$D$24), (SUM(G136,AC136,AY136)-PARAMETRELER!$D$21:$D$24), {0.15;0.05;0.07;0.08})-SUM($H$2,H136,AD136)</f>
        <v>2550.3187499999995</v>
      </c>
      <c r="BA136" s="7">
        <f>PARAMETRELER!$D$10</f>
        <v>2550.3187499999995</v>
      </c>
      <c r="BB136" s="7">
        <f t="shared" si="398"/>
        <v>51006.375</v>
      </c>
      <c r="BC136" s="7">
        <f t="shared" si="399"/>
        <v>34004.25</v>
      </c>
      <c r="BD136" s="7">
        <f t="shared" si="400"/>
        <v>20002.5</v>
      </c>
      <c r="BE136" s="5">
        <f>PARAMETRELER!$D$6</f>
        <v>20002.5</v>
      </c>
      <c r="BF136" s="7">
        <f t="shared" si="504"/>
        <v>0</v>
      </c>
      <c r="BG136" s="7">
        <f>IF(AU136&lt;=PARAMETRELER!$D$6,0,BF136*0.00759)</f>
        <v>0</v>
      </c>
      <c r="BH136" s="20">
        <f t="shared" si="401"/>
        <v>17002.125</v>
      </c>
      <c r="BI136" s="21">
        <f t="shared" si="402"/>
        <v>4100.5124999999998</v>
      </c>
      <c r="BJ136" s="21">
        <f t="shared" si="403"/>
        <v>400.05</v>
      </c>
      <c r="BK136" s="20">
        <f t="shared" si="404"/>
        <v>24503.0625</v>
      </c>
      <c r="BL136" s="44">
        <f t="shared" si="405"/>
        <v>1000.125</v>
      </c>
      <c r="BM136" s="45">
        <f t="shared" si="406"/>
        <v>23502.9375</v>
      </c>
      <c r="BO136" s="2">
        <v>134</v>
      </c>
      <c r="BP136" s="2" t="str">
        <f t="shared" si="407"/>
        <v xml:space="preserve"> AD SOYAD 134</v>
      </c>
      <c r="BQ136" s="7">
        <f t="shared" si="408"/>
        <v>20002.5</v>
      </c>
      <c r="BR136" s="11">
        <f>PARAMETRELER!$D$4</f>
        <v>150018.75</v>
      </c>
      <c r="BS136" s="7">
        <f t="shared" si="409"/>
        <v>2800.3500000000004</v>
      </c>
      <c r="BT136" s="7">
        <f t="shared" si="410"/>
        <v>200.02500000000001</v>
      </c>
      <c r="BU136" s="7">
        <f t="shared" si="411"/>
        <v>17002.125</v>
      </c>
      <c r="BV136" s="7" cm="1">
        <f t="array" ref="BV136">SUMPRODUCT(--(SUM(G136,AC136,AY136,BU136)&gt;PARAMETRELER!$D$21:$D$24), (SUM(G136,AC136,AY136,BU136)-PARAMETRELER!$D$21:$D$24), {0.15;0.05;0.07;0.08})-SUM($H$2,H136,AD136,AZ136)</f>
        <v>2550.3187500000004</v>
      </c>
      <c r="BW136" s="7">
        <f>PARAMETRELER!$D$11</f>
        <v>2550.3187500000004</v>
      </c>
      <c r="BX136" s="7">
        <f t="shared" si="412"/>
        <v>68008.5</v>
      </c>
      <c r="BY136" s="7">
        <f t="shared" si="413"/>
        <v>51006.375</v>
      </c>
      <c r="BZ136" s="7">
        <f t="shared" si="414"/>
        <v>20002.5</v>
      </c>
      <c r="CA136" s="5">
        <f>PARAMETRELER!$D$6</f>
        <v>20002.5</v>
      </c>
      <c r="CB136" s="7">
        <f t="shared" si="505"/>
        <v>0</v>
      </c>
      <c r="CC136" s="7">
        <f>IF(BQ136&lt;=PARAMETRELER!$D$6,0,CB136*0.00759)</f>
        <v>0</v>
      </c>
      <c r="CD136" s="20">
        <f t="shared" si="415"/>
        <v>17002.125</v>
      </c>
      <c r="CE136" s="21">
        <f t="shared" si="416"/>
        <v>4100.5124999999998</v>
      </c>
      <c r="CF136" s="21">
        <f t="shared" si="417"/>
        <v>400.05</v>
      </c>
      <c r="CG136" s="20">
        <f t="shared" si="418"/>
        <v>24503.0625</v>
      </c>
      <c r="CH136" s="44">
        <f t="shared" si="419"/>
        <v>1000.125</v>
      </c>
      <c r="CI136" s="45">
        <f t="shared" si="420"/>
        <v>23502.9375</v>
      </c>
      <c r="CK136" s="2">
        <v>134</v>
      </c>
      <c r="CL136" s="2" t="str">
        <f t="shared" si="421"/>
        <v xml:space="preserve"> AD SOYAD 134</v>
      </c>
      <c r="CM136" s="7">
        <f t="shared" si="422"/>
        <v>20002.5</v>
      </c>
      <c r="CN136" s="11">
        <f>PARAMETRELER!$D$4</f>
        <v>150018.75</v>
      </c>
      <c r="CO136" s="7">
        <f t="shared" si="423"/>
        <v>2800.3500000000004</v>
      </c>
      <c r="CP136" s="7">
        <f t="shared" si="424"/>
        <v>200.02500000000001</v>
      </c>
      <c r="CQ136" s="7">
        <f t="shared" si="425"/>
        <v>17002.125</v>
      </c>
      <c r="CR136" s="7" cm="1">
        <f t="array" ref="CR136">SUMPRODUCT(--(SUM(G136,AC136,AY136,BU136,CQ136)&gt;PARAMETRELER!$D$21:$D$24), (SUM(G136,AC136,AY136,BU136,CQ136)-PARAMETRELER!$D$21:$D$24), {0.15;0.05;0.07;0.08})-SUM($H$2,H136,AD136,AZ136,BV136)</f>
        <v>2550.3187500000004</v>
      </c>
      <c r="CS136" s="7">
        <f>PARAMETRELER!$D$12</f>
        <v>2550.3187500000004</v>
      </c>
      <c r="CT136" s="7">
        <f t="shared" si="426"/>
        <v>85010.625</v>
      </c>
      <c r="CU136" s="7">
        <f t="shared" si="427"/>
        <v>68008.5</v>
      </c>
      <c r="CV136" s="7">
        <f t="shared" si="428"/>
        <v>20002.5</v>
      </c>
      <c r="CW136" s="5">
        <f>PARAMETRELER!$D$6</f>
        <v>20002.5</v>
      </c>
      <c r="CX136" s="7">
        <f t="shared" si="506"/>
        <v>0</v>
      </c>
      <c r="CY136" s="7">
        <f>IF(CM136&lt;=PARAMETRELER!$D$6,0,CX136*0.00759)</f>
        <v>0</v>
      </c>
      <c r="CZ136" s="20">
        <f t="shared" si="429"/>
        <v>17002.125</v>
      </c>
      <c r="DA136" s="21">
        <f t="shared" si="430"/>
        <v>4100.5124999999998</v>
      </c>
      <c r="DB136" s="21">
        <f t="shared" si="431"/>
        <v>400.05</v>
      </c>
      <c r="DC136" s="20">
        <f t="shared" si="432"/>
        <v>24503.0625</v>
      </c>
      <c r="DD136" s="44">
        <f t="shared" si="433"/>
        <v>1000.125</v>
      </c>
      <c r="DE136" s="45">
        <f t="shared" si="434"/>
        <v>23502.9375</v>
      </c>
      <c r="DG136" s="2">
        <v>134</v>
      </c>
      <c r="DH136" s="2" t="str">
        <f t="shared" si="435"/>
        <v xml:space="preserve"> AD SOYAD 134</v>
      </c>
      <c r="DI136" s="7">
        <f t="shared" si="436"/>
        <v>20002.5</v>
      </c>
      <c r="DJ136" s="11">
        <f>PARAMETRELER!$D$4</f>
        <v>150018.75</v>
      </c>
      <c r="DK136" s="7">
        <f t="shared" si="437"/>
        <v>2800.3500000000004</v>
      </c>
      <c r="DL136" s="7">
        <f t="shared" si="438"/>
        <v>200.02500000000001</v>
      </c>
      <c r="DM136" s="7">
        <f t="shared" si="439"/>
        <v>17002.125</v>
      </c>
      <c r="DN136" s="7" cm="1">
        <f t="array" ref="DN136">SUMPRODUCT(--(SUM(G136,AC136,AY136,BU136,CQ136,DM136)&gt;PARAMETRELER!$D$21:$D$24), (SUM(G136,AC136,AY136,BU136,CQ136,DM136)-PARAMETRELER!$D$21:$D$24), {0.15;0.05;0.07;0.08})-SUM($H$2,H136,AD136,AZ136,BV136,CR136)</f>
        <v>2550.3187499999985</v>
      </c>
      <c r="DO136" s="7">
        <f>PARAMETRELER!$D$13</f>
        <v>2550.3187499999985</v>
      </c>
      <c r="DP136" s="7">
        <f t="shared" si="440"/>
        <v>102012.75</v>
      </c>
      <c r="DQ136" s="7">
        <f t="shared" si="441"/>
        <v>85010.625</v>
      </c>
      <c r="DR136" s="7">
        <f t="shared" si="442"/>
        <v>20002.5</v>
      </c>
      <c r="DS136" s="5">
        <f>PARAMETRELER!$D$6</f>
        <v>20002.5</v>
      </c>
      <c r="DT136" s="7">
        <f t="shared" si="507"/>
        <v>0</v>
      </c>
      <c r="DU136" s="7">
        <f>IF(DI136&lt;=PARAMETRELER!$D$6,0,DT136*0.00759)</f>
        <v>0</v>
      </c>
      <c r="DV136" s="20">
        <f t="shared" si="443"/>
        <v>17002.125</v>
      </c>
      <c r="DW136" s="21">
        <f t="shared" si="444"/>
        <v>4100.5124999999998</v>
      </c>
      <c r="DX136" s="21">
        <f t="shared" si="445"/>
        <v>400.05</v>
      </c>
      <c r="DY136" s="20">
        <f t="shared" si="446"/>
        <v>24503.0625</v>
      </c>
      <c r="DZ136" s="44">
        <f t="shared" si="447"/>
        <v>1000.125</v>
      </c>
      <c r="EA136" s="45">
        <f t="shared" si="448"/>
        <v>23502.9375</v>
      </c>
      <c r="EC136" s="2">
        <v>134</v>
      </c>
      <c r="ED136" s="2" t="str">
        <f t="shared" si="449"/>
        <v xml:space="preserve"> AD SOYAD 134</v>
      </c>
      <c r="EE136" s="7">
        <f t="shared" si="508"/>
        <v>20002.5</v>
      </c>
      <c r="EF136" s="11">
        <f>PARAMETRELER!$D$4</f>
        <v>150018.75</v>
      </c>
      <c r="EG136" s="7">
        <f t="shared" si="509"/>
        <v>2800.3500000000004</v>
      </c>
      <c r="EH136" s="7">
        <f t="shared" si="510"/>
        <v>200.02500000000001</v>
      </c>
      <c r="EI136" s="7">
        <f t="shared" si="511"/>
        <v>17002.125</v>
      </c>
      <c r="EJ136" s="7" cm="1">
        <f t="array" ref="EJ136">SUMPRODUCT(--(SUM(G136,AC136,AY136,BU136,CQ136,DM136,EI136)&gt;PARAMETRELER!$D$21:$D$24), (SUM(G136,AC136,AY136,BU136,CQ136,DM136,EI136)-PARAMETRELER!$D$21:$D$24), {0.15;0.05;0.07;0.08})-SUM($H$2,H136,AD136,AZ136,BV136,CR136,DN136)</f>
        <v>3001.0625000000036</v>
      </c>
      <c r="EK136" s="7">
        <f>PARAMETRELER!$D$14</f>
        <v>3001.0625000000036</v>
      </c>
      <c r="EL136" s="7">
        <f t="shared" si="512"/>
        <v>119014.875</v>
      </c>
      <c r="EM136" s="7">
        <f t="shared" si="513"/>
        <v>102012.75</v>
      </c>
      <c r="EN136" s="7">
        <f t="shared" si="514"/>
        <v>20002.5</v>
      </c>
      <c r="EO136" s="5">
        <f>PARAMETRELER!$D$6</f>
        <v>20002.5</v>
      </c>
      <c r="EP136" s="7">
        <f t="shared" si="515"/>
        <v>0</v>
      </c>
      <c r="EQ136" s="7">
        <f>IF(EE136&lt;=PARAMETRELER!$D$6,0,EP136*0.00759)</f>
        <v>0</v>
      </c>
      <c r="ER136" s="20">
        <f t="shared" si="450"/>
        <v>17002.125</v>
      </c>
      <c r="ES136" s="21">
        <f t="shared" si="451"/>
        <v>4100.5124999999998</v>
      </c>
      <c r="ET136" s="21">
        <f t="shared" si="452"/>
        <v>400.05</v>
      </c>
      <c r="EU136" s="20">
        <f t="shared" si="453"/>
        <v>24503.0625</v>
      </c>
      <c r="EV136" s="44">
        <f t="shared" si="454"/>
        <v>1000.125</v>
      </c>
      <c r="EW136" s="45">
        <f t="shared" si="455"/>
        <v>23502.9375</v>
      </c>
      <c r="EY136" s="2">
        <v>134</v>
      </c>
      <c r="EZ136" s="2" t="str">
        <f t="shared" si="456"/>
        <v xml:space="preserve"> AD SOYAD 134</v>
      </c>
      <c r="FA136" s="7">
        <f t="shared" si="516"/>
        <v>20002.5</v>
      </c>
      <c r="FB136" s="11">
        <f>PARAMETRELER!$D$4</f>
        <v>150018.75</v>
      </c>
      <c r="FC136" s="7">
        <f t="shared" si="517"/>
        <v>2800.3500000000004</v>
      </c>
      <c r="FD136" s="7">
        <f t="shared" si="518"/>
        <v>200.02500000000001</v>
      </c>
      <c r="FE136" s="7">
        <f t="shared" si="519"/>
        <v>17002.125</v>
      </c>
      <c r="FF136" s="7" cm="1">
        <f t="array" ref="FF136">SUMPRODUCT(--(SUM(G136,AC136,AY136,BU136,CQ136,DM136,EI136,FE136)&gt;PARAMETRELER!$D$21:$D$24), (SUM(G136,AC136,AY136,BU136,CQ136,DM136,EI136,FE136)-PARAMETRELER!$D$21:$D$24), {0.15;0.05;0.07;0.08})-SUM($H$2,H136,AD136,AZ136,BV136,CR136,DN136,EJ136)</f>
        <v>3400.4249999999956</v>
      </c>
      <c r="FG136" s="7">
        <f>PARAMETRELER!$D$15</f>
        <v>3400.4249999999956</v>
      </c>
      <c r="FH136" s="7">
        <f t="shared" si="520"/>
        <v>136017</v>
      </c>
      <c r="FI136" s="7">
        <f t="shared" si="521"/>
        <v>119014.875</v>
      </c>
      <c r="FJ136" s="7">
        <f t="shared" si="522"/>
        <v>20002.5</v>
      </c>
      <c r="FK136" s="5">
        <f>PARAMETRELER!$D$6</f>
        <v>20002.5</v>
      </c>
      <c r="FL136" s="7">
        <f t="shared" si="523"/>
        <v>0</v>
      </c>
      <c r="FM136" s="7">
        <f>IF(FA136&lt;=PARAMETRELER!$D$6,0,FL136*0.00759)</f>
        <v>0</v>
      </c>
      <c r="FN136" s="20">
        <f t="shared" si="457"/>
        <v>17002.125</v>
      </c>
      <c r="FO136" s="21">
        <f t="shared" si="458"/>
        <v>4100.5124999999998</v>
      </c>
      <c r="FP136" s="21">
        <f t="shared" si="459"/>
        <v>400.05</v>
      </c>
      <c r="FQ136" s="20">
        <f t="shared" si="460"/>
        <v>24503.0625</v>
      </c>
      <c r="FR136" s="44">
        <f t="shared" si="461"/>
        <v>1000.125</v>
      </c>
      <c r="FS136" s="45">
        <f t="shared" si="462"/>
        <v>23502.9375</v>
      </c>
      <c r="FU136" s="2">
        <v>134</v>
      </c>
      <c r="FV136" s="2" t="str">
        <f t="shared" si="463"/>
        <v xml:space="preserve"> AD SOYAD 134</v>
      </c>
      <c r="FW136" s="7">
        <f t="shared" si="524"/>
        <v>20002.5</v>
      </c>
      <c r="FX136" s="11">
        <f>PARAMETRELER!$D$4</f>
        <v>150018.75</v>
      </c>
      <c r="FY136" s="7">
        <f t="shared" si="525"/>
        <v>2800.3500000000004</v>
      </c>
      <c r="FZ136" s="7">
        <f t="shared" si="526"/>
        <v>200.02500000000001</v>
      </c>
      <c r="GA136" s="7">
        <f t="shared" si="527"/>
        <v>17002.125</v>
      </c>
      <c r="GB136" s="7" cm="1">
        <f t="array" ref="GB136">SUMPRODUCT(--(SUM(G136,AC136,AY136,BU136,CQ136,DM136,EI136,FE136,GA136)&gt;PARAMETRELER!$D$21:$D$24), (SUM(G136,AC136,AY136,BU136,CQ136,DM136,EI136,FE136,GA136)-PARAMETRELER!$D$21:$D$24), {0.15;0.05;0.07;0.08})-SUM($H$2,H136,AD136,AZ136,BV136,CR136,DN136,EJ136,FF136)</f>
        <v>3400.4249999999993</v>
      </c>
      <c r="GC136" s="7">
        <f>PARAMETRELER!$D$16</f>
        <v>3400.4249999999993</v>
      </c>
      <c r="GD136" s="7">
        <f t="shared" si="528"/>
        <v>153019.125</v>
      </c>
      <c r="GE136" s="7">
        <f t="shared" si="529"/>
        <v>136017</v>
      </c>
      <c r="GF136" s="7">
        <f t="shared" si="530"/>
        <v>20002.5</v>
      </c>
      <c r="GG136" s="5">
        <f>PARAMETRELER!$D$6</f>
        <v>20002.5</v>
      </c>
      <c r="GH136" s="7">
        <f t="shared" si="531"/>
        <v>0</v>
      </c>
      <c r="GI136" s="7">
        <f>IF(FW136&lt;=PARAMETRELER!$D$6,0,GH136*0.00759)</f>
        <v>0</v>
      </c>
      <c r="GJ136" s="20">
        <f t="shared" si="464"/>
        <v>17002.125</v>
      </c>
      <c r="GK136" s="21">
        <f t="shared" si="465"/>
        <v>4100.5124999999998</v>
      </c>
      <c r="GL136" s="21">
        <f t="shared" si="466"/>
        <v>400.05</v>
      </c>
      <c r="GM136" s="20">
        <f t="shared" si="467"/>
        <v>24503.0625</v>
      </c>
      <c r="GN136" s="44">
        <f t="shared" si="468"/>
        <v>1000.125</v>
      </c>
      <c r="GO136" s="45">
        <f t="shared" si="469"/>
        <v>23502.9375</v>
      </c>
      <c r="GQ136" s="2">
        <v>134</v>
      </c>
      <c r="GR136" s="2" t="str">
        <f t="shared" si="470"/>
        <v xml:space="preserve"> AD SOYAD 134</v>
      </c>
      <c r="GS136" s="7">
        <f t="shared" si="532"/>
        <v>20002.5</v>
      </c>
      <c r="GT136" s="11">
        <f>PARAMETRELER!$D$4</f>
        <v>150018.75</v>
      </c>
      <c r="GU136" s="7">
        <f t="shared" si="533"/>
        <v>2800.3500000000004</v>
      </c>
      <c r="GV136" s="7">
        <f t="shared" si="534"/>
        <v>200.02500000000001</v>
      </c>
      <c r="GW136" s="7">
        <f t="shared" si="535"/>
        <v>17002.125</v>
      </c>
      <c r="GX136" s="7" cm="1">
        <f t="array" ref="GX136">SUMPRODUCT(--(SUM(G136,AC136,AY136,BU136,CQ136,DM136,EI136,FE136,GA136,GW136)&gt;PARAMETRELER!$D$21:$D$24), (SUM(G136,AC136,AY136,BU136,CQ136,DM136,EI136,FE136,GA136,GW136)-PARAMETRELER!$D$21:$D$24), {0.15;0.05;0.07;0.08})-SUM($H$2,H136,AD136,AZ136,BV136,CR136,DN136,EJ136,FF136,GB136)</f>
        <v>3400.4250000000029</v>
      </c>
      <c r="GY136" s="7">
        <f>PARAMETRELER!$D$17</f>
        <v>3400.4250000000029</v>
      </c>
      <c r="GZ136" s="7">
        <f t="shared" si="536"/>
        <v>170021.25</v>
      </c>
      <c r="HA136" s="7">
        <f t="shared" si="537"/>
        <v>153019.125</v>
      </c>
      <c r="HB136" s="7">
        <f t="shared" si="538"/>
        <v>20002.5</v>
      </c>
      <c r="HC136" s="5">
        <f>PARAMETRELER!$D$6</f>
        <v>20002.5</v>
      </c>
      <c r="HD136" s="7">
        <f t="shared" si="539"/>
        <v>0</v>
      </c>
      <c r="HE136" s="7">
        <f>IF(GS136&lt;=PARAMETRELER!$D$6,0,HD136*0.00759)</f>
        <v>0</v>
      </c>
      <c r="HF136" s="20">
        <f t="shared" si="471"/>
        <v>17002.125</v>
      </c>
      <c r="HG136" s="21">
        <f t="shared" si="472"/>
        <v>4100.5124999999998</v>
      </c>
      <c r="HH136" s="21">
        <f t="shared" si="473"/>
        <v>400.05</v>
      </c>
      <c r="HI136" s="20">
        <f t="shared" si="474"/>
        <v>24503.0625</v>
      </c>
      <c r="HJ136" s="44">
        <f t="shared" si="475"/>
        <v>1000.125</v>
      </c>
      <c r="HK136" s="45">
        <f t="shared" si="476"/>
        <v>23502.9375</v>
      </c>
      <c r="HM136" s="2">
        <v>134</v>
      </c>
      <c r="HN136" s="2" t="str">
        <f t="shared" si="477"/>
        <v xml:space="preserve"> AD SOYAD 134</v>
      </c>
      <c r="HO136" s="7">
        <f t="shared" si="540"/>
        <v>20002.5</v>
      </c>
      <c r="HP136" s="11">
        <f>PARAMETRELER!$D$4</f>
        <v>150018.75</v>
      </c>
      <c r="HQ136" s="7">
        <f t="shared" si="541"/>
        <v>2800.3500000000004</v>
      </c>
      <c r="HR136" s="7">
        <f t="shared" si="542"/>
        <v>200.02500000000001</v>
      </c>
      <c r="HS136" s="7">
        <f t="shared" si="543"/>
        <v>17002.125</v>
      </c>
      <c r="HT136" s="7" cm="1">
        <f t="array" ref="HT136">SUMPRODUCT(--(SUM(G136,AC136,AY136,BU136,CQ136,DM136,EI136,FE136,GA136,GW136,HS136)&gt;PARAMETRELER!$D$21:$D$24), (SUM(G136,AC136,AY136,BU136,CQ136,DM136,EI136,FE136,GA136,GW136,HS136)-PARAMETRELER!$D$21:$D$24), {0.15;0.05;0.07;0.08})-SUM($H$2,H136,AD136,AZ136,BV136,CR136,DN136,EJ136,FF136,GB136,GX136)</f>
        <v>3400.4249999999993</v>
      </c>
      <c r="HU136" s="7">
        <f>PARAMETRELER!$D$18</f>
        <v>3400.4249999999993</v>
      </c>
      <c r="HV136" s="7">
        <f t="shared" si="544"/>
        <v>187023.375</v>
      </c>
      <c r="HW136" s="7">
        <f t="shared" si="545"/>
        <v>170021.25</v>
      </c>
      <c r="HX136" s="7">
        <f t="shared" si="546"/>
        <v>20002.5</v>
      </c>
      <c r="HY136" s="5">
        <f>PARAMETRELER!$D$6</f>
        <v>20002.5</v>
      </c>
      <c r="HZ136" s="7">
        <f t="shared" si="547"/>
        <v>0</v>
      </c>
      <c r="IA136" s="7">
        <f>IF(HO136&lt;=PARAMETRELER!$D$6,0,HZ136*0.00759)</f>
        <v>0</v>
      </c>
      <c r="IB136" s="20">
        <f t="shared" si="478"/>
        <v>17002.125</v>
      </c>
      <c r="IC136" s="21">
        <f t="shared" si="479"/>
        <v>4100.5124999999998</v>
      </c>
      <c r="ID136" s="21">
        <f t="shared" si="480"/>
        <v>400.05</v>
      </c>
      <c r="IE136" s="20">
        <f t="shared" si="481"/>
        <v>24503.0625</v>
      </c>
      <c r="IF136" s="44">
        <f t="shared" si="482"/>
        <v>1000.125</v>
      </c>
      <c r="IG136" s="45">
        <f t="shared" si="483"/>
        <v>23502.9375</v>
      </c>
      <c r="II136" s="2">
        <v>134</v>
      </c>
      <c r="IJ136" s="2" t="str">
        <f t="shared" si="484"/>
        <v xml:space="preserve"> AD SOYAD 134</v>
      </c>
      <c r="IK136" s="7">
        <f t="shared" si="548"/>
        <v>20002.5</v>
      </c>
      <c r="IL136" s="11">
        <f>PARAMETRELER!$D$4</f>
        <v>150018.75</v>
      </c>
      <c r="IM136" s="7">
        <f t="shared" si="549"/>
        <v>2800.3500000000004</v>
      </c>
      <c r="IN136" s="7">
        <f t="shared" si="550"/>
        <v>200.02500000000001</v>
      </c>
      <c r="IO136" s="7">
        <f t="shared" si="551"/>
        <v>17002.125</v>
      </c>
      <c r="IP136" s="7" cm="1">
        <f t="array" ref="IP136">SUMPRODUCT(--(SUM(G136,AC136,AY136,BU136,CQ136,DM136,EI136,FE136,GA136,GW136,HS136,IO136)&gt;PARAMETRELER!$D$21:$D$24), (SUM(G136,AC136,AY136,BU136,CQ136,DM136,EI136,FE136,GA136,GW136,HS136,IO136)-PARAMETRELER!$D$21:$D$24), {0.15;0.05;0.07;0.08})-SUM($H$2,H136,AD136,AZ136,BV136,CR136,DN136,EJ136,FF136,GB136,GX136,HT136)</f>
        <v>3400.4249999999993</v>
      </c>
      <c r="IQ136" s="7">
        <f>PARAMETRELER!$D$19</f>
        <v>3400.4249999999993</v>
      </c>
      <c r="IR136" s="7">
        <f t="shared" si="552"/>
        <v>204025.5</v>
      </c>
      <c r="IS136" s="7">
        <f t="shared" si="553"/>
        <v>187023.375</v>
      </c>
      <c r="IT136" s="7">
        <f t="shared" si="554"/>
        <v>20002.5</v>
      </c>
      <c r="IU136" s="5">
        <f>PARAMETRELER!$D$6</f>
        <v>20002.5</v>
      </c>
      <c r="IV136" s="7">
        <f t="shared" si="555"/>
        <v>0</v>
      </c>
      <c r="IW136" s="7">
        <f>IF(IK136&lt;=PARAMETRELER!$D$6,0,IV136*0.00759)</f>
        <v>0</v>
      </c>
      <c r="IX136" s="20">
        <f t="shared" si="485"/>
        <v>17002.125</v>
      </c>
      <c r="IY136" s="21">
        <f t="shared" si="486"/>
        <v>4100.5124999999998</v>
      </c>
      <c r="IZ136" s="21">
        <f t="shared" si="487"/>
        <v>400.05</v>
      </c>
      <c r="JA136" s="20">
        <f t="shared" si="488"/>
        <v>24503.0625</v>
      </c>
      <c r="JB136" s="44">
        <f t="shared" si="489"/>
        <v>1000.125</v>
      </c>
      <c r="JC136" s="45">
        <f t="shared" si="490"/>
        <v>23502.9375</v>
      </c>
    </row>
    <row r="137" spans="1:263" ht="15.6" x14ac:dyDescent="0.3">
      <c r="A137" s="3">
        <v>135</v>
      </c>
      <c r="B137" s="3" t="str">
        <f>'YILLIK MALİYET RAPORU'!B137</f>
        <v xml:space="preserve"> AD SOYAD 135</v>
      </c>
      <c r="C137" s="4">
        <f>'YILLIK MALİYET RAPORU'!C137</f>
        <v>20002.5</v>
      </c>
      <c r="D137" s="4">
        <f>PARAMETRELER!$D$4</f>
        <v>150018.75</v>
      </c>
      <c r="E137" s="4">
        <f t="shared" si="491"/>
        <v>2800.3500000000004</v>
      </c>
      <c r="F137" s="4">
        <f t="shared" si="492"/>
        <v>200.02500000000001</v>
      </c>
      <c r="G137" s="4">
        <f t="shared" si="493"/>
        <v>17002.125</v>
      </c>
      <c r="H137" s="4" cm="1">
        <f t="array" ref="H137">SUMPRODUCT(--(SUM(G137:G137)&gt;PARAMETRELER!$D$21:$D$24), (SUM(G137:G137)-PARAMETRELER!$D$21:$D$24), {0.15;0.05;0.07;0.08})-SUM($H$2:$H$2)</f>
        <v>2550.3187499999999</v>
      </c>
      <c r="I137" s="4">
        <f>PARAMETRELER!$D$8</f>
        <v>2550.3187499999999</v>
      </c>
      <c r="J137" s="4">
        <f t="shared" si="379"/>
        <v>17002.125</v>
      </c>
      <c r="K137" s="4">
        <v>0</v>
      </c>
      <c r="L137" s="4">
        <f t="shared" si="494"/>
        <v>20002.5</v>
      </c>
      <c r="M137" s="4">
        <f>PARAMETRELER!$D$6</f>
        <v>20002.5</v>
      </c>
      <c r="N137" s="4">
        <f t="shared" si="502"/>
        <v>0</v>
      </c>
      <c r="O137" s="4">
        <f>IF(C137&lt;=PARAMETRELER!$D$6,0,N137*0.00759)</f>
        <v>0</v>
      </c>
      <c r="P137" s="20">
        <f t="shared" si="495"/>
        <v>17002.125</v>
      </c>
      <c r="Q137" s="21">
        <f t="shared" si="496"/>
        <v>4100.5124999999998</v>
      </c>
      <c r="R137" s="21">
        <f t="shared" si="497"/>
        <v>400.05</v>
      </c>
      <c r="S137" s="22">
        <f t="shared" si="498"/>
        <v>24503.0625</v>
      </c>
      <c r="T137" s="44">
        <f t="shared" si="499"/>
        <v>1000.125</v>
      </c>
      <c r="U137" s="45">
        <f t="shared" si="380"/>
        <v>23502.9375</v>
      </c>
      <c r="W137" s="3">
        <v>135</v>
      </c>
      <c r="X137" s="3" t="str">
        <f t="shared" si="500"/>
        <v xml:space="preserve"> AD SOYAD 135</v>
      </c>
      <c r="Y137" s="4">
        <f t="shared" si="501"/>
        <v>20002.5</v>
      </c>
      <c r="Z137" s="4">
        <f>PARAMETRELER!$D$4</f>
        <v>150018.75</v>
      </c>
      <c r="AA137" s="4">
        <f t="shared" si="381"/>
        <v>2800.3500000000004</v>
      </c>
      <c r="AB137" s="4">
        <f t="shared" si="382"/>
        <v>200.02500000000001</v>
      </c>
      <c r="AC137" s="4">
        <f t="shared" si="383"/>
        <v>17002.125</v>
      </c>
      <c r="AD137" s="4" cm="1">
        <f t="array" ref="AD137">SUMPRODUCT(--(SUM(G137,AC137)&gt;PARAMETRELER!$D$21:$D$24), (SUM(G137,AC137)-PARAMETRELER!$D$21:$D$24), {0.15;0.05;0.07;0.08})-SUM($H$2,H137)</f>
        <v>2550.3187499999999</v>
      </c>
      <c r="AE137" s="4">
        <f>PARAMETRELER!$D$9</f>
        <v>2550.3187499999999</v>
      </c>
      <c r="AF137" s="4">
        <f t="shared" si="384"/>
        <v>34004.25</v>
      </c>
      <c r="AG137" s="4">
        <f t="shared" si="385"/>
        <v>17002.125</v>
      </c>
      <c r="AH137" s="4">
        <f t="shared" si="386"/>
        <v>20002.5</v>
      </c>
      <c r="AI137" s="4">
        <f>PARAMETRELER!$D$6</f>
        <v>20002.5</v>
      </c>
      <c r="AJ137" s="4">
        <f t="shared" si="503"/>
        <v>0</v>
      </c>
      <c r="AK137" s="4">
        <f>IF(Y137&lt;=PARAMETRELER!$D$6,0,AJ137*0.00759)</f>
        <v>0</v>
      </c>
      <c r="AL137" s="20">
        <f t="shared" si="387"/>
        <v>17002.125</v>
      </c>
      <c r="AM137" s="21">
        <f t="shared" si="388"/>
        <v>4100.5124999999998</v>
      </c>
      <c r="AN137" s="21">
        <f t="shared" si="389"/>
        <v>400.05</v>
      </c>
      <c r="AO137" s="22">
        <f t="shared" si="390"/>
        <v>24503.0625</v>
      </c>
      <c r="AP137" s="44">
        <f t="shared" si="391"/>
        <v>1000.125</v>
      </c>
      <c r="AQ137" s="45">
        <f t="shared" si="392"/>
        <v>23502.9375</v>
      </c>
      <c r="AS137" s="3">
        <v>135</v>
      </c>
      <c r="AT137" s="3" t="str">
        <f t="shared" si="393"/>
        <v xml:space="preserve"> AD SOYAD 135</v>
      </c>
      <c r="AU137" s="4">
        <f t="shared" si="394"/>
        <v>20002.5</v>
      </c>
      <c r="AV137" s="4">
        <f>PARAMETRELER!$D$4</f>
        <v>150018.75</v>
      </c>
      <c r="AW137" s="4">
        <f t="shared" si="395"/>
        <v>2800.3500000000004</v>
      </c>
      <c r="AX137" s="4">
        <f t="shared" si="396"/>
        <v>200.02500000000001</v>
      </c>
      <c r="AY137" s="4">
        <f t="shared" si="397"/>
        <v>17002.125</v>
      </c>
      <c r="AZ137" s="4" cm="1">
        <f t="array" ref="AZ137">SUMPRODUCT(--(SUM(G137,AC137,AY137)&gt;PARAMETRELER!$D$21:$D$24), (SUM(G137,AC137,AY137)-PARAMETRELER!$D$21:$D$24), {0.15;0.05;0.07;0.08})-SUM($H$2,H137,AD137)</f>
        <v>2550.3187499999995</v>
      </c>
      <c r="BA137" s="4">
        <f>PARAMETRELER!$D$10</f>
        <v>2550.3187499999995</v>
      </c>
      <c r="BB137" s="4">
        <f t="shared" si="398"/>
        <v>51006.375</v>
      </c>
      <c r="BC137" s="4">
        <f t="shared" si="399"/>
        <v>34004.25</v>
      </c>
      <c r="BD137" s="4">
        <f t="shared" si="400"/>
        <v>20002.5</v>
      </c>
      <c r="BE137" s="4">
        <f>PARAMETRELER!$D$6</f>
        <v>20002.5</v>
      </c>
      <c r="BF137" s="4">
        <f t="shared" si="504"/>
        <v>0</v>
      </c>
      <c r="BG137" s="4">
        <f>IF(AU137&lt;=PARAMETRELER!$D$6,0,BF137*0.00759)</f>
        <v>0</v>
      </c>
      <c r="BH137" s="20">
        <f t="shared" si="401"/>
        <v>17002.125</v>
      </c>
      <c r="BI137" s="21">
        <f t="shared" si="402"/>
        <v>4100.5124999999998</v>
      </c>
      <c r="BJ137" s="21">
        <f t="shared" si="403"/>
        <v>400.05</v>
      </c>
      <c r="BK137" s="22">
        <f t="shared" si="404"/>
        <v>24503.0625</v>
      </c>
      <c r="BL137" s="44">
        <f t="shared" si="405"/>
        <v>1000.125</v>
      </c>
      <c r="BM137" s="45">
        <f t="shared" si="406"/>
        <v>23502.9375</v>
      </c>
      <c r="BO137" s="3">
        <v>135</v>
      </c>
      <c r="BP137" s="3" t="str">
        <f t="shared" si="407"/>
        <v xml:space="preserve"> AD SOYAD 135</v>
      </c>
      <c r="BQ137" s="4">
        <f t="shared" si="408"/>
        <v>20002.5</v>
      </c>
      <c r="BR137" s="4">
        <f>PARAMETRELER!$D$4</f>
        <v>150018.75</v>
      </c>
      <c r="BS137" s="4">
        <f t="shared" si="409"/>
        <v>2800.3500000000004</v>
      </c>
      <c r="BT137" s="4">
        <f t="shared" si="410"/>
        <v>200.02500000000001</v>
      </c>
      <c r="BU137" s="4">
        <f t="shared" si="411"/>
        <v>17002.125</v>
      </c>
      <c r="BV137" s="4" cm="1">
        <f t="array" ref="BV137">SUMPRODUCT(--(SUM(G137,AC137,AY137,BU137)&gt;PARAMETRELER!$D$21:$D$24), (SUM(G137,AC137,AY137,BU137)-PARAMETRELER!$D$21:$D$24), {0.15;0.05;0.07;0.08})-SUM($H$2,H137,AD137,AZ137)</f>
        <v>2550.3187500000004</v>
      </c>
      <c r="BW137" s="4">
        <f>PARAMETRELER!$D$11</f>
        <v>2550.3187500000004</v>
      </c>
      <c r="BX137" s="4">
        <f t="shared" si="412"/>
        <v>68008.5</v>
      </c>
      <c r="BY137" s="4">
        <f t="shared" si="413"/>
        <v>51006.375</v>
      </c>
      <c r="BZ137" s="4">
        <f t="shared" si="414"/>
        <v>20002.5</v>
      </c>
      <c r="CA137" s="4">
        <f>PARAMETRELER!$D$6</f>
        <v>20002.5</v>
      </c>
      <c r="CB137" s="4">
        <f t="shared" si="505"/>
        <v>0</v>
      </c>
      <c r="CC137" s="4">
        <f>IF(BQ137&lt;=PARAMETRELER!$D$6,0,CB137*0.00759)</f>
        <v>0</v>
      </c>
      <c r="CD137" s="20">
        <f t="shared" si="415"/>
        <v>17002.125</v>
      </c>
      <c r="CE137" s="21">
        <f t="shared" si="416"/>
        <v>4100.5124999999998</v>
      </c>
      <c r="CF137" s="21">
        <f t="shared" si="417"/>
        <v>400.05</v>
      </c>
      <c r="CG137" s="22">
        <f t="shared" si="418"/>
        <v>24503.0625</v>
      </c>
      <c r="CH137" s="44">
        <f t="shared" si="419"/>
        <v>1000.125</v>
      </c>
      <c r="CI137" s="45">
        <f t="shared" si="420"/>
        <v>23502.9375</v>
      </c>
      <c r="CK137" s="3">
        <v>135</v>
      </c>
      <c r="CL137" s="3" t="str">
        <f t="shared" si="421"/>
        <v xml:space="preserve"> AD SOYAD 135</v>
      </c>
      <c r="CM137" s="4">
        <f t="shared" si="422"/>
        <v>20002.5</v>
      </c>
      <c r="CN137" s="4">
        <f>PARAMETRELER!$D$4</f>
        <v>150018.75</v>
      </c>
      <c r="CO137" s="4">
        <f t="shared" si="423"/>
        <v>2800.3500000000004</v>
      </c>
      <c r="CP137" s="4">
        <f t="shared" si="424"/>
        <v>200.02500000000001</v>
      </c>
      <c r="CQ137" s="4">
        <f t="shared" si="425"/>
        <v>17002.125</v>
      </c>
      <c r="CR137" s="4" cm="1">
        <f t="array" ref="CR137">SUMPRODUCT(--(SUM(G137,AC137,AY137,BU137,CQ137)&gt;PARAMETRELER!$D$21:$D$24), (SUM(G137,AC137,AY137,BU137,CQ137)-PARAMETRELER!$D$21:$D$24), {0.15;0.05;0.07;0.08})-SUM($H$2,H137,AD137,AZ137,BV137)</f>
        <v>2550.3187500000004</v>
      </c>
      <c r="CS137" s="4">
        <f>PARAMETRELER!$D$12</f>
        <v>2550.3187500000004</v>
      </c>
      <c r="CT137" s="4">
        <f t="shared" si="426"/>
        <v>85010.625</v>
      </c>
      <c r="CU137" s="4">
        <f t="shared" si="427"/>
        <v>68008.5</v>
      </c>
      <c r="CV137" s="4">
        <f t="shared" si="428"/>
        <v>20002.5</v>
      </c>
      <c r="CW137" s="4">
        <f>PARAMETRELER!$D$6</f>
        <v>20002.5</v>
      </c>
      <c r="CX137" s="4">
        <f t="shared" si="506"/>
        <v>0</v>
      </c>
      <c r="CY137" s="4">
        <f>IF(CM137&lt;=PARAMETRELER!$D$6,0,CX137*0.00759)</f>
        <v>0</v>
      </c>
      <c r="CZ137" s="20">
        <f t="shared" si="429"/>
        <v>17002.125</v>
      </c>
      <c r="DA137" s="21">
        <f t="shared" si="430"/>
        <v>4100.5124999999998</v>
      </c>
      <c r="DB137" s="21">
        <f t="shared" si="431"/>
        <v>400.05</v>
      </c>
      <c r="DC137" s="22">
        <f t="shared" si="432"/>
        <v>24503.0625</v>
      </c>
      <c r="DD137" s="44">
        <f t="shared" si="433"/>
        <v>1000.125</v>
      </c>
      <c r="DE137" s="45">
        <f t="shared" si="434"/>
        <v>23502.9375</v>
      </c>
      <c r="DG137" s="3">
        <v>135</v>
      </c>
      <c r="DH137" s="3" t="str">
        <f t="shared" si="435"/>
        <v xml:space="preserve"> AD SOYAD 135</v>
      </c>
      <c r="DI137" s="4">
        <f t="shared" si="436"/>
        <v>20002.5</v>
      </c>
      <c r="DJ137" s="4">
        <f>PARAMETRELER!$D$4</f>
        <v>150018.75</v>
      </c>
      <c r="DK137" s="4">
        <f t="shared" si="437"/>
        <v>2800.3500000000004</v>
      </c>
      <c r="DL137" s="4">
        <f t="shared" si="438"/>
        <v>200.02500000000001</v>
      </c>
      <c r="DM137" s="4">
        <f t="shared" si="439"/>
        <v>17002.125</v>
      </c>
      <c r="DN137" s="4" cm="1">
        <f t="array" ref="DN137">SUMPRODUCT(--(SUM(G137,AC137,AY137,BU137,CQ137,DM137)&gt;PARAMETRELER!$D$21:$D$24), (SUM(G137,AC137,AY137,BU137,CQ137,DM137)-PARAMETRELER!$D$21:$D$24), {0.15;0.05;0.07;0.08})-SUM($H$2,H137,AD137,AZ137,BV137,CR137)</f>
        <v>2550.3187499999985</v>
      </c>
      <c r="DO137" s="4">
        <f>PARAMETRELER!$D$13</f>
        <v>2550.3187499999985</v>
      </c>
      <c r="DP137" s="4">
        <f t="shared" si="440"/>
        <v>102012.75</v>
      </c>
      <c r="DQ137" s="4">
        <f t="shared" si="441"/>
        <v>85010.625</v>
      </c>
      <c r="DR137" s="4">
        <f t="shared" si="442"/>
        <v>20002.5</v>
      </c>
      <c r="DS137" s="4">
        <f>PARAMETRELER!$D$6</f>
        <v>20002.5</v>
      </c>
      <c r="DT137" s="4">
        <f t="shared" si="507"/>
        <v>0</v>
      </c>
      <c r="DU137" s="4">
        <f>IF(DI137&lt;=PARAMETRELER!$D$6,0,DT137*0.00759)</f>
        <v>0</v>
      </c>
      <c r="DV137" s="20">
        <f t="shared" si="443"/>
        <v>17002.125</v>
      </c>
      <c r="DW137" s="21">
        <f t="shared" si="444"/>
        <v>4100.5124999999998</v>
      </c>
      <c r="DX137" s="21">
        <f t="shared" si="445"/>
        <v>400.05</v>
      </c>
      <c r="DY137" s="22">
        <f t="shared" si="446"/>
        <v>24503.0625</v>
      </c>
      <c r="DZ137" s="44">
        <f t="shared" si="447"/>
        <v>1000.125</v>
      </c>
      <c r="EA137" s="45">
        <f t="shared" si="448"/>
        <v>23502.9375</v>
      </c>
      <c r="EC137" s="3">
        <v>135</v>
      </c>
      <c r="ED137" s="3" t="str">
        <f t="shared" si="449"/>
        <v xml:space="preserve"> AD SOYAD 135</v>
      </c>
      <c r="EE137" s="4">
        <f t="shared" si="508"/>
        <v>20002.5</v>
      </c>
      <c r="EF137" s="4">
        <f>PARAMETRELER!$D$4</f>
        <v>150018.75</v>
      </c>
      <c r="EG137" s="4">
        <f t="shared" si="509"/>
        <v>2800.3500000000004</v>
      </c>
      <c r="EH137" s="4">
        <f t="shared" si="510"/>
        <v>200.02500000000001</v>
      </c>
      <c r="EI137" s="4">
        <f t="shared" si="511"/>
        <v>17002.125</v>
      </c>
      <c r="EJ137" s="4" cm="1">
        <f t="array" ref="EJ137">SUMPRODUCT(--(SUM(G137,AC137,AY137,BU137,CQ137,DM137,EI137)&gt;PARAMETRELER!$D$21:$D$24), (SUM(G137,AC137,AY137,BU137,CQ137,DM137,EI137)-PARAMETRELER!$D$21:$D$24), {0.15;0.05;0.07;0.08})-SUM($H$2,H137,AD137,AZ137,BV137,CR137,DN137)</f>
        <v>3001.0625000000036</v>
      </c>
      <c r="EK137" s="4">
        <f>PARAMETRELER!$D$14</f>
        <v>3001.0625000000036</v>
      </c>
      <c r="EL137" s="4">
        <f t="shared" si="512"/>
        <v>119014.875</v>
      </c>
      <c r="EM137" s="4">
        <f t="shared" si="513"/>
        <v>102012.75</v>
      </c>
      <c r="EN137" s="4">
        <f t="shared" si="514"/>
        <v>20002.5</v>
      </c>
      <c r="EO137" s="4">
        <f>PARAMETRELER!$D$6</f>
        <v>20002.5</v>
      </c>
      <c r="EP137" s="4">
        <f t="shared" si="515"/>
        <v>0</v>
      </c>
      <c r="EQ137" s="4">
        <f>IF(EE137&lt;=PARAMETRELER!$D$6,0,EP137*0.00759)</f>
        <v>0</v>
      </c>
      <c r="ER137" s="20">
        <f t="shared" si="450"/>
        <v>17002.125</v>
      </c>
      <c r="ES137" s="21">
        <f t="shared" si="451"/>
        <v>4100.5124999999998</v>
      </c>
      <c r="ET137" s="21">
        <f t="shared" si="452"/>
        <v>400.05</v>
      </c>
      <c r="EU137" s="22">
        <f t="shared" si="453"/>
        <v>24503.0625</v>
      </c>
      <c r="EV137" s="44">
        <f t="shared" si="454"/>
        <v>1000.125</v>
      </c>
      <c r="EW137" s="45">
        <f t="shared" si="455"/>
        <v>23502.9375</v>
      </c>
      <c r="EY137" s="3">
        <v>135</v>
      </c>
      <c r="EZ137" s="3" t="str">
        <f t="shared" si="456"/>
        <v xml:space="preserve"> AD SOYAD 135</v>
      </c>
      <c r="FA137" s="4">
        <f t="shared" si="516"/>
        <v>20002.5</v>
      </c>
      <c r="FB137" s="4">
        <f>PARAMETRELER!$D$4</f>
        <v>150018.75</v>
      </c>
      <c r="FC137" s="4">
        <f t="shared" si="517"/>
        <v>2800.3500000000004</v>
      </c>
      <c r="FD137" s="4">
        <f t="shared" si="518"/>
        <v>200.02500000000001</v>
      </c>
      <c r="FE137" s="4">
        <f t="shared" si="519"/>
        <v>17002.125</v>
      </c>
      <c r="FF137" s="4" cm="1">
        <f t="array" ref="FF137">SUMPRODUCT(--(SUM(G137,AC137,AY137,BU137,CQ137,DM137,EI137,FE137)&gt;PARAMETRELER!$D$21:$D$24), (SUM(G137,AC137,AY137,BU137,CQ137,DM137,EI137,FE137)-PARAMETRELER!$D$21:$D$24), {0.15;0.05;0.07;0.08})-SUM($H$2,H137,AD137,AZ137,BV137,CR137,DN137,EJ137)</f>
        <v>3400.4249999999956</v>
      </c>
      <c r="FG137" s="4">
        <f>PARAMETRELER!$D$15</f>
        <v>3400.4249999999956</v>
      </c>
      <c r="FH137" s="4">
        <f t="shared" si="520"/>
        <v>136017</v>
      </c>
      <c r="FI137" s="4">
        <f t="shared" si="521"/>
        <v>119014.875</v>
      </c>
      <c r="FJ137" s="4">
        <f t="shared" si="522"/>
        <v>20002.5</v>
      </c>
      <c r="FK137" s="4">
        <f>PARAMETRELER!$D$6</f>
        <v>20002.5</v>
      </c>
      <c r="FL137" s="4">
        <f t="shared" si="523"/>
        <v>0</v>
      </c>
      <c r="FM137" s="4">
        <f>IF(FA137&lt;=PARAMETRELER!$D$6,0,FL137*0.00759)</f>
        <v>0</v>
      </c>
      <c r="FN137" s="20">
        <f t="shared" si="457"/>
        <v>17002.125</v>
      </c>
      <c r="FO137" s="21">
        <f t="shared" si="458"/>
        <v>4100.5124999999998</v>
      </c>
      <c r="FP137" s="21">
        <f t="shared" si="459"/>
        <v>400.05</v>
      </c>
      <c r="FQ137" s="22">
        <f t="shared" si="460"/>
        <v>24503.0625</v>
      </c>
      <c r="FR137" s="44">
        <f t="shared" si="461"/>
        <v>1000.125</v>
      </c>
      <c r="FS137" s="45">
        <f t="shared" si="462"/>
        <v>23502.9375</v>
      </c>
      <c r="FU137" s="3">
        <v>135</v>
      </c>
      <c r="FV137" s="3" t="str">
        <f t="shared" si="463"/>
        <v xml:space="preserve"> AD SOYAD 135</v>
      </c>
      <c r="FW137" s="4">
        <f t="shared" si="524"/>
        <v>20002.5</v>
      </c>
      <c r="FX137" s="4">
        <f>PARAMETRELER!$D$4</f>
        <v>150018.75</v>
      </c>
      <c r="FY137" s="4">
        <f t="shared" si="525"/>
        <v>2800.3500000000004</v>
      </c>
      <c r="FZ137" s="4">
        <f t="shared" si="526"/>
        <v>200.02500000000001</v>
      </c>
      <c r="GA137" s="4">
        <f t="shared" si="527"/>
        <v>17002.125</v>
      </c>
      <c r="GB137" s="4" cm="1">
        <f t="array" ref="GB137">SUMPRODUCT(--(SUM(G137,AC137,AY137,BU137,CQ137,DM137,EI137,FE137,GA137)&gt;PARAMETRELER!$D$21:$D$24), (SUM(G137,AC137,AY137,BU137,CQ137,DM137,EI137,FE137,GA137)-PARAMETRELER!$D$21:$D$24), {0.15;0.05;0.07;0.08})-SUM($H$2,H137,AD137,AZ137,BV137,CR137,DN137,EJ137,FF137)</f>
        <v>3400.4249999999993</v>
      </c>
      <c r="GC137" s="4">
        <f>PARAMETRELER!$D$16</f>
        <v>3400.4249999999993</v>
      </c>
      <c r="GD137" s="4">
        <f t="shared" si="528"/>
        <v>153019.125</v>
      </c>
      <c r="GE137" s="4">
        <f t="shared" si="529"/>
        <v>136017</v>
      </c>
      <c r="GF137" s="4">
        <f t="shared" si="530"/>
        <v>20002.5</v>
      </c>
      <c r="GG137" s="4">
        <f>PARAMETRELER!$D$6</f>
        <v>20002.5</v>
      </c>
      <c r="GH137" s="4">
        <f t="shared" si="531"/>
        <v>0</v>
      </c>
      <c r="GI137" s="4">
        <f>IF(FW137&lt;=PARAMETRELER!$D$6,0,GH137*0.00759)</f>
        <v>0</v>
      </c>
      <c r="GJ137" s="20">
        <f t="shared" si="464"/>
        <v>17002.125</v>
      </c>
      <c r="GK137" s="21">
        <f t="shared" si="465"/>
        <v>4100.5124999999998</v>
      </c>
      <c r="GL137" s="21">
        <f t="shared" si="466"/>
        <v>400.05</v>
      </c>
      <c r="GM137" s="22">
        <f t="shared" si="467"/>
        <v>24503.0625</v>
      </c>
      <c r="GN137" s="44">
        <f t="shared" si="468"/>
        <v>1000.125</v>
      </c>
      <c r="GO137" s="45">
        <f t="shared" si="469"/>
        <v>23502.9375</v>
      </c>
      <c r="GQ137" s="3">
        <v>135</v>
      </c>
      <c r="GR137" s="3" t="str">
        <f t="shared" si="470"/>
        <v xml:space="preserve"> AD SOYAD 135</v>
      </c>
      <c r="GS137" s="4">
        <f t="shared" si="532"/>
        <v>20002.5</v>
      </c>
      <c r="GT137" s="4">
        <f>PARAMETRELER!$D$4</f>
        <v>150018.75</v>
      </c>
      <c r="GU137" s="4">
        <f t="shared" si="533"/>
        <v>2800.3500000000004</v>
      </c>
      <c r="GV137" s="4">
        <f t="shared" si="534"/>
        <v>200.02500000000001</v>
      </c>
      <c r="GW137" s="4">
        <f t="shared" si="535"/>
        <v>17002.125</v>
      </c>
      <c r="GX137" s="4" cm="1">
        <f t="array" ref="GX137">SUMPRODUCT(--(SUM(G137,AC137,AY137,BU137,CQ137,DM137,EI137,FE137,GA137,GW137)&gt;PARAMETRELER!$D$21:$D$24), (SUM(G137,AC137,AY137,BU137,CQ137,DM137,EI137,FE137,GA137,GW137)-PARAMETRELER!$D$21:$D$24), {0.15;0.05;0.07;0.08})-SUM($H$2,H137,AD137,AZ137,BV137,CR137,DN137,EJ137,FF137,GB137)</f>
        <v>3400.4250000000029</v>
      </c>
      <c r="GY137" s="4">
        <f>PARAMETRELER!$D$17</f>
        <v>3400.4250000000029</v>
      </c>
      <c r="GZ137" s="4">
        <f t="shared" si="536"/>
        <v>170021.25</v>
      </c>
      <c r="HA137" s="4">
        <f t="shared" si="537"/>
        <v>153019.125</v>
      </c>
      <c r="HB137" s="4">
        <f t="shared" si="538"/>
        <v>20002.5</v>
      </c>
      <c r="HC137" s="4">
        <f>PARAMETRELER!$D$6</f>
        <v>20002.5</v>
      </c>
      <c r="HD137" s="4">
        <f t="shared" si="539"/>
        <v>0</v>
      </c>
      <c r="HE137" s="4">
        <f>IF(GS137&lt;=PARAMETRELER!$D$6,0,HD137*0.00759)</f>
        <v>0</v>
      </c>
      <c r="HF137" s="20">
        <f t="shared" si="471"/>
        <v>17002.125</v>
      </c>
      <c r="HG137" s="21">
        <f t="shared" si="472"/>
        <v>4100.5124999999998</v>
      </c>
      <c r="HH137" s="21">
        <f t="shared" si="473"/>
        <v>400.05</v>
      </c>
      <c r="HI137" s="22">
        <f t="shared" si="474"/>
        <v>24503.0625</v>
      </c>
      <c r="HJ137" s="44">
        <f t="shared" si="475"/>
        <v>1000.125</v>
      </c>
      <c r="HK137" s="45">
        <f t="shared" si="476"/>
        <v>23502.9375</v>
      </c>
      <c r="HM137" s="3">
        <v>135</v>
      </c>
      <c r="HN137" s="3" t="str">
        <f t="shared" si="477"/>
        <v xml:space="preserve"> AD SOYAD 135</v>
      </c>
      <c r="HO137" s="4">
        <f t="shared" si="540"/>
        <v>20002.5</v>
      </c>
      <c r="HP137" s="4">
        <f>PARAMETRELER!$D$4</f>
        <v>150018.75</v>
      </c>
      <c r="HQ137" s="4">
        <f t="shared" si="541"/>
        <v>2800.3500000000004</v>
      </c>
      <c r="HR137" s="4">
        <f t="shared" si="542"/>
        <v>200.02500000000001</v>
      </c>
      <c r="HS137" s="4">
        <f t="shared" si="543"/>
        <v>17002.125</v>
      </c>
      <c r="HT137" s="4" cm="1">
        <f t="array" ref="HT137">SUMPRODUCT(--(SUM(G137,AC137,AY137,BU137,CQ137,DM137,EI137,FE137,GA137,GW137,HS137)&gt;PARAMETRELER!$D$21:$D$24), (SUM(G137,AC137,AY137,BU137,CQ137,DM137,EI137,FE137,GA137,GW137,HS137)-PARAMETRELER!$D$21:$D$24), {0.15;0.05;0.07;0.08})-SUM($H$2,H137,AD137,AZ137,BV137,CR137,DN137,EJ137,FF137,GB137,GX137)</f>
        <v>3400.4249999999993</v>
      </c>
      <c r="HU137" s="4">
        <f>PARAMETRELER!$D$18</f>
        <v>3400.4249999999993</v>
      </c>
      <c r="HV137" s="4">
        <f t="shared" si="544"/>
        <v>187023.375</v>
      </c>
      <c r="HW137" s="4">
        <f t="shared" si="545"/>
        <v>170021.25</v>
      </c>
      <c r="HX137" s="4">
        <f t="shared" si="546"/>
        <v>20002.5</v>
      </c>
      <c r="HY137" s="4">
        <f>PARAMETRELER!$D$6</f>
        <v>20002.5</v>
      </c>
      <c r="HZ137" s="4">
        <f t="shared" si="547"/>
        <v>0</v>
      </c>
      <c r="IA137" s="4">
        <f>IF(HO137&lt;=PARAMETRELER!$D$6,0,HZ137*0.00759)</f>
        <v>0</v>
      </c>
      <c r="IB137" s="20">
        <f t="shared" si="478"/>
        <v>17002.125</v>
      </c>
      <c r="IC137" s="21">
        <f t="shared" si="479"/>
        <v>4100.5124999999998</v>
      </c>
      <c r="ID137" s="21">
        <f t="shared" si="480"/>
        <v>400.05</v>
      </c>
      <c r="IE137" s="22">
        <f t="shared" si="481"/>
        <v>24503.0625</v>
      </c>
      <c r="IF137" s="44">
        <f t="shared" si="482"/>
        <v>1000.125</v>
      </c>
      <c r="IG137" s="45">
        <f t="shared" si="483"/>
        <v>23502.9375</v>
      </c>
      <c r="II137" s="3">
        <v>135</v>
      </c>
      <c r="IJ137" s="3" t="str">
        <f t="shared" si="484"/>
        <v xml:space="preserve"> AD SOYAD 135</v>
      </c>
      <c r="IK137" s="4">
        <f t="shared" si="548"/>
        <v>20002.5</v>
      </c>
      <c r="IL137" s="4">
        <f>PARAMETRELER!$D$4</f>
        <v>150018.75</v>
      </c>
      <c r="IM137" s="4">
        <f t="shared" si="549"/>
        <v>2800.3500000000004</v>
      </c>
      <c r="IN137" s="4">
        <f t="shared" si="550"/>
        <v>200.02500000000001</v>
      </c>
      <c r="IO137" s="4">
        <f t="shared" si="551"/>
        <v>17002.125</v>
      </c>
      <c r="IP137" s="4" cm="1">
        <f t="array" ref="IP137">SUMPRODUCT(--(SUM(G137,AC137,AY137,BU137,CQ137,DM137,EI137,FE137,GA137,GW137,HS137,IO137)&gt;PARAMETRELER!$D$21:$D$24), (SUM(G137,AC137,AY137,BU137,CQ137,DM137,EI137,FE137,GA137,GW137,HS137,IO137)-PARAMETRELER!$D$21:$D$24), {0.15;0.05;0.07;0.08})-SUM($H$2,H137,AD137,AZ137,BV137,CR137,DN137,EJ137,FF137,GB137,GX137,HT137)</f>
        <v>3400.4249999999993</v>
      </c>
      <c r="IQ137" s="4">
        <f>PARAMETRELER!$D$19</f>
        <v>3400.4249999999993</v>
      </c>
      <c r="IR137" s="4">
        <f t="shared" si="552"/>
        <v>204025.5</v>
      </c>
      <c r="IS137" s="4">
        <f t="shared" si="553"/>
        <v>187023.375</v>
      </c>
      <c r="IT137" s="4">
        <f t="shared" si="554"/>
        <v>20002.5</v>
      </c>
      <c r="IU137" s="4">
        <f>PARAMETRELER!$D$6</f>
        <v>20002.5</v>
      </c>
      <c r="IV137" s="4">
        <f t="shared" si="555"/>
        <v>0</v>
      </c>
      <c r="IW137" s="4">
        <f>IF(IK137&lt;=PARAMETRELER!$D$6,0,IV137*0.00759)</f>
        <v>0</v>
      </c>
      <c r="IX137" s="20">
        <f t="shared" si="485"/>
        <v>17002.125</v>
      </c>
      <c r="IY137" s="21">
        <f t="shared" si="486"/>
        <v>4100.5124999999998</v>
      </c>
      <c r="IZ137" s="21">
        <f t="shared" si="487"/>
        <v>400.05</v>
      </c>
      <c r="JA137" s="22">
        <f t="shared" si="488"/>
        <v>24503.0625</v>
      </c>
      <c r="JB137" s="44">
        <f t="shared" si="489"/>
        <v>1000.125</v>
      </c>
      <c r="JC137" s="45">
        <f t="shared" si="490"/>
        <v>23502.9375</v>
      </c>
    </row>
    <row r="138" spans="1:263" ht="15.6" x14ac:dyDescent="0.3">
      <c r="A138" s="2">
        <v>136</v>
      </c>
      <c r="B138" s="2" t="str">
        <f>'YILLIK MALİYET RAPORU'!B138</f>
        <v xml:space="preserve"> AD SOYAD 136</v>
      </c>
      <c r="C138" s="7">
        <f>'YILLIK MALİYET RAPORU'!C138</f>
        <v>20002.5</v>
      </c>
      <c r="D138" s="11">
        <f>PARAMETRELER!$D$4</f>
        <v>150018.75</v>
      </c>
      <c r="E138" s="7">
        <f t="shared" si="491"/>
        <v>2800.3500000000004</v>
      </c>
      <c r="F138" s="7">
        <f t="shared" si="492"/>
        <v>200.02500000000001</v>
      </c>
      <c r="G138" s="7">
        <f t="shared" si="493"/>
        <v>17002.125</v>
      </c>
      <c r="H138" s="7" cm="1">
        <f t="array" ref="H138">SUMPRODUCT(--(SUM(G138:G138)&gt;PARAMETRELER!$D$21:$D$24), (SUM(G138:G138)-PARAMETRELER!$D$21:$D$24), {0.15;0.05;0.07;0.08})-SUM($H$2:$H$2)</f>
        <v>2550.3187499999999</v>
      </c>
      <c r="I138" s="7">
        <f>PARAMETRELER!$D$8</f>
        <v>2550.3187499999999</v>
      </c>
      <c r="J138" s="7">
        <f t="shared" si="379"/>
        <v>17002.125</v>
      </c>
      <c r="K138" s="7">
        <v>0</v>
      </c>
      <c r="L138" s="7">
        <f t="shared" si="494"/>
        <v>20002.5</v>
      </c>
      <c r="M138" s="5">
        <f>PARAMETRELER!$D$6</f>
        <v>20002.5</v>
      </c>
      <c r="N138" s="7">
        <f t="shared" si="502"/>
        <v>0</v>
      </c>
      <c r="O138" s="7">
        <f>IF(C138&lt;=PARAMETRELER!$D$6,0,N138*0.00759)</f>
        <v>0</v>
      </c>
      <c r="P138" s="20">
        <f t="shared" si="495"/>
        <v>17002.125</v>
      </c>
      <c r="Q138" s="21">
        <f t="shared" si="496"/>
        <v>4100.5124999999998</v>
      </c>
      <c r="R138" s="21">
        <f t="shared" si="497"/>
        <v>400.05</v>
      </c>
      <c r="S138" s="20">
        <f t="shared" si="498"/>
        <v>24503.0625</v>
      </c>
      <c r="T138" s="44">
        <f t="shared" si="499"/>
        <v>1000.125</v>
      </c>
      <c r="U138" s="45">
        <f t="shared" si="380"/>
        <v>23502.9375</v>
      </c>
      <c r="W138" s="2">
        <v>136</v>
      </c>
      <c r="X138" s="2" t="str">
        <f t="shared" si="500"/>
        <v xml:space="preserve"> AD SOYAD 136</v>
      </c>
      <c r="Y138" s="7">
        <f t="shared" si="501"/>
        <v>20002.5</v>
      </c>
      <c r="Z138" s="11">
        <f>PARAMETRELER!$D$4</f>
        <v>150018.75</v>
      </c>
      <c r="AA138" s="7">
        <f t="shared" si="381"/>
        <v>2800.3500000000004</v>
      </c>
      <c r="AB138" s="7">
        <f t="shared" si="382"/>
        <v>200.02500000000001</v>
      </c>
      <c r="AC138" s="7">
        <f t="shared" si="383"/>
        <v>17002.125</v>
      </c>
      <c r="AD138" s="7" cm="1">
        <f t="array" ref="AD138">SUMPRODUCT(--(SUM(G138,AC138)&gt;PARAMETRELER!$D$21:$D$24), (SUM(G138,AC138)-PARAMETRELER!$D$21:$D$24), {0.15;0.05;0.07;0.08})-SUM($H$2,H138)</f>
        <v>2550.3187499999999</v>
      </c>
      <c r="AE138" s="7">
        <f>PARAMETRELER!$D$9</f>
        <v>2550.3187499999999</v>
      </c>
      <c r="AF138" s="7">
        <f t="shared" si="384"/>
        <v>34004.25</v>
      </c>
      <c r="AG138" s="7">
        <f t="shared" si="385"/>
        <v>17002.125</v>
      </c>
      <c r="AH138" s="7">
        <f t="shared" si="386"/>
        <v>20002.5</v>
      </c>
      <c r="AI138" s="5">
        <f>PARAMETRELER!$D$6</f>
        <v>20002.5</v>
      </c>
      <c r="AJ138" s="7">
        <f t="shared" si="503"/>
        <v>0</v>
      </c>
      <c r="AK138" s="7">
        <f>IF(Y138&lt;=PARAMETRELER!$D$6,0,AJ138*0.00759)</f>
        <v>0</v>
      </c>
      <c r="AL138" s="20">
        <f t="shared" si="387"/>
        <v>17002.125</v>
      </c>
      <c r="AM138" s="21">
        <f t="shared" si="388"/>
        <v>4100.5124999999998</v>
      </c>
      <c r="AN138" s="21">
        <f t="shared" si="389"/>
        <v>400.05</v>
      </c>
      <c r="AO138" s="20">
        <f t="shared" si="390"/>
        <v>24503.0625</v>
      </c>
      <c r="AP138" s="44">
        <f t="shared" si="391"/>
        <v>1000.125</v>
      </c>
      <c r="AQ138" s="45">
        <f t="shared" si="392"/>
        <v>23502.9375</v>
      </c>
      <c r="AS138" s="2">
        <v>136</v>
      </c>
      <c r="AT138" s="2" t="str">
        <f t="shared" si="393"/>
        <v xml:space="preserve"> AD SOYAD 136</v>
      </c>
      <c r="AU138" s="7">
        <f t="shared" si="394"/>
        <v>20002.5</v>
      </c>
      <c r="AV138" s="11">
        <f>PARAMETRELER!$D$4</f>
        <v>150018.75</v>
      </c>
      <c r="AW138" s="7">
        <f t="shared" si="395"/>
        <v>2800.3500000000004</v>
      </c>
      <c r="AX138" s="7">
        <f t="shared" si="396"/>
        <v>200.02500000000001</v>
      </c>
      <c r="AY138" s="7">
        <f t="shared" si="397"/>
        <v>17002.125</v>
      </c>
      <c r="AZ138" s="7" cm="1">
        <f t="array" ref="AZ138">SUMPRODUCT(--(SUM(G138,AC138,AY138)&gt;PARAMETRELER!$D$21:$D$24), (SUM(G138,AC138,AY138)-PARAMETRELER!$D$21:$D$24), {0.15;0.05;0.07;0.08})-SUM($H$2,H138,AD138)</f>
        <v>2550.3187499999995</v>
      </c>
      <c r="BA138" s="7">
        <f>PARAMETRELER!$D$10</f>
        <v>2550.3187499999995</v>
      </c>
      <c r="BB138" s="7">
        <f t="shared" si="398"/>
        <v>51006.375</v>
      </c>
      <c r="BC138" s="7">
        <f t="shared" si="399"/>
        <v>34004.25</v>
      </c>
      <c r="BD138" s="7">
        <f t="shared" si="400"/>
        <v>20002.5</v>
      </c>
      <c r="BE138" s="5">
        <f>PARAMETRELER!$D$6</f>
        <v>20002.5</v>
      </c>
      <c r="BF138" s="7">
        <f t="shared" si="504"/>
        <v>0</v>
      </c>
      <c r="BG138" s="7">
        <f>IF(AU138&lt;=PARAMETRELER!$D$6,0,BF138*0.00759)</f>
        <v>0</v>
      </c>
      <c r="BH138" s="20">
        <f t="shared" si="401"/>
        <v>17002.125</v>
      </c>
      <c r="BI138" s="21">
        <f t="shared" si="402"/>
        <v>4100.5124999999998</v>
      </c>
      <c r="BJ138" s="21">
        <f t="shared" si="403"/>
        <v>400.05</v>
      </c>
      <c r="BK138" s="20">
        <f t="shared" si="404"/>
        <v>24503.0625</v>
      </c>
      <c r="BL138" s="44">
        <f t="shared" si="405"/>
        <v>1000.125</v>
      </c>
      <c r="BM138" s="45">
        <f t="shared" si="406"/>
        <v>23502.9375</v>
      </c>
      <c r="BO138" s="2">
        <v>136</v>
      </c>
      <c r="BP138" s="2" t="str">
        <f t="shared" si="407"/>
        <v xml:space="preserve"> AD SOYAD 136</v>
      </c>
      <c r="BQ138" s="7">
        <f t="shared" si="408"/>
        <v>20002.5</v>
      </c>
      <c r="BR138" s="11">
        <f>PARAMETRELER!$D$4</f>
        <v>150018.75</v>
      </c>
      <c r="BS138" s="7">
        <f t="shared" si="409"/>
        <v>2800.3500000000004</v>
      </c>
      <c r="BT138" s="7">
        <f t="shared" si="410"/>
        <v>200.02500000000001</v>
      </c>
      <c r="BU138" s="7">
        <f t="shared" si="411"/>
        <v>17002.125</v>
      </c>
      <c r="BV138" s="7" cm="1">
        <f t="array" ref="BV138">SUMPRODUCT(--(SUM(G138,AC138,AY138,BU138)&gt;PARAMETRELER!$D$21:$D$24), (SUM(G138,AC138,AY138,BU138)-PARAMETRELER!$D$21:$D$24), {0.15;0.05;0.07;0.08})-SUM($H$2,H138,AD138,AZ138)</f>
        <v>2550.3187500000004</v>
      </c>
      <c r="BW138" s="7">
        <f>PARAMETRELER!$D$11</f>
        <v>2550.3187500000004</v>
      </c>
      <c r="BX138" s="7">
        <f t="shared" si="412"/>
        <v>68008.5</v>
      </c>
      <c r="BY138" s="7">
        <f t="shared" si="413"/>
        <v>51006.375</v>
      </c>
      <c r="BZ138" s="7">
        <f t="shared" si="414"/>
        <v>20002.5</v>
      </c>
      <c r="CA138" s="5">
        <f>PARAMETRELER!$D$6</f>
        <v>20002.5</v>
      </c>
      <c r="CB138" s="7">
        <f t="shared" si="505"/>
        <v>0</v>
      </c>
      <c r="CC138" s="7">
        <f>IF(BQ138&lt;=PARAMETRELER!$D$6,0,CB138*0.00759)</f>
        <v>0</v>
      </c>
      <c r="CD138" s="20">
        <f t="shared" si="415"/>
        <v>17002.125</v>
      </c>
      <c r="CE138" s="21">
        <f t="shared" si="416"/>
        <v>4100.5124999999998</v>
      </c>
      <c r="CF138" s="21">
        <f t="shared" si="417"/>
        <v>400.05</v>
      </c>
      <c r="CG138" s="20">
        <f t="shared" si="418"/>
        <v>24503.0625</v>
      </c>
      <c r="CH138" s="44">
        <f t="shared" si="419"/>
        <v>1000.125</v>
      </c>
      <c r="CI138" s="45">
        <f t="shared" si="420"/>
        <v>23502.9375</v>
      </c>
      <c r="CK138" s="2">
        <v>136</v>
      </c>
      <c r="CL138" s="2" t="str">
        <f t="shared" si="421"/>
        <v xml:space="preserve"> AD SOYAD 136</v>
      </c>
      <c r="CM138" s="7">
        <f t="shared" si="422"/>
        <v>20002.5</v>
      </c>
      <c r="CN138" s="11">
        <f>PARAMETRELER!$D$4</f>
        <v>150018.75</v>
      </c>
      <c r="CO138" s="7">
        <f t="shared" si="423"/>
        <v>2800.3500000000004</v>
      </c>
      <c r="CP138" s="7">
        <f t="shared" si="424"/>
        <v>200.02500000000001</v>
      </c>
      <c r="CQ138" s="7">
        <f t="shared" si="425"/>
        <v>17002.125</v>
      </c>
      <c r="CR138" s="7" cm="1">
        <f t="array" ref="CR138">SUMPRODUCT(--(SUM(G138,AC138,AY138,BU138,CQ138)&gt;PARAMETRELER!$D$21:$D$24), (SUM(G138,AC138,AY138,BU138,CQ138)-PARAMETRELER!$D$21:$D$24), {0.15;0.05;0.07;0.08})-SUM($H$2,H138,AD138,AZ138,BV138)</f>
        <v>2550.3187500000004</v>
      </c>
      <c r="CS138" s="7">
        <f>PARAMETRELER!$D$12</f>
        <v>2550.3187500000004</v>
      </c>
      <c r="CT138" s="7">
        <f t="shared" si="426"/>
        <v>85010.625</v>
      </c>
      <c r="CU138" s="7">
        <f t="shared" si="427"/>
        <v>68008.5</v>
      </c>
      <c r="CV138" s="7">
        <f t="shared" si="428"/>
        <v>20002.5</v>
      </c>
      <c r="CW138" s="5">
        <f>PARAMETRELER!$D$6</f>
        <v>20002.5</v>
      </c>
      <c r="CX138" s="7">
        <f t="shared" si="506"/>
        <v>0</v>
      </c>
      <c r="CY138" s="7">
        <f>IF(CM138&lt;=PARAMETRELER!$D$6,0,CX138*0.00759)</f>
        <v>0</v>
      </c>
      <c r="CZ138" s="20">
        <f t="shared" si="429"/>
        <v>17002.125</v>
      </c>
      <c r="DA138" s="21">
        <f t="shared" si="430"/>
        <v>4100.5124999999998</v>
      </c>
      <c r="DB138" s="21">
        <f t="shared" si="431"/>
        <v>400.05</v>
      </c>
      <c r="DC138" s="20">
        <f t="shared" si="432"/>
        <v>24503.0625</v>
      </c>
      <c r="DD138" s="44">
        <f t="shared" si="433"/>
        <v>1000.125</v>
      </c>
      <c r="DE138" s="45">
        <f t="shared" si="434"/>
        <v>23502.9375</v>
      </c>
      <c r="DG138" s="2">
        <v>136</v>
      </c>
      <c r="DH138" s="2" t="str">
        <f t="shared" si="435"/>
        <v xml:space="preserve"> AD SOYAD 136</v>
      </c>
      <c r="DI138" s="7">
        <f t="shared" si="436"/>
        <v>20002.5</v>
      </c>
      <c r="DJ138" s="11">
        <f>PARAMETRELER!$D$4</f>
        <v>150018.75</v>
      </c>
      <c r="DK138" s="7">
        <f t="shared" si="437"/>
        <v>2800.3500000000004</v>
      </c>
      <c r="DL138" s="7">
        <f t="shared" si="438"/>
        <v>200.02500000000001</v>
      </c>
      <c r="DM138" s="7">
        <f t="shared" si="439"/>
        <v>17002.125</v>
      </c>
      <c r="DN138" s="7" cm="1">
        <f t="array" ref="DN138">SUMPRODUCT(--(SUM(G138,AC138,AY138,BU138,CQ138,DM138)&gt;PARAMETRELER!$D$21:$D$24), (SUM(G138,AC138,AY138,BU138,CQ138,DM138)-PARAMETRELER!$D$21:$D$24), {0.15;0.05;0.07;0.08})-SUM($H$2,H138,AD138,AZ138,BV138,CR138)</f>
        <v>2550.3187499999985</v>
      </c>
      <c r="DO138" s="7">
        <f>PARAMETRELER!$D$13</f>
        <v>2550.3187499999985</v>
      </c>
      <c r="DP138" s="7">
        <f t="shared" si="440"/>
        <v>102012.75</v>
      </c>
      <c r="DQ138" s="7">
        <f t="shared" si="441"/>
        <v>85010.625</v>
      </c>
      <c r="DR138" s="7">
        <f t="shared" si="442"/>
        <v>20002.5</v>
      </c>
      <c r="DS138" s="5">
        <f>PARAMETRELER!$D$6</f>
        <v>20002.5</v>
      </c>
      <c r="DT138" s="7">
        <f t="shared" si="507"/>
        <v>0</v>
      </c>
      <c r="DU138" s="7">
        <f>IF(DI138&lt;=PARAMETRELER!$D$6,0,DT138*0.00759)</f>
        <v>0</v>
      </c>
      <c r="DV138" s="20">
        <f t="shared" si="443"/>
        <v>17002.125</v>
      </c>
      <c r="DW138" s="21">
        <f t="shared" si="444"/>
        <v>4100.5124999999998</v>
      </c>
      <c r="DX138" s="21">
        <f t="shared" si="445"/>
        <v>400.05</v>
      </c>
      <c r="DY138" s="20">
        <f t="shared" si="446"/>
        <v>24503.0625</v>
      </c>
      <c r="DZ138" s="44">
        <f t="shared" si="447"/>
        <v>1000.125</v>
      </c>
      <c r="EA138" s="45">
        <f t="shared" si="448"/>
        <v>23502.9375</v>
      </c>
      <c r="EC138" s="2">
        <v>136</v>
      </c>
      <c r="ED138" s="2" t="str">
        <f t="shared" si="449"/>
        <v xml:space="preserve"> AD SOYAD 136</v>
      </c>
      <c r="EE138" s="7">
        <f t="shared" si="508"/>
        <v>20002.5</v>
      </c>
      <c r="EF138" s="11">
        <f>PARAMETRELER!$D$4</f>
        <v>150018.75</v>
      </c>
      <c r="EG138" s="7">
        <f t="shared" si="509"/>
        <v>2800.3500000000004</v>
      </c>
      <c r="EH138" s="7">
        <f t="shared" si="510"/>
        <v>200.02500000000001</v>
      </c>
      <c r="EI138" s="7">
        <f t="shared" si="511"/>
        <v>17002.125</v>
      </c>
      <c r="EJ138" s="7" cm="1">
        <f t="array" ref="EJ138">SUMPRODUCT(--(SUM(G138,AC138,AY138,BU138,CQ138,DM138,EI138)&gt;PARAMETRELER!$D$21:$D$24), (SUM(G138,AC138,AY138,BU138,CQ138,DM138,EI138)-PARAMETRELER!$D$21:$D$24), {0.15;0.05;0.07;0.08})-SUM($H$2,H138,AD138,AZ138,BV138,CR138,DN138)</f>
        <v>3001.0625000000036</v>
      </c>
      <c r="EK138" s="7">
        <f>PARAMETRELER!$D$14</f>
        <v>3001.0625000000036</v>
      </c>
      <c r="EL138" s="7">
        <f t="shared" si="512"/>
        <v>119014.875</v>
      </c>
      <c r="EM138" s="7">
        <f t="shared" si="513"/>
        <v>102012.75</v>
      </c>
      <c r="EN138" s="7">
        <f t="shared" si="514"/>
        <v>20002.5</v>
      </c>
      <c r="EO138" s="5">
        <f>PARAMETRELER!$D$6</f>
        <v>20002.5</v>
      </c>
      <c r="EP138" s="7">
        <f t="shared" si="515"/>
        <v>0</v>
      </c>
      <c r="EQ138" s="7">
        <f>IF(EE138&lt;=PARAMETRELER!$D$6,0,EP138*0.00759)</f>
        <v>0</v>
      </c>
      <c r="ER138" s="20">
        <f t="shared" si="450"/>
        <v>17002.125</v>
      </c>
      <c r="ES138" s="21">
        <f t="shared" si="451"/>
        <v>4100.5124999999998</v>
      </c>
      <c r="ET138" s="21">
        <f t="shared" si="452"/>
        <v>400.05</v>
      </c>
      <c r="EU138" s="20">
        <f t="shared" si="453"/>
        <v>24503.0625</v>
      </c>
      <c r="EV138" s="44">
        <f t="shared" si="454"/>
        <v>1000.125</v>
      </c>
      <c r="EW138" s="45">
        <f t="shared" si="455"/>
        <v>23502.9375</v>
      </c>
      <c r="EY138" s="2">
        <v>136</v>
      </c>
      <c r="EZ138" s="2" t="str">
        <f t="shared" si="456"/>
        <v xml:space="preserve"> AD SOYAD 136</v>
      </c>
      <c r="FA138" s="7">
        <f t="shared" si="516"/>
        <v>20002.5</v>
      </c>
      <c r="FB138" s="11">
        <f>PARAMETRELER!$D$4</f>
        <v>150018.75</v>
      </c>
      <c r="FC138" s="7">
        <f t="shared" si="517"/>
        <v>2800.3500000000004</v>
      </c>
      <c r="FD138" s="7">
        <f t="shared" si="518"/>
        <v>200.02500000000001</v>
      </c>
      <c r="FE138" s="7">
        <f t="shared" si="519"/>
        <v>17002.125</v>
      </c>
      <c r="FF138" s="7" cm="1">
        <f t="array" ref="FF138">SUMPRODUCT(--(SUM(G138,AC138,AY138,BU138,CQ138,DM138,EI138,FE138)&gt;PARAMETRELER!$D$21:$D$24), (SUM(G138,AC138,AY138,BU138,CQ138,DM138,EI138,FE138)-PARAMETRELER!$D$21:$D$24), {0.15;0.05;0.07;0.08})-SUM($H$2,H138,AD138,AZ138,BV138,CR138,DN138,EJ138)</f>
        <v>3400.4249999999956</v>
      </c>
      <c r="FG138" s="7">
        <f>PARAMETRELER!$D$15</f>
        <v>3400.4249999999956</v>
      </c>
      <c r="FH138" s="7">
        <f t="shared" si="520"/>
        <v>136017</v>
      </c>
      <c r="FI138" s="7">
        <f t="shared" si="521"/>
        <v>119014.875</v>
      </c>
      <c r="FJ138" s="7">
        <f t="shared" si="522"/>
        <v>20002.5</v>
      </c>
      <c r="FK138" s="5">
        <f>PARAMETRELER!$D$6</f>
        <v>20002.5</v>
      </c>
      <c r="FL138" s="7">
        <f t="shared" si="523"/>
        <v>0</v>
      </c>
      <c r="FM138" s="7">
        <f>IF(FA138&lt;=PARAMETRELER!$D$6,0,FL138*0.00759)</f>
        <v>0</v>
      </c>
      <c r="FN138" s="20">
        <f t="shared" si="457"/>
        <v>17002.125</v>
      </c>
      <c r="FO138" s="21">
        <f t="shared" si="458"/>
        <v>4100.5124999999998</v>
      </c>
      <c r="FP138" s="21">
        <f t="shared" si="459"/>
        <v>400.05</v>
      </c>
      <c r="FQ138" s="20">
        <f t="shared" si="460"/>
        <v>24503.0625</v>
      </c>
      <c r="FR138" s="44">
        <f t="shared" si="461"/>
        <v>1000.125</v>
      </c>
      <c r="FS138" s="45">
        <f t="shared" si="462"/>
        <v>23502.9375</v>
      </c>
      <c r="FU138" s="2">
        <v>136</v>
      </c>
      <c r="FV138" s="2" t="str">
        <f t="shared" si="463"/>
        <v xml:space="preserve"> AD SOYAD 136</v>
      </c>
      <c r="FW138" s="7">
        <f t="shared" si="524"/>
        <v>20002.5</v>
      </c>
      <c r="FX138" s="11">
        <f>PARAMETRELER!$D$4</f>
        <v>150018.75</v>
      </c>
      <c r="FY138" s="7">
        <f t="shared" si="525"/>
        <v>2800.3500000000004</v>
      </c>
      <c r="FZ138" s="7">
        <f t="shared" si="526"/>
        <v>200.02500000000001</v>
      </c>
      <c r="GA138" s="7">
        <f t="shared" si="527"/>
        <v>17002.125</v>
      </c>
      <c r="GB138" s="7" cm="1">
        <f t="array" ref="GB138">SUMPRODUCT(--(SUM(G138,AC138,AY138,BU138,CQ138,DM138,EI138,FE138,GA138)&gt;PARAMETRELER!$D$21:$D$24), (SUM(G138,AC138,AY138,BU138,CQ138,DM138,EI138,FE138,GA138)-PARAMETRELER!$D$21:$D$24), {0.15;0.05;0.07;0.08})-SUM($H$2,H138,AD138,AZ138,BV138,CR138,DN138,EJ138,FF138)</f>
        <v>3400.4249999999993</v>
      </c>
      <c r="GC138" s="7">
        <f>PARAMETRELER!$D$16</f>
        <v>3400.4249999999993</v>
      </c>
      <c r="GD138" s="7">
        <f t="shared" si="528"/>
        <v>153019.125</v>
      </c>
      <c r="GE138" s="7">
        <f t="shared" si="529"/>
        <v>136017</v>
      </c>
      <c r="GF138" s="7">
        <f t="shared" si="530"/>
        <v>20002.5</v>
      </c>
      <c r="GG138" s="5">
        <f>PARAMETRELER!$D$6</f>
        <v>20002.5</v>
      </c>
      <c r="GH138" s="7">
        <f t="shared" si="531"/>
        <v>0</v>
      </c>
      <c r="GI138" s="7">
        <f>IF(FW138&lt;=PARAMETRELER!$D$6,0,GH138*0.00759)</f>
        <v>0</v>
      </c>
      <c r="GJ138" s="20">
        <f t="shared" si="464"/>
        <v>17002.125</v>
      </c>
      <c r="GK138" s="21">
        <f t="shared" si="465"/>
        <v>4100.5124999999998</v>
      </c>
      <c r="GL138" s="21">
        <f t="shared" si="466"/>
        <v>400.05</v>
      </c>
      <c r="GM138" s="20">
        <f t="shared" si="467"/>
        <v>24503.0625</v>
      </c>
      <c r="GN138" s="44">
        <f t="shared" si="468"/>
        <v>1000.125</v>
      </c>
      <c r="GO138" s="45">
        <f t="shared" si="469"/>
        <v>23502.9375</v>
      </c>
      <c r="GQ138" s="2">
        <v>136</v>
      </c>
      <c r="GR138" s="2" t="str">
        <f t="shared" si="470"/>
        <v xml:space="preserve"> AD SOYAD 136</v>
      </c>
      <c r="GS138" s="7">
        <f t="shared" si="532"/>
        <v>20002.5</v>
      </c>
      <c r="GT138" s="11">
        <f>PARAMETRELER!$D$4</f>
        <v>150018.75</v>
      </c>
      <c r="GU138" s="7">
        <f t="shared" si="533"/>
        <v>2800.3500000000004</v>
      </c>
      <c r="GV138" s="7">
        <f t="shared" si="534"/>
        <v>200.02500000000001</v>
      </c>
      <c r="GW138" s="7">
        <f t="shared" si="535"/>
        <v>17002.125</v>
      </c>
      <c r="GX138" s="7" cm="1">
        <f t="array" ref="GX138">SUMPRODUCT(--(SUM(G138,AC138,AY138,BU138,CQ138,DM138,EI138,FE138,GA138,GW138)&gt;PARAMETRELER!$D$21:$D$24), (SUM(G138,AC138,AY138,BU138,CQ138,DM138,EI138,FE138,GA138,GW138)-PARAMETRELER!$D$21:$D$24), {0.15;0.05;0.07;0.08})-SUM($H$2,H138,AD138,AZ138,BV138,CR138,DN138,EJ138,FF138,GB138)</f>
        <v>3400.4250000000029</v>
      </c>
      <c r="GY138" s="7">
        <f>PARAMETRELER!$D$17</f>
        <v>3400.4250000000029</v>
      </c>
      <c r="GZ138" s="7">
        <f t="shared" si="536"/>
        <v>170021.25</v>
      </c>
      <c r="HA138" s="7">
        <f t="shared" si="537"/>
        <v>153019.125</v>
      </c>
      <c r="HB138" s="7">
        <f t="shared" si="538"/>
        <v>20002.5</v>
      </c>
      <c r="HC138" s="5">
        <f>PARAMETRELER!$D$6</f>
        <v>20002.5</v>
      </c>
      <c r="HD138" s="7">
        <f t="shared" si="539"/>
        <v>0</v>
      </c>
      <c r="HE138" s="7">
        <f>IF(GS138&lt;=PARAMETRELER!$D$6,0,HD138*0.00759)</f>
        <v>0</v>
      </c>
      <c r="HF138" s="20">
        <f t="shared" si="471"/>
        <v>17002.125</v>
      </c>
      <c r="HG138" s="21">
        <f t="shared" si="472"/>
        <v>4100.5124999999998</v>
      </c>
      <c r="HH138" s="21">
        <f t="shared" si="473"/>
        <v>400.05</v>
      </c>
      <c r="HI138" s="20">
        <f t="shared" si="474"/>
        <v>24503.0625</v>
      </c>
      <c r="HJ138" s="44">
        <f t="shared" si="475"/>
        <v>1000.125</v>
      </c>
      <c r="HK138" s="45">
        <f t="shared" si="476"/>
        <v>23502.9375</v>
      </c>
      <c r="HM138" s="2">
        <v>136</v>
      </c>
      <c r="HN138" s="2" t="str">
        <f t="shared" si="477"/>
        <v xml:space="preserve"> AD SOYAD 136</v>
      </c>
      <c r="HO138" s="7">
        <f t="shared" si="540"/>
        <v>20002.5</v>
      </c>
      <c r="HP138" s="11">
        <f>PARAMETRELER!$D$4</f>
        <v>150018.75</v>
      </c>
      <c r="HQ138" s="7">
        <f t="shared" si="541"/>
        <v>2800.3500000000004</v>
      </c>
      <c r="HR138" s="7">
        <f t="shared" si="542"/>
        <v>200.02500000000001</v>
      </c>
      <c r="HS138" s="7">
        <f t="shared" si="543"/>
        <v>17002.125</v>
      </c>
      <c r="HT138" s="7" cm="1">
        <f t="array" ref="HT138">SUMPRODUCT(--(SUM(G138,AC138,AY138,BU138,CQ138,DM138,EI138,FE138,GA138,GW138,HS138)&gt;PARAMETRELER!$D$21:$D$24), (SUM(G138,AC138,AY138,BU138,CQ138,DM138,EI138,FE138,GA138,GW138,HS138)-PARAMETRELER!$D$21:$D$24), {0.15;0.05;0.07;0.08})-SUM($H$2,H138,AD138,AZ138,BV138,CR138,DN138,EJ138,FF138,GB138,GX138)</f>
        <v>3400.4249999999993</v>
      </c>
      <c r="HU138" s="7">
        <f>PARAMETRELER!$D$18</f>
        <v>3400.4249999999993</v>
      </c>
      <c r="HV138" s="7">
        <f t="shared" si="544"/>
        <v>187023.375</v>
      </c>
      <c r="HW138" s="7">
        <f t="shared" si="545"/>
        <v>170021.25</v>
      </c>
      <c r="HX138" s="7">
        <f t="shared" si="546"/>
        <v>20002.5</v>
      </c>
      <c r="HY138" s="5">
        <f>PARAMETRELER!$D$6</f>
        <v>20002.5</v>
      </c>
      <c r="HZ138" s="7">
        <f t="shared" si="547"/>
        <v>0</v>
      </c>
      <c r="IA138" s="7">
        <f>IF(HO138&lt;=PARAMETRELER!$D$6,0,HZ138*0.00759)</f>
        <v>0</v>
      </c>
      <c r="IB138" s="20">
        <f t="shared" si="478"/>
        <v>17002.125</v>
      </c>
      <c r="IC138" s="21">
        <f t="shared" si="479"/>
        <v>4100.5124999999998</v>
      </c>
      <c r="ID138" s="21">
        <f t="shared" si="480"/>
        <v>400.05</v>
      </c>
      <c r="IE138" s="20">
        <f t="shared" si="481"/>
        <v>24503.0625</v>
      </c>
      <c r="IF138" s="44">
        <f t="shared" si="482"/>
        <v>1000.125</v>
      </c>
      <c r="IG138" s="45">
        <f t="shared" si="483"/>
        <v>23502.9375</v>
      </c>
      <c r="II138" s="2">
        <v>136</v>
      </c>
      <c r="IJ138" s="2" t="str">
        <f t="shared" si="484"/>
        <v xml:space="preserve"> AD SOYAD 136</v>
      </c>
      <c r="IK138" s="7">
        <f t="shared" si="548"/>
        <v>20002.5</v>
      </c>
      <c r="IL138" s="11">
        <f>PARAMETRELER!$D$4</f>
        <v>150018.75</v>
      </c>
      <c r="IM138" s="7">
        <f t="shared" si="549"/>
        <v>2800.3500000000004</v>
      </c>
      <c r="IN138" s="7">
        <f t="shared" si="550"/>
        <v>200.02500000000001</v>
      </c>
      <c r="IO138" s="7">
        <f t="shared" si="551"/>
        <v>17002.125</v>
      </c>
      <c r="IP138" s="7" cm="1">
        <f t="array" ref="IP138">SUMPRODUCT(--(SUM(G138,AC138,AY138,BU138,CQ138,DM138,EI138,FE138,GA138,GW138,HS138,IO138)&gt;PARAMETRELER!$D$21:$D$24), (SUM(G138,AC138,AY138,BU138,CQ138,DM138,EI138,FE138,GA138,GW138,HS138,IO138)-PARAMETRELER!$D$21:$D$24), {0.15;0.05;0.07;0.08})-SUM($H$2,H138,AD138,AZ138,BV138,CR138,DN138,EJ138,FF138,GB138,GX138,HT138)</f>
        <v>3400.4249999999993</v>
      </c>
      <c r="IQ138" s="7">
        <f>PARAMETRELER!$D$19</f>
        <v>3400.4249999999993</v>
      </c>
      <c r="IR138" s="7">
        <f t="shared" si="552"/>
        <v>204025.5</v>
      </c>
      <c r="IS138" s="7">
        <f t="shared" si="553"/>
        <v>187023.375</v>
      </c>
      <c r="IT138" s="7">
        <f t="shared" si="554"/>
        <v>20002.5</v>
      </c>
      <c r="IU138" s="5">
        <f>PARAMETRELER!$D$6</f>
        <v>20002.5</v>
      </c>
      <c r="IV138" s="7">
        <f t="shared" si="555"/>
        <v>0</v>
      </c>
      <c r="IW138" s="7">
        <f>IF(IK138&lt;=PARAMETRELER!$D$6,0,IV138*0.00759)</f>
        <v>0</v>
      </c>
      <c r="IX138" s="20">
        <f t="shared" si="485"/>
        <v>17002.125</v>
      </c>
      <c r="IY138" s="21">
        <f t="shared" si="486"/>
        <v>4100.5124999999998</v>
      </c>
      <c r="IZ138" s="21">
        <f t="shared" si="487"/>
        <v>400.05</v>
      </c>
      <c r="JA138" s="20">
        <f t="shared" si="488"/>
        <v>24503.0625</v>
      </c>
      <c r="JB138" s="44">
        <f t="shared" si="489"/>
        <v>1000.125</v>
      </c>
      <c r="JC138" s="45">
        <f t="shared" si="490"/>
        <v>23502.9375</v>
      </c>
    </row>
    <row r="139" spans="1:263" ht="15.6" x14ac:dyDescent="0.3">
      <c r="A139" s="3">
        <v>137</v>
      </c>
      <c r="B139" s="3" t="str">
        <f>'YILLIK MALİYET RAPORU'!B139</f>
        <v xml:space="preserve"> AD SOYAD 137</v>
      </c>
      <c r="C139" s="4">
        <f>'YILLIK MALİYET RAPORU'!C139</f>
        <v>20002.5</v>
      </c>
      <c r="D139" s="4">
        <f>PARAMETRELER!$D$4</f>
        <v>150018.75</v>
      </c>
      <c r="E139" s="4">
        <f t="shared" si="491"/>
        <v>2800.3500000000004</v>
      </c>
      <c r="F139" s="4">
        <f t="shared" si="492"/>
        <v>200.02500000000001</v>
      </c>
      <c r="G139" s="4">
        <f t="shared" si="493"/>
        <v>17002.125</v>
      </c>
      <c r="H139" s="4" cm="1">
        <f t="array" ref="H139">SUMPRODUCT(--(SUM(G139:G139)&gt;PARAMETRELER!$D$21:$D$24), (SUM(G139:G139)-PARAMETRELER!$D$21:$D$24), {0.15;0.05;0.07;0.08})-SUM($H$2:$H$2)</f>
        <v>2550.3187499999999</v>
      </c>
      <c r="I139" s="4">
        <f>PARAMETRELER!$D$8</f>
        <v>2550.3187499999999</v>
      </c>
      <c r="J139" s="4">
        <f t="shared" si="379"/>
        <v>17002.125</v>
      </c>
      <c r="K139" s="4">
        <v>0</v>
      </c>
      <c r="L139" s="4">
        <f t="shared" si="494"/>
        <v>20002.5</v>
      </c>
      <c r="M139" s="4">
        <f>PARAMETRELER!$D$6</f>
        <v>20002.5</v>
      </c>
      <c r="N139" s="4">
        <f t="shared" si="502"/>
        <v>0</v>
      </c>
      <c r="O139" s="4">
        <f>IF(C139&lt;=PARAMETRELER!$D$6,0,N139*0.00759)</f>
        <v>0</v>
      </c>
      <c r="P139" s="20">
        <f t="shared" si="495"/>
        <v>17002.125</v>
      </c>
      <c r="Q139" s="21">
        <f t="shared" si="496"/>
        <v>4100.5124999999998</v>
      </c>
      <c r="R139" s="21">
        <f t="shared" si="497"/>
        <v>400.05</v>
      </c>
      <c r="S139" s="22">
        <f t="shared" si="498"/>
        <v>24503.0625</v>
      </c>
      <c r="T139" s="44">
        <f t="shared" si="499"/>
        <v>1000.125</v>
      </c>
      <c r="U139" s="45">
        <f t="shared" si="380"/>
        <v>23502.9375</v>
      </c>
      <c r="W139" s="3">
        <v>137</v>
      </c>
      <c r="X139" s="3" t="str">
        <f t="shared" si="500"/>
        <v xml:space="preserve"> AD SOYAD 137</v>
      </c>
      <c r="Y139" s="4">
        <f t="shared" si="501"/>
        <v>20002.5</v>
      </c>
      <c r="Z139" s="4">
        <f>PARAMETRELER!$D$4</f>
        <v>150018.75</v>
      </c>
      <c r="AA139" s="4">
        <f t="shared" si="381"/>
        <v>2800.3500000000004</v>
      </c>
      <c r="AB139" s="4">
        <f t="shared" si="382"/>
        <v>200.02500000000001</v>
      </c>
      <c r="AC139" s="4">
        <f t="shared" si="383"/>
        <v>17002.125</v>
      </c>
      <c r="AD139" s="4" cm="1">
        <f t="array" ref="AD139">SUMPRODUCT(--(SUM(G139,AC139)&gt;PARAMETRELER!$D$21:$D$24), (SUM(G139,AC139)-PARAMETRELER!$D$21:$D$24), {0.15;0.05;0.07;0.08})-SUM($H$2,H139)</f>
        <v>2550.3187499999999</v>
      </c>
      <c r="AE139" s="4">
        <f>PARAMETRELER!$D$9</f>
        <v>2550.3187499999999</v>
      </c>
      <c r="AF139" s="4">
        <f t="shared" si="384"/>
        <v>34004.25</v>
      </c>
      <c r="AG139" s="4">
        <f t="shared" si="385"/>
        <v>17002.125</v>
      </c>
      <c r="AH139" s="4">
        <f t="shared" si="386"/>
        <v>20002.5</v>
      </c>
      <c r="AI139" s="4">
        <f>PARAMETRELER!$D$6</f>
        <v>20002.5</v>
      </c>
      <c r="AJ139" s="4">
        <f t="shared" si="503"/>
        <v>0</v>
      </c>
      <c r="AK139" s="4">
        <f>IF(Y139&lt;=PARAMETRELER!$D$6,0,AJ139*0.00759)</f>
        <v>0</v>
      </c>
      <c r="AL139" s="20">
        <f t="shared" si="387"/>
        <v>17002.125</v>
      </c>
      <c r="AM139" s="21">
        <f t="shared" si="388"/>
        <v>4100.5124999999998</v>
      </c>
      <c r="AN139" s="21">
        <f t="shared" si="389"/>
        <v>400.05</v>
      </c>
      <c r="AO139" s="22">
        <f t="shared" si="390"/>
        <v>24503.0625</v>
      </c>
      <c r="AP139" s="44">
        <f t="shared" si="391"/>
        <v>1000.125</v>
      </c>
      <c r="AQ139" s="45">
        <f t="shared" si="392"/>
        <v>23502.9375</v>
      </c>
      <c r="AS139" s="3">
        <v>137</v>
      </c>
      <c r="AT139" s="3" t="str">
        <f t="shared" si="393"/>
        <v xml:space="preserve"> AD SOYAD 137</v>
      </c>
      <c r="AU139" s="4">
        <f t="shared" si="394"/>
        <v>20002.5</v>
      </c>
      <c r="AV139" s="4">
        <f>PARAMETRELER!$D$4</f>
        <v>150018.75</v>
      </c>
      <c r="AW139" s="4">
        <f t="shared" si="395"/>
        <v>2800.3500000000004</v>
      </c>
      <c r="AX139" s="4">
        <f t="shared" si="396"/>
        <v>200.02500000000001</v>
      </c>
      <c r="AY139" s="4">
        <f t="shared" si="397"/>
        <v>17002.125</v>
      </c>
      <c r="AZ139" s="4" cm="1">
        <f t="array" ref="AZ139">SUMPRODUCT(--(SUM(G139,AC139,AY139)&gt;PARAMETRELER!$D$21:$D$24), (SUM(G139,AC139,AY139)-PARAMETRELER!$D$21:$D$24), {0.15;0.05;0.07;0.08})-SUM($H$2,H139,AD139)</f>
        <v>2550.3187499999995</v>
      </c>
      <c r="BA139" s="4">
        <f>PARAMETRELER!$D$10</f>
        <v>2550.3187499999995</v>
      </c>
      <c r="BB139" s="4">
        <f t="shared" si="398"/>
        <v>51006.375</v>
      </c>
      <c r="BC139" s="4">
        <f t="shared" si="399"/>
        <v>34004.25</v>
      </c>
      <c r="BD139" s="4">
        <f t="shared" si="400"/>
        <v>20002.5</v>
      </c>
      <c r="BE139" s="4">
        <f>PARAMETRELER!$D$6</f>
        <v>20002.5</v>
      </c>
      <c r="BF139" s="4">
        <f t="shared" si="504"/>
        <v>0</v>
      </c>
      <c r="BG139" s="4">
        <f>IF(AU139&lt;=PARAMETRELER!$D$6,0,BF139*0.00759)</f>
        <v>0</v>
      </c>
      <c r="BH139" s="20">
        <f t="shared" si="401"/>
        <v>17002.125</v>
      </c>
      <c r="BI139" s="21">
        <f t="shared" si="402"/>
        <v>4100.5124999999998</v>
      </c>
      <c r="BJ139" s="21">
        <f t="shared" si="403"/>
        <v>400.05</v>
      </c>
      <c r="BK139" s="22">
        <f t="shared" si="404"/>
        <v>24503.0625</v>
      </c>
      <c r="BL139" s="44">
        <f t="shared" si="405"/>
        <v>1000.125</v>
      </c>
      <c r="BM139" s="45">
        <f t="shared" si="406"/>
        <v>23502.9375</v>
      </c>
      <c r="BO139" s="3">
        <v>137</v>
      </c>
      <c r="BP139" s="3" t="str">
        <f t="shared" si="407"/>
        <v xml:space="preserve"> AD SOYAD 137</v>
      </c>
      <c r="BQ139" s="4">
        <f t="shared" si="408"/>
        <v>20002.5</v>
      </c>
      <c r="BR139" s="4">
        <f>PARAMETRELER!$D$4</f>
        <v>150018.75</v>
      </c>
      <c r="BS139" s="4">
        <f t="shared" si="409"/>
        <v>2800.3500000000004</v>
      </c>
      <c r="BT139" s="4">
        <f t="shared" si="410"/>
        <v>200.02500000000001</v>
      </c>
      <c r="BU139" s="4">
        <f t="shared" si="411"/>
        <v>17002.125</v>
      </c>
      <c r="BV139" s="4" cm="1">
        <f t="array" ref="BV139">SUMPRODUCT(--(SUM(G139,AC139,AY139,BU139)&gt;PARAMETRELER!$D$21:$D$24), (SUM(G139,AC139,AY139,BU139)-PARAMETRELER!$D$21:$D$24), {0.15;0.05;0.07;0.08})-SUM($H$2,H139,AD139,AZ139)</f>
        <v>2550.3187500000004</v>
      </c>
      <c r="BW139" s="4">
        <f>PARAMETRELER!$D$11</f>
        <v>2550.3187500000004</v>
      </c>
      <c r="BX139" s="4">
        <f t="shared" si="412"/>
        <v>68008.5</v>
      </c>
      <c r="BY139" s="4">
        <f t="shared" si="413"/>
        <v>51006.375</v>
      </c>
      <c r="BZ139" s="4">
        <f t="shared" si="414"/>
        <v>20002.5</v>
      </c>
      <c r="CA139" s="4">
        <f>PARAMETRELER!$D$6</f>
        <v>20002.5</v>
      </c>
      <c r="CB139" s="4">
        <f t="shared" si="505"/>
        <v>0</v>
      </c>
      <c r="CC139" s="4">
        <f>IF(BQ139&lt;=PARAMETRELER!$D$6,0,CB139*0.00759)</f>
        <v>0</v>
      </c>
      <c r="CD139" s="20">
        <f t="shared" si="415"/>
        <v>17002.125</v>
      </c>
      <c r="CE139" s="21">
        <f t="shared" si="416"/>
        <v>4100.5124999999998</v>
      </c>
      <c r="CF139" s="21">
        <f t="shared" si="417"/>
        <v>400.05</v>
      </c>
      <c r="CG139" s="22">
        <f t="shared" si="418"/>
        <v>24503.0625</v>
      </c>
      <c r="CH139" s="44">
        <f t="shared" si="419"/>
        <v>1000.125</v>
      </c>
      <c r="CI139" s="45">
        <f t="shared" si="420"/>
        <v>23502.9375</v>
      </c>
      <c r="CK139" s="3">
        <v>137</v>
      </c>
      <c r="CL139" s="3" t="str">
        <f t="shared" si="421"/>
        <v xml:space="preserve"> AD SOYAD 137</v>
      </c>
      <c r="CM139" s="4">
        <f t="shared" si="422"/>
        <v>20002.5</v>
      </c>
      <c r="CN139" s="4">
        <f>PARAMETRELER!$D$4</f>
        <v>150018.75</v>
      </c>
      <c r="CO139" s="4">
        <f t="shared" si="423"/>
        <v>2800.3500000000004</v>
      </c>
      <c r="CP139" s="4">
        <f t="shared" si="424"/>
        <v>200.02500000000001</v>
      </c>
      <c r="CQ139" s="4">
        <f t="shared" si="425"/>
        <v>17002.125</v>
      </c>
      <c r="CR139" s="4" cm="1">
        <f t="array" ref="CR139">SUMPRODUCT(--(SUM(G139,AC139,AY139,BU139,CQ139)&gt;PARAMETRELER!$D$21:$D$24), (SUM(G139,AC139,AY139,BU139,CQ139)-PARAMETRELER!$D$21:$D$24), {0.15;0.05;0.07;0.08})-SUM($H$2,H139,AD139,AZ139,BV139)</f>
        <v>2550.3187500000004</v>
      </c>
      <c r="CS139" s="4">
        <f>PARAMETRELER!$D$12</f>
        <v>2550.3187500000004</v>
      </c>
      <c r="CT139" s="4">
        <f t="shared" si="426"/>
        <v>85010.625</v>
      </c>
      <c r="CU139" s="4">
        <f t="shared" si="427"/>
        <v>68008.5</v>
      </c>
      <c r="CV139" s="4">
        <f t="shared" si="428"/>
        <v>20002.5</v>
      </c>
      <c r="CW139" s="4">
        <f>PARAMETRELER!$D$6</f>
        <v>20002.5</v>
      </c>
      <c r="CX139" s="4">
        <f t="shared" si="506"/>
        <v>0</v>
      </c>
      <c r="CY139" s="4">
        <f>IF(CM139&lt;=PARAMETRELER!$D$6,0,CX139*0.00759)</f>
        <v>0</v>
      </c>
      <c r="CZ139" s="20">
        <f t="shared" si="429"/>
        <v>17002.125</v>
      </c>
      <c r="DA139" s="21">
        <f t="shared" si="430"/>
        <v>4100.5124999999998</v>
      </c>
      <c r="DB139" s="21">
        <f t="shared" si="431"/>
        <v>400.05</v>
      </c>
      <c r="DC139" s="22">
        <f t="shared" si="432"/>
        <v>24503.0625</v>
      </c>
      <c r="DD139" s="44">
        <f t="shared" si="433"/>
        <v>1000.125</v>
      </c>
      <c r="DE139" s="45">
        <f t="shared" si="434"/>
        <v>23502.9375</v>
      </c>
      <c r="DG139" s="3">
        <v>137</v>
      </c>
      <c r="DH139" s="3" t="str">
        <f t="shared" si="435"/>
        <v xml:space="preserve"> AD SOYAD 137</v>
      </c>
      <c r="DI139" s="4">
        <f t="shared" si="436"/>
        <v>20002.5</v>
      </c>
      <c r="DJ139" s="4">
        <f>PARAMETRELER!$D$4</f>
        <v>150018.75</v>
      </c>
      <c r="DK139" s="4">
        <f t="shared" si="437"/>
        <v>2800.3500000000004</v>
      </c>
      <c r="DL139" s="4">
        <f t="shared" si="438"/>
        <v>200.02500000000001</v>
      </c>
      <c r="DM139" s="4">
        <f t="shared" si="439"/>
        <v>17002.125</v>
      </c>
      <c r="DN139" s="4" cm="1">
        <f t="array" ref="DN139">SUMPRODUCT(--(SUM(G139,AC139,AY139,BU139,CQ139,DM139)&gt;PARAMETRELER!$D$21:$D$24), (SUM(G139,AC139,AY139,BU139,CQ139,DM139)-PARAMETRELER!$D$21:$D$24), {0.15;0.05;0.07;0.08})-SUM($H$2,H139,AD139,AZ139,BV139,CR139)</f>
        <v>2550.3187499999985</v>
      </c>
      <c r="DO139" s="4">
        <f>PARAMETRELER!$D$13</f>
        <v>2550.3187499999985</v>
      </c>
      <c r="DP139" s="4">
        <f t="shared" si="440"/>
        <v>102012.75</v>
      </c>
      <c r="DQ139" s="4">
        <f t="shared" si="441"/>
        <v>85010.625</v>
      </c>
      <c r="DR139" s="4">
        <f t="shared" si="442"/>
        <v>20002.5</v>
      </c>
      <c r="DS139" s="4">
        <f>PARAMETRELER!$D$6</f>
        <v>20002.5</v>
      </c>
      <c r="DT139" s="4">
        <f t="shared" si="507"/>
        <v>0</v>
      </c>
      <c r="DU139" s="4">
        <f>IF(DI139&lt;=PARAMETRELER!$D$6,0,DT139*0.00759)</f>
        <v>0</v>
      </c>
      <c r="DV139" s="20">
        <f t="shared" si="443"/>
        <v>17002.125</v>
      </c>
      <c r="DW139" s="21">
        <f t="shared" si="444"/>
        <v>4100.5124999999998</v>
      </c>
      <c r="DX139" s="21">
        <f t="shared" si="445"/>
        <v>400.05</v>
      </c>
      <c r="DY139" s="22">
        <f t="shared" si="446"/>
        <v>24503.0625</v>
      </c>
      <c r="DZ139" s="44">
        <f t="shared" si="447"/>
        <v>1000.125</v>
      </c>
      <c r="EA139" s="45">
        <f t="shared" si="448"/>
        <v>23502.9375</v>
      </c>
      <c r="EC139" s="3">
        <v>137</v>
      </c>
      <c r="ED139" s="3" t="str">
        <f t="shared" si="449"/>
        <v xml:space="preserve"> AD SOYAD 137</v>
      </c>
      <c r="EE139" s="4">
        <f t="shared" si="508"/>
        <v>20002.5</v>
      </c>
      <c r="EF139" s="4">
        <f>PARAMETRELER!$D$4</f>
        <v>150018.75</v>
      </c>
      <c r="EG139" s="4">
        <f t="shared" si="509"/>
        <v>2800.3500000000004</v>
      </c>
      <c r="EH139" s="4">
        <f t="shared" si="510"/>
        <v>200.02500000000001</v>
      </c>
      <c r="EI139" s="4">
        <f t="shared" si="511"/>
        <v>17002.125</v>
      </c>
      <c r="EJ139" s="4" cm="1">
        <f t="array" ref="EJ139">SUMPRODUCT(--(SUM(G139,AC139,AY139,BU139,CQ139,DM139,EI139)&gt;PARAMETRELER!$D$21:$D$24), (SUM(G139,AC139,AY139,BU139,CQ139,DM139,EI139)-PARAMETRELER!$D$21:$D$24), {0.15;0.05;0.07;0.08})-SUM($H$2,H139,AD139,AZ139,BV139,CR139,DN139)</f>
        <v>3001.0625000000036</v>
      </c>
      <c r="EK139" s="4">
        <f>PARAMETRELER!$D$14</f>
        <v>3001.0625000000036</v>
      </c>
      <c r="EL139" s="4">
        <f t="shared" si="512"/>
        <v>119014.875</v>
      </c>
      <c r="EM139" s="4">
        <f t="shared" si="513"/>
        <v>102012.75</v>
      </c>
      <c r="EN139" s="4">
        <f t="shared" si="514"/>
        <v>20002.5</v>
      </c>
      <c r="EO139" s="4">
        <f>PARAMETRELER!$D$6</f>
        <v>20002.5</v>
      </c>
      <c r="EP139" s="4">
        <f t="shared" si="515"/>
        <v>0</v>
      </c>
      <c r="EQ139" s="4">
        <f>IF(EE139&lt;=PARAMETRELER!$D$6,0,EP139*0.00759)</f>
        <v>0</v>
      </c>
      <c r="ER139" s="20">
        <f t="shared" si="450"/>
        <v>17002.125</v>
      </c>
      <c r="ES139" s="21">
        <f t="shared" si="451"/>
        <v>4100.5124999999998</v>
      </c>
      <c r="ET139" s="21">
        <f t="shared" si="452"/>
        <v>400.05</v>
      </c>
      <c r="EU139" s="22">
        <f t="shared" si="453"/>
        <v>24503.0625</v>
      </c>
      <c r="EV139" s="44">
        <f t="shared" si="454"/>
        <v>1000.125</v>
      </c>
      <c r="EW139" s="45">
        <f t="shared" si="455"/>
        <v>23502.9375</v>
      </c>
      <c r="EY139" s="3">
        <v>137</v>
      </c>
      <c r="EZ139" s="3" t="str">
        <f t="shared" si="456"/>
        <v xml:space="preserve"> AD SOYAD 137</v>
      </c>
      <c r="FA139" s="4">
        <f t="shared" si="516"/>
        <v>20002.5</v>
      </c>
      <c r="FB139" s="4">
        <f>PARAMETRELER!$D$4</f>
        <v>150018.75</v>
      </c>
      <c r="FC139" s="4">
        <f t="shared" si="517"/>
        <v>2800.3500000000004</v>
      </c>
      <c r="FD139" s="4">
        <f t="shared" si="518"/>
        <v>200.02500000000001</v>
      </c>
      <c r="FE139" s="4">
        <f t="shared" si="519"/>
        <v>17002.125</v>
      </c>
      <c r="FF139" s="4" cm="1">
        <f t="array" ref="FF139">SUMPRODUCT(--(SUM(G139,AC139,AY139,BU139,CQ139,DM139,EI139,FE139)&gt;PARAMETRELER!$D$21:$D$24), (SUM(G139,AC139,AY139,BU139,CQ139,DM139,EI139,FE139)-PARAMETRELER!$D$21:$D$24), {0.15;0.05;0.07;0.08})-SUM($H$2,H139,AD139,AZ139,BV139,CR139,DN139,EJ139)</f>
        <v>3400.4249999999956</v>
      </c>
      <c r="FG139" s="4">
        <f>PARAMETRELER!$D$15</f>
        <v>3400.4249999999956</v>
      </c>
      <c r="FH139" s="4">
        <f t="shared" si="520"/>
        <v>136017</v>
      </c>
      <c r="FI139" s="4">
        <f t="shared" si="521"/>
        <v>119014.875</v>
      </c>
      <c r="FJ139" s="4">
        <f t="shared" si="522"/>
        <v>20002.5</v>
      </c>
      <c r="FK139" s="4">
        <f>PARAMETRELER!$D$6</f>
        <v>20002.5</v>
      </c>
      <c r="FL139" s="4">
        <f t="shared" si="523"/>
        <v>0</v>
      </c>
      <c r="FM139" s="4">
        <f>IF(FA139&lt;=PARAMETRELER!$D$6,0,FL139*0.00759)</f>
        <v>0</v>
      </c>
      <c r="FN139" s="20">
        <f t="shared" si="457"/>
        <v>17002.125</v>
      </c>
      <c r="FO139" s="21">
        <f t="shared" si="458"/>
        <v>4100.5124999999998</v>
      </c>
      <c r="FP139" s="21">
        <f t="shared" si="459"/>
        <v>400.05</v>
      </c>
      <c r="FQ139" s="22">
        <f t="shared" si="460"/>
        <v>24503.0625</v>
      </c>
      <c r="FR139" s="44">
        <f t="shared" si="461"/>
        <v>1000.125</v>
      </c>
      <c r="FS139" s="45">
        <f t="shared" si="462"/>
        <v>23502.9375</v>
      </c>
      <c r="FU139" s="3">
        <v>137</v>
      </c>
      <c r="FV139" s="3" t="str">
        <f t="shared" si="463"/>
        <v xml:space="preserve"> AD SOYAD 137</v>
      </c>
      <c r="FW139" s="4">
        <f t="shared" si="524"/>
        <v>20002.5</v>
      </c>
      <c r="FX139" s="4">
        <f>PARAMETRELER!$D$4</f>
        <v>150018.75</v>
      </c>
      <c r="FY139" s="4">
        <f t="shared" si="525"/>
        <v>2800.3500000000004</v>
      </c>
      <c r="FZ139" s="4">
        <f t="shared" si="526"/>
        <v>200.02500000000001</v>
      </c>
      <c r="GA139" s="4">
        <f t="shared" si="527"/>
        <v>17002.125</v>
      </c>
      <c r="GB139" s="4" cm="1">
        <f t="array" ref="GB139">SUMPRODUCT(--(SUM(G139,AC139,AY139,BU139,CQ139,DM139,EI139,FE139,GA139)&gt;PARAMETRELER!$D$21:$D$24), (SUM(G139,AC139,AY139,BU139,CQ139,DM139,EI139,FE139,GA139)-PARAMETRELER!$D$21:$D$24), {0.15;0.05;0.07;0.08})-SUM($H$2,H139,AD139,AZ139,BV139,CR139,DN139,EJ139,FF139)</f>
        <v>3400.4249999999993</v>
      </c>
      <c r="GC139" s="4">
        <f>PARAMETRELER!$D$16</f>
        <v>3400.4249999999993</v>
      </c>
      <c r="GD139" s="4">
        <f t="shared" si="528"/>
        <v>153019.125</v>
      </c>
      <c r="GE139" s="4">
        <f t="shared" si="529"/>
        <v>136017</v>
      </c>
      <c r="GF139" s="4">
        <f t="shared" si="530"/>
        <v>20002.5</v>
      </c>
      <c r="GG139" s="4">
        <f>PARAMETRELER!$D$6</f>
        <v>20002.5</v>
      </c>
      <c r="GH139" s="4">
        <f t="shared" si="531"/>
        <v>0</v>
      </c>
      <c r="GI139" s="4">
        <f>IF(FW139&lt;=PARAMETRELER!$D$6,0,GH139*0.00759)</f>
        <v>0</v>
      </c>
      <c r="GJ139" s="20">
        <f t="shared" si="464"/>
        <v>17002.125</v>
      </c>
      <c r="GK139" s="21">
        <f t="shared" si="465"/>
        <v>4100.5124999999998</v>
      </c>
      <c r="GL139" s="21">
        <f t="shared" si="466"/>
        <v>400.05</v>
      </c>
      <c r="GM139" s="22">
        <f t="shared" si="467"/>
        <v>24503.0625</v>
      </c>
      <c r="GN139" s="44">
        <f t="shared" si="468"/>
        <v>1000.125</v>
      </c>
      <c r="GO139" s="45">
        <f t="shared" si="469"/>
        <v>23502.9375</v>
      </c>
      <c r="GQ139" s="3">
        <v>137</v>
      </c>
      <c r="GR139" s="3" t="str">
        <f t="shared" si="470"/>
        <v xml:space="preserve"> AD SOYAD 137</v>
      </c>
      <c r="GS139" s="4">
        <f t="shared" si="532"/>
        <v>20002.5</v>
      </c>
      <c r="GT139" s="4">
        <f>PARAMETRELER!$D$4</f>
        <v>150018.75</v>
      </c>
      <c r="GU139" s="4">
        <f t="shared" si="533"/>
        <v>2800.3500000000004</v>
      </c>
      <c r="GV139" s="4">
        <f t="shared" si="534"/>
        <v>200.02500000000001</v>
      </c>
      <c r="GW139" s="4">
        <f t="shared" si="535"/>
        <v>17002.125</v>
      </c>
      <c r="GX139" s="4" cm="1">
        <f t="array" ref="GX139">SUMPRODUCT(--(SUM(G139,AC139,AY139,BU139,CQ139,DM139,EI139,FE139,GA139,GW139)&gt;PARAMETRELER!$D$21:$D$24), (SUM(G139,AC139,AY139,BU139,CQ139,DM139,EI139,FE139,GA139,GW139)-PARAMETRELER!$D$21:$D$24), {0.15;0.05;0.07;0.08})-SUM($H$2,H139,AD139,AZ139,BV139,CR139,DN139,EJ139,FF139,GB139)</f>
        <v>3400.4250000000029</v>
      </c>
      <c r="GY139" s="4">
        <f>PARAMETRELER!$D$17</f>
        <v>3400.4250000000029</v>
      </c>
      <c r="GZ139" s="4">
        <f t="shared" si="536"/>
        <v>170021.25</v>
      </c>
      <c r="HA139" s="4">
        <f t="shared" si="537"/>
        <v>153019.125</v>
      </c>
      <c r="HB139" s="4">
        <f t="shared" si="538"/>
        <v>20002.5</v>
      </c>
      <c r="HC139" s="4">
        <f>PARAMETRELER!$D$6</f>
        <v>20002.5</v>
      </c>
      <c r="HD139" s="4">
        <f t="shared" si="539"/>
        <v>0</v>
      </c>
      <c r="HE139" s="4">
        <f>IF(GS139&lt;=PARAMETRELER!$D$6,0,HD139*0.00759)</f>
        <v>0</v>
      </c>
      <c r="HF139" s="20">
        <f t="shared" si="471"/>
        <v>17002.125</v>
      </c>
      <c r="HG139" s="21">
        <f t="shared" si="472"/>
        <v>4100.5124999999998</v>
      </c>
      <c r="HH139" s="21">
        <f t="shared" si="473"/>
        <v>400.05</v>
      </c>
      <c r="HI139" s="22">
        <f t="shared" si="474"/>
        <v>24503.0625</v>
      </c>
      <c r="HJ139" s="44">
        <f t="shared" si="475"/>
        <v>1000.125</v>
      </c>
      <c r="HK139" s="45">
        <f t="shared" si="476"/>
        <v>23502.9375</v>
      </c>
      <c r="HM139" s="3">
        <v>137</v>
      </c>
      <c r="HN139" s="3" t="str">
        <f t="shared" si="477"/>
        <v xml:space="preserve"> AD SOYAD 137</v>
      </c>
      <c r="HO139" s="4">
        <f t="shared" si="540"/>
        <v>20002.5</v>
      </c>
      <c r="HP139" s="4">
        <f>PARAMETRELER!$D$4</f>
        <v>150018.75</v>
      </c>
      <c r="HQ139" s="4">
        <f t="shared" si="541"/>
        <v>2800.3500000000004</v>
      </c>
      <c r="HR139" s="4">
        <f t="shared" si="542"/>
        <v>200.02500000000001</v>
      </c>
      <c r="HS139" s="4">
        <f t="shared" si="543"/>
        <v>17002.125</v>
      </c>
      <c r="HT139" s="4" cm="1">
        <f t="array" ref="HT139">SUMPRODUCT(--(SUM(G139,AC139,AY139,BU139,CQ139,DM139,EI139,FE139,GA139,GW139,HS139)&gt;PARAMETRELER!$D$21:$D$24), (SUM(G139,AC139,AY139,BU139,CQ139,DM139,EI139,FE139,GA139,GW139,HS139)-PARAMETRELER!$D$21:$D$24), {0.15;0.05;0.07;0.08})-SUM($H$2,H139,AD139,AZ139,BV139,CR139,DN139,EJ139,FF139,GB139,GX139)</f>
        <v>3400.4249999999993</v>
      </c>
      <c r="HU139" s="4">
        <f>PARAMETRELER!$D$18</f>
        <v>3400.4249999999993</v>
      </c>
      <c r="HV139" s="4">
        <f t="shared" si="544"/>
        <v>187023.375</v>
      </c>
      <c r="HW139" s="4">
        <f t="shared" si="545"/>
        <v>170021.25</v>
      </c>
      <c r="HX139" s="4">
        <f t="shared" si="546"/>
        <v>20002.5</v>
      </c>
      <c r="HY139" s="4">
        <f>PARAMETRELER!$D$6</f>
        <v>20002.5</v>
      </c>
      <c r="HZ139" s="4">
        <f t="shared" si="547"/>
        <v>0</v>
      </c>
      <c r="IA139" s="4">
        <f>IF(HO139&lt;=PARAMETRELER!$D$6,0,HZ139*0.00759)</f>
        <v>0</v>
      </c>
      <c r="IB139" s="20">
        <f t="shared" si="478"/>
        <v>17002.125</v>
      </c>
      <c r="IC139" s="21">
        <f t="shared" si="479"/>
        <v>4100.5124999999998</v>
      </c>
      <c r="ID139" s="21">
        <f t="shared" si="480"/>
        <v>400.05</v>
      </c>
      <c r="IE139" s="22">
        <f t="shared" si="481"/>
        <v>24503.0625</v>
      </c>
      <c r="IF139" s="44">
        <f t="shared" si="482"/>
        <v>1000.125</v>
      </c>
      <c r="IG139" s="45">
        <f t="shared" si="483"/>
        <v>23502.9375</v>
      </c>
      <c r="II139" s="3">
        <v>137</v>
      </c>
      <c r="IJ139" s="3" t="str">
        <f t="shared" si="484"/>
        <v xml:space="preserve"> AD SOYAD 137</v>
      </c>
      <c r="IK139" s="4">
        <f t="shared" si="548"/>
        <v>20002.5</v>
      </c>
      <c r="IL139" s="4">
        <f>PARAMETRELER!$D$4</f>
        <v>150018.75</v>
      </c>
      <c r="IM139" s="4">
        <f t="shared" si="549"/>
        <v>2800.3500000000004</v>
      </c>
      <c r="IN139" s="4">
        <f t="shared" si="550"/>
        <v>200.02500000000001</v>
      </c>
      <c r="IO139" s="4">
        <f t="shared" si="551"/>
        <v>17002.125</v>
      </c>
      <c r="IP139" s="4" cm="1">
        <f t="array" ref="IP139">SUMPRODUCT(--(SUM(G139,AC139,AY139,BU139,CQ139,DM139,EI139,FE139,GA139,GW139,HS139,IO139)&gt;PARAMETRELER!$D$21:$D$24), (SUM(G139,AC139,AY139,BU139,CQ139,DM139,EI139,FE139,GA139,GW139,HS139,IO139)-PARAMETRELER!$D$21:$D$24), {0.15;0.05;0.07;0.08})-SUM($H$2,H139,AD139,AZ139,BV139,CR139,DN139,EJ139,FF139,GB139,GX139,HT139)</f>
        <v>3400.4249999999993</v>
      </c>
      <c r="IQ139" s="4">
        <f>PARAMETRELER!$D$19</f>
        <v>3400.4249999999993</v>
      </c>
      <c r="IR139" s="4">
        <f t="shared" si="552"/>
        <v>204025.5</v>
      </c>
      <c r="IS139" s="4">
        <f t="shared" si="553"/>
        <v>187023.375</v>
      </c>
      <c r="IT139" s="4">
        <f t="shared" si="554"/>
        <v>20002.5</v>
      </c>
      <c r="IU139" s="4">
        <f>PARAMETRELER!$D$6</f>
        <v>20002.5</v>
      </c>
      <c r="IV139" s="4">
        <f t="shared" si="555"/>
        <v>0</v>
      </c>
      <c r="IW139" s="4">
        <f>IF(IK139&lt;=PARAMETRELER!$D$6,0,IV139*0.00759)</f>
        <v>0</v>
      </c>
      <c r="IX139" s="20">
        <f t="shared" si="485"/>
        <v>17002.125</v>
      </c>
      <c r="IY139" s="21">
        <f t="shared" si="486"/>
        <v>4100.5124999999998</v>
      </c>
      <c r="IZ139" s="21">
        <f t="shared" si="487"/>
        <v>400.05</v>
      </c>
      <c r="JA139" s="22">
        <f t="shared" si="488"/>
        <v>24503.0625</v>
      </c>
      <c r="JB139" s="44">
        <f t="shared" si="489"/>
        <v>1000.125</v>
      </c>
      <c r="JC139" s="45">
        <f t="shared" si="490"/>
        <v>23502.9375</v>
      </c>
    </row>
    <row r="140" spans="1:263" ht="15.6" x14ac:dyDescent="0.3">
      <c r="A140" s="2">
        <v>138</v>
      </c>
      <c r="B140" s="2" t="str">
        <f>'YILLIK MALİYET RAPORU'!B140</f>
        <v xml:space="preserve"> AD SOYAD 138</v>
      </c>
      <c r="C140" s="7">
        <f>'YILLIK MALİYET RAPORU'!C140</f>
        <v>20002.5</v>
      </c>
      <c r="D140" s="11">
        <f>PARAMETRELER!$D$4</f>
        <v>150018.75</v>
      </c>
      <c r="E140" s="7">
        <f t="shared" si="491"/>
        <v>2800.3500000000004</v>
      </c>
      <c r="F140" s="7">
        <f t="shared" si="492"/>
        <v>200.02500000000001</v>
      </c>
      <c r="G140" s="7">
        <f t="shared" si="493"/>
        <v>17002.125</v>
      </c>
      <c r="H140" s="7" cm="1">
        <f t="array" ref="H140">SUMPRODUCT(--(SUM(G140:G140)&gt;PARAMETRELER!$D$21:$D$24), (SUM(G140:G140)-PARAMETRELER!$D$21:$D$24), {0.15;0.05;0.07;0.08})-SUM($H$2:$H$2)</f>
        <v>2550.3187499999999</v>
      </c>
      <c r="I140" s="7">
        <f>PARAMETRELER!$D$8</f>
        <v>2550.3187499999999</v>
      </c>
      <c r="J140" s="7">
        <f t="shared" si="379"/>
        <v>17002.125</v>
      </c>
      <c r="K140" s="7">
        <v>0</v>
      </c>
      <c r="L140" s="7">
        <f t="shared" si="494"/>
        <v>20002.5</v>
      </c>
      <c r="M140" s="5">
        <f>PARAMETRELER!$D$6</f>
        <v>20002.5</v>
      </c>
      <c r="N140" s="7">
        <f t="shared" si="502"/>
        <v>0</v>
      </c>
      <c r="O140" s="7">
        <f>IF(C140&lt;=PARAMETRELER!$D$6,0,N140*0.00759)</f>
        <v>0</v>
      </c>
      <c r="P140" s="20">
        <f t="shared" si="495"/>
        <v>17002.125</v>
      </c>
      <c r="Q140" s="21">
        <f t="shared" si="496"/>
        <v>4100.5124999999998</v>
      </c>
      <c r="R140" s="21">
        <f t="shared" si="497"/>
        <v>400.05</v>
      </c>
      <c r="S140" s="20">
        <f t="shared" si="498"/>
        <v>24503.0625</v>
      </c>
      <c r="T140" s="44">
        <f t="shared" si="499"/>
        <v>1000.125</v>
      </c>
      <c r="U140" s="45">
        <f t="shared" si="380"/>
        <v>23502.9375</v>
      </c>
      <c r="W140" s="2">
        <v>138</v>
      </c>
      <c r="X140" s="2" t="str">
        <f t="shared" si="500"/>
        <v xml:space="preserve"> AD SOYAD 138</v>
      </c>
      <c r="Y140" s="7">
        <f t="shared" si="501"/>
        <v>20002.5</v>
      </c>
      <c r="Z140" s="11">
        <f>PARAMETRELER!$D$4</f>
        <v>150018.75</v>
      </c>
      <c r="AA140" s="7">
        <f t="shared" si="381"/>
        <v>2800.3500000000004</v>
      </c>
      <c r="AB140" s="7">
        <f t="shared" si="382"/>
        <v>200.02500000000001</v>
      </c>
      <c r="AC140" s="7">
        <f t="shared" si="383"/>
        <v>17002.125</v>
      </c>
      <c r="AD140" s="7" cm="1">
        <f t="array" ref="AD140">SUMPRODUCT(--(SUM(G140,AC140)&gt;PARAMETRELER!$D$21:$D$24), (SUM(G140,AC140)-PARAMETRELER!$D$21:$D$24), {0.15;0.05;0.07;0.08})-SUM($H$2,H140)</f>
        <v>2550.3187499999999</v>
      </c>
      <c r="AE140" s="7">
        <f>PARAMETRELER!$D$9</f>
        <v>2550.3187499999999</v>
      </c>
      <c r="AF140" s="7">
        <f t="shared" si="384"/>
        <v>34004.25</v>
      </c>
      <c r="AG140" s="7">
        <f t="shared" si="385"/>
        <v>17002.125</v>
      </c>
      <c r="AH140" s="7">
        <f t="shared" si="386"/>
        <v>20002.5</v>
      </c>
      <c r="AI140" s="5">
        <f>PARAMETRELER!$D$6</f>
        <v>20002.5</v>
      </c>
      <c r="AJ140" s="7">
        <f t="shared" si="503"/>
        <v>0</v>
      </c>
      <c r="AK140" s="7">
        <f>IF(Y140&lt;=PARAMETRELER!$D$6,0,AJ140*0.00759)</f>
        <v>0</v>
      </c>
      <c r="AL140" s="20">
        <f t="shared" si="387"/>
        <v>17002.125</v>
      </c>
      <c r="AM140" s="21">
        <f t="shared" si="388"/>
        <v>4100.5124999999998</v>
      </c>
      <c r="AN140" s="21">
        <f t="shared" si="389"/>
        <v>400.05</v>
      </c>
      <c r="AO140" s="20">
        <f t="shared" si="390"/>
        <v>24503.0625</v>
      </c>
      <c r="AP140" s="44">
        <f t="shared" si="391"/>
        <v>1000.125</v>
      </c>
      <c r="AQ140" s="45">
        <f t="shared" si="392"/>
        <v>23502.9375</v>
      </c>
      <c r="AS140" s="2">
        <v>138</v>
      </c>
      <c r="AT140" s="2" t="str">
        <f t="shared" si="393"/>
        <v xml:space="preserve"> AD SOYAD 138</v>
      </c>
      <c r="AU140" s="7">
        <f t="shared" si="394"/>
        <v>20002.5</v>
      </c>
      <c r="AV140" s="11">
        <f>PARAMETRELER!$D$4</f>
        <v>150018.75</v>
      </c>
      <c r="AW140" s="7">
        <f t="shared" si="395"/>
        <v>2800.3500000000004</v>
      </c>
      <c r="AX140" s="7">
        <f t="shared" si="396"/>
        <v>200.02500000000001</v>
      </c>
      <c r="AY140" s="7">
        <f t="shared" si="397"/>
        <v>17002.125</v>
      </c>
      <c r="AZ140" s="7" cm="1">
        <f t="array" ref="AZ140">SUMPRODUCT(--(SUM(G140,AC140,AY140)&gt;PARAMETRELER!$D$21:$D$24), (SUM(G140,AC140,AY140)-PARAMETRELER!$D$21:$D$24), {0.15;0.05;0.07;0.08})-SUM($H$2,H140,AD140)</f>
        <v>2550.3187499999995</v>
      </c>
      <c r="BA140" s="7">
        <f>PARAMETRELER!$D$10</f>
        <v>2550.3187499999995</v>
      </c>
      <c r="BB140" s="7">
        <f t="shared" si="398"/>
        <v>51006.375</v>
      </c>
      <c r="BC140" s="7">
        <f t="shared" si="399"/>
        <v>34004.25</v>
      </c>
      <c r="BD140" s="7">
        <f t="shared" si="400"/>
        <v>20002.5</v>
      </c>
      <c r="BE140" s="5">
        <f>PARAMETRELER!$D$6</f>
        <v>20002.5</v>
      </c>
      <c r="BF140" s="7">
        <f t="shared" si="504"/>
        <v>0</v>
      </c>
      <c r="BG140" s="7">
        <f>IF(AU140&lt;=PARAMETRELER!$D$6,0,BF140*0.00759)</f>
        <v>0</v>
      </c>
      <c r="BH140" s="20">
        <f t="shared" si="401"/>
        <v>17002.125</v>
      </c>
      <c r="BI140" s="21">
        <f t="shared" si="402"/>
        <v>4100.5124999999998</v>
      </c>
      <c r="BJ140" s="21">
        <f t="shared" si="403"/>
        <v>400.05</v>
      </c>
      <c r="BK140" s="20">
        <f t="shared" si="404"/>
        <v>24503.0625</v>
      </c>
      <c r="BL140" s="44">
        <f t="shared" si="405"/>
        <v>1000.125</v>
      </c>
      <c r="BM140" s="45">
        <f t="shared" si="406"/>
        <v>23502.9375</v>
      </c>
      <c r="BO140" s="2">
        <v>138</v>
      </c>
      <c r="BP140" s="2" t="str">
        <f t="shared" si="407"/>
        <v xml:space="preserve"> AD SOYAD 138</v>
      </c>
      <c r="BQ140" s="7">
        <f t="shared" si="408"/>
        <v>20002.5</v>
      </c>
      <c r="BR140" s="11">
        <f>PARAMETRELER!$D$4</f>
        <v>150018.75</v>
      </c>
      <c r="BS140" s="7">
        <f t="shared" si="409"/>
        <v>2800.3500000000004</v>
      </c>
      <c r="BT140" s="7">
        <f t="shared" si="410"/>
        <v>200.02500000000001</v>
      </c>
      <c r="BU140" s="7">
        <f t="shared" si="411"/>
        <v>17002.125</v>
      </c>
      <c r="BV140" s="7" cm="1">
        <f t="array" ref="BV140">SUMPRODUCT(--(SUM(G140,AC140,AY140,BU140)&gt;PARAMETRELER!$D$21:$D$24), (SUM(G140,AC140,AY140,BU140)-PARAMETRELER!$D$21:$D$24), {0.15;0.05;0.07;0.08})-SUM($H$2,H140,AD140,AZ140)</f>
        <v>2550.3187500000004</v>
      </c>
      <c r="BW140" s="7">
        <f>PARAMETRELER!$D$11</f>
        <v>2550.3187500000004</v>
      </c>
      <c r="BX140" s="7">
        <f t="shared" si="412"/>
        <v>68008.5</v>
      </c>
      <c r="BY140" s="7">
        <f t="shared" si="413"/>
        <v>51006.375</v>
      </c>
      <c r="BZ140" s="7">
        <f t="shared" si="414"/>
        <v>20002.5</v>
      </c>
      <c r="CA140" s="5">
        <f>PARAMETRELER!$D$6</f>
        <v>20002.5</v>
      </c>
      <c r="CB140" s="7">
        <f t="shared" si="505"/>
        <v>0</v>
      </c>
      <c r="CC140" s="7">
        <f>IF(BQ140&lt;=PARAMETRELER!$D$6,0,CB140*0.00759)</f>
        <v>0</v>
      </c>
      <c r="CD140" s="20">
        <f t="shared" si="415"/>
        <v>17002.125</v>
      </c>
      <c r="CE140" s="21">
        <f t="shared" si="416"/>
        <v>4100.5124999999998</v>
      </c>
      <c r="CF140" s="21">
        <f t="shared" si="417"/>
        <v>400.05</v>
      </c>
      <c r="CG140" s="20">
        <f t="shared" si="418"/>
        <v>24503.0625</v>
      </c>
      <c r="CH140" s="44">
        <f t="shared" si="419"/>
        <v>1000.125</v>
      </c>
      <c r="CI140" s="45">
        <f t="shared" si="420"/>
        <v>23502.9375</v>
      </c>
      <c r="CK140" s="2">
        <v>138</v>
      </c>
      <c r="CL140" s="2" t="str">
        <f t="shared" si="421"/>
        <v xml:space="preserve"> AD SOYAD 138</v>
      </c>
      <c r="CM140" s="7">
        <f t="shared" si="422"/>
        <v>20002.5</v>
      </c>
      <c r="CN140" s="11">
        <f>PARAMETRELER!$D$4</f>
        <v>150018.75</v>
      </c>
      <c r="CO140" s="7">
        <f t="shared" si="423"/>
        <v>2800.3500000000004</v>
      </c>
      <c r="CP140" s="7">
        <f t="shared" si="424"/>
        <v>200.02500000000001</v>
      </c>
      <c r="CQ140" s="7">
        <f t="shared" si="425"/>
        <v>17002.125</v>
      </c>
      <c r="CR140" s="7" cm="1">
        <f t="array" ref="CR140">SUMPRODUCT(--(SUM(G140,AC140,AY140,BU140,CQ140)&gt;PARAMETRELER!$D$21:$D$24), (SUM(G140,AC140,AY140,BU140,CQ140)-PARAMETRELER!$D$21:$D$24), {0.15;0.05;0.07;0.08})-SUM($H$2,H140,AD140,AZ140,BV140)</f>
        <v>2550.3187500000004</v>
      </c>
      <c r="CS140" s="7">
        <f>PARAMETRELER!$D$12</f>
        <v>2550.3187500000004</v>
      </c>
      <c r="CT140" s="7">
        <f t="shared" si="426"/>
        <v>85010.625</v>
      </c>
      <c r="CU140" s="7">
        <f t="shared" si="427"/>
        <v>68008.5</v>
      </c>
      <c r="CV140" s="7">
        <f t="shared" si="428"/>
        <v>20002.5</v>
      </c>
      <c r="CW140" s="5">
        <f>PARAMETRELER!$D$6</f>
        <v>20002.5</v>
      </c>
      <c r="CX140" s="7">
        <f t="shared" si="506"/>
        <v>0</v>
      </c>
      <c r="CY140" s="7">
        <f>IF(CM140&lt;=PARAMETRELER!$D$6,0,CX140*0.00759)</f>
        <v>0</v>
      </c>
      <c r="CZ140" s="20">
        <f t="shared" si="429"/>
        <v>17002.125</v>
      </c>
      <c r="DA140" s="21">
        <f t="shared" si="430"/>
        <v>4100.5124999999998</v>
      </c>
      <c r="DB140" s="21">
        <f t="shared" si="431"/>
        <v>400.05</v>
      </c>
      <c r="DC140" s="20">
        <f t="shared" si="432"/>
        <v>24503.0625</v>
      </c>
      <c r="DD140" s="44">
        <f t="shared" si="433"/>
        <v>1000.125</v>
      </c>
      <c r="DE140" s="45">
        <f t="shared" si="434"/>
        <v>23502.9375</v>
      </c>
      <c r="DG140" s="2">
        <v>138</v>
      </c>
      <c r="DH140" s="2" t="str">
        <f t="shared" si="435"/>
        <v xml:space="preserve"> AD SOYAD 138</v>
      </c>
      <c r="DI140" s="7">
        <f t="shared" si="436"/>
        <v>20002.5</v>
      </c>
      <c r="DJ140" s="11">
        <f>PARAMETRELER!$D$4</f>
        <v>150018.75</v>
      </c>
      <c r="DK140" s="7">
        <f t="shared" si="437"/>
        <v>2800.3500000000004</v>
      </c>
      <c r="DL140" s="7">
        <f t="shared" si="438"/>
        <v>200.02500000000001</v>
      </c>
      <c r="DM140" s="7">
        <f t="shared" si="439"/>
        <v>17002.125</v>
      </c>
      <c r="DN140" s="7" cm="1">
        <f t="array" ref="DN140">SUMPRODUCT(--(SUM(G140,AC140,AY140,BU140,CQ140,DM140)&gt;PARAMETRELER!$D$21:$D$24), (SUM(G140,AC140,AY140,BU140,CQ140,DM140)-PARAMETRELER!$D$21:$D$24), {0.15;0.05;0.07;0.08})-SUM($H$2,H140,AD140,AZ140,BV140,CR140)</f>
        <v>2550.3187499999985</v>
      </c>
      <c r="DO140" s="7">
        <f>PARAMETRELER!$D$13</f>
        <v>2550.3187499999985</v>
      </c>
      <c r="DP140" s="7">
        <f t="shared" si="440"/>
        <v>102012.75</v>
      </c>
      <c r="DQ140" s="7">
        <f t="shared" si="441"/>
        <v>85010.625</v>
      </c>
      <c r="DR140" s="7">
        <f t="shared" si="442"/>
        <v>20002.5</v>
      </c>
      <c r="DS140" s="5">
        <f>PARAMETRELER!$D$6</f>
        <v>20002.5</v>
      </c>
      <c r="DT140" s="7">
        <f t="shared" si="507"/>
        <v>0</v>
      </c>
      <c r="DU140" s="7">
        <f>IF(DI140&lt;=PARAMETRELER!$D$6,0,DT140*0.00759)</f>
        <v>0</v>
      </c>
      <c r="DV140" s="20">
        <f t="shared" si="443"/>
        <v>17002.125</v>
      </c>
      <c r="DW140" s="21">
        <f t="shared" si="444"/>
        <v>4100.5124999999998</v>
      </c>
      <c r="DX140" s="21">
        <f t="shared" si="445"/>
        <v>400.05</v>
      </c>
      <c r="DY140" s="20">
        <f t="shared" si="446"/>
        <v>24503.0625</v>
      </c>
      <c r="DZ140" s="44">
        <f t="shared" si="447"/>
        <v>1000.125</v>
      </c>
      <c r="EA140" s="45">
        <f t="shared" si="448"/>
        <v>23502.9375</v>
      </c>
      <c r="EC140" s="2">
        <v>138</v>
      </c>
      <c r="ED140" s="2" t="str">
        <f t="shared" si="449"/>
        <v xml:space="preserve"> AD SOYAD 138</v>
      </c>
      <c r="EE140" s="7">
        <f t="shared" si="508"/>
        <v>20002.5</v>
      </c>
      <c r="EF140" s="11">
        <f>PARAMETRELER!$D$4</f>
        <v>150018.75</v>
      </c>
      <c r="EG140" s="7">
        <f t="shared" si="509"/>
        <v>2800.3500000000004</v>
      </c>
      <c r="EH140" s="7">
        <f t="shared" si="510"/>
        <v>200.02500000000001</v>
      </c>
      <c r="EI140" s="7">
        <f t="shared" si="511"/>
        <v>17002.125</v>
      </c>
      <c r="EJ140" s="7" cm="1">
        <f t="array" ref="EJ140">SUMPRODUCT(--(SUM(G140,AC140,AY140,BU140,CQ140,DM140,EI140)&gt;PARAMETRELER!$D$21:$D$24), (SUM(G140,AC140,AY140,BU140,CQ140,DM140,EI140)-PARAMETRELER!$D$21:$D$24), {0.15;0.05;0.07;0.08})-SUM($H$2,H140,AD140,AZ140,BV140,CR140,DN140)</f>
        <v>3001.0625000000036</v>
      </c>
      <c r="EK140" s="7">
        <f>PARAMETRELER!$D$14</f>
        <v>3001.0625000000036</v>
      </c>
      <c r="EL140" s="7">
        <f t="shared" si="512"/>
        <v>119014.875</v>
      </c>
      <c r="EM140" s="7">
        <f t="shared" si="513"/>
        <v>102012.75</v>
      </c>
      <c r="EN140" s="7">
        <f t="shared" si="514"/>
        <v>20002.5</v>
      </c>
      <c r="EO140" s="5">
        <f>PARAMETRELER!$D$6</f>
        <v>20002.5</v>
      </c>
      <c r="EP140" s="7">
        <f t="shared" si="515"/>
        <v>0</v>
      </c>
      <c r="EQ140" s="7">
        <f>IF(EE140&lt;=PARAMETRELER!$D$6,0,EP140*0.00759)</f>
        <v>0</v>
      </c>
      <c r="ER140" s="20">
        <f t="shared" si="450"/>
        <v>17002.125</v>
      </c>
      <c r="ES140" s="21">
        <f t="shared" si="451"/>
        <v>4100.5124999999998</v>
      </c>
      <c r="ET140" s="21">
        <f t="shared" si="452"/>
        <v>400.05</v>
      </c>
      <c r="EU140" s="20">
        <f t="shared" si="453"/>
        <v>24503.0625</v>
      </c>
      <c r="EV140" s="44">
        <f t="shared" si="454"/>
        <v>1000.125</v>
      </c>
      <c r="EW140" s="45">
        <f t="shared" si="455"/>
        <v>23502.9375</v>
      </c>
      <c r="EY140" s="2">
        <v>138</v>
      </c>
      <c r="EZ140" s="2" t="str">
        <f t="shared" si="456"/>
        <v xml:space="preserve"> AD SOYAD 138</v>
      </c>
      <c r="FA140" s="7">
        <f t="shared" si="516"/>
        <v>20002.5</v>
      </c>
      <c r="FB140" s="11">
        <f>PARAMETRELER!$D$4</f>
        <v>150018.75</v>
      </c>
      <c r="FC140" s="7">
        <f t="shared" si="517"/>
        <v>2800.3500000000004</v>
      </c>
      <c r="FD140" s="7">
        <f t="shared" si="518"/>
        <v>200.02500000000001</v>
      </c>
      <c r="FE140" s="7">
        <f t="shared" si="519"/>
        <v>17002.125</v>
      </c>
      <c r="FF140" s="7" cm="1">
        <f t="array" ref="FF140">SUMPRODUCT(--(SUM(G140,AC140,AY140,BU140,CQ140,DM140,EI140,FE140)&gt;PARAMETRELER!$D$21:$D$24), (SUM(G140,AC140,AY140,BU140,CQ140,DM140,EI140,FE140)-PARAMETRELER!$D$21:$D$24), {0.15;0.05;0.07;0.08})-SUM($H$2,H140,AD140,AZ140,BV140,CR140,DN140,EJ140)</f>
        <v>3400.4249999999956</v>
      </c>
      <c r="FG140" s="7">
        <f>PARAMETRELER!$D$15</f>
        <v>3400.4249999999956</v>
      </c>
      <c r="FH140" s="7">
        <f t="shared" si="520"/>
        <v>136017</v>
      </c>
      <c r="FI140" s="7">
        <f t="shared" si="521"/>
        <v>119014.875</v>
      </c>
      <c r="FJ140" s="7">
        <f t="shared" si="522"/>
        <v>20002.5</v>
      </c>
      <c r="FK140" s="5">
        <f>PARAMETRELER!$D$6</f>
        <v>20002.5</v>
      </c>
      <c r="FL140" s="7">
        <f t="shared" si="523"/>
        <v>0</v>
      </c>
      <c r="FM140" s="7">
        <f>IF(FA140&lt;=PARAMETRELER!$D$6,0,FL140*0.00759)</f>
        <v>0</v>
      </c>
      <c r="FN140" s="20">
        <f t="shared" si="457"/>
        <v>17002.125</v>
      </c>
      <c r="FO140" s="21">
        <f t="shared" si="458"/>
        <v>4100.5124999999998</v>
      </c>
      <c r="FP140" s="21">
        <f t="shared" si="459"/>
        <v>400.05</v>
      </c>
      <c r="FQ140" s="20">
        <f t="shared" si="460"/>
        <v>24503.0625</v>
      </c>
      <c r="FR140" s="44">
        <f t="shared" si="461"/>
        <v>1000.125</v>
      </c>
      <c r="FS140" s="45">
        <f t="shared" si="462"/>
        <v>23502.9375</v>
      </c>
      <c r="FU140" s="2">
        <v>138</v>
      </c>
      <c r="FV140" s="2" t="str">
        <f t="shared" si="463"/>
        <v xml:space="preserve"> AD SOYAD 138</v>
      </c>
      <c r="FW140" s="7">
        <f t="shared" si="524"/>
        <v>20002.5</v>
      </c>
      <c r="FX140" s="11">
        <f>PARAMETRELER!$D$4</f>
        <v>150018.75</v>
      </c>
      <c r="FY140" s="7">
        <f t="shared" si="525"/>
        <v>2800.3500000000004</v>
      </c>
      <c r="FZ140" s="7">
        <f t="shared" si="526"/>
        <v>200.02500000000001</v>
      </c>
      <c r="GA140" s="7">
        <f t="shared" si="527"/>
        <v>17002.125</v>
      </c>
      <c r="GB140" s="7" cm="1">
        <f t="array" ref="GB140">SUMPRODUCT(--(SUM(G140,AC140,AY140,BU140,CQ140,DM140,EI140,FE140,GA140)&gt;PARAMETRELER!$D$21:$D$24), (SUM(G140,AC140,AY140,BU140,CQ140,DM140,EI140,FE140,GA140)-PARAMETRELER!$D$21:$D$24), {0.15;0.05;0.07;0.08})-SUM($H$2,H140,AD140,AZ140,BV140,CR140,DN140,EJ140,FF140)</f>
        <v>3400.4249999999993</v>
      </c>
      <c r="GC140" s="7">
        <f>PARAMETRELER!$D$16</f>
        <v>3400.4249999999993</v>
      </c>
      <c r="GD140" s="7">
        <f t="shared" si="528"/>
        <v>153019.125</v>
      </c>
      <c r="GE140" s="7">
        <f t="shared" si="529"/>
        <v>136017</v>
      </c>
      <c r="GF140" s="7">
        <f t="shared" si="530"/>
        <v>20002.5</v>
      </c>
      <c r="GG140" s="5">
        <f>PARAMETRELER!$D$6</f>
        <v>20002.5</v>
      </c>
      <c r="GH140" s="7">
        <f t="shared" si="531"/>
        <v>0</v>
      </c>
      <c r="GI140" s="7">
        <f>IF(FW140&lt;=PARAMETRELER!$D$6,0,GH140*0.00759)</f>
        <v>0</v>
      </c>
      <c r="GJ140" s="20">
        <f t="shared" si="464"/>
        <v>17002.125</v>
      </c>
      <c r="GK140" s="21">
        <f t="shared" si="465"/>
        <v>4100.5124999999998</v>
      </c>
      <c r="GL140" s="21">
        <f t="shared" si="466"/>
        <v>400.05</v>
      </c>
      <c r="GM140" s="20">
        <f t="shared" si="467"/>
        <v>24503.0625</v>
      </c>
      <c r="GN140" s="44">
        <f t="shared" si="468"/>
        <v>1000.125</v>
      </c>
      <c r="GO140" s="45">
        <f t="shared" si="469"/>
        <v>23502.9375</v>
      </c>
      <c r="GQ140" s="2">
        <v>138</v>
      </c>
      <c r="GR140" s="2" t="str">
        <f t="shared" si="470"/>
        <v xml:space="preserve"> AD SOYAD 138</v>
      </c>
      <c r="GS140" s="7">
        <f t="shared" si="532"/>
        <v>20002.5</v>
      </c>
      <c r="GT140" s="11">
        <f>PARAMETRELER!$D$4</f>
        <v>150018.75</v>
      </c>
      <c r="GU140" s="7">
        <f t="shared" si="533"/>
        <v>2800.3500000000004</v>
      </c>
      <c r="GV140" s="7">
        <f t="shared" si="534"/>
        <v>200.02500000000001</v>
      </c>
      <c r="GW140" s="7">
        <f t="shared" si="535"/>
        <v>17002.125</v>
      </c>
      <c r="GX140" s="7" cm="1">
        <f t="array" ref="GX140">SUMPRODUCT(--(SUM(G140,AC140,AY140,BU140,CQ140,DM140,EI140,FE140,GA140,GW140)&gt;PARAMETRELER!$D$21:$D$24), (SUM(G140,AC140,AY140,BU140,CQ140,DM140,EI140,FE140,GA140,GW140)-PARAMETRELER!$D$21:$D$24), {0.15;0.05;0.07;0.08})-SUM($H$2,H140,AD140,AZ140,BV140,CR140,DN140,EJ140,FF140,GB140)</f>
        <v>3400.4250000000029</v>
      </c>
      <c r="GY140" s="7">
        <f>PARAMETRELER!$D$17</f>
        <v>3400.4250000000029</v>
      </c>
      <c r="GZ140" s="7">
        <f t="shared" si="536"/>
        <v>170021.25</v>
      </c>
      <c r="HA140" s="7">
        <f t="shared" si="537"/>
        <v>153019.125</v>
      </c>
      <c r="HB140" s="7">
        <f t="shared" si="538"/>
        <v>20002.5</v>
      </c>
      <c r="HC140" s="5">
        <f>PARAMETRELER!$D$6</f>
        <v>20002.5</v>
      </c>
      <c r="HD140" s="7">
        <f t="shared" si="539"/>
        <v>0</v>
      </c>
      <c r="HE140" s="7">
        <f>IF(GS140&lt;=PARAMETRELER!$D$6,0,HD140*0.00759)</f>
        <v>0</v>
      </c>
      <c r="HF140" s="20">
        <f t="shared" si="471"/>
        <v>17002.125</v>
      </c>
      <c r="HG140" s="21">
        <f t="shared" si="472"/>
        <v>4100.5124999999998</v>
      </c>
      <c r="HH140" s="21">
        <f t="shared" si="473"/>
        <v>400.05</v>
      </c>
      <c r="HI140" s="20">
        <f t="shared" si="474"/>
        <v>24503.0625</v>
      </c>
      <c r="HJ140" s="44">
        <f t="shared" si="475"/>
        <v>1000.125</v>
      </c>
      <c r="HK140" s="45">
        <f t="shared" si="476"/>
        <v>23502.9375</v>
      </c>
      <c r="HM140" s="2">
        <v>138</v>
      </c>
      <c r="HN140" s="2" t="str">
        <f t="shared" si="477"/>
        <v xml:space="preserve"> AD SOYAD 138</v>
      </c>
      <c r="HO140" s="7">
        <f t="shared" si="540"/>
        <v>20002.5</v>
      </c>
      <c r="HP140" s="11">
        <f>PARAMETRELER!$D$4</f>
        <v>150018.75</v>
      </c>
      <c r="HQ140" s="7">
        <f t="shared" si="541"/>
        <v>2800.3500000000004</v>
      </c>
      <c r="HR140" s="7">
        <f t="shared" si="542"/>
        <v>200.02500000000001</v>
      </c>
      <c r="HS140" s="7">
        <f t="shared" si="543"/>
        <v>17002.125</v>
      </c>
      <c r="HT140" s="7" cm="1">
        <f t="array" ref="HT140">SUMPRODUCT(--(SUM(G140,AC140,AY140,BU140,CQ140,DM140,EI140,FE140,GA140,GW140,HS140)&gt;PARAMETRELER!$D$21:$D$24), (SUM(G140,AC140,AY140,BU140,CQ140,DM140,EI140,FE140,GA140,GW140,HS140)-PARAMETRELER!$D$21:$D$24), {0.15;0.05;0.07;0.08})-SUM($H$2,H140,AD140,AZ140,BV140,CR140,DN140,EJ140,FF140,GB140,GX140)</f>
        <v>3400.4249999999993</v>
      </c>
      <c r="HU140" s="7">
        <f>PARAMETRELER!$D$18</f>
        <v>3400.4249999999993</v>
      </c>
      <c r="HV140" s="7">
        <f t="shared" si="544"/>
        <v>187023.375</v>
      </c>
      <c r="HW140" s="7">
        <f t="shared" si="545"/>
        <v>170021.25</v>
      </c>
      <c r="HX140" s="7">
        <f t="shared" si="546"/>
        <v>20002.5</v>
      </c>
      <c r="HY140" s="5">
        <f>PARAMETRELER!$D$6</f>
        <v>20002.5</v>
      </c>
      <c r="HZ140" s="7">
        <f t="shared" si="547"/>
        <v>0</v>
      </c>
      <c r="IA140" s="7">
        <f>IF(HO140&lt;=PARAMETRELER!$D$6,0,HZ140*0.00759)</f>
        <v>0</v>
      </c>
      <c r="IB140" s="20">
        <f t="shared" si="478"/>
        <v>17002.125</v>
      </c>
      <c r="IC140" s="21">
        <f t="shared" si="479"/>
        <v>4100.5124999999998</v>
      </c>
      <c r="ID140" s="21">
        <f t="shared" si="480"/>
        <v>400.05</v>
      </c>
      <c r="IE140" s="20">
        <f t="shared" si="481"/>
        <v>24503.0625</v>
      </c>
      <c r="IF140" s="44">
        <f t="shared" si="482"/>
        <v>1000.125</v>
      </c>
      <c r="IG140" s="45">
        <f t="shared" si="483"/>
        <v>23502.9375</v>
      </c>
      <c r="II140" s="2">
        <v>138</v>
      </c>
      <c r="IJ140" s="2" t="str">
        <f t="shared" si="484"/>
        <v xml:space="preserve"> AD SOYAD 138</v>
      </c>
      <c r="IK140" s="7">
        <f t="shared" si="548"/>
        <v>20002.5</v>
      </c>
      <c r="IL140" s="11">
        <f>PARAMETRELER!$D$4</f>
        <v>150018.75</v>
      </c>
      <c r="IM140" s="7">
        <f t="shared" si="549"/>
        <v>2800.3500000000004</v>
      </c>
      <c r="IN140" s="7">
        <f t="shared" si="550"/>
        <v>200.02500000000001</v>
      </c>
      <c r="IO140" s="7">
        <f t="shared" si="551"/>
        <v>17002.125</v>
      </c>
      <c r="IP140" s="7" cm="1">
        <f t="array" ref="IP140">SUMPRODUCT(--(SUM(G140,AC140,AY140,BU140,CQ140,DM140,EI140,FE140,GA140,GW140,HS140,IO140)&gt;PARAMETRELER!$D$21:$D$24), (SUM(G140,AC140,AY140,BU140,CQ140,DM140,EI140,FE140,GA140,GW140,HS140,IO140)-PARAMETRELER!$D$21:$D$24), {0.15;0.05;0.07;0.08})-SUM($H$2,H140,AD140,AZ140,BV140,CR140,DN140,EJ140,FF140,GB140,GX140,HT140)</f>
        <v>3400.4249999999993</v>
      </c>
      <c r="IQ140" s="7">
        <f>PARAMETRELER!$D$19</f>
        <v>3400.4249999999993</v>
      </c>
      <c r="IR140" s="7">
        <f t="shared" si="552"/>
        <v>204025.5</v>
      </c>
      <c r="IS140" s="7">
        <f t="shared" si="553"/>
        <v>187023.375</v>
      </c>
      <c r="IT140" s="7">
        <f t="shared" si="554"/>
        <v>20002.5</v>
      </c>
      <c r="IU140" s="5">
        <f>PARAMETRELER!$D$6</f>
        <v>20002.5</v>
      </c>
      <c r="IV140" s="7">
        <f t="shared" si="555"/>
        <v>0</v>
      </c>
      <c r="IW140" s="7">
        <f>IF(IK140&lt;=PARAMETRELER!$D$6,0,IV140*0.00759)</f>
        <v>0</v>
      </c>
      <c r="IX140" s="20">
        <f t="shared" si="485"/>
        <v>17002.125</v>
      </c>
      <c r="IY140" s="21">
        <f t="shared" si="486"/>
        <v>4100.5124999999998</v>
      </c>
      <c r="IZ140" s="21">
        <f t="shared" si="487"/>
        <v>400.05</v>
      </c>
      <c r="JA140" s="20">
        <f t="shared" si="488"/>
        <v>24503.0625</v>
      </c>
      <c r="JB140" s="44">
        <f t="shared" si="489"/>
        <v>1000.125</v>
      </c>
      <c r="JC140" s="45">
        <f t="shared" si="490"/>
        <v>23502.9375</v>
      </c>
    </row>
    <row r="141" spans="1:263" ht="15.6" x14ac:dyDescent="0.3">
      <c r="A141" s="3">
        <v>139</v>
      </c>
      <c r="B141" s="3" t="str">
        <f>'YILLIK MALİYET RAPORU'!B141</f>
        <v xml:space="preserve"> AD SOYAD 139</v>
      </c>
      <c r="C141" s="4">
        <f>'YILLIK MALİYET RAPORU'!C141</f>
        <v>20002.5</v>
      </c>
      <c r="D141" s="4">
        <f>PARAMETRELER!$D$4</f>
        <v>150018.75</v>
      </c>
      <c r="E141" s="4">
        <f t="shared" si="491"/>
        <v>2800.3500000000004</v>
      </c>
      <c r="F141" s="4">
        <f t="shared" si="492"/>
        <v>200.02500000000001</v>
      </c>
      <c r="G141" s="4">
        <f t="shared" si="493"/>
        <v>17002.125</v>
      </c>
      <c r="H141" s="4" cm="1">
        <f t="array" ref="H141">SUMPRODUCT(--(SUM(G141:G141)&gt;PARAMETRELER!$D$21:$D$24), (SUM(G141:G141)-PARAMETRELER!$D$21:$D$24), {0.15;0.05;0.07;0.08})-SUM($H$2:$H$2)</f>
        <v>2550.3187499999999</v>
      </c>
      <c r="I141" s="4">
        <f>PARAMETRELER!$D$8</f>
        <v>2550.3187499999999</v>
      </c>
      <c r="J141" s="4">
        <f t="shared" si="379"/>
        <v>17002.125</v>
      </c>
      <c r="K141" s="4">
        <v>0</v>
      </c>
      <c r="L141" s="4">
        <f t="shared" si="494"/>
        <v>20002.5</v>
      </c>
      <c r="M141" s="4">
        <f>PARAMETRELER!$D$6</f>
        <v>20002.5</v>
      </c>
      <c r="N141" s="4">
        <f t="shared" si="502"/>
        <v>0</v>
      </c>
      <c r="O141" s="4">
        <f>IF(C141&lt;=PARAMETRELER!$D$6,0,N141*0.00759)</f>
        <v>0</v>
      </c>
      <c r="P141" s="20">
        <f t="shared" si="495"/>
        <v>17002.125</v>
      </c>
      <c r="Q141" s="21">
        <f t="shared" si="496"/>
        <v>4100.5124999999998</v>
      </c>
      <c r="R141" s="21">
        <f t="shared" si="497"/>
        <v>400.05</v>
      </c>
      <c r="S141" s="22">
        <f t="shared" si="498"/>
        <v>24503.0625</v>
      </c>
      <c r="T141" s="44">
        <f t="shared" si="499"/>
        <v>1000.125</v>
      </c>
      <c r="U141" s="45">
        <f t="shared" si="380"/>
        <v>23502.9375</v>
      </c>
      <c r="W141" s="3">
        <v>139</v>
      </c>
      <c r="X141" s="3" t="str">
        <f t="shared" si="500"/>
        <v xml:space="preserve"> AD SOYAD 139</v>
      </c>
      <c r="Y141" s="4">
        <f t="shared" si="501"/>
        <v>20002.5</v>
      </c>
      <c r="Z141" s="4">
        <f>PARAMETRELER!$D$4</f>
        <v>150018.75</v>
      </c>
      <c r="AA141" s="4">
        <f t="shared" si="381"/>
        <v>2800.3500000000004</v>
      </c>
      <c r="AB141" s="4">
        <f t="shared" si="382"/>
        <v>200.02500000000001</v>
      </c>
      <c r="AC141" s="4">
        <f t="shared" si="383"/>
        <v>17002.125</v>
      </c>
      <c r="AD141" s="4" cm="1">
        <f t="array" ref="AD141">SUMPRODUCT(--(SUM(G141,AC141)&gt;PARAMETRELER!$D$21:$D$24), (SUM(G141,AC141)-PARAMETRELER!$D$21:$D$24), {0.15;0.05;0.07;0.08})-SUM($H$2,H141)</f>
        <v>2550.3187499999999</v>
      </c>
      <c r="AE141" s="4">
        <f>PARAMETRELER!$D$9</f>
        <v>2550.3187499999999</v>
      </c>
      <c r="AF141" s="4">
        <f t="shared" si="384"/>
        <v>34004.25</v>
      </c>
      <c r="AG141" s="4">
        <f t="shared" si="385"/>
        <v>17002.125</v>
      </c>
      <c r="AH141" s="4">
        <f t="shared" si="386"/>
        <v>20002.5</v>
      </c>
      <c r="AI141" s="4">
        <f>PARAMETRELER!$D$6</f>
        <v>20002.5</v>
      </c>
      <c r="AJ141" s="4">
        <f t="shared" si="503"/>
        <v>0</v>
      </c>
      <c r="AK141" s="4">
        <f>IF(Y141&lt;=PARAMETRELER!$D$6,0,AJ141*0.00759)</f>
        <v>0</v>
      </c>
      <c r="AL141" s="20">
        <f t="shared" si="387"/>
        <v>17002.125</v>
      </c>
      <c r="AM141" s="21">
        <f t="shared" si="388"/>
        <v>4100.5124999999998</v>
      </c>
      <c r="AN141" s="21">
        <f t="shared" si="389"/>
        <v>400.05</v>
      </c>
      <c r="AO141" s="22">
        <f t="shared" si="390"/>
        <v>24503.0625</v>
      </c>
      <c r="AP141" s="44">
        <f t="shared" si="391"/>
        <v>1000.125</v>
      </c>
      <c r="AQ141" s="45">
        <f t="shared" si="392"/>
        <v>23502.9375</v>
      </c>
      <c r="AS141" s="3">
        <v>139</v>
      </c>
      <c r="AT141" s="3" t="str">
        <f t="shared" si="393"/>
        <v xml:space="preserve"> AD SOYAD 139</v>
      </c>
      <c r="AU141" s="4">
        <f t="shared" si="394"/>
        <v>20002.5</v>
      </c>
      <c r="AV141" s="4">
        <f>PARAMETRELER!$D$4</f>
        <v>150018.75</v>
      </c>
      <c r="AW141" s="4">
        <f t="shared" si="395"/>
        <v>2800.3500000000004</v>
      </c>
      <c r="AX141" s="4">
        <f t="shared" si="396"/>
        <v>200.02500000000001</v>
      </c>
      <c r="AY141" s="4">
        <f t="shared" si="397"/>
        <v>17002.125</v>
      </c>
      <c r="AZ141" s="4" cm="1">
        <f t="array" ref="AZ141">SUMPRODUCT(--(SUM(G141,AC141,AY141)&gt;PARAMETRELER!$D$21:$D$24), (SUM(G141,AC141,AY141)-PARAMETRELER!$D$21:$D$24), {0.15;0.05;0.07;0.08})-SUM($H$2,H141,AD141)</f>
        <v>2550.3187499999995</v>
      </c>
      <c r="BA141" s="4">
        <f>PARAMETRELER!$D$10</f>
        <v>2550.3187499999995</v>
      </c>
      <c r="BB141" s="4">
        <f t="shared" si="398"/>
        <v>51006.375</v>
      </c>
      <c r="BC141" s="4">
        <f t="shared" si="399"/>
        <v>34004.25</v>
      </c>
      <c r="BD141" s="4">
        <f t="shared" si="400"/>
        <v>20002.5</v>
      </c>
      <c r="BE141" s="4">
        <f>PARAMETRELER!$D$6</f>
        <v>20002.5</v>
      </c>
      <c r="BF141" s="4">
        <f t="shared" si="504"/>
        <v>0</v>
      </c>
      <c r="BG141" s="4">
        <f>IF(AU141&lt;=PARAMETRELER!$D$6,0,BF141*0.00759)</f>
        <v>0</v>
      </c>
      <c r="BH141" s="20">
        <f t="shared" si="401"/>
        <v>17002.125</v>
      </c>
      <c r="BI141" s="21">
        <f t="shared" si="402"/>
        <v>4100.5124999999998</v>
      </c>
      <c r="BJ141" s="21">
        <f t="shared" si="403"/>
        <v>400.05</v>
      </c>
      <c r="BK141" s="22">
        <f t="shared" si="404"/>
        <v>24503.0625</v>
      </c>
      <c r="BL141" s="44">
        <f t="shared" si="405"/>
        <v>1000.125</v>
      </c>
      <c r="BM141" s="45">
        <f t="shared" si="406"/>
        <v>23502.9375</v>
      </c>
      <c r="BO141" s="3">
        <v>139</v>
      </c>
      <c r="BP141" s="3" t="str">
        <f t="shared" si="407"/>
        <v xml:space="preserve"> AD SOYAD 139</v>
      </c>
      <c r="BQ141" s="4">
        <f t="shared" si="408"/>
        <v>20002.5</v>
      </c>
      <c r="BR141" s="4">
        <f>PARAMETRELER!$D$4</f>
        <v>150018.75</v>
      </c>
      <c r="BS141" s="4">
        <f t="shared" si="409"/>
        <v>2800.3500000000004</v>
      </c>
      <c r="BT141" s="4">
        <f t="shared" si="410"/>
        <v>200.02500000000001</v>
      </c>
      <c r="BU141" s="4">
        <f t="shared" si="411"/>
        <v>17002.125</v>
      </c>
      <c r="BV141" s="4" cm="1">
        <f t="array" ref="BV141">SUMPRODUCT(--(SUM(G141,AC141,AY141,BU141)&gt;PARAMETRELER!$D$21:$D$24), (SUM(G141,AC141,AY141,BU141)-PARAMETRELER!$D$21:$D$24), {0.15;0.05;0.07;0.08})-SUM($H$2,H141,AD141,AZ141)</f>
        <v>2550.3187500000004</v>
      </c>
      <c r="BW141" s="4">
        <f>PARAMETRELER!$D$11</f>
        <v>2550.3187500000004</v>
      </c>
      <c r="BX141" s="4">
        <f t="shared" si="412"/>
        <v>68008.5</v>
      </c>
      <c r="BY141" s="4">
        <f t="shared" si="413"/>
        <v>51006.375</v>
      </c>
      <c r="BZ141" s="4">
        <f t="shared" si="414"/>
        <v>20002.5</v>
      </c>
      <c r="CA141" s="4">
        <f>PARAMETRELER!$D$6</f>
        <v>20002.5</v>
      </c>
      <c r="CB141" s="4">
        <f t="shared" si="505"/>
        <v>0</v>
      </c>
      <c r="CC141" s="4">
        <f>IF(BQ141&lt;=PARAMETRELER!$D$6,0,CB141*0.00759)</f>
        <v>0</v>
      </c>
      <c r="CD141" s="20">
        <f t="shared" si="415"/>
        <v>17002.125</v>
      </c>
      <c r="CE141" s="21">
        <f t="shared" si="416"/>
        <v>4100.5124999999998</v>
      </c>
      <c r="CF141" s="21">
        <f t="shared" si="417"/>
        <v>400.05</v>
      </c>
      <c r="CG141" s="22">
        <f t="shared" si="418"/>
        <v>24503.0625</v>
      </c>
      <c r="CH141" s="44">
        <f t="shared" si="419"/>
        <v>1000.125</v>
      </c>
      <c r="CI141" s="45">
        <f t="shared" si="420"/>
        <v>23502.9375</v>
      </c>
      <c r="CK141" s="3">
        <v>139</v>
      </c>
      <c r="CL141" s="3" t="str">
        <f t="shared" si="421"/>
        <v xml:space="preserve"> AD SOYAD 139</v>
      </c>
      <c r="CM141" s="4">
        <f t="shared" si="422"/>
        <v>20002.5</v>
      </c>
      <c r="CN141" s="4">
        <f>PARAMETRELER!$D$4</f>
        <v>150018.75</v>
      </c>
      <c r="CO141" s="4">
        <f t="shared" si="423"/>
        <v>2800.3500000000004</v>
      </c>
      <c r="CP141" s="4">
        <f t="shared" si="424"/>
        <v>200.02500000000001</v>
      </c>
      <c r="CQ141" s="4">
        <f t="shared" si="425"/>
        <v>17002.125</v>
      </c>
      <c r="CR141" s="4" cm="1">
        <f t="array" ref="CR141">SUMPRODUCT(--(SUM(G141,AC141,AY141,BU141,CQ141)&gt;PARAMETRELER!$D$21:$D$24), (SUM(G141,AC141,AY141,BU141,CQ141)-PARAMETRELER!$D$21:$D$24), {0.15;0.05;0.07;0.08})-SUM($H$2,H141,AD141,AZ141,BV141)</f>
        <v>2550.3187500000004</v>
      </c>
      <c r="CS141" s="4">
        <f>PARAMETRELER!$D$12</f>
        <v>2550.3187500000004</v>
      </c>
      <c r="CT141" s="4">
        <f t="shared" si="426"/>
        <v>85010.625</v>
      </c>
      <c r="CU141" s="4">
        <f t="shared" si="427"/>
        <v>68008.5</v>
      </c>
      <c r="CV141" s="4">
        <f t="shared" si="428"/>
        <v>20002.5</v>
      </c>
      <c r="CW141" s="4">
        <f>PARAMETRELER!$D$6</f>
        <v>20002.5</v>
      </c>
      <c r="CX141" s="4">
        <f t="shared" si="506"/>
        <v>0</v>
      </c>
      <c r="CY141" s="4">
        <f>IF(CM141&lt;=PARAMETRELER!$D$6,0,CX141*0.00759)</f>
        <v>0</v>
      </c>
      <c r="CZ141" s="20">
        <f t="shared" si="429"/>
        <v>17002.125</v>
      </c>
      <c r="DA141" s="21">
        <f t="shared" si="430"/>
        <v>4100.5124999999998</v>
      </c>
      <c r="DB141" s="21">
        <f t="shared" si="431"/>
        <v>400.05</v>
      </c>
      <c r="DC141" s="22">
        <f t="shared" si="432"/>
        <v>24503.0625</v>
      </c>
      <c r="DD141" s="44">
        <f t="shared" si="433"/>
        <v>1000.125</v>
      </c>
      <c r="DE141" s="45">
        <f t="shared" si="434"/>
        <v>23502.9375</v>
      </c>
      <c r="DG141" s="3">
        <v>139</v>
      </c>
      <c r="DH141" s="3" t="str">
        <f t="shared" si="435"/>
        <v xml:space="preserve"> AD SOYAD 139</v>
      </c>
      <c r="DI141" s="4">
        <f t="shared" si="436"/>
        <v>20002.5</v>
      </c>
      <c r="DJ141" s="4">
        <f>PARAMETRELER!$D$4</f>
        <v>150018.75</v>
      </c>
      <c r="DK141" s="4">
        <f t="shared" si="437"/>
        <v>2800.3500000000004</v>
      </c>
      <c r="DL141" s="4">
        <f t="shared" si="438"/>
        <v>200.02500000000001</v>
      </c>
      <c r="DM141" s="4">
        <f t="shared" si="439"/>
        <v>17002.125</v>
      </c>
      <c r="DN141" s="4" cm="1">
        <f t="array" ref="DN141">SUMPRODUCT(--(SUM(G141,AC141,AY141,BU141,CQ141,DM141)&gt;PARAMETRELER!$D$21:$D$24), (SUM(G141,AC141,AY141,BU141,CQ141,DM141)-PARAMETRELER!$D$21:$D$24), {0.15;0.05;0.07;0.08})-SUM($H$2,H141,AD141,AZ141,BV141,CR141)</f>
        <v>2550.3187499999985</v>
      </c>
      <c r="DO141" s="4">
        <f>PARAMETRELER!$D$13</f>
        <v>2550.3187499999985</v>
      </c>
      <c r="DP141" s="4">
        <f t="shared" si="440"/>
        <v>102012.75</v>
      </c>
      <c r="DQ141" s="4">
        <f t="shared" si="441"/>
        <v>85010.625</v>
      </c>
      <c r="DR141" s="4">
        <f t="shared" si="442"/>
        <v>20002.5</v>
      </c>
      <c r="DS141" s="4">
        <f>PARAMETRELER!$D$6</f>
        <v>20002.5</v>
      </c>
      <c r="DT141" s="4">
        <f t="shared" si="507"/>
        <v>0</v>
      </c>
      <c r="DU141" s="4">
        <f>IF(DI141&lt;=PARAMETRELER!$D$6,0,DT141*0.00759)</f>
        <v>0</v>
      </c>
      <c r="DV141" s="20">
        <f t="shared" si="443"/>
        <v>17002.125</v>
      </c>
      <c r="DW141" s="21">
        <f t="shared" si="444"/>
        <v>4100.5124999999998</v>
      </c>
      <c r="DX141" s="21">
        <f t="shared" si="445"/>
        <v>400.05</v>
      </c>
      <c r="DY141" s="22">
        <f t="shared" si="446"/>
        <v>24503.0625</v>
      </c>
      <c r="DZ141" s="44">
        <f t="shared" si="447"/>
        <v>1000.125</v>
      </c>
      <c r="EA141" s="45">
        <f t="shared" si="448"/>
        <v>23502.9375</v>
      </c>
      <c r="EC141" s="3">
        <v>139</v>
      </c>
      <c r="ED141" s="3" t="str">
        <f t="shared" si="449"/>
        <v xml:space="preserve"> AD SOYAD 139</v>
      </c>
      <c r="EE141" s="4">
        <f t="shared" si="508"/>
        <v>20002.5</v>
      </c>
      <c r="EF141" s="4">
        <f>PARAMETRELER!$D$4</f>
        <v>150018.75</v>
      </c>
      <c r="EG141" s="4">
        <f t="shared" si="509"/>
        <v>2800.3500000000004</v>
      </c>
      <c r="EH141" s="4">
        <f t="shared" si="510"/>
        <v>200.02500000000001</v>
      </c>
      <c r="EI141" s="4">
        <f t="shared" si="511"/>
        <v>17002.125</v>
      </c>
      <c r="EJ141" s="4" cm="1">
        <f t="array" ref="EJ141">SUMPRODUCT(--(SUM(G141,AC141,AY141,BU141,CQ141,DM141,EI141)&gt;PARAMETRELER!$D$21:$D$24), (SUM(G141,AC141,AY141,BU141,CQ141,DM141,EI141)-PARAMETRELER!$D$21:$D$24), {0.15;0.05;0.07;0.08})-SUM($H$2,H141,AD141,AZ141,BV141,CR141,DN141)</f>
        <v>3001.0625000000036</v>
      </c>
      <c r="EK141" s="4">
        <f>PARAMETRELER!$D$14</f>
        <v>3001.0625000000036</v>
      </c>
      <c r="EL141" s="4">
        <f t="shared" si="512"/>
        <v>119014.875</v>
      </c>
      <c r="EM141" s="4">
        <f t="shared" si="513"/>
        <v>102012.75</v>
      </c>
      <c r="EN141" s="4">
        <f t="shared" si="514"/>
        <v>20002.5</v>
      </c>
      <c r="EO141" s="4">
        <f>PARAMETRELER!$D$6</f>
        <v>20002.5</v>
      </c>
      <c r="EP141" s="4">
        <f t="shared" si="515"/>
        <v>0</v>
      </c>
      <c r="EQ141" s="4">
        <f>IF(EE141&lt;=PARAMETRELER!$D$6,0,EP141*0.00759)</f>
        <v>0</v>
      </c>
      <c r="ER141" s="20">
        <f t="shared" si="450"/>
        <v>17002.125</v>
      </c>
      <c r="ES141" s="21">
        <f t="shared" si="451"/>
        <v>4100.5124999999998</v>
      </c>
      <c r="ET141" s="21">
        <f t="shared" si="452"/>
        <v>400.05</v>
      </c>
      <c r="EU141" s="22">
        <f t="shared" si="453"/>
        <v>24503.0625</v>
      </c>
      <c r="EV141" s="44">
        <f t="shared" si="454"/>
        <v>1000.125</v>
      </c>
      <c r="EW141" s="45">
        <f t="shared" si="455"/>
        <v>23502.9375</v>
      </c>
      <c r="EY141" s="3">
        <v>139</v>
      </c>
      <c r="EZ141" s="3" t="str">
        <f t="shared" si="456"/>
        <v xml:space="preserve"> AD SOYAD 139</v>
      </c>
      <c r="FA141" s="4">
        <f t="shared" si="516"/>
        <v>20002.5</v>
      </c>
      <c r="FB141" s="4">
        <f>PARAMETRELER!$D$4</f>
        <v>150018.75</v>
      </c>
      <c r="FC141" s="4">
        <f t="shared" si="517"/>
        <v>2800.3500000000004</v>
      </c>
      <c r="FD141" s="4">
        <f t="shared" si="518"/>
        <v>200.02500000000001</v>
      </c>
      <c r="FE141" s="4">
        <f t="shared" si="519"/>
        <v>17002.125</v>
      </c>
      <c r="FF141" s="4" cm="1">
        <f t="array" ref="FF141">SUMPRODUCT(--(SUM(G141,AC141,AY141,BU141,CQ141,DM141,EI141,FE141)&gt;PARAMETRELER!$D$21:$D$24), (SUM(G141,AC141,AY141,BU141,CQ141,DM141,EI141,FE141)-PARAMETRELER!$D$21:$D$24), {0.15;0.05;0.07;0.08})-SUM($H$2,H141,AD141,AZ141,BV141,CR141,DN141,EJ141)</f>
        <v>3400.4249999999956</v>
      </c>
      <c r="FG141" s="4">
        <f>PARAMETRELER!$D$15</f>
        <v>3400.4249999999956</v>
      </c>
      <c r="FH141" s="4">
        <f t="shared" si="520"/>
        <v>136017</v>
      </c>
      <c r="FI141" s="4">
        <f t="shared" si="521"/>
        <v>119014.875</v>
      </c>
      <c r="FJ141" s="4">
        <f t="shared" si="522"/>
        <v>20002.5</v>
      </c>
      <c r="FK141" s="4">
        <f>PARAMETRELER!$D$6</f>
        <v>20002.5</v>
      </c>
      <c r="FL141" s="4">
        <f t="shared" si="523"/>
        <v>0</v>
      </c>
      <c r="FM141" s="4">
        <f>IF(FA141&lt;=PARAMETRELER!$D$6,0,FL141*0.00759)</f>
        <v>0</v>
      </c>
      <c r="FN141" s="20">
        <f t="shared" si="457"/>
        <v>17002.125</v>
      </c>
      <c r="FO141" s="21">
        <f t="shared" si="458"/>
        <v>4100.5124999999998</v>
      </c>
      <c r="FP141" s="21">
        <f t="shared" si="459"/>
        <v>400.05</v>
      </c>
      <c r="FQ141" s="22">
        <f t="shared" si="460"/>
        <v>24503.0625</v>
      </c>
      <c r="FR141" s="44">
        <f t="shared" si="461"/>
        <v>1000.125</v>
      </c>
      <c r="FS141" s="45">
        <f t="shared" si="462"/>
        <v>23502.9375</v>
      </c>
      <c r="FU141" s="3">
        <v>139</v>
      </c>
      <c r="FV141" s="3" t="str">
        <f t="shared" si="463"/>
        <v xml:space="preserve"> AD SOYAD 139</v>
      </c>
      <c r="FW141" s="4">
        <f t="shared" si="524"/>
        <v>20002.5</v>
      </c>
      <c r="FX141" s="4">
        <f>PARAMETRELER!$D$4</f>
        <v>150018.75</v>
      </c>
      <c r="FY141" s="4">
        <f t="shared" si="525"/>
        <v>2800.3500000000004</v>
      </c>
      <c r="FZ141" s="4">
        <f t="shared" si="526"/>
        <v>200.02500000000001</v>
      </c>
      <c r="GA141" s="4">
        <f t="shared" si="527"/>
        <v>17002.125</v>
      </c>
      <c r="GB141" s="4" cm="1">
        <f t="array" ref="GB141">SUMPRODUCT(--(SUM(G141,AC141,AY141,BU141,CQ141,DM141,EI141,FE141,GA141)&gt;PARAMETRELER!$D$21:$D$24), (SUM(G141,AC141,AY141,BU141,CQ141,DM141,EI141,FE141,GA141)-PARAMETRELER!$D$21:$D$24), {0.15;0.05;0.07;0.08})-SUM($H$2,H141,AD141,AZ141,BV141,CR141,DN141,EJ141,FF141)</f>
        <v>3400.4249999999993</v>
      </c>
      <c r="GC141" s="4">
        <f>PARAMETRELER!$D$16</f>
        <v>3400.4249999999993</v>
      </c>
      <c r="GD141" s="4">
        <f t="shared" si="528"/>
        <v>153019.125</v>
      </c>
      <c r="GE141" s="4">
        <f t="shared" si="529"/>
        <v>136017</v>
      </c>
      <c r="GF141" s="4">
        <f t="shared" si="530"/>
        <v>20002.5</v>
      </c>
      <c r="GG141" s="4">
        <f>PARAMETRELER!$D$6</f>
        <v>20002.5</v>
      </c>
      <c r="GH141" s="4">
        <f t="shared" si="531"/>
        <v>0</v>
      </c>
      <c r="GI141" s="4">
        <f>IF(FW141&lt;=PARAMETRELER!$D$6,0,GH141*0.00759)</f>
        <v>0</v>
      </c>
      <c r="GJ141" s="20">
        <f t="shared" si="464"/>
        <v>17002.125</v>
      </c>
      <c r="GK141" s="21">
        <f t="shared" si="465"/>
        <v>4100.5124999999998</v>
      </c>
      <c r="GL141" s="21">
        <f t="shared" si="466"/>
        <v>400.05</v>
      </c>
      <c r="GM141" s="22">
        <f t="shared" si="467"/>
        <v>24503.0625</v>
      </c>
      <c r="GN141" s="44">
        <f t="shared" si="468"/>
        <v>1000.125</v>
      </c>
      <c r="GO141" s="45">
        <f t="shared" si="469"/>
        <v>23502.9375</v>
      </c>
      <c r="GQ141" s="3">
        <v>139</v>
      </c>
      <c r="GR141" s="3" t="str">
        <f t="shared" si="470"/>
        <v xml:space="preserve"> AD SOYAD 139</v>
      </c>
      <c r="GS141" s="4">
        <f t="shared" si="532"/>
        <v>20002.5</v>
      </c>
      <c r="GT141" s="4">
        <f>PARAMETRELER!$D$4</f>
        <v>150018.75</v>
      </c>
      <c r="GU141" s="4">
        <f t="shared" si="533"/>
        <v>2800.3500000000004</v>
      </c>
      <c r="GV141" s="4">
        <f t="shared" si="534"/>
        <v>200.02500000000001</v>
      </c>
      <c r="GW141" s="4">
        <f t="shared" si="535"/>
        <v>17002.125</v>
      </c>
      <c r="GX141" s="4" cm="1">
        <f t="array" ref="GX141">SUMPRODUCT(--(SUM(G141,AC141,AY141,BU141,CQ141,DM141,EI141,FE141,GA141,GW141)&gt;PARAMETRELER!$D$21:$D$24), (SUM(G141,AC141,AY141,BU141,CQ141,DM141,EI141,FE141,GA141,GW141)-PARAMETRELER!$D$21:$D$24), {0.15;0.05;0.07;0.08})-SUM($H$2,H141,AD141,AZ141,BV141,CR141,DN141,EJ141,FF141,GB141)</f>
        <v>3400.4250000000029</v>
      </c>
      <c r="GY141" s="4">
        <f>PARAMETRELER!$D$17</f>
        <v>3400.4250000000029</v>
      </c>
      <c r="GZ141" s="4">
        <f t="shared" si="536"/>
        <v>170021.25</v>
      </c>
      <c r="HA141" s="4">
        <f t="shared" si="537"/>
        <v>153019.125</v>
      </c>
      <c r="HB141" s="4">
        <f t="shared" si="538"/>
        <v>20002.5</v>
      </c>
      <c r="HC141" s="4">
        <f>PARAMETRELER!$D$6</f>
        <v>20002.5</v>
      </c>
      <c r="HD141" s="4">
        <f t="shared" si="539"/>
        <v>0</v>
      </c>
      <c r="HE141" s="4">
        <f>IF(GS141&lt;=PARAMETRELER!$D$6,0,HD141*0.00759)</f>
        <v>0</v>
      </c>
      <c r="HF141" s="20">
        <f t="shared" si="471"/>
        <v>17002.125</v>
      </c>
      <c r="HG141" s="21">
        <f t="shared" si="472"/>
        <v>4100.5124999999998</v>
      </c>
      <c r="HH141" s="21">
        <f t="shared" si="473"/>
        <v>400.05</v>
      </c>
      <c r="HI141" s="22">
        <f t="shared" si="474"/>
        <v>24503.0625</v>
      </c>
      <c r="HJ141" s="44">
        <f t="shared" si="475"/>
        <v>1000.125</v>
      </c>
      <c r="HK141" s="45">
        <f t="shared" si="476"/>
        <v>23502.9375</v>
      </c>
      <c r="HM141" s="3">
        <v>139</v>
      </c>
      <c r="HN141" s="3" t="str">
        <f t="shared" si="477"/>
        <v xml:space="preserve"> AD SOYAD 139</v>
      </c>
      <c r="HO141" s="4">
        <f t="shared" si="540"/>
        <v>20002.5</v>
      </c>
      <c r="HP141" s="4">
        <f>PARAMETRELER!$D$4</f>
        <v>150018.75</v>
      </c>
      <c r="HQ141" s="4">
        <f t="shared" si="541"/>
        <v>2800.3500000000004</v>
      </c>
      <c r="HR141" s="4">
        <f t="shared" si="542"/>
        <v>200.02500000000001</v>
      </c>
      <c r="HS141" s="4">
        <f t="shared" si="543"/>
        <v>17002.125</v>
      </c>
      <c r="HT141" s="4" cm="1">
        <f t="array" ref="HT141">SUMPRODUCT(--(SUM(G141,AC141,AY141,BU141,CQ141,DM141,EI141,FE141,GA141,GW141,HS141)&gt;PARAMETRELER!$D$21:$D$24), (SUM(G141,AC141,AY141,BU141,CQ141,DM141,EI141,FE141,GA141,GW141,HS141)-PARAMETRELER!$D$21:$D$24), {0.15;0.05;0.07;0.08})-SUM($H$2,H141,AD141,AZ141,BV141,CR141,DN141,EJ141,FF141,GB141,GX141)</f>
        <v>3400.4249999999993</v>
      </c>
      <c r="HU141" s="4">
        <f>PARAMETRELER!$D$18</f>
        <v>3400.4249999999993</v>
      </c>
      <c r="HV141" s="4">
        <f t="shared" si="544"/>
        <v>187023.375</v>
      </c>
      <c r="HW141" s="4">
        <f t="shared" si="545"/>
        <v>170021.25</v>
      </c>
      <c r="HX141" s="4">
        <f t="shared" si="546"/>
        <v>20002.5</v>
      </c>
      <c r="HY141" s="4">
        <f>PARAMETRELER!$D$6</f>
        <v>20002.5</v>
      </c>
      <c r="HZ141" s="4">
        <f t="shared" si="547"/>
        <v>0</v>
      </c>
      <c r="IA141" s="4">
        <f>IF(HO141&lt;=PARAMETRELER!$D$6,0,HZ141*0.00759)</f>
        <v>0</v>
      </c>
      <c r="IB141" s="20">
        <f t="shared" si="478"/>
        <v>17002.125</v>
      </c>
      <c r="IC141" s="21">
        <f t="shared" si="479"/>
        <v>4100.5124999999998</v>
      </c>
      <c r="ID141" s="21">
        <f t="shared" si="480"/>
        <v>400.05</v>
      </c>
      <c r="IE141" s="22">
        <f t="shared" si="481"/>
        <v>24503.0625</v>
      </c>
      <c r="IF141" s="44">
        <f t="shared" si="482"/>
        <v>1000.125</v>
      </c>
      <c r="IG141" s="45">
        <f t="shared" si="483"/>
        <v>23502.9375</v>
      </c>
      <c r="II141" s="3">
        <v>139</v>
      </c>
      <c r="IJ141" s="3" t="str">
        <f t="shared" si="484"/>
        <v xml:space="preserve"> AD SOYAD 139</v>
      </c>
      <c r="IK141" s="4">
        <f t="shared" si="548"/>
        <v>20002.5</v>
      </c>
      <c r="IL141" s="4">
        <f>PARAMETRELER!$D$4</f>
        <v>150018.75</v>
      </c>
      <c r="IM141" s="4">
        <f t="shared" si="549"/>
        <v>2800.3500000000004</v>
      </c>
      <c r="IN141" s="4">
        <f t="shared" si="550"/>
        <v>200.02500000000001</v>
      </c>
      <c r="IO141" s="4">
        <f t="shared" si="551"/>
        <v>17002.125</v>
      </c>
      <c r="IP141" s="4" cm="1">
        <f t="array" ref="IP141">SUMPRODUCT(--(SUM(G141,AC141,AY141,BU141,CQ141,DM141,EI141,FE141,GA141,GW141,HS141,IO141)&gt;PARAMETRELER!$D$21:$D$24), (SUM(G141,AC141,AY141,BU141,CQ141,DM141,EI141,FE141,GA141,GW141,HS141,IO141)-PARAMETRELER!$D$21:$D$24), {0.15;0.05;0.07;0.08})-SUM($H$2,H141,AD141,AZ141,BV141,CR141,DN141,EJ141,FF141,GB141,GX141,HT141)</f>
        <v>3400.4249999999993</v>
      </c>
      <c r="IQ141" s="4">
        <f>PARAMETRELER!$D$19</f>
        <v>3400.4249999999993</v>
      </c>
      <c r="IR141" s="4">
        <f t="shared" si="552"/>
        <v>204025.5</v>
      </c>
      <c r="IS141" s="4">
        <f t="shared" si="553"/>
        <v>187023.375</v>
      </c>
      <c r="IT141" s="4">
        <f t="shared" si="554"/>
        <v>20002.5</v>
      </c>
      <c r="IU141" s="4">
        <f>PARAMETRELER!$D$6</f>
        <v>20002.5</v>
      </c>
      <c r="IV141" s="4">
        <f t="shared" si="555"/>
        <v>0</v>
      </c>
      <c r="IW141" s="4">
        <f>IF(IK141&lt;=PARAMETRELER!$D$6,0,IV141*0.00759)</f>
        <v>0</v>
      </c>
      <c r="IX141" s="20">
        <f t="shared" si="485"/>
        <v>17002.125</v>
      </c>
      <c r="IY141" s="21">
        <f t="shared" si="486"/>
        <v>4100.5124999999998</v>
      </c>
      <c r="IZ141" s="21">
        <f t="shared" si="487"/>
        <v>400.05</v>
      </c>
      <c r="JA141" s="22">
        <f t="shared" si="488"/>
        <v>24503.0625</v>
      </c>
      <c r="JB141" s="44">
        <f t="shared" si="489"/>
        <v>1000.125</v>
      </c>
      <c r="JC141" s="45">
        <f t="shared" si="490"/>
        <v>23502.9375</v>
      </c>
    </row>
    <row r="142" spans="1:263" ht="15.6" x14ac:dyDescent="0.3">
      <c r="A142" s="2">
        <v>140</v>
      </c>
      <c r="B142" s="2" t="str">
        <f>'YILLIK MALİYET RAPORU'!B142</f>
        <v xml:space="preserve"> AD SOYAD 140</v>
      </c>
      <c r="C142" s="7">
        <f>'YILLIK MALİYET RAPORU'!C142</f>
        <v>20002.5</v>
      </c>
      <c r="D142" s="11">
        <f>PARAMETRELER!$D$4</f>
        <v>150018.75</v>
      </c>
      <c r="E142" s="7">
        <f t="shared" si="491"/>
        <v>2800.3500000000004</v>
      </c>
      <c r="F142" s="7">
        <f t="shared" si="492"/>
        <v>200.02500000000001</v>
      </c>
      <c r="G142" s="7">
        <f t="shared" si="493"/>
        <v>17002.125</v>
      </c>
      <c r="H142" s="7" cm="1">
        <f t="array" ref="H142">SUMPRODUCT(--(SUM(G142:G142)&gt;PARAMETRELER!$D$21:$D$24), (SUM(G142:G142)-PARAMETRELER!$D$21:$D$24), {0.15;0.05;0.07;0.08})-SUM($H$2:$H$2)</f>
        <v>2550.3187499999999</v>
      </c>
      <c r="I142" s="7">
        <f>PARAMETRELER!$D$8</f>
        <v>2550.3187499999999</v>
      </c>
      <c r="J142" s="7">
        <f t="shared" si="379"/>
        <v>17002.125</v>
      </c>
      <c r="K142" s="7">
        <v>0</v>
      </c>
      <c r="L142" s="7">
        <f t="shared" si="494"/>
        <v>20002.5</v>
      </c>
      <c r="M142" s="5">
        <f>PARAMETRELER!$D$6</f>
        <v>20002.5</v>
      </c>
      <c r="N142" s="7">
        <f t="shared" si="502"/>
        <v>0</v>
      </c>
      <c r="O142" s="7">
        <f>IF(C142&lt;=PARAMETRELER!$D$6,0,N142*0.00759)</f>
        <v>0</v>
      </c>
      <c r="P142" s="20">
        <f t="shared" si="495"/>
        <v>17002.125</v>
      </c>
      <c r="Q142" s="21">
        <f t="shared" si="496"/>
        <v>4100.5124999999998</v>
      </c>
      <c r="R142" s="21">
        <f t="shared" si="497"/>
        <v>400.05</v>
      </c>
      <c r="S142" s="20">
        <f t="shared" si="498"/>
        <v>24503.0625</v>
      </c>
      <c r="T142" s="44">
        <f t="shared" si="499"/>
        <v>1000.125</v>
      </c>
      <c r="U142" s="45">
        <f t="shared" si="380"/>
        <v>23502.9375</v>
      </c>
      <c r="W142" s="2">
        <v>140</v>
      </c>
      <c r="X142" s="2" t="str">
        <f t="shared" si="500"/>
        <v xml:space="preserve"> AD SOYAD 140</v>
      </c>
      <c r="Y142" s="7">
        <f t="shared" si="501"/>
        <v>20002.5</v>
      </c>
      <c r="Z142" s="11">
        <f>PARAMETRELER!$D$4</f>
        <v>150018.75</v>
      </c>
      <c r="AA142" s="7">
        <f t="shared" si="381"/>
        <v>2800.3500000000004</v>
      </c>
      <c r="AB142" s="7">
        <f t="shared" si="382"/>
        <v>200.02500000000001</v>
      </c>
      <c r="AC142" s="7">
        <f t="shared" si="383"/>
        <v>17002.125</v>
      </c>
      <c r="AD142" s="7" cm="1">
        <f t="array" ref="AD142">SUMPRODUCT(--(SUM(G142,AC142)&gt;PARAMETRELER!$D$21:$D$24), (SUM(G142,AC142)-PARAMETRELER!$D$21:$D$24), {0.15;0.05;0.07;0.08})-SUM($H$2,H142)</f>
        <v>2550.3187499999999</v>
      </c>
      <c r="AE142" s="7">
        <f>PARAMETRELER!$D$9</f>
        <v>2550.3187499999999</v>
      </c>
      <c r="AF142" s="7">
        <f t="shared" si="384"/>
        <v>34004.25</v>
      </c>
      <c r="AG142" s="7">
        <f t="shared" si="385"/>
        <v>17002.125</v>
      </c>
      <c r="AH142" s="7">
        <f t="shared" si="386"/>
        <v>20002.5</v>
      </c>
      <c r="AI142" s="5">
        <f>PARAMETRELER!$D$6</f>
        <v>20002.5</v>
      </c>
      <c r="AJ142" s="7">
        <f t="shared" si="503"/>
        <v>0</v>
      </c>
      <c r="AK142" s="7">
        <f>IF(Y142&lt;=PARAMETRELER!$D$6,0,AJ142*0.00759)</f>
        <v>0</v>
      </c>
      <c r="AL142" s="20">
        <f t="shared" si="387"/>
        <v>17002.125</v>
      </c>
      <c r="AM142" s="21">
        <f t="shared" si="388"/>
        <v>4100.5124999999998</v>
      </c>
      <c r="AN142" s="21">
        <f t="shared" si="389"/>
        <v>400.05</v>
      </c>
      <c r="AO142" s="20">
        <f t="shared" si="390"/>
        <v>24503.0625</v>
      </c>
      <c r="AP142" s="44">
        <f t="shared" si="391"/>
        <v>1000.125</v>
      </c>
      <c r="AQ142" s="45">
        <f t="shared" si="392"/>
        <v>23502.9375</v>
      </c>
      <c r="AS142" s="2">
        <v>140</v>
      </c>
      <c r="AT142" s="2" t="str">
        <f t="shared" si="393"/>
        <v xml:space="preserve"> AD SOYAD 140</v>
      </c>
      <c r="AU142" s="7">
        <f t="shared" si="394"/>
        <v>20002.5</v>
      </c>
      <c r="AV142" s="11">
        <f>PARAMETRELER!$D$4</f>
        <v>150018.75</v>
      </c>
      <c r="AW142" s="7">
        <f t="shared" si="395"/>
        <v>2800.3500000000004</v>
      </c>
      <c r="AX142" s="7">
        <f t="shared" si="396"/>
        <v>200.02500000000001</v>
      </c>
      <c r="AY142" s="7">
        <f t="shared" si="397"/>
        <v>17002.125</v>
      </c>
      <c r="AZ142" s="7" cm="1">
        <f t="array" ref="AZ142">SUMPRODUCT(--(SUM(G142,AC142,AY142)&gt;PARAMETRELER!$D$21:$D$24), (SUM(G142,AC142,AY142)-PARAMETRELER!$D$21:$D$24), {0.15;0.05;0.07;0.08})-SUM($H$2,H142,AD142)</f>
        <v>2550.3187499999995</v>
      </c>
      <c r="BA142" s="7">
        <f>PARAMETRELER!$D$10</f>
        <v>2550.3187499999995</v>
      </c>
      <c r="BB142" s="7">
        <f t="shared" si="398"/>
        <v>51006.375</v>
      </c>
      <c r="BC142" s="7">
        <f t="shared" si="399"/>
        <v>34004.25</v>
      </c>
      <c r="BD142" s="7">
        <f t="shared" si="400"/>
        <v>20002.5</v>
      </c>
      <c r="BE142" s="5">
        <f>PARAMETRELER!$D$6</f>
        <v>20002.5</v>
      </c>
      <c r="BF142" s="7">
        <f t="shared" si="504"/>
        <v>0</v>
      </c>
      <c r="BG142" s="7">
        <f>IF(AU142&lt;=PARAMETRELER!$D$6,0,BF142*0.00759)</f>
        <v>0</v>
      </c>
      <c r="BH142" s="20">
        <f t="shared" si="401"/>
        <v>17002.125</v>
      </c>
      <c r="BI142" s="21">
        <f t="shared" si="402"/>
        <v>4100.5124999999998</v>
      </c>
      <c r="BJ142" s="21">
        <f t="shared" si="403"/>
        <v>400.05</v>
      </c>
      <c r="BK142" s="20">
        <f t="shared" si="404"/>
        <v>24503.0625</v>
      </c>
      <c r="BL142" s="44">
        <f t="shared" si="405"/>
        <v>1000.125</v>
      </c>
      <c r="BM142" s="45">
        <f t="shared" si="406"/>
        <v>23502.9375</v>
      </c>
      <c r="BO142" s="2">
        <v>140</v>
      </c>
      <c r="BP142" s="2" t="str">
        <f t="shared" si="407"/>
        <v xml:space="preserve"> AD SOYAD 140</v>
      </c>
      <c r="BQ142" s="7">
        <f t="shared" si="408"/>
        <v>20002.5</v>
      </c>
      <c r="BR142" s="11">
        <f>PARAMETRELER!$D$4</f>
        <v>150018.75</v>
      </c>
      <c r="BS142" s="7">
        <f t="shared" si="409"/>
        <v>2800.3500000000004</v>
      </c>
      <c r="BT142" s="7">
        <f t="shared" si="410"/>
        <v>200.02500000000001</v>
      </c>
      <c r="BU142" s="7">
        <f t="shared" si="411"/>
        <v>17002.125</v>
      </c>
      <c r="BV142" s="7" cm="1">
        <f t="array" ref="BV142">SUMPRODUCT(--(SUM(G142,AC142,AY142,BU142)&gt;PARAMETRELER!$D$21:$D$24), (SUM(G142,AC142,AY142,BU142)-PARAMETRELER!$D$21:$D$24), {0.15;0.05;0.07;0.08})-SUM($H$2,H142,AD142,AZ142)</f>
        <v>2550.3187500000004</v>
      </c>
      <c r="BW142" s="7">
        <f>PARAMETRELER!$D$11</f>
        <v>2550.3187500000004</v>
      </c>
      <c r="BX142" s="7">
        <f t="shared" si="412"/>
        <v>68008.5</v>
      </c>
      <c r="BY142" s="7">
        <f t="shared" si="413"/>
        <v>51006.375</v>
      </c>
      <c r="BZ142" s="7">
        <f t="shared" si="414"/>
        <v>20002.5</v>
      </c>
      <c r="CA142" s="5">
        <f>PARAMETRELER!$D$6</f>
        <v>20002.5</v>
      </c>
      <c r="CB142" s="7">
        <f t="shared" si="505"/>
        <v>0</v>
      </c>
      <c r="CC142" s="7">
        <f>IF(BQ142&lt;=PARAMETRELER!$D$6,0,CB142*0.00759)</f>
        <v>0</v>
      </c>
      <c r="CD142" s="20">
        <f t="shared" si="415"/>
        <v>17002.125</v>
      </c>
      <c r="CE142" s="21">
        <f t="shared" si="416"/>
        <v>4100.5124999999998</v>
      </c>
      <c r="CF142" s="21">
        <f t="shared" si="417"/>
        <v>400.05</v>
      </c>
      <c r="CG142" s="20">
        <f t="shared" si="418"/>
        <v>24503.0625</v>
      </c>
      <c r="CH142" s="44">
        <f t="shared" si="419"/>
        <v>1000.125</v>
      </c>
      <c r="CI142" s="45">
        <f t="shared" si="420"/>
        <v>23502.9375</v>
      </c>
      <c r="CK142" s="2">
        <v>140</v>
      </c>
      <c r="CL142" s="2" t="str">
        <f t="shared" si="421"/>
        <v xml:space="preserve"> AD SOYAD 140</v>
      </c>
      <c r="CM142" s="7">
        <f t="shared" si="422"/>
        <v>20002.5</v>
      </c>
      <c r="CN142" s="11">
        <f>PARAMETRELER!$D$4</f>
        <v>150018.75</v>
      </c>
      <c r="CO142" s="7">
        <f t="shared" si="423"/>
        <v>2800.3500000000004</v>
      </c>
      <c r="CP142" s="7">
        <f t="shared" si="424"/>
        <v>200.02500000000001</v>
      </c>
      <c r="CQ142" s="7">
        <f t="shared" si="425"/>
        <v>17002.125</v>
      </c>
      <c r="CR142" s="7" cm="1">
        <f t="array" ref="CR142">SUMPRODUCT(--(SUM(G142,AC142,AY142,BU142,CQ142)&gt;PARAMETRELER!$D$21:$D$24), (SUM(G142,AC142,AY142,BU142,CQ142)-PARAMETRELER!$D$21:$D$24), {0.15;0.05;0.07;0.08})-SUM($H$2,H142,AD142,AZ142,BV142)</f>
        <v>2550.3187500000004</v>
      </c>
      <c r="CS142" s="7">
        <f>PARAMETRELER!$D$12</f>
        <v>2550.3187500000004</v>
      </c>
      <c r="CT142" s="7">
        <f t="shared" si="426"/>
        <v>85010.625</v>
      </c>
      <c r="CU142" s="7">
        <f t="shared" si="427"/>
        <v>68008.5</v>
      </c>
      <c r="CV142" s="7">
        <f t="shared" si="428"/>
        <v>20002.5</v>
      </c>
      <c r="CW142" s="5">
        <f>PARAMETRELER!$D$6</f>
        <v>20002.5</v>
      </c>
      <c r="CX142" s="7">
        <f t="shared" si="506"/>
        <v>0</v>
      </c>
      <c r="CY142" s="7">
        <f>IF(CM142&lt;=PARAMETRELER!$D$6,0,CX142*0.00759)</f>
        <v>0</v>
      </c>
      <c r="CZ142" s="20">
        <f t="shared" si="429"/>
        <v>17002.125</v>
      </c>
      <c r="DA142" s="21">
        <f t="shared" si="430"/>
        <v>4100.5124999999998</v>
      </c>
      <c r="DB142" s="21">
        <f t="shared" si="431"/>
        <v>400.05</v>
      </c>
      <c r="DC142" s="20">
        <f t="shared" si="432"/>
        <v>24503.0625</v>
      </c>
      <c r="DD142" s="44">
        <f t="shared" si="433"/>
        <v>1000.125</v>
      </c>
      <c r="DE142" s="45">
        <f t="shared" si="434"/>
        <v>23502.9375</v>
      </c>
      <c r="DG142" s="2">
        <v>140</v>
      </c>
      <c r="DH142" s="2" t="str">
        <f t="shared" si="435"/>
        <v xml:space="preserve"> AD SOYAD 140</v>
      </c>
      <c r="DI142" s="7">
        <f t="shared" si="436"/>
        <v>20002.5</v>
      </c>
      <c r="DJ142" s="11">
        <f>PARAMETRELER!$D$4</f>
        <v>150018.75</v>
      </c>
      <c r="DK142" s="7">
        <f t="shared" si="437"/>
        <v>2800.3500000000004</v>
      </c>
      <c r="DL142" s="7">
        <f t="shared" si="438"/>
        <v>200.02500000000001</v>
      </c>
      <c r="DM142" s="7">
        <f t="shared" si="439"/>
        <v>17002.125</v>
      </c>
      <c r="DN142" s="7" cm="1">
        <f t="array" ref="DN142">SUMPRODUCT(--(SUM(G142,AC142,AY142,BU142,CQ142,DM142)&gt;PARAMETRELER!$D$21:$D$24), (SUM(G142,AC142,AY142,BU142,CQ142,DM142)-PARAMETRELER!$D$21:$D$24), {0.15;0.05;0.07;0.08})-SUM($H$2,H142,AD142,AZ142,BV142,CR142)</f>
        <v>2550.3187499999985</v>
      </c>
      <c r="DO142" s="7">
        <f>PARAMETRELER!$D$13</f>
        <v>2550.3187499999985</v>
      </c>
      <c r="DP142" s="7">
        <f t="shared" si="440"/>
        <v>102012.75</v>
      </c>
      <c r="DQ142" s="7">
        <f t="shared" si="441"/>
        <v>85010.625</v>
      </c>
      <c r="DR142" s="7">
        <f t="shared" si="442"/>
        <v>20002.5</v>
      </c>
      <c r="DS142" s="5">
        <f>PARAMETRELER!$D$6</f>
        <v>20002.5</v>
      </c>
      <c r="DT142" s="7">
        <f t="shared" si="507"/>
        <v>0</v>
      </c>
      <c r="DU142" s="7">
        <f>IF(DI142&lt;=PARAMETRELER!$D$6,0,DT142*0.00759)</f>
        <v>0</v>
      </c>
      <c r="DV142" s="20">
        <f t="shared" si="443"/>
        <v>17002.125</v>
      </c>
      <c r="DW142" s="21">
        <f t="shared" si="444"/>
        <v>4100.5124999999998</v>
      </c>
      <c r="DX142" s="21">
        <f t="shared" si="445"/>
        <v>400.05</v>
      </c>
      <c r="DY142" s="20">
        <f t="shared" si="446"/>
        <v>24503.0625</v>
      </c>
      <c r="DZ142" s="44">
        <f t="shared" si="447"/>
        <v>1000.125</v>
      </c>
      <c r="EA142" s="45">
        <f t="shared" si="448"/>
        <v>23502.9375</v>
      </c>
      <c r="EC142" s="2">
        <v>140</v>
      </c>
      <c r="ED142" s="2" t="str">
        <f t="shared" si="449"/>
        <v xml:space="preserve"> AD SOYAD 140</v>
      </c>
      <c r="EE142" s="7">
        <f t="shared" si="508"/>
        <v>20002.5</v>
      </c>
      <c r="EF142" s="11">
        <f>PARAMETRELER!$D$4</f>
        <v>150018.75</v>
      </c>
      <c r="EG142" s="7">
        <f t="shared" si="509"/>
        <v>2800.3500000000004</v>
      </c>
      <c r="EH142" s="7">
        <f t="shared" si="510"/>
        <v>200.02500000000001</v>
      </c>
      <c r="EI142" s="7">
        <f t="shared" si="511"/>
        <v>17002.125</v>
      </c>
      <c r="EJ142" s="7" cm="1">
        <f t="array" ref="EJ142">SUMPRODUCT(--(SUM(G142,AC142,AY142,BU142,CQ142,DM142,EI142)&gt;PARAMETRELER!$D$21:$D$24), (SUM(G142,AC142,AY142,BU142,CQ142,DM142,EI142)-PARAMETRELER!$D$21:$D$24), {0.15;0.05;0.07;0.08})-SUM($H$2,H142,AD142,AZ142,BV142,CR142,DN142)</f>
        <v>3001.0625000000036</v>
      </c>
      <c r="EK142" s="7">
        <f>PARAMETRELER!$D$14</f>
        <v>3001.0625000000036</v>
      </c>
      <c r="EL142" s="7">
        <f t="shared" si="512"/>
        <v>119014.875</v>
      </c>
      <c r="EM142" s="7">
        <f t="shared" si="513"/>
        <v>102012.75</v>
      </c>
      <c r="EN142" s="7">
        <f t="shared" si="514"/>
        <v>20002.5</v>
      </c>
      <c r="EO142" s="5">
        <f>PARAMETRELER!$D$6</f>
        <v>20002.5</v>
      </c>
      <c r="EP142" s="7">
        <f t="shared" si="515"/>
        <v>0</v>
      </c>
      <c r="EQ142" s="7">
        <f>IF(EE142&lt;=PARAMETRELER!$D$6,0,EP142*0.00759)</f>
        <v>0</v>
      </c>
      <c r="ER142" s="20">
        <f t="shared" si="450"/>
        <v>17002.125</v>
      </c>
      <c r="ES142" s="21">
        <f t="shared" si="451"/>
        <v>4100.5124999999998</v>
      </c>
      <c r="ET142" s="21">
        <f t="shared" si="452"/>
        <v>400.05</v>
      </c>
      <c r="EU142" s="20">
        <f t="shared" si="453"/>
        <v>24503.0625</v>
      </c>
      <c r="EV142" s="44">
        <f t="shared" si="454"/>
        <v>1000.125</v>
      </c>
      <c r="EW142" s="45">
        <f t="shared" si="455"/>
        <v>23502.9375</v>
      </c>
      <c r="EY142" s="2">
        <v>140</v>
      </c>
      <c r="EZ142" s="2" t="str">
        <f t="shared" si="456"/>
        <v xml:space="preserve"> AD SOYAD 140</v>
      </c>
      <c r="FA142" s="7">
        <f t="shared" si="516"/>
        <v>20002.5</v>
      </c>
      <c r="FB142" s="11">
        <f>PARAMETRELER!$D$4</f>
        <v>150018.75</v>
      </c>
      <c r="FC142" s="7">
        <f t="shared" si="517"/>
        <v>2800.3500000000004</v>
      </c>
      <c r="FD142" s="7">
        <f t="shared" si="518"/>
        <v>200.02500000000001</v>
      </c>
      <c r="FE142" s="7">
        <f t="shared" si="519"/>
        <v>17002.125</v>
      </c>
      <c r="FF142" s="7" cm="1">
        <f t="array" ref="FF142">SUMPRODUCT(--(SUM(G142,AC142,AY142,BU142,CQ142,DM142,EI142,FE142)&gt;PARAMETRELER!$D$21:$D$24), (SUM(G142,AC142,AY142,BU142,CQ142,DM142,EI142,FE142)-PARAMETRELER!$D$21:$D$24), {0.15;0.05;0.07;0.08})-SUM($H$2,H142,AD142,AZ142,BV142,CR142,DN142,EJ142)</f>
        <v>3400.4249999999956</v>
      </c>
      <c r="FG142" s="7">
        <f>PARAMETRELER!$D$15</f>
        <v>3400.4249999999956</v>
      </c>
      <c r="FH142" s="7">
        <f t="shared" si="520"/>
        <v>136017</v>
      </c>
      <c r="FI142" s="7">
        <f t="shared" si="521"/>
        <v>119014.875</v>
      </c>
      <c r="FJ142" s="7">
        <f t="shared" si="522"/>
        <v>20002.5</v>
      </c>
      <c r="FK142" s="5">
        <f>PARAMETRELER!$D$6</f>
        <v>20002.5</v>
      </c>
      <c r="FL142" s="7">
        <f t="shared" si="523"/>
        <v>0</v>
      </c>
      <c r="FM142" s="7">
        <f>IF(FA142&lt;=PARAMETRELER!$D$6,0,FL142*0.00759)</f>
        <v>0</v>
      </c>
      <c r="FN142" s="20">
        <f t="shared" si="457"/>
        <v>17002.125</v>
      </c>
      <c r="FO142" s="21">
        <f t="shared" si="458"/>
        <v>4100.5124999999998</v>
      </c>
      <c r="FP142" s="21">
        <f t="shared" si="459"/>
        <v>400.05</v>
      </c>
      <c r="FQ142" s="20">
        <f t="shared" si="460"/>
        <v>24503.0625</v>
      </c>
      <c r="FR142" s="44">
        <f t="shared" si="461"/>
        <v>1000.125</v>
      </c>
      <c r="FS142" s="45">
        <f t="shared" si="462"/>
        <v>23502.9375</v>
      </c>
      <c r="FU142" s="2">
        <v>140</v>
      </c>
      <c r="FV142" s="2" t="str">
        <f t="shared" si="463"/>
        <v xml:space="preserve"> AD SOYAD 140</v>
      </c>
      <c r="FW142" s="7">
        <f t="shared" si="524"/>
        <v>20002.5</v>
      </c>
      <c r="FX142" s="11">
        <f>PARAMETRELER!$D$4</f>
        <v>150018.75</v>
      </c>
      <c r="FY142" s="7">
        <f t="shared" si="525"/>
        <v>2800.3500000000004</v>
      </c>
      <c r="FZ142" s="7">
        <f t="shared" si="526"/>
        <v>200.02500000000001</v>
      </c>
      <c r="GA142" s="7">
        <f t="shared" si="527"/>
        <v>17002.125</v>
      </c>
      <c r="GB142" s="7" cm="1">
        <f t="array" ref="GB142">SUMPRODUCT(--(SUM(G142,AC142,AY142,BU142,CQ142,DM142,EI142,FE142,GA142)&gt;PARAMETRELER!$D$21:$D$24), (SUM(G142,AC142,AY142,BU142,CQ142,DM142,EI142,FE142,GA142)-PARAMETRELER!$D$21:$D$24), {0.15;0.05;0.07;0.08})-SUM($H$2,H142,AD142,AZ142,BV142,CR142,DN142,EJ142,FF142)</f>
        <v>3400.4249999999993</v>
      </c>
      <c r="GC142" s="7">
        <f>PARAMETRELER!$D$16</f>
        <v>3400.4249999999993</v>
      </c>
      <c r="GD142" s="7">
        <f t="shared" si="528"/>
        <v>153019.125</v>
      </c>
      <c r="GE142" s="7">
        <f t="shared" si="529"/>
        <v>136017</v>
      </c>
      <c r="GF142" s="7">
        <f t="shared" si="530"/>
        <v>20002.5</v>
      </c>
      <c r="GG142" s="5">
        <f>PARAMETRELER!$D$6</f>
        <v>20002.5</v>
      </c>
      <c r="GH142" s="7">
        <f t="shared" si="531"/>
        <v>0</v>
      </c>
      <c r="GI142" s="7">
        <f>IF(FW142&lt;=PARAMETRELER!$D$6,0,GH142*0.00759)</f>
        <v>0</v>
      </c>
      <c r="GJ142" s="20">
        <f t="shared" si="464"/>
        <v>17002.125</v>
      </c>
      <c r="GK142" s="21">
        <f t="shared" si="465"/>
        <v>4100.5124999999998</v>
      </c>
      <c r="GL142" s="21">
        <f t="shared" si="466"/>
        <v>400.05</v>
      </c>
      <c r="GM142" s="20">
        <f t="shared" si="467"/>
        <v>24503.0625</v>
      </c>
      <c r="GN142" s="44">
        <f t="shared" si="468"/>
        <v>1000.125</v>
      </c>
      <c r="GO142" s="45">
        <f t="shared" si="469"/>
        <v>23502.9375</v>
      </c>
      <c r="GQ142" s="2">
        <v>140</v>
      </c>
      <c r="GR142" s="2" t="str">
        <f t="shared" si="470"/>
        <v xml:space="preserve"> AD SOYAD 140</v>
      </c>
      <c r="GS142" s="7">
        <f t="shared" si="532"/>
        <v>20002.5</v>
      </c>
      <c r="GT142" s="11">
        <f>PARAMETRELER!$D$4</f>
        <v>150018.75</v>
      </c>
      <c r="GU142" s="7">
        <f t="shared" si="533"/>
        <v>2800.3500000000004</v>
      </c>
      <c r="GV142" s="7">
        <f t="shared" si="534"/>
        <v>200.02500000000001</v>
      </c>
      <c r="GW142" s="7">
        <f t="shared" si="535"/>
        <v>17002.125</v>
      </c>
      <c r="GX142" s="7" cm="1">
        <f t="array" ref="GX142">SUMPRODUCT(--(SUM(G142,AC142,AY142,BU142,CQ142,DM142,EI142,FE142,GA142,GW142)&gt;PARAMETRELER!$D$21:$D$24), (SUM(G142,AC142,AY142,BU142,CQ142,DM142,EI142,FE142,GA142,GW142)-PARAMETRELER!$D$21:$D$24), {0.15;0.05;0.07;0.08})-SUM($H$2,H142,AD142,AZ142,BV142,CR142,DN142,EJ142,FF142,GB142)</f>
        <v>3400.4250000000029</v>
      </c>
      <c r="GY142" s="7">
        <f>PARAMETRELER!$D$17</f>
        <v>3400.4250000000029</v>
      </c>
      <c r="GZ142" s="7">
        <f t="shared" si="536"/>
        <v>170021.25</v>
      </c>
      <c r="HA142" s="7">
        <f t="shared" si="537"/>
        <v>153019.125</v>
      </c>
      <c r="HB142" s="7">
        <f t="shared" si="538"/>
        <v>20002.5</v>
      </c>
      <c r="HC142" s="5">
        <f>PARAMETRELER!$D$6</f>
        <v>20002.5</v>
      </c>
      <c r="HD142" s="7">
        <f t="shared" si="539"/>
        <v>0</v>
      </c>
      <c r="HE142" s="7">
        <f>IF(GS142&lt;=PARAMETRELER!$D$6,0,HD142*0.00759)</f>
        <v>0</v>
      </c>
      <c r="HF142" s="20">
        <f t="shared" si="471"/>
        <v>17002.125</v>
      </c>
      <c r="HG142" s="21">
        <f t="shared" si="472"/>
        <v>4100.5124999999998</v>
      </c>
      <c r="HH142" s="21">
        <f t="shared" si="473"/>
        <v>400.05</v>
      </c>
      <c r="HI142" s="20">
        <f t="shared" si="474"/>
        <v>24503.0625</v>
      </c>
      <c r="HJ142" s="44">
        <f t="shared" si="475"/>
        <v>1000.125</v>
      </c>
      <c r="HK142" s="45">
        <f t="shared" si="476"/>
        <v>23502.9375</v>
      </c>
      <c r="HM142" s="2">
        <v>140</v>
      </c>
      <c r="HN142" s="2" t="str">
        <f t="shared" si="477"/>
        <v xml:space="preserve"> AD SOYAD 140</v>
      </c>
      <c r="HO142" s="7">
        <f t="shared" si="540"/>
        <v>20002.5</v>
      </c>
      <c r="HP142" s="11">
        <f>PARAMETRELER!$D$4</f>
        <v>150018.75</v>
      </c>
      <c r="HQ142" s="7">
        <f t="shared" si="541"/>
        <v>2800.3500000000004</v>
      </c>
      <c r="HR142" s="7">
        <f t="shared" si="542"/>
        <v>200.02500000000001</v>
      </c>
      <c r="HS142" s="7">
        <f t="shared" si="543"/>
        <v>17002.125</v>
      </c>
      <c r="HT142" s="7" cm="1">
        <f t="array" ref="HT142">SUMPRODUCT(--(SUM(G142,AC142,AY142,BU142,CQ142,DM142,EI142,FE142,GA142,GW142,HS142)&gt;PARAMETRELER!$D$21:$D$24), (SUM(G142,AC142,AY142,BU142,CQ142,DM142,EI142,FE142,GA142,GW142,HS142)-PARAMETRELER!$D$21:$D$24), {0.15;0.05;0.07;0.08})-SUM($H$2,H142,AD142,AZ142,BV142,CR142,DN142,EJ142,FF142,GB142,GX142)</f>
        <v>3400.4249999999993</v>
      </c>
      <c r="HU142" s="7">
        <f>PARAMETRELER!$D$18</f>
        <v>3400.4249999999993</v>
      </c>
      <c r="HV142" s="7">
        <f t="shared" si="544"/>
        <v>187023.375</v>
      </c>
      <c r="HW142" s="7">
        <f t="shared" si="545"/>
        <v>170021.25</v>
      </c>
      <c r="HX142" s="7">
        <f t="shared" si="546"/>
        <v>20002.5</v>
      </c>
      <c r="HY142" s="5">
        <f>PARAMETRELER!$D$6</f>
        <v>20002.5</v>
      </c>
      <c r="HZ142" s="7">
        <f t="shared" si="547"/>
        <v>0</v>
      </c>
      <c r="IA142" s="7">
        <f>IF(HO142&lt;=PARAMETRELER!$D$6,0,HZ142*0.00759)</f>
        <v>0</v>
      </c>
      <c r="IB142" s="20">
        <f t="shared" si="478"/>
        <v>17002.125</v>
      </c>
      <c r="IC142" s="21">
        <f t="shared" si="479"/>
        <v>4100.5124999999998</v>
      </c>
      <c r="ID142" s="21">
        <f t="shared" si="480"/>
        <v>400.05</v>
      </c>
      <c r="IE142" s="20">
        <f t="shared" si="481"/>
        <v>24503.0625</v>
      </c>
      <c r="IF142" s="44">
        <f t="shared" si="482"/>
        <v>1000.125</v>
      </c>
      <c r="IG142" s="45">
        <f t="shared" si="483"/>
        <v>23502.9375</v>
      </c>
      <c r="II142" s="2">
        <v>140</v>
      </c>
      <c r="IJ142" s="2" t="str">
        <f t="shared" si="484"/>
        <v xml:space="preserve"> AD SOYAD 140</v>
      </c>
      <c r="IK142" s="7">
        <f t="shared" si="548"/>
        <v>20002.5</v>
      </c>
      <c r="IL142" s="11">
        <f>PARAMETRELER!$D$4</f>
        <v>150018.75</v>
      </c>
      <c r="IM142" s="7">
        <f t="shared" si="549"/>
        <v>2800.3500000000004</v>
      </c>
      <c r="IN142" s="7">
        <f t="shared" si="550"/>
        <v>200.02500000000001</v>
      </c>
      <c r="IO142" s="7">
        <f t="shared" si="551"/>
        <v>17002.125</v>
      </c>
      <c r="IP142" s="7" cm="1">
        <f t="array" ref="IP142">SUMPRODUCT(--(SUM(G142,AC142,AY142,BU142,CQ142,DM142,EI142,FE142,GA142,GW142,HS142,IO142)&gt;PARAMETRELER!$D$21:$D$24), (SUM(G142,AC142,AY142,BU142,CQ142,DM142,EI142,FE142,GA142,GW142,HS142,IO142)-PARAMETRELER!$D$21:$D$24), {0.15;0.05;0.07;0.08})-SUM($H$2,H142,AD142,AZ142,BV142,CR142,DN142,EJ142,FF142,GB142,GX142,HT142)</f>
        <v>3400.4249999999993</v>
      </c>
      <c r="IQ142" s="7">
        <f>PARAMETRELER!$D$19</f>
        <v>3400.4249999999993</v>
      </c>
      <c r="IR142" s="7">
        <f t="shared" si="552"/>
        <v>204025.5</v>
      </c>
      <c r="IS142" s="7">
        <f t="shared" si="553"/>
        <v>187023.375</v>
      </c>
      <c r="IT142" s="7">
        <f t="shared" si="554"/>
        <v>20002.5</v>
      </c>
      <c r="IU142" s="5">
        <f>PARAMETRELER!$D$6</f>
        <v>20002.5</v>
      </c>
      <c r="IV142" s="7">
        <f t="shared" si="555"/>
        <v>0</v>
      </c>
      <c r="IW142" s="7">
        <f>IF(IK142&lt;=PARAMETRELER!$D$6,0,IV142*0.00759)</f>
        <v>0</v>
      </c>
      <c r="IX142" s="20">
        <f t="shared" si="485"/>
        <v>17002.125</v>
      </c>
      <c r="IY142" s="21">
        <f t="shared" si="486"/>
        <v>4100.5124999999998</v>
      </c>
      <c r="IZ142" s="21">
        <f t="shared" si="487"/>
        <v>400.05</v>
      </c>
      <c r="JA142" s="20">
        <f t="shared" si="488"/>
        <v>24503.0625</v>
      </c>
      <c r="JB142" s="44">
        <f t="shared" si="489"/>
        <v>1000.125</v>
      </c>
      <c r="JC142" s="45">
        <f t="shared" si="490"/>
        <v>23502.9375</v>
      </c>
    </row>
    <row r="143" spans="1:263" ht="15.6" x14ac:dyDescent="0.3">
      <c r="A143" s="3">
        <v>141</v>
      </c>
      <c r="B143" s="3" t="str">
        <f>'YILLIK MALİYET RAPORU'!B143</f>
        <v xml:space="preserve"> AD SOYAD 141</v>
      </c>
      <c r="C143" s="4">
        <f>'YILLIK MALİYET RAPORU'!C143</f>
        <v>20002.5</v>
      </c>
      <c r="D143" s="4">
        <f>PARAMETRELER!$D$4</f>
        <v>150018.75</v>
      </c>
      <c r="E143" s="4">
        <f t="shared" si="491"/>
        <v>2800.3500000000004</v>
      </c>
      <c r="F143" s="4">
        <f t="shared" si="492"/>
        <v>200.02500000000001</v>
      </c>
      <c r="G143" s="4">
        <f t="shared" si="493"/>
        <v>17002.125</v>
      </c>
      <c r="H143" s="4" cm="1">
        <f t="array" ref="H143">SUMPRODUCT(--(SUM(G143:G143)&gt;PARAMETRELER!$D$21:$D$24), (SUM(G143:G143)-PARAMETRELER!$D$21:$D$24), {0.15;0.05;0.07;0.08})-SUM($H$2:$H$2)</f>
        <v>2550.3187499999999</v>
      </c>
      <c r="I143" s="4">
        <f>PARAMETRELER!$D$8</f>
        <v>2550.3187499999999</v>
      </c>
      <c r="J143" s="4">
        <f t="shared" si="379"/>
        <v>17002.125</v>
      </c>
      <c r="K143" s="4">
        <v>0</v>
      </c>
      <c r="L143" s="4">
        <f t="shared" si="494"/>
        <v>20002.5</v>
      </c>
      <c r="M143" s="4">
        <f>PARAMETRELER!$D$6</f>
        <v>20002.5</v>
      </c>
      <c r="N143" s="4">
        <f t="shared" si="502"/>
        <v>0</v>
      </c>
      <c r="O143" s="4">
        <f>IF(C143&lt;=PARAMETRELER!$D$6,0,N143*0.00759)</f>
        <v>0</v>
      </c>
      <c r="P143" s="20">
        <f t="shared" si="495"/>
        <v>17002.125</v>
      </c>
      <c r="Q143" s="21">
        <f t="shared" si="496"/>
        <v>4100.5124999999998</v>
      </c>
      <c r="R143" s="21">
        <f t="shared" si="497"/>
        <v>400.05</v>
      </c>
      <c r="S143" s="22">
        <f t="shared" si="498"/>
        <v>24503.0625</v>
      </c>
      <c r="T143" s="44">
        <f t="shared" si="499"/>
        <v>1000.125</v>
      </c>
      <c r="U143" s="45">
        <f t="shared" si="380"/>
        <v>23502.9375</v>
      </c>
      <c r="W143" s="3">
        <v>141</v>
      </c>
      <c r="X143" s="3" t="str">
        <f t="shared" si="500"/>
        <v xml:space="preserve"> AD SOYAD 141</v>
      </c>
      <c r="Y143" s="4">
        <f t="shared" si="501"/>
        <v>20002.5</v>
      </c>
      <c r="Z143" s="4">
        <f>PARAMETRELER!$D$4</f>
        <v>150018.75</v>
      </c>
      <c r="AA143" s="4">
        <f t="shared" si="381"/>
        <v>2800.3500000000004</v>
      </c>
      <c r="AB143" s="4">
        <f t="shared" si="382"/>
        <v>200.02500000000001</v>
      </c>
      <c r="AC143" s="4">
        <f t="shared" si="383"/>
        <v>17002.125</v>
      </c>
      <c r="AD143" s="4" cm="1">
        <f t="array" ref="AD143">SUMPRODUCT(--(SUM(G143,AC143)&gt;PARAMETRELER!$D$21:$D$24), (SUM(G143,AC143)-PARAMETRELER!$D$21:$D$24), {0.15;0.05;0.07;0.08})-SUM($H$2,H143)</f>
        <v>2550.3187499999999</v>
      </c>
      <c r="AE143" s="4">
        <f>PARAMETRELER!$D$9</f>
        <v>2550.3187499999999</v>
      </c>
      <c r="AF143" s="4">
        <f t="shared" si="384"/>
        <v>34004.25</v>
      </c>
      <c r="AG143" s="4">
        <f t="shared" si="385"/>
        <v>17002.125</v>
      </c>
      <c r="AH143" s="4">
        <f t="shared" si="386"/>
        <v>20002.5</v>
      </c>
      <c r="AI143" s="4">
        <f>PARAMETRELER!$D$6</f>
        <v>20002.5</v>
      </c>
      <c r="AJ143" s="4">
        <f t="shared" si="503"/>
        <v>0</v>
      </c>
      <c r="AK143" s="4">
        <f>IF(Y143&lt;=PARAMETRELER!$D$6,0,AJ143*0.00759)</f>
        <v>0</v>
      </c>
      <c r="AL143" s="20">
        <f t="shared" si="387"/>
        <v>17002.125</v>
      </c>
      <c r="AM143" s="21">
        <f t="shared" si="388"/>
        <v>4100.5124999999998</v>
      </c>
      <c r="AN143" s="21">
        <f t="shared" si="389"/>
        <v>400.05</v>
      </c>
      <c r="AO143" s="22">
        <f t="shared" si="390"/>
        <v>24503.0625</v>
      </c>
      <c r="AP143" s="44">
        <f t="shared" si="391"/>
        <v>1000.125</v>
      </c>
      <c r="AQ143" s="45">
        <f t="shared" si="392"/>
        <v>23502.9375</v>
      </c>
      <c r="AS143" s="3">
        <v>141</v>
      </c>
      <c r="AT143" s="3" t="str">
        <f t="shared" si="393"/>
        <v xml:space="preserve"> AD SOYAD 141</v>
      </c>
      <c r="AU143" s="4">
        <f t="shared" si="394"/>
        <v>20002.5</v>
      </c>
      <c r="AV143" s="4">
        <f>PARAMETRELER!$D$4</f>
        <v>150018.75</v>
      </c>
      <c r="AW143" s="4">
        <f t="shared" si="395"/>
        <v>2800.3500000000004</v>
      </c>
      <c r="AX143" s="4">
        <f t="shared" si="396"/>
        <v>200.02500000000001</v>
      </c>
      <c r="AY143" s="4">
        <f t="shared" si="397"/>
        <v>17002.125</v>
      </c>
      <c r="AZ143" s="4" cm="1">
        <f t="array" ref="AZ143">SUMPRODUCT(--(SUM(G143,AC143,AY143)&gt;PARAMETRELER!$D$21:$D$24), (SUM(G143,AC143,AY143)-PARAMETRELER!$D$21:$D$24), {0.15;0.05;0.07;0.08})-SUM($H$2,H143,AD143)</f>
        <v>2550.3187499999995</v>
      </c>
      <c r="BA143" s="4">
        <f>PARAMETRELER!$D$10</f>
        <v>2550.3187499999995</v>
      </c>
      <c r="BB143" s="4">
        <f t="shared" si="398"/>
        <v>51006.375</v>
      </c>
      <c r="BC143" s="4">
        <f t="shared" si="399"/>
        <v>34004.25</v>
      </c>
      <c r="BD143" s="4">
        <f t="shared" si="400"/>
        <v>20002.5</v>
      </c>
      <c r="BE143" s="4">
        <f>PARAMETRELER!$D$6</f>
        <v>20002.5</v>
      </c>
      <c r="BF143" s="4">
        <f t="shared" si="504"/>
        <v>0</v>
      </c>
      <c r="BG143" s="4">
        <f>IF(AU143&lt;=PARAMETRELER!$D$6,0,BF143*0.00759)</f>
        <v>0</v>
      </c>
      <c r="BH143" s="20">
        <f t="shared" si="401"/>
        <v>17002.125</v>
      </c>
      <c r="BI143" s="21">
        <f t="shared" si="402"/>
        <v>4100.5124999999998</v>
      </c>
      <c r="BJ143" s="21">
        <f t="shared" si="403"/>
        <v>400.05</v>
      </c>
      <c r="BK143" s="22">
        <f t="shared" si="404"/>
        <v>24503.0625</v>
      </c>
      <c r="BL143" s="44">
        <f t="shared" si="405"/>
        <v>1000.125</v>
      </c>
      <c r="BM143" s="45">
        <f t="shared" si="406"/>
        <v>23502.9375</v>
      </c>
      <c r="BO143" s="3">
        <v>141</v>
      </c>
      <c r="BP143" s="3" t="str">
        <f t="shared" si="407"/>
        <v xml:space="preserve"> AD SOYAD 141</v>
      </c>
      <c r="BQ143" s="4">
        <f t="shared" si="408"/>
        <v>20002.5</v>
      </c>
      <c r="BR143" s="4">
        <f>PARAMETRELER!$D$4</f>
        <v>150018.75</v>
      </c>
      <c r="BS143" s="4">
        <f t="shared" si="409"/>
        <v>2800.3500000000004</v>
      </c>
      <c r="BT143" s="4">
        <f t="shared" si="410"/>
        <v>200.02500000000001</v>
      </c>
      <c r="BU143" s="4">
        <f t="shared" si="411"/>
        <v>17002.125</v>
      </c>
      <c r="BV143" s="4" cm="1">
        <f t="array" ref="BV143">SUMPRODUCT(--(SUM(G143,AC143,AY143,BU143)&gt;PARAMETRELER!$D$21:$D$24), (SUM(G143,AC143,AY143,BU143)-PARAMETRELER!$D$21:$D$24), {0.15;0.05;0.07;0.08})-SUM($H$2,H143,AD143,AZ143)</f>
        <v>2550.3187500000004</v>
      </c>
      <c r="BW143" s="4">
        <f>PARAMETRELER!$D$11</f>
        <v>2550.3187500000004</v>
      </c>
      <c r="BX143" s="4">
        <f t="shared" si="412"/>
        <v>68008.5</v>
      </c>
      <c r="BY143" s="4">
        <f t="shared" si="413"/>
        <v>51006.375</v>
      </c>
      <c r="BZ143" s="4">
        <f t="shared" si="414"/>
        <v>20002.5</v>
      </c>
      <c r="CA143" s="4">
        <f>PARAMETRELER!$D$6</f>
        <v>20002.5</v>
      </c>
      <c r="CB143" s="4">
        <f t="shared" si="505"/>
        <v>0</v>
      </c>
      <c r="CC143" s="4">
        <f>IF(BQ143&lt;=PARAMETRELER!$D$6,0,CB143*0.00759)</f>
        <v>0</v>
      </c>
      <c r="CD143" s="20">
        <f t="shared" si="415"/>
        <v>17002.125</v>
      </c>
      <c r="CE143" s="21">
        <f t="shared" si="416"/>
        <v>4100.5124999999998</v>
      </c>
      <c r="CF143" s="21">
        <f t="shared" si="417"/>
        <v>400.05</v>
      </c>
      <c r="CG143" s="22">
        <f t="shared" si="418"/>
        <v>24503.0625</v>
      </c>
      <c r="CH143" s="44">
        <f t="shared" si="419"/>
        <v>1000.125</v>
      </c>
      <c r="CI143" s="45">
        <f t="shared" si="420"/>
        <v>23502.9375</v>
      </c>
      <c r="CK143" s="3">
        <v>141</v>
      </c>
      <c r="CL143" s="3" t="str">
        <f t="shared" si="421"/>
        <v xml:space="preserve"> AD SOYAD 141</v>
      </c>
      <c r="CM143" s="4">
        <f t="shared" si="422"/>
        <v>20002.5</v>
      </c>
      <c r="CN143" s="4">
        <f>PARAMETRELER!$D$4</f>
        <v>150018.75</v>
      </c>
      <c r="CO143" s="4">
        <f t="shared" si="423"/>
        <v>2800.3500000000004</v>
      </c>
      <c r="CP143" s="4">
        <f t="shared" si="424"/>
        <v>200.02500000000001</v>
      </c>
      <c r="CQ143" s="4">
        <f t="shared" si="425"/>
        <v>17002.125</v>
      </c>
      <c r="CR143" s="4" cm="1">
        <f t="array" ref="CR143">SUMPRODUCT(--(SUM(G143,AC143,AY143,BU143,CQ143)&gt;PARAMETRELER!$D$21:$D$24), (SUM(G143,AC143,AY143,BU143,CQ143)-PARAMETRELER!$D$21:$D$24), {0.15;0.05;0.07;0.08})-SUM($H$2,H143,AD143,AZ143,BV143)</f>
        <v>2550.3187500000004</v>
      </c>
      <c r="CS143" s="4">
        <f>PARAMETRELER!$D$12</f>
        <v>2550.3187500000004</v>
      </c>
      <c r="CT143" s="4">
        <f t="shared" si="426"/>
        <v>85010.625</v>
      </c>
      <c r="CU143" s="4">
        <f t="shared" si="427"/>
        <v>68008.5</v>
      </c>
      <c r="CV143" s="4">
        <f t="shared" si="428"/>
        <v>20002.5</v>
      </c>
      <c r="CW143" s="4">
        <f>PARAMETRELER!$D$6</f>
        <v>20002.5</v>
      </c>
      <c r="CX143" s="4">
        <f t="shared" si="506"/>
        <v>0</v>
      </c>
      <c r="CY143" s="4">
        <f>IF(CM143&lt;=PARAMETRELER!$D$6,0,CX143*0.00759)</f>
        <v>0</v>
      </c>
      <c r="CZ143" s="20">
        <f t="shared" si="429"/>
        <v>17002.125</v>
      </c>
      <c r="DA143" s="21">
        <f t="shared" si="430"/>
        <v>4100.5124999999998</v>
      </c>
      <c r="DB143" s="21">
        <f t="shared" si="431"/>
        <v>400.05</v>
      </c>
      <c r="DC143" s="22">
        <f t="shared" si="432"/>
        <v>24503.0625</v>
      </c>
      <c r="DD143" s="44">
        <f t="shared" si="433"/>
        <v>1000.125</v>
      </c>
      <c r="DE143" s="45">
        <f t="shared" si="434"/>
        <v>23502.9375</v>
      </c>
      <c r="DG143" s="3">
        <v>141</v>
      </c>
      <c r="DH143" s="3" t="str">
        <f t="shared" si="435"/>
        <v xml:space="preserve"> AD SOYAD 141</v>
      </c>
      <c r="DI143" s="4">
        <f t="shared" si="436"/>
        <v>20002.5</v>
      </c>
      <c r="DJ143" s="4">
        <f>PARAMETRELER!$D$4</f>
        <v>150018.75</v>
      </c>
      <c r="DK143" s="4">
        <f t="shared" si="437"/>
        <v>2800.3500000000004</v>
      </c>
      <c r="DL143" s="4">
        <f t="shared" si="438"/>
        <v>200.02500000000001</v>
      </c>
      <c r="DM143" s="4">
        <f t="shared" si="439"/>
        <v>17002.125</v>
      </c>
      <c r="DN143" s="4" cm="1">
        <f t="array" ref="DN143">SUMPRODUCT(--(SUM(G143,AC143,AY143,BU143,CQ143,DM143)&gt;PARAMETRELER!$D$21:$D$24), (SUM(G143,AC143,AY143,BU143,CQ143,DM143)-PARAMETRELER!$D$21:$D$24), {0.15;0.05;0.07;0.08})-SUM($H$2,H143,AD143,AZ143,BV143,CR143)</f>
        <v>2550.3187499999985</v>
      </c>
      <c r="DO143" s="4">
        <f>PARAMETRELER!$D$13</f>
        <v>2550.3187499999985</v>
      </c>
      <c r="DP143" s="4">
        <f t="shared" si="440"/>
        <v>102012.75</v>
      </c>
      <c r="DQ143" s="4">
        <f t="shared" si="441"/>
        <v>85010.625</v>
      </c>
      <c r="DR143" s="4">
        <f t="shared" si="442"/>
        <v>20002.5</v>
      </c>
      <c r="DS143" s="4">
        <f>PARAMETRELER!$D$6</f>
        <v>20002.5</v>
      </c>
      <c r="DT143" s="4">
        <f t="shared" si="507"/>
        <v>0</v>
      </c>
      <c r="DU143" s="4">
        <f>IF(DI143&lt;=PARAMETRELER!$D$6,0,DT143*0.00759)</f>
        <v>0</v>
      </c>
      <c r="DV143" s="20">
        <f t="shared" si="443"/>
        <v>17002.125</v>
      </c>
      <c r="DW143" s="21">
        <f t="shared" si="444"/>
        <v>4100.5124999999998</v>
      </c>
      <c r="DX143" s="21">
        <f t="shared" si="445"/>
        <v>400.05</v>
      </c>
      <c r="DY143" s="22">
        <f t="shared" si="446"/>
        <v>24503.0625</v>
      </c>
      <c r="DZ143" s="44">
        <f t="shared" si="447"/>
        <v>1000.125</v>
      </c>
      <c r="EA143" s="45">
        <f t="shared" si="448"/>
        <v>23502.9375</v>
      </c>
      <c r="EC143" s="3">
        <v>141</v>
      </c>
      <c r="ED143" s="3" t="str">
        <f t="shared" si="449"/>
        <v xml:space="preserve"> AD SOYAD 141</v>
      </c>
      <c r="EE143" s="4">
        <f t="shared" si="508"/>
        <v>20002.5</v>
      </c>
      <c r="EF143" s="4">
        <f>PARAMETRELER!$D$4</f>
        <v>150018.75</v>
      </c>
      <c r="EG143" s="4">
        <f t="shared" si="509"/>
        <v>2800.3500000000004</v>
      </c>
      <c r="EH143" s="4">
        <f t="shared" si="510"/>
        <v>200.02500000000001</v>
      </c>
      <c r="EI143" s="4">
        <f t="shared" si="511"/>
        <v>17002.125</v>
      </c>
      <c r="EJ143" s="4" cm="1">
        <f t="array" ref="EJ143">SUMPRODUCT(--(SUM(G143,AC143,AY143,BU143,CQ143,DM143,EI143)&gt;PARAMETRELER!$D$21:$D$24), (SUM(G143,AC143,AY143,BU143,CQ143,DM143,EI143)-PARAMETRELER!$D$21:$D$24), {0.15;0.05;0.07;0.08})-SUM($H$2,H143,AD143,AZ143,BV143,CR143,DN143)</f>
        <v>3001.0625000000036</v>
      </c>
      <c r="EK143" s="4">
        <f>PARAMETRELER!$D$14</f>
        <v>3001.0625000000036</v>
      </c>
      <c r="EL143" s="4">
        <f t="shared" si="512"/>
        <v>119014.875</v>
      </c>
      <c r="EM143" s="4">
        <f t="shared" si="513"/>
        <v>102012.75</v>
      </c>
      <c r="EN143" s="4">
        <f t="shared" si="514"/>
        <v>20002.5</v>
      </c>
      <c r="EO143" s="4">
        <f>PARAMETRELER!$D$6</f>
        <v>20002.5</v>
      </c>
      <c r="EP143" s="4">
        <f t="shared" si="515"/>
        <v>0</v>
      </c>
      <c r="EQ143" s="4">
        <f>IF(EE143&lt;=PARAMETRELER!$D$6,0,EP143*0.00759)</f>
        <v>0</v>
      </c>
      <c r="ER143" s="20">
        <f t="shared" si="450"/>
        <v>17002.125</v>
      </c>
      <c r="ES143" s="21">
        <f t="shared" si="451"/>
        <v>4100.5124999999998</v>
      </c>
      <c r="ET143" s="21">
        <f t="shared" si="452"/>
        <v>400.05</v>
      </c>
      <c r="EU143" s="22">
        <f t="shared" si="453"/>
        <v>24503.0625</v>
      </c>
      <c r="EV143" s="44">
        <f t="shared" si="454"/>
        <v>1000.125</v>
      </c>
      <c r="EW143" s="45">
        <f t="shared" si="455"/>
        <v>23502.9375</v>
      </c>
      <c r="EY143" s="3">
        <v>141</v>
      </c>
      <c r="EZ143" s="3" t="str">
        <f t="shared" si="456"/>
        <v xml:space="preserve"> AD SOYAD 141</v>
      </c>
      <c r="FA143" s="4">
        <f t="shared" si="516"/>
        <v>20002.5</v>
      </c>
      <c r="FB143" s="4">
        <f>PARAMETRELER!$D$4</f>
        <v>150018.75</v>
      </c>
      <c r="FC143" s="4">
        <f t="shared" si="517"/>
        <v>2800.3500000000004</v>
      </c>
      <c r="FD143" s="4">
        <f t="shared" si="518"/>
        <v>200.02500000000001</v>
      </c>
      <c r="FE143" s="4">
        <f t="shared" si="519"/>
        <v>17002.125</v>
      </c>
      <c r="FF143" s="4" cm="1">
        <f t="array" ref="FF143">SUMPRODUCT(--(SUM(G143,AC143,AY143,BU143,CQ143,DM143,EI143,FE143)&gt;PARAMETRELER!$D$21:$D$24), (SUM(G143,AC143,AY143,BU143,CQ143,DM143,EI143,FE143)-PARAMETRELER!$D$21:$D$24), {0.15;0.05;0.07;0.08})-SUM($H$2,H143,AD143,AZ143,BV143,CR143,DN143,EJ143)</f>
        <v>3400.4249999999956</v>
      </c>
      <c r="FG143" s="4">
        <f>PARAMETRELER!$D$15</f>
        <v>3400.4249999999956</v>
      </c>
      <c r="FH143" s="4">
        <f t="shared" si="520"/>
        <v>136017</v>
      </c>
      <c r="FI143" s="4">
        <f t="shared" si="521"/>
        <v>119014.875</v>
      </c>
      <c r="FJ143" s="4">
        <f t="shared" si="522"/>
        <v>20002.5</v>
      </c>
      <c r="FK143" s="4">
        <f>PARAMETRELER!$D$6</f>
        <v>20002.5</v>
      </c>
      <c r="FL143" s="4">
        <f t="shared" si="523"/>
        <v>0</v>
      </c>
      <c r="FM143" s="4">
        <f>IF(FA143&lt;=PARAMETRELER!$D$6,0,FL143*0.00759)</f>
        <v>0</v>
      </c>
      <c r="FN143" s="20">
        <f t="shared" si="457"/>
        <v>17002.125</v>
      </c>
      <c r="FO143" s="21">
        <f t="shared" si="458"/>
        <v>4100.5124999999998</v>
      </c>
      <c r="FP143" s="21">
        <f t="shared" si="459"/>
        <v>400.05</v>
      </c>
      <c r="FQ143" s="22">
        <f t="shared" si="460"/>
        <v>24503.0625</v>
      </c>
      <c r="FR143" s="44">
        <f t="shared" si="461"/>
        <v>1000.125</v>
      </c>
      <c r="FS143" s="45">
        <f t="shared" si="462"/>
        <v>23502.9375</v>
      </c>
      <c r="FU143" s="3">
        <v>141</v>
      </c>
      <c r="FV143" s="3" t="str">
        <f t="shared" si="463"/>
        <v xml:space="preserve"> AD SOYAD 141</v>
      </c>
      <c r="FW143" s="4">
        <f t="shared" si="524"/>
        <v>20002.5</v>
      </c>
      <c r="FX143" s="4">
        <f>PARAMETRELER!$D$4</f>
        <v>150018.75</v>
      </c>
      <c r="FY143" s="4">
        <f t="shared" si="525"/>
        <v>2800.3500000000004</v>
      </c>
      <c r="FZ143" s="4">
        <f t="shared" si="526"/>
        <v>200.02500000000001</v>
      </c>
      <c r="GA143" s="4">
        <f t="shared" si="527"/>
        <v>17002.125</v>
      </c>
      <c r="GB143" s="4" cm="1">
        <f t="array" ref="GB143">SUMPRODUCT(--(SUM(G143,AC143,AY143,BU143,CQ143,DM143,EI143,FE143,GA143)&gt;PARAMETRELER!$D$21:$D$24), (SUM(G143,AC143,AY143,BU143,CQ143,DM143,EI143,FE143,GA143)-PARAMETRELER!$D$21:$D$24), {0.15;0.05;0.07;0.08})-SUM($H$2,H143,AD143,AZ143,BV143,CR143,DN143,EJ143,FF143)</f>
        <v>3400.4249999999993</v>
      </c>
      <c r="GC143" s="4">
        <f>PARAMETRELER!$D$16</f>
        <v>3400.4249999999993</v>
      </c>
      <c r="GD143" s="4">
        <f t="shared" si="528"/>
        <v>153019.125</v>
      </c>
      <c r="GE143" s="4">
        <f t="shared" si="529"/>
        <v>136017</v>
      </c>
      <c r="GF143" s="4">
        <f t="shared" si="530"/>
        <v>20002.5</v>
      </c>
      <c r="GG143" s="4">
        <f>PARAMETRELER!$D$6</f>
        <v>20002.5</v>
      </c>
      <c r="GH143" s="4">
        <f t="shared" si="531"/>
        <v>0</v>
      </c>
      <c r="GI143" s="4">
        <f>IF(FW143&lt;=PARAMETRELER!$D$6,0,GH143*0.00759)</f>
        <v>0</v>
      </c>
      <c r="GJ143" s="20">
        <f t="shared" si="464"/>
        <v>17002.125</v>
      </c>
      <c r="GK143" s="21">
        <f t="shared" si="465"/>
        <v>4100.5124999999998</v>
      </c>
      <c r="GL143" s="21">
        <f t="shared" si="466"/>
        <v>400.05</v>
      </c>
      <c r="GM143" s="22">
        <f t="shared" si="467"/>
        <v>24503.0625</v>
      </c>
      <c r="GN143" s="44">
        <f t="shared" si="468"/>
        <v>1000.125</v>
      </c>
      <c r="GO143" s="45">
        <f t="shared" si="469"/>
        <v>23502.9375</v>
      </c>
      <c r="GQ143" s="3">
        <v>141</v>
      </c>
      <c r="GR143" s="3" t="str">
        <f t="shared" si="470"/>
        <v xml:space="preserve"> AD SOYAD 141</v>
      </c>
      <c r="GS143" s="4">
        <f t="shared" si="532"/>
        <v>20002.5</v>
      </c>
      <c r="GT143" s="4">
        <f>PARAMETRELER!$D$4</f>
        <v>150018.75</v>
      </c>
      <c r="GU143" s="4">
        <f t="shared" si="533"/>
        <v>2800.3500000000004</v>
      </c>
      <c r="GV143" s="4">
        <f t="shared" si="534"/>
        <v>200.02500000000001</v>
      </c>
      <c r="GW143" s="4">
        <f t="shared" si="535"/>
        <v>17002.125</v>
      </c>
      <c r="GX143" s="4" cm="1">
        <f t="array" ref="GX143">SUMPRODUCT(--(SUM(G143,AC143,AY143,BU143,CQ143,DM143,EI143,FE143,GA143,GW143)&gt;PARAMETRELER!$D$21:$D$24), (SUM(G143,AC143,AY143,BU143,CQ143,DM143,EI143,FE143,GA143,GW143)-PARAMETRELER!$D$21:$D$24), {0.15;0.05;0.07;0.08})-SUM($H$2,H143,AD143,AZ143,BV143,CR143,DN143,EJ143,FF143,GB143)</f>
        <v>3400.4250000000029</v>
      </c>
      <c r="GY143" s="4">
        <f>PARAMETRELER!$D$17</f>
        <v>3400.4250000000029</v>
      </c>
      <c r="GZ143" s="4">
        <f t="shared" si="536"/>
        <v>170021.25</v>
      </c>
      <c r="HA143" s="4">
        <f t="shared" si="537"/>
        <v>153019.125</v>
      </c>
      <c r="HB143" s="4">
        <f t="shared" si="538"/>
        <v>20002.5</v>
      </c>
      <c r="HC143" s="4">
        <f>PARAMETRELER!$D$6</f>
        <v>20002.5</v>
      </c>
      <c r="HD143" s="4">
        <f t="shared" si="539"/>
        <v>0</v>
      </c>
      <c r="HE143" s="4">
        <f>IF(GS143&lt;=PARAMETRELER!$D$6,0,HD143*0.00759)</f>
        <v>0</v>
      </c>
      <c r="HF143" s="20">
        <f t="shared" si="471"/>
        <v>17002.125</v>
      </c>
      <c r="HG143" s="21">
        <f t="shared" si="472"/>
        <v>4100.5124999999998</v>
      </c>
      <c r="HH143" s="21">
        <f t="shared" si="473"/>
        <v>400.05</v>
      </c>
      <c r="HI143" s="22">
        <f t="shared" si="474"/>
        <v>24503.0625</v>
      </c>
      <c r="HJ143" s="44">
        <f t="shared" si="475"/>
        <v>1000.125</v>
      </c>
      <c r="HK143" s="45">
        <f t="shared" si="476"/>
        <v>23502.9375</v>
      </c>
      <c r="HM143" s="3">
        <v>141</v>
      </c>
      <c r="HN143" s="3" t="str">
        <f t="shared" si="477"/>
        <v xml:space="preserve"> AD SOYAD 141</v>
      </c>
      <c r="HO143" s="4">
        <f t="shared" si="540"/>
        <v>20002.5</v>
      </c>
      <c r="HP143" s="4">
        <f>PARAMETRELER!$D$4</f>
        <v>150018.75</v>
      </c>
      <c r="HQ143" s="4">
        <f t="shared" si="541"/>
        <v>2800.3500000000004</v>
      </c>
      <c r="HR143" s="4">
        <f t="shared" si="542"/>
        <v>200.02500000000001</v>
      </c>
      <c r="HS143" s="4">
        <f t="shared" si="543"/>
        <v>17002.125</v>
      </c>
      <c r="HT143" s="4" cm="1">
        <f t="array" ref="HT143">SUMPRODUCT(--(SUM(G143,AC143,AY143,BU143,CQ143,DM143,EI143,FE143,GA143,GW143,HS143)&gt;PARAMETRELER!$D$21:$D$24), (SUM(G143,AC143,AY143,BU143,CQ143,DM143,EI143,FE143,GA143,GW143,HS143)-PARAMETRELER!$D$21:$D$24), {0.15;0.05;0.07;0.08})-SUM($H$2,H143,AD143,AZ143,BV143,CR143,DN143,EJ143,FF143,GB143,GX143)</f>
        <v>3400.4249999999993</v>
      </c>
      <c r="HU143" s="4">
        <f>PARAMETRELER!$D$18</f>
        <v>3400.4249999999993</v>
      </c>
      <c r="HV143" s="4">
        <f t="shared" si="544"/>
        <v>187023.375</v>
      </c>
      <c r="HW143" s="4">
        <f t="shared" si="545"/>
        <v>170021.25</v>
      </c>
      <c r="HX143" s="4">
        <f t="shared" si="546"/>
        <v>20002.5</v>
      </c>
      <c r="HY143" s="4">
        <f>PARAMETRELER!$D$6</f>
        <v>20002.5</v>
      </c>
      <c r="HZ143" s="4">
        <f t="shared" si="547"/>
        <v>0</v>
      </c>
      <c r="IA143" s="4">
        <f>IF(HO143&lt;=PARAMETRELER!$D$6,0,HZ143*0.00759)</f>
        <v>0</v>
      </c>
      <c r="IB143" s="20">
        <f t="shared" si="478"/>
        <v>17002.125</v>
      </c>
      <c r="IC143" s="21">
        <f t="shared" si="479"/>
        <v>4100.5124999999998</v>
      </c>
      <c r="ID143" s="21">
        <f t="shared" si="480"/>
        <v>400.05</v>
      </c>
      <c r="IE143" s="22">
        <f t="shared" si="481"/>
        <v>24503.0625</v>
      </c>
      <c r="IF143" s="44">
        <f t="shared" si="482"/>
        <v>1000.125</v>
      </c>
      <c r="IG143" s="45">
        <f t="shared" si="483"/>
        <v>23502.9375</v>
      </c>
      <c r="II143" s="3">
        <v>141</v>
      </c>
      <c r="IJ143" s="3" t="str">
        <f t="shared" si="484"/>
        <v xml:space="preserve"> AD SOYAD 141</v>
      </c>
      <c r="IK143" s="4">
        <f t="shared" si="548"/>
        <v>20002.5</v>
      </c>
      <c r="IL143" s="4">
        <f>PARAMETRELER!$D$4</f>
        <v>150018.75</v>
      </c>
      <c r="IM143" s="4">
        <f t="shared" si="549"/>
        <v>2800.3500000000004</v>
      </c>
      <c r="IN143" s="4">
        <f t="shared" si="550"/>
        <v>200.02500000000001</v>
      </c>
      <c r="IO143" s="4">
        <f t="shared" si="551"/>
        <v>17002.125</v>
      </c>
      <c r="IP143" s="4" cm="1">
        <f t="array" ref="IP143">SUMPRODUCT(--(SUM(G143,AC143,AY143,BU143,CQ143,DM143,EI143,FE143,GA143,GW143,HS143,IO143)&gt;PARAMETRELER!$D$21:$D$24), (SUM(G143,AC143,AY143,BU143,CQ143,DM143,EI143,FE143,GA143,GW143,HS143,IO143)-PARAMETRELER!$D$21:$D$24), {0.15;0.05;0.07;0.08})-SUM($H$2,H143,AD143,AZ143,BV143,CR143,DN143,EJ143,FF143,GB143,GX143,HT143)</f>
        <v>3400.4249999999993</v>
      </c>
      <c r="IQ143" s="4">
        <f>PARAMETRELER!$D$19</f>
        <v>3400.4249999999993</v>
      </c>
      <c r="IR143" s="4">
        <f t="shared" si="552"/>
        <v>204025.5</v>
      </c>
      <c r="IS143" s="4">
        <f t="shared" si="553"/>
        <v>187023.375</v>
      </c>
      <c r="IT143" s="4">
        <f t="shared" si="554"/>
        <v>20002.5</v>
      </c>
      <c r="IU143" s="4">
        <f>PARAMETRELER!$D$6</f>
        <v>20002.5</v>
      </c>
      <c r="IV143" s="4">
        <f t="shared" si="555"/>
        <v>0</v>
      </c>
      <c r="IW143" s="4">
        <f>IF(IK143&lt;=PARAMETRELER!$D$6,0,IV143*0.00759)</f>
        <v>0</v>
      </c>
      <c r="IX143" s="20">
        <f t="shared" si="485"/>
        <v>17002.125</v>
      </c>
      <c r="IY143" s="21">
        <f t="shared" si="486"/>
        <v>4100.5124999999998</v>
      </c>
      <c r="IZ143" s="21">
        <f t="shared" si="487"/>
        <v>400.05</v>
      </c>
      <c r="JA143" s="22">
        <f t="shared" si="488"/>
        <v>24503.0625</v>
      </c>
      <c r="JB143" s="44">
        <f t="shared" si="489"/>
        <v>1000.125</v>
      </c>
      <c r="JC143" s="45">
        <f t="shared" si="490"/>
        <v>23502.9375</v>
      </c>
    </row>
    <row r="144" spans="1:263" ht="15.6" x14ac:dyDescent="0.3">
      <c r="A144" s="2">
        <v>142</v>
      </c>
      <c r="B144" s="2" t="str">
        <f>'YILLIK MALİYET RAPORU'!B144</f>
        <v xml:space="preserve"> AD SOYAD 142</v>
      </c>
      <c r="C144" s="7">
        <f>'YILLIK MALİYET RAPORU'!C144</f>
        <v>20002.5</v>
      </c>
      <c r="D144" s="11">
        <f>PARAMETRELER!$D$4</f>
        <v>150018.75</v>
      </c>
      <c r="E144" s="7">
        <f t="shared" si="491"/>
        <v>2800.3500000000004</v>
      </c>
      <c r="F144" s="7">
        <f t="shared" si="492"/>
        <v>200.02500000000001</v>
      </c>
      <c r="G144" s="7">
        <f t="shared" si="493"/>
        <v>17002.125</v>
      </c>
      <c r="H144" s="7" cm="1">
        <f t="array" ref="H144">SUMPRODUCT(--(SUM(G144:G144)&gt;PARAMETRELER!$D$21:$D$24), (SUM(G144:G144)-PARAMETRELER!$D$21:$D$24), {0.15;0.05;0.07;0.08})-SUM($H$2:$H$2)</f>
        <v>2550.3187499999999</v>
      </c>
      <c r="I144" s="7">
        <f>PARAMETRELER!$D$8</f>
        <v>2550.3187499999999</v>
      </c>
      <c r="J144" s="7">
        <f t="shared" si="379"/>
        <v>17002.125</v>
      </c>
      <c r="K144" s="7">
        <v>0</v>
      </c>
      <c r="L144" s="7">
        <f t="shared" si="494"/>
        <v>20002.5</v>
      </c>
      <c r="M144" s="5">
        <f>PARAMETRELER!$D$6</f>
        <v>20002.5</v>
      </c>
      <c r="N144" s="7">
        <f t="shared" si="502"/>
        <v>0</v>
      </c>
      <c r="O144" s="7">
        <f>IF(C144&lt;=PARAMETRELER!$D$6,0,N144*0.00759)</f>
        <v>0</v>
      </c>
      <c r="P144" s="20">
        <f t="shared" si="495"/>
        <v>17002.125</v>
      </c>
      <c r="Q144" s="21">
        <f t="shared" si="496"/>
        <v>4100.5124999999998</v>
      </c>
      <c r="R144" s="21">
        <f t="shared" si="497"/>
        <v>400.05</v>
      </c>
      <c r="S144" s="20">
        <f t="shared" si="498"/>
        <v>24503.0625</v>
      </c>
      <c r="T144" s="44">
        <f t="shared" si="499"/>
        <v>1000.125</v>
      </c>
      <c r="U144" s="45">
        <f t="shared" si="380"/>
        <v>23502.9375</v>
      </c>
      <c r="W144" s="2">
        <v>142</v>
      </c>
      <c r="X144" s="2" t="str">
        <f t="shared" si="500"/>
        <v xml:space="preserve"> AD SOYAD 142</v>
      </c>
      <c r="Y144" s="7">
        <f t="shared" si="501"/>
        <v>20002.5</v>
      </c>
      <c r="Z144" s="11">
        <f>PARAMETRELER!$D$4</f>
        <v>150018.75</v>
      </c>
      <c r="AA144" s="7">
        <f t="shared" si="381"/>
        <v>2800.3500000000004</v>
      </c>
      <c r="AB144" s="7">
        <f t="shared" si="382"/>
        <v>200.02500000000001</v>
      </c>
      <c r="AC144" s="7">
        <f t="shared" si="383"/>
        <v>17002.125</v>
      </c>
      <c r="AD144" s="7" cm="1">
        <f t="array" ref="AD144">SUMPRODUCT(--(SUM(G144,AC144)&gt;PARAMETRELER!$D$21:$D$24), (SUM(G144,AC144)-PARAMETRELER!$D$21:$D$24), {0.15;0.05;0.07;0.08})-SUM($H$2,H144)</f>
        <v>2550.3187499999999</v>
      </c>
      <c r="AE144" s="7">
        <f>PARAMETRELER!$D$9</f>
        <v>2550.3187499999999</v>
      </c>
      <c r="AF144" s="7">
        <f t="shared" si="384"/>
        <v>34004.25</v>
      </c>
      <c r="AG144" s="7">
        <f t="shared" si="385"/>
        <v>17002.125</v>
      </c>
      <c r="AH144" s="7">
        <f t="shared" si="386"/>
        <v>20002.5</v>
      </c>
      <c r="AI144" s="5">
        <f>PARAMETRELER!$D$6</f>
        <v>20002.5</v>
      </c>
      <c r="AJ144" s="7">
        <f t="shared" si="503"/>
        <v>0</v>
      </c>
      <c r="AK144" s="7">
        <f>IF(Y144&lt;=PARAMETRELER!$D$6,0,AJ144*0.00759)</f>
        <v>0</v>
      </c>
      <c r="AL144" s="20">
        <f t="shared" si="387"/>
        <v>17002.125</v>
      </c>
      <c r="AM144" s="21">
        <f t="shared" si="388"/>
        <v>4100.5124999999998</v>
      </c>
      <c r="AN144" s="21">
        <f t="shared" si="389"/>
        <v>400.05</v>
      </c>
      <c r="AO144" s="20">
        <f t="shared" si="390"/>
        <v>24503.0625</v>
      </c>
      <c r="AP144" s="44">
        <f t="shared" si="391"/>
        <v>1000.125</v>
      </c>
      <c r="AQ144" s="45">
        <f t="shared" si="392"/>
        <v>23502.9375</v>
      </c>
      <c r="AS144" s="2">
        <v>142</v>
      </c>
      <c r="AT144" s="2" t="str">
        <f t="shared" si="393"/>
        <v xml:space="preserve"> AD SOYAD 142</v>
      </c>
      <c r="AU144" s="7">
        <f t="shared" si="394"/>
        <v>20002.5</v>
      </c>
      <c r="AV144" s="11">
        <f>PARAMETRELER!$D$4</f>
        <v>150018.75</v>
      </c>
      <c r="AW144" s="7">
        <f t="shared" si="395"/>
        <v>2800.3500000000004</v>
      </c>
      <c r="AX144" s="7">
        <f t="shared" si="396"/>
        <v>200.02500000000001</v>
      </c>
      <c r="AY144" s="7">
        <f t="shared" si="397"/>
        <v>17002.125</v>
      </c>
      <c r="AZ144" s="7" cm="1">
        <f t="array" ref="AZ144">SUMPRODUCT(--(SUM(G144,AC144,AY144)&gt;PARAMETRELER!$D$21:$D$24), (SUM(G144,AC144,AY144)-PARAMETRELER!$D$21:$D$24), {0.15;0.05;0.07;0.08})-SUM($H$2,H144,AD144)</f>
        <v>2550.3187499999995</v>
      </c>
      <c r="BA144" s="7">
        <f>PARAMETRELER!$D$10</f>
        <v>2550.3187499999995</v>
      </c>
      <c r="BB144" s="7">
        <f t="shared" si="398"/>
        <v>51006.375</v>
      </c>
      <c r="BC144" s="7">
        <f t="shared" si="399"/>
        <v>34004.25</v>
      </c>
      <c r="BD144" s="7">
        <f t="shared" si="400"/>
        <v>20002.5</v>
      </c>
      <c r="BE144" s="5">
        <f>PARAMETRELER!$D$6</f>
        <v>20002.5</v>
      </c>
      <c r="BF144" s="7">
        <f t="shared" si="504"/>
        <v>0</v>
      </c>
      <c r="BG144" s="7">
        <f>IF(AU144&lt;=PARAMETRELER!$D$6,0,BF144*0.00759)</f>
        <v>0</v>
      </c>
      <c r="BH144" s="20">
        <f t="shared" si="401"/>
        <v>17002.125</v>
      </c>
      <c r="BI144" s="21">
        <f t="shared" si="402"/>
        <v>4100.5124999999998</v>
      </c>
      <c r="BJ144" s="21">
        <f t="shared" si="403"/>
        <v>400.05</v>
      </c>
      <c r="BK144" s="20">
        <f t="shared" si="404"/>
        <v>24503.0625</v>
      </c>
      <c r="BL144" s="44">
        <f t="shared" si="405"/>
        <v>1000.125</v>
      </c>
      <c r="BM144" s="45">
        <f t="shared" si="406"/>
        <v>23502.9375</v>
      </c>
      <c r="BO144" s="2">
        <v>142</v>
      </c>
      <c r="BP144" s="2" t="str">
        <f t="shared" si="407"/>
        <v xml:space="preserve"> AD SOYAD 142</v>
      </c>
      <c r="BQ144" s="7">
        <f t="shared" si="408"/>
        <v>20002.5</v>
      </c>
      <c r="BR144" s="11">
        <f>PARAMETRELER!$D$4</f>
        <v>150018.75</v>
      </c>
      <c r="BS144" s="7">
        <f t="shared" si="409"/>
        <v>2800.3500000000004</v>
      </c>
      <c r="BT144" s="7">
        <f t="shared" si="410"/>
        <v>200.02500000000001</v>
      </c>
      <c r="BU144" s="7">
        <f t="shared" si="411"/>
        <v>17002.125</v>
      </c>
      <c r="BV144" s="7" cm="1">
        <f t="array" ref="BV144">SUMPRODUCT(--(SUM(G144,AC144,AY144,BU144)&gt;PARAMETRELER!$D$21:$D$24), (SUM(G144,AC144,AY144,BU144)-PARAMETRELER!$D$21:$D$24), {0.15;0.05;0.07;0.08})-SUM($H$2,H144,AD144,AZ144)</f>
        <v>2550.3187500000004</v>
      </c>
      <c r="BW144" s="7">
        <f>PARAMETRELER!$D$11</f>
        <v>2550.3187500000004</v>
      </c>
      <c r="BX144" s="7">
        <f t="shared" si="412"/>
        <v>68008.5</v>
      </c>
      <c r="BY144" s="7">
        <f t="shared" si="413"/>
        <v>51006.375</v>
      </c>
      <c r="BZ144" s="7">
        <f t="shared" si="414"/>
        <v>20002.5</v>
      </c>
      <c r="CA144" s="5">
        <f>PARAMETRELER!$D$6</f>
        <v>20002.5</v>
      </c>
      <c r="CB144" s="7">
        <f t="shared" si="505"/>
        <v>0</v>
      </c>
      <c r="CC144" s="7">
        <f>IF(BQ144&lt;=PARAMETRELER!$D$6,0,CB144*0.00759)</f>
        <v>0</v>
      </c>
      <c r="CD144" s="20">
        <f t="shared" si="415"/>
        <v>17002.125</v>
      </c>
      <c r="CE144" s="21">
        <f t="shared" si="416"/>
        <v>4100.5124999999998</v>
      </c>
      <c r="CF144" s="21">
        <f t="shared" si="417"/>
        <v>400.05</v>
      </c>
      <c r="CG144" s="20">
        <f t="shared" si="418"/>
        <v>24503.0625</v>
      </c>
      <c r="CH144" s="44">
        <f t="shared" si="419"/>
        <v>1000.125</v>
      </c>
      <c r="CI144" s="45">
        <f t="shared" si="420"/>
        <v>23502.9375</v>
      </c>
      <c r="CK144" s="2">
        <v>142</v>
      </c>
      <c r="CL144" s="2" t="str">
        <f t="shared" si="421"/>
        <v xml:space="preserve"> AD SOYAD 142</v>
      </c>
      <c r="CM144" s="7">
        <f t="shared" si="422"/>
        <v>20002.5</v>
      </c>
      <c r="CN144" s="11">
        <f>PARAMETRELER!$D$4</f>
        <v>150018.75</v>
      </c>
      <c r="CO144" s="7">
        <f t="shared" si="423"/>
        <v>2800.3500000000004</v>
      </c>
      <c r="CP144" s="7">
        <f t="shared" si="424"/>
        <v>200.02500000000001</v>
      </c>
      <c r="CQ144" s="7">
        <f t="shared" si="425"/>
        <v>17002.125</v>
      </c>
      <c r="CR144" s="7" cm="1">
        <f t="array" ref="CR144">SUMPRODUCT(--(SUM(G144,AC144,AY144,BU144,CQ144)&gt;PARAMETRELER!$D$21:$D$24), (SUM(G144,AC144,AY144,BU144,CQ144)-PARAMETRELER!$D$21:$D$24), {0.15;0.05;0.07;0.08})-SUM($H$2,H144,AD144,AZ144,BV144)</f>
        <v>2550.3187500000004</v>
      </c>
      <c r="CS144" s="7">
        <f>PARAMETRELER!$D$12</f>
        <v>2550.3187500000004</v>
      </c>
      <c r="CT144" s="7">
        <f t="shared" si="426"/>
        <v>85010.625</v>
      </c>
      <c r="CU144" s="7">
        <f t="shared" si="427"/>
        <v>68008.5</v>
      </c>
      <c r="CV144" s="7">
        <f t="shared" si="428"/>
        <v>20002.5</v>
      </c>
      <c r="CW144" s="5">
        <f>PARAMETRELER!$D$6</f>
        <v>20002.5</v>
      </c>
      <c r="CX144" s="7">
        <f t="shared" si="506"/>
        <v>0</v>
      </c>
      <c r="CY144" s="7">
        <f>IF(CM144&lt;=PARAMETRELER!$D$6,0,CX144*0.00759)</f>
        <v>0</v>
      </c>
      <c r="CZ144" s="20">
        <f t="shared" si="429"/>
        <v>17002.125</v>
      </c>
      <c r="DA144" s="21">
        <f t="shared" si="430"/>
        <v>4100.5124999999998</v>
      </c>
      <c r="DB144" s="21">
        <f t="shared" si="431"/>
        <v>400.05</v>
      </c>
      <c r="DC144" s="20">
        <f t="shared" si="432"/>
        <v>24503.0625</v>
      </c>
      <c r="DD144" s="44">
        <f t="shared" si="433"/>
        <v>1000.125</v>
      </c>
      <c r="DE144" s="45">
        <f t="shared" si="434"/>
        <v>23502.9375</v>
      </c>
      <c r="DG144" s="2">
        <v>142</v>
      </c>
      <c r="DH144" s="2" t="str">
        <f t="shared" si="435"/>
        <v xml:space="preserve"> AD SOYAD 142</v>
      </c>
      <c r="DI144" s="7">
        <f t="shared" si="436"/>
        <v>20002.5</v>
      </c>
      <c r="DJ144" s="11">
        <f>PARAMETRELER!$D$4</f>
        <v>150018.75</v>
      </c>
      <c r="DK144" s="7">
        <f t="shared" si="437"/>
        <v>2800.3500000000004</v>
      </c>
      <c r="DL144" s="7">
        <f t="shared" si="438"/>
        <v>200.02500000000001</v>
      </c>
      <c r="DM144" s="7">
        <f t="shared" si="439"/>
        <v>17002.125</v>
      </c>
      <c r="DN144" s="7" cm="1">
        <f t="array" ref="DN144">SUMPRODUCT(--(SUM(G144,AC144,AY144,BU144,CQ144,DM144)&gt;PARAMETRELER!$D$21:$D$24), (SUM(G144,AC144,AY144,BU144,CQ144,DM144)-PARAMETRELER!$D$21:$D$24), {0.15;0.05;0.07;0.08})-SUM($H$2,H144,AD144,AZ144,BV144,CR144)</f>
        <v>2550.3187499999985</v>
      </c>
      <c r="DO144" s="7">
        <f>PARAMETRELER!$D$13</f>
        <v>2550.3187499999985</v>
      </c>
      <c r="DP144" s="7">
        <f t="shared" si="440"/>
        <v>102012.75</v>
      </c>
      <c r="DQ144" s="7">
        <f t="shared" si="441"/>
        <v>85010.625</v>
      </c>
      <c r="DR144" s="7">
        <f t="shared" si="442"/>
        <v>20002.5</v>
      </c>
      <c r="DS144" s="5">
        <f>PARAMETRELER!$D$6</f>
        <v>20002.5</v>
      </c>
      <c r="DT144" s="7">
        <f t="shared" si="507"/>
        <v>0</v>
      </c>
      <c r="DU144" s="7">
        <f>IF(DI144&lt;=PARAMETRELER!$D$6,0,DT144*0.00759)</f>
        <v>0</v>
      </c>
      <c r="DV144" s="20">
        <f t="shared" si="443"/>
        <v>17002.125</v>
      </c>
      <c r="DW144" s="21">
        <f t="shared" si="444"/>
        <v>4100.5124999999998</v>
      </c>
      <c r="DX144" s="21">
        <f t="shared" si="445"/>
        <v>400.05</v>
      </c>
      <c r="DY144" s="20">
        <f t="shared" si="446"/>
        <v>24503.0625</v>
      </c>
      <c r="DZ144" s="44">
        <f t="shared" si="447"/>
        <v>1000.125</v>
      </c>
      <c r="EA144" s="45">
        <f t="shared" si="448"/>
        <v>23502.9375</v>
      </c>
      <c r="EC144" s="2">
        <v>142</v>
      </c>
      <c r="ED144" s="2" t="str">
        <f t="shared" si="449"/>
        <v xml:space="preserve"> AD SOYAD 142</v>
      </c>
      <c r="EE144" s="7">
        <f t="shared" si="508"/>
        <v>20002.5</v>
      </c>
      <c r="EF144" s="11">
        <f>PARAMETRELER!$D$4</f>
        <v>150018.75</v>
      </c>
      <c r="EG144" s="7">
        <f t="shared" si="509"/>
        <v>2800.3500000000004</v>
      </c>
      <c r="EH144" s="7">
        <f t="shared" si="510"/>
        <v>200.02500000000001</v>
      </c>
      <c r="EI144" s="7">
        <f t="shared" si="511"/>
        <v>17002.125</v>
      </c>
      <c r="EJ144" s="7" cm="1">
        <f t="array" ref="EJ144">SUMPRODUCT(--(SUM(G144,AC144,AY144,BU144,CQ144,DM144,EI144)&gt;PARAMETRELER!$D$21:$D$24), (SUM(G144,AC144,AY144,BU144,CQ144,DM144,EI144)-PARAMETRELER!$D$21:$D$24), {0.15;0.05;0.07;0.08})-SUM($H$2,H144,AD144,AZ144,BV144,CR144,DN144)</f>
        <v>3001.0625000000036</v>
      </c>
      <c r="EK144" s="7">
        <f>PARAMETRELER!$D$14</f>
        <v>3001.0625000000036</v>
      </c>
      <c r="EL144" s="7">
        <f t="shared" si="512"/>
        <v>119014.875</v>
      </c>
      <c r="EM144" s="7">
        <f t="shared" si="513"/>
        <v>102012.75</v>
      </c>
      <c r="EN144" s="7">
        <f t="shared" si="514"/>
        <v>20002.5</v>
      </c>
      <c r="EO144" s="5">
        <f>PARAMETRELER!$D$6</f>
        <v>20002.5</v>
      </c>
      <c r="EP144" s="7">
        <f t="shared" si="515"/>
        <v>0</v>
      </c>
      <c r="EQ144" s="7">
        <f>IF(EE144&lt;=PARAMETRELER!$D$6,0,EP144*0.00759)</f>
        <v>0</v>
      </c>
      <c r="ER144" s="20">
        <f t="shared" si="450"/>
        <v>17002.125</v>
      </c>
      <c r="ES144" s="21">
        <f t="shared" si="451"/>
        <v>4100.5124999999998</v>
      </c>
      <c r="ET144" s="21">
        <f t="shared" si="452"/>
        <v>400.05</v>
      </c>
      <c r="EU144" s="20">
        <f t="shared" si="453"/>
        <v>24503.0625</v>
      </c>
      <c r="EV144" s="44">
        <f t="shared" si="454"/>
        <v>1000.125</v>
      </c>
      <c r="EW144" s="45">
        <f t="shared" si="455"/>
        <v>23502.9375</v>
      </c>
      <c r="EY144" s="2">
        <v>142</v>
      </c>
      <c r="EZ144" s="2" t="str">
        <f t="shared" si="456"/>
        <v xml:space="preserve"> AD SOYAD 142</v>
      </c>
      <c r="FA144" s="7">
        <f t="shared" si="516"/>
        <v>20002.5</v>
      </c>
      <c r="FB144" s="11">
        <f>PARAMETRELER!$D$4</f>
        <v>150018.75</v>
      </c>
      <c r="FC144" s="7">
        <f t="shared" si="517"/>
        <v>2800.3500000000004</v>
      </c>
      <c r="FD144" s="7">
        <f t="shared" si="518"/>
        <v>200.02500000000001</v>
      </c>
      <c r="FE144" s="7">
        <f t="shared" si="519"/>
        <v>17002.125</v>
      </c>
      <c r="FF144" s="7" cm="1">
        <f t="array" ref="FF144">SUMPRODUCT(--(SUM(G144,AC144,AY144,BU144,CQ144,DM144,EI144,FE144)&gt;PARAMETRELER!$D$21:$D$24), (SUM(G144,AC144,AY144,BU144,CQ144,DM144,EI144,FE144)-PARAMETRELER!$D$21:$D$24), {0.15;0.05;0.07;0.08})-SUM($H$2,H144,AD144,AZ144,BV144,CR144,DN144,EJ144)</f>
        <v>3400.4249999999956</v>
      </c>
      <c r="FG144" s="7">
        <f>PARAMETRELER!$D$15</f>
        <v>3400.4249999999956</v>
      </c>
      <c r="FH144" s="7">
        <f t="shared" si="520"/>
        <v>136017</v>
      </c>
      <c r="FI144" s="7">
        <f t="shared" si="521"/>
        <v>119014.875</v>
      </c>
      <c r="FJ144" s="7">
        <f t="shared" si="522"/>
        <v>20002.5</v>
      </c>
      <c r="FK144" s="5">
        <f>PARAMETRELER!$D$6</f>
        <v>20002.5</v>
      </c>
      <c r="FL144" s="7">
        <f t="shared" si="523"/>
        <v>0</v>
      </c>
      <c r="FM144" s="7">
        <f>IF(FA144&lt;=PARAMETRELER!$D$6,0,FL144*0.00759)</f>
        <v>0</v>
      </c>
      <c r="FN144" s="20">
        <f t="shared" si="457"/>
        <v>17002.125</v>
      </c>
      <c r="FO144" s="21">
        <f t="shared" si="458"/>
        <v>4100.5124999999998</v>
      </c>
      <c r="FP144" s="21">
        <f t="shared" si="459"/>
        <v>400.05</v>
      </c>
      <c r="FQ144" s="20">
        <f t="shared" si="460"/>
        <v>24503.0625</v>
      </c>
      <c r="FR144" s="44">
        <f t="shared" si="461"/>
        <v>1000.125</v>
      </c>
      <c r="FS144" s="45">
        <f t="shared" si="462"/>
        <v>23502.9375</v>
      </c>
      <c r="FU144" s="2">
        <v>142</v>
      </c>
      <c r="FV144" s="2" t="str">
        <f t="shared" si="463"/>
        <v xml:space="preserve"> AD SOYAD 142</v>
      </c>
      <c r="FW144" s="7">
        <f t="shared" si="524"/>
        <v>20002.5</v>
      </c>
      <c r="FX144" s="11">
        <f>PARAMETRELER!$D$4</f>
        <v>150018.75</v>
      </c>
      <c r="FY144" s="7">
        <f t="shared" si="525"/>
        <v>2800.3500000000004</v>
      </c>
      <c r="FZ144" s="7">
        <f t="shared" si="526"/>
        <v>200.02500000000001</v>
      </c>
      <c r="GA144" s="7">
        <f t="shared" si="527"/>
        <v>17002.125</v>
      </c>
      <c r="GB144" s="7" cm="1">
        <f t="array" ref="GB144">SUMPRODUCT(--(SUM(G144,AC144,AY144,BU144,CQ144,DM144,EI144,FE144,GA144)&gt;PARAMETRELER!$D$21:$D$24), (SUM(G144,AC144,AY144,BU144,CQ144,DM144,EI144,FE144,GA144)-PARAMETRELER!$D$21:$D$24), {0.15;0.05;0.07;0.08})-SUM($H$2,H144,AD144,AZ144,BV144,CR144,DN144,EJ144,FF144)</f>
        <v>3400.4249999999993</v>
      </c>
      <c r="GC144" s="7">
        <f>PARAMETRELER!$D$16</f>
        <v>3400.4249999999993</v>
      </c>
      <c r="GD144" s="7">
        <f t="shared" si="528"/>
        <v>153019.125</v>
      </c>
      <c r="GE144" s="7">
        <f t="shared" si="529"/>
        <v>136017</v>
      </c>
      <c r="GF144" s="7">
        <f t="shared" si="530"/>
        <v>20002.5</v>
      </c>
      <c r="GG144" s="5">
        <f>PARAMETRELER!$D$6</f>
        <v>20002.5</v>
      </c>
      <c r="GH144" s="7">
        <f t="shared" si="531"/>
        <v>0</v>
      </c>
      <c r="GI144" s="7">
        <f>IF(FW144&lt;=PARAMETRELER!$D$6,0,GH144*0.00759)</f>
        <v>0</v>
      </c>
      <c r="GJ144" s="20">
        <f t="shared" si="464"/>
        <v>17002.125</v>
      </c>
      <c r="GK144" s="21">
        <f t="shared" si="465"/>
        <v>4100.5124999999998</v>
      </c>
      <c r="GL144" s="21">
        <f t="shared" si="466"/>
        <v>400.05</v>
      </c>
      <c r="GM144" s="20">
        <f t="shared" si="467"/>
        <v>24503.0625</v>
      </c>
      <c r="GN144" s="44">
        <f t="shared" si="468"/>
        <v>1000.125</v>
      </c>
      <c r="GO144" s="45">
        <f t="shared" si="469"/>
        <v>23502.9375</v>
      </c>
      <c r="GQ144" s="2">
        <v>142</v>
      </c>
      <c r="GR144" s="2" t="str">
        <f t="shared" si="470"/>
        <v xml:space="preserve"> AD SOYAD 142</v>
      </c>
      <c r="GS144" s="7">
        <f t="shared" si="532"/>
        <v>20002.5</v>
      </c>
      <c r="GT144" s="11">
        <f>PARAMETRELER!$D$4</f>
        <v>150018.75</v>
      </c>
      <c r="GU144" s="7">
        <f t="shared" si="533"/>
        <v>2800.3500000000004</v>
      </c>
      <c r="GV144" s="7">
        <f t="shared" si="534"/>
        <v>200.02500000000001</v>
      </c>
      <c r="GW144" s="7">
        <f t="shared" si="535"/>
        <v>17002.125</v>
      </c>
      <c r="GX144" s="7" cm="1">
        <f t="array" ref="GX144">SUMPRODUCT(--(SUM(G144,AC144,AY144,BU144,CQ144,DM144,EI144,FE144,GA144,GW144)&gt;PARAMETRELER!$D$21:$D$24), (SUM(G144,AC144,AY144,BU144,CQ144,DM144,EI144,FE144,GA144,GW144)-PARAMETRELER!$D$21:$D$24), {0.15;0.05;0.07;0.08})-SUM($H$2,H144,AD144,AZ144,BV144,CR144,DN144,EJ144,FF144,GB144)</f>
        <v>3400.4250000000029</v>
      </c>
      <c r="GY144" s="7">
        <f>PARAMETRELER!$D$17</f>
        <v>3400.4250000000029</v>
      </c>
      <c r="GZ144" s="7">
        <f t="shared" si="536"/>
        <v>170021.25</v>
      </c>
      <c r="HA144" s="7">
        <f t="shared" si="537"/>
        <v>153019.125</v>
      </c>
      <c r="HB144" s="7">
        <f t="shared" si="538"/>
        <v>20002.5</v>
      </c>
      <c r="HC144" s="5">
        <f>PARAMETRELER!$D$6</f>
        <v>20002.5</v>
      </c>
      <c r="HD144" s="7">
        <f t="shared" si="539"/>
        <v>0</v>
      </c>
      <c r="HE144" s="7">
        <f>IF(GS144&lt;=PARAMETRELER!$D$6,0,HD144*0.00759)</f>
        <v>0</v>
      </c>
      <c r="HF144" s="20">
        <f t="shared" si="471"/>
        <v>17002.125</v>
      </c>
      <c r="HG144" s="21">
        <f t="shared" si="472"/>
        <v>4100.5124999999998</v>
      </c>
      <c r="HH144" s="21">
        <f t="shared" si="473"/>
        <v>400.05</v>
      </c>
      <c r="HI144" s="20">
        <f t="shared" si="474"/>
        <v>24503.0625</v>
      </c>
      <c r="HJ144" s="44">
        <f t="shared" si="475"/>
        <v>1000.125</v>
      </c>
      <c r="HK144" s="45">
        <f t="shared" si="476"/>
        <v>23502.9375</v>
      </c>
      <c r="HM144" s="2">
        <v>142</v>
      </c>
      <c r="HN144" s="2" t="str">
        <f t="shared" si="477"/>
        <v xml:space="preserve"> AD SOYAD 142</v>
      </c>
      <c r="HO144" s="7">
        <f t="shared" si="540"/>
        <v>20002.5</v>
      </c>
      <c r="HP144" s="11">
        <f>PARAMETRELER!$D$4</f>
        <v>150018.75</v>
      </c>
      <c r="HQ144" s="7">
        <f t="shared" si="541"/>
        <v>2800.3500000000004</v>
      </c>
      <c r="HR144" s="7">
        <f t="shared" si="542"/>
        <v>200.02500000000001</v>
      </c>
      <c r="HS144" s="7">
        <f t="shared" si="543"/>
        <v>17002.125</v>
      </c>
      <c r="HT144" s="7" cm="1">
        <f t="array" ref="HT144">SUMPRODUCT(--(SUM(G144,AC144,AY144,BU144,CQ144,DM144,EI144,FE144,GA144,GW144,HS144)&gt;PARAMETRELER!$D$21:$D$24), (SUM(G144,AC144,AY144,BU144,CQ144,DM144,EI144,FE144,GA144,GW144,HS144)-PARAMETRELER!$D$21:$D$24), {0.15;0.05;0.07;0.08})-SUM($H$2,H144,AD144,AZ144,BV144,CR144,DN144,EJ144,FF144,GB144,GX144)</f>
        <v>3400.4249999999993</v>
      </c>
      <c r="HU144" s="7">
        <f>PARAMETRELER!$D$18</f>
        <v>3400.4249999999993</v>
      </c>
      <c r="HV144" s="7">
        <f t="shared" si="544"/>
        <v>187023.375</v>
      </c>
      <c r="HW144" s="7">
        <f t="shared" si="545"/>
        <v>170021.25</v>
      </c>
      <c r="HX144" s="7">
        <f t="shared" si="546"/>
        <v>20002.5</v>
      </c>
      <c r="HY144" s="5">
        <f>PARAMETRELER!$D$6</f>
        <v>20002.5</v>
      </c>
      <c r="HZ144" s="7">
        <f t="shared" si="547"/>
        <v>0</v>
      </c>
      <c r="IA144" s="7">
        <f>IF(HO144&lt;=PARAMETRELER!$D$6,0,HZ144*0.00759)</f>
        <v>0</v>
      </c>
      <c r="IB144" s="20">
        <f t="shared" si="478"/>
        <v>17002.125</v>
      </c>
      <c r="IC144" s="21">
        <f t="shared" si="479"/>
        <v>4100.5124999999998</v>
      </c>
      <c r="ID144" s="21">
        <f t="shared" si="480"/>
        <v>400.05</v>
      </c>
      <c r="IE144" s="20">
        <f t="shared" si="481"/>
        <v>24503.0625</v>
      </c>
      <c r="IF144" s="44">
        <f t="shared" si="482"/>
        <v>1000.125</v>
      </c>
      <c r="IG144" s="45">
        <f t="shared" si="483"/>
        <v>23502.9375</v>
      </c>
      <c r="II144" s="2">
        <v>142</v>
      </c>
      <c r="IJ144" s="2" t="str">
        <f t="shared" si="484"/>
        <v xml:space="preserve"> AD SOYAD 142</v>
      </c>
      <c r="IK144" s="7">
        <f t="shared" si="548"/>
        <v>20002.5</v>
      </c>
      <c r="IL144" s="11">
        <f>PARAMETRELER!$D$4</f>
        <v>150018.75</v>
      </c>
      <c r="IM144" s="7">
        <f t="shared" si="549"/>
        <v>2800.3500000000004</v>
      </c>
      <c r="IN144" s="7">
        <f t="shared" si="550"/>
        <v>200.02500000000001</v>
      </c>
      <c r="IO144" s="7">
        <f t="shared" si="551"/>
        <v>17002.125</v>
      </c>
      <c r="IP144" s="7" cm="1">
        <f t="array" ref="IP144">SUMPRODUCT(--(SUM(G144,AC144,AY144,BU144,CQ144,DM144,EI144,FE144,GA144,GW144,HS144,IO144)&gt;PARAMETRELER!$D$21:$D$24), (SUM(G144,AC144,AY144,BU144,CQ144,DM144,EI144,FE144,GA144,GW144,HS144,IO144)-PARAMETRELER!$D$21:$D$24), {0.15;0.05;0.07;0.08})-SUM($H$2,H144,AD144,AZ144,BV144,CR144,DN144,EJ144,FF144,GB144,GX144,HT144)</f>
        <v>3400.4249999999993</v>
      </c>
      <c r="IQ144" s="7">
        <f>PARAMETRELER!$D$19</f>
        <v>3400.4249999999993</v>
      </c>
      <c r="IR144" s="7">
        <f t="shared" si="552"/>
        <v>204025.5</v>
      </c>
      <c r="IS144" s="7">
        <f t="shared" si="553"/>
        <v>187023.375</v>
      </c>
      <c r="IT144" s="7">
        <f t="shared" si="554"/>
        <v>20002.5</v>
      </c>
      <c r="IU144" s="5">
        <f>PARAMETRELER!$D$6</f>
        <v>20002.5</v>
      </c>
      <c r="IV144" s="7">
        <f t="shared" si="555"/>
        <v>0</v>
      </c>
      <c r="IW144" s="7">
        <f>IF(IK144&lt;=PARAMETRELER!$D$6,0,IV144*0.00759)</f>
        <v>0</v>
      </c>
      <c r="IX144" s="20">
        <f t="shared" si="485"/>
        <v>17002.125</v>
      </c>
      <c r="IY144" s="21">
        <f t="shared" si="486"/>
        <v>4100.5124999999998</v>
      </c>
      <c r="IZ144" s="21">
        <f t="shared" si="487"/>
        <v>400.05</v>
      </c>
      <c r="JA144" s="20">
        <f t="shared" si="488"/>
        <v>24503.0625</v>
      </c>
      <c r="JB144" s="44">
        <f t="shared" si="489"/>
        <v>1000.125</v>
      </c>
      <c r="JC144" s="45">
        <f t="shared" si="490"/>
        <v>23502.9375</v>
      </c>
    </row>
    <row r="145" spans="1:263" ht="15.6" x14ac:dyDescent="0.3">
      <c r="A145" s="3">
        <v>143</v>
      </c>
      <c r="B145" s="3" t="str">
        <f>'YILLIK MALİYET RAPORU'!B145</f>
        <v xml:space="preserve"> AD SOYAD 143</v>
      </c>
      <c r="C145" s="4">
        <f>'YILLIK MALİYET RAPORU'!C145</f>
        <v>20002.5</v>
      </c>
      <c r="D145" s="4">
        <f>PARAMETRELER!$D$4</f>
        <v>150018.75</v>
      </c>
      <c r="E145" s="4">
        <f t="shared" si="491"/>
        <v>2800.3500000000004</v>
      </c>
      <c r="F145" s="4">
        <f t="shared" si="492"/>
        <v>200.02500000000001</v>
      </c>
      <c r="G145" s="4">
        <f t="shared" si="493"/>
        <v>17002.125</v>
      </c>
      <c r="H145" s="4" cm="1">
        <f t="array" ref="H145">SUMPRODUCT(--(SUM(G145:G145)&gt;PARAMETRELER!$D$21:$D$24), (SUM(G145:G145)-PARAMETRELER!$D$21:$D$24), {0.15;0.05;0.07;0.08})-SUM($H$2:$H$2)</f>
        <v>2550.3187499999999</v>
      </c>
      <c r="I145" s="4">
        <f>PARAMETRELER!$D$8</f>
        <v>2550.3187499999999</v>
      </c>
      <c r="J145" s="4">
        <f t="shared" si="379"/>
        <v>17002.125</v>
      </c>
      <c r="K145" s="4">
        <v>0</v>
      </c>
      <c r="L145" s="4">
        <f t="shared" si="494"/>
        <v>20002.5</v>
      </c>
      <c r="M145" s="4">
        <f>PARAMETRELER!$D$6</f>
        <v>20002.5</v>
      </c>
      <c r="N145" s="4">
        <f t="shared" si="502"/>
        <v>0</v>
      </c>
      <c r="O145" s="4">
        <f>IF(C145&lt;=PARAMETRELER!$D$6,0,N145*0.00759)</f>
        <v>0</v>
      </c>
      <c r="P145" s="20">
        <f t="shared" si="495"/>
        <v>17002.125</v>
      </c>
      <c r="Q145" s="21">
        <f t="shared" si="496"/>
        <v>4100.5124999999998</v>
      </c>
      <c r="R145" s="21">
        <f t="shared" si="497"/>
        <v>400.05</v>
      </c>
      <c r="S145" s="22">
        <f t="shared" si="498"/>
        <v>24503.0625</v>
      </c>
      <c r="T145" s="44">
        <f t="shared" si="499"/>
        <v>1000.125</v>
      </c>
      <c r="U145" s="45">
        <f t="shared" si="380"/>
        <v>23502.9375</v>
      </c>
      <c r="W145" s="3">
        <v>143</v>
      </c>
      <c r="X145" s="3" t="str">
        <f t="shared" si="500"/>
        <v xml:space="preserve"> AD SOYAD 143</v>
      </c>
      <c r="Y145" s="4">
        <f t="shared" si="501"/>
        <v>20002.5</v>
      </c>
      <c r="Z145" s="4">
        <f>PARAMETRELER!$D$4</f>
        <v>150018.75</v>
      </c>
      <c r="AA145" s="4">
        <f t="shared" si="381"/>
        <v>2800.3500000000004</v>
      </c>
      <c r="AB145" s="4">
        <f t="shared" si="382"/>
        <v>200.02500000000001</v>
      </c>
      <c r="AC145" s="4">
        <f t="shared" si="383"/>
        <v>17002.125</v>
      </c>
      <c r="AD145" s="4" cm="1">
        <f t="array" ref="AD145">SUMPRODUCT(--(SUM(G145,AC145)&gt;PARAMETRELER!$D$21:$D$24), (SUM(G145,AC145)-PARAMETRELER!$D$21:$D$24), {0.15;0.05;0.07;0.08})-SUM($H$2,H145)</f>
        <v>2550.3187499999999</v>
      </c>
      <c r="AE145" s="4">
        <f>PARAMETRELER!$D$9</f>
        <v>2550.3187499999999</v>
      </c>
      <c r="AF145" s="4">
        <f t="shared" si="384"/>
        <v>34004.25</v>
      </c>
      <c r="AG145" s="4">
        <f t="shared" si="385"/>
        <v>17002.125</v>
      </c>
      <c r="AH145" s="4">
        <f t="shared" si="386"/>
        <v>20002.5</v>
      </c>
      <c r="AI145" s="4">
        <f>PARAMETRELER!$D$6</f>
        <v>20002.5</v>
      </c>
      <c r="AJ145" s="4">
        <f t="shared" si="503"/>
        <v>0</v>
      </c>
      <c r="AK145" s="4">
        <f>IF(Y145&lt;=PARAMETRELER!$D$6,0,AJ145*0.00759)</f>
        <v>0</v>
      </c>
      <c r="AL145" s="20">
        <f t="shared" si="387"/>
        <v>17002.125</v>
      </c>
      <c r="AM145" s="21">
        <f t="shared" si="388"/>
        <v>4100.5124999999998</v>
      </c>
      <c r="AN145" s="21">
        <f t="shared" si="389"/>
        <v>400.05</v>
      </c>
      <c r="AO145" s="22">
        <f t="shared" si="390"/>
        <v>24503.0625</v>
      </c>
      <c r="AP145" s="44">
        <f t="shared" si="391"/>
        <v>1000.125</v>
      </c>
      <c r="AQ145" s="45">
        <f t="shared" si="392"/>
        <v>23502.9375</v>
      </c>
      <c r="AS145" s="3">
        <v>143</v>
      </c>
      <c r="AT145" s="3" t="str">
        <f t="shared" si="393"/>
        <v xml:space="preserve"> AD SOYAD 143</v>
      </c>
      <c r="AU145" s="4">
        <f t="shared" si="394"/>
        <v>20002.5</v>
      </c>
      <c r="AV145" s="4">
        <f>PARAMETRELER!$D$4</f>
        <v>150018.75</v>
      </c>
      <c r="AW145" s="4">
        <f t="shared" si="395"/>
        <v>2800.3500000000004</v>
      </c>
      <c r="AX145" s="4">
        <f t="shared" si="396"/>
        <v>200.02500000000001</v>
      </c>
      <c r="AY145" s="4">
        <f t="shared" si="397"/>
        <v>17002.125</v>
      </c>
      <c r="AZ145" s="4" cm="1">
        <f t="array" ref="AZ145">SUMPRODUCT(--(SUM(G145,AC145,AY145)&gt;PARAMETRELER!$D$21:$D$24), (SUM(G145,AC145,AY145)-PARAMETRELER!$D$21:$D$24), {0.15;0.05;0.07;0.08})-SUM($H$2,H145,AD145)</f>
        <v>2550.3187499999995</v>
      </c>
      <c r="BA145" s="4">
        <f>PARAMETRELER!$D$10</f>
        <v>2550.3187499999995</v>
      </c>
      <c r="BB145" s="4">
        <f t="shared" si="398"/>
        <v>51006.375</v>
      </c>
      <c r="BC145" s="4">
        <f t="shared" si="399"/>
        <v>34004.25</v>
      </c>
      <c r="BD145" s="4">
        <f t="shared" si="400"/>
        <v>20002.5</v>
      </c>
      <c r="BE145" s="4">
        <f>PARAMETRELER!$D$6</f>
        <v>20002.5</v>
      </c>
      <c r="BF145" s="4">
        <f t="shared" si="504"/>
        <v>0</v>
      </c>
      <c r="BG145" s="4">
        <f>IF(AU145&lt;=PARAMETRELER!$D$6,0,BF145*0.00759)</f>
        <v>0</v>
      </c>
      <c r="BH145" s="20">
        <f t="shared" si="401"/>
        <v>17002.125</v>
      </c>
      <c r="BI145" s="21">
        <f t="shared" si="402"/>
        <v>4100.5124999999998</v>
      </c>
      <c r="BJ145" s="21">
        <f t="shared" si="403"/>
        <v>400.05</v>
      </c>
      <c r="BK145" s="22">
        <f t="shared" si="404"/>
        <v>24503.0625</v>
      </c>
      <c r="BL145" s="44">
        <f t="shared" si="405"/>
        <v>1000.125</v>
      </c>
      <c r="BM145" s="45">
        <f t="shared" si="406"/>
        <v>23502.9375</v>
      </c>
      <c r="BO145" s="3">
        <v>143</v>
      </c>
      <c r="BP145" s="3" t="str">
        <f t="shared" si="407"/>
        <v xml:space="preserve"> AD SOYAD 143</v>
      </c>
      <c r="BQ145" s="4">
        <f t="shared" si="408"/>
        <v>20002.5</v>
      </c>
      <c r="BR145" s="4">
        <f>PARAMETRELER!$D$4</f>
        <v>150018.75</v>
      </c>
      <c r="BS145" s="4">
        <f t="shared" si="409"/>
        <v>2800.3500000000004</v>
      </c>
      <c r="BT145" s="4">
        <f t="shared" si="410"/>
        <v>200.02500000000001</v>
      </c>
      <c r="BU145" s="4">
        <f t="shared" si="411"/>
        <v>17002.125</v>
      </c>
      <c r="BV145" s="4" cm="1">
        <f t="array" ref="BV145">SUMPRODUCT(--(SUM(G145,AC145,AY145,BU145)&gt;PARAMETRELER!$D$21:$D$24), (SUM(G145,AC145,AY145,BU145)-PARAMETRELER!$D$21:$D$24), {0.15;0.05;0.07;0.08})-SUM($H$2,H145,AD145,AZ145)</f>
        <v>2550.3187500000004</v>
      </c>
      <c r="BW145" s="4">
        <f>PARAMETRELER!$D$11</f>
        <v>2550.3187500000004</v>
      </c>
      <c r="BX145" s="4">
        <f t="shared" si="412"/>
        <v>68008.5</v>
      </c>
      <c r="BY145" s="4">
        <f t="shared" si="413"/>
        <v>51006.375</v>
      </c>
      <c r="BZ145" s="4">
        <f t="shared" si="414"/>
        <v>20002.5</v>
      </c>
      <c r="CA145" s="4">
        <f>PARAMETRELER!$D$6</f>
        <v>20002.5</v>
      </c>
      <c r="CB145" s="4">
        <f t="shared" si="505"/>
        <v>0</v>
      </c>
      <c r="CC145" s="4">
        <f>IF(BQ145&lt;=PARAMETRELER!$D$6,0,CB145*0.00759)</f>
        <v>0</v>
      </c>
      <c r="CD145" s="20">
        <f t="shared" si="415"/>
        <v>17002.125</v>
      </c>
      <c r="CE145" s="21">
        <f t="shared" si="416"/>
        <v>4100.5124999999998</v>
      </c>
      <c r="CF145" s="21">
        <f t="shared" si="417"/>
        <v>400.05</v>
      </c>
      <c r="CG145" s="22">
        <f t="shared" si="418"/>
        <v>24503.0625</v>
      </c>
      <c r="CH145" s="44">
        <f t="shared" si="419"/>
        <v>1000.125</v>
      </c>
      <c r="CI145" s="45">
        <f t="shared" si="420"/>
        <v>23502.9375</v>
      </c>
      <c r="CK145" s="3">
        <v>143</v>
      </c>
      <c r="CL145" s="3" t="str">
        <f t="shared" si="421"/>
        <v xml:space="preserve"> AD SOYAD 143</v>
      </c>
      <c r="CM145" s="4">
        <f t="shared" si="422"/>
        <v>20002.5</v>
      </c>
      <c r="CN145" s="4">
        <f>PARAMETRELER!$D$4</f>
        <v>150018.75</v>
      </c>
      <c r="CO145" s="4">
        <f t="shared" si="423"/>
        <v>2800.3500000000004</v>
      </c>
      <c r="CP145" s="4">
        <f t="shared" si="424"/>
        <v>200.02500000000001</v>
      </c>
      <c r="CQ145" s="4">
        <f t="shared" si="425"/>
        <v>17002.125</v>
      </c>
      <c r="CR145" s="4" cm="1">
        <f t="array" ref="CR145">SUMPRODUCT(--(SUM(G145,AC145,AY145,BU145,CQ145)&gt;PARAMETRELER!$D$21:$D$24), (SUM(G145,AC145,AY145,BU145,CQ145)-PARAMETRELER!$D$21:$D$24), {0.15;0.05;0.07;0.08})-SUM($H$2,H145,AD145,AZ145,BV145)</f>
        <v>2550.3187500000004</v>
      </c>
      <c r="CS145" s="4">
        <f>PARAMETRELER!$D$12</f>
        <v>2550.3187500000004</v>
      </c>
      <c r="CT145" s="4">
        <f t="shared" si="426"/>
        <v>85010.625</v>
      </c>
      <c r="CU145" s="4">
        <f t="shared" si="427"/>
        <v>68008.5</v>
      </c>
      <c r="CV145" s="4">
        <f t="shared" si="428"/>
        <v>20002.5</v>
      </c>
      <c r="CW145" s="4">
        <f>PARAMETRELER!$D$6</f>
        <v>20002.5</v>
      </c>
      <c r="CX145" s="4">
        <f t="shared" si="506"/>
        <v>0</v>
      </c>
      <c r="CY145" s="4">
        <f>IF(CM145&lt;=PARAMETRELER!$D$6,0,CX145*0.00759)</f>
        <v>0</v>
      </c>
      <c r="CZ145" s="20">
        <f t="shared" si="429"/>
        <v>17002.125</v>
      </c>
      <c r="DA145" s="21">
        <f t="shared" si="430"/>
        <v>4100.5124999999998</v>
      </c>
      <c r="DB145" s="21">
        <f t="shared" si="431"/>
        <v>400.05</v>
      </c>
      <c r="DC145" s="22">
        <f t="shared" si="432"/>
        <v>24503.0625</v>
      </c>
      <c r="DD145" s="44">
        <f t="shared" si="433"/>
        <v>1000.125</v>
      </c>
      <c r="DE145" s="45">
        <f t="shared" si="434"/>
        <v>23502.9375</v>
      </c>
      <c r="DG145" s="3">
        <v>143</v>
      </c>
      <c r="DH145" s="3" t="str">
        <f t="shared" si="435"/>
        <v xml:space="preserve"> AD SOYAD 143</v>
      </c>
      <c r="DI145" s="4">
        <f t="shared" si="436"/>
        <v>20002.5</v>
      </c>
      <c r="DJ145" s="4">
        <f>PARAMETRELER!$D$4</f>
        <v>150018.75</v>
      </c>
      <c r="DK145" s="4">
        <f t="shared" si="437"/>
        <v>2800.3500000000004</v>
      </c>
      <c r="DL145" s="4">
        <f t="shared" si="438"/>
        <v>200.02500000000001</v>
      </c>
      <c r="DM145" s="4">
        <f t="shared" si="439"/>
        <v>17002.125</v>
      </c>
      <c r="DN145" s="4" cm="1">
        <f t="array" ref="DN145">SUMPRODUCT(--(SUM(G145,AC145,AY145,BU145,CQ145,DM145)&gt;PARAMETRELER!$D$21:$D$24), (SUM(G145,AC145,AY145,BU145,CQ145,DM145)-PARAMETRELER!$D$21:$D$24), {0.15;0.05;0.07;0.08})-SUM($H$2,H145,AD145,AZ145,BV145,CR145)</f>
        <v>2550.3187499999985</v>
      </c>
      <c r="DO145" s="4">
        <f>PARAMETRELER!$D$13</f>
        <v>2550.3187499999985</v>
      </c>
      <c r="DP145" s="4">
        <f t="shared" si="440"/>
        <v>102012.75</v>
      </c>
      <c r="DQ145" s="4">
        <f t="shared" si="441"/>
        <v>85010.625</v>
      </c>
      <c r="DR145" s="4">
        <f t="shared" si="442"/>
        <v>20002.5</v>
      </c>
      <c r="DS145" s="4">
        <f>PARAMETRELER!$D$6</f>
        <v>20002.5</v>
      </c>
      <c r="DT145" s="4">
        <f t="shared" si="507"/>
        <v>0</v>
      </c>
      <c r="DU145" s="4">
        <f>IF(DI145&lt;=PARAMETRELER!$D$6,0,DT145*0.00759)</f>
        <v>0</v>
      </c>
      <c r="DV145" s="20">
        <f t="shared" si="443"/>
        <v>17002.125</v>
      </c>
      <c r="DW145" s="21">
        <f t="shared" si="444"/>
        <v>4100.5124999999998</v>
      </c>
      <c r="DX145" s="21">
        <f t="shared" si="445"/>
        <v>400.05</v>
      </c>
      <c r="DY145" s="22">
        <f t="shared" si="446"/>
        <v>24503.0625</v>
      </c>
      <c r="DZ145" s="44">
        <f t="shared" si="447"/>
        <v>1000.125</v>
      </c>
      <c r="EA145" s="45">
        <f t="shared" si="448"/>
        <v>23502.9375</v>
      </c>
      <c r="EC145" s="3">
        <v>143</v>
      </c>
      <c r="ED145" s="3" t="str">
        <f t="shared" si="449"/>
        <v xml:space="preserve"> AD SOYAD 143</v>
      </c>
      <c r="EE145" s="4">
        <f t="shared" si="508"/>
        <v>20002.5</v>
      </c>
      <c r="EF145" s="4">
        <f>PARAMETRELER!$D$4</f>
        <v>150018.75</v>
      </c>
      <c r="EG145" s="4">
        <f t="shared" si="509"/>
        <v>2800.3500000000004</v>
      </c>
      <c r="EH145" s="4">
        <f t="shared" si="510"/>
        <v>200.02500000000001</v>
      </c>
      <c r="EI145" s="4">
        <f t="shared" si="511"/>
        <v>17002.125</v>
      </c>
      <c r="EJ145" s="4" cm="1">
        <f t="array" ref="EJ145">SUMPRODUCT(--(SUM(G145,AC145,AY145,BU145,CQ145,DM145,EI145)&gt;PARAMETRELER!$D$21:$D$24), (SUM(G145,AC145,AY145,BU145,CQ145,DM145,EI145)-PARAMETRELER!$D$21:$D$24), {0.15;0.05;0.07;0.08})-SUM($H$2,H145,AD145,AZ145,BV145,CR145,DN145)</f>
        <v>3001.0625000000036</v>
      </c>
      <c r="EK145" s="4">
        <f>PARAMETRELER!$D$14</f>
        <v>3001.0625000000036</v>
      </c>
      <c r="EL145" s="4">
        <f t="shared" si="512"/>
        <v>119014.875</v>
      </c>
      <c r="EM145" s="4">
        <f t="shared" si="513"/>
        <v>102012.75</v>
      </c>
      <c r="EN145" s="4">
        <f t="shared" si="514"/>
        <v>20002.5</v>
      </c>
      <c r="EO145" s="4">
        <f>PARAMETRELER!$D$6</f>
        <v>20002.5</v>
      </c>
      <c r="EP145" s="4">
        <f t="shared" si="515"/>
        <v>0</v>
      </c>
      <c r="EQ145" s="4">
        <f>IF(EE145&lt;=PARAMETRELER!$D$6,0,EP145*0.00759)</f>
        <v>0</v>
      </c>
      <c r="ER145" s="20">
        <f t="shared" si="450"/>
        <v>17002.125</v>
      </c>
      <c r="ES145" s="21">
        <f t="shared" si="451"/>
        <v>4100.5124999999998</v>
      </c>
      <c r="ET145" s="21">
        <f t="shared" si="452"/>
        <v>400.05</v>
      </c>
      <c r="EU145" s="22">
        <f t="shared" si="453"/>
        <v>24503.0625</v>
      </c>
      <c r="EV145" s="44">
        <f t="shared" si="454"/>
        <v>1000.125</v>
      </c>
      <c r="EW145" s="45">
        <f t="shared" si="455"/>
        <v>23502.9375</v>
      </c>
      <c r="EY145" s="3">
        <v>143</v>
      </c>
      <c r="EZ145" s="3" t="str">
        <f t="shared" si="456"/>
        <v xml:space="preserve"> AD SOYAD 143</v>
      </c>
      <c r="FA145" s="4">
        <f t="shared" si="516"/>
        <v>20002.5</v>
      </c>
      <c r="FB145" s="4">
        <f>PARAMETRELER!$D$4</f>
        <v>150018.75</v>
      </c>
      <c r="FC145" s="4">
        <f t="shared" si="517"/>
        <v>2800.3500000000004</v>
      </c>
      <c r="FD145" s="4">
        <f t="shared" si="518"/>
        <v>200.02500000000001</v>
      </c>
      <c r="FE145" s="4">
        <f t="shared" si="519"/>
        <v>17002.125</v>
      </c>
      <c r="FF145" s="4" cm="1">
        <f t="array" ref="FF145">SUMPRODUCT(--(SUM(G145,AC145,AY145,BU145,CQ145,DM145,EI145,FE145)&gt;PARAMETRELER!$D$21:$D$24), (SUM(G145,AC145,AY145,BU145,CQ145,DM145,EI145,FE145)-PARAMETRELER!$D$21:$D$24), {0.15;0.05;0.07;0.08})-SUM($H$2,H145,AD145,AZ145,BV145,CR145,DN145,EJ145)</f>
        <v>3400.4249999999956</v>
      </c>
      <c r="FG145" s="4">
        <f>PARAMETRELER!$D$15</f>
        <v>3400.4249999999956</v>
      </c>
      <c r="FH145" s="4">
        <f t="shared" si="520"/>
        <v>136017</v>
      </c>
      <c r="FI145" s="4">
        <f t="shared" si="521"/>
        <v>119014.875</v>
      </c>
      <c r="FJ145" s="4">
        <f t="shared" si="522"/>
        <v>20002.5</v>
      </c>
      <c r="FK145" s="4">
        <f>PARAMETRELER!$D$6</f>
        <v>20002.5</v>
      </c>
      <c r="FL145" s="4">
        <f t="shared" si="523"/>
        <v>0</v>
      </c>
      <c r="FM145" s="4">
        <f>IF(FA145&lt;=PARAMETRELER!$D$6,0,FL145*0.00759)</f>
        <v>0</v>
      </c>
      <c r="FN145" s="20">
        <f t="shared" si="457"/>
        <v>17002.125</v>
      </c>
      <c r="FO145" s="21">
        <f t="shared" si="458"/>
        <v>4100.5124999999998</v>
      </c>
      <c r="FP145" s="21">
        <f t="shared" si="459"/>
        <v>400.05</v>
      </c>
      <c r="FQ145" s="22">
        <f t="shared" si="460"/>
        <v>24503.0625</v>
      </c>
      <c r="FR145" s="44">
        <f t="shared" si="461"/>
        <v>1000.125</v>
      </c>
      <c r="FS145" s="45">
        <f t="shared" si="462"/>
        <v>23502.9375</v>
      </c>
      <c r="FU145" s="3">
        <v>143</v>
      </c>
      <c r="FV145" s="3" t="str">
        <f t="shared" si="463"/>
        <v xml:space="preserve"> AD SOYAD 143</v>
      </c>
      <c r="FW145" s="4">
        <f t="shared" si="524"/>
        <v>20002.5</v>
      </c>
      <c r="FX145" s="4">
        <f>PARAMETRELER!$D$4</f>
        <v>150018.75</v>
      </c>
      <c r="FY145" s="4">
        <f t="shared" si="525"/>
        <v>2800.3500000000004</v>
      </c>
      <c r="FZ145" s="4">
        <f t="shared" si="526"/>
        <v>200.02500000000001</v>
      </c>
      <c r="GA145" s="4">
        <f t="shared" si="527"/>
        <v>17002.125</v>
      </c>
      <c r="GB145" s="4" cm="1">
        <f t="array" ref="GB145">SUMPRODUCT(--(SUM(G145,AC145,AY145,BU145,CQ145,DM145,EI145,FE145,GA145)&gt;PARAMETRELER!$D$21:$D$24), (SUM(G145,AC145,AY145,BU145,CQ145,DM145,EI145,FE145,GA145)-PARAMETRELER!$D$21:$D$24), {0.15;0.05;0.07;0.08})-SUM($H$2,H145,AD145,AZ145,BV145,CR145,DN145,EJ145,FF145)</f>
        <v>3400.4249999999993</v>
      </c>
      <c r="GC145" s="4">
        <f>PARAMETRELER!$D$16</f>
        <v>3400.4249999999993</v>
      </c>
      <c r="GD145" s="4">
        <f t="shared" si="528"/>
        <v>153019.125</v>
      </c>
      <c r="GE145" s="4">
        <f t="shared" si="529"/>
        <v>136017</v>
      </c>
      <c r="GF145" s="4">
        <f t="shared" si="530"/>
        <v>20002.5</v>
      </c>
      <c r="GG145" s="4">
        <f>PARAMETRELER!$D$6</f>
        <v>20002.5</v>
      </c>
      <c r="GH145" s="4">
        <f t="shared" si="531"/>
        <v>0</v>
      </c>
      <c r="GI145" s="4">
        <f>IF(FW145&lt;=PARAMETRELER!$D$6,0,GH145*0.00759)</f>
        <v>0</v>
      </c>
      <c r="GJ145" s="20">
        <f t="shared" si="464"/>
        <v>17002.125</v>
      </c>
      <c r="GK145" s="21">
        <f t="shared" si="465"/>
        <v>4100.5124999999998</v>
      </c>
      <c r="GL145" s="21">
        <f t="shared" si="466"/>
        <v>400.05</v>
      </c>
      <c r="GM145" s="22">
        <f t="shared" si="467"/>
        <v>24503.0625</v>
      </c>
      <c r="GN145" s="44">
        <f t="shared" si="468"/>
        <v>1000.125</v>
      </c>
      <c r="GO145" s="45">
        <f t="shared" si="469"/>
        <v>23502.9375</v>
      </c>
      <c r="GQ145" s="3">
        <v>143</v>
      </c>
      <c r="GR145" s="3" t="str">
        <f t="shared" si="470"/>
        <v xml:space="preserve"> AD SOYAD 143</v>
      </c>
      <c r="GS145" s="4">
        <f t="shared" si="532"/>
        <v>20002.5</v>
      </c>
      <c r="GT145" s="4">
        <f>PARAMETRELER!$D$4</f>
        <v>150018.75</v>
      </c>
      <c r="GU145" s="4">
        <f t="shared" si="533"/>
        <v>2800.3500000000004</v>
      </c>
      <c r="GV145" s="4">
        <f t="shared" si="534"/>
        <v>200.02500000000001</v>
      </c>
      <c r="GW145" s="4">
        <f t="shared" si="535"/>
        <v>17002.125</v>
      </c>
      <c r="GX145" s="4" cm="1">
        <f t="array" ref="GX145">SUMPRODUCT(--(SUM(G145,AC145,AY145,BU145,CQ145,DM145,EI145,FE145,GA145,GW145)&gt;PARAMETRELER!$D$21:$D$24), (SUM(G145,AC145,AY145,BU145,CQ145,DM145,EI145,FE145,GA145,GW145)-PARAMETRELER!$D$21:$D$24), {0.15;0.05;0.07;0.08})-SUM($H$2,H145,AD145,AZ145,BV145,CR145,DN145,EJ145,FF145,GB145)</f>
        <v>3400.4250000000029</v>
      </c>
      <c r="GY145" s="4">
        <f>PARAMETRELER!$D$17</f>
        <v>3400.4250000000029</v>
      </c>
      <c r="GZ145" s="4">
        <f t="shared" si="536"/>
        <v>170021.25</v>
      </c>
      <c r="HA145" s="4">
        <f t="shared" si="537"/>
        <v>153019.125</v>
      </c>
      <c r="HB145" s="4">
        <f t="shared" si="538"/>
        <v>20002.5</v>
      </c>
      <c r="HC145" s="4">
        <f>PARAMETRELER!$D$6</f>
        <v>20002.5</v>
      </c>
      <c r="HD145" s="4">
        <f t="shared" si="539"/>
        <v>0</v>
      </c>
      <c r="HE145" s="4">
        <f>IF(GS145&lt;=PARAMETRELER!$D$6,0,HD145*0.00759)</f>
        <v>0</v>
      </c>
      <c r="HF145" s="20">
        <f t="shared" si="471"/>
        <v>17002.125</v>
      </c>
      <c r="HG145" s="21">
        <f t="shared" si="472"/>
        <v>4100.5124999999998</v>
      </c>
      <c r="HH145" s="21">
        <f t="shared" si="473"/>
        <v>400.05</v>
      </c>
      <c r="HI145" s="22">
        <f t="shared" si="474"/>
        <v>24503.0625</v>
      </c>
      <c r="HJ145" s="44">
        <f t="shared" si="475"/>
        <v>1000.125</v>
      </c>
      <c r="HK145" s="45">
        <f t="shared" si="476"/>
        <v>23502.9375</v>
      </c>
      <c r="HM145" s="3">
        <v>143</v>
      </c>
      <c r="HN145" s="3" t="str">
        <f t="shared" si="477"/>
        <v xml:space="preserve"> AD SOYAD 143</v>
      </c>
      <c r="HO145" s="4">
        <f t="shared" si="540"/>
        <v>20002.5</v>
      </c>
      <c r="HP145" s="4">
        <f>PARAMETRELER!$D$4</f>
        <v>150018.75</v>
      </c>
      <c r="HQ145" s="4">
        <f t="shared" si="541"/>
        <v>2800.3500000000004</v>
      </c>
      <c r="HR145" s="4">
        <f t="shared" si="542"/>
        <v>200.02500000000001</v>
      </c>
      <c r="HS145" s="4">
        <f t="shared" si="543"/>
        <v>17002.125</v>
      </c>
      <c r="HT145" s="4" cm="1">
        <f t="array" ref="HT145">SUMPRODUCT(--(SUM(G145,AC145,AY145,BU145,CQ145,DM145,EI145,FE145,GA145,GW145,HS145)&gt;PARAMETRELER!$D$21:$D$24), (SUM(G145,AC145,AY145,BU145,CQ145,DM145,EI145,FE145,GA145,GW145,HS145)-PARAMETRELER!$D$21:$D$24), {0.15;0.05;0.07;0.08})-SUM($H$2,H145,AD145,AZ145,BV145,CR145,DN145,EJ145,FF145,GB145,GX145)</f>
        <v>3400.4249999999993</v>
      </c>
      <c r="HU145" s="4">
        <f>PARAMETRELER!$D$18</f>
        <v>3400.4249999999993</v>
      </c>
      <c r="HV145" s="4">
        <f t="shared" si="544"/>
        <v>187023.375</v>
      </c>
      <c r="HW145" s="4">
        <f t="shared" si="545"/>
        <v>170021.25</v>
      </c>
      <c r="HX145" s="4">
        <f t="shared" si="546"/>
        <v>20002.5</v>
      </c>
      <c r="HY145" s="4">
        <f>PARAMETRELER!$D$6</f>
        <v>20002.5</v>
      </c>
      <c r="HZ145" s="4">
        <f t="shared" si="547"/>
        <v>0</v>
      </c>
      <c r="IA145" s="4">
        <f>IF(HO145&lt;=PARAMETRELER!$D$6,0,HZ145*0.00759)</f>
        <v>0</v>
      </c>
      <c r="IB145" s="20">
        <f t="shared" si="478"/>
        <v>17002.125</v>
      </c>
      <c r="IC145" s="21">
        <f t="shared" si="479"/>
        <v>4100.5124999999998</v>
      </c>
      <c r="ID145" s="21">
        <f t="shared" si="480"/>
        <v>400.05</v>
      </c>
      <c r="IE145" s="22">
        <f t="shared" si="481"/>
        <v>24503.0625</v>
      </c>
      <c r="IF145" s="44">
        <f t="shared" si="482"/>
        <v>1000.125</v>
      </c>
      <c r="IG145" s="45">
        <f t="shared" si="483"/>
        <v>23502.9375</v>
      </c>
      <c r="II145" s="3">
        <v>143</v>
      </c>
      <c r="IJ145" s="3" t="str">
        <f t="shared" si="484"/>
        <v xml:space="preserve"> AD SOYAD 143</v>
      </c>
      <c r="IK145" s="4">
        <f t="shared" si="548"/>
        <v>20002.5</v>
      </c>
      <c r="IL145" s="4">
        <f>PARAMETRELER!$D$4</f>
        <v>150018.75</v>
      </c>
      <c r="IM145" s="4">
        <f t="shared" si="549"/>
        <v>2800.3500000000004</v>
      </c>
      <c r="IN145" s="4">
        <f t="shared" si="550"/>
        <v>200.02500000000001</v>
      </c>
      <c r="IO145" s="4">
        <f t="shared" si="551"/>
        <v>17002.125</v>
      </c>
      <c r="IP145" s="4" cm="1">
        <f t="array" ref="IP145">SUMPRODUCT(--(SUM(G145,AC145,AY145,BU145,CQ145,DM145,EI145,FE145,GA145,GW145,HS145,IO145)&gt;PARAMETRELER!$D$21:$D$24), (SUM(G145,AC145,AY145,BU145,CQ145,DM145,EI145,FE145,GA145,GW145,HS145,IO145)-PARAMETRELER!$D$21:$D$24), {0.15;0.05;0.07;0.08})-SUM($H$2,H145,AD145,AZ145,BV145,CR145,DN145,EJ145,FF145,GB145,GX145,HT145)</f>
        <v>3400.4249999999993</v>
      </c>
      <c r="IQ145" s="4">
        <f>PARAMETRELER!$D$19</f>
        <v>3400.4249999999993</v>
      </c>
      <c r="IR145" s="4">
        <f t="shared" si="552"/>
        <v>204025.5</v>
      </c>
      <c r="IS145" s="4">
        <f t="shared" si="553"/>
        <v>187023.375</v>
      </c>
      <c r="IT145" s="4">
        <f t="shared" si="554"/>
        <v>20002.5</v>
      </c>
      <c r="IU145" s="4">
        <f>PARAMETRELER!$D$6</f>
        <v>20002.5</v>
      </c>
      <c r="IV145" s="4">
        <f t="shared" si="555"/>
        <v>0</v>
      </c>
      <c r="IW145" s="4">
        <f>IF(IK145&lt;=PARAMETRELER!$D$6,0,IV145*0.00759)</f>
        <v>0</v>
      </c>
      <c r="IX145" s="20">
        <f t="shared" si="485"/>
        <v>17002.125</v>
      </c>
      <c r="IY145" s="21">
        <f t="shared" si="486"/>
        <v>4100.5124999999998</v>
      </c>
      <c r="IZ145" s="21">
        <f t="shared" si="487"/>
        <v>400.05</v>
      </c>
      <c r="JA145" s="22">
        <f t="shared" si="488"/>
        <v>24503.0625</v>
      </c>
      <c r="JB145" s="44">
        <f t="shared" si="489"/>
        <v>1000.125</v>
      </c>
      <c r="JC145" s="45">
        <f t="shared" si="490"/>
        <v>23502.9375</v>
      </c>
    </row>
    <row r="146" spans="1:263" ht="15.6" x14ac:dyDescent="0.3">
      <c r="A146" s="2">
        <v>144</v>
      </c>
      <c r="B146" s="2" t="str">
        <f>'YILLIK MALİYET RAPORU'!B146</f>
        <v xml:space="preserve"> AD SOYAD 144</v>
      </c>
      <c r="C146" s="7">
        <f>'YILLIK MALİYET RAPORU'!C146</f>
        <v>20002.5</v>
      </c>
      <c r="D146" s="11">
        <f>PARAMETRELER!$D$4</f>
        <v>150018.75</v>
      </c>
      <c r="E146" s="7">
        <f t="shared" si="491"/>
        <v>2800.3500000000004</v>
      </c>
      <c r="F146" s="7">
        <f t="shared" si="492"/>
        <v>200.02500000000001</v>
      </c>
      <c r="G146" s="7">
        <f t="shared" si="493"/>
        <v>17002.125</v>
      </c>
      <c r="H146" s="7" cm="1">
        <f t="array" ref="H146">SUMPRODUCT(--(SUM(G146:G146)&gt;PARAMETRELER!$D$21:$D$24), (SUM(G146:G146)-PARAMETRELER!$D$21:$D$24), {0.15;0.05;0.07;0.08})-SUM($H$2:$H$2)</f>
        <v>2550.3187499999999</v>
      </c>
      <c r="I146" s="7">
        <f>PARAMETRELER!$D$8</f>
        <v>2550.3187499999999</v>
      </c>
      <c r="J146" s="7">
        <f t="shared" si="379"/>
        <v>17002.125</v>
      </c>
      <c r="K146" s="7">
        <v>0</v>
      </c>
      <c r="L146" s="7">
        <f t="shared" si="494"/>
        <v>20002.5</v>
      </c>
      <c r="M146" s="5">
        <f>PARAMETRELER!$D$6</f>
        <v>20002.5</v>
      </c>
      <c r="N146" s="7">
        <f t="shared" si="502"/>
        <v>0</v>
      </c>
      <c r="O146" s="7">
        <f>IF(C146&lt;=PARAMETRELER!$D$6,0,N146*0.00759)</f>
        <v>0</v>
      </c>
      <c r="P146" s="20">
        <f t="shared" si="495"/>
        <v>17002.125</v>
      </c>
      <c r="Q146" s="21">
        <f t="shared" si="496"/>
        <v>4100.5124999999998</v>
      </c>
      <c r="R146" s="21">
        <f t="shared" si="497"/>
        <v>400.05</v>
      </c>
      <c r="S146" s="20">
        <f t="shared" si="498"/>
        <v>24503.0625</v>
      </c>
      <c r="T146" s="44">
        <f t="shared" si="499"/>
        <v>1000.125</v>
      </c>
      <c r="U146" s="45">
        <f t="shared" si="380"/>
        <v>23502.9375</v>
      </c>
      <c r="W146" s="2">
        <v>144</v>
      </c>
      <c r="X146" s="2" t="str">
        <f t="shared" si="500"/>
        <v xml:space="preserve"> AD SOYAD 144</v>
      </c>
      <c r="Y146" s="7">
        <f t="shared" si="501"/>
        <v>20002.5</v>
      </c>
      <c r="Z146" s="11">
        <f>PARAMETRELER!$D$4</f>
        <v>150018.75</v>
      </c>
      <c r="AA146" s="7">
        <f t="shared" si="381"/>
        <v>2800.3500000000004</v>
      </c>
      <c r="AB146" s="7">
        <f t="shared" si="382"/>
        <v>200.02500000000001</v>
      </c>
      <c r="AC146" s="7">
        <f t="shared" si="383"/>
        <v>17002.125</v>
      </c>
      <c r="AD146" s="7" cm="1">
        <f t="array" ref="AD146">SUMPRODUCT(--(SUM(G146,AC146)&gt;PARAMETRELER!$D$21:$D$24), (SUM(G146,AC146)-PARAMETRELER!$D$21:$D$24), {0.15;0.05;0.07;0.08})-SUM($H$2,H146)</f>
        <v>2550.3187499999999</v>
      </c>
      <c r="AE146" s="7">
        <f>PARAMETRELER!$D$9</f>
        <v>2550.3187499999999</v>
      </c>
      <c r="AF146" s="7">
        <f t="shared" si="384"/>
        <v>34004.25</v>
      </c>
      <c r="AG146" s="7">
        <f t="shared" si="385"/>
        <v>17002.125</v>
      </c>
      <c r="AH146" s="7">
        <f t="shared" si="386"/>
        <v>20002.5</v>
      </c>
      <c r="AI146" s="5">
        <f>PARAMETRELER!$D$6</f>
        <v>20002.5</v>
      </c>
      <c r="AJ146" s="7">
        <f t="shared" si="503"/>
        <v>0</v>
      </c>
      <c r="AK146" s="7">
        <f>IF(Y146&lt;=PARAMETRELER!$D$6,0,AJ146*0.00759)</f>
        <v>0</v>
      </c>
      <c r="AL146" s="20">
        <f t="shared" si="387"/>
        <v>17002.125</v>
      </c>
      <c r="AM146" s="21">
        <f t="shared" si="388"/>
        <v>4100.5124999999998</v>
      </c>
      <c r="AN146" s="21">
        <f t="shared" si="389"/>
        <v>400.05</v>
      </c>
      <c r="AO146" s="20">
        <f t="shared" si="390"/>
        <v>24503.0625</v>
      </c>
      <c r="AP146" s="44">
        <f t="shared" si="391"/>
        <v>1000.125</v>
      </c>
      <c r="AQ146" s="45">
        <f t="shared" si="392"/>
        <v>23502.9375</v>
      </c>
      <c r="AS146" s="2">
        <v>144</v>
      </c>
      <c r="AT146" s="2" t="str">
        <f t="shared" si="393"/>
        <v xml:space="preserve"> AD SOYAD 144</v>
      </c>
      <c r="AU146" s="7">
        <f t="shared" si="394"/>
        <v>20002.5</v>
      </c>
      <c r="AV146" s="11">
        <f>PARAMETRELER!$D$4</f>
        <v>150018.75</v>
      </c>
      <c r="AW146" s="7">
        <f t="shared" si="395"/>
        <v>2800.3500000000004</v>
      </c>
      <c r="AX146" s="7">
        <f t="shared" si="396"/>
        <v>200.02500000000001</v>
      </c>
      <c r="AY146" s="7">
        <f t="shared" si="397"/>
        <v>17002.125</v>
      </c>
      <c r="AZ146" s="7" cm="1">
        <f t="array" ref="AZ146">SUMPRODUCT(--(SUM(G146,AC146,AY146)&gt;PARAMETRELER!$D$21:$D$24), (SUM(G146,AC146,AY146)-PARAMETRELER!$D$21:$D$24), {0.15;0.05;0.07;0.08})-SUM($H$2,H146,AD146)</f>
        <v>2550.3187499999995</v>
      </c>
      <c r="BA146" s="7">
        <f>PARAMETRELER!$D$10</f>
        <v>2550.3187499999995</v>
      </c>
      <c r="BB146" s="7">
        <f t="shared" si="398"/>
        <v>51006.375</v>
      </c>
      <c r="BC146" s="7">
        <f t="shared" si="399"/>
        <v>34004.25</v>
      </c>
      <c r="BD146" s="7">
        <f t="shared" si="400"/>
        <v>20002.5</v>
      </c>
      <c r="BE146" s="5">
        <f>PARAMETRELER!$D$6</f>
        <v>20002.5</v>
      </c>
      <c r="BF146" s="7">
        <f t="shared" si="504"/>
        <v>0</v>
      </c>
      <c r="BG146" s="7">
        <f>IF(AU146&lt;=PARAMETRELER!$D$6,0,BF146*0.00759)</f>
        <v>0</v>
      </c>
      <c r="BH146" s="20">
        <f t="shared" si="401"/>
        <v>17002.125</v>
      </c>
      <c r="BI146" s="21">
        <f t="shared" si="402"/>
        <v>4100.5124999999998</v>
      </c>
      <c r="BJ146" s="21">
        <f t="shared" si="403"/>
        <v>400.05</v>
      </c>
      <c r="BK146" s="20">
        <f t="shared" si="404"/>
        <v>24503.0625</v>
      </c>
      <c r="BL146" s="44">
        <f t="shared" si="405"/>
        <v>1000.125</v>
      </c>
      <c r="BM146" s="45">
        <f t="shared" si="406"/>
        <v>23502.9375</v>
      </c>
      <c r="BO146" s="2">
        <v>144</v>
      </c>
      <c r="BP146" s="2" t="str">
        <f t="shared" si="407"/>
        <v xml:space="preserve"> AD SOYAD 144</v>
      </c>
      <c r="BQ146" s="7">
        <f t="shared" si="408"/>
        <v>20002.5</v>
      </c>
      <c r="BR146" s="11">
        <f>PARAMETRELER!$D$4</f>
        <v>150018.75</v>
      </c>
      <c r="BS146" s="7">
        <f t="shared" si="409"/>
        <v>2800.3500000000004</v>
      </c>
      <c r="BT146" s="7">
        <f t="shared" si="410"/>
        <v>200.02500000000001</v>
      </c>
      <c r="BU146" s="7">
        <f t="shared" si="411"/>
        <v>17002.125</v>
      </c>
      <c r="BV146" s="7" cm="1">
        <f t="array" ref="BV146">SUMPRODUCT(--(SUM(G146,AC146,AY146,BU146)&gt;PARAMETRELER!$D$21:$D$24), (SUM(G146,AC146,AY146,BU146)-PARAMETRELER!$D$21:$D$24), {0.15;0.05;0.07;0.08})-SUM($H$2,H146,AD146,AZ146)</f>
        <v>2550.3187500000004</v>
      </c>
      <c r="BW146" s="7">
        <f>PARAMETRELER!$D$11</f>
        <v>2550.3187500000004</v>
      </c>
      <c r="BX146" s="7">
        <f t="shared" si="412"/>
        <v>68008.5</v>
      </c>
      <c r="BY146" s="7">
        <f t="shared" si="413"/>
        <v>51006.375</v>
      </c>
      <c r="BZ146" s="7">
        <f t="shared" si="414"/>
        <v>20002.5</v>
      </c>
      <c r="CA146" s="5">
        <f>PARAMETRELER!$D$6</f>
        <v>20002.5</v>
      </c>
      <c r="CB146" s="7">
        <f t="shared" si="505"/>
        <v>0</v>
      </c>
      <c r="CC146" s="7">
        <f>IF(BQ146&lt;=PARAMETRELER!$D$6,0,CB146*0.00759)</f>
        <v>0</v>
      </c>
      <c r="CD146" s="20">
        <f t="shared" si="415"/>
        <v>17002.125</v>
      </c>
      <c r="CE146" s="21">
        <f t="shared" si="416"/>
        <v>4100.5124999999998</v>
      </c>
      <c r="CF146" s="21">
        <f t="shared" si="417"/>
        <v>400.05</v>
      </c>
      <c r="CG146" s="20">
        <f t="shared" si="418"/>
        <v>24503.0625</v>
      </c>
      <c r="CH146" s="44">
        <f t="shared" si="419"/>
        <v>1000.125</v>
      </c>
      <c r="CI146" s="45">
        <f t="shared" si="420"/>
        <v>23502.9375</v>
      </c>
      <c r="CK146" s="2">
        <v>144</v>
      </c>
      <c r="CL146" s="2" t="str">
        <f t="shared" si="421"/>
        <v xml:space="preserve"> AD SOYAD 144</v>
      </c>
      <c r="CM146" s="7">
        <f t="shared" si="422"/>
        <v>20002.5</v>
      </c>
      <c r="CN146" s="11">
        <f>PARAMETRELER!$D$4</f>
        <v>150018.75</v>
      </c>
      <c r="CO146" s="7">
        <f t="shared" si="423"/>
        <v>2800.3500000000004</v>
      </c>
      <c r="CP146" s="7">
        <f t="shared" si="424"/>
        <v>200.02500000000001</v>
      </c>
      <c r="CQ146" s="7">
        <f t="shared" si="425"/>
        <v>17002.125</v>
      </c>
      <c r="CR146" s="7" cm="1">
        <f t="array" ref="CR146">SUMPRODUCT(--(SUM(G146,AC146,AY146,BU146,CQ146)&gt;PARAMETRELER!$D$21:$D$24), (SUM(G146,AC146,AY146,BU146,CQ146)-PARAMETRELER!$D$21:$D$24), {0.15;0.05;0.07;0.08})-SUM($H$2,H146,AD146,AZ146,BV146)</f>
        <v>2550.3187500000004</v>
      </c>
      <c r="CS146" s="7">
        <f>PARAMETRELER!$D$12</f>
        <v>2550.3187500000004</v>
      </c>
      <c r="CT146" s="7">
        <f t="shared" si="426"/>
        <v>85010.625</v>
      </c>
      <c r="CU146" s="7">
        <f t="shared" si="427"/>
        <v>68008.5</v>
      </c>
      <c r="CV146" s="7">
        <f t="shared" si="428"/>
        <v>20002.5</v>
      </c>
      <c r="CW146" s="5">
        <f>PARAMETRELER!$D$6</f>
        <v>20002.5</v>
      </c>
      <c r="CX146" s="7">
        <f t="shared" si="506"/>
        <v>0</v>
      </c>
      <c r="CY146" s="7">
        <f>IF(CM146&lt;=PARAMETRELER!$D$6,0,CX146*0.00759)</f>
        <v>0</v>
      </c>
      <c r="CZ146" s="20">
        <f t="shared" si="429"/>
        <v>17002.125</v>
      </c>
      <c r="DA146" s="21">
        <f t="shared" si="430"/>
        <v>4100.5124999999998</v>
      </c>
      <c r="DB146" s="21">
        <f t="shared" si="431"/>
        <v>400.05</v>
      </c>
      <c r="DC146" s="20">
        <f t="shared" si="432"/>
        <v>24503.0625</v>
      </c>
      <c r="DD146" s="44">
        <f t="shared" si="433"/>
        <v>1000.125</v>
      </c>
      <c r="DE146" s="45">
        <f t="shared" si="434"/>
        <v>23502.9375</v>
      </c>
      <c r="DG146" s="2">
        <v>144</v>
      </c>
      <c r="DH146" s="2" t="str">
        <f t="shared" si="435"/>
        <v xml:space="preserve"> AD SOYAD 144</v>
      </c>
      <c r="DI146" s="7">
        <f t="shared" si="436"/>
        <v>20002.5</v>
      </c>
      <c r="DJ146" s="11">
        <f>PARAMETRELER!$D$4</f>
        <v>150018.75</v>
      </c>
      <c r="DK146" s="7">
        <f t="shared" si="437"/>
        <v>2800.3500000000004</v>
      </c>
      <c r="DL146" s="7">
        <f t="shared" si="438"/>
        <v>200.02500000000001</v>
      </c>
      <c r="DM146" s="7">
        <f t="shared" si="439"/>
        <v>17002.125</v>
      </c>
      <c r="DN146" s="7" cm="1">
        <f t="array" ref="DN146">SUMPRODUCT(--(SUM(G146,AC146,AY146,BU146,CQ146,DM146)&gt;PARAMETRELER!$D$21:$D$24), (SUM(G146,AC146,AY146,BU146,CQ146,DM146)-PARAMETRELER!$D$21:$D$24), {0.15;0.05;0.07;0.08})-SUM($H$2,H146,AD146,AZ146,BV146,CR146)</f>
        <v>2550.3187499999985</v>
      </c>
      <c r="DO146" s="7">
        <f>PARAMETRELER!$D$13</f>
        <v>2550.3187499999985</v>
      </c>
      <c r="DP146" s="7">
        <f t="shared" si="440"/>
        <v>102012.75</v>
      </c>
      <c r="DQ146" s="7">
        <f t="shared" si="441"/>
        <v>85010.625</v>
      </c>
      <c r="DR146" s="7">
        <f t="shared" si="442"/>
        <v>20002.5</v>
      </c>
      <c r="DS146" s="5">
        <f>PARAMETRELER!$D$6</f>
        <v>20002.5</v>
      </c>
      <c r="DT146" s="7">
        <f t="shared" si="507"/>
        <v>0</v>
      </c>
      <c r="DU146" s="7">
        <f>IF(DI146&lt;=PARAMETRELER!$D$6,0,DT146*0.00759)</f>
        <v>0</v>
      </c>
      <c r="DV146" s="20">
        <f t="shared" si="443"/>
        <v>17002.125</v>
      </c>
      <c r="DW146" s="21">
        <f t="shared" si="444"/>
        <v>4100.5124999999998</v>
      </c>
      <c r="DX146" s="21">
        <f t="shared" si="445"/>
        <v>400.05</v>
      </c>
      <c r="DY146" s="20">
        <f t="shared" si="446"/>
        <v>24503.0625</v>
      </c>
      <c r="DZ146" s="44">
        <f t="shared" si="447"/>
        <v>1000.125</v>
      </c>
      <c r="EA146" s="45">
        <f t="shared" si="448"/>
        <v>23502.9375</v>
      </c>
      <c r="EC146" s="2">
        <v>144</v>
      </c>
      <c r="ED146" s="2" t="str">
        <f t="shared" si="449"/>
        <v xml:space="preserve"> AD SOYAD 144</v>
      </c>
      <c r="EE146" s="7">
        <f t="shared" si="508"/>
        <v>20002.5</v>
      </c>
      <c r="EF146" s="11">
        <f>PARAMETRELER!$D$4</f>
        <v>150018.75</v>
      </c>
      <c r="EG146" s="7">
        <f t="shared" si="509"/>
        <v>2800.3500000000004</v>
      </c>
      <c r="EH146" s="7">
        <f t="shared" si="510"/>
        <v>200.02500000000001</v>
      </c>
      <c r="EI146" s="7">
        <f t="shared" si="511"/>
        <v>17002.125</v>
      </c>
      <c r="EJ146" s="7" cm="1">
        <f t="array" ref="EJ146">SUMPRODUCT(--(SUM(G146,AC146,AY146,BU146,CQ146,DM146,EI146)&gt;PARAMETRELER!$D$21:$D$24), (SUM(G146,AC146,AY146,BU146,CQ146,DM146,EI146)-PARAMETRELER!$D$21:$D$24), {0.15;0.05;0.07;0.08})-SUM($H$2,H146,AD146,AZ146,BV146,CR146,DN146)</f>
        <v>3001.0625000000036</v>
      </c>
      <c r="EK146" s="7">
        <f>PARAMETRELER!$D$14</f>
        <v>3001.0625000000036</v>
      </c>
      <c r="EL146" s="7">
        <f t="shared" si="512"/>
        <v>119014.875</v>
      </c>
      <c r="EM146" s="7">
        <f t="shared" si="513"/>
        <v>102012.75</v>
      </c>
      <c r="EN146" s="7">
        <f t="shared" si="514"/>
        <v>20002.5</v>
      </c>
      <c r="EO146" s="5">
        <f>PARAMETRELER!$D$6</f>
        <v>20002.5</v>
      </c>
      <c r="EP146" s="7">
        <f t="shared" si="515"/>
        <v>0</v>
      </c>
      <c r="EQ146" s="7">
        <f>IF(EE146&lt;=PARAMETRELER!$D$6,0,EP146*0.00759)</f>
        <v>0</v>
      </c>
      <c r="ER146" s="20">
        <f t="shared" si="450"/>
        <v>17002.125</v>
      </c>
      <c r="ES146" s="21">
        <f t="shared" si="451"/>
        <v>4100.5124999999998</v>
      </c>
      <c r="ET146" s="21">
        <f t="shared" si="452"/>
        <v>400.05</v>
      </c>
      <c r="EU146" s="20">
        <f t="shared" si="453"/>
        <v>24503.0625</v>
      </c>
      <c r="EV146" s="44">
        <f t="shared" si="454"/>
        <v>1000.125</v>
      </c>
      <c r="EW146" s="45">
        <f t="shared" si="455"/>
        <v>23502.9375</v>
      </c>
      <c r="EY146" s="2">
        <v>144</v>
      </c>
      <c r="EZ146" s="2" t="str">
        <f t="shared" si="456"/>
        <v xml:space="preserve"> AD SOYAD 144</v>
      </c>
      <c r="FA146" s="7">
        <f t="shared" si="516"/>
        <v>20002.5</v>
      </c>
      <c r="FB146" s="11">
        <f>PARAMETRELER!$D$4</f>
        <v>150018.75</v>
      </c>
      <c r="FC146" s="7">
        <f t="shared" si="517"/>
        <v>2800.3500000000004</v>
      </c>
      <c r="FD146" s="7">
        <f t="shared" si="518"/>
        <v>200.02500000000001</v>
      </c>
      <c r="FE146" s="7">
        <f t="shared" si="519"/>
        <v>17002.125</v>
      </c>
      <c r="FF146" s="7" cm="1">
        <f t="array" ref="FF146">SUMPRODUCT(--(SUM(G146,AC146,AY146,BU146,CQ146,DM146,EI146,FE146)&gt;PARAMETRELER!$D$21:$D$24), (SUM(G146,AC146,AY146,BU146,CQ146,DM146,EI146,FE146)-PARAMETRELER!$D$21:$D$24), {0.15;0.05;0.07;0.08})-SUM($H$2,H146,AD146,AZ146,BV146,CR146,DN146,EJ146)</f>
        <v>3400.4249999999956</v>
      </c>
      <c r="FG146" s="7">
        <f>PARAMETRELER!$D$15</f>
        <v>3400.4249999999956</v>
      </c>
      <c r="FH146" s="7">
        <f t="shared" si="520"/>
        <v>136017</v>
      </c>
      <c r="FI146" s="7">
        <f t="shared" si="521"/>
        <v>119014.875</v>
      </c>
      <c r="FJ146" s="7">
        <f t="shared" si="522"/>
        <v>20002.5</v>
      </c>
      <c r="FK146" s="5">
        <f>PARAMETRELER!$D$6</f>
        <v>20002.5</v>
      </c>
      <c r="FL146" s="7">
        <f t="shared" si="523"/>
        <v>0</v>
      </c>
      <c r="FM146" s="7">
        <f>IF(FA146&lt;=PARAMETRELER!$D$6,0,FL146*0.00759)</f>
        <v>0</v>
      </c>
      <c r="FN146" s="20">
        <f t="shared" si="457"/>
        <v>17002.125</v>
      </c>
      <c r="FO146" s="21">
        <f t="shared" si="458"/>
        <v>4100.5124999999998</v>
      </c>
      <c r="FP146" s="21">
        <f t="shared" si="459"/>
        <v>400.05</v>
      </c>
      <c r="FQ146" s="20">
        <f t="shared" si="460"/>
        <v>24503.0625</v>
      </c>
      <c r="FR146" s="44">
        <f t="shared" si="461"/>
        <v>1000.125</v>
      </c>
      <c r="FS146" s="45">
        <f t="shared" si="462"/>
        <v>23502.9375</v>
      </c>
      <c r="FU146" s="2">
        <v>144</v>
      </c>
      <c r="FV146" s="2" t="str">
        <f t="shared" si="463"/>
        <v xml:space="preserve"> AD SOYAD 144</v>
      </c>
      <c r="FW146" s="7">
        <f t="shared" si="524"/>
        <v>20002.5</v>
      </c>
      <c r="FX146" s="11">
        <f>PARAMETRELER!$D$4</f>
        <v>150018.75</v>
      </c>
      <c r="FY146" s="7">
        <f t="shared" si="525"/>
        <v>2800.3500000000004</v>
      </c>
      <c r="FZ146" s="7">
        <f t="shared" si="526"/>
        <v>200.02500000000001</v>
      </c>
      <c r="GA146" s="7">
        <f t="shared" si="527"/>
        <v>17002.125</v>
      </c>
      <c r="GB146" s="7" cm="1">
        <f t="array" ref="GB146">SUMPRODUCT(--(SUM(G146,AC146,AY146,BU146,CQ146,DM146,EI146,FE146,GA146)&gt;PARAMETRELER!$D$21:$D$24), (SUM(G146,AC146,AY146,BU146,CQ146,DM146,EI146,FE146,GA146)-PARAMETRELER!$D$21:$D$24), {0.15;0.05;0.07;0.08})-SUM($H$2,H146,AD146,AZ146,BV146,CR146,DN146,EJ146,FF146)</f>
        <v>3400.4249999999993</v>
      </c>
      <c r="GC146" s="7">
        <f>PARAMETRELER!$D$16</f>
        <v>3400.4249999999993</v>
      </c>
      <c r="GD146" s="7">
        <f t="shared" si="528"/>
        <v>153019.125</v>
      </c>
      <c r="GE146" s="7">
        <f t="shared" si="529"/>
        <v>136017</v>
      </c>
      <c r="GF146" s="7">
        <f t="shared" si="530"/>
        <v>20002.5</v>
      </c>
      <c r="GG146" s="5">
        <f>PARAMETRELER!$D$6</f>
        <v>20002.5</v>
      </c>
      <c r="GH146" s="7">
        <f t="shared" si="531"/>
        <v>0</v>
      </c>
      <c r="GI146" s="7">
        <f>IF(FW146&lt;=PARAMETRELER!$D$6,0,GH146*0.00759)</f>
        <v>0</v>
      </c>
      <c r="GJ146" s="20">
        <f t="shared" si="464"/>
        <v>17002.125</v>
      </c>
      <c r="GK146" s="21">
        <f t="shared" si="465"/>
        <v>4100.5124999999998</v>
      </c>
      <c r="GL146" s="21">
        <f t="shared" si="466"/>
        <v>400.05</v>
      </c>
      <c r="GM146" s="20">
        <f t="shared" si="467"/>
        <v>24503.0625</v>
      </c>
      <c r="GN146" s="44">
        <f t="shared" si="468"/>
        <v>1000.125</v>
      </c>
      <c r="GO146" s="45">
        <f t="shared" si="469"/>
        <v>23502.9375</v>
      </c>
      <c r="GQ146" s="2">
        <v>144</v>
      </c>
      <c r="GR146" s="2" t="str">
        <f t="shared" si="470"/>
        <v xml:space="preserve"> AD SOYAD 144</v>
      </c>
      <c r="GS146" s="7">
        <f t="shared" si="532"/>
        <v>20002.5</v>
      </c>
      <c r="GT146" s="11">
        <f>PARAMETRELER!$D$4</f>
        <v>150018.75</v>
      </c>
      <c r="GU146" s="7">
        <f t="shared" si="533"/>
        <v>2800.3500000000004</v>
      </c>
      <c r="GV146" s="7">
        <f t="shared" si="534"/>
        <v>200.02500000000001</v>
      </c>
      <c r="GW146" s="7">
        <f t="shared" si="535"/>
        <v>17002.125</v>
      </c>
      <c r="GX146" s="7" cm="1">
        <f t="array" ref="GX146">SUMPRODUCT(--(SUM(G146,AC146,AY146,BU146,CQ146,DM146,EI146,FE146,GA146,GW146)&gt;PARAMETRELER!$D$21:$D$24), (SUM(G146,AC146,AY146,BU146,CQ146,DM146,EI146,FE146,GA146,GW146)-PARAMETRELER!$D$21:$D$24), {0.15;0.05;0.07;0.08})-SUM($H$2,H146,AD146,AZ146,BV146,CR146,DN146,EJ146,FF146,GB146)</f>
        <v>3400.4250000000029</v>
      </c>
      <c r="GY146" s="7">
        <f>PARAMETRELER!$D$17</f>
        <v>3400.4250000000029</v>
      </c>
      <c r="GZ146" s="7">
        <f t="shared" si="536"/>
        <v>170021.25</v>
      </c>
      <c r="HA146" s="7">
        <f t="shared" si="537"/>
        <v>153019.125</v>
      </c>
      <c r="HB146" s="7">
        <f t="shared" si="538"/>
        <v>20002.5</v>
      </c>
      <c r="HC146" s="5">
        <f>PARAMETRELER!$D$6</f>
        <v>20002.5</v>
      </c>
      <c r="HD146" s="7">
        <f t="shared" si="539"/>
        <v>0</v>
      </c>
      <c r="HE146" s="7">
        <f>IF(GS146&lt;=PARAMETRELER!$D$6,0,HD146*0.00759)</f>
        <v>0</v>
      </c>
      <c r="HF146" s="20">
        <f t="shared" si="471"/>
        <v>17002.125</v>
      </c>
      <c r="HG146" s="21">
        <f t="shared" si="472"/>
        <v>4100.5124999999998</v>
      </c>
      <c r="HH146" s="21">
        <f t="shared" si="473"/>
        <v>400.05</v>
      </c>
      <c r="HI146" s="20">
        <f t="shared" si="474"/>
        <v>24503.0625</v>
      </c>
      <c r="HJ146" s="44">
        <f t="shared" si="475"/>
        <v>1000.125</v>
      </c>
      <c r="HK146" s="45">
        <f t="shared" si="476"/>
        <v>23502.9375</v>
      </c>
      <c r="HM146" s="2">
        <v>144</v>
      </c>
      <c r="HN146" s="2" t="str">
        <f t="shared" si="477"/>
        <v xml:space="preserve"> AD SOYAD 144</v>
      </c>
      <c r="HO146" s="7">
        <f t="shared" si="540"/>
        <v>20002.5</v>
      </c>
      <c r="HP146" s="11">
        <f>PARAMETRELER!$D$4</f>
        <v>150018.75</v>
      </c>
      <c r="HQ146" s="7">
        <f t="shared" si="541"/>
        <v>2800.3500000000004</v>
      </c>
      <c r="HR146" s="7">
        <f t="shared" si="542"/>
        <v>200.02500000000001</v>
      </c>
      <c r="HS146" s="7">
        <f t="shared" si="543"/>
        <v>17002.125</v>
      </c>
      <c r="HT146" s="7" cm="1">
        <f t="array" ref="HT146">SUMPRODUCT(--(SUM(G146,AC146,AY146,BU146,CQ146,DM146,EI146,FE146,GA146,GW146,HS146)&gt;PARAMETRELER!$D$21:$D$24), (SUM(G146,AC146,AY146,BU146,CQ146,DM146,EI146,FE146,GA146,GW146,HS146)-PARAMETRELER!$D$21:$D$24), {0.15;0.05;0.07;0.08})-SUM($H$2,H146,AD146,AZ146,BV146,CR146,DN146,EJ146,FF146,GB146,GX146)</f>
        <v>3400.4249999999993</v>
      </c>
      <c r="HU146" s="7">
        <f>PARAMETRELER!$D$18</f>
        <v>3400.4249999999993</v>
      </c>
      <c r="HV146" s="7">
        <f t="shared" si="544"/>
        <v>187023.375</v>
      </c>
      <c r="HW146" s="7">
        <f t="shared" si="545"/>
        <v>170021.25</v>
      </c>
      <c r="HX146" s="7">
        <f t="shared" si="546"/>
        <v>20002.5</v>
      </c>
      <c r="HY146" s="5">
        <f>PARAMETRELER!$D$6</f>
        <v>20002.5</v>
      </c>
      <c r="HZ146" s="7">
        <f t="shared" si="547"/>
        <v>0</v>
      </c>
      <c r="IA146" s="7">
        <f>IF(HO146&lt;=PARAMETRELER!$D$6,0,HZ146*0.00759)</f>
        <v>0</v>
      </c>
      <c r="IB146" s="20">
        <f t="shared" si="478"/>
        <v>17002.125</v>
      </c>
      <c r="IC146" s="21">
        <f t="shared" si="479"/>
        <v>4100.5124999999998</v>
      </c>
      <c r="ID146" s="21">
        <f t="shared" si="480"/>
        <v>400.05</v>
      </c>
      <c r="IE146" s="20">
        <f t="shared" si="481"/>
        <v>24503.0625</v>
      </c>
      <c r="IF146" s="44">
        <f t="shared" si="482"/>
        <v>1000.125</v>
      </c>
      <c r="IG146" s="45">
        <f t="shared" si="483"/>
        <v>23502.9375</v>
      </c>
      <c r="II146" s="2">
        <v>144</v>
      </c>
      <c r="IJ146" s="2" t="str">
        <f t="shared" si="484"/>
        <v xml:space="preserve"> AD SOYAD 144</v>
      </c>
      <c r="IK146" s="7">
        <f t="shared" si="548"/>
        <v>20002.5</v>
      </c>
      <c r="IL146" s="11">
        <f>PARAMETRELER!$D$4</f>
        <v>150018.75</v>
      </c>
      <c r="IM146" s="7">
        <f t="shared" si="549"/>
        <v>2800.3500000000004</v>
      </c>
      <c r="IN146" s="7">
        <f t="shared" si="550"/>
        <v>200.02500000000001</v>
      </c>
      <c r="IO146" s="7">
        <f t="shared" si="551"/>
        <v>17002.125</v>
      </c>
      <c r="IP146" s="7" cm="1">
        <f t="array" ref="IP146">SUMPRODUCT(--(SUM(G146,AC146,AY146,BU146,CQ146,DM146,EI146,FE146,GA146,GW146,HS146,IO146)&gt;PARAMETRELER!$D$21:$D$24), (SUM(G146,AC146,AY146,BU146,CQ146,DM146,EI146,FE146,GA146,GW146,HS146,IO146)-PARAMETRELER!$D$21:$D$24), {0.15;0.05;0.07;0.08})-SUM($H$2,H146,AD146,AZ146,BV146,CR146,DN146,EJ146,FF146,GB146,GX146,HT146)</f>
        <v>3400.4249999999993</v>
      </c>
      <c r="IQ146" s="7">
        <f>PARAMETRELER!$D$19</f>
        <v>3400.4249999999993</v>
      </c>
      <c r="IR146" s="7">
        <f t="shared" si="552"/>
        <v>204025.5</v>
      </c>
      <c r="IS146" s="7">
        <f t="shared" si="553"/>
        <v>187023.375</v>
      </c>
      <c r="IT146" s="7">
        <f t="shared" si="554"/>
        <v>20002.5</v>
      </c>
      <c r="IU146" s="5">
        <f>PARAMETRELER!$D$6</f>
        <v>20002.5</v>
      </c>
      <c r="IV146" s="7">
        <f t="shared" si="555"/>
        <v>0</v>
      </c>
      <c r="IW146" s="7">
        <f>IF(IK146&lt;=PARAMETRELER!$D$6,0,IV146*0.00759)</f>
        <v>0</v>
      </c>
      <c r="IX146" s="20">
        <f t="shared" si="485"/>
        <v>17002.125</v>
      </c>
      <c r="IY146" s="21">
        <f t="shared" si="486"/>
        <v>4100.5124999999998</v>
      </c>
      <c r="IZ146" s="21">
        <f t="shared" si="487"/>
        <v>400.05</v>
      </c>
      <c r="JA146" s="20">
        <f t="shared" si="488"/>
        <v>24503.0625</v>
      </c>
      <c r="JB146" s="44">
        <f t="shared" si="489"/>
        <v>1000.125</v>
      </c>
      <c r="JC146" s="45">
        <f t="shared" si="490"/>
        <v>23502.9375</v>
      </c>
    </row>
    <row r="147" spans="1:263" ht="15.6" x14ac:dyDescent="0.3">
      <c r="A147" s="3">
        <v>145</v>
      </c>
      <c r="B147" s="3" t="str">
        <f>'YILLIK MALİYET RAPORU'!B147</f>
        <v xml:space="preserve"> AD SOYAD 145</v>
      </c>
      <c r="C147" s="4">
        <f>'YILLIK MALİYET RAPORU'!C147</f>
        <v>20002.5</v>
      </c>
      <c r="D147" s="4">
        <f>PARAMETRELER!$D$4</f>
        <v>150018.75</v>
      </c>
      <c r="E147" s="4">
        <f t="shared" si="491"/>
        <v>2800.3500000000004</v>
      </c>
      <c r="F147" s="4">
        <f t="shared" si="492"/>
        <v>200.02500000000001</v>
      </c>
      <c r="G147" s="4">
        <f t="shared" si="493"/>
        <v>17002.125</v>
      </c>
      <c r="H147" s="4" cm="1">
        <f t="array" ref="H147">SUMPRODUCT(--(SUM(G147:G147)&gt;PARAMETRELER!$D$21:$D$24), (SUM(G147:G147)-PARAMETRELER!$D$21:$D$24), {0.15;0.05;0.07;0.08})-SUM($H$2:$H$2)</f>
        <v>2550.3187499999999</v>
      </c>
      <c r="I147" s="4">
        <f>PARAMETRELER!$D$8</f>
        <v>2550.3187499999999</v>
      </c>
      <c r="J147" s="4">
        <f t="shared" si="379"/>
        <v>17002.125</v>
      </c>
      <c r="K147" s="4">
        <v>0</v>
      </c>
      <c r="L147" s="4">
        <f t="shared" si="494"/>
        <v>20002.5</v>
      </c>
      <c r="M147" s="4">
        <f>PARAMETRELER!$D$6</f>
        <v>20002.5</v>
      </c>
      <c r="N147" s="4">
        <f t="shared" si="502"/>
        <v>0</v>
      </c>
      <c r="O147" s="4">
        <f>IF(C147&lt;=PARAMETRELER!$D$6,0,N147*0.00759)</f>
        <v>0</v>
      </c>
      <c r="P147" s="20">
        <f t="shared" si="495"/>
        <v>17002.125</v>
      </c>
      <c r="Q147" s="21">
        <f t="shared" si="496"/>
        <v>4100.5124999999998</v>
      </c>
      <c r="R147" s="21">
        <f t="shared" si="497"/>
        <v>400.05</v>
      </c>
      <c r="S147" s="22">
        <f t="shared" si="498"/>
        <v>24503.0625</v>
      </c>
      <c r="T147" s="44">
        <f t="shared" si="499"/>
        <v>1000.125</v>
      </c>
      <c r="U147" s="45">
        <f t="shared" si="380"/>
        <v>23502.9375</v>
      </c>
      <c r="W147" s="3">
        <v>145</v>
      </c>
      <c r="X147" s="3" t="str">
        <f t="shared" si="500"/>
        <v xml:space="preserve"> AD SOYAD 145</v>
      </c>
      <c r="Y147" s="4">
        <f t="shared" si="501"/>
        <v>20002.5</v>
      </c>
      <c r="Z147" s="4">
        <f>PARAMETRELER!$D$4</f>
        <v>150018.75</v>
      </c>
      <c r="AA147" s="4">
        <f t="shared" si="381"/>
        <v>2800.3500000000004</v>
      </c>
      <c r="AB147" s="4">
        <f t="shared" si="382"/>
        <v>200.02500000000001</v>
      </c>
      <c r="AC147" s="4">
        <f t="shared" si="383"/>
        <v>17002.125</v>
      </c>
      <c r="AD147" s="4" cm="1">
        <f t="array" ref="AD147">SUMPRODUCT(--(SUM(G147,AC147)&gt;PARAMETRELER!$D$21:$D$24), (SUM(G147,AC147)-PARAMETRELER!$D$21:$D$24), {0.15;0.05;0.07;0.08})-SUM($H$2,H147)</f>
        <v>2550.3187499999999</v>
      </c>
      <c r="AE147" s="4">
        <f>PARAMETRELER!$D$9</f>
        <v>2550.3187499999999</v>
      </c>
      <c r="AF147" s="4">
        <f t="shared" si="384"/>
        <v>34004.25</v>
      </c>
      <c r="AG147" s="4">
        <f t="shared" si="385"/>
        <v>17002.125</v>
      </c>
      <c r="AH147" s="4">
        <f t="shared" si="386"/>
        <v>20002.5</v>
      </c>
      <c r="AI147" s="4">
        <f>PARAMETRELER!$D$6</f>
        <v>20002.5</v>
      </c>
      <c r="AJ147" s="4">
        <f t="shared" si="503"/>
        <v>0</v>
      </c>
      <c r="AK147" s="4">
        <f>IF(Y147&lt;=PARAMETRELER!$D$6,0,AJ147*0.00759)</f>
        <v>0</v>
      </c>
      <c r="AL147" s="20">
        <f t="shared" si="387"/>
        <v>17002.125</v>
      </c>
      <c r="AM147" s="21">
        <f t="shared" si="388"/>
        <v>4100.5124999999998</v>
      </c>
      <c r="AN147" s="21">
        <f t="shared" si="389"/>
        <v>400.05</v>
      </c>
      <c r="AO147" s="22">
        <f t="shared" si="390"/>
        <v>24503.0625</v>
      </c>
      <c r="AP147" s="44">
        <f t="shared" si="391"/>
        <v>1000.125</v>
      </c>
      <c r="AQ147" s="45">
        <f t="shared" si="392"/>
        <v>23502.9375</v>
      </c>
      <c r="AS147" s="3">
        <v>145</v>
      </c>
      <c r="AT147" s="3" t="str">
        <f t="shared" si="393"/>
        <v xml:space="preserve"> AD SOYAD 145</v>
      </c>
      <c r="AU147" s="4">
        <f t="shared" si="394"/>
        <v>20002.5</v>
      </c>
      <c r="AV147" s="4">
        <f>PARAMETRELER!$D$4</f>
        <v>150018.75</v>
      </c>
      <c r="AW147" s="4">
        <f t="shared" si="395"/>
        <v>2800.3500000000004</v>
      </c>
      <c r="AX147" s="4">
        <f t="shared" si="396"/>
        <v>200.02500000000001</v>
      </c>
      <c r="AY147" s="4">
        <f t="shared" si="397"/>
        <v>17002.125</v>
      </c>
      <c r="AZ147" s="4" cm="1">
        <f t="array" ref="AZ147">SUMPRODUCT(--(SUM(G147,AC147,AY147)&gt;PARAMETRELER!$D$21:$D$24), (SUM(G147,AC147,AY147)-PARAMETRELER!$D$21:$D$24), {0.15;0.05;0.07;0.08})-SUM($H$2,H147,AD147)</f>
        <v>2550.3187499999995</v>
      </c>
      <c r="BA147" s="4">
        <f>PARAMETRELER!$D$10</f>
        <v>2550.3187499999995</v>
      </c>
      <c r="BB147" s="4">
        <f t="shared" si="398"/>
        <v>51006.375</v>
      </c>
      <c r="BC147" s="4">
        <f t="shared" si="399"/>
        <v>34004.25</v>
      </c>
      <c r="BD147" s="4">
        <f t="shared" si="400"/>
        <v>20002.5</v>
      </c>
      <c r="BE147" s="4">
        <f>PARAMETRELER!$D$6</f>
        <v>20002.5</v>
      </c>
      <c r="BF147" s="4">
        <f t="shared" si="504"/>
        <v>0</v>
      </c>
      <c r="BG147" s="4">
        <f>IF(AU147&lt;=PARAMETRELER!$D$6,0,BF147*0.00759)</f>
        <v>0</v>
      </c>
      <c r="BH147" s="20">
        <f t="shared" si="401"/>
        <v>17002.125</v>
      </c>
      <c r="BI147" s="21">
        <f t="shared" si="402"/>
        <v>4100.5124999999998</v>
      </c>
      <c r="BJ147" s="21">
        <f t="shared" si="403"/>
        <v>400.05</v>
      </c>
      <c r="BK147" s="22">
        <f t="shared" si="404"/>
        <v>24503.0625</v>
      </c>
      <c r="BL147" s="44">
        <f t="shared" si="405"/>
        <v>1000.125</v>
      </c>
      <c r="BM147" s="45">
        <f t="shared" si="406"/>
        <v>23502.9375</v>
      </c>
      <c r="BO147" s="3">
        <v>145</v>
      </c>
      <c r="BP147" s="3" t="str">
        <f t="shared" si="407"/>
        <v xml:space="preserve"> AD SOYAD 145</v>
      </c>
      <c r="BQ147" s="4">
        <f t="shared" si="408"/>
        <v>20002.5</v>
      </c>
      <c r="BR147" s="4">
        <f>PARAMETRELER!$D$4</f>
        <v>150018.75</v>
      </c>
      <c r="BS147" s="4">
        <f t="shared" si="409"/>
        <v>2800.3500000000004</v>
      </c>
      <c r="BT147" s="4">
        <f t="shared" si="410"/>
        <v>200.02500000000001</v>
      </c>
      <c r="BU147" s="4">
        <f t="shared" si="411"/>
        <v>17002.125</v>
      </c>
      <c r="BV147" s="4" cm="1">
        <f t="array" ref="BV147">SUMPRODUCT(--(SUM(G147,AC147,AY147,BU147)&gt;PARAMETRELER!$D$21:$D$24), (SUM(G147,AC147,AY147,BU147)-PARAMETRELER!$D$21:$D$24), {0.15;0.05;0.07;0.08})-SUM($H$2,H147,AD147,AZ147)</f>
        <v>2550.3187500000004</v>
      </c>
      <c r="BW147" s="4">
        <f>PARAMETRELER!$D$11</f>
        <v>2550.3187500000004</v>
      </c>
      <c r="BX147" s="4">
        <f t="shared" si="412"/>
        <v>68008.5</v>
      </c>
      <c r="BY147" s="4">
        <f t="shared" si="413"/>
        <v>51006.375</v>
      </c>
      <c r="BZ147" s="4">
        <f t="shared" si="414"/>
        <v>20002.5</v>
      </c>
      <c r="CA147" s="4">
        <f>PARAMETRELER!$D$6</f>
        <v>20002.5</v>
      </c>
      <c r="CB147" s="4">
        <f t="shared" si="505"/>
        <v>0</v>
      </c>
      <c r="CC147" s="4">
        <f>IF(BQ147&lt;=PARAMETRELER!$D$6,0,CB147*0.00759)</f>
        <v>0</v>
      </c>
      <c r="CD147" s="20">
        <f t="shared" si="415"/>
        <v>17002.125</v>
      </c>
      <c r="CE147" s="21">
        <f t="shared" si="416"/>
        <v>4100.5124999999998</v>
      </c>
      <c r="CF147" s="21">
        <f t="shared" si="417"/>
        <v>400.05</v>
      </c>
      <c r="CG147" s="22">
        <f t="shared" si="418"/>
        <v>24503.0625</v>
      </c>
      <c r="CH147" s="44">
        <f t="shared" si="419"/>
        <v>1000.125</v>
      </c>
      <c r="CI147" s="45">
        <f t="shared" si="420"/>
        <v>23502.9375</v>
      </c>
      <c r="CK147" s="3">
        <v>145</v>
      </c>
      <c r="CL147" s="3" t="str">
        <f t="shared" si="421"/>
        <v xml:space="preserve"> AD SOYAD 145</v>
      </c>
      <c r="CM147" s="4">
        <f t="shared" si="422"/>
        <v>20002.5</v>
      </c>
      <c r="CN147" s="4">
        <f>PARAMETRELER!$D$4</f>
        <v>150018.75</v>
      </c>
      <c r="CO147" s="4">
        <f t="shared" si="423"/>
        <v>2800.3500000000004</v>
      </c>
      <c r="CP147" s="4">
        <f t="shared" si="424"/>
        <v>200.02500000000001</v>
      </c>
      <c r="CQ147" s="4">
        <f t="shared" si="425"/>
        <v>17002.125</v>
      </c>
      <c r="CR147" s="4" cm="1">
        <f t="array" ref="CR147">SUMPRODUCT(--(SUM(G147,AC147,AY147,BU147,CQ147)&gt;PARAMETRELER!$D$21:$D$24), (SUM(G147,AC147,AY147,BU147,CQ147)-PARAMETRELER!$D$21:$D$24), {0.15;0.05;0.07;0.08})-SUM($H$2,H147,AD147,AZ147,BV147)</f>
        <v>2550.3187500000004</v>
      </c>
      <c r="CS147" s="4">
        <f>PARAMETRELER!$D$12</f>
        <v>2550.3187500000004</v>
      </c>
      <c r="CT147" s="4">
        <f t="shared" si="426"/>
        <v>85010.625</v>
      </c>
      <c r="CU147" s="4">
        <f t="shared" si="427"/>
        <v>68008.5</v>
      </c>
      <c r="CV147" s="4">
        <f t="shared" si="428"/>
        <v>20002.5</v>
      </c>
      <c r="CW147" s="4">
        <f>PARAMETRELER!$D$6</f>
        <v>20002.5</v>
      </c>
      <c r="CX147" s="4">
        <f t="shared" si="506"/>
        <v>0</v>
      </c>
      <c r="CY147" s="4">
        <f>IF(CM147&lt;=PARAMETRELER!$D$6,0,CX147*0.00759)</f>
        <v>0</v>
      </c>
      <c r="CZ147" s="20">
        <f t="shared" si="429"/>
        <v>17002.125</v>
      </c>
      <c r="DA147" s="21">
        <f t="shared" si="430"/>
        <v>4100.5124999999998</v>
      </c>
      <c r="DB147" s="21">
        <f t="shared" si="431"/>
        <v>400.05</v>
      </c>
      <c r="DC147" s="22">
        <f t="shared" si="432"/>
        <v>24503.0625</v>
      </c>
      <c r="DD147" s="44">
        <f t="shared" si="433"/>
        <v>1000.125</v>
      </c>
      <c r="DE147" s="45">
        <f t="shared" si="434"/>
        <v>23502.9375</v>
      </c>
      <c r="DG147" s="3">
        <v>145</v>
      </c>
      <c r="DH147" s="3" t="str">
        <f t="shared" si="435"/>
        <v xml:space="preserve"> AD SOYAD 145</v>
      </c>
      <c r="DI147" s="4">
        <f t="shared" si="436"/>
        <v>20002.5</v>
      </c>
      <c r="DJ147" s="4">
        <f>PARAMETRELER!$D$4</f>
        <v>150018.75</v>
      </c>
      <c r="DK147" s="4">
        <f t="shared" si="437"/>
        <v>2800.3500000000004</v>
      </c>
      <c r="DL147" s="4">
        <f t="shared" si="438"/>
        <v>200.02500000000001</v>
      </c>
      <c r="DM147" s="4">
        <f t="shared" si="439"/>
        <v>17002.125</v>
      </c>
      <c r="DN147" s="4" cm="1">
        <f t="array" ref="DN147">SUMPRODUCT(--(SUM(G147,AC147,AY147,BU147,CQ147,DM147)&gt;PARAMETRELER!$D$21:$D$24), (SUM(G147,AC147,AY147,BU147,CQ147,DM147)-PARAMETRELER!$D$21:$D$24), {0.15;0.05;0.07;0.08})-SUM($H$2,H147,AD147,AZ147,BV147,CR147)</f>
        <v>2550.3187499999985</v>
      </c>
      <c r="DO147" s="4">
        <f>PARAMETRELER!$D$13</f>
        <v>2550.3187499999985</v>
      </c>
      <c r="DP147" s="4">
        <f t="shared" si="440"/>
        <v>102012.75</v>
      </c>
      <c r="DQ147" s="4">
        <f t="shared" si="441"/>
        <v>85010.625</v>
      </c>
      <c r="DR147" s="4">
        <f t="shared" si="442"/>
        <v>20002.5</v>
      </c>
      <c r="DS147" s="4">
        <f>PARAMETRELER!$D$6</f>
        <v>20002.5</v>
      </c>
      <c r="DT147" s="4">
        <f t="shared" si="507"/>
        <v>0</v>
      </c>
      <c r="DU147" s="4">
        <f>IF(DI147&lt;=PARAMETRELER!$D$6,0,DT147*0.00759)</f>
        <v>0</v>
      </c>
      <c r="DV147" s="20">
        <f t="shared" si="443"/>
        <v>17002.125</v>
      </c>
      <c r="DW147" s="21">
        <f t="shared" si="444"/>
        <v>4100.5124999999998</v>
      </c>
      <c r="DX147" s="21">
        <f t="shared" si="445"/>
        <v>400.05</v>
      </c>
      <c r="DY147" s="22">
        <f t="shared" si="446"/>
        <v>24503.0625</v>
      </c>
      <c r="DZ147" s="44">
        <f t="shared" si="447"/>
        <v>1000.125</v>
      </c>
      <c r="EA147" s="45">
        <f t="shared" si="448"/>
        <v>23502.9375</v>
      </c>
      <c r="EC147" s="3">
        <v>145</v>
      </c>
      <c r="ED147" s="3" t="str">
        <f t="shared" si="449"/>
        <v xml:space="preserve"> AD SOYAD 145</v>
      </c>
      <c r="EE147" s="4">
        <f t="shared" si="508"/>
        <v>20002.5</v>
      </c>
      <c r="EF147" s="4">
        <f>PARAMETRELER!$D$4</f>
        <v>150018.75</v>
      </c>
      <c r="EG147" s="4">
        <f t="shared" si="509"/>
        <v>2800.3500000000004</v>
      </c>
      <c r="EH147" s="4">
        <f t="shared" si="510"/>
        <v>200.02500000000001</v>
      </c>
      <c r="EI147" s="4">
        <f t="shared" si="511"/>
        <v>17002.125</v>
      </c>
      <c r="EJ147" s="4" cm="1">
        <f t="array" ref="EJ147">SUMPRODUCT(--(SUM(G147,AC147,AY147,BU147,CQ147,DM147,EI147)&gt;PARAMETRELER!$D$21:$D$24), (SUM(G147,AC147,AY147,BU147,CQ147,DM147,EI147)-PARAMETRELER!$D$21:$D$24), {0.15;0.05;0.07;0.08})-SUM($H$2,H147,AD147,AZ147,BV147,CR147,DN147)</f>
        <v>3001.0625000000036</v>
      </c>
      <c r="EK147" s="4">
        <f>PARAMETRELER!$D$14</f>
        <v>3001.0625000000036</v>
      </c>
      <c r="EL147" s="4">
        <f t="shared" si="512"/>
        <v>119014.875</v>
      </c>
      <c r="EM147" s="4">
        <f t="shared" si="513"/>
        <v>102012.75</v>
      </c>
      <c r="EN147" s="4">
        <f t="shared" si="514"/>
        <v>20002.5</v>
      </c>
      <c r="EO147" s="4">
        <f>PARAMETRELER!$D$6</f>
        <v>20002.5</v>
      </c>
      <c r="EP147" s="4">
        <f t="shared" si="515"/>
        <v>0</v>
      </c>
      <c r="EQ147" s="4">
        <f>IF(EE147&lt;=PARAMETRELER!$D$6,0,EP147*0.00759)</f>
        <v>0</v>
      </c>
      <c r="ER147" s="20">
        <f t="shared" si="450"/>
        <v>17002.125</v>
      </c>
      <c r="ES147" s="21">
        <f t="shared" si="451"/>
        <v>4100.5124999999998</v>
      </c>
      <c r="ET147" s="21">
        <f t="shared" si="452"/>
        <v>400.05</v>
      </c>
      <c r="EU147" s="22">
        <f t="shared" si="453"/>
        <v>24503.0625</v>
      </c>
      <c r="EV147" s="44">
        <f t="shared" si="454"/>
        <v>1000.125</v>
      </c>
      <c r="EW147" s="45">
        <f t="shared" si="455"/>
        <v>23502.9375</v>
      </c>
      <c r="EY147" s="3">
        <v>145</v>
      </c>
      <c r="EZ147" s="3" t="str">
        <f t="shared" si="456"/>
        <v xml:space="preserve"> AD SOYAD 145</v>
      </c>
      <c r="FA147" s="4">
        <f t="shared" si="516"/>
        <v>20002.5</v>
      </c>
      <c r="FB147" s="4">
        <f>PARAMETRELER!$D$4</f>
        <v>150018.75</v>
      </c>
      <c r="FC147" s="4">
        <f t="shared" si="517"/>
        <v>2800.3500000000004</v>
      </c>
      <c r="FD147" s="4">
        <f t="shared" si="518"/>
        <v>200.02500000000001</v>
      </c>
      <c r="FE147" s="4">
        <f t="shared" si="519"/>
        <v>17002.125</v>
      </c>
      <c r="FF147" s="4" cm="1">
        <f t="array" ref="FF147">SUMPRODUCT(--(SUM(G147,AC147,AY147,BU147,CQ147,DM147,EI147,FE147)&gt;PARAMETRELER!$D$21:$D$24), (SUM(G147,AC147,AY147,BU147,CQ147,DM147,EI147,FE147)-PARAMETRELER!$D$21:$D$24), {0.15;0.05;0.07;0.08})-SUM($H$2,H147,AD147,AZ147,BV147,CR147,DN147,EJ147)</f>
        <v>3400.4249999999956</v>
      </c>
      <c r="FG147" s="4">
        <f>PARAMETRELER!$D$15</f>
        <v>3400.4249999999956</v>
      </c>
      <c r="FH147" s="4">
        <f t="shared" si="520"/>
        <v>136017</v>
      </c>
      <c r="FI147" s="4">
        <f t="shared" si="521"/>
        <v>119014.875</v>
      </c>
      <c r="FJ147" s="4">
        <f t="shared" si="522"/>
        <v>20002.5</v>
      </c>
      <c r="FK147" s="4">
        <f>PARAMETRELER!$D$6</f>
        <v>20002.5</v>
      </c>
      <c r="FL147" s="4">
        <f t="shared" si="523"/>
        <v>0</v>
      </c>
      <c r="FM147" s="4">
        <f>IF(FA147&lt;=PARAMETRELER!$D$6,0,FL147*0.00759)</f>
        <v>0</v>
      </c>
      <c r="FN147" s="20">
        <f t="shared" si="457"/>
        <v>17002.125</v>
      </c>
      <c r="FO147" s="21">
        <f t="shared" si="458"/>
        <v>4100.5124999999998</v>
      </c>
      <c r="FP147" s="21">
        <f t="shared" si="459"/>
        <v>400.05</v>
      </c>
      <c r="FQ147" s="22">
        <f t="shared" si="460"/>
        <v>24503.0625</v>
      </c>
      <c r="FR147" s="44">
        <f t="shared" si="461"/>
        <v>1000.125</v>
      </c>
      <c r="FS147" s="45">
        <f t="shared" si="462"/>
        <v>23502.9375</v>
      </c>
      <c r="FU147" s="3">
        <v>145</v>
      </c>
      <c r="FV147" s="3" t="str">
        <f t="shared" si="463"/>
        <v xml:space="preserve"> AD SOYAD 145</v>
      </c>
      <c r="FW147" s="4">
        <f t="shared" si="524"/>
        <v>20002.5</v>
      </c>
      <c r="FX147" s="4">
        <f>PARAMETRELER!$D$4</f>
        <v>150018.75</v>
      </c>
      <c r="FY147" s="4">
        <f t="shared" si="525"/>
        <v>2800.3500000000004</v>
      </c>
      <c r="FZ147" s="4">
        <f t="shared" si="526"/>
        <v>200.02500000000001</v>
      </c>
      <c r="GA147" s="4">
        <f t="shared" si="527"/>
        <v>17002.125</v>
      </c>
      <c r="GB147" s="4" cm="1">
        <f t="array" ref="GB147">SUMPRODUCT(--(SUM(G147,AC147,AY147,BU147,CQ147,DM147,EI147,FE147,GA147)&gt;PARAMETRELER!$D$21:$D$24), (SUM(G147,AC147,AY147,BU147,CQ147,DM147,EI147,FE147,GA147)-PARAMETRELER!$D$21:$D$24), {0.15;0.05;0.07;0.08})-SUM($H$2,H147,AD147,AZ147,BV147,CR147,DN147,EJ147,FF147)</f>
        <v>3400.4249999999993</v>
      </c>
      <c r="GC147" s="4">
        <f>PARAMETRELER!$D$16</f>
        <v>3400.4249999999993</v>
      </c>
      <c r="GD147" s="4">
        <f t="shared" si="528"/>
        <v>153019.125</v>
      </c>
      <c r="GE147" s="4">
        <f t="shared" si="529"/>
        <v>136017</v>
      </c>
      <c r="GF147" s="4">
        <f t="shared" si="530"/>
        <v>20002.5</v>
      </c>
      <c r="GG147" s="4">
        <f>PARAMETRELER!$D$6</f>
        <v>20002.5</v>
      </c>
      <c r="GH147" s="4">
        <f t="shared" si="531"/>
        <v>0</v>
      </c>
      <c r="GI147" s="4">
        <f>IF(FW147&lt;=PARAMETRELER!$D$6,0,GH147*0.00759)</f>
        <v>0</v>
      </c>
      <c r="GJ147" s="20">
        <f t="shared" si="464"/>
        <v>17002.125</v>
      </c>
      <c r="GK147" s="21">
        <f t="shared" si="465"/>
        <v>4100.5124999999998</v>
      </c>
      <c r="GL147" s="21">
        <f t="shared" si="466"/>
        <v>400.05</v>
      </c>
      <c r="GM147" s="22">
        <f t="shared" si="467"/>
        <v>24503.0625</v>
      </c>
      <c r="GN147" s="44">
        <f t="shared" si="468"/>
        <v>1000.125</v>
      </c>
      <c r="GO147" s="45">
        <f t="shared" si="469"/>
        <v>23502.9375</v>
      </c>
      <c r="GQ147" s="3">
        <v>145</v>
      </c>
      <c r="GR147" s="3" t="str">
        <f t="shared" si="470"/>
        <v xml:space="preserve"> AD SOYAD 145</v>
      </c>
      <c r="GS147" s="4">
        <f t="shared" si="532"/>
        <v>20002.5</v>
      </c>
      <c r="GT147" s="4">
        <f>PARAMETRELER!$D$4</f>
        <v>150018.75</v>
      </c>
      <c r="GU147" s="4">
        <f t="shared" si="533"/>
        <v>2800.3500000000004</v>
      </c>
      <c r="GV147" s="4">
        <f t="shared" si="534"/>
        <v>200.02500000000001</v>
      </c>
      <c r="GW147" s="4">
        <f t="shared" si="535"/>
        <v>17002.125</v>
      </c>
      <c r="GX147" s="4" cm="1">
        <f t="array" ref="GX147">SUMPRODUCT(--(SUM(G147,AC147,AY147,BU147,CQ147,DM147,EI147,FE147,GA147,GW147)&gt;PARAMETRELER!$D$21:$D$24), (SUM(G147,AC147,AY147,BU147,CQ147,DM147,EI147,FE147,GA147,GW147)-PARAMETRELER!$D$21:$D$24), {0.15;0.05;0.07;0.08})-SUM($H$2,H147,AD147,AZ147,BV147,CR147,DN147,EJ147,FF147,GB147)</f>
        <v>3400.4250000000029</v>
      </c>
      <c r="GY147" s="4">
        <f>PARAMETRELER!$D$17</f>
        <v>3400.4250000000029</v>
      </c>
      <c r="GZ147" s="4">
        <f t="shared" si="536"/>
        <v>170021.25</v>
      </c>
      <c r="HA147" s="4">
        <f t="shared" si="537"/>
        <v>153019.125</v>
      </c>
      <c r="HB147" s="4">
        <f t="shared" si="538"/>
        <v>20002.5</v>
      </c>
      <c r="HC147" s="4">
        <f>PARAMETRELER!$D$6</f>
        <v>20002.5</v>
      </c>
      <c r="HD147" s="4">
        <f t="shared" si="539"/>
        <v>0</v>
      </c>
      <c r="HE147" s="4">
        <f>IF(GS147&lt;=PARAMETRELER!$D$6,0,HD147*0.00759)</f>
        <v>0</v>
      </c>
      <c r="HF147" s="20">
        <f t="shared" si="471"/>
        <v>17002.125</v>
      </c>
      <c r="HG147" s="21">
        <f t="shared" si="472"/>
        <v>4100.5124999999998</v>
      </c>
      <c r="HH147" s="21">
        <f t="shared" si="473"/>
        <v>400.05</v>
      </c>
      <c r="HI147" s="22">
        <f t="shared" si="474"/>
        <v>24503.0625</v>
      </c>
      <c r="HJ147" s="44">
        <f t="shared" si="475"/>
        <v>1000.125</v>
      </c>
      <c r="HK147" s="45">
        <f t="shared" si="476"/>
        <v>23502.9375</v>
      </c>
      <c r="HM147" s="3">
        <v>145</v>
      </c>
      <c r="HN147" s="3" t="str">
        <f t="shared" si="477"/>
        <v xml:space="preserve"> AD SOYAD 145</v>
      </c>
      <c r="HO147" s="4">
        <f t="shared" si="540"/>
        <v>20002.5</v>
      </c>
      <c r="HP147" s="4">
        <f>PARAMETRELER!$D$4</f>
        <v>150018.75</v>
      </c>
      <c r="HQ147" s="4">
        <f t="shared" si="541"/>
        <v>2800.3500000000004</v>
      </c>
      <c r="HR147" s="4">
        <f t="shared" si="542"/>
        <v>200.02500000000001</v>
      </c>
      <c r="HS147" s="4">
        <f t="shared" si="543"/>
        <v>17002.125</v>
      </c>
      <c r="HT147" s="4" cm="1">
        <f t="array" ref="HT147">SUMPRODUCT(--(SUM(G147,AC147,AY147,BU147,CQ147,DM147,EI147,FE147,GA147,GW147,HS147)&gt;PARAMETRELER!$D$21:$D$24), (SUM(G147,AC147,AY147,BU147,CQ147,DM147,EI147,FE147,GA147,GW147,HS147)-PARAMETRELER!$D$21:$D$24), {0.15;0.05;0.07;0.08})-SUM($H$2,H147,AD147,AZ147,BV147,CR147,DN147,EJ147,FF147,GB147,GX147)</f>
        <v>3400.4249999999993</v>
      </c>
      <c r="HU147" s="4">
        <f>PARAMETRELER!$D$18</f>
        <v>3400.4249999999993</v>
      </c>
      <c r="HV147" s="4">
        <f t="shared" si="544"/>
        <v>187023.375</v>
      </c>
      <c r="HW147" s="4">
        <f t="shared" si="545"/>
        <v>170021.25</v>
      </c>
      <c r="HX147" s="4">
        <f t="shared" si="546"/>
        <v>20002.5</v>
      </c>
      <c r="HY147" s="4">
        <f>PARAMETRELER!$D$6</f>
        <v>20002.5</v>
      </c>
      <c r="HZ147" s="4">
        <f t="shared" si="547"/>
        <v>0</v>
      </c>
      <c r="IA147" s="4">
        <f>IF(HO147&lt;=PARAMETRELER!$D$6,0,HZ147*0.00759)</f>
        <v>0</v>
      </c>
      <c r="IB147" s="20">
        <f t="shared" si="478"/>
        <v>17002.125</v>
      </c>
      <c r="IC147" s="21">
        <f t="shared" si="479"/>
        <v>4100.5124999999998</v>
      </c>
      <c r="ID147" s="21">
        <f t="shared" si="480"/>
        <v>400.05</v>
      </c>
      <c r="IE147" s="22">
        <f t="shared" si="481"/>
        <v>24503.0625</v>
      </c>
      <c r="IF147" s="44">
        <f t="shared" si="482"/>
        <v>1000.125</v>
      </c>
      <c r="IG147" s="45">
        <f t="shared" si="483"/>
        <v>23502.9375</v>
      </c>
      <c r="II147" s="3">
        <v>145</v>
      </c>
      <c r="IJ147" s="3" t="str">
        <f t="shared" si="484"/>
        <v xml:space="preserve"> AD SOYAD 145</v>
      </c>
      <c r="IK147" s="4">
        <f t="shared" si="548"/>
        <v>20002.5</v>
      </c>
      <c r="IL147" s="4">
        <f>PARAMETRELER!$D$4</f>
        <v>150018.75</v>
      </c>
      <c r="IM147" s="4">
        <f t="shared" si="549"/>
        <v>2800.3500000000004</v>
      </c>
      <c r="IN147" s="4">
        <f t="shared" si="550"/>
        <v>200.02500000000001</v>
      </c>
      <c r="IO147" s="4">
        <f t="shared" si="551"/>
        <v>17002.125</v>
      </c>
      <c r="IP147" s="4" cm="1">
        <f t="array" ref="IP147">SUMPRODUCT(--(SUM(G147,AC147,AY147,BU147,CQ147,DM147,EI147,FE147,GA147,GW147,HS147,IO147)&gt;PARAMETRELER!$D$21:$D$24), (SUM(G147,AC147,AY147,BU147,CQ147,DM147,EI147,FE147,GA147,GW147,HS147,IO147)-PARAMETRELER!$D$21:$D$24), {0.15;0.05;0.07;0.08})-SUM($H$2,H147,AD147,AZ147,BV147,CR147,DN147,EJ147,FF147,GB147,GX147,HT147)</f>
        <v>3400.4249999999993</v>
      </c>
      <c r="IQ147" s="4">
        <f>PARAMETRELER!$D$19</f>
        <v>3400.4249999999993</v>
      </c>
      <c r="IR147" s="4">
        <f t="shared" si="552"/>
        <v>204025.5</v>
      </c>
      <c r="IS147" s="4">
        <f t="shared" si="553"/>
        <v>187023.375</v>
      </c>
      <c r="IT147" s="4">
        <f t="shared" si="554"/>
        <v>20002.5</v>
      </c>
      <c r="IU147" s="4">
        <f>PARAMETRELER!$D$6</f>
        <v>20002.5</v>
      </c>
      <c r="IV147" s="4">
        <f t="shared" si="555"/>
        <v>0</v>
      </c>
      <c r="IW147" s="4">
        <f>IF(IK147&lt;=PARAMETRELER!$D$6,0,IV147*0.00759)</f>
        <v>0</v>
      </c>
      <c r="IX147" s="20">
        <f t="shared" si="485"/>
        <v>17002.125</v>
      </c>
      <c r="IY147" s="21">
        <f t="shared" si="486"/>
        <v>4100.5124999999998</v>
      </c>
      <c r="IZ147" s="21">
        <f t="shared" si="487"/>
        <v>400.05</v>
      </c>
      <c r="JA147" s="22">
        <f t="shared" si="488"/>
        <v>24503.0625</v>
      </c>
      <c r="JB147" s="44">
        <f t="shared" si="489"/>
        <v>1000.125</v>
      </c>
      <c r="JC147" s="45">
        <f t="shared" si="490"/>
        <v>23502.9375</v>
      </c>
    </row>
    <row r="148" spans="1:263" ht="15.6" x14ac:dyDescent="0.3">
      <c r="A148" s="2">
        <v>146</v>
      </c>
      <c r="B148" s="2" t="str">
        <f>'YILLIK MALİYET RAPORU'!B148</f>
        <v xml:space="preserve"> AD SOYAD 146</v>
      </c>
      <c r="C148" s="7">
        <f>'YILLIK MALİYET RAPORU'!C148</f>
        <v>20002.5</v>
      </c>
      <c r="D148" s="11">
        <f>PARAMETRELER!$D$4</f>
        <v>150018.75</v>
      </c>
      <c r="E148" s="7">
        <f t="shared" si="491"/>
        <v>2800.3500000000004</v>
      </c>
      <c r="F148" s="7">
        <f t="shared" si="492"/>
        <v>200.02500000000001</v>
      </c>
      <c r="G148" s="7">
        <f t="shared" si="493"/>
        <v>17002.125</v>
      </c>
      <c r="H148" s="7" cm="1">
        <f t="array" ref="H148">SUMPRODUCT(--(SUM(G148:G148)&gt;PARAMETRELER!$D$21:$D$24), (SUM(G148:G148)-PARAMETRELER!$D$21:$D$24), {0.15;0.05;0.07;0.08})-SUM($H$2:$H$2)</f>
        <v>2550.3187499999999</v>
      </c>
      <c r="I148" s="7">
        <f>PARAMETRELER!$D$8</f>
        <v>2550.3187499999999</v>
      </c>
      <c r="J148" s="7">
        <f t="shared" si="379"/>
        <v>17002.125</v>
      </c>
      <c r="K148" s="7">
        <v>0</v>
      </c>
      <c r="L148" s="7">
        <f t="shared" si="494"/>
        <v>20002.5</v>
      </c>
      <c r="M148" s="5">
        <f>PARAMETRELER!$D$6</f>
        <v>20002.5</v>
      </c>
      <c r="N148" s="7">
        <f t="shared" si="502"/>
        <v>0</v>
      </c>
      <c r="O148" s="7">
        <f>IF(C148&lt;=PARAMETRELER!$D$6,0,N148*0.00759)</f>
        <v>0</v>
      </c>
      <c r="P148" s="20">
        <f t="shared" si="495"/>
        <v>17002.125</v>
      </c>
      <c r="Q148" s="21">
        <f t="shared" si="496"/>
        <v>4100.5124999999998</v>
      </c>
      <c r="R148" s="21">
        <f t="shared" si="497"/>
        <v>400.05</v>
      </c>
      <c r="S148" s="20">
        <f t="shared" si="498"/>
        <v>24503.0625</v>
      </c>
      <c r="T148" s="44">
        <f t="shared" si="499"/>
        <v>1000.125</v>
      </c>
      <c r="U148" s="45">
        <f t="shared" si="380"/>
        <v>23502.9375</v>
      </c>
      <c r="W148" s="2">
        <v>146</v>
      </c>
      <c r="X148" s="2" t="str">
        <f t="shared" si="500"/>
        <v xml:space="preserve"> AD SOYAD 146</v>
      </c>
      <c r="Y148" s="7">
        <f t="shared" si="501"/>
        <v>20002.5</v>
      </c>
      <c r="Z148" s="11">
        <f>PARAMETRELER!$D$4</f>
        <v>150018.75</v>
      </c>
      <c r="AA148" s="7">
        <f t="shared" si="381"/>
        <v>2800.3500000000004</v>
      </c>
      <c r="AB148" s="7">
        <f t="shared" si="382"/>
        <v>200.02500000000001</v>
      </c>
      <c r="AC148" s="7">
        <f t="shared" si="383"/>
        <v>17002.125</v>
      </c>
      <c r="AD148" s="7" cm="1">
        <f t="array" ref="AD148">SUMPRODUCT(--(SUM(G148,AC148)&gt;PARAMETRELER!$D$21:$D$24), (SUM(G148,AC148)-PARAMETRELER!$D$21:$D$24), {0.15;0.05;0.07;0.08})-SUM($H$2,H148)</f>
        <v>2550.3187499999999</v>
      </c>
      <c r="AE148" s="7">
        <f>PARAMETRELER!$D$9</f>
        <v>2550.3187499999999</v>
      </c>
      <c r="AF148" s="7">
        <f t="shared" si="384"/>
        <v>34004.25</v>
      </c>
      <c r="AG148" s="7">
        <f t="shared" si="385"/>
        <v>17002.125</v>
      </c>
      <c r="AH148" s="7">
        <f t="shared" si="386"/>
        <v>20002.5</v>
      </c>
      <c r="AI148" s="5">
        <f>PARAMETRELER!$D$6</f>
        <v>20002.5</v>
      </c>
      <c r="AJ148" s="7">
        <f t="shared" si="503"/>
        <v>0</v>
      </c>
      <c r="AK148" s="7">
        <f>IF(Y148&lt;=PARAMETRELER!$D$6,0,AJ148*0.00759)</f>
        <v>0</v>
      </c>
      <c r="AL148" s="20">
        <f t="shared" si="387"/>
        <v>17002.125</v>
      </c>
      <c r="AM148" s="21">
        <f t="shared" si="388"/>
        <v>4100.5124999999998</v>
      </c>
      <c r="AN148" s="21">
        <f t="shared" si="389"/>
        <v>400.05</v>
      </c>
      <c r="AO148" s="20">
        <f t="shared" si="390"/>
        <v>24503.0625</v>
      </c>
      <c r="AP148" s="44">
        <f t="shared" si="391"/>
        <v>1000.125</v>
      </c>
      <c r="AQ148" s="45">
        <f t="shared" si="392"/>
        <v>23502.9375</v>
      </c>
      <c r="AS148" s="2">
        <v>146</v>
      </c>
      <c r="AT148" s="2" t="str">
        <f t="shared" si="393"/>
        <v xml:space="preserve"> AD SOYAD 146</v>
      </c>
      <c r="AU148" s="7">
        <f t="shared" si="394"/>
        <v>20002.5</v>
      </c>
      <c r="AV148" s="11">
        <f>PARAMETRELER!$D$4</f>
        <v>150018.75</v>
      </c>
      <c r="AW148" s="7">
        <f t="shared" si="395"/>
        <v>2800.3500000000004</v>
      </c>
      <c r="AX148" s="7">
        <f t="shared" si="396"/>
        <v>200.02500000000001</v>
      </c>
      <c r="AY148" s="7">
        <f t="shared" si="397"/>
        <v>17002.125</v>
      </c>
      <c r="AZ148" s="7" cm="1">
        <f t="array" ref="AZ148">SUMPRODUCT(--(SUM(G148,AC148,AY148)&gt;PARAMETRELER!$D$21:$D$24), (SUM(G148,AC148,AY148)-PARAMETRELER!$D$21:$D$24), {0.15;0.05;0.07;0.08})-SUM($H$2,H148,AD148)</f>
        <v>2550.3187499999995</v>
      </c>
      <c r="BA148" s="7">
        <f>PARAMETRELER!$D$10</f>
        <v>2550.3187499999995</v>
      </c>
      <c r="BB148" s="7">
        <f t="shared" si="398"/>
        <v>51006.375</v>
      </c>
      <c r="BC148" s="7">
        <f t="shared" si="399"/>
        <v>34004.25</v>
      </c>
      <c r="BD148" s="7">
        <f t="shared" si="400"/>
        <v>20002.5</v>
      </c>
      <c r="BE148" s="5">
        <f>PARAMETRELER!$D$6</f>
        <v>20002.5</v>
      </c>
      <c r="BF148" s="7">
        <f t="shared" si="504"/>
        <v>0</v>
      </c>
      <c r="BG148" s="7">
        <f>IF(AU148&lt;=PARAMETRELER!$D$6,0,BF148*0.00759)</f>
        <v>0</v>
      </c>
      <c r="BH148" s="20">
        <f t="shared" si="401"/>
        <v>17002.125</v>
      </c>
      <c r="BI148" s="21">
        <f t="shared" si="402"/>
        <v>4100.5124999999998</v>
      </c>
      <c r="BJ148" s="21">
        <f t="shared" si="403"/>
        <v>400.05</v>
      </c>
      <c r="BK148" s="20">
        <f t="shared" si="404"/>
        <v>24503.0625</v>
      </c>
      <c r="BL148" s="44">
        <f t="shared" si="405"/>
        <v>1000.125</v>
      </c>
      <c r="BM148" s="45">
        <f t="shared" si="406"/>
        <v>23502.9375</v>
      </c>
      <c r="BO148" s="2">
        <v>146</v>
      </c>
      <c r="BP148" s="2" t="str">
        <f t="shared" si="407"/>
        <v xml:space="preserve"> AD SOYAD 146</v>
      </c>
      <c r="BQ148" s="7">
        <f t="shared" si="408"/>
        <v>20002.5</v>
      </c>
      <c r="BR148" s="11">
        <f>PARAMETRELER!$D$4</f>
        <v>150018.75</v>
      </c>
      <c r="BS148" s="7">
        <f t="shared" si="409"/>
        <v>2800.3500000000004</v>
      </c>
      <c r="BT148" s="7">
        <f t="shared" si="410"/>
        <v>200.02500000000001</v>
      </c>
      <c r="BU148" s="7">
        <f t="shared" si="411"/>
        <v>17002.125</v>
      </c>
      <c r="BV148" s="7" cm="1">
        <f t="array" ref="BV148">SUMPRODUCT(--(SUM(G148,AC148,AY148,BU148)&gt;PARAMETRELER!$D$21:$D$24), (SUM(G148,AC148,AY148,BU148)-PARAMETRELER!$D$21:$D$24), {0.15;0.05;0.07;0.08})-SUM($H$2,H148,AD148,AZ148)</f>
        <v>2550.3187500000004</v>
      </c>
      <c r="BW148" s="7">
        <f>PARAMETRELER!$D$11</f>
        <v>2550.3187500000004</v>
      </c>
      <c r="BX148" s="7">
        <f t="shared" si="412"/>
        <v>68008.5</v>
      </c>
      <c r="BY148" s="7">
        <f t="shared" si="413"/>
        <v>51006.375</v>
      </c>
      <c r="BZ148" s="7">
        <f t="shared" si="414"/>
        <v>20002.5</v>
      </c>
      <c r="CA148" s="5">
        <f>PARAMETRELER!$D$6</f>
        <v>20002.5</v>
      </c>
      <c r="CB148" s="7">
        <f t="shared" si="505"/>
        <v>0</v>
      </c>
      <c r="CC148" s="7">
        <f>IF(BQ148&lt;=PARAMETRELER!$D$6,0,CB148*0.00759)</f>
        <v>0</v>
      </c>
      <c r="CD148" s="20">
        <f t="shared" si="415"/>
        <v>17002.125</v>
      </c>
      <c r="CE148" s="21">
        <f t="shared" si="416"/>
        <v>4100.5124999999998</v>
      </c>
      <c r="CF148" s="21">
        <f t="shared" si="417"/>
        <v>400.05</v>
      </c>
      <c r="CG148" s="20">
        <f t="shared" si="418"/>
        <v>24503.0625</v>
      </c>
      <c r="CH148" s="44">
        <f t="shared" si="419"/>
        <v>1000.125</v>
      </c>
      <c r="CI148" s="45">
        <f t="shared" si="420"/>
        <v>23502.9375</v>
      </c>
      <c r="CK148" s="2">
        <v>146</v>
      </c>
      <c r="CL148" s="2" t="str">
        <f t="shared" si="421"/>
        <v xml:space="preserve"> AD SOYAD 146</v>
      </c>
      <c r="CM148" s="7">
        <f t="shared" si="422"/>
        <v>20002.5</v>
      </c>
      <c r="CN148" s="11">
        <f>PARAMETRELER!$D$4</f>
        <v>150018.75</v>
      </c>
      <c r="CO148" s="7">
        <f t="shared" si="423"/>
        <v>2800.3500000000004</v>
      </c>
      <c r="CP148" s="7">
        <f t="shared" si="424"/>
        <v>200.02500000000001</v>
      </c>
      <c r="CQ148" s="7">
        <f t="shared" si="425"/>
        <v>17002.125</v>
      </c>
      <c r="CR148" s="7" cm="1">
        <f t="array" ref="CR148">SUMPRODUCT(--(SUM(G148,AC148,AY148,BU148,CQ148)&gt;PARAMETRELER!$D$21:$D$24), (SUM(G148,AC148,AY148,BU148,CQ148)-PARAMETRELER!$D$21:$D$24), {0.15;0.05;0.07;0.08})-SUM($H$2,H148,AD148,AZ148,BV148)</f>
        <v>2550.3187500000004</v>
      </c>
      <c r="CS148" s="7">
        <f>PARAMETRELER!$D$12</f>
        <v>2550.3187500000004</v>
      </c>
      <c r="CT148" s="7">
        <f t="shared" si="426"/>
        <v>85010.625</v>
      </c>
      <c r="CU148" s="7">
        <f t="shared" si="427"/>
        <v>68008.5</v>
      </c>
      <c r="CV148" s="7">
        <f t="shared" si="428"/>
        <v>20002.5</v>
      </c>
      <c r="CW148" s="5">
        <f>PARAMETRELER!$D$6</f>
        <v>20002.5</v>
      </c>
      <c r="CX148" s="7">
        <f t="shared" si="506"/>
        <v>0</v>
      </c>
      <c r="CY148" s="7">
        <f>IF(CM148&lt;=PARAMETRELER!$D$6,0,CX148*0.00759)</f>
        <v>0</v>
      </c>
      <c r="CZ148" s="20">
        <f t="shared" si="429"/>
        <v>17002.125</v>
      </c>
      <c r="DA148" s="21">
        <f t="shared" si="430"/>
        <v>4100.5124999999998</v>
      </c>
      <c r="DB148" s="21">
        <f t="shared" si="431"/>
        <v>400.05</v>
      </c>
      <c r="DC148" s="20">
        <f t="shared" si="432"/>
        <v>24503.0625</v>
      </c>
      <c r="DD148" s="44">
        <f t="shared" si="433"/>
        <v>1000.125</v>
      </c>
      <c r="DE148" s="45">
        <f t="shared" si="434"/>
        <v>23502.9375</v>
      </c>
      <c r="DG148" s="2">
        <v>146</v>
      </c>
      <c r="DH148" s="2" t="str">
        <f t="shared" si="435"/>
        <v xml:space="preserve"> AD SOYAD 146</v>
      </c>
      <c r="DI148" s="7">
        <f t="shared" si="436"/>
        <v>20002.5</v>
      </c>
      <c r="DJ148" s="11">
        <f>PARAMETRELER!$D$4</f>
        <v>150018.75</v>
      </c>
      <c r="DK148" s="7">
        <f t="shared" si="437"/>
        <v>2800.3500000000004</v>
      </c>
      <c r="DL148" s="7">
        <f t="shared" si="438"/>
        <v>200.02500000000001</v>
      </c>
      <c r="DM148" s="7">
        <f t="shared" si="439"/>
        <v>17002.125</v>
      </c>
      <c r="DN148" s="7" cm="1">
        <f t="array" ref="DN148">SUMPRODUCT(--(SUM(G148,AC148,AY148,BU148,CQ148,DM148)&gt;PARAMETRELER!$D$21:$D$24), (SUM(G148,AC148,AY148,BU148,CQ148,DM148)-PARAMETRELER!$D$21:$D$24), {0.15;0.05;0.07;0.08})-SUM($H$2,H148,AD148,AZ148,BV148,CR148)</f>
        <v>2550.3187499999985</v>
      </c>
      <c r="DO148" s="7">
        <f>PARAMETRELER!$D$13</f>
        <v>2550.3187499999985</v>
      </c>
      <c r="DP148" s="7">
        <f t="shared" si="440"/>
        <v>102012.75</v>
      </c>
      <c r="DQ148" s="7">
        <f t="shared" si="441"/>
        <v>85010.625</v>
      </c>
      <c r="DR148" s="7">
        <f t="shared" si="442"/>
        <v>20002.5</v>
      </c>
      <c r="DS148" s="5">
        <f>PARAMETRELER!$D$6</f>
        <v>20002.5</v>
      </c>
      <c r="DT148" s="7">
        <f t="shared" si="507"/>
        <v>0</v>
      </c>
      <c r="DU148" s="7">
        <f>IF(DI148&lt;=PARAMETRELER!$D$6,0,DT148*0.00759)</f>
        <v>0</v>
      </c>
      <c r="DV148" s="20">
        <f t="shared" si="443"/>
        <v>17002.125</v>
      </c>
      <c r="DW148" s="21">
        <f t="shared" si="444"/>
        <v>4100.5124999999998</v>
      </c>
      <c r="DX148" s="21">
        <f t="shared" si="445"/>
        <v>400.05</v>
      </c>
      <c r="DY148" s="20">
        <f t="shared" si="446"/>
        <v>24503.0625</v>
      </c>
      <c r="DZ148" s="44">
        <f t="shared" si="447"/>
        <v>1000.125</v>
      </c>
      <c r="EA148" s="45">
        <f t="shared" si="448"/>
        <v>23502.9375</v>
      </c>
      <c r="EC148" s="2">
        <v>146</v>
      </c>
      <c r="ED148" s="2" t="str">
        <f t="shared" si="449"/>
        <v xml:space="preserve"> AD SOYAD 146</v>
      </c>
      <c r="EE148" s="7">
        <f t="shared" si="508"/>
        <v>20002.5</v>
      </c>
      <c r="EF148" s="11">
        <f>PARAMETRELER!$D$4</f>
        <v>150018.75</v>
      </c>
      <c r="EG148" s="7">
        <f t="shared" si="509"/>
        <v>2800.3500000000004</v>
      </c>
      <c r="EH148" s="7">
        <f t="shared" si="510"/>
        <v>200.02500000000001</v>
      </c>
      <c r="EI148" s="7">
        <f t="shared" si="511"/>
        <v>17002.125</v>
      </c>
      <c r="EJ148" s="7" cm="1">
        <f t="array" ref="EJ148">SUMPRODUCT(--(SUM(G148,AC148,AY148,BU148,CQ148,DM148,EI148)&gt;PARAMETRELER!$D$21:$D$24), (SUM(G148,AC148,AY148,BU148,CQ148,DM148,EI148)-PARAMETRELER!$D$21:$D$24), {0.15;0.05;0.07;0.08})-SUM($H$2,H148,AD148,AZ148,BV148,CR148,DN148)</f>
        <v>3001.0625000000036</v>
      </c>
      <c r="EK148" s="7">
        <f>PARAMETRELER!$D$14</f>
        <v>3001.0625000000036</v>
      </c>
      <c r="EL148" s="7">
        <f t="shared" si="512"/>
        <v>119014.875</v>
      </c>
      <c r="EM148" s="7">
        <f t="shared" si="513"/>
        <v>102012.75</v>
      </c>
      <c r="EN148" s="7">
        <f t="shared" si="514"/>
        <v>20002.5</v>
      </c>
      <c r="EO148" s="5">
        <f>PARAMETRELER!$D$6</f>
        <v>20002.5</v>
      </c>
      <c r="EP148" s="7">
        <f t="shared" si="515"/>
        <v>0</v>
      </c>
      <c r="EQ148" s="7">
        <f>IF(EE148&lt;=PARAMETRELER!$D$6,0,EP148*0.00759)</f>
        <v>0</v>
      </c>
      <c r="ER148" s="20">
        <f t="shared" si="450"/>
        <v>17002.125</v>
      </c>
      <c r="ES148" s="21">
        <f t="shared" si="451"/>
        <v>4100.5124999999998</v>
      </c>
      <c r="ET148" s="21">
        <f t="shared" si="452"/>
        <v>400.05</v>
      </c>
      <c r="EU148" s="20">
        <f t="shared" si="453"/>
        <v>24503.0625</v>
      </c>
      <c r="EV148" s="44">
        <f t="shared" si="454"/>
        <v>1000.125</v>
      </c>
      <c r="EW148" s="45">
        <f t="shared" si="455"/>
        <v>23502.9375</v>
      </c>
      <c r="EY148" s="2">
        <v>146</v>
      </c>
      <c r="EZ148" s="2" t="str">
        <f t="shared" si="456"/>
        <v xml:space="preserve"> AD SOYAD 146</v>
      </c>
      <c r="FA148" s="7">
        <f t="shared" si="516"/>
        <v>20002.5</v>
      </c>
      <c r="FB148" s="11">
        <f>PARAMETRELER!$D$4</f>
        <v>150018.75</v>
      </c>
      <c r="FC148" s="7">
        <f t="shared" si="517"/>
        <v>2800.3500000000004</v>
      </c>
      <c r="FD148" s="7">
        <f t="shared" si="518"/>
        <v>200.02500000000001</v>
      </c>
      <c r="FE148" s="7">
        <f t="shared" si="519"/>
        <v>17002.125</v>
      </c>
      <c r="FF148" s="7" cm="1">
        <f t="array" ref="FF148">SUMPRODUCT(--(SUM(G148,AC148,AY148,BU148,CQ148,DM148,EI148,FE148)&gt;PARAMETRELER!$D$21:$D$24), (SUM(G148,AC148,AY148,BU148,CQ148,DM148,EI148,FE148)-PARAMETRELER!$D$21:$D$24), {0.15;0.05;0.07;0.08})-SUM($H$2,H148,AD148,AZ148,BV148,CR148,DN148,EJ148)</f>
        <v>3400.4249999999956</v>
      </c>
      <c r="FG148" s="7">
        <f>PARAMETRELER!$D$15</f>
        <v>3400.4249999999956</v>
      </c>
      <c r="FH148" s="7">
        <f t="shared" si="520"/>
        <v>136017</v>
      </c>
      <c r="FI148" s="7">
        <f t="shared" si="521"/>
        <v>119014.875</v>
      </c>
      <c r="FJ148" s="7">
        <f t="shared" si="522"/>
        <v>20002.5</v>
      </c>
      <c r="FK148" s="5">
        <f>PARAMETRELER!$D$6</f>
        <v>20002.5</v>
      </c>
      <c r="FL148" s="7">
        <f t="shared" si="523"/>
        <v>0</v>
      </c>
      <c r="FM148" s="7">
        <f>IF(FA148&lt;=PARAMETRELER!$D$6,0,FL148*0.00759)</f>
        <v>0</v>
      </c>
      <c r="FN148" s="20">
        <f t="shared" si="457"/>
        <v>17002.125</v>
      </c>
      <c r="FO148" s="21">
        <f t="shared" si="458"/>
        <v>4100.5124999999998</v>
      </c>
      <c r="FP148" s="21">
        <f t="shared" si="459"/>
        <v>400.05</v>
      </c>
      <c r="FQ148" s="20">
        <f t="shared" si="460"/>
        <v>24503.0625</v>
      </c>
      <c r="FR148" s="44">
        <f t="shared" si="461"/>
        <v>1000.125</v>
      </c>
      <c r="FS148" s="45">
        <f t="shared" si="462"/>
        <v>23502.9375</v>
      </c>
      <c r="FU148" s="2">
        <v>146</v>
      </c>
      <c r="FV148" s="2" t="str">
        <f t="shared" si="463"/>
        <v xml:space="preserve"> AD SOYAD 146</v>
      </c>
      <c r="FW148" s="7">
        <f t="shared" si="524"/>
        <v>20002.5</v>
      </c>
      <c r="FX148" s="11">
        <f>PARAMETRELER!$D$4</f>
        <v>150018.75</v>
      </c>
      <c r="FY148" s="7">
        <f t="shared" si="525"/>
        <v>2800.3500000000004</v>
      </c>
      <c r="FZ148" s="7">
        <f t="shared" si="526"/>
        <v>200.02500000000001</v>
      </c>
      <c r="GA148" s="7">
        <f t="shared" si="527"/>
        <v>17002.125</v>
      </c>
      <c r="GB148" s="7" cm="1">
        <f t="array" ref="GB148">SUMPRODUCT(--(SUM(G148,AC148,AY148,BU148,CQ148,DM148,EI148,FE148,GA148)&gt;PARAMETRELER!$D$21:$D$24), (SUM(G148,AC148,AY148,BU148,CQ148,DM148,EI148,FE148,GA148)-PARAMETRELER!$D$21:$D$24), {0.15;0.05;0.07;0.08})-SUM($H$2,H148,AD148,AZ148,BV148,CR148,DN148,EJ148,FF148)</f>
        <v>3400.4249999999993</v>
      </c>
      <c r="GC148" s="7">
        <f>PARAMETRELER!$D$16</f>
        <v>3400.4249999999993</v>
      </c>
      <c r="GD148" s="7">
        <f t="shared" si="528"/>
        <v>153019.125</v>
      </c>
      <c r="GE148" s="7">
        <f t="shared" si="529"/>
        <v>136017</v>
      </c>
      <c r="GF148" s="7">
        <f t="shared" si="530"/>
        <v>20002.5</v>
      </c>
      <c r="GG148" s="5">
        <f>PARAMETRELER!$D$6</f>
        <v>20002.5</v>
      </c>
      <c r="GH148" s="7">
        <f t="shared" si="531"/>
        <v>0</v>
      </c>
      <c r="GI148" s="7">
        <f>IF(FW148&lt;=PARAMETRELER!$D$6,0,GH148*0.00759)</f>
        <v>0</v>
      </c>
      <c r="GJ148" s="20">
        <f t="shared" si="464"/>
        <v>17002.125</v>
      </c>
      <c r="GK148" s="21">
        <f t="shared" si="465"/>
        <v>4100.5124999999998</v>
      </c>
      <c r="GL148" s="21">
        <f t="shared" si="466"/>
        <v>400.05</v>
      </c>
      <c r="GM148" s="20">
        <f t="shared" si="467"/>
        <v>24503.0625</v>
      </c>
      <c r="GN148" s="44">
        <f t="shared" si="468"/>
        <v>1000.125</v>
      </c>
      <c r="GO148" s="45">
        <f t="shared" si="469"/>
        <v>23502.9375</v>
      </c>
      <c r="GQ148" s="2">
        <v>146</v>
      </c>
      <c r="GR148" s="2" t="str">
        <f t="shared" si="470"/>
        <v xml:space="preserve"> AD SOYAD 146</v>
      </c>
      <c r="GS148" s="7">
        <f t="shared" si="532"/>
        <v>20002.5</v>
      </c>
      <c r="GT148" s="11">
        <f>PARAMETRELER!$D$4</f>
        <v>150018.75</v>
      </c>
      <c r="GU148" s="7">
        <f t="shared" si="533"/>
        <v>2800.3500000000004</v>
      </c>
      <c r="GV148" s="7">
        <f t="shared" si="534"/>
        <v>200.02500000000001</v>
      </c>
      <c r="GW148" s="7">
        <f t="shared" si="535"/>
        <v>17002.125</v>
      </c>
      <c r="GX148" s="7" cm="1">
        <f t="array" ref="GX148">SUMPRODUCT(--(SUM(G148,AC148,AY148,BU148,CQ148,DM148,EI148,FE148,GA148,GW148)&gt;PARAMETRELER!$D$21:$D$24), (SUM(G148,AC148,AY148,BU148,CQ148,DM148,EI148,FE148,GA148,GW148)-PARAMETRELER!$D$21:$D$24), {0.15;0.05;0.07;0.08})-SUM($H$2,H148,AD148,AZ148,BV148,CR148,DN148,EJ148,FF148,GB148)</f>
        <v>3400.4250000000029</v>
      </c>
      <c r="GY148" s="7">
        <f>PARAMETRELER!$D$17</f>
        <v>3400.4250000000029</v>
      </c>
      <c r="GZ148" s="7">
        <f t="shared" si="536"/>
        <v>170021.25</v>
      </c>
      <c r="HA148" s="7">
        <f t="shared" si="537"/>
        <v>153019.125</v>
      </c>
      <c r="HB148" s="7">
        <f t="shared" si="538"/>
        <v>20002.5</v>
      </c>
      <c r="HC148" s="5">
        <f>PARAMETRELER!$D$6</f>
        <v>20002.5</v>
      </c>
      <c r="HD148" s="7">
        <f t="shared" si="539"/>
        <v>0</v>
      </c>
      <c r="HE148" s="7">
        <f>IF(GS148&lt;=PARAMETRELER!$D$6,0,HD148*0.00759)</f>
        <v>0</v>
      </c>
      <c r="HF148" s="20">
        <f t="shared" si="471"/>
        <v>17002.125</v>
      </c>
      <c r="HG148" s="21">
        <f t="shared" si="472"/>
        <v>4100.5124999999998</v>
      </c>
      <c r="HH148" s="21">
        <f t="shared" si="473"/>
        <v>400.05</v>
      </c>
      <c r="HI148" s="20">
        <f t="shared" si="474"/>
        <v>24503.0625</v>
      </c>
      <c r="HJ148" s="44">
        <f t="shared" si="475"/>
        <v>1000.125</v>
      </c>
      <c r="HK148" s="45">
        <f t="shared" si="476"/>
        <v>23502.9375</v>
      </c>
      <c r="HM148" s="2">
        <v>146</v>
      </c>
      <c r="HN148" s="2" t="str">
        <f t="shared" si="477"/>
        <v xml:space="preserve"> AD SOYAD 146</v>
      </c>
      <c r="HO148" s="7">
        <f t="shared" si="540"/>
        <v>20002.5</v>
      </c>
      <c r="HP148" s="11">
        <f>PARAMETRELER!$D$4</f>
        <v>150018.75</v>
      </c>
      <c r="HQ148" s="7">
        <f t="shared" si="541"/>
        <v>2800.3500000000004</v>
      </c>
      <c r="HR148" s="7">
        <f t="shared" si="542"/>
        <v>200.02500000000001</v>
      </c>
      <c r="HS148" s="7">
        <f t="shared" si="543"/>
        <v>17002.125</v>
      </c>
      <c r="HT148" s="7" cm="1">
        <f t="array" ref="HT148">SUMPRODUCT(--(SUM(G148,AC148,AY148,BU148,CQ148,DM148,EI148,FE148,GA148,GW148,HS148)&gt;PARAMETRELER!$D$21:$D$24), (SUM(G148,AC148,AY148,BU148,CQ148,DM148,EI148,FE148,GA148,GW148,HS148)-PARAMETRELER!$D$21:$D$24), {0.15;0.05;0.07;0.08})-SUM($H$2,H148,AD148,AZ148,BV148,CR148,DN148,EJ148,FF148,GB148,GX148)</f>
        <v>3400.4249999999993</v>
      </c>
      <c r="HU148" s="7">
        <f>PARAMETRELER!$D$18</f>
        <v>3400.4249999999993</v>
      </c>
      <c r="HV148" s="7">
        <f t="shared" si="544"/>
        <v>187023.375</v>
      </c>
      <c r="HW148" s="7">
        <f t="shared" si="545"/>
        <v>170021.25</v>
      </c>
      <c r="HX148" s="7">
        <f t="shared" si="546"/>
        <v>20002.5</v>
      </c>
      <c r="HY148" s="5">
        <f>PARAMETRELER!$D$6</f>
        <v>20002.5</v>
      </c>
      <c r="HZ148" s="7">
        <f t="shared" si="547"/>
        <v>0</v>
      </c>
      <c r="IA148" s="7">
        <f>IF(HO148&lt;=PARAMETRELER!$D$6,0,HZ148*0.00759)</f>
        <v>0</v>
      </c>
      <c r="IB148" s="20">
        <f t="shared" si="478"/>
        <v>17002.125</v>
      </c>
      <c r="IC148" s="21">
        <f t="shared" si="479"/>
        <v>4100.5124999999998</v>
      </c>
      <c r="ID148" s="21">
        <f t="shared" si="480"/>
        <v>400.05</v>
      </c>
      <c r="IE148" s="20">
        <f t="shared" si="481"/>
        <v>24503.0625</v>
      </c>
      <c r="IF148" s="44">
        <f t="shared" si="482"/>
        <v>1000.125</v>
      </c>
      <c r="IG148" s="45">
        <f t="shared" si="483"/>
        <v>23502.9375</v>
      </c>
      <c r="II148" s="2">
        <v>146</v>
      </c>
      <c r="IJ148" s="2" t="str">
        <f t="shared" si="484"/>
        <v xml:space="preserve"> AD SOYAD 146</v>
      </c>
      <c r="IK148" s="7">
        <f t="shared" si="548"/>
        <v>20002.5</v>
      </c>
      <c r="IL148" s="11">
        <f>PARAMETRELER!$D$4</f>
        <v>150018.75</v>
      </c>
      <c r="IM148" s="7">
        <f t="shared" si="549"/>
        <v>2800.3500000000004</v>
      </c>
      <c r="IN148" s="7">
        <f t="shared" si="550"/>
        <v>200.02500000000001</v>
      </c>
      <c r="IO148" s="7">
        <f t="shared" si="551"/>
        <v>17002.125</v>
      </c>
      <c r="IP148" s="7" cm="1">
        <f t="array" ref="IP148">SUMPRODUCT(--(SUM(G148,AC148,AY148,BU148,CQ148,DM148,EI148,FE148,GA148,GW148,HS148,IO148)&gt;PARAMETRELER!$D$21:$D$24), (SUM(G148,AC148,AY148,BU148,CQ148,DM148,EI148,FE148,GA148,GW148,HS148,IO148)-PARAMETRELER!$D$21:$D$24), {0.15;0.05;0.07;0.08})-SUM($H$2,H148,AD148,AZ148,BV148,CR148,DN148,EJ148,FF148,GB148,GX148,HT148)</f>
        <v>3400.4249999999993</v>
      </c>
      <c r="IQ148" s="7">
        <f>PARAMETRELER!$D$19</f>
        <v>3400.4249999999993</v>
      </c>
      <c r="IR148" s="7">
        <f t="shared" si="552"/>
        <v>204025.5</v>
      </c>
      <c r="IS148" s="7">
        <f t="shared" si="553"/>
        <v>187023.375</v>
      </c>
      <c r="IT148" s="7">
        <f t="shared" si="554"/>
        <v>20002.5</v>
      </c>
      <c r="IU148" s="5">
        <f>PARAMETRELER!$D$6</f>
        <v>20002.5</v>
      </c>
      <c r="IV148" s="7">
        <f t="shared" si="555"/>
        <v>0</v>
      </c>
      <c r="IW148" s="7">
        <f>IF(IK148&lt;=PARAMETRELER!$D$6,0,IV148*0.00759)</f>
        <v>0</v>
      </c>
      <c r="IX148" s="20">
        <f t="shared" si="485"/>
        <v>17002.125</v>
      </c>
      <c r="IY148" s="21">
        <f t="shared" si="486"/>
        <v>4100.5124999999998</v>
      </c>
      <c r="IZ148" s="21">
        <f t="shared" si="487"/>
        <v>400.05</v>
      </c>
      <c r="JA148" s="20">
        <f t="shared" si="488"/>
        <v>24503.0625</v>
      </c>
      <c r="JB148" s="44">
        <f t="shared" si="489"/>
        <v>1000.125</v>
      </c>
      <c r="JC148" s="45">
        <f t="shared" si="490"/>
        <v>23502.9375</v>
      </c>
    </row>
    <row r="149" spans="1:263" ht="15.6" x14ac:dyDescent="0.3">
      <c r="A149" s="3">
        <v>147</v>
      </c>
      <c r="B149" s="3" t="str">
        <f>'YILLIK MALİYET RAPORU'!B149</f>
        <v xml:space="preserve"> AD SOYAD 147</v>
      </c>
      <c r="C149" s="4">
        <f>'YILLIK MALİYET RAPORU'!C149</f>
        <v>20002.5</v>
      </c>
      <c r="D149" s="4">
        <f>PARAMETRELER!$D$4</f>
        <v>150018.75</v>
      </c>
      <c r="E149" s="4">
        <f t="shared" si="491"/>
        <v>2800.3500000000004</v>
      </c>
      <c r="F149" s="4">
        <f t="shared" si="492"/>
        <v>200.02500000000001</v>
      </c>
      <c r="G149" s="4">
        <f t="shared" si="493"/>
        <v>17002.125</v>
      </c>
      <c r="H149" s="4" cm="1">
        <f t="array" ref="H149">SUMPRODUCT(--(SUM(G149:G149)&gt;PARAMETRELER!$D$21:$D$24), (SUM(G149:G149)-PARAMETRELER!$D$21:$D$24), {0.15;0.05;0.07;0.08})-SUM($H$2:$H$2)</f>
        <v>2550.3187499999999</v>
      </c>
      <c r="I149" s="4">
        <f>PARAMETRELER!$D$8</f>
        <v>2550.3187499999999</v>
      </c>
      <c r="J149" s="4">
        <f t="shared" si="379"/>
        <v>17002.125</v>
      </c>
      <c r="K149" s="4">
        <v>0</v>
      </c>
      <c r="L149" s="4">
        <f t="shared" si="494"/>
        <v>20002.5</v>
      </c>
      <c r="M149" s="4">
        <f>PARAMETRELER!$D$6</f>
        <v>20002.5</v>
      </c>
      <c r="N149" s="4">
        <f t="shared" si="502"/>
        <v>0</v>
      </c>
      <c r="O149" s="4">
        <f>IF(C149&lt;=PARAMETRELER!$D$6,0,N149*0.00759)</f>
        <v>0</v>
      </c>
      <c r="P149" s="20">
        <f t="shared" si="495"/>
        <v>17002.125</v>
      </c>
      <c r="Q149" s="21">
        <f t="shared" si="496"/>
        <v>4100.5124999999998</v>
      </c>
      <c r="R149" s="21">
        <f t="shared" si="497"/>
        <v>400.05</v>
      </c>
      <c r="S149" s="22">
        <f t="shared" si="498"/>
        <v>24503.0625</v>
      </c>
      <c r="T149" s="44">
        <f t="shared" si="499"/>
        <v>1000.125</v>
      </c>
      <c r="U149" s="45">
        <f t="shared" si="380"/>
        <v>23502.9375</v>
      </c>
      <c r="W149" s="3">
        <v>147</v>
      </c>
      <c r="X149" s="3" t="str">
        <f t="shared" si="500"/>
        <v xml:space="preserve"> AD SOYAD 147</v>
      </c>
      <c r="Y149" s="4">
        <f t="shared" si="501"/>
        <v>20002.5</v>
      </c>
      <c r="Z149" s="4">
        <f>PARAMETRELER!$D$4</f>
        <v>150018.75</v>
      </c>
      <c r="AA149" s="4">
        <f t="shared" si="381"/>
        <v>2800.3500000000004</v>
      </c>
      <c r="AB149" s="4">
        <f t="shared" si="382"/>
        <v>200.02500000000001</v>
      </c>
      <c r="AC149" s="4">
        <f t="shared" si="383"/>
        <v>17002.125</v>
      </c>
      <c r="AD149" s="4" cm="1">
        <f t="array" ref="AD149">SUMPRODUCT(--(SUM(G149,AC149)&gt;PARAMETRELER!$D$21:$D$24), (SUM(G149,AC149)-PARAMETRELER!$D$21:$D$24), {0.15;0.05;0.07;0.08})-SUM($H$2,H149)</f>
        <v>2550.3187499999999</v>
      </c>
      <c r="AE149" s="4">
        <f>PARAMETRELER!$D$9</f>
        <v>2550.3187499999999</v>
      </c>
      <c r="AF149" s="4">
        <f t="shared" si="384"/>
        <v>34004.25</v>
      </c>
      <c r="AG149" s="4">
        <f t="shared" si="385"/>
        <v>17002.125</v>
      </c>
      <c r="AH149" s="4">
        <f t="shared" si="386"/>
        <v>20002.5</v>
      </c>
      <c r="AI149" s="4">
        <f>PARAMETRELER!$D$6</f>
        <v>20002.5</v>
      </c>
      <c r="AJ149" s="4">
        <f t="shared" si="503"/>
        <v>0</v>
      </c>
      <c r="AK149" s="4">
        <f>IF(Y149&lt;=PARAMETRELER!$D$6,0,AJ149*0.00759)</f>
        <v>0</v>
      </c>
      <c r="AL149" s="20">
        <f t="shared" si="387"/>
        <v>17002.125</v>
      </c>
      <c r="AM149" s="21">
        <f t="shared" si="388"/>
        <v>4100.5124999999998</v>
      </c>
      <c r="AN149" s="21">
        <f t="shared" si="389"/>
        <v>400.05</v>
      </c>
      <c r="AO149" s="22">
        <f t="shared" si="390"/>
        <v>24503.0625</v>
      </c>
      <c r="AP149" s="44">
        <f t="shared" si="391"/>
        <v>1000.125</v>
      </c>
      <c r="AQ149" s="45">
        <f t="shared" si="392"/>
        <v>23502.9375</v>
      </c>
      <c r="AS149" s="3">
        <v>147</v>
      </c>
      <c r="AT149" s="3" t="str">
        <f t="shared" si="393"/>
        <v xml:space="preserve"> AD SOYAD 147</v>
      </c>
      <c r="AU149" s="4">
        <f t="shared" si="394"/>
        <v>20002.5</v>
      </c>
      <c r="AV149" s="4">
        <f>PARAMETRELER!$D$4</f>
        <v>150018.75</v>
      </c>
      <c r="AW149" s="4">
        <f t="shared" si="395"/>
        <v>2800.3500000000004</v>
      </c>
      <c r="AX149" s="4">
        <f t="shared" si="396"/>
        <v>200.02500000000001</v>
      </c>
      <c r="AY149" s="4">
        <f t="shared" si="397"/>
        <v>17002.125</v>
      </c>
      <c r="AZ149" s="4" cm="1">
        <f t="array" ref="AZ149">SUMPRODUCT(--(SUM(G149,AC149,AY149)&gt;PARAMETRELER!$D$21:$D$24), (SUM(G149,AC149,AY149)-PARAMETRELER!$D$21:$D$24), {0.15;0.05;0.07;0.08})-SUM($H$2,H149,AD149)</f>
        <v>2550.3187499999995</v>
      </c>
      <c r="BA149" s="4">
        <f>PARAMETRELER!$D$10</f>
        <v>2550.3187499999995</v>
      </c>
      <c r="BB149" s="4">
        <f t="shared" si="398"/>
        <v>51006.375</v>
      </c>
      <c r="BC149" s="4">
        <f t="shared" si="399"/>
        <v>34004.25</v>
      </c>
      <c r="BD149" s="4">
        <f t="shared" si="400"/>
        <v>20002.5</v>
      </c>
      <c r="BE149" s="4">
        <f>PARAMETRELER!$D$6</f>
        <v>20002.5</v>
      </c>
      <c r="BF149" s="4">
        <f t="shared" si="504"/>
        <v>0</v>
      </c>
      <c r="BG149" s="4">
        <f>IF(AU149&lt;=PARAMETRELER!$D$6,0,BF149*0.00759)</f>
        <v>0</v>
      </c>
      <c r="BH149" s="20">
        <f t="shared" si="401"/>
        <v>17002.125</v>
      </c>
      <c r="BI149" s="21">
        <f t="shared" si="402"/>
        <v>4100.5124999999998</v>
      </c>
      <c r="BJ149" s="21">
        <f t="shared" si="403"/>
        <v>400.05</v>
      </c>
      <c r="BK149" s="22">
        <f t="shared" si="404"/>
        <v>24503.0625</v>
      </c>
      <c r="BL149" s="44">
        <f t="shared" si="405"/>
        <v>1000.125</v>
      </c>
      <c r="BM149" s="45">
        <f t="shared" si="406"/>
        <v>23502.9375</v>
      </c>
      <c r="BO149" s="3">
        <v>147</v>
      </c>
      <c r="BP149" s="3" t="str">
        <f t="shared" si="407"/>
        <v xml:space="preserve"> AD SOYAD 147</v>
      </c>
      <c r="BQ149" s="4">
        <f t="shared" si="408"/>
        <v>20002.5</v>
      </c>
      <c r="BR149" s="4">
        <f>PARAMETRELER!$D$4</f>
        <v>150018.75</v>
      </c>
      <c r="BS149" s="4">
        <f t="shared" si="409"/>
        <v>2800.3500000000004</v>
      </c>
      <c r="BT149" s="4">
        <f t="shared" si="410"/>
        <v>200.02500000000001</v>
      </c>
      <c r="BU149" s="4">
        <f t="shared" si="411"/>
        <v>17002.125</v>
      </c>
      <c r="BV149" s="4" cm="1">
        <f t="array" ref="BV149">SUMPRODUCT(--(SUM(G149,AC149,AY149,BU149)&gt;PARAMETRELER!$D$21:$D$24), (SUM(G149,AC149,AY149,BU149)-PARAMETRELER!$D$21:$D$24), {0.15;0.05;0.07;0.08})-SUM($H$2,H149,AD149,AZ149)</f>
        <v>2550.3187500000004</v>
      </c>
      <c r="BW149" s="4">
        <f>PARAMETRELER!$D$11</f>
        <v>2550.3187500000004</v>
      </c>
      <c r="BX149" s="4">
        <f t="shared" si="412"/>
        <v>68008.5</v>
      </c>
      <c r="BY149" s="4">
        <f t="shared" si="413"/>
        <v>51006.375</v>
      </c>
      <c r="BZ149" s="4">
        <f t="shared" si="414"/>
        <v>20002.5</v>
      </c>
      <c r="CA149" s="4">
        <f>PARAMETRELER!$D$6</f>
        <v>20002.5</v>
      </c>
      <c r="CB149" s="4">
        <f t="shared" si="505"/>
        <v>0</v>
      </c>
      <c r="CC149" s="4">
        <f>IF(BQ149&lt;=PARAMETRELER!$D$6,0,CB149*0.00759)</f>
        <v>0</v>
      </c>
      <c r="CD149" s="20">
        <f t="shared" si="415"/>
        <v>17002.125</v>
      </c>
      <c r="CE149" s="21">
        <f t="shared" si="416"/>
        <v>4100.5124999999998</v>
      </c>
      <c r="CF149" s="21">
        <f t="shared" si="417"/>
        <v>400.05</v>
      </c>
      <c r="CG149" s="22">
        <f t="shared" si="418"/>
        <v>24503.0625</v>
      </c>
      <c r="CH149" s="44">
        <f t="shared" si="419"/>
        <v>1000.125</v>
      </c>
      <c r="CI149" s="45">
        <f t="shared" si="420"/>
        <v>23502.9375</v>
      </c>
      <c r="CK149" s="3">
        <v>147</v>
      </c>
      <c r="CL149" s="3" t="str">
        <f t="shared" si="421"/>
        <v xml:space="preserve"> AD SOYAD 147</v>
      </c>
      <c r="CM149" s="4">
        <f t="shared" si="422"/>
        <v>20002.5</v>
      </c>
      <c r="CN149" s="4">
        <f>PARAMETRELER!$D$4</f>
        <v>150018.75</v>
      </c>
      <c r="CO149" s="4">
        <f t="shared" si="423"/>
        <v>2800.3500000000004</v>
      </c>
      <c r="CP149" s="4">
        <f t="shared" si="424"/>
        <v>200.02500000000001</v>
      </c>
      <c r="CQ149" s="4">
        <f t="shared" si="425"/>
        <v>17002.125</v>
      </c>
      <c r="CR149" s="4" cm="1">
        <f t="array" ref="CR149">SUMPRODUCT(--(SUM(G149,AC149,AY149,BU149,CQ149)&gt;PARAMETRELER!$D$21:$D$24), (SUM(G149,AC149,AY149,BU149,CQ149)-PARAMETRELER!$D$21:$D$24), {0.15;0.05;0.07;0.08})-SUM($H$2,H149,AD149,AZ149,BV149)</f>
        <v>2550.3187500000004</v>
      </c>
      <c r="CS149" s="4">
        <f>PARAMETRELER!$D$12</f>
        <v>2550.3187500000004</v>
      </c>
      <c r="CT149" s="4">
        <f t="shared" si="426"/>
        <v>85010.625</v>
      </c>
      <c r="CU149" s="4">
        <f t="shared" si="427"/>
        <v>68008.5</v>
      </c>
      <c r="CV149" s="4">
        <f t="shared" si="428"/>
        <v>20002.5</v>
      </c>
      <c r="CW149" s="4">
        <f>PARAMETRELER!$D$6</f>
        <v>20002.5</v>
      </c>
      <c r="CX149" s="4">
        <f t="shared" si="506"/>
        <v>0</v>
      </c>
      <c r="CY149" s="4">
        <f>IF(CM149&lt;=PARAMETRELER!$D$6,0,CX149*0.00759)</f>
        <v>0</v>
      </c>
      <c r="CZ149" s="20">
        <f t="shared" si="429"/>
        <v>17002.125</v>
      </c>
      <c r="DA149" s="21">
        <f t="shared" si="430"/>
        <v>4100.5124999999998</v>
      </c>
      <c r="DB149" s="21">
        <f t="shared" si="431"/>
        <v>400.05</v>
      </c>
      <c r="DC149" s="22">
        <f t="shared" si="432"/>
        <v>24503.0625</v>
      </c>
      <c r="DD149" s="44">
        <f t="shared" si="433"/>
        <v>1000.125</v>
      </c>
      <c r="DE149" s="45">
        <f t="shared" si="434"/>
        <v>23502.9375</v>
      </c>
      <c r="DG149" s="3">
        <v>147</v>
      </c>
      <c r="DH149" s="3" t="str">
        <f t="shared" si="435"/>
        <v xml:space="preserve"> AD SOYAD 147</v>
      </c>
      <c r="DI149" s="4">
        <f t="shared" si="436"/>
        <v>20002.5</v>
      </c>
      <c r="DJ149" s="4">
        <f>PARAMETRELER!$D$4</f>
        <v>150018.75</v>
      </c>
      <c r="DK149" s="4">
        <f t="shared" si="437"/>
        <v>2800.3500000000004</v>
      </c>
      <c r="DL149" s="4">
        <f t="shared" si="438"/>
        <v>200.02500000000001</v>
      </c>
      <c r="DM149" s="4">
        <f t="shared" si="439"/>
        <v>17002.125</v>
      </c>
      <c r="DN149" s="4" cm="1">
        <f t="array" ref="DN149">SUMPRODUCT(--(SUM(G149,AC149,AY149,BU149,CQ149,DM149)&gt;PARAMETRELER!$D$21:$D$24), (SUM(G149,AC149,AY149,BU149,CQ149,DM149)-PARAMETRELER!$D$21:$D$24), {0.15;0.05;0.07;0.08})-SUM($H$2,H149,AD149,AZ149,BV149,CR149)</f>
        <v>2550.3187499999985</v>
      </c>
      <c r="DO149" s="4">
        <f>PARAMETRELER!$D$13</f>
        <v>2550.3187499999985</v>
      </c>
      <c r="DP149" s="4">
        <f t="shared" si="440"/>
        <v>102012.75</v>
      </c>
      <c r="DQ149" s="4">
        <f t="shared" si="441"/>
        <v>85010.625</v>
      </c>
      <c r="DR149" s="4">
        <f t="shared" si="442"/>
        <v>20002.5</v>
      </c>
      <c r="DS149" s="4">
        <f>PARAMETRELER!$D$6</f>
        <v>20002.5</v>
      </c>
      <c r="DT149" s="4">
        <f t="shared" si="507"/>
        <v>0</v>
      </c>
      <c r="DU149" s="4">
        <f>IF(DI149&lt;=PARAMETRELER!$D$6,0,DT149*0.00759)</f>
        <v>0</v>
      </c>
      <c r="DV149" s="20">
        <f t="shared" si="443"/>
        <v>17002.125</v>
      </c>
      <c r="DW149" s="21">
        <f t="shared" si="444"/>
        <v>4100.5124999999998</v>
      </c>
      <c r="DX149" s="21">
        <f t="shared" si="445"/>
        <v>400.05</v>
      </c>
      <c r="DY149" s="22">
        <f t="shared" si="446"/>
        <v>24503.0625</v>
      </c>
      <c r="DZ149" s="44">
        <f t="shared" si="447"/>
        <v>1000.125</v>
      </c>
      <c r="EA149" s="45">
        <f t="shared" si="448"/>
        <v>23502.9375</v>
      </c>
      <c r="EC149" s="3">
        <v>147</v>
      </c>
      <c r="ED149" s="3" t="str">
        <f t="shared" si="449"/>
        <v xml:space="preserve"> AD SOYAD 147</v>
      </c>
      <c r="EE149" s="4">
        <f t="shared" si="508"/>
        <v>20002.5</v>
      </c>
      <c r="EF149" s="4">
        <f>PARAMETRELER!$D$4</f>
        <v>150018.75</v>
      </c>
      <c r="EG149" s="4">
        <f t="shared" si="509"/>
        <v>2800.3500000000004</v>
      </c>
      <c r="EH149" s="4">
        <f t="shared" si="510"/>
        <v>200.02500000000001</v>
      </c>
      <c r="EI149" s="4">
        <f t="shared" si="511"/>
        <v>17002.125</v>
      </c>
      <c r="EJ149" s="4" cm="1">
        <f t="array" ref="EJ149">SUMPRODUCT(--(SUM(G149,AC149,AY149,BU149,CQ149,DM149,EI149)&gt;PARAMETRELER!$D$21:$D$24), (SUM(G149,AC149,AY149,BU149,CQ149,DM149,EI149)-PARAMETRELER!$D$21:$D$24), {0.15;0.05;0.07;0.08})-SUM($H$2,H149,AD149,AZ149,BV149,CR149,DN149)</f>
        <v>3001.0625000000036</v>
      </c>
      <c r="EK149" s="4">
        <f>PARAMETRELER!$D$14</f>
        <v>3001.0625000000036</v>
      </c>
      <c r="EL149" s="4">
        <f t="shared" si="512"/>
        <v>119014.875</v>
      </c>
      <c r="EM149" s="4">
        <f t="shared" si="513"/>
        <v>102012.75</v>
      </c>
      <c r="EN149" s="4">
        <f t="shared" si="514"/>
        <v>20002.5</v>
      </c>
      <c r="EO149" s="4">
        <f>PARAMETRELER!$D$6</f>
        <v>20002.5</v>
      </c>
      <c r="EP149" s="4">
        <f t="shared" si="515"/>
        <v>0</v>
      </c>
      <c r="EQ149" s="4">
        <f>IF(EE149&lt;=PARAMETRELER!$D$6,0,EP149*0.00759)</f>
        <v>0</v>
      </c>
      <c r="ER149" s="20">
        <f t="shared" si="450"/>
        <v>17002.125</v>
      </c>
      <c r="ES149" s="21">
        <f t="shared" si="451"/>
        <v>4100.5124999999998</v>
      </c>
      <c r="ET149" s="21">
        <f t="shared" si="452"/>
        <v>400.05</v>
      </c>
      <c r="EU149" s="22">
        <f t="shared" si="453"/>
        <v>24503.0625</v>
      </c>
      <c r="EV149" s="44">
        <f t="shared" si="454"/>
        <v>1000.125</v>
      </c>
      <c r="EW149" s="45">
        <f t="shared" si="455"/>
        <v>23502.9375</v>
      </c>
      <c r="EY149" s="3">
        <v>147</v>
      </c>
      <c r="EZ149" s="3" t="str">
        <f t="shared" si="456"/>
        <v xml:space="preserve"> AD SOYAD 147</v>
      </c>
      <c r="FA149" s="4">
        <f t="shared" si="516"/>
        <v>20002.5</v>
      </c>
      <c r="FB149" s="4">
        <f>PARAMETRELER!$D$4</f>
        <v>150018.75</v>
      </c>
      <c r="FC149" s="4">
        <f t="shared" si="517"/>
        <v>2800.3500000000004</v>
      </c>
      <c r="FD149" s="4">
        <f t="shared" si="518"/>
        <v>200.02500000000001</v>
      </c>
      <c r="FE149" s="4">
        <f t="shared" si="519"/>
        <v>17002.125</v>
      </c>
      <c r="FF149" s="4" cm="1">
        <f t="array" ref="FF149">SUMPRODUCT(--(SUM(G149,AC149,AY149,BU149,CQ149,DM149,EI149,FE149)&gt;PARAMETRELER!$D$21:$D$24), (SUM(G149,AC149,AY149,BU149,CQ149,DM149,EI149,FE149)-PARAMETRELER!$D$21:$D$24), {0.15;0.05;0.07;0.08})-SUM($H$2,H149,AD149,AZ149,BV149,CR149,DN149,EJ149)</f>
        <v>3400.4249999999956</v>
      </c>
      <c r="FG149" s="4">
        <f>PARAMETRELER!$D$15</f>
        <v>3400.4249999999956</v>
      </c>
      <c r="FH149" s="4">
        <f t="shared" si="520"/>
        <v>136017</v>
      </c>
      <c r="FI149" s="4">
        <f t="shared" si="521"/>
        <v>119014.875</v>
      </c>
      <c r="FJ149" s="4">
        <f t="shared" si="522"/>
        <v>20002.5</v>
      </c>
      <c r="FK149" s="4">
        <f>PARAMETRELER!$D$6</f>
        <v>20002.5</v>
      </c>
      <c r="FL149" s="4">
        <f t="shared" si="523"/>
        <v>0</v>
      </c>
      <c r="FM149" s="4">
        <f>IF(FA149&lt;=PARAMETRELER!$D$6,0,FL149*0.00759)</f>
        <v>0</v>
      </c>
      <c r="FN149" s="20">
        <f t="shared" si="457"/>
        <v>17002.125</v>
      </c>
      <c r="FO149" s="21">
        <f t="shared" si="458"/>
        <v>4100.5124999999998</v>
      </c>
      <c r="FP149" s="21">
        <f t="shared" si="459"/>
        <v>400.05</v>
      </c>
      <c r="FQ149" s="22">
        <f t="shared" si="460"/>
        <v>24503.0625</v>
      </c>
      <c r="FR149" s="44">
        <f t="shared" si="461"/>
        <v>1000.125</v>
      </c>
      <c r="FS149" s="45">
        <f t="shared" si="462"/>
        <v>23502.9375</v>
      </c>
      <c r="FU149" s="3">
        <v>147</v>
      </c>
      <c r="FV149" s="3" t="str">
        <f t="shared" si="463"/>
        <v xml:space="preserve"> AD SOYAD 147</v>
      </c>
      <c r="FW149" s="4">
        <f t="shared" si="524"/>
        <v>20002.5</v>
      </c>
      <c r="FX149" s="4">
        <f>PARAMETRELER!$D$4</f>
        <v>150018.75</v>
      </c>
      <c r="FY149" s="4">
        <f t="shared" si="525"/>
        <v>2800.3500000000004</v>
      </c>
      <c r="FZ149" s="4">
        <f t="shared" si="526"/>
        <v>200.02500000000001</v>
      </c>
      <c r="GA149" s="4">
        <f t="shared" si="527"/>
        <v>17002.125</v>
      </c>
      <c r="GB149" s="4" cm="1">
        <f t="array" ref="GB149">SUMPRODUCT(--(SUM(G149,AC149,AY149,BU149,CQ149,DM149,EI149,FE149,GA149)&gt;PARAMETRELER!$D$21:$D$24), (SUM(G149,AC149,AY149,BU149,CQ149,DM149,EI149,FE149,GA149)-PARAMETRELER!$D$21:$D$24), {0.15;0.05;0.07;0.08})-SUM($H$2,H149,AD149,AZ149,BV149,CR149,DN149,EJ149,FF149)</f>
        <v>3400.4249999999993</v>
      </c>
      <c r="GC149" s="4">
        <f>PARAMETRELER!$D$16</f>
        <v>3400.4249999999993</v>
      </c>
      <c r="GD149" s="4">
        <f t="shared" si="528"/>
        <v>153019.125</v>
      </c>
      <c r="GE149" s="4">
        <f t="shared" si="529"/>
        <v>136017</v>
      </c>
      <c r="GF149" s="4">
        <f t="shared" si="530"/>
        <v>20002.5</v>
      </c>
      <c r="GG149" s="4">
        <f>PARAMETRELER!$D$6</f>
        <v>20002.5</v>
      </c>
      <c r="GH149" s="4">
        <f t="shared" si="531"/>
        <v>0</v>
      </c>
      <c r="GI149" s="4">
        <f>IF(FW149&lt;=PARAMETRELER!$D$6,0,GH149*0.00759)</f>
        <v>0</v>
      </c>
      <c r="GJ149" s="20">
        <f t="shared" si="464"/>
        <v>17002.125</v>
      </c>
      <c r="GK149" s="21">
        <f t="shared" si="465"/>
        <v>4100.5124999999998</v>
      </c>
      <c r="GL149" s="21">
        <f t="shared" si="466"/>
        <v>400.05</v>
      </c>
      <c r="GM149" s="22">
        <f t="shared" si="467"/>
        <v>24503.0625</v>
      </c>
      <c r="GN149" s="44">
        <f t="shared" si="468"/>
        <v>1000.125</v>
      </c>
      <c r="GO149" s="45">
        <f t="shared" si="469"/>
        <v>23502.9375</v>
      </c>
      <c r="GQ149" s="3">
        <v>147</v>
      </c>
      <c r="GR149" s="3" t="str">
        <f t="shared" si="470"/>
        <v xml:space="preserve"> AD SOYAD 147</v>
      </c>
      <c r="GS149" s="4">
        <f t="shared" si="532"/>
        <v>20002.5</v>
      </c>
      <c r="GT149" s="4">
        <f>PARAMETRELER!$D$4</f>
        <v>150018.75</v>
      </c>
      <c r="GU149" s="4">
        <f t="shared" si="533"/>
        <v>2800.3500000000004</v>
      </c>
      <c r="GV149" s="4">
        <f t="shared" si="534"/>
        <v>200.02500000000001</v>
      </c>
      <c r="GW149" s="4">
        <f t="shared" si="535"/>
        <v>17002.125</v>
      </c>
      <c r="GX149" s="4" cm="1">
        <f t="array" ref="GX149">SUMPRODUCT(--(SUM(G149,AC149,AY149,BU149,CQ149,DM149,EI149,FE149,GA149,GW149)&gt;PARAMETRELER!$D$21:$D$24), (SUM(G149,AC149,AY149,BU149,CQ149,DM149,EI149,FE149,GA149,GW149)-PARAMETRELER!$D$21:$D$24), {0.15;0.05;0.07;0.08})-SUM($H$2,H149,AD149,AZ149,BV149,CR149,DN149,EJ149,FF149,GB149)</f>
        <v>3400.4250000000029</v>
      </c>
      <c r="GY149" s="4">
        <f>PARAMETRELER!$D$17</f>
        <v>3400.4250000000029</v>
      </c>
      <c r="GZ149" s="4">
        <f t="shared" si="536"/>
        <v>170021.25</v>
      </c>
      <c r="HA149" s="4">
        <f t="shared" si="537"/>
        <v>153019.125</v>
      </c>
      <c r="HB149" s="4">
        <f t="shared" si="538"/>
        <v>20002.5</v>
      </c>
      <c r="HC149" s="4">
        <f>PARAMETRELER!$D$6</f>
        <v>20002.5</v>
      </c>
      <c r="HD149" s="4">
        <f t="shared" si="539"/>
        <v>0</v>
      </c>
      <c r="HE149" s="4">
        <f>IF(GS149&lt;=PARAMETRELER!$D$6,0,HD149*0.00759)</f>
        <v>0</v>
      </c>
      <c r="HF149" s="20">
        <f t="shared" si="471"/>
        <v>17002.125</v>
      </c>
      <c r="HG149" s="21">
        <f t="shared" si="472"/>
        <v>4100.5124999999998</v>
      </c>
      <c r="HH149" s="21">
        <f t="shared" si="473"/>
        <v>400.05</v>
      </c>
      <c r="HI149" s="22">
        <f t="shared" si="474"/>
        <v>24503.0625</v>
      </c>
      <c r="HJ149" s="44">
        <f t="shared" si="475"/>
        <v>1000.125</v>
      </c>
      <c r="HK149" s="45">
        <f t="shared" si="476"/>
        <v>23502.9375</v>
      </c>
      <c r="HM149" s="3">
        <v>147</v>
      </c>
      <c r="HN149" s="3" t="str">
        <f t="shared" si="477"/>
        <v xml:space="preserve"> AD SOYAD 147</v>
      </c>
      <c r="HO149" s="4">
        <f t="shared" si="540"/>
        <v>20002.5</v>
      </c>
      <c r="HP149" s="4">
        <f>PARAMETRELER!$D$4</f>
        <v>150018.75</v>
      </c>
      <c r="HQ149" s="4">
        <f t="shared" si="541"/>
        <v>2800.3500000000004</v>
      </c>
      <c r="HR149" s="4">
        <f t="shared" si="542"/>
        <v>200.02500000000001</v>
      </c>
      <c r="HS149" s="4">
        <f t="shared" si="543"/>
        <v>17002.125</v>
      </c>
      <c r="HT149" s="4" cm="1">
        <f t="array" ref="HT149">SUMPRODUCT(--(SUM(G149,AC149,AY149,BU149,CQ149,DM149,EI149,FE149,GA149,GW149,HS149)&gt;PARAMETRELER!$D$21:$D$24), (SUM(G149,AC149,AY149,BU149,CQ149,DM149,EI149,FE149,GA149,GW149,HS149)-PARAMETRELER!$D$21:$D$24), {0.15;0.05;0.07;0.08})-SUM($H$2,H149,AD149,AZ149,BV149,CR149,DN149,EJ149,FF149,GB149,GX149)</f>
        <v>3400.4249999999993</v>
      </c>
      <c r="HU149" s="4">
        <f>PARAMETRELER!$D$18</f>
        <v>3400.4249999999993</v>
      </c>
      <c r="HV149" s="4">
        <f t="shared" si="544"/>
        <v>187023.375</v>
      </c>
      <c r="HW149" s="4">
        <f t="shared" si="545"/>
        <v>170021.25</v>
      </c>
      <c r="HX149" s="4">
        <f t="shared" si="546"/>
        <v>20002.5</v>
      </c>
      <c r="HY149" s="4">
        <f>PARAMETRELER!$D$6</f>
        <v>20002.5</v>
      </c>
      <c r="HZ149" s="4">
        <f t="shared" si="547"/>
        <v>0</v>
      </c>
      <c r="IA149" s="4">
        <f>IF(HO149&lt;=PARAMETRELER!$D$6,0,HZ149*0.00759)</f>
        <v>0</v>
      </c>
      <c r="IB149" s="20">
        <f t="shared" si="478"/>
        <v>17002.125</v>
      </c>
      <c r="IC149" s="21">
        <f t="shared" si="479"/>
        <v>4100.5124999999998</v>
      </c>
      <c r="ID149" s="21">
        <f t="shared" si="480"/>
        <v>400.05</v>
      </c>
      <c r="IE149" s="22">
        <f t="shared" si="481"/>
        <v>24503.0625</v>
      </c>
      <c r="IF149" s="44">
        <f t="shared" si="482"/>
        <v>1000.125</v>
      </c>
      <c r="IG149" s="45">
        <f t="shared" si="483"/>
        <v>23502.9375</v>
      </c>
      <c r="II149" s="3">
        <v>147</v>
      </c>
      <c r="IJ149" s="3" t="str">
        <f t="shared" si="484"/>
        <v xml:space="preserve"> AD SOYAD 147</v>
      </c>
      <c r="IK149" s="4">
        <f t="shared" si="548"/>
        <v>20002.5</v>
      </c>
      <c r="IL149" s="4">
        <f>PARAMETRELER!$D$4</f>
        <v>150018.75</v>
      </c>
      <c r="IM149" s="4">
        <f t="shared" si="549"/>
        <v>2800.3500000000004</v>
      </c>
      <c r="IN149" s="4">
        <f t="shared" si="550"/>
        <v>200.02500000000001</v>
      </c>
      <c r="IO149" s="4">
        <f t="shared" si="551"/>
        <v>17002.125</v>
      </c>
      <c r="IP149" s="4" cm="1">
        <f t="array" ref="IP149">SUMPRODUCT(--(SUM(G149,AC149,AY149,BU149,CQ149,DM149,EI149,FE149,GA149,GW149,HS149,IO149)&gt;PARAMETRELER!$D$21:$D$24), (SUM(G149,AC149,AY149,BU149,CQ149,DM149,EI149,FE149,GA149,GW149,HS149,IO149)-PARAMETRELER!$D$21:$D$24), {0.15;0.05;0.07;0.08})-SUM($H$2,H149,AD149,AZ149,BV149,CR149,DN149,EJ149,FF149,GB149,GX149,HT149)</f>
        <v>3400.4249999999993</v>
      </c>
      <c r="IQ149" s="4">
        <f>PARAMETRELER!$D$19</f>
        <v>3400.4249999999993</v>
      </c>
      <c r="IR149" s="4">
        <f t="shared" si="552"/>
        <v>204025.5</v>
      </c>
      <c r="IS149" s="4">
        <f t="shared" si="553"/>
        <v>187023.375</v>
      </c>
      <c r="IT149" s="4">
        <f t="shared" si="554"/>
        <v>20002.5</v>
      </c>
      <c r="IU149" s="4">
        <f>PARAMETRELER!$D$6</f>
        <v>20002.5</v>
      </c>
      <c r="IV149" s="4">
        <f t="shared" si="555"/>
        <v>0</v>
      </c>
      <c r="IW149" s="4">
        <f>IF(IK149&lt;=PARAMETRELER!$D$6,0,IV149*0.00759)</f>
        <v>0</v>
      </c>
      <c r="IX149" s="20">
        <f t="shared" si="485"/>
        <v>17002.125</v>
      </c>
      <c r="IY149" s="21">
        <f t="shared" si="486"/>
        <v>4100.5124999999998</v>
      </c>
      <c r="IZ149" s="21">
        <f t="shared" si="487"/>
        <v>400.05</v>
      </c>
      <c r="JA149" s="22">
        <f t="shared" si="488"/>
        <v>24503.0625</v>
      </c>
      <c r="JB149" s="44">
        <f t="shared" si="489"/>
        <v>1000.125</v>
      </c>
      <c r="JC149" s="45">
        <f t="shared" si="490"/>
        <v>23502.9375</v>
      </c>
    </row>
    <row r="150" spans="1:263" ht="15.6" x14ac:dyDescent="0.3">
      <c r="A150" s="2">
        <v>148</v>
      </c>
      <c r="B150" s="2" t="str">
        <f>'YILLIK MALİYET RAPORU'!B150</f>
        <v xml:space="preserve"> AD SOYAD 148</v>
      </c>
      <c r="C150" s="7">
        <f>'YILLIK MALİYET RAPORU'!C150</f>
        <v>20002.5</v>
      </c>
      <c r="D150" s="11">
        <f>PARAMETRELER!$D$4</f>
        <v>150018.75</v>
      </c>
      <c r="E150" s="7">
        <f t="shared" si="491"/>
        <v>2800.3500000000004</v>
      </c>
      <c r="F150" s="7">
        <f t="shared" si="492"/>
        <v>200.02500000000001</v>
      </c>
      <c r="G150" s="7">
        <f t="shared" si="493"/>
        <v>17002.125</v>
      </c>
      <c r="H150" s="7" cm="1">
        <f t="array" ref="H150">SUMPRODUCT(--(SUM(G150:G150)&gt;PARAMETRELER!$D$21:$D$24), (SUM(G150:G150)-PARAMETRELER!$D$21:$D$24), {0.15;0.05;0.07;0.08})-SUM($H$2:$H$2)</f>
        <v>2550.3187499999999</v>
      </c>
      <c r="I150" s="7">
        <f>PARAMETRELER!$D$8</f>
        <v>2550.3187499999999</v>
      </c>
      <c r="J150" s="7">
        <f t="shared" si="379"/>
        <v>17002.125</v>
      </c>
      <c r="K150" s="7">
        <v>0</v>
      </c>
      <c r="L150" s="7">
        <f t="shared" si="494"/>
        <v>20002.5</v>
      </c>
      <c r="M150" s="5">
        <f>PARAMETRELER!$D$6</f>
        <v>20002.5</v>
      </c>
      <c r="N150" s="7">
        <f t="shared" si="502"/>
        <v>0</v>
      </c>
      <c r="O150" s="7">
        <f>IF(C150&lt;=PARAMETRELER!$D$6,0,N150*0.00759)</f>
        <v>0</v>
      </c>
      <c r="P150" s="20">
        <f t="shared" si="495"/>
        <v>17002.125</v>
      </c>
      <c r="Q150" s="21">
        <f t="shared" si="496"/>
        <v>4100.5124999999998</v>
      </c>
      <c r="R150" s="21">
        <f t="shared" si="497"/>
        <v>400.05</v>
      </c>
      <c r="S150" s="20">
        <f t="shared" si="498"/>
        <v>24503.0625</v>
      </c>
      <c r="T150" s="44">
        <f t="shared" si="499"/>
        <v>1000.125</v>
      </c>
      <c r="U150" s="45">
        <f t="shared" si="380"/>
        <v>23502.9375</v>
      </c>
      <c r="W150" s="2">
        <v>148</v>
      </c>
      <c r="X150" s="2" t="str">
        <f t="shared" si="500"/>
        <v xml:space="preserve"> AD SOYAD 148</v>
      </c>
      <c r="Y150" s="7">
        <f t="shared" si="501"/>
        <v>20002.5</v>
      </c>
      <c r="Z150" s="11">
        <f>PARAMETRELER!$D$4</f>
        <v>150018.75</v>
      </c>
      <c r="AA150" s="7">
        <f t="shared" si="381"/>
        <v>2800.3500000000004</v>
      </c>
      <c r="AB150" s="7">
        <f t="shared" si="382"/>
        <v>200.02500000000001</v>
      </c>
      <c r="AC150" s="7">
        <f t="shared" si="383"/>
        <v>17002.125</v>
      </c>
      <c r="AD150" s="7" cm="1">
        <f t="array" ref="AD150">SUMPRODUCT(--(SUM(G150,AC150)&gt;PARAMETRELER!$D$21:$D$24), (SUM(G150,AC150)-PARAMETRELER!$D$21:$D$24), {0.15;0.05;0.07;0.08})-SUM($H$2,H150)</f>
        <v>2550.3187499999999</v>
      </c>
      <c r="AE150" s="7">
        <f>PARAMETRELER!$D$9</f>
        <v>2550.3187499999999</v>
      </c>
      <c r="AF150" s="7">
        <f t="shared" si="384"/>
        <v>34004.25</v>
      </c>
      <c r="AG150" s="7">
        <f t="shared" si="385"/>
        <v>17002.125</v>
      </c>
      <c r="AH150" s="7">
        <f t="shared" si="386"/>
        <v>20002.5</v>
      </c>
      <c r="AI150" s="5">
        <f>PARAMETRELER!$D$6</f>
        <v>20002.5</v>
      </c>
      <c r="AJ150" s="7">
        <f t="shared" si="503"/>
        <v>0</v>
      </c>
      <c r="AK150" s="7">
        <f>IF(Y150&lt;=PARAMETRELER!$D$6,0,AJ150*0.00759)</f>
        <v>0</v>
      </c>
      <c r="AL150" s="20">
        <f t="shared" si="387"/>
        <v>17002.125</v>
      </c>
      <c r="AM150" s="21">
        <f t="shared" si="388"/>
        <v>4100.5124999999998</v>
      </c>
      <c r="AN150" s="21">
        <f t="shared" si="389"/>
        <v>400.05</v>
      </c>
      <c r="AO150" s="20">
        <f t="shared" si="390"/>
        <v>24503.0625</v>
      </c>
      <c r="AP150" s="44">
        <f t="shared" si="391"/>
        <v>1000.125</v>
      </c>
      <c r="AQ150" s="45">
        <f t="shared" si="392"/>
        <v>23502.9375</v>
      </c>
      <c r="AS150" s="2">
        <v>148</v>
      </c>
      <c r="AT150" s="2" t="str">
        <f t="shared" si="393"/>
        <v xml:space="preserve"> AD SOYAD 148</v>
      </c>
      <c r="AU150" s="7">
        <f t="shared" si="394"/>
        <v>20002.5</v>
      </c>
      <c r="AV150" s="11">
        <f>PARAMETRELER!$D$4</f>
        <v>150018.75</v>
      </c>
      <c r="AW150" s="7">
        <f t="shared" si="395"/>
        <v>2800.3500000000004</v>
      </c>
      <c r="AX150" s="7">
        <f t="shared" si="396"/>
        <v>200.02500000000001</v>
      </c>
      <c r="AY150" s="7">
        <f t="shared" si="397"/>
        <v>17002.125</v>
      </c>
      <c r="AZ150" s="7" cm="1">
        <f t="array" ref="AZ150">SUMPRODUCT(--(SUM(G150,AC150,AY150)&gt;PARAMETRELER!$D$21:$D$24), (SUM(G150,AC150,AY150)-PARAMETRELER!$D$21:$D$24), {0.15;0.05;0.07;0.08})-SUM($H$2,H150,AD150)</f>
        <v>2550.3187499999995</v>
      </c>
      <c r="BA150" s="7">
        <f>PARAMETRELER!$D$10</f>
        <v>2550.3187499999995</v>
      </c>
      <c r="BB150" s="7">
        <f t="shared" si="398"/>
        <v>51006.375</v>
      </c>
      <c r="BC150" s="7">
        <f t="shared" si="399"/>
        <v>34004.25</v>
      </c>
      <c r="BD150" s="7">
        <f t="shared" si="400"/>
        <v>20002.5</v>
      </c>
      <c r="BE150" s="5">
        <f>PARAMETRELER!$D$6</f>
        <v>20002.5</v>
      </c>
      <c r="BF150" s="7">
        <f t="shared" si="504"/>
        <v>0</v>
      </c>
      <c r="BG150" s="7">
        <f>IF(AU150&lt;=PARAMETRELER!$D$6,0,BF150*0.00759)</f>
        <v>0</v>
      </c>
      <c r="BH150" s="20">
        <f t="shared" si="401"/>
        <v>17002.125</v>
      </c>
      <c r="BI150" s="21">
        <f t="shared" si="402"/>
        <v>4100.5124999999998</v>
      </c>
      <c r="BJ150" s="21">
        <f t="shared" si="403"/>
        <v>400.05</v>
      </c>
      <c r="BK150" s="20">
        <f t="shared" si="404"/>
        <v>24503.0625</v>
      </c>
      <c r="BL150" s="44">
        <f t="shared" si="405"/>
        <v>1000.125</v>
      </c>
      <c r="BM150" s="45">
        <f t="shared" si="406"/>
        <v>23502.9375</v>
      </c>
      <c r="BO150" s="2">
        <v>148</v>
      </c>
      <c r="BP150" s="2" t="str">
        <f t="shared" si="407"/>
        <v xml:space="preserve"> AD SOYAD 148</v>
      </c>
      <c r="BQ150" s="7">
        <f t="shared" si="408"/>
        <v>20002.5</v>
      </c>
      <c r="BR150" s="11">
        <f>PARAMETRELER!$D$4</f>
        <v>150018.75</v>
      </c>
      <c r="BS150" s="7">
        <f t="shared" si="409"/>
        <v>2800.3500000000004</v>
      </c>
      <c r="BT150" s="7">
        <f t="shared" si="410"/>
        <v>200.02500000000001</v>
      </c>
      <c r="BU150" s="7">
        <f t="shared" si="411"/>
        <v>17002.125</v>
      </c>
      <c r="BV150" s="7" cm="1">
        <f t="array" ref="BV150">SUMPRODUCT(--(SUM(G150,AC150,AY150,BU150)&gt;PARAMETRELER!$D$21:$D$24), (SUM(G150,AC150,AY150,BU150)-PARAMETRELER!$D$21:$D$24), {0.15;0.05;0.07;0.08})-SUM($H$2,H150,AD150,AZ150)</f>
        <v>2550.3187500000004</v>
      </c>
      <c r="BW150" s="7">
        <f>PARAMETRELER!$D$11</f>
        <v>2550.3187500000004</v>
      </c>
      <c r="BX150" s="7">
        <f t="shared" si="412"/>
        <v>68008.5</v>
      </c>
      <c r="BY150" s="7">
        <f t="shared" si="413"/>
        <v>51006.375</v>
      </c>
      <c r="BZ150" s="7">
        <f t="shared" si="414"/>
        <v>20002.5</v>
      </c>
      <c r="CA150" s="5">
        <f>PARAMETRELER!$D$6</f>
        <v>20002.5</v>
      </c>
      <c r="CB150" s="7">
        <f t="shared" si="505"/>
        <v>0</v>
      </c>
      <c r="CC150" s="7">
        <f>IF(BQ150&lt;=PARAMETRELER!$D$6,0,CB150*0.00759)</f>
        <v>0</v>
      </c>
      <c r="CD150" s="20">
        <f t="shared" si="415"/>
        <v>17002.125</v>
      </c>
      <c r="CE150" s="21">
        <f t="shared" si="416"/>
        <v>4100.5124999999998</v>
      </c>
      <c r="CF150" s="21">
        <f t="shared" si="417"/>
        <v>400.05</v>
      </c>
      <c r="CG150" s="20">
        <f t="shared" si="418"/>
        <v>24503.0625</v>
      </c>
      <c r="CH150" s="44">
        <f t="shared" si="419"/>
        <v>1000.125</v>
      </c>
      <c r="CI150" s="45">
        <f t="shared" si="420"/>
        <v>23502.9375</v>
      </c>
      <c r="CK150" s="2">
        <v>148</v>
      </c>
      <c r="CL150" s="2" t="str">
        <f t="shared" si="421"/>
        <v xml:space="preserve"> AD SOYAD 148</v>
      </c>
      <c r="CM150" s="7">
        <f t="shared" si="422"/>
        <v>20002.5</v>
      </c>
      <c r="CN150" s="11">
        <f>PARAMETRELER!$D$4</f>
        <v>150018.75</v>
      </c>
      <c r="CO150" s="7">
        <f t="shared" si="423"/>
        <v>2800.3500000000004</v>
      </c>
      <c r="CP150" s="7">
        <f t="shared" si="424"/>
        <v>200.02500000000001</v>
      </c>
      <c r="CQ150" s="7">
        <f t="shared" si="425"/>
        <v>17002.125</v>
      </c>
      <c r="CR150" s="7" cm="1">
        <f t="array" ref="CR150">SUMPRODUCT(--(SUM(G150,AC150,AY150,BU150,CQ150)&gt;PARAMETRELER!$D$21:$D$24), (SUM(G150,AC150,AY150,BU150,CQ150)-PARAMETRELER!$D$21:$D$24), {0.15;0.05;0.07;0.08})-SUM($H$2,H150,AD150,AZ150,BV150)</f>
        <v>2550.3187500000004</v>
      </c>
      <c r="CS150" s="7">
        <f>PARAMETRELER!$D$12</f>
        <v>2550.3187500000004</v>
      </c>
      <c r="CT150" s="7">
        <f t="shared" si="426"/>
        <v>85010.625</v>
      </c>
      <c r="CU150" s="7">
        <f t="shared" si="427"/>
        <v>68008.5</v>
      </c>
      <c r="CV150" s="7">
        <f t="shared" si="428"/>
        <v>20002.5</v>
      </c>
      <c r="CW150" s="5">
        <f>PARAMETRELER!$D$6</f>
        <v>20002.5</v>
      </c>
      <c r="CX150" s="7">
        <f t="shared" si="506"/>
        <v>0</v>
      </c>
      <c r="CY150" s="7">
        <f>IF(CM150&lt;=PARAMETRELER!$D$6,0,CX150*0.00759)</f>
        <v>0</v>
      </c>
      <c r="CZ150" s="20">
        <f t="shared" si="429"/>
        <v>17002.125</v>
      </c>
      <c r="DA150" s="21">
        <f t="shared" si="430"/>
        <v>4100.5124999999998</v>
      </c>
      <c r="DB150" s="21">
        <f t="shared" si="431"/>
        <v>400.05</v>
      </c>
      <c r="DC150" s="20">
        <f t="shared" si="432"/>
        <v>24503.0625</v>
      </c>
      <c r="DD150" s="44">
        <f t="shared" si="433"/>
        <v>1000.125</v>
      </c>
      <c r="DE150" s="45">
        <f t="shared" si="434"/>
        <v>23502.9375</v>
      </c>
      <c r="DG150" s="2">
        <v>148</v>
      </c>
      <c r="DH150" s="2" t="str">
        <f t="shared" si="435"/>
        <v xml:space="preserve"> AD SOYAD 148</v>
      </c>
      <c r="DI150" s="7">
        <f t="shared" si="436"/>
        <v>20002.5</v>
      </c>
      <c r="DJ150" s="11">
        <f>PARAMETRELER!$D$4</f>
        <v>150018.75</v>
      </c>
      <c r="DK150" s="7">
        <f t="shared" si="437"/>
        <v>2800.3500000000004</v>
      </c>
      <c r="DL150" s="7">
        <f t="shared" si="438"/>
        <v>200.02500000000001</v>
      </c>
      <c r="DM150" s="7">
        <f t="shared" si="439"/>
        <v>17002.125</v>
      </c>
      <c r="DN150" s="7" cm="1">
        <f t="array" ref="DN150">SUMPRODUCT(--(SUM(G150,AC150,AY150,BU150,CQ150,DM150)&gt;PARAMETRELER!$D$21:$D$24), (SUM(G150,AC150,AY150,BU150,CQ150,DM150)-PARAMETRELER!$D$21:$D$24), {0.15;0.05;0.07;0.08})-SUM($H$2,H150,AD150,AZ150,BV150,CR150)</f>
        <v>2550.3187499999985</v>
      </c>
      <c r="DO150" s="7">
        <f>PARAMETRELER!$D$13</f>
        <v>2550.3187499999985</v>
      </c>
      <c r="DP150" s="7">
        <f t="shared" si="440"/>
        <v>102012.75</v>
      </c>
      <c r="DQ150" s="7">
        <f t="shared" si="441"/>
        <v>85010.625</v>
      </c>
      <c r="DR150" s="7">
        <f t="shared" si="442"/>
        <v>20002.5</v>
      </c>
      <c r="DS150" s="5">
        <f>PARAMETRELER!$D$6</f>
        <v>20002.5</v>
      </c>
      <c r="DT150" s="7">
        <f t="shared" si="507"/>
        <v>0</v>
      </c>
      <c r="DU150" s="7">
        <f>IF(DI150&lt;=PARAMETRELER!$D$6,0,DT150*0.00759)</f>
        <v>0</v>
      </c>
      <c r="DV150" s="20">
        <f t="shared" si="443"/>
        <v>17002.125</v>
      </c>
      <c r="DW150" s="21">
        <f t="shared" si="444"/>
        <v>4100.5124999999998</v>
      </c>
      <c r="DX150" s="21">
        <f t="shared" si="445"/>
        <v>400.05</v>
      </c>
      <c r="DY150" s="20">
        <f t="shared" si="446"/>
        <v>24503.0625</v>
      </c>
      <c r="DZ150" s="44">
        <f t="shared" si="447"/>
        <v>1000.125</v>
      </c>
      <c r="EA150" s="45">
        <f t="shared" si="448"/>
        <v>23502.9375</v>
      </c>
      <c r="EC150" s="2">
        <v>148</v>
      </c>
      <c r="ED150" s="2" t="str">
        <f t="shared" si="449"/>
        <v xml:space="preserve"> AD SOYAD 148</v>
      </c>
      <c r="EE150" s="7">
        <f t="shared" si="508"/>
        <v>20002.5</v>
      </c>
      <c r="EF150" s="11">
        <f>PARAMETRELER!$D$4</f>
        <v>150018.75</v>
      </c>
      <c r="EG150" s="7">
        <f t="shared" si="509"/>
        <v>2800.3500000000004</v>
      </c>
      <c r="EH150" s="7">
        <f t="shared" si="510"/>
        <v>200.02500000000001</v>
      </c>
      <c r="EI150" s="7">
        <f t="shared" si="511"/>
        <v>17002.125</v>
      </c>
      <c r="EJ150" s="7" cm="1">
        <f t="array" ref="EJ150">SUMPRODUCT(--(SUM(G150,AC150,AY150,BU150,CQ150,DM150,EI150)&gt;PARAMETRELER!$D$21:$D$24), (SUM(G150,AC150,AY150,BU150,CQ150,DM150,EI150)-PARAMETRELER!$D$21:$D$24), {0.15;0.05;0.07;0.08})-SUM($H$2,H150,AD150,AZ150,BV150,CR150,DN150)</f>
        <v>3001.0625000000036</v>
      </c>
      <c r="EK150" s="7">
        <f>PARAMETRELER!$D$14</f>
        <v>3001.0625000000036</v>
      </c>
      <c r="EL150" s="7">
        <f t="shared" si="512"/>
        <v>119014.875</v>
      </c>
      <c r="EM150" s="7">
        <f t="shared" si="513"/>
        <v>102012.75</v>
      </c>
      <c r="EN150" s="7">
        <f t="shared" si="514"/>
        <v>20002.5</v>
      </c>
      <c r="EO150" s="5">
        <f>PARAMETRELER!$D$6</f>
        <v>20002.5</v>
      </c>
      <c r="EP150" s="7">
        <f t="shared" si="515"/>
        <v>0</v>
      </c>
      <c r="EQ150" s="7">
        <f>IF(EE150&lt;=PARAMETRELER!$D$6,0,EP150*0.00759)</f>
        <v>0</v>
      </c>
      <c r="ER150" s="20">
        <f t="shared" si="450"/>
        <v>17002.125</v>
      </c>
      <c r="ES150" s="21">
        <f t="shared" si="451"/>
        <v>4100.5124999999998</v>
      </c>
      <c r="ET150" s="21">
        <f t="shared" si="452"/>
        <v>400.05</v>
      </c>
      <c r="EU150" s="20">
        <f t="shared" si="453"/>
        <v>24503.0625</v>
      </c>
      <c r="EV150" s="44">
        <f t="shared" si="454"/>
        <v>1000.125</v>
      </c>
      <c r="EW150" s="45">
        <f t="shared" si="455"/>
        <v>23502.9375</v>
      </c>
      <c r="EY150" s="2">
        <v>148</v>
      </c>
      <c r="EZ150" s="2" t="str">
        <f t="shared" si="456"/>
        <v xml:space="preserve"> AD SOYAD 148</v>
      </c>
      <c r="FA150" s="7">
        <f t="shared" si="516"/>
        <v>20002.5</v>
      </c>
      <c r="FB150" s="11">
        <f>PARAMETRELER!$D$4</f>
        <v>150018.75</v>
      </c>
      <c r="FC150" s="7">
        <f t="shared" si="517"/>
        <v>2800.3500000000004</v>
      </c>
      <c r="FD150" s="7">
        <f t="shared" si="518"/>
        <v>200.02500000000001</v>
      </c>
      <c r="FE150" s="7">
        <f t="shared" si="519"/>
        <v>17002.125</v>
      </c>
      <c r="FF150" s="7" cm="1">
        <f t="array" ref="FF150">SUMPRODUCT(--(SUM(G150,AC150,AY150,BU150,CQ150,DM150,EI150,FE150)&gt;PARAMETRELER!$D$21:$D$24), (SUM(G150,AC150,AY150,BU150,CQ150,DM150,EI150,FE150)-PARAMETRELER!$D$21:$D$24), {0.15;0.05;0.07;0.08})-SUM($H$2,H150,AD150,AZ150,BV150,CR150,DN150,EJ150)</f>
        <v>3400.4249999999956</v>
      </c>
      <c r="FG150" s="7">
        <f>PARAMETRELER!$D$15</f>
        <v>3400.4249999999956</v>
      </c>
      <c r="FH150" s="7">
        <f t="shared" si="520"/>
        <v>136017</v>
      </c>
      <c r="FI150" s="7">
        <f t="shared" si="521"/>
        <v>119014.875</v>
      </c>
      <c r="FJ150" s="7">
        <f t="shared" si="522"/>
        <v>20002.5</v>
      </c>
      <c r="FK150" s="5">
        <f>PARAMETRELER!$D$6</f>
        <v>20002.5</v>
      </c>
      <c r="FL150" s="7">
        <f t="shared" si="523"/>
        <v>0</v>
      </c>
      <c r="FM150" s="7">
        <f>IF(FA150&lt;=PARAMETRELER!$D$6,0,FL150*0.00759)</f>
        <v>0</v>
      </c>
      <c r="FN150" s="20">
        <f t="shared" si="457"/>
        <v>17002.125</v>
      </c>
      <c r="FO150" s="21">
        <f t="shared" si="458"/>
        <v>4100.5124999999998</v>
      </c>
      <c r="FP150" s="21">
        <f t="shared" si="459"/>
        <v>400.05</v>
      </c>
      <c r="FQ150" s="20">
        <f t="shared" si="460"/>
        <v>24503.0625</v>
      </c>
      <c r="FR150" s="44">
        <f t="shared" si="461"/>
        <v>1000.125</v>
      </c>
      <c r="FS150" s="45">
        <f t="shared" si="462"/>
        <v>23502.9375</v>
      </c>
      <c r="FU150" s="2">
        <v>148</v>
      </c>
      <c r="FV150" s="2" t="str">
        <f t="shared" si="463"/>
        <v xml:space="preserve"> AD SOYAD 148</v>
      </c>
      <c r="FW150" s="7">
        <f t="shared" si="524"/>
        <v>20002.5</v>
      </c>
      <c r="FX150" s="11">
        <f>PARAMETRELER!$D$4</f>
        <v>150018.75</v>
      </c>
      <c r="FY150" s="7">
        <f t="shared" si="525"/>
        <v>2800.3500000000004</v>
      </c>
      <c r="FZ150" s="7">
        <f t="shared" si="526"/>
        <v>200.02500000000001</v>
      </c>
      <c r="GA150" s="7">
        <f t="shared" si="527"/>
        <v>17002.125</v>
      </c>
      <c r="GB150" s="7" cm="1">
        <f t="array" ref="GB150">SUMPRODUCT(--(SUM(G150,AC150,AY150,BU150,CQ150,DM150,EI150,FE150,GA150)&gt;PARAMETRELER!$D$21:$D$24), (SUM(G150,AC150,AY150,BU150,CQ150,DM150,EI150,FE150,GA150)-PARAMETRELER!$D$21:$D$24), {0.15;0.05;0.07;0.08})-SUM($H$2,H150,AD150,AZ150,BV150,CR150,DN150,EJ150,FF150)</f>
        <v>3400.4249999999993</v>
      </c>
      <c r="GC150" s="7">
        <f>PARAMETRELER!$D$16</f>
        <v>3400.4249999999993</v>
      </c>
      <c r="GD150" s="7">
        <f t="shared" si="528"/>
        <v>153019.125</v>
      </c>
      <c r="GE150" s="7">
        <f t="shared" si="529"/>
        <v>136017</v>
      </c>
      <c r="GF150" s="7">
        <f t="shared" si="530"/>
        <v>20002.5</v>
      </c>
      <c r="GG150" s="5">
        <f>PARAMETRELER!$D$6</f>
        <v>20002.5</v>
      </c>
      <c r="GH150" s="7">
        <f t="shared" si="531"/>
        <v>0</v>
      </c>
      <c r="GI150" s="7">
        <f>IF(FW150&lt;=PARAMETRELER!$D$6,0,GH150*0.00759)</f>
        <v>0</v>
      </c>
      <c r="GJ150" s="20">
        <f t="shared" si="464"/>
        <v>17002.125</v>
      </c>
      <c r="GK150" s="21">
        <f t="shared" si="465"/>
        <v>4100.5124999999998</v>
      </c>
      <c r="GL150" s="21">
        <f t="shared" si="466"/>
        <v>400.05</v>
      </c>
      <c r="GM150" s="20">
        <f t="shared" si="467"/>
        <v>24503.0625</v>
      </c>
      <c r="GN150" s="44">
        <f t="shared" si="468"/>
        <v>1000.125</v>
      </c>
      <c r="GO150" s="45">
        <f t="shared" si="469"/>
        <v>23502.9375</v>
      </c>
      <c r="GQ150" s="2">
        <v>148</v>
      </c>
      <c r="GR150" s="2" t="str">
        <f t="shared" si="470"/>
        <v xml:space="preserve"> AD SOYAD 148</v>
      </c>
      <c r="GS150" s="7">
        <f t="shared" si="532"/>
        <v>20002.5</v>
      </c>
      <c r="GT150" s="11">
        <f>PARAMETRELER!$D$4</f>
        <v>150018.75</v>
      </c>
      <c r="GU150" s="7">
        <f t="shared" si="533"/>
        <v>2800.3500000000004</v>
      </c>
      <c r="GV150" s="7">
        <f t="shared" si="534"/>
        <v>200.02500000000001</v>
      </c>
      <c r="GW150" s="7">
        <f t="shared" si="535"/>
        <v>17002.125</v>
      </c>
      <c r="GX150" s="7" cm="1">
        <f t="array" ref="GX150">SUMPRODUCT(--(SUM(G150,AC150,AY150,BU150,CQ150,DM150,EI150,FE150,GA150,GW150)&gt;PARAMETRELER!$D$21:$D$24), (SUM(G150,AC150,AY150,BU150,CQ150,DM150,EI150,FE150,GA150,GW150)-PARAMETRELER!$D$21:$D$24), {0.15;0.05;0.07;0.08})-SUM($H$2,H150,AD150,AZ150,BV150,CR150,DN150,EJ150,FF150,GB150)</f>
        <v>3400.4250000000029</v>
      </c>
      <c r="GY150" s="7">
        <f>PARAMETRELER!$D$17</f>
        <v>3400.4250000000029</v>
      </c>
      <c r="GZ150" s="7">
        <f t="shared" si="536"/>
        <v>170021.25</v>
      </c>
      <c r="HA150" s="7">
        <f t="shared" si="537"/>
        <v>153019.125</v>
      </c>
      <c r="HB150" s="7">
        <f t="shared" si="538"/>
        <v>20002.5</v>
      </c>
      <c r="HC150" s="5">
        <f>PARAMETRELER!$D$6</f>
        <v>20002.5</v>
      </c>
      <c r="HD150" s="7">
        <f t="shared" si="539"/>
        <v>0</v>
      </c>
      <c r="HE150" s="7">
        <f>IF(GS150&lt;=PARAMETRELER!$D$6,0,HD150*0.00759)</f>
        <v>0</v>
      </c>
      <c r="HF150" s="20">
        <f t="shared" si="471"/>
        <v>17002.125</v>
      </c>
      <c r="HG150" s="21">
        <f t="shared" si="472"/>
        <v>4100.5124999999998</v>
      </c>
      <c r="HH150" s="21">
        <f t="shared" si="473"/>
        <v>400.05</v>
      </c>
      <c r="HI150" s="20">
        <f t="shared" si="474"/>
        <v>24503.0625</v>
      </c>
      <c r="HJ150" s="44">
        <f t="shared" si="475"/>
        <v>1000.125</v>
      </c>
      <c r="HK150" s="45">
        <f t="shared" si="476"/>
        <v>23502.9375</v>
      </c>
      <c r="HM150" s="2">
        <v>148</v>
      </c>
      <c r="HN150" s="2" t="str">
        <f t="shared" si="477"/>
        <v xml:space="preserve"> AD SOYAD 148</v>
      </c>
      <c r="HO150" s="7">
        <f t="shared" si="540"/>
        <v>20002.5</v>
      </c>
      <c r="HP150" s="11">
        <f>PARAMETRELER!$D$4</f>
        <v>150018.75</v>
      </c>
      <c r="HQ150" s="7">
        <f t="shared" si="541"/>
        <v>2800.3500000000004</v>
      </c>
      <c r="HR150" s="7">
        <f t="shared" si="542"/>
        <v>200.02500000000001</v>
      </c>
      <c r="HS150" s="7">
        <f t="shared" si="543"/>
        <v>17002.125</v>
      </c>
      <c r="HT150" s="7" cm="1">
        <f t="array" ref="HT150">SUMPRODUCT(--(SUM(G150,AC150,AY150,BU150,CQ150,DM150,EI150,FE150,GA150,GW150,HS150)&gt;PARAMETRELER!$D$21:$D$24), (SUM(G150,AC150,AY150,BU150,CQ150,DM150,EI150,FE150,GA150,GW150,HS150)-PARAMETRELER!$D$21:$D$24), {0.15;0.05;0.07;0.08})-SUM($H$2,H150,AD150,AZ150,BV150,CR150,DN150,EJ150,FF150,GB150,GX150)</f>
        <v>3400.4249999999993</v>
      </c>
      <c r="HU150" s="7">
        <f>PARAMETRELER!$D$18</f>
        <v>3400.4249999999993</v>
      </c>
      <c r="HV150" s="7">
        <f t="shared" si="544"/>
        <v>187023.375</v>
      </c>
      <c r="HW150" s="7">
        <f t="shared" si="545"/>
        <v>170021.25</v>
      </c>
      <c r="HX150" s="7">
        <f t="shared" si="546"/>
        <v>20002.5</v>
      </c>
      <c r="HY150" s="5">
        <f>PARAMETRELER!$D$6</f>
        <v>20002.5</v>
      </c>
      <c r="HZ150" s="7">
        <f t="shared" si="547"/>
        <v>0</v>
      </c>
      <c r="IA150" s="7">
        <f>IF(HO150&lt;=PARAMETRELER!$D$6,0,HZ150*0.00759)</f>
        <v>0</v>
      </c>
      <c r="IB150" s="20">
        <f t="shared" si="478"/>
        <v>17002.125</v>
      </c>
      <c r="IC150" s="21">
        <f t="shared" si="479"/>
        <v>4100.5124999999998</v>
      </c>
      <c r="ID150" s="21">
        <f t="shared" si="480"/>
        <v>400.05</v>
      </c>
      <c r="IE150" s="20">
        <f t="shared" si="481"/>
        <v>24503.0625</v>
      </c>
      <c r="IF150" s="44">
        <f t="shared" si="482"/>
        <v>1000.125</v>
      </c>
      <c r="IG150" s="45">
        <f t="shared" si="483"/>
        <v>23502.9375</v>
      </c>
      <c r="II150" s="2">
        <v>148</v>
      </c>
      <c r="IJ150" s="2" t="str">
        <f t="shared" si="484"/>
        <v xml:space="preserve"> AD SOYAD 148</v>
      </c>
      <c r="IK150" s="7">
        <f t="shared" si="548"/>
        <v>20002.5</v>
      </c>
      <c r="IL150" s="11">
        <f>PARAMETRELER!$D$4</f>
        <v>150018.75</v>
      </c>
      <c r="IM150" s="7">
        <f t="shared" si="549"/>
        <v>2800.3500000000004</v>
      </c>
      <c r="IN150" s="7">
        <f t="shared" si="550"/>
        <v>200.02500000000001</v>
      </c>
      <c r="IO150" s="7">
        <f t="shared" si="551"/>
        <v>17002.125</v>
      </c>
      <c r="IP150" s="7" cm="1">
        <f t="array" ref="IP150">SUMPRODUCT(--(SUM(G150,AC150,AY150,BU150,CQ150,DM150,EI150,FE150,GA150,GW150,HS150,IO150)&gt;PARAMETRELER!$D$21:$D$24), (SUM(G150,AC150,AY150,BU150,CQ150,DM150,EI150,FE150,GA150,GW150,HS150,IO150)-PARAMETRELER!$D$21:$D$24), {0.15;0.05;0.07;0.08})-SUM($H$2,H150,AD150,AZ150,BV150,CR150,DN150,EJ150,FF150,GB150,GX150,HT150)</f>
        <v>3400.4249999999993</v>
      </c>
      <c r="IQ150" s="7">
        <f>PARAMETRELER!$D$19</f>
        <v>3400.4249999999993</v>
      </c>
      <c r="IR150" s="7">
        <f t="shared" si="552"/>
        <v>204025.5</v>
      </c>
      <c r="IS150" s="7">
        <f t="shared" si="553"/>
        <v>187023.375</v>
      </c>
      <c r="IT150" s="7">
        <f t="shared" si="554"/>
        <v>20002.5</v>
      </c>
      <c r="IU150" s="5">
        <f>PARAMETRELER!$D$6</f>
        <v>20002.5</v>
      </c>
      <c r="IV150" s="7">
        <f t="shared" si="555"/>
        <v>0</v>
      </c>
      <c r="IW150" s="7">
        <f>IF(IK150&lt;=PARAMETRELER!$D$6,0,IV150*0.00759)</f>
        <v>0</v>
      </c>
      <c r="IX150" s="20">
        <f t="shared" si="485"/>
        <v>17002.125</v>
      </c>
      <c r="IY150" s="21">
        <f t="shared" si="486"/>
        <v>4100.5124999999998</v>
      </c>
      <c r="IZ150" s="21">
        <f t="shared" si="487"/>
        <v>400.05</v>
      </c>
      <c r="JA150" s="20">
        <f t="shared" si="488"/>
        <v>24503.0625</v>
      </c>
      <c r="JB150" s="44">
        <f t="shared" si="489"/>
        <v>1000.125</v>
      </c>
      <c r="JC150" s="45">
        <f t="shared" si="490"/>
        <v>23502.9375</v>
      </c>
    </row>
    <row r="151" spans="1:263" ht="15.6" x14ac:dyDescent="0.3">
      <c r="A151" s="3">
        <v>149</v>
      </c>
      <c r="B151" s="3" t="str">
        <f>'YILLIK MALİYET RAPORU'!B151</f>
        <v xml:space="preserve"> AD SOYAD 149</v>
      </c>
      <c r="C151" s="4">
        <f>'YILLIK MALİYET RAPORU'!C151</f>
        <v>20002.5</v>
      </c>
      <c r="D151" s="4">
        <f>PARAMETRELER!$D$4</f>
        <v>150018.75</v>
      </c>
      <c r="E151" s="4">
        <f t="shared" si="491"/>
        <v>2800.3500000000004</v>
      </c>
      <c r="F151" s="4">
        <f t="shared" si="492"/>
        <v>200.02500000000001</v>
      </c>
      <c r="G151" s="4">
        <f t="shared" si="493"/>
        <v>17002.125</v>
      </c>
      <c r="H151" s="4" cm="1">
        <f t="array" ref="H151">SUMPRODUCT(--(SUM(G151:G151)&gt;PARAMETRELER!$D$21:$D$24), (SUM(G151:G151)-PARAMETRELER!$D$21:$D$24), {0.15;0.05;0.07;0.08})-SUM($H$2:$H$2)</f>
        <v>2550.3187499999999</v>
      </c>
      <c r="I151" s="4">
        <f>PARAMETRELER!$D$8</f>
        <v>2550.3187499999999</v>
      </c>
      <c r="J151" s="4">
        <f t="shared" si="379"/>
        <v>17002.125</v>
      </c>
      <c r="K151" s="4">
        <v>0</v>
      </c>
      <c r="L151" s="4">
        <f t="shared" si="494"/>
        <v>20002.5</v>
      </c>
      <c r="M151" s="4">
        <f>PARAMETRELER!$D$6</f>
        <v>20002.5</v>
      </c>
      <c r="N151" s="4">
        <f t="shared" si="502"/>
        <v>0</v>
      </c>
      <c r="O151" s="4">
        <f>IF(C151&lt;=PARAMETRELER!$D$6,0,N151*0.00759)</f>
        <v>0</v>
      </c>
      <c r="P151" s="20">
        <f t="shared" si="495"/>
        <v>17002.125</v>
      </c>
      <c r="Q151" s="21">
        <f t="shared" si="496"/>
        <v>4100.5124999999998</v>
      </c>
      <c r="R151" s="21">
        <f t="shared" si="497"/>
        <v>400.05</v>
      </c>
      <c r="S151" s="22">
        <f t="shared" si="498"/>
        <v>24503.0625</v>
      </c>
      <c r="T151" s="44">
        <f t="shared" si="499"/>
        <v>1000.125</v>
      </c>
      <c r="U151" s="45">
        <f t="shared" si="380"/>
        <v>23502.9375</v>
      </c>
      <c r="W151" s="3">
        <v>149</v>
      </c>
      <c r="X151" s="3" t="str">
        <f t="shared" si="500"/>
        <v xml:space="preserve"> AD SOYAD 149</v>
      </c>
      <c r="Y151" s="4">
        <f t="shared" si="501"/>
        <v>20002.5</v>
      </c>
      <c r="Z151" s="4">
        <f>PARAMETRELER!$D$4</f>
        <v>150018.75</v>
      </c>
      <c r="AA151" s="4">
        <f t="shared" si="381"/>
        <v>2800.3500000000004</v>
      </c>
      <c r="AB151" s="4">
        <f t="shared" si="382"/>
        <v>200.02500000000001</v>
      </c>
      <c r="AC151" s="4">
        <f t="shared" si="383"/>
        <v>17002.125</v>
      </c>
      <c r="AD151" s="4" cm="1">
        <f t="array" ref="AD151">SUMPRODUCT(--(SUM(G151,AC151)&gt;PARAMETRELER!$D$21:$D$24), (SUM(G151,AC151)-PARAMETRELER!$D$21:$D$24), {0.15;0.05;0.07;0.08})-SUM($H$2,H151)</f>
        <v>2550.3187499999999</v>
      </c>
      <c r="AE151" s="4">
        <f>PARAMETRELER!$D$9</f>
        <v>2550.3187499999999</v>
      </c>
      <c r="AF151" s="4">
        <f t="shared" si="384"/>
        <v>34004.25</v>
      </c>
      <c r="AG151" s="4">
        <f t="shared" si="385"/>
        <v>17002.125</v>
      </c>
      <c r="AH151" s="4">
        <f t="shared" si="386"/>
        <v>20002.5</v>
      </c>
      <c r="AI151" s="4">
        <f>PARAMETRELER!$D$6</f>
        <v>20002.5</v>
      </c>
      <c r="AJ151" s="4">
        <f t="shared" si="503"/>
        <v>0</v>
      </c>
      <c r="AK151" s="4">
        <f>IF(Y151&lt;=PARAMETRELER!$D$6,0,AJ151*0.00759)</f>
        <v>0</v>
      </c>
      <c r="AL151" s="20">
        <f t="shared" si="387"/>
        <v>17002.125</v>
      </c>
      <c r="AM151" s="21">
        <f t="shared" si="388"/>
        <v>4100.5124999999998</v>
      </c>
      <c r="AN151" s="21">
        <f t="shared" si="389"/>
        <v>400.05</v>
      </c>
      <c r="AO151" s="22">
        <f t="shared" si="390"/>
        <v>24503.0625</v>
      </c>
      <c r="AP151" s="44">
        <f t="shared" si="391"/>
        <v>1000.125</v>
      </c>
      <c r="AQ151" s="45">
        <f t="shared" si="392"/>
        <v>23502.9375</v>
      </c>
      <c r="AS151" s="3">
        <v>149</v>
      </c>
      <c r="AT151" s="3" t="str">
        <f t="shared" si="393"/>
        <v xml:space="preserve"> AD SOYAD 149</v>
      </c>
      <c r="AU151" s="4">
        <f t="shared" si="394"/>
        <v>20002.5</v>
      </c>
      <c r="AV151" s="4">
        <f>PARAMETRELER!$D$4</f>
        <v>150018.75</v>
      </c>
      <c r="AW151" s="4">
        <f t="shared" si="395"/>
        <v>2800.3500000000004</v>
      </c>
      <c r="AX151" s="4">
        <f t="shared" si="396"/>
        <v>200.02500000000001</v>
      </c>
      <c r="AY151" s="4">
        <f t="shared" si="397"/>
        <v>17002.125</v>
      </c>
      <c r="AZ151" s="4" cm="1">
        <f t="array" ref="AZ151">SUMPRODUCT(--(SUM(G151,AC151,AY151)&gt;PARAMETRELER!$D$21:$D$24), (SUM(G151,AC151,AY151)-PARAMETRELER!$D$21:$D$24), {0.15;0.05;0.07;0.08})-SUM($H$2,H151,AD151)</f>
        <v>2550.3187499999995</v>
      </c>
      <c r="BA151" s="4">
        <f>PARAMETRELER!$D$10</f>
        <v>2550.3187499999995</v>
      </c>
      <c r="BB151" s="4">
        <f t="shared" si="398"/>
        <v>51006.375</v>
      </c>
      <c r="BC151" s="4">
        <f t="shared" si="399"/>
        <v>34004.25</v>
      </c>
      <c r="BD151" s="4">
        <f t="shared" si="400"/>
        <v>20002.5</v>
      </c>
      <c r="BE151" s="4">
        <f>PARAMETRELER!$D$6</f>
        <v>20002.5</v>
      </c>
      <c r="BF151" s="4">
        <f t="shared" si="504"/>
        <v>0</v>
      </c>
      <c r="BG151" s="4">
        <f>IF(AU151&lt;=PARAMETRELER!$D$6,0,BF151*0.00759)</f>
        <v>0</v>
      </c>
      <c r="BH151" s="20">
        <f t="shared" si="401"/>
        <v>17002.125</v>
      </c>
      <c r="BI151" s="21">
        <f t="shared" si="402"/>
        <v>4100.5124999999998</v>
      </c>
      <c r="BJ151" s="21">
        <f t="shared" si="403"/>
        <v>400.05</v>
      </c>
      <c r="BK151" s="22">
        <f t="shared" si="404"/>
        <v>24503.0625</v>
      </c>
      <c r="BL151" s="44">
        <f t="shared" si="405"/>
        <v>1000.125</v>
      </c>
      <c r="BM151" s="45">
        <f t="shared" si="406"/>
        <v>23502.9375</v>
      </c>
      <c r="BO151" s="3">
        <v>149</v>
      </c>
      <c r="BP151" s="3" t="str">
        <f t="shared" si="407"/>
        <v xml:space="preserve"> AD SOYAD 149</v>
      </c>
      <c r="BQ151" s="4">
        <f t="shared" si="408"/>
        <v>20002.5</v>
      </c>
      <c r="BR151" s="4">
        <f>PARAMETRELER!$D$4</f>
        <v>150018.75</v>
      </c>
      <c r="BS151" s="4">
        <f t="shared" si="409"/>
        <v>2800.3500000000004</v>
      </c>
      <c r="BT151" s="4">
        <f t="shared" si="410"/>
        <v>200.02500000000001</v>
      </c>
      <c r="BU151" s="4">
        <f t="shared" si="411"/>
        <v>17002.125</v>
      </c>
      <c r="BV151" s="4" cm="1">
        <f t="array" ref="BV151">SUMPRODUCT(--(SUM(G151,AC151,AY151,BU151)&gt;PARAMETRELER!$D$21:$D$24), (SUM(G151,AC151,AY151,BU151)-PARAMETRELER!$D$21:$D$24), {0.15;0.05;0.07;0.08})-SUM($H$2,H151,AD151,AZ151)</f>
        <v>2550.3187500000004</v>
      </c>
      <c r="BW151" s="4">
        <f>PARAMETRELER!$D$11</f>
        <v>2550.3187500000004</v>
      </c>
      <c r="BX151" s="4">
        <f t="shared" si="412"/>
        <v>68008.5</v>
      </c>
      <c r="BY151" s="4">
        <f t="shared" si="413"/>
        <v>51006.375</v>
      </c>
      <c r="BZ151" s="4">
        <f t="shared" si="414"/>
        <v>20002.5</v>
      </c>
      <c r="CA151" s="4">
        <f>PARAMETRELER!$D$6</f>
        <v>20002.5</v>
      </c>
      <c r="CB151" s="4">
        <f t="shared" si="505"/>
        <v>0</v>
      </c>
      <c r="CC151" s="4">
        <f>IF(BQ151&lt;=PARAMETRELER!$D$6,0,CB151*0.00759)</f>
        <v>0</v>
      </c>
      <c r="CD151" s="20">
        <f t="shared" si="415"/>
        <v>17002.125</v>
      </c>
      <c r="CE151" s="21">
        <f t="shared" si="416"/>
        <v>4100.5124999999998</v>
      </c>
      <c r="CF151" s="21">
        <f t="shared" si="417"/>
        <v>400.05</v>
      </c>
      <c r="CG151" s="22">
        <f t="shared" si="418"/>
        <v>24503.0625</v>
      </c>
      <c r="CH151" s="44">
        <f t="shared" si="419"/>
        <v>1000.125</v>
      </c>
      <c r="CI151" s="45">
        <f t="shared" si="420"/>
        <v>23502.9375</v>
      </c>
      <c r="CK151" s="3">
        <v>149</v>
      </c>
      <c r="CL151" s="3" t="str">
        <f t="shared" si="421"/>
        <v xml:space="preserve"> AD SOYAD 149</v>
      </c>
      <c r="CM151" s="4">
        <f t="shared" si="422"/>
        <v>20002.5</v>
      </c>
      <c r="CN151" s="4">
        <f>PARAMETRELER!$D$4</f>
        <v>150018.75</v>
      </c>
      <c r="CO151" s="4">
        <f t="shared" si="423"/>
        <v>2800.3500000000004</v>
      </c>
      <c r="CP151" s="4">
        <f t="shared" si="424"/>
        <v>200.02500000000001</v>
      </c>
      <c r="CQ151" s="4">
        <f t="shared" si="425"/>
        <v>17002.125</v>
      </c>
      <c r="CR151" s="4" cm="1">
        <f t="array" ref="CR151">SUMPRODUCT(--(SUM(G151,AC151,AY151,BU151,CQ151)&gt;PARAMETRELER!$D$21:$D$24), (SUM(G151,AC151,AY151,BU151,CQ151)-PARAMETRELER!$D$21:$D$24), {0.15;0.05;0.07;0.08})-SUM($H$2,H151,AD151,AZ151,BV151)</f>
        <v>2550.3187500000004</v>
      </c>
      <c r="CS151" s="4">
        <f>PARAMETRELER!$D$12</f>
        <v>2550.3187500000004</v>
      </c>
      <c r="CT151" s="4">
        <f t="shared" si="426"/>
        <v>85010.625</v>
      </c>
      <c r="CU151" s="4">
        <f t="shared" si="427"/>
        <v>68008.5</v>
      </c>
      <c r="CV151" s="4">
        <f t="shared" si="428"/>
        <v>20002.5</v>
      </c>
      <c r="CW151" s="4">
        <f>PARAMETRELER!$D$6</f>
        <v>20002.5</v>
      </c>
      <c r="CX151" s="4">
        <f t="shared" si="506"/>
        <v>0</v>
      </c>
      <c r="CY151" s="4">
        <f>IF(CM151&lt;=PARAMETRELER!$D$6,0,CX151*0.00759)</f>
        <v>0</v>
      </c>
      <c r="CZ151" s="20">
        <f t="shared" si="429"/>
        <v>17002.125</v>
      </c>
      <c r="DA151" s="21">
        <f t="shared" si="430"/>
        <v>4100.5124999999998</v>
      </c>
      <c r="DB151" s="21">
        <f t="shared" si="431"/>
        <v>400.05</v>
      </c>
      <c r="DC151" s="22">
        <f t="shared" si="432"/>
        <v>24503.0625</v>
      </c>
      <c r="DD151" s="44">
        <f t="shared" si="433"/>
        <v>1000.125</v>
      </c>
      <c r="DE151" s="45">
        <f t="shared" si="434"/>
        <v>23502.9375</v>
      </c>
      <c r="DG151" s="3">
        <v>149</v>
      </c>
      <c r="DH151" s="3" t="str">
        <f t="shared" si="435"/>
        <v xml:space="preserve"> AD SOYAD 149</v>
      </c>
      <c r="DI151" s="4">
        <f t="shared" si="436"/>
        <v>20002.5</v>
      </c>
      <c r="DJ151" s="4">
        <f>PARAMETRELER!$D$4</f>
        <v>150018.75</v>
      </c>
      <c r="DK151" s="4">
        <f t="shared" si="437"/>
        <v>2800.3500000000004</v>
      </c>
      <c r="DL151" s="4">
        <f t="shared" si="438"/>
        <v>200.02500000000001</v>
      </c>
      <c r="DM151" s="4">
        <f t="shared" si="439"/>
        <v>17002.125</v>
      </c>
      <c r="DN151" s="4" cm="1">
        <f t="array" ref="DN151">SUMPRODUCT(--(SUM(G151,AC151,AY151,BU151,CQ151,DM151)&gt;PARAMETRELER!$D$21:$D$24), (SUM(G151,AC151,AY151,BU151,CQ151,DM151)-PARAMETRELER!$D$21:$D$24), {0.15;0.05;0.07;0.08})-SUM($H$2,H151,AD151,AZ151,BV151,CR151)</f>
        <v>2550.3187499999985</v>
      </c>
      <c r="DO151" s="4">
        <f>PARAMETRELER!$D$13</f>
        <v>2550.3187499999985</v>
      </c>
      <c r="DP151" s="4">
        <f t="shared" si="440"/>
        <v>102012.75</v>
      </c>
      <c r="DQ151" s="4">
        <f t="shared" si="441"/>
        <v>85010.625</v>
      </c>
      <c r="DR151" s="4">
        <f t="shared" si="442"/>
        <v>20002.5</v>
      </c>
      <c r="DS151" s="4">
        <f>PARAMETRELER!$D$6</f>
        <v>20002.5</v>
      </c>
      <c r="DT151" s="4">
        <f t="shared" si="507"/>
        <v>0</v>
      </c>
      <c r="DU151" s="4">
        <f>IF(DI151&lt;=PARAMETRELER!$D$6,0,DT151*0.00759)</f>
        <v>0</v>
      </c>
      <c r="DV151" s="20">
        <f t="shared" si="443"/>
        <v>17002.125</v>
      </c>
      <c r="DW151" s="21">
        <f t="shared" si="444"/>
        <v>4100.5124999999998</v>
      </c>
      <c r="DX151" s="21">
        <f t="shared" si="445"/>
        <v>400.05</v>
      </c>
      <c r="DY151" s="22">
        <f t="shared" si="446"/>
        <v>24503.0625</v>
      </c>
      <c r="DZ151" s="44">
        <f t="shared" si="447"/>
        <v>1000.125</v>
      </c>
      <c r="EA151" s="45">
        <f t="shared" si="448"/>
        <v>23502.9375</v>
      </c>
      <c r="EC151" s="3">
        <v>149</v>
      </c>
      <c r="ED151" s="3" t="str">
        <f t="shared" si="449"/>
        <v xml:space="preserve"> AD SOYAD 149</v>
      </c>
      <c r="EE151" s="4">
        <f t="shared" si="508"/>
        <v>20002.5</v>
      </c>
      <c r="EF151" s="4">
        <f>PARAMETRELER!$D$4</f>
        <v>150018.75</v>
      </c>
      <c r="EG151" s="4">
        <f t="shared" si="509"/>
        <v>2800.3500000000004</v>
      </c>
      <c r="EH151" s="4">
        <f t="shared" si="510"/>
        <v>200.02500000000001</v>
      </c>
      <c r="EI151" s="4">
        <f t="shared" si="511"/>
        <v>17002.125</v>
      </c>
      <c r="EJ151" s="4" cm="1">
        <f t="array" ref="EJ151">SUMPRODUCT(--(SUM(G151,AC151,AY151,BU151,CQ151,DM151,EI151)&gt;PARAMETRELER!$D$21:$D$24), (SUM(G151,AC151,AY151,BU151,CQ151,DM151,EI151)-PARAMETRELER!$D$21:$D$24), {0.15;0.05;0.07;0.08})-SUM($H$2,H151,AD151,AZ151,BV151,CR151,DN151)</f>
        <v>3001.0625000000036</v>
      </c>
      <c r="EK151" s="4">
        <f>PARAMETRELER!$D$14</f>
        <v>3001.0625000000036</v>
      </c>
      <c r="EL151" s="4">
        <f t="shared" si="512"/>
        <v>119014.875</v>
      </c>
      <c r="EM151" s="4">
        <f t="shared" si="513"/>
        <v>102012.75</v>
      </c>
      <c r="EN151" s="4">
        <f t="shared" si="514"/>
        <v>20002.5</v>
      </c>
      <c r="EO151" s="4">
        <f>PARAMETRELER!$D$6</f>
        <v>20002.5</v>
      </c>
      <c r="EP151" s="4">
        <f t="shared" si="515"/>
        <v>0</v>
      </c>
      <c r="EQ151" s="4">
        <f>IF(EE151&lt;=PARAMETRELER!$D$6,0,EP151*0.00759)</f>
        <v>0</v>
      </c>
      <c r="ER151" s="20">
        <f t="shared" si="450"/>
        <v>17002.125</v>
      </c>
      <c r="ES151" s="21">
        <f t="shared" si="451"/>
        <v>4100.5124999999998</v>
      </c>
      <c r="ET151" s="21">
        <f t="shared" si="452"/>
        <v>400.05</v>
      </c>
      <c r="EU151" s="22">
        <f t="shared" si="453"/>
        <v>24503.0625</v>
      </c>
      <c r="EV151" s="44">
        <f t="shared" si="454"/>
        <v>1000.125</v>
      </c>
      <c r="EW151" s="45">
        <f t="shared" si="455"/>
        <v>23502.9375</v>
      </c>
      <c r="EY151" s="3">
        <v>149</v>
      </c>
      <c r="EZ151" s="3" t="str">
        <f t="shared" si="456"/>
        <v xml:space="preserve"> AD SOYAD 149</v>
      </c>
      <c r="FA151" s="4">
        <f t="shared" si="516"/>
        <v>20002.5</v>
      </c>
      <c r="FB151" s="4">
        <f>PARAMETRELER!$D$4</f>
        <v>150018.75</v>
      </c>
      <c r="FC151" s="4">
        <f t="shared" si="517"/>
        <v>2800.3500000000004</v>
      </c>
      <c r="FD151" s="4">
        <f t="shared" si="518"/>
        <v>200.02500000000001</v>
      </c>
      <c r="FE151" s="4">
        <f t="shared" si="519"/>
        <v>17002.125</v>
      </c>
      <c r="FF151" s="4" cm="1">
        <f t="array" ref="FF151">SUMPRODUCT(--(SUM(G151,AC151,AY151,BU151,CQ151,DM151,EI151,FE151)&gt;PARAMETRELER!$D$21:$D$24), (SUM(G151,AC151,AY151,BU151,CQ151,DM151,EI151,FE151)-PARAMETRELER!$D$21:$D$24), {0.15;0.05;0.07;0.08})-SUM($H$2,H151,AD151,AZ151,BV151,CR151,DN151,EJ151)</f>
        <v>3400.4249999999956</v>
      </c>
      <c r="FG151" s="4">
        <f>PARAMETRELER!$D$15</f>
        <v>3400.4249999999956</v>
      </c>
      <c r="FH151" s="4">
        <f t="shared" si="520"/>
        <v>136017</v>
      </c>
      <c r="FI151" s="4">
        <f t="shared" si="521"/>
        <v>119014.875</v>
      </c>
      <c r="FJ151" s="4">
        <f t="shared" si="522"/>
        <v>20002.5</v>
      </c>
      <c r="FK151" s="4">
        <f>PARAMETRELER!$D$6</f>
        <v>20002.5</v>
      </c>
      <c r="FL151" s="4">
        <f t="shared" si="523"/>
        <v>0</v>
      </c>
      <c r="FM151" s="4">
        <f>IF(FA151&lt;=PARAMETRELER!$D$6,0,FL151*0.00759)</f>
        <v>0</v>
      </c>
      <c r="FN151" s="20">
        <f t="shared" si="457"/>
        <v>17002.125</v>
      </c>
      <c r="FO151" s="21">
        <f t="shared" si="458"/>
        <v>4100.5124999999998</v>
      </c>
      <c r="FP151" s="21">
        <f t="shared" si="459"/>
        <v>400.05</v>
      </c>
      <c r="FQ151" s="22">
        <f t="shared" si="460"/>
        <v>24503.0625</v>
      </c>
      <c r="FR151" s="44">
        <f t="shared" si="461"/>
        <v>1000.125</v>
      </c>
      <c r="FS151" s="45">
        <f t="shared" si="462"/>
        <v>23502.9375</v>
      </c>
      <c r="FU151" s="3">
        <v>149</v>
      </c>
      <c r="FV151" s="3" t="str">
        <f t="shared" si="463"/>
        <v xml:space="preserve"> AD SOYAD 149</v>
      </c>
      <c r="FW151" s="4">
        <f t="shared" si="524"/>
        <v>20002.5</v>
      </c>
      <c r="FX151" s="4">
        <f>PARAMETRELER!$D$4</f>
        <v>150018.75</v>
      </c>
      <c r="FY151" s="4">
        <f t="shared" si="525"/>
        <v>2800.3500000000004</v>
      </c>
      <c r="FZ151" s="4">
        <f t="shared" si="526"/>
        <v>200.02500000000001</v>
      </c>
      <c r="GA151" s="4">
        <f t="shared" si="527"/>
        <v>17002.125</v>
      </c>
      <c r="GB151" s="4" cm="1">
        <f t="array" ref="GB151">SUMPRODUCT(--(SUM(G151,AC151,AY151,BU151,CQ151,DM151,EI151,FE151,GA151)&gt;PARAMETRELER!$D$21:$D$24), (SUM(G151,AC151,AY151,BU151,CQ151,DM151,EI151,FE151,GA151)-PARAMETRELER!$D$21:$D$24), {0.15;0.05;0.07;0.08})-SUM($H$2,H151,AD151,AZ151,BV151,CR151,DN151,EJ151,FF151)</f>
        <v>3400.4249999999993</v>
      </c>
      <c r="GC151" s="4">
        <f>PARAMETRELER!$D$16</f>
        <v>3400.4249999999993</v>
      </c>
      <c r="GD151" s="4">
        <f t="shared" si="528"/>
        <v>153019.125</v>
      </c>
      <c r="GE151" s="4">
        <f t="shared" si="529"/>
        <v>136017</v>
      </c>
      <c r="GF151" s="4">
        <f t="shared" si="530"/>
        <v>20002.5</v>
      </c>
      <c r="GG151" s="4">
        <f>PARAMETRELER!$D$6</f>
        <v>20002.5</v>
      </c>
      <c r="GH151" s="4">
        <f t="shared" si="531"/>
        <v>0</v>
      </c>
      <c r="GI151" s="4">
        <f>IF(FW151&lt;=PARAMETRELER!$D$6,0,GH151*0.00759)</f>
        <v>0</v>
      </c>
      <c r="GJ151" s="20">
        <f t="shared" si="464"/>
        <v>17002.125</v>
      </c>
      <c r="GK151" s="21">
        <f t="shared" si="465"/>
        <v>4100.5124999999998</v>
      </c>
      <c r="GL151" s="21">
        <f t="shared" si="466"/>
        <v>400.05</v>
      </c>
      <c r="GM151" s="22">
        <f t="shared" si="467"/>
        <v>24503.0625</v>
      </c>
      <c r="GN151" s="44">
        <f t="shared" si="468"/>
        <v>1000.125</v>
      </c>
      <c r="GO151" s="45">
        <f t="shared" si="469"/>
        <v>23502.9375</v>
      </c>
      <c r="GQ151" s="3">
        <v>149</v>
      </c>
      <c r="GR151" s="3" t="str">
        <f t="shared" si="470"/>
        <v xml:space="preserve"> AD SOYAD 149</v>
      </c>
      <c r="GS151" s="4">
        <f t="shared" si="532"/>
        <v>20002.5</v>
      </c>
      <c r="GT151" s="4">
        <f>PARAMETRELER!$D$4</f>
        <v>150018.75</v>
      </c>
      <c r="GU151" s="4">
        <f t="shared" si="533"/>
        <v>2800.3500000000004</v>
      </c>
      <c r="GV151" s="4">
        <f t="shared" si="534"/>
        <v>200.02500000000001</v>
      </c>
      <c r="GW151" s="4">
        <f t="shared" si="535"/>
        <v>17002.125</v>
      </c>
      <c r="GX151" s="4" cm="1">
        <f t="array" ref="GX151">SUMPRODUCT(--(SUM(G151,AC151,AY151,BU151,CQ151,DM151,EI151,FE151,GA151,GW151)&gt;PARAMETRELER!$D$21:$D$24), (SUM(G151,AC151,AY151,BU151,CQ151,DM151,EI151,FE151,GA151,GW151)-PARAMETRELER!$D$21:$D$24), {0.15;0.05;0.07;0.08})-SUM($H$2,H151,AD151,AZ151,BV151,CR151,DN151,EJ151,FF151,GB151)</f>
        <v>3400.4250000000029</v>
      </c>
      <c r="GY151" s="4">
        <f>PARAMETRELER!$D$17</f>
        <v>3400.4250000000029</v>
      </c>
      <c r="GZ151" s="4">
        <f t="shared" si="536"/>
        <v>170021.25</v>
      </c>
      <c r="HA151" s="4">
        <f t="shared" si="537"/>
        <v>153019.125</v>
      </c>
      <c r="HB151" s="4">
        <f t="shared" si="538"/>
        <v>20002.5</v>
      </c>
      <c r="HC151" s="4">
        <f>PARAMETRELER!$D$6</f>
        <v>20002.5</v>
      </c>
      <c r="HD151" s="4">
        <f t="shared" si="539"/>
        <v>0</v>
      </c>
      <c r="HE151" s="4">
        <f>IF(GS151&lt;=PARAMETRELER!$D$6,0,HD151*0.00759)</f>
        <v>0</v>
      </c>
      <c r="HF151" s="20">
        <f t="shared" si="471"/>
        <v>17002.125</v>
      </c>
      <c r="HG151" s="21">
        <f t="shared" si="472"/>
        <v>4100.5124999999998</v>
      </c>
      <c r="HH151" s="21">
        <f t="shared" si="473"/>
        <v>400.05</v>
      </c>
      <c r="HI151" s="22">
        <f t="shared" si="474"/>
        <v>24503.0625</v>
      </c>
      <c r="HJ151" s="44">
        <f t="shared" si="475"/>
        <v>1000.125</v>
      </c>
      <c r="HK151" s="45">
        <f t="shared" si="476"/>
        <v>23502.9375</v>
      </c>
      <c r="HM151" s="3">
        <v>149</v>
      </c>
      <c r="HN151" s="3" t="str">
        <f t="shared" si="477"/>
        <v xml:space="preserve"> AD SOYAD 149</v>
      </c>
      <c r="HO151" s="4">
        <f t="shared" si="540"/>
        <v>20002.5</v>
      </c>
      <c r="HP151" s="4">
        <f>PARAMETRELER!$D$4</f>
        <v>150018.75</v>
      </c>
      <c r="HQ151" s="4">
        <f t="shared" si="541"/>
        <v>2800.3500000000004</v>
      </c>
      <c r="HR151" s="4">
        <f t="shared" si="542"/>
        <v>200.02500000000001</v>
      </c>
      <c r="HS151" s="4">
        <f t="shared" si="543"/>
        <v>17002.125</v>
      </c>
      <c r="HT151" s="4" cm="1">
        <f t="array" ref="HT151">SUMPRODUCT(--(SUM(G151,AC151,AY151,BU151,CQ151,DM151,EI151,FE151,GA151,GW151,HS151)&gt;PARAMETRELER!$D$21:$D$24), (SUM(G151,AC151,AY151,BU151,CQ151,DM151,EI151,FE151,GA151,GW151,HS151)-PARAMETRELER!$D$21:$D$24), {0.15;0.05;0.07;0.08})-SUM($H$2,H151,AD151,AZ151,BV151,CR151,DN151,EJ151,FF151,GB151,GX151)</f>
        <v>3400.4249999999993</v>
      </c>
      <c r="HU151" s="4">
        <f>PARAMETRELER!$D$18</f>
        <v>3400.4249999999993</v>
      </c>
      <c r="HV151" s="4">
        <f t="shared" si="544"/>
        <v>187023.375</v>
      </c>
      <c r="HW151" s="4">
        <f t="shared" si="545"/>
        <v>170021.25</v>
      </c>
      <c r="HX151" s="4">
        <f t="shared" si="546"/>
        <v>20002.5</v>
      </c>
      <c r="HY151" s="4">
        <f>PARAMETRELER!$D$6</f>
        <v>20002.5</v>
      </c>
      <c r="HZ151" s="4">
        <f t="shared" si="547"/>
        <v>0</v>
      </c>
      <c r="IA151" s="4">
        <f>IF(HO151&lt;=PARAMETRELER!$D$6,0,HZ151*0.00759)</f>
        <v>0</v>
      </c>
      <c r="IB151" s="20">
        <f t="shared" si="478"/>
        <v>17002.125</v>
      </c>
      <c r="IC151" s="21">
        <f t="shared" si="479"/>
        <v>4100.5124999999998</v>
      </c>
      <c r="ID151" s="21">
        <f t="shared" si="480"/>
        <v>400.05</v>
      </c>
      <c r="IE151" s="22">
        <f t="shared" si="481"/>
        <v>24503.0625</v>
      </c>
      <c r="IF151" s="44">
        <f t="shared" si="482"/>
        <v>1000.125</v>
      </c>
      <c r="IG151" s="45">
        <f t="shared" si="483"/>
        <v>23502.9375</v>
      </c>
      <c r="II151" s="3">
        <v>149</v>
      </c>
      <c r="IJ151" s="3" t="str">
        <f t="shared" si="484"/>
        <v xml:space="preserve"> AD SOYAD 149</v>
      </c>
      <c r="IK151" s="4">
        <f t="shared" si="548"/>
        <v>20002.5</v>
      </c>
      <c r="IL151" s="4">
        <f>PARAMETRELER!$D$4</f>
        <v>150018.75</v>
      </c>
      <c r="IM151" s="4">
        <f t="shared" si="549"/>
        <v>2800.3500000000004</v>
      </c>
      <c r="IN151" s="4">
        <f t="shared" si="550"/>
        <v>200.02500000000001</v>
      </c>
      <c r="IO151" s="4">
        <f t="shared" si="551"/>
        <v>17002.125</v>
      </c>
      <c r="IP151" s="4" cm="1">
        <f t="array" ref="IP151">SUMPRODUCT(--(SUM(G151,AC151,AY151,BU151,CQ151,DM151,EI151,FE151,GA151,GW151,HS151,IO151)&gt;PARAMETRELER!$D$21:$D$24), (SUM(G151,AC151,AY151,BU151,CQ151,DM151,EI151,FE151,GA151,GW151,HS151,IO151)-PARAMETRELER!$D$21:$D$24), {0.15;0.05;0.07;0.08})-SUM($H$2,H151,AD151,AZ151,BV151,CR151,DN151,EJ151,FF151,GB151,GX151,HT151)</f>
        <v>3400.4249999999993</v>
      </c>
      <c r="IQ151" s="4">
        <f>PARAMETRELER!$D$19</f>
        <v>3400.4249999999993</v>
      </c>
      <c r="IR151" s="4">
        <f t="shared" si="552"/>
        <v>204025.5</v>
      </c>
      <c r="IS151" s="4">
        <f t="shared" si="553"/>
        <v>187023.375</v>
      </c>
      <c r="IT151" s="4">
        <f t="shared" si="554"/>
        <v>20002.5</v>
      </c>
      <c r="IU151" s="4">
        <f>PARAMETRELER!$D$6</f>
        <v>20002.5</v>
      </c>
      <c r="IV151" s="4">
        <f t="shared" si="555"/>
        <v>0</v>
      </c>
      <c r="IW151" s="4">
        <f>IF(IK151&lt;=PARAMETRELER!$D$6,0,IV151*0.00759)</f>
        <v>0</v>
      </c>
      <c r="IX151" s="20">
        <f t="shared" si="485"/>
        <v>17002.125</v>
      </c>
      <c r="IY151" s="21">
        <f t="shared" si="486"/>
        <v>4100.5124999999998</v>
      </c>
      <c r="IZ151" s="21">
        <f t="shared" si="487"/>
        <v>400.05</v>
      </c>
      <c r="JA151" s="22">
        <f t="shared" si="488"/>
        <v>24503.0625</v>
      </c>
      <c r="JB151" s="44">
        <f t="shared" si="489"/>
        <v>1000.125</v>
      </c>
      <c r="JC151" s="45">
        <f t="shared" si="490"/>
        <v>23502.9375</v>
      </c>
    </row>
    <row r="152" spans="1:263" ht="15.6" x14ac:dyDescent="0.3">
      <c r="A152" s="2">
        <v>150</v>
      </c>
      <c r="B152" s="2" t="str">
        <f>'YILLIK MALİYET RAPORU'!B152</f>
        <v xml:space="preserve"> AD SOYAD 150</v>
      </c>
      <c r="C152" s="7">
        <f>'YILLIK MALİYET RAPORU'!C152</f>
        <v>20002.5</v>
      </c>
      <c r="D152" s="11">
        <f>PARAMETRELER!$D$4</f>
        <v>150018.75</v>
      </c>
      <c r="E152" s="7">
        <f t="shared" si="491"/>
        <v>2800.3500000000004</v>
      </c>
      <c r="F152" s="7">
        <f t="shared" si="492"/>
        <v>200.02500000000001</v>
      </c>
      <c r="G152" s="7">
        <f t="shared" si="493"/>
        <v>17002.125</v>
      </c>
      <c r="H152" s="7" cm="1">
        <f t="array" ref="H152">SUMPRODUCT(--(SUM(G152:G152)&gt;PARAMETRELER!$D$21:$D$24), (SUM(G152:G152)-PARAMETRELER!$D$21:$D$24), {0.15;0.05;0.07;0.08})-SUM($H$2:$H$2)</f>
        <v>2550.3187499999999</v>
      </c>
      <c r="I152" s="7">
        <f>PARAMETRELER!$D$8</f>
        <v>2550.3187499999999</v>
      </c>
      <c r="J152" s="7">
        <f t="shared" si="379"/>
        <v>17002.125</v>
      </c>
      <c r="K152" s="7">
        <v>0</v>
      </c>
      <c r="L152" s="7">
        <f t="shared" si="494"/>
        <v>20002.5</v>
      </c>
      <c r="M152" s="5">
        <f>PARAMETRELER!$D$6</f>
        <v>20002.5</v>
      </c>
      <c r="N152" s="7">
        <f t="shared" si="502"/>
        <v>0</v>
      </c>
      <c r="O152" s="7">
        <f>IF(C152&lt;=PARAMETRELER!$D$6,0,N152*0.00759)</f>
        <v>0</v>
      </c>
      <c r="P152" s="20">
        <f t="shared" si="495"/>
        <v>17002.125</v>
      </c>
      <c r="Q152" s="21">
        <f t="shared" si="496"/>
        <v>4100.5124999999998</v>
      </c>
      <c r="R152" s="21">
        <f t="shared" si="497"/>
        <v>400.05</v>
      </c>
      <c r="S152" s="20">
        <f t="shared" si="498"/>
        <v>24503.0625</v>
      </c>
      <c r="T152" s="44">
        <f t="shared" si="499"/>
        <v>1000.125</v>
      </c>
      <c r="U152" s="45">
        <f t="shared" si="380"/>
        <v>23502.9375</v>
      </c>
      <c r="W152" s="2">
        <v>150</v>
      </c>
      <c r="X152" s="2" t="str">
        <f t="shared" si="500"/>
        <v xml:space="preserve"> AD SOYAD 150</v>
      </c>
      <c r="Y152" s="7">
        <f t="shared" si="501"/>
        <v>20002.5</v>
      </c>
      <c r="Z152" s="11">
        <f>PARAMETRELER!$D$4</f>
        <v>150018.75</v>
      </c>
      <c r="AA152" s="7">
        <f t="shared" si="381"/>
        <v>2800.3500000000004</v>
      </c>
      <c r="AB152" s="7">
        <f t="shared" si="382"/>
        <v>200.02500000000001</v>
      </c>
      <c r="AC152" s="7">
        <f t="shared" si="383"/>
        <v>17002.125</v>
      </c>
      <c r="AD152" s="7" cm="1">
        <f t="array" ref="AD152">SUMPRODUCT(--(SUM(G152,AC152)&gt;PARAMETRELER!$D$21:$D$24), (SUM(G152,AC152)-PARAMETRELER!$D$21:$D$24), {0.15;0.05;0.07;0.08})-SUM($H$2,H152)</f>
        <v>2550.3187499999999</v>
      </c>
      <c r="AE152" s="7">
        <f>PARAMETRELER!$D$9</f>
        <v>2550.3187499999999</v>
      </c>
      <c r="AF152" s="7">
        <f t="shared" si="384"/>
        <v>34004.25</v>
      </c>
      <c r="AG152" s="7">
        <f t="shared" si="385"/>
        <v>17002.125</v>
      </c>
      <c r="AH152" s="7">
        <f t="shared" si="386"/>
        <v>20002.5</v>
      </c>
      <c r="AI152" s="5">
        <f>PARAMETRELER!$D$6</f>
        <v>20002.5</v>
      </c>
      <c r="AJ152" s="7">
        <f t="shared" si="503"/>
        <v>0</v>
      </c>
      <c r="AK152" s="7">
        <f>IF(Y152&lt;=PARAMETRELER!$D$6,0,AJ152*0.00759)</f>
        <v>0</v>
      </c>
      <c r="AL152" s="20">
        <f t="shared" si="387"/>
        <v>17002.125</v>
      </c>
      <c r="AM152" s="21">
        <f t="shared" si="388"/>
        <v>4100.5124999999998</v>
      </c>
      <c r="AN152" s="21">
        <f t="shared" si="389"/>
        <v>400.05</v>
      </c>
      <c r="AO152" s="20">
        <f t="shared" si="390"/>
        <v>24503.0625</v>
      </c>
      <c r="AP152" s="44">
        <f t="shared" si="391"/>
        <v>1000.125</v>
      </c>
      <c r="AQ152" s="45">
        <f t="shared" si="392"/>
        <v>23502.9375</v>
      </c>
      <c r="AS152" s="2">
        <v>150</v>
      </c>
      <c r="AT152" s="2" t="str">
        <f t="shared" si="393"/>
        <v xml:space="preserve"> AD SOYAD 150</v>
      </c>
      <c r="AU152" s="7">
        <f t="shared" si="394"/>
        <v>20002.5</v>
      </c>
      <c r="AV152" s="11">
        <f>PARAMETRELER!$D$4</f>
        <v>150018.75</v>
      </c>
      <c r="AW152" s="7">
        <f t="shared" si="395"/>
        <v>2800.3500000000004</v>
      </c>
      <c r="AX152" s="7">
        <f t="shared" si="396"/>
        <v>200.02500000000001</v>
      </c>
      <c r="AY152" s="7">
        <f t="shared" si="397"/>
        <v>17002.125</v>
      </c>
      <c r="AZ152" s="7" cm="1">
        <f t="array" ref="AZ152">SUMPRODUCT(--(SUM(G152,AC152,AY152)&gt;PARAMETRELER!$D$21:$D$24), (SUM(G152,AC152,AY152)-PARAMETRELER!$D$21:$D$24), {0.15;0.05;0.07;0.08})-SUM($H$2,H152,AD152)</f>
        <v>2550.3187499999995</v>
      </c>
      <c r="BA152" s="7">
        <f>PARAMETRELER!$D$10</f>
        <v>2550.3187499999995</v>
      </c>
      <c r="BB152" s="7">
        <f t="shared" si="398"/>
        <v>51006.375</v>
      </c>
      <c r="BC152" s="7">
        <f t="shared" si="399"/>
        <v>34004.25</v>
      </c>
      <c r="BD152" s="7">
        <f t="shared" si="400"/>
        <v>20002.5</v>
      </c>
      <c r="BE152" s="5">
        <f>PARAMETRELER!$D$6</f>
        <v>20002.5</v>
      </c>
      <c r="BF152" s="7">
        <f t="shared" si="504"/>
        <v>0</v>
      </c>
      <c r="BG152" s="7">
        <f>IF(AU152&lt;=PARAMETRELER!$D$6,0,BF152*0.00759)</f>
        <v>0</v>
      </c>
      <c r="BH152" s="20">
        <f t="shared" si="401"/>
        <v>17002.125</v>
      </c>
      <c r="BI152" s="21">
        <f t="shared" si="402"/>
        <v>4100.5124999999998</v>
      </c>
      <c r="BJ152" s="21">
        <f t="shared" si="403"/>
        <v>400.05</v>
      </c>
      <c r="BK152" s="20">
        <f t="shared" si="404"/>
        <v>24503.0625</v>
      </c>
      <c r="BL152" s="44">
        <f t="shared" si="405"/>
        <v>1000.125</v>
      </c>
      <c r="BM152" s="45">
        <f t="shared" si="406"/>
        <v>23502.9375</v>
      </c>
      <c r="BO152" s="2">
        <v>150</v>
      </c>
      <c r="BP152" s="2" t="str">
        <f t="shared" si="407"/>
        <v xml:space="preserve"> AD SOYAD 150</v>
      </c>
      <c r="BQ152" s="7">
        <f t="shared" si="408"/>
        <v>20002.5</v>
      </c>
      <c r="BR152" s="11">
        <f>PARAMETRELER!$D$4</f>
        <v>150018.75</v>
      </c>
      <c r="BS152" s="7">
        <f t="shared" si="409"/>
        <v>2800.3500000000004</v>
      </c>
      <c r="BT152" s="7">
        <f t="shared" si="410"/>
        <v>200.02500000000001</v>
      </c>
      <c r="BU152" s="7">
        <f t="shared" si="411"/>
        <v>17002.125</v>
      </c>
      <c r="BV152" s="7" cm="1">
        <f t="array" ref="BV152">SUMPRODUCT(--(SUM(G152,AC152,AY152,BU152)&gt;PARAMETRELER!$D$21:$D$24), (SUM(G152,AC152,AY152,BU152)-PARAMETRELER!$D$21:$D$24), {0.15;0.05;0.07;0.08})-SUM($H$2,H152,AD152,AZ152)</f>
        <v>2550.3187500000004</v>
      </c>
      <c r="BW152" s="7">
        <f>PARAMETRELER!$D$11</f>
        <v>2550.3187500000004</v>
      </c>
      <c r="BX152" s="7">
        <f t="shared" si="412"/>
        <v>68008.5</v>
      </c>
      <c r="BY152" s="7">
        <f t="shared" si="413"/>
        <v>51006.375</v>
      </c>
      <c r="BZ152" s="7">
        <f t="shared" si="414"/>
        <v>20002.5</v>
      </c>
      <c r="CA152" s="5">
        <f>PARAMETRELER!$D$6</f>
        <v>20002.5</v>
      </c>
      <c r="CB152" s="7">
        <f t="shared" si="505"/>
        <v>0</v>
      </c>
      <c r="CC152" s="7">
        <f>IF(BQ152&lt;=PARAMETRELER!$D$6,0,CB152*0.00759)</f>
        <v>0</v>
      </c>
      <c r="CD152" s="20">
        <f t="shared" si="415"/>
        <v>17002.125</v>
      </c>
      <c r="CE152" s="21">
        <f t="shared" si="416"/>
        <v>4100.5124999999998</v>
      </c>
      <c r="CF152" s="21">
        <f t="shared" si="417"/>
        <v>400.05</v>
      </c>
      <c r="CG152" s="20">
        <f t="shared" si="418"/>
        <v>24503.0625</v>
      </c>
      <c r="CH152" s="44">
        <f t="shared" si="419"/>
        <v>1000.125</v>
      </c>
      <c r="CI152" s="45">
        <f t="shared" si="420"/>
        <v>23502.9375</v>
      </c>
      <c r="CK152" s="2">
        <v>150</v>
      </c>
      <c r="CL152" s="2" t="str">
        <f t="shared" si="421"/>
        <v xml:space="preserve"> AD SOYAD 150</v>
      </c>
      <c r="CM152" s="7">
        <f t="shared" si="422"/>
        <v>20002.5</v>
      </c>
      <c r="CN152" s="11">
        <f>PARAMETRELER!$D$4</f>
        <v>150018.75</v>
      </c>
      <c r="CO152" s="7">
        <f t="shared" si="423"/>
        <v>2800.3500000000004</v>
      </c>
      <c r="CP152" s="7">
        <f t="shared" si="424"/>
        <v>200.02500000000001</v>
      </c>
      <c r="CQ152" s="7">
        <f t="shared" si="425"/>
        <v>17002.125</v>
      </c>
      <c r="CR152" s="7" cm="1">
        <f t="array" ref="CR152">SUMPRODUCT(--(SUM(G152,AC152,AY152,BU152,CQ152)&gt;PARAMETRELER!$D$21:$D$24), (SUM(G152,AC152,AY152,BU152,CQ152)-PARAMETRELER!$D$21:$D$24), {0.15;0.05;0.07;0.08})-SUM($H$2,H152,AD152,AZ152,BV152)</f>
        <v>2550.3187500000004</v>
      </c>
      <c r="CS152" s="7">
        <f>PARAMETRELER!$D$12</f>
        <v>2550.3187500000004</v>
      </c>
      <c r="CT152" s="7">
        <f t="shared" si="426"/>
        <v>85010.625</v>
      </c>
      <c r="CU152" s="7">
        <f t="shared" si="427"/>
        <v>68008.5</v>
      </c>
      <c r="CV152" s="7">
        <f t="shared" si="428"/>
        <v>20002.5</v>
      </c>
      <c r="CW152" s="5">
        <f>PARAMETRELER!$D$6</f>
        <v>20002.5</v>
      </c>
      <c r="CX152" s="7">
        <f t="shared" si="506"/>
        <v>0</v>
      </c>
      <c r="CY152" s="7">
        <f>IF(CM152&lt;=PARAMETRELER!$D$6,0,CX152*0.00759)</f>
        <v>0</v>
      </c>
      <c r="CZ152" s="20">
        <f t="shared" si="429"/>
        <v>17002.125</v>
      </c>
      <c r="DA152" s="21">
        <f t="shared" si="430"/>
        <v>4100.5124999999998</v>
      </c>
      <c r="DB152" s="21">
        <f t="shared" si="431"/>
        <v>400.05</v>
      </c>
      <c r="DC152" s="20">
        <f t="shared" si="432"/>
        <v>24503.0625</v>
      </c>
      <c r="DD152" s="44">
        <f t="shared" si="433"/>
        <v>1000.125</v>
      </c>
      <c r="DE152" s="45">
        <f t="shared" si="434"/>
        <v>23502.9375</v>
      </c>
      <c r="DG152" s="2">
        <v>150</v>
      </c>
      <c r="DH152" s="2" t="str">
        <f t="shared" si="435"/>
        <v xml:space="preserve"> AD SOYAD 150</v>
      </c>
      <c r="DI152" s="7">
        <f t="shared" si="436"/>
        <v>20002.5</v>
      </c>
      <c r="DJ152" s="11">
        <f>PARAMETRELER!$D$4</f>
        <v>150018.75</v>
      </c>
      <c r="DK152" s="7">
        <f t="shared" si="437"/>
        <v>2800.3500000000004</v>
      </c>
      <c r="DL152" s="7">
        <f t="shared" si="438"/>
        <v>200.02500000000001</v>
      </c>
      <c r="DM152" s="7">
        <f t="shared" si="439"/>
        <v>17002.125</v>
      </c>
      <c r="DN152" s="7" cm="1">
        <f t="array" ref="DN152">SUMPRODUCT(--(SUM(G152,AC152,AY152,BU152,CQ152,DM152)&gt;PARAMETRELER!$D$21:$D$24), (SUM(G152,AC152,AY152,BU152,CQ152,DM152)-PARAMETRELER!$D$21:$D$24), {0.15;0.05;0.07;0.08})-SUM($H$2,H152,AD152,AZ152,BV152,CR152)</f>
        <v>2550.3187499999985</v>
      </c>
      <c r="DO152" s="7">
        <f>PARAMETRELER!$D$13</f>
        <v>2550.3187499999985</v>
      </c>
      <c r="DP152" s="7">
        <f t="shared" si="440"/>
        <v>102012.75</v>
      </c>
      <c r="DQ152" s="7">
        <f t="shared" si="441"/>
        <v>85010.625</v>
      </c>
      <c r="DR152" s="7">
        <f t="shared" si="442"/>
        <v>20002.5</v>
      </c>
      <c r="DS152" s="5">
        <f>PARAMETRELER!$D$6</f>
        <v>20002.5</v>
      </c>
      <c r="DT152" s="7">
        <f t="shared" si="507"/>
        <v>0</v>
      </c>
      <c r="DU152" s="7">
        <f>IF(DI152&lt;=PARAMETRELER!$D$6,0,DT152*0.00759)</f>
        <v>0</v>
      </c>
      <c r="DV152" s="20">
        <f t="shared" si="443"/>
        <v>17002.125</v>
      </c>
      <c r="DW152" s="21">
        <f t="shared" si="444"/>
        <v>4100.5124999999998</v>
      </c>
      <c r="DX152" s="21">
        <f t="shared" si="445"/>
        <v>400.05</v>
      </c>
      <c r="DY152" s="20">
        <f t="shared" si="446"/>
        <v>24503.0625</v>
      </c>
      <c r="DZ152" s="44">
        <f t="shared" si="447"/>
        <v>1000.125</v>
      </c>
      <c r="EA152" s="45">
        <f t="shared" si="448"/>
        <v>23502.9375</v>
      </c>
      <c r="EC152" s="2">
        <v>150</v>
      </c>
      <c r="ED152" s="2" t="str">
        <f t="shared" si="449"/>
        <v xml:space="preserve"> AD SOYAD 150</v>
      </c>
      <c r="EE152" s="7">
        <f t="shared" si="508"/>
        <v>20002.5</v>
      </c>
      <c r="EF152" s="11">
        <f>PARAMETRELER!$D$4</f>
        <v>150018.75</v>
      </c>
      <c r="EG152" s="7">
        <f t="shared" si="509"/>
        <v>2800.3500000000004</v>
      </c>
      <c r="EH152" s="7">
        <f t="shared" si="510"/>
        <v>200.02500000000001</v>
      </c>
      <c r="EI152" s="7">
        <f t="shared" si="511"/>
        <v>17002.125</v>
      </c>
      <c r="EJ152" s="7" cm="1">
        <f t="array" ref="EJ152">SUMPRODUCT(--(SUM(G152,AC152,AY152,BU152,CQ152,DM152,EI152)&gt;PARAMETRELER!$D$21:$D$24), (SUM(G152,AC152,AY152,BU152,CQ152,DM152,EI152)-PARAMETRELER!$D$21:$D$24), {0.15;0.05;0.07;0.08})-SUM($H$2,H152,AD152,AZ152,BV152,CR152,DN152)</f>
        <v>3001.0625000000036</v>
      </c>
      <c r="EK152" s="7">
        <f>PARAMETRELER!$D$14</f>
        <v>3001.0625000000036</v>
      </c>
      <c r="EL152" s="7">
        <f t="shared" si="512"/>
        <v>119014.875</v>
      </c>
      <c r="EM152" s="7">
        <f t="shared" si="513"/>
        <v>102012.75</v>
      </c>
      <c r="EN152" s="7">
        <f t="shared" si="514"/>
        <v>20002.5</v>
      </c>
      <c r="EO152" s="5">
        <f>PARAMETRELER!$D$6</f>
        <v>20002.5</v>
      </c>
      <c r="EP152" s="7">
        <f t="shared" si="515"/>
        <v>0</v>
      </c>
      <c r="EQ152" s="7">
        <f>IF(EE152&lt;=PARAMETRELER!$D$6,0,EP152*0.00759)</f>
        <v>0</v>
      </c>
      <c r="ER152" s="20">
        <f t="shared" si="450"/>
        <v>17002.125</v>
      </c>
      <c r="ES152" s="21">
        <f t="shared" si="451"/>
        <v>4100.5124999999998</v>
      </c>
      <c r="ET152" s="21">
        <f t="shared" si="452"/>
        <v>400.05</v>
      </c>
      <c r="EU152" s="20">
        <f t="shared" si="453"/>
        <v>24503.0625</v>
      </c>
      <c r="EV152" s="44">
        <f t="shared" si="454"/>
        <v>1000.125</v>
      </c>
      <c r="EW152" s="45">
        <f t="shared" si="455"/>
        <v>23502.9375</v>
      </c>
      <c r="EY152" s="2">
        <v>150</v>
      </c>
      <c r="EZ152" s="2" t="str">
        <f t="shared" si="456"/>
        <v xml:space="preserve"> AD SOYAD 150</v>
      </c>
      <c r="FA152" s="7">
        <f t="shared" si="516"/>
        <v>20002.5</v>
      </c>
      <c r="FB152" s="11">
        <f>PARAMETRELER!$D$4</f>
        <v>150018.75</v>
      </c>
      <c r="FC152" s="7">
        <f t="shared" si="517"/>
        <v>2800.3500000000004</v>
      </c>
      <c r="FD152" s="7">
        <f t="shared" si="518"/>
        <v>200.02500000000001</v>
      </c>
      <c r="FE152" s="7">
        <f t="shared" si="519"/>
        <v>17002.125</v>
      </c>
      <c r="FF152" s="7" cm="1">
        <f t="array" ref="FF152">SUMPRODUCT(--(SUM(G152,AC152,AY152,BU152,CQ152,DM152,EI152,FE152)&gt;PARAMETRELER!$D$21:$D$24), (SUM(G152,AC152,AY152,BU152,CQ152,DM152,EI152,FE152)-PARAMETRELER!$D$21:$D$24), {0.15;0.05;0.07;0.08})-SUM($H$2,H152,AD152,AZ152,BV152,CR152,DN152,EJ152)</f>
        <v>3400.4249999999956</v>
      </c>
      <c r="FG152" s="7">
        <f>PARAMETRELER!$D$15</f>
        <v>3400.4249999999956</v>
      </c>
      <c r="FH152" s="7">
        <f t="shared" si="520"/>
        <v>136017</v>
      </c>
      <c r="FI152" s="7">
        <f t="shared" si="521"/>
        <v>119014.875</v>
      </c>
      <c r="FJ152" s="7">
        <f t="shared" si="522"/>
        <v>20002.5</v>
      </c>
      <c r="FK152" s="5">
        <f>PARAMETRELER!$D$6</f>
        <v>20002.5</v>
      </c>
      <c r="FL152" s="7">
        <f t="shared" si="523"/>
        <v>0</v>
      </c>
      <c r="FM152" s="7">
        <f>IF(FA152&lt;=PARAMETRELER!$D$6,0,FL152*0.00759)</f>
        <v>0</v>
      </c>
      <c r="FN152" s="20">
        <f t="shared" si="457"/>
        <v>17002.125</v>
      </c>
      <c r="FO152" s="21">
        <f t="shared" si="458"/>
        <v>4100.5124999999998</v>
      </c>
      <c r="FP152" s="21">
        <f t="shared" si="459"/>
        <v>400.05</v>
      </c>
      <c r="FQ152" s="20">
        <f t="shared" si="460"/>
        <v>24503.0625</v>
      </c>
      <c r="FR152" s="44">
        <f t="shared" si="461"/>
        <v>1000.125</v>
      </c>
      <c r="FS152" s="45">
        <f t="shared" si="462"/>
        <v>23502.9375</v>
      </c>
      <c r="FU152" s="2">
        <v>150</v>
      </c>
      <c r="FV152" s="2" t="str">
        <f t="shared" si="463"/>
        <v xml:space="preserve"> AD SOYAD 150</v>
      </c>
      <c r="FW152" s="7">
        <f t="shared" si="524"/>
        <v>20002.5</v>
      </c>
      <c r="FX152" s="11">
        <f>PARAMETRELER!$D$4</f>
        <v>150018.75</v>
      </c>
      <c r="FY152" s="7">
        <f t="shared" si="525"/>
        <v>2800.3500000000004</v>
      </c>
      <c r="FZ152" s="7">
        <f t="shared" si="526"/>
        <v>200.02500000000001</v>
      </c>
      <c r="GA152" s="7">
        <f t="shared" si="527"/>
        <v>17002.125</v>
      </c>
      <c r="GB152" s="7" cm="1">
        <f t="array" ref="GB152">SUMPRODUCT(--(SUM(G152,AC152,AY152,BU152,CQ152,DM152,EI152,FE152,GA152)&gt;PARAMETRELER!$D$21:$D$24), (SUM(G152,AC152,AY152,BU152,CQ152,DM152,EI152,FE152,GA152)-PARAMETRELER!$D$21:$D$24), {0.15;0.05;0.07;0.08})-SUM($H$2,H152,AD152,AZ152,BV152,CR152,DN152,EJ152,FF152)</f>
        <v>3400.4249999999993</v>
      </c>
      <c r="GC152" s="7">
        <f>PARAMETRELER!$D$16</f>
        <v>3400.4249999999993</v>
      </c>
      <c r="GD152" s="7">
        <f t="shared" si="528"/>
        <v>153019.125</v>
      </c>
      <c r="GE152" s="7">
        <f t="shared" si="529"/>
        <v>136017</v>
      </c>
      <c r="GF152" s="7">
        <f t="shared" si="530"/>
        <v>20002.5</v>
      </c>
      <c r="GG152" s="5">
        <f>PARAMETRELER!$D$6</f>
        <v>20002.5</v>
      </c>
      <c r="GH152" s="7">
        <f t="shared" si="531"/>
        <v>0</v>
      </c>
      <c r="GI152" s="7">
        <f>IF(FW152&lt;=PARAMETRELER!$D$6,0,GH152*0.00759)</f>
        <v>0</v>
      </c>
      <c r="GJ152" s="20">
        <f t="shared" si="464"/>
        <v>17002.125</v>
      </c>
      <c r="GK152" s="21">
        <f t="shared" si="465"/>
        <v>4100.5124999999998</v>
      </c>
      <c r="GL152" s="21">
        <f t="shared" si="466"/>
        <v>400.05</v>
      </c>
      <c r="GM152" s="20">
        <f t="shared" si="467"/>
        <v>24503.0625</v>
      </c>
      <c r="GN152" s="44">
        <f t="shared" si="468"/>
        <v>1000.125</v>
      </c>
      <c r="GO152" s="45">
        <f t="shared" si="469"/>
        <v>23502.9375</v>
      </c>
      <c r="GQ152" s="2">
        <v>150</v>
      </c>
      <c r="GR152" s="2" t="str">
        <f t="shared" si="470"/>
        <v xml:space="preserve"> AD SOYAD 150</v>
      </c>
      <c r="GS152" s="7">
        <f t="shared" si="532"/>
        <v>20002.5</v>
      </c>
      <c r="GT152" s="11">
        <f>PARAMETRELER!$D$4</f>
        <v>150018.75</v>
      </c>
      <c r="GU152" s="7">
        <f t="shared" si="533"/>
        <v>2800.3500000000004</v>
      </c>
      <c r="GV152" s="7">
        <f t="shared" si="534"/>
        <v>200.02500000000001</v>
      </c>
      <c r="GW152" s="7">
        <f t="shared" si="535"/>
        <v>17002.125</v>
      </c>
      <c r="GX152" s="7" cm="1">
        <f t="array" ref="GX152">SUMPRODUCT(--(SUM(G152,AC152,AY152,BU152,CQ152,DM152,EI152,FE152,GA152,GW152)&gt;PARAMETRELER!$D$21:$D$24), (SUM(G152,AC152,AY152,BU152,CQ152,DM152,EI152,FE152,GA152,GW152)-PARAMETRELER!$D$21:$D$24), {0.15;0.05;0.07;0.08})-SUM($H$2,H152,AD152,AZ152,BV152,CR152,DN152,EJ152,FF152,GB152)</f>
        <v>3400.4250000000029</v>
      </c>
      <c r="GY152" s="7">
        <f>PARAMETRELER!$D$17</f>
        <v>3400.4250000000029</v>
      </c>
      <c r="GZ152" s="7">
        <f t="shared" si="536"/>
        <v>170021.25</v>
      </c>
      <c r="HA152" s="7">
        <f t="shared" si="537"/>
        <v>153019.125</v>
      </c>
      <c r="HB152" s="7">
        <f t="shared" si="538"/>
        <v>20002.5</v>
      </c>
      <c r="HC152" s="5">
        <f>PARAMETRELER!$D$6</f>
        <v>20002.5</v>
      </c>
      <c r="HD152" s="7">
        <f t="shared" si="539"/>
        <v>0</v>
      </c>
      <c r="HE152" s="7">
        <f>IF(GS152&lt;=PARAMETRELER!$D$6,0,HD152*0.00759)</f>
        <v>0</v>
      </c>
      <c r="HF152" s="20">
        <f t="shared" si="471"/>
        <v>17002.125</v>
      </c>
      <c r="HG152" s="21">
        <f t="shared" si="472"/>
        <v>4100.5124999999998</v>
      </c>
      <c r="HH152" s="21">
        <f t="shared" si="473"/>
        <v>400.05</v>
      </c>
      <c r="HI152" s="20">
        <f t="shared" si="474"/>
        <v>24503.0625</v>
      </c>
      <c r="HJ152" s="44">
        <f t="shared" si="475"/>
        <v>1000.125</v>
      </c>
      <c r="HK152" s="45">
        <f t="shared" si="476"/>
        <v>23502.9375</v>
      </c>
      <c r="HM152" s="2">
        <v>150</v>
      </c>
      <c r="HN152" s="2" t="str">
        <f t="shared" si="477"/>
        <v xml:space="preserve"> AD SOYAD 150</v>
      </c>
      <c r="HO152" s="7">
        <f t="shared" si="540"/>
        <v>20002.5</v>
      </c>
      <c r="HP152" s="11">
        <f>PARAMETRELER!$D$4</f>
        <v>150018.75</v>
      </c>
      <c r="HQ152" s="7">
        <f t="shared" si="541"/>
        <v>2800.3500000000004</v>
      </c>
      <c r="HR152" s="7">
        <f t="shared" si="542"/>
        <v>200.02500000000001</v>
      </c>
      <c r="HS152" s="7">
        <f t="shared" si="543"/>
        <v>17002.125</v>
      </c>
      <c r="HT152" s="7" cm="1">
        <f t="array" ref="HT152">SUMPRODUCT(--(SUM(G152,AC152,AY152,BU152,CQ152,DM152,EI152,FE152,GA152,GW152,HS152)&gt;PARAMETRELER!$D$21:$D$24), (SUM(G152,AC152,AY152,BU152,CQ152,DM152,EI152,FE152,GA152,GW152,HS152)-PARAMETRELER!$D$21:$D$24), {0.15;0.05;0.07;0.08})-SUM($H$2,H152,AD152,AZ152,BV152,CR152,DN152,EJ152,FF152,GB152,GX152)</f>
        <v>3400.4249999999993</v>
      </c>
      <c r="HU152" s="7">
        <f>PARAMETRELER!$D$18</f>
        <v>3400.4249999999993</v>
      </c>
      <c r="HV152" s="7">
        <f t="shared" si="544"/>
        <v>187023.375</v>
      </c>
      <c r="HW152" s="7">
        <f t="shared" si="545"/>
        <v>170021.25</v>
      </c>
      <c r="HX152" s="7">
        <f t="shared" si="546"/>
        <v>20002.5</v>
      </c>
      <c r="HY152" s="5">
        <f>PARAMETRELER!$D$6</f>
        <v>20002.5</v>
      </c>
      <c r="HZ152" s="7">
        <f t="shared" si="547"/>
        <v>0</v>
      </c>
      <c r="IA152" s="7">
        <f>IF(HO152&lt;=PARAMETRELER!$D$6,0,HZ152*0.00759)</f>
        <v>0</v>
      </c>
      <c r="IB152" s="20">
        <f t="shared" si="478"/>
        <v>17002.125</v>
      </c>
      <c r="IC152" s="21">
        <f t="shared" si="479"/>
        <v>4100.5124999999998</v>
      </c>
      <c r="ID152" s="21">
        <f t="shared" si="480"/>
        <v>400.05</v>
      </c>
      <c r="IE152" s="20">
        <f t="shared" si="481"/>
        <v>24503.0625</v>
      </c>
      <c r="IF152" s="44">
        <f t="shared" si="482"/>
        <v>1000.125</v>
      </c>
      <c r="IG152" s="45">
        <f t="shared" si="483"/>
        <v>23502.9375</v>
      </c>
      <c r="II152" s="2">
        <v>150</v>
      </c>
      <c r="IJ152" s="2" t="str">
        <f t="shared" si="484"/>
        <v xml:space="preserve"> AD SOYAD 150</v>
      </c>
      <c r="IK152" s="7">
        <f t="shared" si="548"/>
        <v>20002.5</v>
      </c>
      <c r="IL152" s="11">
        <f>PARAMETRELER!$D$4</f>
        <v>150018.75</v>
      </c>
      <c r="IM152" s="7">
        <f t="shared" si="549"/>
        <v>2800.3500000000004</v>
      </c>
      <c r="IN152" s="7">
        <f t="shared" si="550"/>
        <v>200.02500000000001</v>
      </c>
      <c r="IO152" s="7">
        <f t="shared" si="551"/>
        <v>17002.125</v>
      </c>
      <c r="IP152" s="7" cm="1">
        <f t="array" ref="IP152">SUMPRODUCT(--(SUM(G152,AC152,AY152,BU152,CQ152,DM152,EI152,FE152,GA152,GW152,HS152,IO152)&gt;PARAMETRELER!$D$21:$D$24), (SUM(G152,AC152,AY152,BU152,CQ152,DM152,EI152,FE152,GA152,GW152,HS152,IO152)-PARAMETRELER!$D$21:$D$24), {0.15;0.05;0.07;0.08})-SUM($H$2,H152,AD152,AZ152,BV152,CR152,DN152,EJ152,FF152,GB152,GX152,HT152)</f>
        <v>3400.4249999999993</v>
      </c>
      <c r="IQ152" s="7">
        <f>PARAMETRELER!$D$19</f>
        <v>3400.4249999999993</v>
      </c>
      <c r="IR152" s="7">
        <f t="shared" si="552"/>
        <v>204025.5</v>
      </c>
      <c r="IS152" s="7">
        <f t="shared" si="553"/>
        <v>187023.375</v>
      </c>
      <c r="IT152" s="7">
        <f t="shared" si="554"/>
        <v>20002.5</v>
      </c>
      <c r="IU152" s="5">
        <f>PARAMETRELER!$D$6</f>
        <v>20002.5</v>
      </c>
      <c r="IV152" s="7">
        <f t="shared" si="555"/>
        <v>0</v>
      </c>
      <c r="IW152" s="7">
        <f>IF(IK152&lt;=PARAMETRELER!$D$6,0,IV152*0.00759)</f>
        <v>0</v>
      </c>
      <c r="IX152" s="20">
        <f t="shared" si="485"/>
        <v>17002.125</v>
      </c>
      <c r="IY152" s="21">
        <f t="shared" si="486"/>
        <v>4100.5124999999998</v>
      </c>
      <c r="IZ152" s="21">
        <f t="shared" si="487"/>
        <v>400.05</v>
      </c>
      <c r="JA152" s="20">
        <f t="shared" si="488"/>
        <v>24503.0625</v>
      </c>
      <c r="JB152" s="44">
        <f t="shared" si="489"/>
        <v>1000.125</v>
      </c>
      <c r="JC152" s="45">
        <f t="shared" si="490"/>
        <v>23502.9375</v>
      </c>
    </row>
    <row r="153" spans="1:263" ht="15.6" x14ac:dyDescent="0.3">
      <c r="A153" s="3">
        <v>151</v>
      </c>
      <c r="B153" s="3" t="str">
        <f>'YILLIK MALİYET RAPORU'!B153</f>
        <v xml:space="preserve"> AD SOYAD 151</v>
      </c>
      <c r="C153" s="4">
        <f>'YILLIK MALİYET RAPORU'!C153</f>
        <v>20002.5</v>
      </c>
      <c r="D153" s="4">
        <f>PARAMETRELER!$D$4</f>
        <v>150018.75</v>
      </c>
      <c r="E153" s="4">
        <f t="shared" si="491"/>
        <v>2800.3500000000004</v>
      </c>
      <c r="F153" s="4">
        <f t="shared" si="492"/>
        <v>200.02500000000001</v>
      </c>
      <c r="G153" s="4">
        <f t="shared" si="493"/>
        <v>17002.125</v>
      </c>
      <c r="H153" s="4" cm="1">
        <f t="array" ref="H153">SUMPRODUCT(--(SUM(G153:G153)&gt;PARAMETRELER!$D$21:$D$24), (SUM(G153:G153)-PARAMETRELER!$D$21:$D$24), {0.15;0.05;0.07;0.08})-SUM($H$2:$H$2)</f>
        <v>2550.3187499999999</v>
      </c>
      <c r="I153" s="4">
        <f>PARAMETRELER!$D$8</f>
        <v>2550.3187499999999</v>
      </c>
      <c r="J153" s="4">
        <f t="shared" si="379"/>
        <v>17002.125</v>
      </c>
      <c r="K153" s="4">
        <v>0</v>
      </c>
      <c r="L153" s="4">
        <f t="shared" si="494"/>
        <v>20002.5</v>
      </c>
      <c r="M153" s="4">
        <f>PARAMETRELER!$D$6</f>
        <v>20002.5</v>
      </c>
      <c r="N153" s="4">
        <f t="shared" si="502"/>
        <v>0</v>
      </c>
      <c r="O153" s="4">
        <f>IF(C153&lt;=PARAMETRELER!$D$6,0,N153*0.00759)</f>
        <v>0</v>
      </c>
      <c r="P153" s="20">
        <f t="shared" si="495"/>
        <v>17002.125</v>
      </c>
      <c r="Q153" s="21">
        <f t="shared" si="496"/>
        <v>4100.5124999999998</v>
      </c>
      <c r="R153" s="21">
        <f t="shared" si="497"/>
        <v>400.05</v>
      </c>
      <c r="S153" s="22">
        <f t="shared" si="498"/>
        <v>24503.0625</v>
      </c>
      <c r="T153" s="44">
        <f t="shared" si="499"/>
        <v>1000.125</v>
      </c>
      <c r="U153" s="45">
        <f t="shared" si="380"/>
        <v>23502.9375</v>
      </c>
      <c r="W153" s="3">
        <v>151</v>
      </c>
      <c r="X153" s="3" t="str">
        <f t="shared" si="500"/>
        <v xml:space="preserve"> AD SOYAD 151</v>
      </c>
      <c r="Y153" s="4">
        <f t="shared" si="501"/>
        <v>20002.5</v>
      </c>
      <c r="Z153" s="4">
        <f>PARAMETRELER!$D$4</f>
        <v>150018.75</v>
      </c>
      <c r="AA153" s="4">
        <f t="shared" si="381"/>
        <v>2800.3500000000004</v>
      </c>
      <c r="AB153" s="4">
        <f t="shared" si="382"/>
        <v>200.02500000000001</v>
      </c>
      <c r="AC153" s="4">
        <f t="shared" si="383"/>
        <v>17002.125</v>
      </c>
      <c r="AD153" s="4" cm="1">
        <f t="array" ref="AD153">SUMPRODUCT(--(SUM(G153,AC153)&gt;PARAMETRELER!$D$21:$D$24), (SUM(G153,AC153)-PARAMETRELER!$D$21:$D$24), {0.15;0.05;0.07;0.08})-SUM($H$2,H153)</f>
        <v>2550.3187499999999</v>
      </c>
      <c r="AE153" s="4">
        <f>PARAMETRELER!$D$9</f>
        <v>2550.3187499999999</v>
      </c>
      <c r="AF153" s="4">
        <f t="shared" si="384"/>
        <v>34004.25</v>
      </c>
      <c r="AG153" s="4">
        <f t="shared" si="385"/>
        <v>17002.125</v>
      </c>
      <c r="AH153" s="4">
        <f t="shared" si="386"/>
        <v>20002.5</v>
      </c>
      <c r="AI153" s="4">
        <f>PARAMETRELER!$D$6</f>
        <v>20002.5</v>
      </c>
      <c r="AJ153" s="4">
        <f t="shared" si="503"/>
        <v>0</v>
      </c>
      <c r="AK153" s="4">
        <f>IF(Y153&lt;=PARAMETRELER!$D$6,0,AJ153*0.00759)</f>
        <v>0</v>
      </c>
      <c r="AL153" s="20">
        <f t="shared" si="387"/>
        <v>17002.125</v>
      </c>
      <c r="AM153" s="21">
        <f t="shared" si="388"/>
        <v>4100.5124999999998</v>
      </c>
      <c r="AN153" s="21">
        <f t="shared" si="389"/>
        <v>400.05</v>
      </c>
      <c r="AO153" s="22">
        <f t="shared" si="390"/>
        <v>24503.0625</v>
      </c>
      <c r="AP153" s="44">
        <f t="shared" si="391"/>
        <v>1000.125</v>
      </c>
      <c r="AQ153" s="45">
        <f t="shared" si="392"/>
        <v>23502.9375</v>
      </c>
      <c r="AS153" s="3">
        <v>151</v>
      </c>
      <c r="AT153" s="3" t="str">
        <f t="shared" si="393"/>
        <v xml:space="preserve"> AD SOYAD 151</v>
      </c>
      <c r="AU153" s="4">
        <f t="shared" si="394"/>
        <v>20002.5</v>
      </c>
      <c r="AV153" s="4">
        <f>PARAMETRELER!$D$4</f>
        <v>150018.75</v>
      </c>
      <c r="AW153" s="4">
        <f t="shared" si="395"/>
        <v>2800.3500000000004</v>
      </c>
      <c r="AX153" s="4">
        <f t="shared" si="396"/>
        <v>200.02500000000001</v>
      </c>
      <c r="AY153" s="4">
        <f t="shared" si="397"/>
        <v>17002.125</v>
      </c>
      <c r="AZ153" s="4" cm="1">
        <f t="array" ref="AZ153">SUMPRODUCT(--(SUM(G153,AC153,AY153)&gt;PARAMETRELER!$D$21:$D$24), (SUM(G153,AC153,AY153)-PARAMETRELER!$D$21:$D$24), {0.15;0.05;0.07;0.08})-SUM($H$2,H153,AD153)</f>
        <v>2550.3187499999995</v>
      </c>
      <c r="BA153" s="4">
        <f>PARAMETRELER!$D$10</f>
        <v>2550.3187499999995</v>
      </c>
      <c r="BB153" s="4">
        <f t="shared" si="398"/>
        <v>51006.375</v>
      </c>
      <c r="BC153" s="4">
        <f t="shared" si="399"/>
        <v>34004.25</v>
      </c>
      <c r="BD153" s="4">
        <f t="shared" si="400"/>
        <v>20002.5</v>
      </c>
      <c r="BE153" s="4">
        <f>PARAMETRELER!$D$6</f>
        <v>20002.5</v>
      </c>
      <c r="BF153" s="4">
        <f t="shared" si="504"/>
        <v>0</v>
      </c>
      <c r="BG153" s="4">
        <f>IF(AU153&lt;=PARAMETRELER!$D$6,0,BF153*0.00759)</f>
        <v>0</v>
      </c>
      <c r="BH153" s="20">
        <f t="shared" si="401"/>
        <v>17002.125</v>
      </c>
      <c r="BI153" s="21">
        <f t="shared" si="402"/>
        <v>4100.5124999999998</v>
      </c>
      <c r="BJ153" s="21">
        <f t="shared" si="403"/>
        <v>400.05</v>
      </c>
      <c r="BK153" s="22">
        <f t="shared" si="404"/>
        <v>24503.0625</v>
      </c>
      <c r="BL153" s="44">
        <f t="shared" si="405"/>
        <v>1000.125</v>
      </c>
      <c r="BM153" s="45">
        <f t="shared" si="406"/>
        <v>23502.9375</v>
      </c>
      <c r="BO153" s="3">
        <v>151</v>
      </c>
      <c r="BP153" s="3" t="str">
        <f t="shared" si="407"/>
        <v xml:space="preserve"> AD SOYAD 151</v>
      </c>
      <c r="BQ153" s="4">
        <f t="shared" si="408"/>
        <v>20002.5</v>
      </c>
      <c r="BR153" s="4">
        <f>PARAMETRELER!$D$4</f>
        <v>150018.75</v>
      </c>
      <c r="BS153" s="4">
        <f t="shared" si="409"/>
        <v>2800.3500000000004</v>
      </c>
      <c r="BT153" s="4">
        <f t="shared" si="410"/>
        <v>200.02500000000001</v>
      </c>
      <c r="BU153" s="4">
        <f t="shared" si="411"/>
        <v>17002.125</v>
      </c>
      <c r="BV153" s="4" cm="1">
        <f t="array" ref="BV153">SUMPRODUCT(--(SUM(G153,AC153,AY153,BU153)&gt;PARAMETRELER!$D$21:$D$24), (SUM(G153,AC153,AY153,BU153)-PARAMETRELER!$D$21:$D$24), {0.15;0.05;0.07;0.08})-SUM($H$2,H153,AD153,AZ153)</f>
        <v>2550.3187500000004</v>
      </c>
      <c r="BW153" s="4">
        <f>PARAMETRELER!$D$11</f>
        <v>2550.3187500000004</v>
      </c>
      <c r="BX153" s="4">
        <f t="shared" si="412"/>
        <v>68008.5</v>
      </c>
      <c r="BY153" s="4">
        <f t="shared" si="413"/>
        <v>51006.375</v>
      </c>
      <c r="BZ153" s="4">
        <f t="shared" si="414"/>
        <v>20002.5</v>
      </c>
      <c r="CA153" s="4">
        <f>PARAMETRELER!$D$6</f>
        <v>20002.5</v>
      </c>
      <c r="CB153" s="4">
        <f t="shared" si="505"/>
        <v>0</v>
      </c>
      <c r="CC153" s="4">
        <f>IF(BQ153&lt;=PARAMETRELER!$D$6,0,CB153*0.00759)</f>
        <v>0</v>
      </c>
      <c r="CD153" s="20">
        <f t="shared" si="415"/>
        <v>17002.125</v>
      </c>
      <c r="CE153" s="21">
        <f t="shared" si="416"/>
        <v>4100.5124999999998</v>
      </c>
      <c r="CF153" s="21">
        <f t="shared" si="417"/>
        <v>400.05</v>
      </c>
      <c r="CG153" s="22">
        <f t="shared" si="418"/>
        <v>24503.0625</v>
      </c>
      <c r="CH153" s="44">
        <f t="shared" si="419"/>
        <v>1000.125</v>
      </c>
      <c r="CI153" s="45">
        <f t="shared" si="420"/>
        <v>23502.9375</v>
      </c>
      <c r="CK153" s="3">
        <v>151</v>
      </c>
      <c r="CL153" s="3" t="str">
        <f t="shared" si="421"/>
        <v xml:space="preserve"> AD SOYAD 151</v>
      </c>
      <c r="CM153" s="4">
        <f t="shared" si="422"/>
        <v>20002.5</v>
      </c>
      <c r="CN153" s="4">
        <f>PARAMETRELER!$D$4</f>
        <v>150018.75</v>
      </c>
      <c r="CO153" s="4">
        <f t="shared" si="423"/>
        <v>2800.3500000000004</v>
      </c>
      <c r="CP153" s="4">
        <f t="shared" si="424"/>
        <v>200.02500000000001</v>
      </c>
      <c r="CQ153" s="4">
        <f t="shared" si="425"/>
        <v>17002.125</v>
      </c>
      <c r="CR153" s="4" cm="1">
        <f t="array" ref="CR153">SUMPRODUCT(--(SUM(G153,AC153,AY153,BU153,CQ153)&gt;PARAMETRELER!$D$21:$D$24), (SUM(G153,AC153,AY153,BU153,CQ153)-PARAMETRELER!$D$21:$D$24), {0.15;0.05;0.07;0.08})-SUM($H$2,H153,AD153,AZ153,BV153)</f>
        <v>2550.3187500000004</v>
      </c>
      <c r="CS153" s="4">
        <f>PARAMETRELER!$D$12</f>
        <v>2550.3187500000004</v>
      </c>
      <c r="CT153" s="4">
        <f t="shared" si="426"/>
        <v>85010.625</v>
      </c>
      <c r="CU153" s="4">
        <f t="shared" si="427"/>
        <v>68008.5</v>
      </c>
      <c r="CV153" s="4">
        <f t="shared" si="428"/>
        <v>20002.5</v>
      </c>
      <c r="CW153" s="4">
        <f>PARAMETRELER!$D$6</f>
        <v>20002.5</v>
      </c>
      <c r="CX153" s="4">
        <f t="shared" si="506"/>
        <v>0</v>
      </c>
      <c r="CY153" s="4">
        <f>IF(CM153&lt;=PARAMETRELER!$D$6,0,CX153*0.00759)</f>
        <v>0</v>
      </c>
      <c r="CZ153" s="20">
        <f t="shared" si="429"/>
        <v>17002.125</v>
      </c>
      <c r="DA153" s="21">
        <f t="shared" si="430"/>
        <v>4100.5124999999998</v>
      </c>
      <c r="DB153" s="21">
        <f t="shared" si="431"/>
        <v>400.05</v>
      </c>
      <c r="DC153" s="22">
        <f t="shared" si="432"/>
        <v>24503.0625</v>
      </c>
      <c r="DD153" s="44">
        <f t="shared" si="433"/>
        <v>1000.125</v>
      </c>
      <c r="DE153" s="45">
        <f t="shared" si="434"/>
        <v>23502.9375</v>
      </c>
      <c r="DG153" s="3">
        <v>151</v>
      </c>
      <c r="DH153" s="3" t="str">
        <f t="shared" si="435"/>
        <v xml:space="preserve"> AD SOYAD 151</v>
      </c>
      <c r="DI153" s="4">
        <f t="shared" si="436"/>
        <v>20002.5</v>
      </c>
      <c r="DJ153" s="4">
        <f>PARAMETRELER!$D$4</f>
        <v>150018.75</v>
      </c>
      <c r="DK153" s="4">
        <f t="shared" si="437"/>
        <v>2800.3500000000004</v>
      </c>
      <c r="DL153" s="4">
        <f t="shared" si="438"/>
        <v>200.02500000000001</v>
      </c>
      <c r="DM153" s="4">
        <f t="shared" si="439"/>
        <v>17002.125</v>
      </c>
      <c r="DN153" s="4" cm="1">
        <f t="array" ref="DN153">SUMPRODUCT(--(SUM(G153,AC153,AY153,BU153,CQ153,DM153)&gt;PARAMETRELER!$D$21:$D$24), (SUM(G153,AC153,AY153,BU153,CQ153,DM153)-PARAMETRELER!$D$21:$D$24), {0.15;0.05;0.07;0.08})-SUM($H$2,H153,AD153,AZ153,BV153,CR153)</f>
        <v>2550.3187499999985</v>
      </c>
      <c r="DO153" s="4">
        <f>PARAMETRELER!$D$13</f>
        <v>2550.3187499999985</v>
      </c>
      <c r="DP153" s="4">
        <f t="shared" si="440"/>
        <v>102012.75</v>
      </c>
      <c r="DQ153" s="4">
        <f t="shared" si="441"/>
        <v>85010.625</v>
      </c>
      <c r="DR153" s="4">
        <f t="shared" si="442"/>
        <v>20002.5</v>
      </c>
      <c r="DS153" s="4">
        <f>PARAMETRELER!$D$6</f>
        <v>20002.5</v>
      </c>
      <c r="DT153" s="4">
        <f t="shared" si="507"/>
        <v>0</v>
      </c>
      <c r="DU153" s="4">
        <f>IF(DI153&lt;=PARAMETRELER!$D$6,0,DT153*0.00759)</f>
        <v>0</v>
      </c>
      <c r="DV153" s="20">
        <f t="shared" si="443"/>
        <v>17002.125</v>
      </c>
      <c r="DW153" s="21">
        <f t="shared" si="444"/>
        <v>4100.5124999999998</v>
      </c>
      <c r="DX153" s="21">
        <f t="shared" si="445"/>
        <v>400.05</v>
      </c>
      <c r="DY153" s="22">
        <f t="shared" si="446"/>
        <v>24503.0625</v>
      </c>
      <c r="DZ153" s="44">
        <f t="shared" si="447"/>
        <v>1000.125</v>
      </c>
      <c r="EA153" s="45">
        <f t="shared" si="448"/>
        <v>23502.9375</v>
      </c>
      <c r="EC153" s="3">
        <v>151</v>
      </c>
      <c r="ED153" s="3" t="str">
        <f t="shared" si="449"/>
        <v xml:space="preserve"> AD SOYAD 151</v>
      </c>
      <c r="EE153" s="4">
        <f t="shared" si="508"/>
        <v>20002.5</v>
      </c>
      <c r="EF153" s="4">
        <f>PARAMETRELER!$D$4</f>
        <v>150018.75</v>
      </c>
      <c r="EG153" s="4">
        <f t="shared" si="509"/>
        <v>2800.3500000000004</v>
      </c>
      <c r="EH153" s="4">
        <f t="shared" si="510"/>
        <v>200.02500000000001</v>
      </c>
      <c r="EI153" s="4">
        <f t="shared" si="511"/>
        <v>17002.125</v>
      </c>
      <c r="EJ153" s="4" cm="1">
        <f t="array" ref="EJ153">SUMPRODUCT(--(SUM(G153,AC153,AY153,BU153,CQ153,DM153,EI153)&gt;PARAMETRELER!$D$21:$D$24), (SUM(G153,AC153,AY153,BU153,CQ153,DM153,EI153)-PARAMETRELER!$D$21:$D$24), {0.15;0.05;0.07;0.08})-SUM($H$2,H153,AD153,AZ153,BV153,CR153,DN153)</f>
        <v>3001.0625000000036</v>
      </c>
      <c r="EK153" s="4">
        <f>PARAMETRELER!$D$14</f>
        <v>3001.0625000000036</v>
      </c>
      <c r="EL153" s="4">
        <f t="shared" si="512"/>
        <v>119014.875</v>
      </c>
      <c r="EM153" s="4">
        <f t="shared" si="513"/>
        <v>102012.75</v>
      </c>
      <c r="EN153" s="4">
        <f t="shared" si="514"/>
        <v>20002.5</v>
      </c>
      <c r="EO153" s="4">
        <f>PARAMETRELER!$D$6</f>
        <v>20002.5</v>
      </c>
      <c r="EP153" s="4">
        <f t="shared" si="515"/>
        <v>0</v>
      </c>
      <c r="EQ153" s="4">
        <f>IF(EE153&lt;=PARAMETRELER!$D$6,0,EP153*0.00759)</f>
        <v>0</v>
      </c>
      <c r="ER153" s="20">
        <f t="shared" si="450"/>
        <v>17002.125</v>
      </c>
      <c r="ES153" s="21">
        <f t="shared" si="451"/>
        <v>4100.5124999999998</v>
      </c>
      <c r="ET153" s="21">
        <f t="shared" si="452"/>
        <v>400.05</v>
      </c>
      <c r="EU153" s="22">
        <f t="shared" si="453"/>
        <v>24503.0625</v>
      </c>
      <c r="EV153" s="44">
        <f t="shared" si="454"/>
        <v>1000.125</v>
      </c>
      <c r="EW153" s="45">
        <f t="shared" si="455"/>
        <v>23502.9375</v>
      </c>
      <c r="EY153" s="3">
        <v>151</v>
      </c>
      <c r="EZ153" s="3" t="str">
        <f t="shared" si="456"/>
        <v xml:space="preserve"> AD SOYAD 151</v>
      </c>
      <c r="FA153" s="4">
        <f t="shared" si="516"/>
        <v>20002.5</v>
      </c>
      <c r="FB153" s="4">
        <f>PARAMETRELER!$D$4</f>
        <v>150018.75</v>
      </c>
      <c r="FC153" s="4">
        <f t="shared" si="517"/>
        <v>2800.3500000000004</v>
      </c>
      <c r="FD153" s="4">
        <f t="shared" si="518"/>
        <v>200.02500000000001</v>
      </c>
      <c r="FE153" s="4">
        <f t="shared" si="519"/>
        <v>17002.125</v>
      </c>
      <c r="FF153" s="4" cm="1">
        <f t="array" ref="FF153">SUMPRODUCT(--(SUM(G153,AC153,AY153,BU153,CQ153,DM153,EI153,FE153)&gt;PARAMETRELER!$D$21:$D$24), (SUM(G153,AC153,AY153,BU153,CQ153,DM153,EI153,FE153)-PARAMETRELER!$D$21:$D$24), {0.15;0.05;0.07;0.08})-SUM($H$2,H153,AD153,AZ153,BV153,CR153,DN153,EJ153)</f>
        <v>3400.4249999999956</v>
      </c>
      <c r="FG153" s="4">
        <f>PARAMETRELER!$D$15</f>
        <v>3400.4249999999956</v>
      </c>
      <c r="FH153" s="4">
        <f t="shared" si="520"/>
        <v>136017</v>
      </c>
      <c r="FI153" s="4">
        <f t="shared" si="521"/>
        <v>119014.875</v>
      </c>
      <c r="FJ153" s="4">
        <f t="shared" si="522"/>
        <v>20002.5</v>
      </c>
      <c r="FK153" s="4">
        <f>PARAMETRELER!$D$6</f>
        <v>20002.5</v>
      </c>
      <c r="FL153" s="4">
        <f t="shared" si="523"/>
        <v>0</v>
      </c>
      <c r="FM153" s="4">
        <f>IF(FA153&lt;=PARAMETRELER!$D$6,0,FL153*0.00759)</f>
        <v>0</v>
      </c>
      <c r="FN153" s="20">
        <f t="shared" si="457"/>
        <v>17002.125</v>
      </c>
      <c r="FO153" s="21">
        <f t="shared" si="458"/>
        <v>4100.5124999999998</v>
      </c>
      <c r="FP153" s="21">
        <f t="shared" si="459"/>
        <v>400.05</v>
      </c>
      <c r="FQ153" s="22">
        <f t="shared" si="460"/>
        <v>24503.0625</v>
      </c>
      <c r="FR153" s="44">
        <f t="shared" si="461"/>
        <v>1000.125</v>
      </c>
      <c r="FS153" s="45">
        <f t="shared" si="462"/>
        <v>23502.9375</v>
      </c>
      <c r="FU153" s="3">
        <v>151</v>
      </c>
      <c r="FV153" s="3" t="str">
        <f t="shared" si="463"/>
        <v xml:space="preserve"> AD SOYAD 151</v>
      </c>
      <c r="FW153" s="4">
        <f t="shared" si="524"/>
        <v>20002.5</v>
      </c>
      <c r="FX153" s="4">
        <f>PARAMETRELER!$D$4</f>
        <v>150018.75</v>
      </c>
      <c r="FY153" s="4">
        <f t="shared" si="525"/>
        <v>2800.3500000000004</v>
      </c>
      <c r="FZ153" s="4">
        <f t="shared" si="526"/>
        <v>200.02500000000001</v>
      </c>
      <c r="GA153" s="4">
        <f t="shared" si="527"/>
        <v>17002.125</v>
      </c>
      <c r="GB153" s="4" cm="1">
        <f t="array" ref="GB153">SUMPRODUCT(--(SUM(G153,AC153,AY153,BU153,CQ153,DM153,EI153,FE153,GA153)&gt;PARAMETRELER!$D$21:$D$24), (SUM(G153,AC153,AY153,BU153,CQ153,DM153,EI153,FE153,GA153)-PARAMETRELER!$D$21:$D$24), {0.15;0.05;0.07;0.08})-SUM($H$2,H153,AD153,AZ153,BV153,CR153,DN153,EJ153,FF153)</f>
        <v>3400.4249999999993</v>
      </c>
      <c r="GC153" s="4">
        <f>PARAMETRELER!$D$16</f>
        <v>3400.4249999999993</v>
      </c>
      <c r="GD153" s="4">
        <f t="shared" si="528"/>
        <v>153019.125</v>
      </c>
      <c r="GE153" s="4">
        <f t="shared" si="529"/>
        <v>136017</v>
      </c>
      <c r="GF153" s="4">
        <f t="shared" si="530"/>
        <v>20002.5</v>
      </c>
      <c r="GG153" s="4">
        <f>PARAMETRELER!$D$6</f>
        <v>20002.5</v>
      </c>
      <c r="GH153" s="4">
        <f t="shared" si="531"/>
        <v>0</v>
      </c>
      <c r="GI153" s="4">
        <f>IF(FW153&lt;=PARAMETRELER!$D$6,0,GH153*0.00759)</f>
        <v>0</v>
      </c>
      <c r="GJ153" s="20">
        <f t="shared" si="464"/>
        <v>17002.125</v>
      </c>
      <c r="GK153" s="21">
        <f t="shared" si="465"/>
        <v>4100.5124999999998</v>
      </c>
      <c r="GL153" s="21">
        <f t="shared" si="466"/>
        <v>400.05</v>
      </c>
      <c r="GM153" s="22">
        <f t="shared" si="467"/>
        <v>24503.0625</v>
      </c>
      <c r="GN153" s="44">
        <f t="shared" si="468"/>
        <v>1000.125</v>
      </c>
      <c r="GO153" s="45">
        <f t="shared" si="469"/>
        <v>23502.9375</v>
      </c>
      <c r="GQ153" s="3">
        <v>151</v>
      </c>
      <c r="GR153" s="3" t="str">
        <f t="shared" si="470"/>
        <v xml:space="preserve"> AD SOYAD 151</v>
      </c>
      <c r="GS153" s="4">
        <f t="shared" si="532"/>
        <v>20002.5</v>
      </c>
      <c r="GT153" s="4">
        <f>PARAMETRELER!$D$4</f>
        <v>150018.75</v>
      </c>
      <c r="GU153" s="4">
        <f t="shared" si="533"/>
        <v>2800.3500000000004</v>
      </c>
      <c r="GV153" s="4">
        <f t="shared" si="534"/>
        <v>200.02500000000001</v>
      </c>
      <c r="GW153" s="4">
        <f t="shared" si="535"/>
        <v>17002.125</v>
      </c>
      <c r="GX153" s="4" cm="1">
        <f t="array" ref="GX153">SUMPRODUCT(--(SUM(G153,AC153,AY153,BU153,CQ153,DM153,EI153,FE153,GA153,GW153)&gt;PARAMETRELER!$D$21:$D$24), (SUM(G153,AC153,AY153,BU153,CQ153,DM153,EI153,FE153,GA153,GW153)-PARAMETRELER!$D$21:$D$24), {0.15;0.05;0.07;0.08})-SUM($H$2,H153,AD153,AZ153,BV153,CR153,DN153,EJ153,FF153,GB153)</f>
        <v>3400.4250000000029</v>
      </c>
      <c r="GY153" s="4">
        <f>PARAMETRELER!$D$17</f>
        <v>3400.4250000000029</v>
      </c>
      <c r="GZ153" s="4">
        <f t="shared" si="536"/>
        <v>170021.25</v>
      </c>
      <c r="HA153" s="4">
        <f t="shared" si="537"/>
        <v>153019.125</v>
      </c>
      <c r="HB153" s="4">
        <f t="shared" si="538"/>
        <v>20002.5</v>
      </c>
      <c r="HC153" s="4">
        <f>PARAMETRELER!$D$6</f>
        <v>20002.5</v>
      </c>
      <c r="HD153" s="4">
        <f t="shared" si="539"/>
        <v>0</v>
      </c>
      <c r="HE153" s="4">
        <f>IF(GS153&lt;=PARAMETRELER!$D$6,0,HD153*0.00759)</f>
        <v>0</v>
      </c>
      <c r="HF153" s="20">
        <f t="shared" si="471"/>
        <v>17002.125</v>
      </c>
      <c r="HG153" s="21">
        <f t="shared" si="472"/>
        <v>4100.5124999999998</v>
      </c>
      <c r="HH153" s="21">
        <f t="shared" si="473"/>
        <v>400.05</v>
      </c>
      <c r="HI153" s="22">
        <f t="shared" si="474"/>
        <v>24503.0625</v>
      </c>
      <c r="HJ153" s="44">
        <f t="shared" si="475"/>
        <v>1000.125</v>
      </c>
      <c r="HK153" s="45">
        <f t="shared" si="476"/>
        <v>23502.9375</v>
      </c>
      <c r="HM153" s="3">
        <v>151</v>
      </c>
      <c r="HN153" s="3" t="str">
        <f t="shared" si="477"/>
        <v xml:space="preserve"> AD SOYAD 151</v>
      </c>
      <c r="HO153" s="4">
        <f t="shared" si="540"/>
        <v>20002.5</v>
      </c>
      <c r="HP153" s="4">
        <f>PARAMETRELER!$D$4</f>
        <v>150018.75</v>
      </c>
      <c r="HQ153" s="4">
        <f t="shared" si="541"/>
        <v>2800.3500000000004</v>
      </c>
      <c r="HR153" s="4">
        <f t="shared" si="542"/>
        <v>200.02500000000001</v>
      </c>
      <c r="HS153" s="4">
        <f t="shared" si="543"/>
        <v>17002.125</v>
      </c>
      <c r="HT153" s="4" cm="1">
        <f t="array" ref="HT153">SUMPRODUCT(--(SUM(G153,AC153,AY153,BU153,CQ153,DM153,EI153,FE153,GA153,GW153,HS153)&gt;PARAMETRELER!$D$21:$D$24), (SUM(G153,AC153,AY153,BU153,CQ153,DM153,EI153,FE153,GA153,GW153,HS153)-PARAMETRELER!$D$21:$D$24), {0.15;0.05;0.07;0.08})-SUM($H$2,H153,AD153,AZ153,BV153,CR153,DN153,EJ153,FF153,GB153,GX153)</f>
        <v>3400.4249999999993</v>
      </c>
      <c r="HU153" s="4">
        <f>PARAMETRELER!$D$18</f>
        <v>3400.4249999999993</v>
      </c>
      <c r="HV153" s="4">
        <f t="shared" si="544"/>
        <v>187023.375</v>
      </c>
      <c r="HW153" s="4">
        <f t="shared" si="545"/>
        <v>170021.25</v>
      </c>
      <c r="HX153" s="4">
        <f t="shared" si="546"/>
        <v>20002.5</v>
      </c>
      <c r="HY153" s="4">
        <f>PARAMETRELER!$D$6</f>
        <v>20002.5</v>
      </c>
      <c r="HZ153" s="4">
        <f t="shared" si="547"/>
        <v>0</v>
      </c>
      <c r="IA153" s="4">
        <f>IF(HO153&lt;=PARAMETRELER!$D$6,0,HZ153*0.00759)</f>
        <v>0</v>
      </c>
      <c r="IB153" s="20">
        <f t="shared" si="478"/>
        <v>17002.125</v>
      </c>
      <c r="IC153" s="21">
        <f t="shared" si="479"/>
        <v>4100.5124999999998</v>
      </c>
      <c r="ID153" s="21">
        <f t="shared" si="480"/>
        <v>400.05</v>
      </c>
      <c r="IE153" s="22">
        <f t="shared" si="481"/>
        <v>24503.0625</v>
      </c>
      <c r="IF153" s="44">
        <f t="shared" si="482"/>
        <v>1000.125</v>
      </c>
      <c r="IG153" s="45">
        <f t="shared" si="483"/>
        <v>23502.9375</v>
      </c>
      <c r="II153" s="3">
        <v>151</v>
      </c>
      <c r="IJ153" s="3" t="str">
        <f t="shared" si="484"/>
        <v xml:space="preserve"> AD SOYAD 151</v>
      </c>
      <c r="IK153" s="4">
        <f t="shared" si="548"/>
        <v>20002.5</v>
      </c>
      <c r="IL153" s="4">
        <f>PARAMETRELER!$D$4</f>
        <v>150018.75</v>
      </c>
      <c r="IM153" s="4">
        <f t="shared" si="549"/>
        <v>2800.3500000000004</v>
      </c>
      <c r="IN153" s="4">
        <f t="shared" si="550"/>
        <v>200.02500000000001</v>
      </c>
      <c r="IO153" s="4">
        <f t="shared" si="551"/>
        <v>17002.125</v>
      </c>
      <c r="IP153" s="4" cm="1">
        <f t="array" ref="IP153">SUMPRODUCT(--(SUM(G153,AC153,AY153,BU153,CQ153,DM153,EI153,FE153,GA153,GW153,HS153,IO153)&gt;PARAMETRELER!$D$21:$D$24), (SUM(G153,AC153,AY153,BU153,CQ153,DM153,EI153,FE153,GA153,GW153,HS153,IO153)-PARAMETRELER!$D$21:$D$24), {0.15;0.05;0.07;0.08})-SUM($H$2,H153,AD153,AZ153,BV153,CR153,DN153,EJ153,FF153,GB153,GX153,HT153)</f>
        <v>3400.4249999999993</v>
      </c>
      <c r="IQ153" s="4">
        <f>PARAMETRELER!$D$19</f>
        <v>3400.4249999999993</v>
      </c>
      <c r="IR153" s="4">
        <f t="shared" si="552"/>
        <v>204025.5</v>
      </c>
      <c r="IS153" s="4">
        <f t="shared" si="553"/>
        <v>187023.375</v>
      </c>
      <c r="IT153" s="4">
        <f t="shared" si="554"/>
        <v>20002.5</v>
      </c>
      <c r="IU153" s="4">
        <f>PARAMETRELER!$D$6</f>
        <v>20002.5</v>
      </c>
      <c r="IV153" s="4">
        <f t="shared" si="555"/>
        <v>0</v>
      </c>
      <c r="IW153" s="4">
        <f>IF(IK153&lt;=PARAMETRELER!$D$6,0,IV153*0.00759)</f>
        <v>0</v>
      </c>
      <c r="IX153" s="20">
        <f t="shared" si="485"/>
        <v>17002.125</v>
      </c>
      <c r="IY153" s="21">
        <f t="shared" si="486"/>
        <v>4100.5124999999998</v>
      </c>
      <c r="IZ153" s="21">
        <f t="shared" si="487"/>
        <v>400.05</v>
      </c>
      <c r="JA153" s="22">
        <f t="shared" si="488"/>
        <v>24503.0625</v>
      </c>
      <c r="JB153" s="44">
        <f t="shared" si="489"/>
        <v>1000.125</v>
      </c>
      <c r="JC153" s="45">
        <f t="shared" si="490"/>
        <v>23502.9375</v>
      </c>
    </row>
    <row r="154" spans="1:263" ht="15.6" x14ac:dyDescent="0.3">
      <c r="A154" s="2">
        <v>152</v>
      </c>
      <c r="B154" s="2" t="str">
        <f>'YILLIK MALİYET RAPORU'!B154</f>
        <v xml:space="preserve"> AD SOYAD 152</v>
      </c>
      <c r="C154" s="7">
        <f>'YILLIK MALİYET RAPORU'!C154</f>
        <v>20002.5</v>
      </c>
      <c r="D154" s="11">
        <f>PARAMETRELER!$D$4</f>
        <v>150018.75</v>
      </c>
      <c r="E154" s="7">
        <f t="shared" si="491"/>
        <v>2800.3500000000004</v>
      </c>
      <c r="F154" s="7">
        <f t="shared" si="492"/>
        <v>200.02500000000001</v>
      </c>
      <c r="G154" s="7">
        <f t="shared" si="493"/>
        <v>17002.125</v>
      </c>
      <c r="H154" s="7" cm="1">
        <f t="array" ref="H154">SUMPRODUCT(--(SUM(G154:G154)&gt;PARAMETRELER!$D$21:$D$24), (SUM(G154:G154)-PARAMETRELER!$D$21:$D$24), {0.15;0.05;0.07;0.08})-SUM($H$2:$H$2)</f>
        <v>2550.3187499999999</v>
      </c>
      <c r="I154" s="7">
        <f>PARAMETRELER!$D$8</f>
        <v>2550.3187499999999</v>
      </c>
      <c r="J154" s="7">
        <f t="shared" si="379"/>
        <v>17002.125</v>
      </c>
      <c r="K154" s="7">
        <v>0</v>
      </c>
      <c r="L154" s="7">
        <f t="shared" si="494"/>
        <v>20002.5</v>
      </c>
      <c r="M154" s="5">
        <f>PARAMETRELER!$D$6</f>
        <v>20002.5</v>
      </c>
      <c r="N154" s="7">
        <f t="shared" si="502"/>
        <v>0</v>
      </c>
      <c r="O154" s="7">
        <f>IF(C154&lt;=PARAMETRELER!$D$6,0,N154*0.00759)</f>
        <v>0</v>
      </c>
      <c r="P154" s="20">
        <f t="shared" si="495"/>
        <v>17002.125</v>
      </c>
      <c r="Q154" s="21">
        <f t="shared" si="496"/>
        <v>4100.5124999999998</v>
      </c>
      <c r="R154" s="21">
        <f t="shared" si="497"/>
        <v>400.05</v>
      </c>
      <c r="S154" s="20">
        <f t="shared" si="498"/>
        <v>24503.0625</v>
      </c>
      <c r="T154" s="44">
        <f t="shared" si="499"/>
        <v>1000.125</v>
      </c>
      <c r="U154" s="45">
        <f t="shared" si="380"/>
        <v>23502.9375</v>
      </c>
      <c r="W154" s="2">
        <v>152</v>
      </c>
      <c r="X154" s="2" t="str">
        <f t="shared" si="500"/>
        <v xml:space="preserve"> AD SOYAD 152</v>
      </c>
      <c r="Y154" s="7">
        <f t="shared" si="501"/>
        <v>20002.5</v>
      </c>
      <c r="Z154" s="11">
        <f>PARAMETRELER!$D$4</f>
        <v>150018.75</v>
      </c>
      <c r="AA154" s="7">
        <f t="shared" si="381"/>
        <v>2800.3500000000004</v>
      </c>
      <c r="AB154" s="7">
        <f t="shared" si="382"/>
        <v>200.02500000000001</v>
      </c>
      <c r="AC154" s="7">
        <f t="shared" si="383"/>
        <v>17002.125</v>
      </c>
      <c r="AD154" s="7" cm="1">
        <f t="array" ref="AD154">SUMPRODUCT(--(SUM(G154,AC154)&gt;PARAMETRELER!$D$21:$D$24), (SUM(G154,AC154)-PARAMETRELER!$D$21:$D$24), {0.15;0.05;0.07;0.08})-SUM($H$2,H154)</f>
        <v>2550.3187499999999</v>
      </c>
      <c r="AE154" s="7">
        <f>PARAMETRELER!$D$9</f>
        <v>2550.3187499999999</v>
      </c>
      <c r="AF154" s="7">
        <f t="shared" si="384"/>
        <v>34004.25</v>
      </c>
      <c r="AG154" s="7">
        <f t="shared" si="385"/>
        <v>17002.125</v>
      </c>
      <c r="AH154" s="7">
        <f t="shared" si="386"/>
        <v>20002.5</v>
      </c>
      <c r="AI154" s="5">
        <f>PARAMETRELER!$D$6</f>
        <v>20002.5</v>
      </c>
      <c r="AJ154" s="7">
        <f t="shared" si="503"/>
        <v>0</v>
      </c>
      <c r="AK154" s="7">
        <f>IF(Y154&lt;=PARAMETRELER!$D$6,0,AJ154*0.00759)</f>
        <v>0</v>
      </c>
      <c r="AL154" s="20">
        <f t="shared" si="387"/>
        <v>17002.125</v>
      </c>
      <c r="AM154" s="21">
        <f t="shared" si="388"/>
        <v>4100.5124999999998</v>
      </c>
      <c r="AN154" s="21">
        <f t="shared" si="389"/>
        <v>400.05</v>
      </c>
      <c r="AO154" s="20">
        <f t="shared" si="390"/>
        <v>24503.0625</v>
      </c>
      <c r="AP154" s="44">
        <f t="shared" si="391"/>
        <v>1000.125</v>
      </c>
      <c r="AQ154" s="45">
        <f t="shared" si="392"/>
        <v>23502.9375</v>
      </c>
      <c r="AS154" s="2">
        <v>152</v>
      </c>
      <c r="AT154" s="2" t="str">
        <f t="shared" si="393"/>
        <v xml:space="preserve"> AD SOYAD 152</v>
      </c>
      <c r="AU154" s="7">
        <f t="shared" si="394"/>
        <v>20002.5</v>
      </c>
      <c r="AV154" s="11">
        <f>PARAMETRELER!$D$4</f>
        <v>150018.75</v>
      </c>
      <c r="AW154" s="7">
        <f t="shared" si="395"/>
        <v>2800.3500000000004</v>
      </c>
      <c r="AX154" s="7">
        <f t="shared" si="396"/>
        <v>200.02500000000001</v>
      </c>
      <c r="AY154" s="7">
        <f t="shared" si="397"/>
        <v>17002.125</v>
      </c>
      <c r="AZ154" s="7" cm="1">
        <f t="array" ref="AZ154">SUMPRODUCT(--(SUM(G154,AC154,AY154)&gt;PARAMETRELER!$D$21:$D$24), (SUM(G154,AC154,AY154)-PARAMETRELER!$D$21:$D$24), {0.15;0.05;0.07;0.08})-SUM($H$2,H154,AD154)</f>
        <v>2550.3187499999995</v>
      </c>
      <c r="BA154" s="7">
        <f>PARAMETRELER!$D$10</f>
        <v>2550.3187499999995</v>
      </c>
      <c r="BB154" s="7">
        <f t="shared" si="398"/>
        <v>51006.375</v>
      </c>
      <c r="BC154" s="7">
        <f t="shared" si="399"/>
        <v>34004.25</v>
      </c>
      <c r="BD154" s="7">
        <f t="shared" si="400"/>
        <v>20002.5</v>
      </c>
      <c r="BE154" s="5">
        <f>PARAMETRELER!$D$6</f>
        <v>20002.5</v>
      </c>
      <c r="BF154" s="7">
        <f t="shared" si="504"/>
        <v>0</v>
      </c>
      <c r="BG154" s="7">
        <f>IF(AU154&lt;=PARAMETRELER!$D$6,0,BF154*0.00759)</f>
        <v>0</v>
      </c>
      <c r="BH154" s="20">
        <f t="shared" si="401"/>
        <v>17002.125</v>
      </c>
      <c r="BI154" s="21">
        <f t="shared" si="402"/>
        <v>4100.5124999999998</v>
      </c>
      <c r="BJ154" s="21">
        <f t="shared" si="403"/>
        <v>400.05</v>
      </c>
      <c r="BK154" s="20">
        <f t="shared" si="404"/>
        <v>24503.0625</v>
      </c>
      <c r="BL154" s="44">
        <f t="shared" si="405"/>
        <v>1000.125</v>
      </c>
      <c r="BM154" s="45">
        <f t="shared" si="406"/>
        <v>23502.9375</v>
      </c>
      <c r="BO154" s="2">
        <v>152</v>
      </c>
      <c r="BP154" s="2" t="str">
        <f t="shared" si="407"/>
        <v xml:space="preserve"> AD SOYAD 152</v>
      </c>
      <c r="BQ154" s="7">
        <f t="shared" si="408"/>
        <v>20002.5</v>
      </c>
      <c r="BR154" s="11">
        <f>PARAMETRELER!$D$4</f>
        <v>150018.75</v>
      </c>
      <c r="BS154" s="7">
        <f t="shared" si="409"/>
        <v>2800.3500000000004</v>
      </c>
      <c r="BT154" s="7">
        <f t="shared" si="410"/>
        <v>200.02500000000001</v>
      </c>
      <c r="BU154" s="7">
        <f t="shared" si="411"/>
        <v>17002.125</v>
      </c>
      <c r="BV154" s="7" cm="1">
        <f t="array" ref="BV154">SUMPRODUCT(--(SUM(G154,AC154,AY154,BU154)&gt;PARAMETRELER!$D$21:$D$24), (SUM(G154,AC154,AY154,BU154)-PARAMETRELER!$D$21:$D$24), {0.15;0.05;0.07;0.08})-SUM($H$2,H154,AD154,AZ154)</f>
        <v>2550.3187500000004</v>
      </c>
      <c r="BW154" s="7">
        <f>PARAMETRELER!$D$11</f>
        <v>2550.3187500000004</v>
      </c>
      <c r="BX154" s="7">
        <f t="shared" si="412"/>
        <v>68008.5</v>
      </c>
      <c r="BY154" s="7">
        <f t="shared" si="413"/>
        <v>51006.375</v>
      </c>
      <c r="BZ154" s="7">
        <f t="shared" si="414"/>
        <v>20002.5</v>
      </c>
      <c r="CA154" s="5">
        <f>PARAMETRELER!$D$6</f>
        <v>20002.5</v>
      </c>
      <c r="CB154" s="7">
        <f t="shared" si="505"/>
        <v>0</v>
      </c>
      <c r="CC154" s="7">
        <f>IF(BQ154&lt;=PARAMETRELER!$D$6,0,CB154*0.00759)</f>
        <v>0</v>
      </c>
      <c r="CD154" s="20">
        <f t="shared" si="415"/>
        <v>17002.125</v>
      </c>
      <c r="CE154" s="21">
        <f t="shared" si="416"/>
        <v>4100.5124999999998</v>
      </c>
      <c r="CF154" s="21">
        <f t="shared" si="417"/>
        <v>400.05</v>
      </c>
      <c r="CG154" s="20">
        <f t="shared" si="418"/>
        <v>24503.0625</v>
      </c>
      <c r="CH154" s="44">
        <f t="shared" si="419"/>
        <v>1000.125</v>
      </c>
      <c r="CI154" s="45">
        <f t="shared" si="420"/>
        <v>23502.9375</v>
      </c>
      <c r="CK154" s="2">
        <v>152</v>
      </c>
      <c r="CL154" s="2" t="str">
        <f t="shared" si="421"/>
        <v xml:space="preserve"> AD SOYAD 152</v>
      </c>
      <c r="CM154" s="7">
        <f t="shared" si="422"/>
        <v>20002.5</v>
      </c>
      <c r="CN154" s="11">
        <f>PARAMETRELER!$D$4</f>
        <v>150018.75</v>
      </c>
      <c r="CO154" s="7">
        <f t="shared" si="423"/>
        <v>2800.3500000000004</v>
      </c>
      <c r="CP154" s="7">
        <f t="shared" si="424"/>
        <v>200.02500000000001</v>
      </c>
      <c r="CQ154" s="7">
        <f t="shared" si="425"/>
        <v>17002.125</v>
      </c>
      <c r="CR154" s="7" cm="1">
        <f t="array" ref="CR154">SUMPRODUCT(--(SUM(G154,AC154,AY154,BU154,CQ154)&gt;PARAMETRELER!$D$21:$D$24), (SUM(G154,AC154,AY154,BU154,CQ154)-PARAMETRELER!$D$21:$D$24), {0.15;0.05;0.07;0.08})-SUM($H$2,H154,AD154,AZ154,BV154)</f>
        <v>2550.3187500000004</v>
      </c>
      <c r="CS154" s="7">
        <f>PARAMETRELER!$D$12</f>
        <v>2550.3187500000004</v>
      </c>
      <c r="CT154" s="7">
        <f t="shared" si="426"/>
        <v>85010.625</v>
      </c>
      <c r="CU154" s="7">
        <f t="shared" si="427"/>
        <v>68008.5</v>
      </c>
      <c r="CV154" s="7">
        <f t="shared" si="428"/>
        <v>20002.5</v>
      </c>
      <c r="CW154" s="5">
        <f>PARAMETRELER!$D$6</f>
        <v>20002.5</v>
      </c>
      <c r="CX154" s="7">
        <f t="shared" si="506"/>
        <v>0</v>
      </c>
      <c r="CY154" s="7">
        <f>IF(CM154&lt;=PARAMETRELER!$D$6,0,CX154*0.00759)</f>
        <v>0</v>
      </c>
      <c r="CZ154" s="20">
        <f t="shared" si="429"/>
        <v>17002.125</v>
      </c>
      <c r="DA154" s="21">
        <f t="shared" si="430"/>
        <v>4100.5124999999998</v>
      </c>
      <c r="DB154" s="21">
        <f t="shared" si="431"/>
        <v>400.05</v>
      </c>
      <c r="DC154" s="20">
        <f t="shared" si="432"/>
        <v>24503.0625</v>
      </c>
      <c r="DD154" s="44">
        <f t="shared" si="433"/>
        <v>1000.125</v>
      </c>
      <c r="DE154" s="45">
        <f t="shared" si="434"/>
        <v>23502.9375</v>
      </c>
      <c r="DG154" s="2">
        <v>152</v>
      </c>
      <c r="DH154" s="2" t="str">
        <f t="shared" si="435"/>
        <v xml:space="preserve"> AD SOYAD 152</v>
      </c>
      <c r="DI154" s="7">
        <f t="shared" si="436"/>
        <v>20002.5</v>
      </c>
      <c r="DJ154" s="11">
        <f>PARAMETRELER!$D$4</f>
        <v>150018.75</v>
      </c>
      <c r="DK154" s="7">
        <f t="shared" si="437"/>
        <v>2800.3500000000004</v>
      </c>
      <c r="DL154" s="7">
        <f t="shared" si="438"/>
        <v>200.02500000000001</v>
      </c>
      <c r="DM154" s="7">
        <f t="shared" si="439"/>
        <v>17002.125</v>
      </c>
      <c r="DN154" s="7" cm="1">
        <f t="array" ref="DN154">SUMPRODUCT(--(SUM(G154,AC154,AY154,BU154,CQ154,DM154)&gt;PARAMETRELER!$D$21:$D$24), (SUM(G154,AC154,AY154,BU154,CQ154,DM154)-PARAMETRELER!$D$21:$D$24), {0.15;0.05;0.07;0.08})-SUM($H$2,H154,AD154,AZ154,BV154,CR154)</f>
        <v>2550.3187499999985</v>
      </c>
      <c r="DO154" s="7">
        <f>PARAMETRELER!$D$13</f>
        <v>2550.3187499999985</v>
      </c>
      <c r="DP154" s="7">
        <f t="shared" si="440"/>
        <v>102012.75</v>
      </c>
      <c r="DQ154" s="7">
        <f t="shared" si="441"/>
        <v>85010.625</v>
      </c>
      <c r="DR154" s="7">
        <f t="shared" si="442"/>
        <v>20002.5</v>
      </c>
      <c r="DS154" s="5">
        <f>PARAMETRELER!$D$6</f>
        <v>20002.5</v>
      </c>
      <c r="DT154" s="7">
        <f t="shared" si="507"/>
        <v>0</v>
      </c>
      <c r="DU154" s="7">
        <f>IF(DI154&lt;=PARAMETRELER!$D$6,0,DT154*0.00759)</f>
        <v>0</v>
      </c>
      <c r="DV154" s="20">
        <f t="shared" si="443"/>
        <v>17002.125</v>
      </c>
      <c r="DW154" s="21">
        <f t="shared" si="444"/>
        <v>4100.5124999999998</v>
      </c>
      <c r="DX154" s="21">
        <f t="shared" si="445"/>
        <v>400.05</v>
      </c>
      <c r="DY154" s="20">
        <f t="shared" si="446"/>
        <v>24503.0625</v>
      </c>
      <c r="DZ154" s="44">
        <f t="shared" si="447"/>
        <v>1000.125</v>
      </c>
      <c r="EA154" s="45">
        <f t="shared" si="448"/>
        <v>23502.9375</v>
      </c>
      <c r="EC154" s="2">
        <v>152</v>
      </c>
      <c r="ED154" s="2" t="str">
        <f t="shared" si="449"/>
        <v xml:space="preserve"> AD SOYAD 152</v>
      </c>
      <c r="EE154" s="7">
        <f t="shared" si="508"/>
        <v>20002.5</v>
      </c>
      <c r="EF154" s="11">
        <f>PARAMETRELER!$D$4</f>
        <v>150018.75</v>
      </c>
      <c r="EG154" s="7">
        <f t="shared" si="509"/>
        <v>2800.3500000000004</v>
      </c>
      <c r="EH154" s="7">
        <f t="shared" si="510"/>
        <v>200.02500000000001</v>
      </c>
      <c r="EI154" s="7">
        <f t="shared" si="511"/>
        <v>17002.125</v>
      </c>
      <c r="EJ154" s="7" cm="1">
        <f t="array" ref="EJ154">SUMPRODUCT(--(SUM(G154,AC154,AY154,BU154,CQ154,DM154,EI154)&gt;PARAMETRELER!$D$21:$D$24), (SUM(G154,AC154,AY154,BU154,CQ154,DM154,EI154)-PARAMETRELER!$D$21:$D$24), {0.15;0.05;0.07;0.08})-SUM($H$2,H154,AD154,AZ154,BV154,CR154,DN154)</f>
        <v>3001.0625000000036</v>
      </c>
      <c r="EK154" s="7">
        <f>PARAMETRELER!$D$14</f>
        <v>3001.0625000000036</v>
      </c>
      <c r="EL154" s="7">
        <f t="shared" si="512"/>
        <v>119014.875</v>
      </c>
      <c r="EM154" s="7">
        <f t="shared" si="513"/>
        <v>102012.75</v>
      </c>
      <c r="EN154" s="7">
        <f t="shared" si="514"/>
        <v>20002.5</v>
      </c>
      <c r="EO154" s="5">
        <f>PARAMETRELER!$D$6</f>
        <v>20002.5</v>
      </c>
      <c r="EP154" s="7">
        <f t="shared" si="515"/>
        <v>0</v>
      </c>
      <c r="EQ154" s="7">
        <f>IF(EE154&lt;=PARAMETRELER!$D$6,0,EP154*0.00759)</f>
        <v>0</v>
      </c>
      <c r="ER154" s="20">
        <f t="shared" si="450"/>
        <v>17002.125</v>
      </c>
      <c r="ES154" s="21">
        <f t="shared" si="451"/>
        <v>4100.5124999999998</v>
      </c>
      <c r="ET154" s="21">
        <f t="shared" si="452"/>
        <v>400.05</v>
      </c>
      <c r="EU154" s="20">
        <f t="shared" si="453"/>
        <v>24503.0625</v>
      </c>
      <c r="EV154" s="44">
        <f t="shared" si="454"/>
        <v>1000.125</v>
      </c>
      <c r="EW154" s="45">
        <f t="shared" si="455"/>
        <v>23502.9375</v>
      </c>
      <c r="EY154" s="2">
        <v>152</v>
      </c>
      <c r="EZ154" s="2" t="str">
        <f t="shared" si="456"/>
        <v xml:space="preserve"> AD SOYAD 152</v>
      </c>
      <c r="FA154" s="7">
        <f t="shared" si="516"/>
        <v>20002.5</v>
      </c>
      <c r="FB154" s="11">
        <f>PARAMETRELER!$D$4</f>
        <v>150018.75</v>
      </c>
      <c r="FC154" s="7">
        <f t="shared" si="517"/>
        <v>2800.3500000000004</v>
      </c>
      <c r="FD154" s="7">
        <f t="shared" si="518"/>
        <v>200.02500000000001</v>
      </c>
      <c r="FE154" s="7">
        <f t="shared" si="519"/>
        <v>17002.125</v>
      </c>
      <c r="FF154" s="7" cm="1">
        <f t="array" ref="FF154">SUMPRODUCT(--(SUM(G154,AC154,AY154,BU154,CQ154,DM154,EI154,FE154)&gt;PARAMETRELER!$D$21:$D$24), (SUM(G154,AC154,AY154,BU154,CQ154,DM154,EI154,FE154)-PARAMETRELER!$D$21:$D$24), {0.15;0.05;0.07;0.08})-SUM($H$2,H154,AD154,AZ154,BV154,CR154,DN154,EJ154)</f>
        <v>3400.4249999999956</v>
      </c>
      <c r="FG154" s="7">
        <f>PARAMETRELER!$D$15</f>
        <v>3400.4249999999956</v>
      </c>
      <c r="FH154" s="7">
        <f t="shared" si="520"/>
        <v>136017</v>
      </c>
      <c r="FI154" s="7">
        <f t="shared" si="521"/>
        <v>119014.875</v>
      </c>
      <c r="FJ154" s="7">
        <f t="shared" si="522"/>
        <v>20002.5</v>
      </c>
      <c r="FK154" s="5">
        <f>PARAMETRELER!$D$6</f>
        <v>20002.5</v>
      </c>
      <c r="FL154" s="7">
        <f t="shared" si="523"/>
        <v>0</v>
      </c>
      <c r="FM154" s="7">
        <f>IF(FA154&lt;=PARAMETRELER!$D$6,0,FL154*0.00759)</f>
        <v>0</v>
      </c>
      <c r="FN154" s="20">
        <f t="shared" si="457"/>
        <v>17002.125</v>
      </c>
      <c r="FO154" s="21">
        <f t="shared" si="458"/>
        <v>4100.5124999999998</v>
      </c>
      <c r="FP154" s="21">
        <f t="shared" si="459"/>
        <v>400.05</v>
      </c>
      <c r="FQ154" s="20">
        <f t="shared" si="460"/>
        <v>24503.0625</v>
      </c>
      <c r="FR154" s="44">
        <f t="shared" si="461"/>
        <v>1000.125</v>
      </c>
      <c r="FS154" s="45">
        <f t="shared" si="462"/>
        <v>23502.9375</v>
      </c>
      <c r="FU154" s="2">
        <v>152</v>
      </c>
      <c r="FV154" s="2" t="str">
        <f t="shared" si="463"/>
        <v xml:space="preserve"> AD SOYAD 152</v>
      </c>
      <c r="FW154" s="7">
        <f t="shared" si="524"/>
        <v>20002.5</v>
      </c>
      <c r="FX154" s="11">
        <f>PARAMETRELER!$D$4</f>
        <v>150018.75</v>
      </c>
      <c r="FY154" s="7">
        <f t="shared" si="525"/>
        <v>2800.3500000000004</v>
      </c>
      <c r="FZ154" s="7">
        <f t="shared" si="526"/>
        <v>200.02500000000001</v>
      </c>
      <c r="GA154" s="7">
        <f t="shared" si="527"/>
        <v>17002.125</v>
      </c>
      <c r="GB154" s="7" cm="1">
        <f t="array" ref="GB154">SUMPRODUCT(--(SUM(G154,AC154,AY154,BU154,CQ154,DM154,EI154,FE154,GA154)&gt;PARAMETRELER!$D$21:$D$24), (SUM(G154,AC154,AY154,BU154,CQ154,DM154,EI154,FE154,GA154)-PARAMETRELER!$D$21:$D$24), {0.15;0.05;0.07;0.08})-SUM($H$2,H154,AD154,AZ154,BV154,CR154,DN154,EJ154,FF154)</f>
        <v>3400.4249999999993</v>
      </c>
      <c r="GC154" s="7">
        <f>PARAMETRELER!$D$16</f>
        <v>3400.4249999999993</v>
      </c>
      <c r="GD154" s="7">
        <f t="shared" si="528"/>
        <v>153019.125</v>
      </c>
      <c r="GE154" s="7">
        <f t="shared" si="529"/>
        <v>136017</v>
      </c>
      <c r="GF154" s="7">
        <f t="shared" si="530"/>
        <v>20002.5</v>
      </c>
      <c r="GG154" s="5">
        <f>PARAMETRELER!$D$6</f>
        <v>20002.5</v>
      </c>
      <c r="GH154" s="7">
        <f t="shared" si="531"/>
        <v>0</v>
      </c>
      <c r="GI154" s="7">
        <f>IF(FW154&lt;=PARAMETRELER!$D$6,0,GH154*0.00759)</f>
        <v>0</v>
      </c>
      <c r="GJ154" s="20">
        <f t="shared" si="464"/>
        <v>17002.125</v>
      </c>
      <c r="GK154" s="21">
        <f t="shared" si="465"/>
        <v>4100.5124999999998</v>
      </c>
      <c r="GL154" s="21">
        <f t="shared" si="466"/>
        <v>400.05</v>
      </c>
      <c r="GM154" s="20">
        <f t="shared" si="467"/>
        <v>24503.0625</v>
      </c>
      <c r="GN154" s="44">
        <f t="shared" si="468"/>
        <v>1000.125</v>
      </c>
      <c r="GO154" s="45">
        <f t="shared" si="469"/>
        <v>23502.9375</v>
      </c>
      <c r="GQ154" s="2">
        <v>152</v>
      </c>
      <c r="GR154" s="2" t="str">
        <f t="shared" si="470"/>
        <v xml:space="preserve"> AD SOYAD 152</v>
      </c>
      <c r="GS154" s="7">
        <f t="shared" si="532"/>
        <v>20002.5</v>
      </c>
      <c r="GT154" s="11">
        <f>PARAMETRELER!$D$4</f>
        <v>150018.75</v>
      </c>
      <c r="GU154" s="7">
        <f t="shared" si="533"/>
        <v>2800.3500000000004</v>
      </c>
      <c r="GV154" s="7">
        <f t="shared" si="534"/>
        <v>200.02500000000001</v>
      </c>
      <c r="GW154" s="7">
        <f t="shared" si="535"/>
        <v>17002.125</v>
      </c>
      <c r="GX154" s="7" cm="1">
        <f t="array" ref="GX154">SUMPRODUCT(--(SUM(G154,AC154,AY154,BU154,CQ154,DM154,EI154,FE154,GA154,GW154)&gt;PARAMETRELER!$D$21:$D$24), (SUM(G154,AC154,AY154,BU154,CQ154,DM154,EI154,FE154,GA154,GW154)-PARAMETRELER!$D$21:$D$24), {0.15;0.05;0.07;0.08})-SUM($H$2,H154,AD154,AZ154,BV154,CR154,DN154,EJ154,FF154,GB154)</f>
        <v>3400.4250000000029</v>
      </c>
      <c r="GY154" s="7">
        <f>PARAMETRELER!$D$17</f>
        <v>3400.4250000000029</v>
      </c>
      <c r="GZ154" s="7">
        <f t="shared" si="536"/>
        <v>170021.25</v>
      </c>
      <c r="HA154" s="7">
        <f t="shared" si="537"/>
        <v>153019.125</v>
      </c>
      <c r="HB154" s="7">
        <f t="shared" si="538"/>
        <v>20002.5</v>
      </c>
      <c r="HC154" s="5">
        <f>PARAMETRELER!$D$6</f>
        <v>20002.5</v>
      </c>
      <c r="HD154" s="7">
        <f t="shared" si="539"/>
        <v>0</v>
      </c>
      <c r="HE154" s="7">
        <f>IF(GS154&lt;=PARAMETRELER!$D$6,0,HD154*0.00759)</f>
        <v>0</v>
      </c>
      <c r="HF154" s="20">
        <f t="shared" si="471"/>
        <v>17002.125</v>
      </c>
      <c r="HG154" s="21">
        <f t="shared" si="472"/>
        <v>4100.5124999999998</v>
      </c>
      <c r="HH154" s="21">
        <f t="shared" si="473"/>
        <v>400.05</v>
      </c>
      <c r="HI154" s="20">
        <f t="shared" si="474"/>
        <v>24503.0625</v>
      </c>
      <c r="HJ154" s="44">
        <f t="shared" si="475"/>
        <v>1000.125</v>
      </c>
      <c r="HK154" s="45">
        <f t="shared" si="476"/>
        <v>23502.9375</v>
      </c>
      <c r="HM154" s="2">
        <v>152</v>
      </c>
      <c r="HN154" s="2" t="str">
        <f t="shared" si="477"/>
        <v xml:space="preserve"> AD SOYAD 152</v>
      </c>
      <c r="HO154" s="7">
        <f t="shared" si="540"/>
        <v>20002.5</v>
      </c>
      <c r="HP154" s="11">
        <f>PARAMETRELER!$D$4</f>
        <v>150018.75</v>
      </c>
      <c r="HQ154" s="7">
        <f t="shared" si="541"/>
        <v>2800.3500000000004</v>
      </c>
      <c r="HR154" s="7">
        <f t="shared" si="542"/>
        <v>200.02500000000001</v>
      </c>
      <c r="HS154" s="7">
        <f t="shared" si="543"/>
        <v>17002.125</v>
      </c>
      <c r="HT154" s="7" cm="1">
        <f t="array" ref="HT154">SUMPRODUCT(--(SUM(G154,AC154,AY154,BU154,CQ154,DM154,EI154,FE154,GA154,GW154,HS154)&gt;PARAMETRELER!$D$21:$D$24), (SUM(G154,AC154,AY154,BU154,CQ154,DM154,EI154,FE154,GA154,GW154,HS154)-PARAMETRELER!$D$21:$D$24), {0.15;0.05;0.07;0.08})-SUM($H$2,H154,AD154,AZ154,BV154,CR154,DN154,EJ154,FF154,GB154,GX154)</f>
        <v>3400.4249999999993</v>
      </c>
      <c r="HU154" s="7">
        <f>PARAMETRELER!$D$18</f>
        <v>3400.4249999999993</v>
      </c>
      <c r="HV154" s="7">
        <f t="shared" si="544"/>
        <v>187023.375</v>
      </c>
      <c r="HW154" s="7">
        <f t="shared" si="545"/>
        <v>170021.25</v>
      </c>
      <c r="HX154" s="7">
        <f t="shared" si="546"/>
        <v>20002.5</v>
      </c>
      <c r="HY154" s="5">
        <f>PARAMETRELER!$D$6</f>
        <v>20002.5</v>
      </c>
      <c r="HZ154" s="7">
        <f t="shared" si="547"/>
        <v>0</v>
      </c>
      <c r="IA154" s="7">
        <f>IF(HO154&lt;=PARAMETRELER!$D$6,0,HZ154*0.00759)</f>
        <v>0</v>
      </c>
      <c r="IB154" s="20">
        <f t="shared" si="478"/>
        <v>17002.125</v>
      </c>
      <c r="IC154" s="21">
        <f t="shared" si="479"/>
        <v>4100.5124999999998</v>
      </c>
      <c r="ID154" s="21">
        <f t="shared" si="480"/>
        <v>400.05</v>
      </c>
      <c r="IE154" s="20">
        <f t="shared" si="481"/>
        <v>24503.0625</v>
      </c>
      <c r="IF154" s="44">
        <f t="shared" si="482"/>
        <v>1000.125</v>
      </c>
      <c r="IG154" s="45">
        <f t="shared" si="483"/>
        <v>23502.9375</v>
      </c>
      <c r="II154" s="2">
        <v>152</v>
      </c>
      <c r="IJ154" s="2" t="str">
        <f t="shared" si="484"/>
        <v xml:space="preserve"> AD SOYAD 152</v>
      </c>
      <c r="IK154" s="7">
        <f t="shared" si="548"/>
        <v>20002.5</v>
      </c>
      <c r="IL154" s="11">
        <f>PARAMETRELER!$D$4</f>
        <v>150018.75</v>
      </c>
      <c r="IM154" s="7">
        <f t="shared" si="549"/>
        <v>2800.3500000000004</v>
      </c>
      <c r="IN154" s="7">
        <f t="shared" si="550"/>
        <v>200.02500000000001</v>
      </c>
      <c r="IO154" s="7">
        <f t="shared" si="551"/>
        <v>17002.125</v>
      </c>
      <c r="IP154" s="7" cm="1">
        <f t="array" ref="IP154">SUMPRODUCT(--(SUM(G154,AC154,AY154,BU154,CQ154,DM154,EI154,FE154,GA154,GW154,HS154,IO154)&gt;PARAMETRELER!$D$21:$D$24), (SUM(G154,AC154,AY154,BU154,CQ154,DM154,EI154,FE154,GA154,GW154,HS154,IO154)-PARAMETRELER!$D$21:$D$24), {0.15;0.05;0.07;0.08})-SUM($H$2,H154,AD154,AZ154,BV154,CR154,DN154,EJ154,FF154,GB154,GX154,HT154)</f>
        <v>3400.4249999999993</v>
      </c>
      <c r="IQ154" s="7">
        <f>PARAMETRELER!$D$19</f>
        <v>3400.4249999999993</v>
      </c>
      <c r="IR154" s="7">
        <f t="shared" si="552"/>
        <v>204025.5</v>
      </c>
      <c r="IS154" s="7">
        <f t="shared" si="553"/>
        <v>187023.375</v>
      </c>
      <c r="IT154" s="7">
        <f t="shared" si="554"/>
        <v>20002.5</v>
      </c>
      <c r="IU154" s="5">
        <f>PARAMETRELER!$D$6</f>
        <v>20002.5</v>
      </c>
      <c r="IV154" s="7">
        <f t="shared" si="555"/>
        <v>0</v>
      </c>
      <c r="IW154" s="7">
        <f>IF(IK154&lt;=PARAMETRELER!$D$6,0,IV154*0.00759)</f>
        <v>0</v>
      </c>
      <c r="IX154" s="20">
        <f t="shared" si="485"/>
        <v>17002.125</v>
      </c>
      <c r="IY154" s="21">
        <f t="shared" si="486"/>
        <v>4100.5124999999998</v>
      </c>
      <c r="IZ154" s="21">
        <f t="shared" si="487"/>
        <v>400.05</v>
      </c>
      <c r="JA154" s="20">
        <f t="shared" si="488"/>
        <v>24503.0625</v>
      </c>
      <c r="JB154" s="44">
        <f t="shared" si="489"/>
        <v>1000.125</v>
      </c>
      <c r="JC154" s="45">
        <f t="shared" si="490"/>
        <v>23502.9375</v>
      </c>
    </row>
    <row r="155" spans="1:263" ht="15.6" x14ac:dyDescent="0.3">
      <c r="A155" s="3">
        <v>153</v>
      </c>
      <c r="B155" s="3" t="str">
        <f>'YILLIK MALİYET RAPORU'!B155</f>
        <v xml:space="preserve"> AD SOYAD 153</v>
      </c>
      <c r="C155" s="4">
        <f>'YILLIK MALİYET RAPORU'!C155</f>
        <v>20002.5</v>
      </c>
      <c r="D155" s="4">
        <f>PARAMETRELER!$D$4</f>
        <v>150018.75</v>
      </c>
      <c r="E155" s="4">
        <f t="shared" si="491"/>
        <v>2800.3500000000004</v>
      </c>
      <c r="F155" s="4">
        <f t="shared" si="492"/>
        <v>200.02500000000001</v>
      </c>
      <c r="G155" s="4">
        <f t="shared" si="493"/>
        <v>17002.125</v>
      </c>
      <c r="H155" s="4" cm="1">
        <f t="array" ref="H155">SUMPRODUCT(--(SUM(G155:G155)&gt;PARAMETRELER!$D$21:$D$24), (SUM(G155:G155)-PARAMETRELER!$D$21:$D$24), {0.15;0.05;0.07;0.08})-SUM($H$2:$H$2)</f>
        <v>2550.3187499999999</v>
      </c>
      <c r="I155" s="4">
        <f>PARAMETRELER!$D$8</f>
        <v>2550.3187499999999</v>
      </c>
      <c r="J155" s="4">
        <f t="shared" si="379"/>
        <v>17002.125</v>
      </c>
      <c r="K155" s="4">
        <v>0</v>
      </c>
      <c r="L155" s="4">
        <f t="shared" si="494"/>
        <v>20002.5</v>
      </c>
      <c r="M155" s="4">
        <f>PARAMETRELER!$D$6</f>
        <v>20002.5</v>
      </c>
      <c r="N155" s="4">
        <f t="shared" si="502"/>
        <v>0</v>
      </c>
      <c r="O155" s="4">
        <f>IF(C155&lt;=PARAMETRELER!$D$6,0,N155*0.00759)</f>
        <v>0</v>
      </c>
      <c r="P155" s="20">
        <f t="shared" si="495"/>
        <v>17002.125</v>
      </c>
      <c r="Q155" s="21">
        <f t="shared" si="496"/>
        <v>4100.5124999999998</v>
      </c>
      <c r="R155" s="21">
        <f t="shared" si="497"/>
        <v>400.05</v>
      </c>
      <c r="S155" s="22">
        <f t="shared" si="498"/>
        <v>24503.0625</v>
      </c>
      <c r="T155" s="44">
        <f t="shared" si="499"/>
        <v>1000.125</v>
      </c>
      <c r="U155" s="45">
        <f t="shared" si="380"/>
        <v>23502.9375</v>
      </c>
      <c r="W155" s="3">
        <v>153</v>
      </c>
      <c r="X155" s="3" t="str">
        <f t="shared" si="500"/>
        <v xml:space="preserve"> AD SOYAD 153</v>
      </c>
      <c r="Y155" s="4">
        <f t="shared" si="501"/>
        <v>20002.5</v>
      </c>
      <c r="Z155" s="4">
        <f>PARAMETRELER!$D$4</f>
        <v>150018.75</v>
      </c>
      <c r="AA155" s="4">
        <f t="shared" si="381"/>
        <v>2800.3500000000004</v>
      </c>
      <c r="AB155" s="4">
        <f t="shared" si="382"/>
        <v>200.02500000000001</v>
      </c>
      <c r="AC155" s="4">
        <f t="shared" si="383"/>
        <v>17002.125</v>
      </c>
      <c r="AD155" s="4" cm="1">
        <f t="array" ref="AD155">SUMPRODUCT(--(SUM(G155,AC155)&gt;PARAMETRELER!$D$21:$D$24), (SUM(G155,AC155)-PARAMETRELER!$D$21:$D$24), {0.15;0.05;0.07;0.08})-SUM($H$2,H155)</f>
        <v>2550.3187499999999</v>
      </c>
      <c r="AE155" s="4">
        <f>PARAMETRELER!$D$9</f>
        <v>2550.3187499999999</v>
      </c>
      <c r="AF155" s="4">
        <f t="shared" si="384"/>
        <v>34004.25</v>
      </c>
      <c r="AG155" s="4">
        <f t="shared" si="385"/>
        <v>17002.125</v>
      </c>
      <c r="AH155" s="4">
        <f t="shared" si="386"/>
        <v>20002.5</v>
      </c>
      <c r="AI155" s="4">
        <f>PARAMETRELER!$D$6</f>
        <v>20002.5</v>
      </c>
      <c r="AJ155" s="4">
        <f t="shared" si="503"/>
        <v>0</v>
      </c>
      <c r="AK155" s="4">
        <f>IF(Y155&lt;=PARAMETRELER!$D$6,0,AJ155*0.00759)</f>
        <v>0</v>
      </c>
      <c r="AL155" s="20">
        <f t="shared" si="387"/>
        <v>17002.125</v>
      </c>
      <c r="AM155" s="21">
        <f t="shared" si="388"/>
        <v>4100.5124999999998</v>
      </c>
      <c r="AN155" s="21">
        <f t="shared" si="389"/>
        <v>400.05</v>
      </c>
      <c r="AO155" s="22">
        <f t="shared" si="390"/>
        <v>24503.0625</v>
      </c>
      <c r="AP155" s="44">
        <f t="shared" si="391"/>
        <v>1000.125</v>
      </c>
      <c r="AQ155" s="45">
        <f t="shared" si="392"/>
        <v>23502.9375</v>
      </c>
      <c r="AS155" s="3">
        <v>153</v>
      </c>
      <c r="AT155" s="3" t="str">
        <f t="shared" si="393"/>
        <v xml:space="preserve"> AD SOYAD 153</v>
      </c>
      <c r="AU155" s="4">
        <f t="shared" si="394"/>
        <v>20002.5</v>
      </c>
      <c r="AV155" s="4">
        <f>PARAMETRELER!$D$4</f>
        <v>150018.75</v>
      </c>
      <c r="AW155" s="4">
        <f t="shared" si="395"/>
        <v>2800.3500000000004</v>
      </c>
      <c r="AX155" s="4">
        <f t="shared" si="396"/>
        <v>200.02500000000001</v>
      </c>
      <c r="AY155" s="4">
        <f t="shared" si="397"/>
        <v>17002.125</v>
      </c>
      <c r="AZ155" s="4" cm="1">
        <f t="array" ref="AZ155">SUMPRODUCT(--(SUM(G155,AC155,AY155)&gt;PARAMETRELER!$D$21:$D$24), (SUM(G155,AC155,AY155)-PARAMETRELER!$D$21:$D$24), {0.15;0.05;0.07;0.08})-SUM($H$2,H155,AD155)</f>
        <v>2550.3187499999995</v>
      </c>
      <c r="BA155" s="4">
        <f>PARAMETRELER!$D$10</f>
        <v>2550.3187499999995</v>
      </c>
      <c r="BB155" s="4">
        <f t="shared" si="398"/>
        <v>51006.375</v>
      </c>
      <c r="BC155" s="4">
        <f t="shared" si="399"/>
        <v>34004.25</v>
      </c>
      <c r="BD155" s="4">
        <f t="shared" si="400"/>
        <v>20002.5</v>
      </c>
      <c r="BE155" s="4">
        <f>PARAMETRELER!$D$6</f>
        <v>20002.5</v>
      </c>
      <c r="BF155" s="4">
        <f t="shared" si="504"/>
        <v>0</v>
      </c>
      <c r="BG155" s="4">
        <f>IF(AU155&lt;=PARAMETRELER!$D$6,0,BF155*0.00759)</f>
        <v>0</v>
      </c>
      <c r="BH155" s="20">
        <f t="shared" si="401"/>
        <v>17002.125</v>
      </c>
      <c r="BI155" s="21">
        <f t="shared" si="402"/>
        <v>4100.5124999999998</v>
      </c>
      <c r="BJ155" s="21">
        <f t="shared" si="403"/>
        <v>400.05</v>
      </c>
      <c r="BK155" s="22">
        <f t="shared" si="404"/>
        <v>24503.0625</v>
      </c>
      <c r="BL155" s="44">
        <f t="shared" si="405"/>
        <v>1000.125</v>
      </c>
      <c r="BM155" s="45">
        <f t="shared" si="406"/>
        <v>23502.9375</v>
      </c>
      <c r="BO155" s="3">
        <v>153</v>
      </c>
      <c r="BP155" s="3" t="str">
        <f t="shared" si="407"/>
        <v xml:space="preserve"> AD SOYAD 153</v>
      </c>
      <c r="BQ155" s="4">
        <f t="shared" si="408"/>
        <v>20002.5</v>
      </c>
      <c r="BR155" s="4">
        <f>PARAMETRELER!$D$4</f>
        <v>150018.75</v>
      </c>
      <c r="BS155" s="4">
        <f t="shared" si="409"/>
        <v>2800.3500000000004</v>
      </c>
      <c r="BT155" s="4">
        <f t="shared" si="410"/>
        <v>200.02500000000001</v>
      </c>
      <c r="BU155" s="4">
        <f t="shared" si="411"/>
        <v>17002.125</v>
      </c>
      <c r="BV155" s="4" cm="1">
        <f t="array" ref="BV155">SUMPRODUCT(--(SUM(G155,AC155,AY155,BU155)&gt;PARAMETRELER!$D$21:$D$24), (SUM(G155,AC155,AY155,BU155)-PARAMETRELER!$D$21:$D$24), {0.15;0.05;0.07;0.08})-SUM($H$2,H155,AD155,AZ155)</f>
        <v>2550.3187500000004</v>
      </c>
      <c r="BW155" s="4">
        <f>PARAMETRELER!$D$11</f>
        <v>2550.3187500000004</v>
      </c>
      <c r="BX155" s="4">
        <f t="shared" si="412"/>
        <v>68008.5</v>
      </c>
      <c r="BY155" s="4">
        <f t="shared" si="413"/>
        <v>51006.375</v>
      </c>
      <c r="BZ155" s="4">
        <f t="shared" si="414"/>
        <v>20002.5</v>
      </c>
      <c r="CA155" s="4">
        <f>PARAMETRELER!$D$6</f>
        <v>20002.5</v>
      </c>
      <c r="CB155" s="4">
        <f t="shared" si="505"/>
        <v>0</v>
      </c>
      <c r="CC155" s="4">
        <f>IF(BQ155&lt;=PARAMETRELER!$D$6,0,CB155*0.00759)</f>
        <v>0</v>
      </c>
      <c r="CD155" s="20">
        <f t="shared" si="415"/>
        <v>17002.125</v>
      </c>
      <c r="CE155" s="21">
        <f t="shared" si="416"/>
        <v>4100.5124999999998</v>
      </c>
      <c r="CF155" s="21">
        <f t="shared" si="417"/>
        <v>400.05</v>
      </c>
      <c r="CG155" s="22">
        <f t="shared" si="418"/>
        <v>24503.0625</v>
      </c>
      <c r="CH155" s="44">
        <f t="shared" si="419"/>
        <v>1000.125</v>
      </c>
      <c r="CI155" s="45">
        <f t="shared" si="420"/>
        <v>23502.9375</v>
      </c>
      <c r="CK155" s="3">
        <v>153</v>
      </c>
      <c r="CL155" s="3" t="str">
        <f t="shared" si="421"/>
        <v xml:space="preserve"> AD SOYAD 153</v>
      </c>
      <c r="CM155" s="4">
        <f t="shared" si="422"/>
        <v>20002.5</v>
      </c>
      <c r="CN155" s="4">
        <f>PARAMETRELER!$D$4</f>
        <v>150018.75</v>
      </c>
      <c r="CO155" s="4">
        <f t="shared" si="423"/>
        <v>2800.3500000000004</v>
      </c>
      <c r="CP155" s="4">
        <f t="shared" si="424"/>
        <v>200.02500000000001</v>
      </c>
      <c r="CQ155" s="4">
        <f t="shared" si="425"/>
        <v>17002.125</v>
      </c>
      <c r="CR155" s="4" cm="1">
        <f t="array" ref="CR155">SUMPRODUCT(--(SUM(G155,AC155,AY155,BU155,CQ155)&gt;PARAMETRELER!$D$21:$D$24), (SUM(G155,AC155,AY155,BU155,CQ155)-PARAMETRELER!$D$21:$D$24), {0.15;0.05;0.07;0.08})-SUM($H$2,H155,AD155,AZ155,BV155)</f>
        <v>2550.3187500000004</v>
      </c>
      <c r="CS155" s="4">
        <f>PARAMETRELER!$D$12</f>
        <v>2550.3187500000004</v>
      </c>
      <c r="CT155" s="4">
        <f t="shared" si="426"/>
        <v>85010.625</v>
      </c>
      <c r="CU155" s="4">
        <f t="shared" si="427"/>
        <v>68008.5</v>
      </c>
      <c r="CV155" s="4">
        <f t="shared" si="428"/>
        <v>20002.5</v>
      </c>
      <c r="CW155" s="4">
        <f>PARAMETRELER!$D$6</f>
        <v>20002.5</v>
      </c>
      <c r="CX155" s="4">
        <f t="shared" si="506"/>
        <v>0</v>
      </c>
      <c r="CY155" s="4">
        <f>IF(CM155&lt;=PARAMETRELER!$D$6,0,CX155*0.00759)</f>
        <v>0</v>
      </c>
      <c r="CZ155" s="20">
        <f t="shared" si="429"/>
        <v>17002.125</v>
      </c>
      <c r="DA155" s="21">
        <f t="shared" si="430"/>
        <v>4100.5124999999998</v>
      </c>
      <c r="DB155" s="21">
        <f t="shared" si="431"/>
        <v>400.05</v>
      </c>
      <c r="DC155" s="22">
        <f t="shared" si="432"/>
        <v>24503.0625</v>
      </c>
      <c r="DD155" s="44">
        <f t="shared" si="433"/>
        <v>1000.125</v>
      </c>
      <c r="DE155" s="45">
        <f t="shared" si="434"/>
        <v>23502.9375</v>
      </c>
      <c r="DG155" s="3">
        <v>153</v>
      </c>
      <c r="DH155" s="3" t="str">
        <f t="shared" si="435"/>
        <v xml:space="preserve"> AD SOYAD 153</v>
      </c>
      <c r="DI155" s="4">
        <f t="shared" si="436"/>
        <v>20002.5</v>
      </c>
      <c r="DJ155" s="4">
        <f>PARAMETRELER!$D$4</f>
        <v>150018.75</v>
      </c>
      <c r="DK155" s="4">
        <f t="shared" si="437"/>
        <v>2800.3500000000004</v>
      </c>
      <c r="DL155" s="4">
        <f t="shared" si="438"/>
        <v>200.02500000000001</v>
      </c>
      <c r="DM155" s="4">
        <f t="shared" si="439"/>
        <v>17002.125</v>
      </c>
      <c r="DN155" s="4" cm="1">
        <f t="array" ref="DN155">SUMPRODUCT(--(SUM(G155,AC155,AY155,BU155,CQ155,DM155)&gt;PARAMETRELER!$D$21:$D$24), (SUM(G155,AC155,AY155,BU155,CQ155,DM155)-PARAMETRELER!$D$21:$D$24), {0.15;0.05;0.07;0.08})-SUM($H$2,H155,AD155,AZ155,BV155,CR155)</f>
        <v>2550.3187499999985</v>
      </c>
      <c r="DO155" s="4">
        <f>PARAMETRELER!$D$13</f>
        <v>2550.3187499999985</v>
      </c>
      <c r="DP155" s="4">
        <f t="shared" si="440"/>
        <v>102012.75</v>
      </c>
      <c r="DQ155" s="4">
        <f t="shared" si="441"/>
        <v>85010.625</v>
      </c>
      <c r="DR155" s="4">
        <f t="shared" si="442"/>
        <v>20002.5</v>
      </c>
      <c r="DS155" s="4">
        <f>PARAMETRELER!$D$6</f>
        <v>20002.5</v>
      </c>
      <c r="DT155" s="4">
        <f t="shared" si="507"/>
        <v>0</v>
      </c>
      <c r="DU155" s="4">
        <f>IF(DI155&lt;=PARAMETRELER!$D$6,0,DT155*0.00759)</f>
        <v>0</v>
      </c>
      <c r="DV155" s="20">
        <f t="shared" si="443"/>
        <v>17002.125</v>
      </c>
      <c r="DW155" s="21">
        <f t="shared" si="444"/>
        <v>4100.5124999999998</v>
      </c>
      <c r="DX155" s="21">
        <f t="shared" si="445"/>
        <v>400.05</v>
      </c>
      <c r="DY155" s="22">
        <f t="shared" si="446"/>
        <v>24503.0625</v>
      </c>
      <c r="DZ155" s="44">
        <f t="shared" si="447"/>
        <v>1000.125</v>
      </c>
      <c r="EA155" s="45">
        <f t="shared" si="448"/>
        <v>23502.9375</v>
      </c>
      <c r="EC155" s="3">
        <v>153</v>
      </c>
      <c r="ED155" s="3" t="str">
        <f t="shared" si="449"/>
        <v xml:space="preserve"> AD SOYAD 153</v>
      </c>
      <c r="EE155" s="4">
        <f t="shared" si="508"/>
        <v>20002.5</v>
      </c>
      <c r="EF155" s="4">
        <f>PARAMETRELER!$D$4</f>
        <v>150018.75</v>
      </c>
      <c r="EG155" s="4">
        <f t="shared" si="509"/>
        <v>2800.3500000000004</v>
      </c>
      <c r="EH155" s="4">
        <f t="shared" si="510"/>
        <v>200.02500000000001</v>
      </c>
      <c r="EI155" s="4">
        <f t="shared" si="511"/>
        <v>17002.125</v>
      </c>
      <c r="EJ155" s="4" cm="1">
        <f t="array" ref="EJ155">SUMPRODUCT(--(SUM(G155,AC155,AY155,BU155,CQ155,DM155,EI155)&gt;PARAMETRELER!$D$21:$D$24), (SUM(G155,AC155,AY155,BU155,CQ155,DM155,EI155)-PARAMETRELER!$D$21:$D$24), {0.15;0.05;0.07;0.08})-SUM($H$2,H155,AD155,AZ155,BV155,CR155,DN155)</f>
        <v>3001.0625000000036</v>
      </c>
      <c r="EK155" s="4">
        <f>PARAMETRELER!$D$14</f>
        <v>3001.0625000000036</v>
      </c>
      <c r="EL155" s="4">
        <f t="shared" si="512"/>
        <v>119014.875</v>
      </c>
      <c r="EM155" s="4">
        <f t="shared" si="513"/>
        <v>102012.75</v>
      </c>
      <c r="EN155" s="4">
        <f t="shared" si="514"/>
        <v>20002.5</v>
      </c>
      <c r="EO155" s="4">
        <f>PARAMETRELER!$D$6</f>
        <v>20002.5</v>
      </c>
      <c r="EP155" s="4">
        <f t="shared" si="515"/>
        <v>0</v>
      </c>
      <c r="EQ155" s="4">
        <f>IF(EE155&lt;=PARAMETRELER!$D$6,0,EP155*0.00759)</f>
        <v>0</v>
      </c>
      <c r="ER155" s="20">
        <f t="shared" si="450"/>
        <v>17002.125</v>
      </c>
      <c r="ES155" s="21">
        <f t="shared" si="451"/>
        <v>4100.5124999999998</v>
      </c>
      <c r="ET155" s="21">
        <f t="shared" si="452"/>
        <v>400.05</v>
      </c>
      <c r="EU155" s="22">
        <f t="shared" si="453"/>
        <v>24503.0625</v>
      </c>
      <c r="EV155" s="44">
        <f t="shared" si="454"/>
        <v>1000.125</v>
      </c>
      <c r="EW155" s="45">
        <f t="shared" si="455"/>
        <v>23502.9375</v>
      </c>
      <c r="EY155" s="3">
        <v>153</v>
      </c>
      <c r="EZ155" s="3" t="str">
        <f t="shared" si="456"/>
        <v xml:space="preserve"> AD SOYAD 153</v>
      </c>
      <c r="FA155" s="4">
        <f t="shared" si="516"/>
        <v>20002.5</v>
      </c>
      <c r="FB155" s="4">
        <f>PARAMETRELER!$D$4</f>
        <v>150018.75</v>
      </c>
      <c r="FC155" s="4">
        <f t="shared" si="517"/>
        <v>2800.3500000000004</v>
      </c>
      <c r="FD155" s="4">
        <f t="shared" si="518"/>
        <v>200.02500000000001</v>
      </c>
      <c r="FE155" s="4">
        <f t="shared" si="519"/>
        <v>17002.125</v>
      </c>
      <c r="FF155" s="4" cm="1">
        <f t="array" ref="FF155">SUMPRODUCT(--(SUM(G155,AC155,AY155,BU155,CQ155,DM155,EI155,FE155)&gt;PARAMETRELER!$D$21:$D$24), (SUM(G155,AC155,AY155,BU155,CQ155,DM155,EI155,FE155)-PARAMETRELER!$D$21:$D$24), {0.15;0.05;0.07;0.08})-SUM($H$2,H155,AD155,AZ155,BV155,CR155,DN155,EJ155)</f>
        <v>3400.4249999999956</v>
      </c>
      <c r="FG155" s="4">
        <f>PARAMETRELER!$D$15</f>
        <v>3400.4249999999956</v>
      </c>
      <c r="FH155" s="4">
        <f t="shared" si="520"/>
        <v>136017</v>
      </c>
      <c r="FI155" s="4">
        <f t="shared" si="521"/>
        <v>119014.875</v>
      </c>
      <c r="FJ155" s="4">
        <f t="shared" si="522"/>
        <v>20002.5</v>
      </c>
      <c r="FK155" s="4">
        <f>PARAMETRELER!$D$6</f>
        <v>20002.5</v>
      </c>
      <c r="FL155" s="4">
        <f t="shared" si="523"/>
        <v>0</v>
      </c>
      <c r="FM155" s="4">
        <f>IF(FA155&lt;=PARAMETRELER!$D$6,0,FL155*0.00759)</f>
        <v>0</v>
      </c>
      <c r="FN155" s="20">
        <f t="shared" si="457"/>
        <v>17002.125</v>
      </c>
      <c r="FO155" s="21">
        <f t="shared" si="458"/>
        <v>4100.5124999999998</v>
      </c>
      <c r="FP155" s="21">
        <f t="shared" si="459"/>
        <v>400.05</v>
      </c>
      <c r="FQ155" s="22">
        <f t="shared" si="460"/>
        <v>24503.0625</v>
      </c>
      <c r="FR155" s="44">
        <f t="shared" si="461"/>
        <v>1000.125</v>
      </c>
      <c r="FS155" s="45">
        <f t="shared" si="462"/>
        <v>23502.9375</v>
      </c>
      <c r="FU155" s="3">
        <v>153</v>
      </c>
      <c r="FV155" s="3" t="str">
        <f t="shared" si="463"/>
        <v xml:space="preserve"> AD SOYAD 153</v>
      </c>
      <c r="FW155" s="4">
        <f t="shared" si="524"/>
        <v>20002.5</v>
      </c>
      <c r="FX155" s="4">
        <f>PARAMETRELER!$D$4</f>
        <v>150018.75</v>
      </c>
      <c r="FY155" s="4">
        <f t="shared" si="525"/>
        <v>2800.3500000000004</v>
      </c>
      <c r="FZ155" s="4">
        <f t="shared" si="526"/>
        <v>200.02500000000001</v>
      </c>
      <c r="GA155" s="4">
        <f t="shared" si="527"/>
        <v>17002.125</v>
      </c>
      <c r="GB155" s="4" cm="1">
        <f t="array" ref="GB155">SUMPRODUCT(--(SUM(G155,AC155,AY155,BU155,CQ155,DM155,EI155,FE155,GA155)&gt;PARAMETRELER!$D$21:$D$24), (SUM(G155,AC155,AY155,BU155,CQ155,DM155,EI155,FE155,GA155)-PARAMETRELER!$D$21:$D$24), {0.15;0.05;0.07;0.08})-SUM($H$2,H155,AD155,AZ155,BV155,CR155,DN155,EJ155,FF155)</f>
        <v>3400.4249999999993</v>
      </c>
      <c r="GC155" s="4">
        <f>PARAMETRELER!$D$16</f>
        <v>3400.4249999999993</v>
      </c>
      <c r="GD155" s="4">
        <f t="shared" si="528"/>
        <v>153019.125</v>
      </c>
      <c r="GE155" s="4">
        <f t="shared" si="529"/>
        <v>136017</v>
      </c>
      <c r="GF155" s="4">
        <f t="shared" si="530"/>
        <v>20002.5</v>
      </c>
      <c r="GG155" s="4">
        <f>PARAMETRELER!$D$6</f>
        <v>20002.5</v>
      </c>
      <c r="GH155" s="4">
        <f t="shared" si="531"/>
        <v>0</v>
      </c>
      <c r="GI155" s="4">
        <f>IF(FW155&lt;=PARAMETRELER!$D$6,0,GH155*0.00759)</f>
        <v>0</v>
      </c>
      <c r="GJ155" s="20">
        <f t="shared" si="464"/>
        <v>17002.125</v>
      </c>
      <c r="GK155" s="21">
        <f t="shared" si="465"/>
        <v>4100.5124999999998</v>
      </c>
      <c r="GL155" s="21">
        <f t="shared" si="466"/>
        <v>400.05</v>
      </c>
      <c r="GM155" s="22">
        <f t="shared" si="467"/>
        <v>24503.0625</v>
      </c>
      <c r="GN155" s="44">
        <f t="shared" si="468"/>
        <v>1000.125</v>
      </c>
      <c r="GO155" s="45">
        <f t="shared" si="469"/>
        <v>23502.9375</v>
      </c>
      <c r="GQ155" s="3">
        <v>153</v>
      </c>
      <c r="GR155" s="3" t="str">
        <f t="shared" si="470"/>
        <v xml:space="preserve"> AD SOYAD 153</v>
      </c>
      <c r="GS155" s="4">
        <f t="shared" si="532"/>
        <v>20002.5</v>
      </c>
      <c r="GT155" s="4">
        <f>PARAMETRELER!$D$4</f>
        <v>150018.75</v>
      </c>
      <c r="GU155" s="4">
        <f t="shared" si="533"/>
        <v>2800.3500000000004</v>
      </c>
      <c r="GV155" s="4">
        <f t="shared" si="534"/>
        <v>200.02500000000001</v>
      </c>
      <c r="GW155" s="4">
        <f t="shared" si="535"/>
        <v>17002.125</v>
      </c>
      <c r="GX155" s="4" cm="1">
        <f t="array" ref="GX155">SUMPRODUCT(--(SUM(G155,AC155,AY155,BU155,CQ155,DM155,EI155,FE155,GA155,GW155)&gt;PARAMETRELER!$D$21:$D$24), (SUM(G155,AC155,AY155,BU155,CQ155,DM155,EI155,FE155,GA155,GW155)-PARAMETRELER!$D$21:$D$24), {0.15;0.05;0.07;0.08})-SUM($H$2,H155,AD155,AZ155,BV155,CR155,DN155,EJ155,FF155,GB155)</f>
        <v>3400.4250000000029</v>
      </c>
      <c r="GY155" s="4">
        <f>PARAMETRELER!$D$17</f>
        <v>3400.4250000000029</v>
      </c>
      <c r="GZ155" s="4">
        <f t="shared" si="536"/>
        <v>170021.25</v>
      </c>
      <c r="HA155" s="4">
        <f t="shared" si="537"/>
        <v>153019.125</v>
      </c>
      <c r="HB155" s="4">
        <f t="shared" si="538"/>
        <v>20002.5</v>
      </c>
      <c r="HC155" s="4">
        <f>PARAMETRELER!$D$6</f>
        <v>20002.5</v>
      </c>
      <c r="HD155" s="4">
        <f t="shared" si="539"/>
        <v>0</v>
      </c>
      <c r="HE155" s="4">
        <f>IF(GS155&lt;=PARAMETRELER!$D$6,0,HD155*0.00759)</f>
        <v>0</v>
      </c>
      <c r="HF155" s="20">
        <f t="shared" si="471"/>
        <v>17002.125</v>
      </c>
      <c r="HG155" s="21">
        <f t="shared" si="472"/>
        <v>4100.5124999999998</v>
      </c>
      <c r="HH155" s="21">
        <f t="shared" si="473"/>
        <v>400.05</v>
      </c>
      <c r="HI155" s="22">
        <f t="shared" si="474"/>
        <v>24503.0625</v>
      </c>
      <c r="HJ155" s="44">
        <f t="shared" si="475"/>
        <v>1000.125</v>
      </c>
      <c r="HK155" s="45">
        <f t="shared" si="476"/>
        <v>23502.9375</v>
      </c>
      <c r="HM155" s="3">
        <v>153</v>
      </c>
      <c r="HN155" s="3" t="str">
        <f t="shared" si="477"/>
        <v xml:space="preserve"> AD SOYAD 153</v>
      </c>
      <c r="HO155" s="4">
        <f t="shared" si="540"/>
        <v>20002.5</v>
      </c>
      <c r="HP155" s="4">
        <f>PARAMETRELER!$D$4</f>
        <v>150018.75</v>
      </c>
      <c r="HQ155" s="4">
        <f t="shared" si="541"/>
        <v>2800.3500000000004</v>
      </c>
      <c r="HR155" s="4">
        <f t="shared" si="542"/>
        <v>200.02500000000001</v>
      </c>
      <c r="HS155" s="4">
        <f t="shared" si="543"/>
        <v>17002.125</v>
      </c>
      <c r="HT155" s="4" cm="1">
        <f t="array" ref="HT155">SUMPRODUCT(--(SUM(G155,AC155,AY155,BU155,CQ155,DM155,EI155,FE155,GA155,GW155,HS155)&gt;PARAMETRELER!$D$21:$D$24), (SUM(G155,AC155,AY155,BU155,CQ155,DM155,EI155,FE155,GA155,GW155,HS155)-PARAMETRELER!$D$21:$D$24), {0.15;0.05;0.07;0.08})-SUM($H$2,H155,AD155,AZ155,BV155,CR155,DN155,EJ155,FF155,GB155,GX155)</f>
        <v>3400.4249999999993</v>
      </c>
      <c r="HU155" s="4">
        <f>PARAMETRELER!$D$18</f>
        <v>3400.4249999999993</v>
      </c>
      <c r="HV155" s="4">
        <f t="shared" si="544"/>
        <v>187023.375</v>
      </c>
      <c r="HW155" s="4">
        <f t="shared" si="545"/>
        <v>170021.25</v>
      </c>
      <c r="HX155" s="4">
        <f t="shared" si="546"/>
        <v>20002.5</v>
      </c>
      <c r="HY155" s="4">
        <f>PARAMETRELER!$D$6</f>
        <v>20002.5</v>
      </c>
      <c r="HZ155" s="4">
        <f t="shared" si="547"/>
        <v>0</v>
      </c>
      <c r="IA155" s="4">
        <f>IF(HO155&lt;=PARAMETRELER!$D$6,0,HZ155*0.00759)</f>
        <v>0</v>
      </c>
      <c r="IB155" s="20">
        <f t="shared" si="478"/>
        <v>17002.125</v>
      </c>
      <c r="IC155" s="21">
        <f t="shared" si="479"/>
        <v>4100.5124999999998</v>
      </c>
      <c r="ID155" s="21">
        <f t="shared" si="480"/>
        <v>400.05</v>
      </c>
      <c r="IE155" s="22">
        <f t="shared" si="481"/>
        <v>24503.0625</v>
      </c>
      <c r="IF155" s="44">
        <f t="shared" si="482"/>
        <v>1000.125</v>
      </c>
      <c r="IG155" s="45">
        <f t="shared" si="483"/>
        <v>23502.9375</v>
      </c>
      <c r="II155" s="3">
        <v>153</v>
      </c>
      <c r="IJ155" s="3" t="str">
        <f t="shared" si="484"/>
        <v xml:space="preserve"> AD SOYAD 153</v>
      </c>
      <c r="IK155" s="4">
        <f t="shared" si="548"/>
        <v>20002.5</v>
      </c>
      <c r="IL155" s="4">
        <f>PARAMETRELER!$D$4</f>
        <v>150018.75</v>
      </c>
      <c r="IM155" s="4">
        <f t="shared" si="549"/>
        <v>2800.3500000000004</v>
      </c>
      <c r="IN155" s="4">
        <f t="shared" si="550"/>
        <v>200.02500000000001</v>
      </c>
      <c r="IO155" s="4">
        <f t="shared" si="551"/>
        <v>17002.125</v>
      </c>
      <c r="IP155" s="4" cm="1">
        <f t="array" ref="IP155">SUMPRODUCT(--(SUM(G155,AC155,AY155,BU155,CQ155,DM155,EI155,FE155,GA155,GW155,HS155,IO155)&gt;PARAMETRELER!$D$21:$D$24), (SUM(G155,AC155,AY155,BU155,CQ155,DM155,EI155,FE155,GA155,GW155,HS155,IO155)-PARAMETRELER!$D$21:$D$24), {0.15;0.05;0.07;0.08})-SUM($H$2,H155,AD155,AZ155,BV155,CR155,DN155,EJ155,FF155,GB155,GX155,HT155)</f>
        <v>3400.4249999999993</v>
      </c>
      <c r="IQ155" s="4">
        <f>PARAMETRELER!$D$19</f>
        <v>3400.4249999999993</v>
      </c>
      <c r="IR155" s="4">
        <f t="shared" si="552"/>
        <v>204025.5</v>
      </c>
      <c r="IS155" s="4">
        <f t="shared" si="553"/>
        <v>187023.375</v>
      </c>
      <c r="IT155" s="4">
        <f t="shared" si="554"/>
        <v>20002.5</v>
      </c>
      <c r="IU155" s="4">
        <f>PARAMETRELER!$D$6</f>
        <v>20002.5</v>
      </c>
      <c r="IV155" s="4">
        <f t="shared" si="555"/>
        <v>0</v>
      </c>
      <c r="IW155" s="4">
        <f>IF(IK155&lt;=PARAMETRELER!$D$6,0,IV155*0.00759)</f>
        <v>0</v>
      </c>
      <c r="IX155" s="20">
        <f t="shared" si="485"/>
        <v>17002.125</v>
      </c>
      <c r="IY155" s="21">
        <f t="shared" si="486"/>
        <v>4100.5124999999998</v>
      </c>
      <c r="IZ155" s="21">
        <f t="shared" si="487"/>
        <v>400.05</v>
      </c>
      <c r="JA155" s="22">
        <f t="shared" si="488"/>
        <v>24503.0625</v>
      </c>
      <c r="JB155" s="44">
        <f t="shared" si="489"/>
        <v>1000.125</v>
      </c>
      <c r="JC155" s="45">
        <f t="shared" si="490"/>
        <v>23502.9375</v>
      </c>
    </row>
    <row r="156" spans="1:263" ht="15.6" x14ac:dyDescent="0.3">
      <c r="A156" s="2">
        <v>154</v>
      </c>
      <c r="B156" s="2" t="str">
        <f>'YILLIK MALİYET RAPORU'!B156</f>
        <v xml:space="preserve"> AD SOYAD 154</v>
      </c>
      <c r="C156" s="7">
        <f>'YILLIK MALİYET RAPORU'!C156</f>
        <v>20002.5</v>
      </c>
      <c r="D156" s="11">
        <f>PARAMETRELER!$D$4</f>
        <v>150018.75</v>
      </c>
      <c r="E156" s="7">
        <f t="shared" si="491"/>
        <v>2800.3500000000004</v>
      </c>
      <c r="F156" s="7">
        <f t="shared" si="492"/>
        <v>200.02500000000001</v>
      </c>
      <c r="G156" s="7">
        <f t="shared" si="493"/>
        <v>17002.125</v>
      </c>
      <c r="H156" s="7" cm="1">
        <f t="array" ref="H156">SUMPRODUCT(--(SUM(G156:G156)&gt;PARAMETRELER!$D$21:$D$24), (SUM(G156:G156)-PARAMETRELER!$D$21:$D$24), {0.15;0.05;0.07;0.08})-SUM($H$2:$H$2)</f>
        <v>2550.3187499999999</v>
      </c>
      <c r="I156" s="7">
        <f>PARAMETRELER!$D$8</f>
        <v>2550.3187499999999</v>
      </c>
      <c r="J156" s="7">
        <f t="shared" si="379"/>
        <v>17002.125</v>
      </c>
      <c r="K156" s="7">
        <v>0</v>
      </c>
      <c r="L156" s="7">
        <f t="shared" si="494"/>
        <v>20002.5</v>
      </c>
      <c r="M156" s="5">
        <f>PARAMETRELER!$D$6</f>
        <v>20002.5</v>
      </c>
      <c r="N156" s="7">
        <f t="shared" si="502"/>
        <v>0</v>
      </c>
      <c r="O156" s="7">
        <f>IF(C156&lt;=PARAMETRELER!$D$6,0,N156*0.00759)</f>
        <v>0</v>
      </c>
      <c r="P156" s="20">
        <f t="shared" si="495"/>
        <v>17002.125</v>
      </c>
      <c r="Q156" s="21">
        <f t="shared" si="496"/>
        <v>4100.5124999999998</v>
      </c>
      <c r="R156" s="21">
        <f t="shared" si="497"/>
        <v>400.05</v>
      </c>
      <c r="S156" s="20">
        <f t="shared" si="498"/>
        <v>24503.0625</v>
      </c>
      <c r="T156" s="44">
        <f t="shared" si="499"/>
        <v>1000.125</v>
      </c>
      <c r="U156" s="45">
        <f t="shared" si="380"/>
        <v>23502.9375</v>
      </c>
      <c r="W156" s="2">
        <v>154</v>
      </c>
      <c r="X156" s="2" t="str">
        <f t="shared" si="500"/>
        <v xml:space="preserve"> AD SOYAD 154</v>
      </c>
      <c r="Y156" s="7">
        <f t="shared" si="501"/>
        <v>20002.5</v>
      </c>
      <c r="Z156" s="11">
        <f>PARAMETRELER!$D$4</f>
        <v>150018.75</v>
      </c>
      <c r="AA156" s="7">
        <f t="shared" si="381"/>
        <v>2800.3500000000004</v>
      </c>
      <c r="AB156" s="7">
        <f t="shared" si="382"/>
        <v>200.02500000000001</v>
      </c>
      <c r="AC156" s="7">
        <f t="shared" si="383"/>
        <v>17002.125</v>
      </c>
      <c r="AD156" s="7" cm="1">
        <f t="array" ref="AD156">SUMPRODUCT(--(SUM(G156,AC156)&gt;PARAMETRELER!$D$21:$D$24), (SUM(G156,AC156)-PARAMETRELER!$D$21:$D$24), {0.15;0.05;0.07;0.08})-SUM($H$2,H156)</f>
        <v>2550.3187499999999</v>
      </c>
      <c r="AE156" s="7">
        <f>PARAMETRELER!$D$9</f>
        <v>2550.3187499999999</v>
      </c>
      <c r="AF156" s="7">
        <f t="shared" si="384"/>
        <v>34004.25</v>
      </c>
      <c r="AG156" s="7">
        <f t="shared" si="385"/>
        <v>17002.125</v>
      </c>
      <c r="AH156" s="7">
        <f t="shared" si="386"/>
        <v>20002.5</v>
      </c>
      <c r="AI156" s="5">
        <f>PARAMETRELER!$D$6</f>
        <v>20002.5</v>
      </c>
      <c r="AJ156" s="7">
        <f t="shared" si="503"/>
        <v>0</v>
      </c>
      <c r="AK156" s="7">
        <f>IF(Y156&lt;=PARAMETRELER!$D$6,0,AJ156*0.00759)</f>
        <v>0</v>
      </c>
      <c r="AL156" s="20">
        <f t="shared" si="387"/>
        <v>17002.125</v>
      </c>
      <c r="AM156" s="21">
        <f t="shared" si="388"/>
        <v>4100.5124999999998</v>
      </c>
      <c r="AN156" s="21">
        <f t="shared" si="389"/>
        <v>400.05</v>
      </c>
      <c r="AO156" s="20">
        <f t="shared" si="390"/>
        <v>24503.0625</v>
      </c>
      <c r="AP156" s="44">
        <f t="shared" si="391"/>
        <v>1000.125</v>
      </c>
      <c r="AQ156" s="45">
        <f t="shared" si="392"/>
        <v>23502.9375</v>
      </c>
      <c r="AS156" s="2">
        <v>154</v>
      </c>
      <c r="AT156" s="2" t="str">
        <f t="shared" si="393"/>
        <v xml:space="preserve"> AD SOYAD 154</v>
      </c>
      <c r="AU156" s="7">
        <f t="shared" si="394"/>
        <v>20002.5</v>
      </c>
      <c r="AV156" s="11">
        <f>PARAMETRELER!$D$4</f>
        <v>150018.75</v>
      </c>
      <c r="AW156" s="7">
        <f t="shared" si="395"/>
        <v>2800.3500000000004</v>
      </c>
      <c r="AX156" s="7">
        <f t="shared" si="396"/>
        <v>200.02500000000001</v>
      </c>
      <c r="AY156" s="7">
        <f t="shared" si="397"/>
        <v>17002.125</v>
      </c>
      <c r="AZ156" s="7" cm="1">
        <f t="array" ref="AZ156">SUMPRODUCT(--(SUM(G156,AC156,AY156)&gt;PARAMETRELER!$D$21:$D$24), (SUM(G156,AC156,AY156)-PARAMETRELER!$D$21:$D$24), {0.15;0.05;0.07;0.08})-SUM($H$2,H156,AD156)</f>
        <v>2550.3187499999995</v>
      </c>
      <c r="BA156" s="7">
        <f>PARAMETRELER!$D$10</f>
        <v>2550.3187499999995</v>
      </c>
      <c r="BB156" s="7">
        <f t="shared" si="398"/>
        <v>51006.375</v>
      </c>
      <c r="BC156" s="7">
        <f t="shared" si="399"/>
        <v>34004.25</v>
      </c>
      <c r="BD156" s="7">
        <f t="shared" si="400"/>
        <v>20002.5</v>
      </c>
      <c r="BE156" s="5">
        <f>PARAMETRELER!$D$6</f>
        <v>20002.5</v>
      </c>
      <c r="BF156" s="7">
        <f t="shared" si="504"/>
        <v>0</v>
      </c>
      <c r="BG156" s="7">
        <f>IF(AU156&lt;=PARAMETRELER!$D$6,0,BF156*0.00759)</f>
        <v>0</v>
      </c>
      <c r="BH156" s="20">
        <f t="shared" si="401"/>
        <v>17002.125</v>
      </c>
      <c r="BI156" s="21">
        <f t="shared" si="402"/>
        <v>4100.5124999999998</v>
      </c>
      <c r="BJ156" s="21">
        <f t="shared" si="403"/>
        <v>400.05</v>
      </c>
      <c r="BK156" s="20">
        <f t="shared" si="404"/>
        <v>24503.0625</v>
      </c>
      <c r="BL156" s="44">
        <f t="shared" si="405"/>
        <v>1000.125</v>
      </c>
      <c r="BM156" s="45">
        <f t="shared" si="406"/>
        <v>23502.9375</v>
      </c>
      <c r="BO156" s="2">
        <v>154</v>
      </c>
      <c r="BP156" s="2" t="str">
        <f t="shared" si="407"/>
        <v xml:space="preserve"> AD SOYAD 154</v>
      </c>
      <c r="BQ156" s="7">
        <f t="shared" si="408"/>
        <v>20002.5</v>
      </c>
      <c r="BR156" s="11">
        <f>PARAMETRELER!$D$4</f>
        <v>150018.75</v>
      </c>
      <c r="BS156" s="7">
        <f t="shared" si="409"/>
        <v>2800.3500000000004</v>
      </c>
      <c r="BT156" s="7">
        <f t="shared" si="410"/>
        <v>200.02500000000001</v>
      </c>
      <c r="BU156" s="7">
        <f t="shared" si="411"/>
        <v>17002.125</v>
      </c>
      <c r="BV156" s="7" cm="1">
        <f t="array" ref="BV156">SUMPRODUCT(--(SUM(G156,AC156,AY156,BU156)&gt;PARAMETRELER!$D$21:$D$24), (SUM(G156,AC156,AY156,BU156)-PARAMETRELER!$D$21:$D$24), {0.15;0.05;0.07;0.08})-SUM($H$2,H156,AD156,AZ156)</f>
        <v>2550.3187500000004</v>
      </c>
      <c r="BW156" s="7">
        <f>PARAMETRELER!$D$11</f>
        <v>2550.3187500000004</v>
      </c>
      <c r="BX156" s="7">
        <f t="shared" si="412"/>
        <v>68008.5</v>
      </c>
      <c r="BY156" s="7">
        <f t="shared" si="413"/>
        <v>51006.375</v>
      </c>
      <c r="BZ156" s="7">
        <f t="shared" si="414"/>
        <v>20002.5</v>
      </c>
      <c r="CA156" s="5">
        <f>PARAMETRELER!$D$6</f>
        <v>20002.5</v>
      </c>
      <c r="CB156" s="7">
        <f t="shared" si="505"/>
        <v>0</v>
      </c>
      <c r="CC156" s="7">
        <f>IF(BQ156&lt;=PARAMETRELER!$D$6,0,CB156*0.00759)</f>
        <v>0</v>
      </c>
      <c r="CD156" s="20">
        <f t="shared" si="415"/>
        <v>17002.125</v>
      </c>
      <c r="CE156" s="21">
        <f t="shared" si="416"/>
        <v>4100.5124999999998</v>
      </c>
      <c r="CF156" s="21">
        <f t="shared" si="417"/>
        <v>400.05</v>
      </c>
      <c r="CG156" s="20">
        <f t="shared" si="418"/>
        <v>24503.0625</v>
      </c>
      <c r="CH156" s="44">
        <f t="shared" si="419"/>
        <v>1000.125</v>
      </c>
      <c r="CI156" s="45">
        <f t="shared" si="420"/>
        <v>23502.9375</v>
      </c>
      <c r="CK156" s="2">
        <v>154</v>
      </c>
      <c r="CL156" s="2" t="str">
        <f t="shared" si="421"/>
        <v xml:space="preserve"> AD SOYAD 154</v>
      </c>
      <c r="CM156" s="7">
        <f t="shared" si="422"/>
        <v>20002.5</v>
      </c>
      <c r="CN156" s="11">
        <f>PARAMETRELER!$D$4</f>
        <v>150018.75</v>
      </c>
      <c r="CO156" s="7">
        <f t="shared" si="423"/>
        <v>2800.3500000000004</v>
      </c>
      <c r="CP156" s="7">
        <f t="shared" si="424"/>
        <v>200.02500000000001</v>
      </c>
      <c r="CQ156" s="7">
        <f t="shared" si="425"/>
        <v>17002.125</v>
      </c>
      <c r="CR156" s="7" cm="1">
        <f t="array" ref="CR156">SUMPRODUCT(--(SUM(G156,AC156,AY156,BU156,CQ156)&gt;PARAMETRELER!$D$21:$D$24), (SUM(G156,AC156,AY156,BU156,CQ156)-PARAMETRELER!$D$21:$D$24), {0.15;0.05;0.07;0.08})-SUM($H$2,H156,AD156,AZ156,BV156)</f>
        <v>2550.3187500000004</v>
      </c>
      <c r="CS156" s="7">
        <f>PARAMETRELER!$D$12</f>
        <v>2550.3187500000004</v>
      </c>
      <c r="CT156" s="7">
        <f t="shared" si="426"/>
        <v>85010.625</v>
      </c>
      <c r="CU156" s="7">
        <f t="shared" si="427"/>
        <v>68008.5</v>
      </c>
      <c r="CV156" s="7">
        <f t="shared" si="428"/>
        <v>20002.5</v>
      </c>
      <c r="CW156" s="5">
        <f>PARAMETRELER!$D$6</f>
        <v>20002.5</v>
      </c>
      <c r="CX156" s="7">
        <f t="shared" si="506"/>
        <v>0</v>
      </c>
      <c r="CY156" s="7">
        <f>IF(CM156&lt;=PARAMETRELER!$D$6,0,CX156*0.00759)</f>
        <v>0</v>
      </c>
      <c r="CZ156" s="20">
        <f t="shared" si="429"/>
        <v>17002.125</v>
      </c>
      <c r="DA156" s="21">
        <f t="shared" si="430"/>
        <v>4100.5124999999998</v>
      </c>
      <c r="DB156" s="21">
        <f t="shared" si="431"/>
        <v>400.05</v>
      </c>
      <c r="DC156" s="20">
        <f t="shared" si="432"/>
        <v>24503.0625</v>
      </c>
      <c r="DD156" s="44">
        <f t="shared" si="433"/>
        <v>1000.125</v>
      </c>
      <c r="DE156" s="45">
        <f t="shared" si="434"/>
        <v>23502.9375</v>
      </c>
      <c r="DG156" s="2">
        <v>154</v>
      </c>
      <c r="DH156" s="2" t="str">
        <f t="shared" si="435"/>
        <v xml:space="preserve"> AD SOYAD 154</v>
      </c>
      <c r="DI156" s="7">
        <f t="shared" si="436"/>
        <v>20002.5</v>
      </c>
      <c r="DJ156" s="11">
        <f>PARAMETRELER!$D$4</f>
        <v>150018.75</v>
      </c>
      <c r="DK156" s="7">
        <f t="shared" si="437"/>
        <v>2800.3500000000004</v>
      </c>
      <c r="DL156" s="7">
        <f t="shared" si="438"/>
        <v>200.02500000000001</v>
      </c>
      <c r="DM156" s="7">
        <f t="shared" si="439"/>
        <v>17002.125</v>
      </c>
      <c r="DN156" s="7" cm="1">
        <f t="array" ref="DN156">SUMPRODUCT(--(SUM(G156,AC156,AY156,BU156,CQ156,DM156)&gt;PARAMETRELER!$D$21:$D$24), (SUM(G156,AC156,AY156,BU156,CQ156,DM156)-PARAMETRELER!$D$21:$D$24), {0.15;0.05;0.07;0.08})-SUM($H$2,H156,AD156,AZ156,BV156,CR156)</f>
        <v>2550.3187499999985</v>
      </c>
      <c r="DO156" s="7">
        <f>PARAMETRELER!$D$13</f>
        <v>2550.3187499999985</v>
      </c>
      <c r="DP156" s="7">
        <f t="shared" si="440"/>
        <v>102012.75</v>
      </c>
      <c r="DQ156" s="7">
        <f t="shared" si="441"/>
        <v>85010.625</v>
      </c>
      <c r="DR156" s="7">
        <f t="shared" si="442"/>
        <v>20002.5</v>
      </c>
      <c r="DS156" s="5">
        <f>PARAMETRELER!$D$6</f>
        <v>20002.5</v>
      </c>
      <c r="DT156" s="7">
        <f t="shared" si="507"/>
        <v>0</v>
      </c>
      <c r="DU156" s="7">
        <f>IF(DI156&lt;=PARAMETRELER!$D$6,0,DT156*0.00759)</f>
        <v>0</v>
      </c>
      <c r="DV156" s="20">
        <f t="shared" si="443"/>
        <v>17002.125</v>
      </c>
      <c r="DW156" s="21">
        <f t="shared" si="444"/>
        <v>4100.5124999999998</v>
      </c>
      <c r="DX156" s="21">
        <f t="shared" si="445"/>
        <v>400.05</v>
      </c>
      <c r="DY156" s="20">
        <f t="shared" si="446"/>
        <v>24503.0625</v>
      </c>
      <c r="DZ156" s="44">
        <f t="shared" si="447"/>
        <v>1000.125</v>
      </c>
      <c r="EA156" s="45">
        <f t="shared" si="448"/>
        <v>23502.9375</v>
      </c>
      <c r="EC156" s="2">
        <v>154</v>
      </c>
      <c r="ED156" s="2" t="str">
        <f t="shared" si="449"/>
        <v xml:space="preserve"> AD SOYAD 154</v>
      </c>
      <c r="EE156" s="7">
        <f t="shared" si="508"/>
        <v>20002.5</v>
      </c>
      <c r="EF156" s="11">
        <f>PARAMETRELER!$D$4</f>
        <v>150018.75</v>
      </c>
      <c r="EG156" s="7">
        <f t="shared" si="509"/>
        <v>2800.3500000000004</v>
      </c>
      <c r="EH156" s="7">
        <f t="shared" si="510"/>
        <v>200.02500000000001</v>
      </c>
      <c r="EI156" s="7">
        <f t="shared" si="511"/>
        <v>17002.125</v>
      </c>
      <c r="EJ156" s="7" cm="1">
        <f t="array" ref="EJ156">SUMPRODUCT(--(SUM(G156,AC156,AY156,BU156,CQ156,DM156,EI156)&gt;PARAMETRELER!$D$21:$D$24), (SUM(G156,AC156,AY156,BU156,CQ156,DM156,EI156)-PARAMETRELER!$D$21:$D$24), {0.15;0.05;0.07;0.08})-SUM($H$2,H156,AD156,AZ156,BV156,CR156,DN156)</f>
        <v>3001.0625000000036</v>
      </c>
      <c r="EK156" s="7">
        <f>PARAMETRELER!$D$14</f>
        <v>3001.0625000000036</v>
      </c>
      <c r="EL156" s="7">
        <f t="shared" si="512"/>
        <v>119014.875</v>
      </c>
      <c r="EM156" s="7">
        <f t="shared" si="513"/>
        <v>102012.75</v>
      </c>
      <c r="EN156" s="7">
        <f t="shared" si="514"/>
        <v>20002.5</v>
      </c>
      <c r="EO156" s="5">
        <f>PARAMETRELER!$D$6</f>
        <v>20002.5</v>
      </c>
      <c r="EP156" s="7">
        <f t="shared" si="515"/>
        <v>0</v>
      </c>
      <c r="EQ156" s="7">
        <f>IF(EE156&lt;=PARAMETRELER!$D$6,0,EP156*0.00759)</f>
        <v>0</v>
      </c>
      <c r="ER156" s="20">
        <f t="shared" si="450"/>
        <v>17002.125</v>
      </c>
      <c r="ES156" s="21">
        <f t="shared" si="451"/>
        <v>4100.5124999999998</v>
      </c>
      <c r="ET156" s="21">
        <f t="shared" si="452"/>
        <v>400.05</v>
      </c>
      <c r="EU156" s="20">
        <f t="shared" si="453"/>
        <v>24503.0625</v>
      </c>
      <c r="EV156" s="44">
        <f t="shared" si="454"/>
        <v>1000.125</v>
      </c>
      <c r="EW156" s="45">
        <f t="shared" si="455"/>
        <v>23502.9375</v>
      </c>
      <c r="EY156" s="2">
        <v>154</v>
      </c>
      <c r="EZ156" s="2" t="str">
        <f t="shared" si="456"/>
        <v xml:space="preserve"> AD SOYAD 154</v>
      </c>
      <c r="FA156" s="7">
        <f t="shared" si="516"/>
        <v>20002.5</v>
      </c>
      <c r="FB156" s="11">
        <f>PARAMETRELER!$D$4</f>
        <v>150018.75</v>
      </c>
      <c r="FC156" s="7">
        <f t="shared" si="517"/>
        <v>2800.3500000000004</v>
      </c>
      <c r="FD156" s="7">
        <f t="shared" si="518"/>
        <v>200.02500000000001</v>
      </c>
      <c r="FE156" s="7">
        <f t="shared" si="519"/>
        <v>17002.125</v>
      </c>
      <c r="FF156" s="7" cm="1">
        <f t="array" ref="FF156">SUMPRODUCT(--(SUM(G156,AC156,AY156,BU156,CQ156,DM156,EI156,FE156)&gt;PARAMETRELER!$D$21:$D$24), (SUM(G156,AC156,AY156,BU156,CQ156,DM156,EI156,FE156)-PARAMETRELER!$D$21:$D$24), {0.15;0.05;0.07;0.08})-SUM($H$2,H156,AD156,AZ156,BV156,CR156,DN156,EJ156)</f>
        <v>3400.4249999999956</v>
      </c>
      <c r="FG156" s="7">
        <f>PARAMETRELER!$D$15</f>
        <v>3400.4249999999956</v>
      </c>
      <c r="FH156" s="7">
        <f t="shared" si="520"/>
        <v>136017</v>
      </c>
      <c r="FI156" s="7">
        <f t="shared" si="521"/>
        <v>119014.875</v>
      </c>
      <c r="FJ156" s="7">
        <f t="shared" si="522"/>
        <v>20002.5</v>
      </c>
      <c r="FK156" s="5">
        <f>PARAMETRELER!$D$6</f>
        <v>20002.5</v>
      </c>
      <c r="FL156" s="7">
        <f t="shared" si="523"/>
        <v>0</v>
      </c>
      <c r="FM156" s="7">
        <f>IF(FA156&lt;=PARAMETRELER!$D$6,0,FL156*0.00759)</f>
        <v>0</v>
      </c>
      <c r="FN156" s="20">
        <f t="shared" si="457"/>
        <v>17002.125</v>
      </c>
      <c r="FO156" s="21">
        <f t="shared" si="458"/>
        <v>4100.5124999999998</v>
      </c>
      <c r="FP156" s="21">
        <f t="shared" si="459"/>
        <v>400.05</v>
      </c>
      <c r="FQ156" s="20">
        <f t="shared" si="460"/>
        <v>24503.0625</v>
      </c>
      <c r="FR156" s="44">
        <f t="shared" si="461"/>
        <v>1000.125</v>
      </c>
      <c r="FS156" s="45">
        <f t="shared" si="462"/>
        <v>23502.9375</v>
      </c>
      <c r="FU156" s="2">
        <v>154</v>
      </c>
      <c r="FV156" s="2" t="str">
        <f t="shared" si="463"/>
        <v xml:space="preserve"> AD SOYAD 154</v>
      </c>
      <c r="FW156" s="7">
        <f t="shared" si="524"/>
        <v>20002.5</v>
      </c>
      <c r="FX156" s="11">
        <f>PARAMETRELER!$D$4</f>
        <v>150018.75</v>
      </c>
      <c r="FY156" s="7">
        <f t="shared" si="525"/>
        <v>2800.3500000000004</v>
      </c>
      <c r="FZ156" s="7">
        <f t="shared" si="526"/>
        <v>200.02500000000001</v>
      </c>
      <c r="GA156" s="7">
        <f t="shared" si="527"/>
        <v>17002.125</v>
      </c>
      <c r="GB156" s="7" cm="1">
        <f t="array" ref="GB156">SUMPRODUCT(--(SUM(G156,AC156,AY156,BU156,CQ156,DM156,EI156,FE156,GA156)&gt;PARAMETRELER!$D$21:$D$24), (SUM(G156,AC156,AY156,BU156,CQ156,DM156,EI156,FE156,GA156)-PARAMETRELER!$D$21:$D$24), {0.15;0.05;0.07;0.08})-SUM($H$2,H156,AD156,AZ156,BV156,CR156,DN156,EJ156,FF156)</f>
        <v>3400.4249999999993</v>
      </c>
      <c r="GC156" s="7">
        <f>PARAMETRELER!$D$16</f>
        <v>3400.4249999999993</v>
      </c>
      <c r="GD156" s="7">
        <f t="shared" si="528"/>
        <v>153019.125</v>
      </c>
      <c r="GE156" s="7">
        <f t="shared" si="529"/>
        <v>136017</v>
      </c>
      <c r="GF156" s="7">
        <f t="shared" si="530"/>
        <v>20002.5</v>
      </c>
      <c r="GG156" s="5">
        <f>PARAMETRELER!$D$6</f>
        <v>20002.5</v>
      </c>
      <c r="GH156" s="7">
        <f t="shared" si="531"/>
        <v>0</v>
      </c>
      <c r="GI156" s="7">
        <f>IF(FW156&lt;=PARAMETRELER!$D$6,0,GH156*0.00759)</f>
        <v>0</v>
      </c>
      <c r="GJ156" s="20">
        <f t="shared" si="464"/>
        <v>17002.125</v>
      </c>
      <c r="GK156" s="21">
        <f t="shared" si="465"/>
        <v>4100.5124999999998</v>
      </c>
      <c r="GL156" s="21">
        <f t="shared" si="466"/>
        <v>400.05</v>
      </c>
      <c r="GM156" s="20">
        <f t="shared" si="467"/>
        <v>24503.0625</v>
      </c>
      <c r="GN156" s="44">
        <f t="shared" si="468"/>
        <v>1000.125</v>
      </c>
      <c r="GO156" s="45">
        <f t="shared" si="469"/>
        <v>23502.9375</v>
      </c>
      <c r="GQ156" s="2">
        <v>154</v>
      </c>
      <c r="GR156" s="2" t="str">
        <f t="shared" si="470"/>
        <v xml:space="preserve"> AD SOYAD 154</v>
      </c>
      <c r="GS156" s="7">
        <f t="shared" si="532"/>
        <v>20002.5</v>
      </c>
      <c r="GT156" s="11">
        <f>PARAMETRELER!$D$4</f>
        <v>150018.75</v>
      </c>
      <c r="GU156" s="7">
        <f t="shared" si="533"/>
        <v>2800.3500000000004</v>
      </c>
      <c r="GV156" s="7">
        <f t="shared" si="534"/>
        <v>200.02500000000001</v>
      </c>
      <c r="GW156" s="7">
        <f t="shared" si="535"/>
        <v>17002.125</v>
      </c>
      <c r="GX156" s="7" cm="1">
        <f t="array" ref="GX156">SUMPRODUCT(--(SUM(G156,AC156,AY156,BU156,CQ156,DM156,EI156,FE156,GA156,GW156)&gt;PARAMETRELER!$D$21:$D$24), (SUM(G156,AC156,AY156,BU156,CQ156,DM156,EI156,FE156,GA156,GW156)-PARAMETRELER!$D$21:$D$24), {0.15;0.05;0.07;0.08})-SUM($H$2,H156,AD156,AZ156,BV156,CR156,DN156,EJ156,FF156,GB156)</f>
        <v>3400.4250000000029</v>
      </c>
      <c r="GY156" s="7">
        <f>PARAMETRELER!$D$17</f>
        <v>3400.4250000000029</v>
      </c>
      <c r="GZ156" s="7">
        <f t="shared" si="536"/>
        <v>170021.25</v>
      </c>
      <c r="HA156" s="7">
        <f t="shared" si="537"/>
        <v>153019.125</v>
      </c>
      <c r="HB156" s="7">
        <f t="shared" si="538"/>
        <v>20002.5</v>
      </c>
      <c r="HC156" s="5">
        <f>PARAMETRELER!$D$6</f>
        <v>20002.5</v>
      </c>
      <c r="HD156" s="7">
        <f t="shared" si="539"/>
        <v>0</v>
      </c>
      <c r="HE156" s="7">
        <f>IF(GS156&lt;=PARAMETRELER!$D$6,0,HD156*0.00759)</f>
        <v>0</v>
      </c>
      <c r="HF156" s="20">
        <f t="shared" si="471"/>
        <v>17002.125</v>
      </c>
      <c r="HG156" s="21">
        <f t="shared" si="472"/>
        <v>4100.5124999999998</v>
      </c>
      <c r="HH156" s="21">
        <f t="shared" si="473"/>
        <v>400.05</v>
      </c>
      <c r="HI156" s="20">
        <f t="shared" si="474"/>
        <v>24503.0625</v>
      </c>
      <c r="HJ156" s="44">
        <f t="shared" si="475"/>
        <v>1000.125</v>
      </c>
      <c r="HK156" s="45">
        <f t="shared" si="476"/>
        <v>23502.9375</v>
      </c>
      <c r="HM156" s="2">
        <v>154</v>
      </c>
      <c r="HN156" s="2" t="str">
        <f t="shared" si="477"/>
        <v xml:space="preserve"> AD SOYAD 154</v>
      </c>
      <c r="HO156" s="7">
        <f t="shared" si="540"/>
        <v>20002.5</v>
      </c>
      <c r="HP156" s="11">
        <f>PARAMETRELER!$D$4</f>
        <v>150018.75</v>
      </c>
      <c r="HQ156" s="7">
        <f t="shared" si="541"/>
        <v>2800.3500000000004</v>
      </c>
      <c r="HR156" s="7">
        <f t="shared" si="542"/>
        <v>200.02500000000001</v>
      </c>
      <c r="HS156" s="7">
        <f t="shared" si="543"/>
        <v>17002.125</v>
      </c>
      <c r="HT156" s="7" cm="1">
        <f t="array" ref="HT156">SUMPRODUCT(--(SUM(G156,AC156,AY156,BU156,CQ156,DM156,EI156,FE156,GA156,GW156,HS156)&gt;PARAMETRELER!$D$21:$D$24), (SUM(G156,AC156,AY156,BU156,CQ156,DM156,EI156,FE156,GA156,GW156,HS156)-PARAMETRELER!$D$21:$D$24), {0.15;0.05;0.07;0.08})-SUM($H$2,H156,AD156,AZ156,BV156,CR156,DN156,EJ156,FF156,GB156,GX156)</f>
        <v>3400.4249999999993</v>
      </c>
      <c r="HU156" s="7">
        <f>PARAMETRELER!$D$18</f>
        <v>3400.4249999999993</v>
      </c>
      <c r="HV156" s="7">
        <f t="shared" si="544"/>
        <v>187023.375</v>
      </c>
      <c r="HW156" s="7">
        <f t="shared" si="545"/>
        <v>170021.25</v>
      </c>
      <c r="HX156" s="7">
        <f t="shared" si="546"/>
        <v>20002.5</v>
      </c>
      <c r="HY156" s="5">
        <f>PARAMETRELER!$D$6</f>
        <v>20002.5</v>
      </c>
      <c r="HZ156" s="7">
        <f t="shared" si="547"/>
        <v>0</v>
      </c>
      <c r="IA156" s="7">
        <f>IF(HO156&lt;=PARAMETRELER!$D$6,0,HZ156*0.00759)</f>
        <v>0</v>
      </c>
      <c r="IB156" s="20">
        <f t="shared" si="478"/>
        <v>17002.125</v>
      </c>
      <c r="IC156" s="21">
        <f t="shared" si="479"/>
        <v>4100.5124999999998</v>
      </c>
      <c r="ID156" s="21">
        <f t="shared" si="480"/>
        <v>400.05</v>
      </c>
      <c r="IE156" s="20">
        <f t="shared" si="481"/>
        <v>24503.0625</v>
      </c>
      <c r="IF156" s="44">
        <f t="shared" si="482"/>
        <v>1000.125</v>
      </c>
      <c r="IG156" s="45">
        <f t="shared" si="483"/>
        <v>23502.9375</v>
      </c>
      <c r="II156" s="2">
        <v>154</v>
      </c>
      <c r="IJ156" s="2" t="str">
        <f t="shared" si="484"/>
        <v xml:space="preserve"> AD SOYAD 154</v>
      </c>
      <c r="IK156" s="7">
        <f t="shared" si="548"/>
        <v>20002.5</v>
      </c>
      <c r="IL156" s="11">
        <f>PARAMETRELER!$D$4</f>
        <v>150018.75</v>
      </c>
      <c r="IM156" s="7">
        <f t="shared" si="549"/>
        <v>2800.3500000000004</v>
      </c>
      <c r="IN156" s="7">
        <f t="shared" si="550"/>
        <v>200.02500000000001</v>
      </c>
      <c r="IO156" s="7">
        <f t="shared" si="551"/>
        <v>17002.125</v>
      </c>
      <c r="IP156" s="7" cm="1">
        <f t="array" ref="IP156">SUMPRODUCT(--(SUM(G156,AC156,AY156,BU156,CQ156,DM156,EI156,FE156,GA156,GW156,HS156,IO156)&gt;PARAMETRELER!$D$21:$D$24), (SUM(G156,AC156,AY156,BU156,CQ156,DM156,EI156,FE156,GA156,GW156,HS156,IO156)-PARAMETRELER!$D$21:$D$24), {0.15;0.05;0.07;0.08})-SUM($H$2,H156,AD156,AZ156,BV156,CR156,DN156,EJ156,FF156,GB156,GX156,HT156)</f>
        <v>3400.4249999999993</v>
      </c>
      <c r="IQ156" s="7">
        <f>PARAMETRELER!$D$19</f>
        <v>3400.4249999999993</v>
      </c>
      <c r="IR156" s="7">
        <f t="shared" si="552"/>
        <v>204025.5</v>
      </c>
      <c r="IS156" s="7">
        <f t="shared" si="553"/>
        <v>187023.375</v>
      </c>
      <c r="IT156" s="7">
        <f t="shared" si="554"/>
        <v>20002.5</v>
      </c>
      <c r="IU156" s="5">
        <f>PARAMETRELER!$D$6</f>
        <v>20002.5</v>
      </c>
      <c r="IV156" s="7">
        <f t="shared" si="555"/>
        <v>0</v>
      </c>
      <c r="IW156" s="7">
        <f>IF(IK156&lt;=PARAMETRELER!$D$6,0,IV156*0.00759)</f>
        <v>0</v>
      </c>
      <c r="IX156" s="20">
        <f t="shared" si="485"/>
        <v>17002.125</v>
      </c>
      <c r="IY156" s="21">
        <f t="shared" si="486"/>
        <v>4100.5124999999998</v>
      </c>
      <c r="IZ156" s="21">
        <f t="shared" si="487"/>
        <v>400.05</v>
      </c>
      <c r="JA156" s="20">
        <f t="shared" si="488"/>
        <v>24503.0625</v>
      </c>
      <c r="JB156" s="44">
        <f t="shared" si="489"/>
        <v>1000.125</v>
      </c>
      <c r="JC156" s="45">
        <f t="shared" si="490"/>
        <v>23502.9375</v>
      </c>
    </row>
    <row r="157" spans="1:263" ht="15.6" x14ac:dyDescent="0.3">
      <c r="A157" s="3">
        <v>155</v>
      </c>
      <c r="B157" s="3" t="str">
        <f>'YILLIK MALİYET RAPORU'!B157</f>
        <v xml:space="preserve"> AD SOYAD 155</v>
      </c>
      <c r="C157" s="4">
        <f>'YILLIK MALİYET RAPORU'!C157</f>
        <v>20002.5</v>
      </c>
      <c r="D157" s="4">
        <f>PARAMETRELER!$D$4</f>
        <v>150018.75</v>
      </c>
      <c r="E157" s="4">
        <f t="shared" si="491"/>
        <v>2800.3500000000004</v>
      </c>
      <c r="F157" s="4">
        <f t="shared" si="492"/>
        <v>200.02500000000001</v>
      </c>
      <c r="G157" s="4">
        <f t="shared" si="493"/>
        <v>17002.125</v>
      </c>
      <c r="H157" s="4" cm="1">
        <f t="array" ref="H157">SUMPRODUCT(--(SUM(G157:G157)&gt;PARAMETRELER!$D$21:$D$24), (SUM(G157:G157)-PARAMETRELER!$D$21:$D$24), {0.15;0.05;0.07;0.08})-SUM($H$2:$H$2)</f>
        <v>2550.3187499999999</v>
      </c>
      <c r="I157" s="4">
        <f>PARAMETRELER!$D$8</f>
        <v>2550.3187499999999</v>
      </c>
      <c r="J157" s="4">
        <f t="shared" si="379"/>
        <v>17002.125</v>
      </c>
      <c r="K157" s="4">
        <v>0</v>
      </c>
      <c r="L157" s="4">
        <f t="shared" si="494"/>
        <v>20002.5</v>
      </c>
      <c r="M157" s="4">
        <f>PARAMETRELER!$D$6</f>
        <v>20002.5</v>
      </c>
      <c r="N157" s="4">
        <f t="shared" si="502"/>
        <v>0</v>
      </c>
      <c r="O157" s="4">
        <f>IF(C157&lt;=PARAMETRELER!$D$6,0,N157*0.00759)</f>
        <v>0</v>
      </c>
      <c r="P157" s="20">
        <f t="shared" si="495"/>
        <v>17002.125</v>
      </c>
      <c r="Q157" s="21">
        <f t="shared" si="496"/>
        <v>4100.5124999999998</v>
      </c>
      <c r="R157" s="21">
        <f t="shared" si="497"/>
        <v>400.05</v>
      </c>
      <c r="S157" s="22">
        <f t="shared" si="498"/>
        <v>24503.0625</v>
      </c>
      <c r="T157" s="44">
        <f t="shared" si="499"/>
        <v>1000.125</v>
      </c>
      <c r="U157" s="45">
        <f t="shared" si="380"/>
        <v>23502.9375</v>
      </c>
      <c r="W157" s="3">
        <v>155</v>
      </c>
      <c r="X157" s="3" t="str">
        <f t="shared" si="500"/>
        <v xml:space="preserve"> AD SOYAD 155</v>
      </c>
      <c r="Y157" s="4">
        <f t="shared" si="501"/>
        <v>20002.5</v>
      </c>
      <c r="Z157" s="4">
        <f>PARAMETRELER!$D$4</f>
        <v>150018.75</v>
      </c>
      <c r="AA157" s="4">
        <f t="shared" si="381"/>
        <v>2800.3500000000004</v>
      </c>
      <c r="AB157" s="4">
        <f t="shared" si="382"/>
        <v>200.02500000000001</v>
      </c>
      <c r="AC157" s="4">
        <f t="shared" si="383"/>
        <v>17002.125</v>
      </c>
      <c r="AD157" s="4" cm="1">
        <f t="array" ref="AD157">SUMPRODUCT(--(SUM(G157,AC157)&gt;PARAMETRELER!$D$21:$D$24), (SUM(G157,AC157)-PARAMETRELER!$D$21:$D$24), {0.15;0.05;0.07;0.08})-SUM($H$2,H157)</f>
        <v>2550.3187499999999</v>
      </c>
      <c r="AE157" s="4">
        <f>PARAMETRELER!$D$9</f>
        <v>2550.3187499999999</v>
      </c>
      <c r="AF157" s="4">
        <f t="shared" si="384"/>
        <v>34004.25</v>
      </c>
      <c r="AG157" s="4">
        <f t="shared" si="385"/>
        <v>17002.125</v>
      </c>
      <c r="AH157" s="4">
        <f t="shared" si="386"/>
        <v>20002.5</v>
      </c>
      <c r="AI157" s="4">
        <f>PARAMETRELER!$D$6</f>
        <v>20002.5</v>
      </c>
      <c r="AJ157" s="4">
        <f t="shared" si="503"/>
        <v>0</v>
      </c>
      <c r="AK157" s="4">
        <f>IF(Y157&lt;=PARAMETRELER!$D$6,0,AJ157*0.00759)</f>
        <v>0</v>
      </c>
      <c r="AL157" s="20">
        <f t="shared" si="387"/>
        <v>17002.125</v>
      </c>
      <c r="AM157" s="21">
        <f t="shared" si="388"/>
        <v>4100.5124999999998</v>
      </c>
      <c r="AN157" s="21">
        <f t="shared" si="389"/>
        <v>400.05</v>
      </c>
      <c r="AO157" s="22">
        <f t="shared" si="390"/>
        <v>24503.0625</v>
      </c>
      <c r="AP157" s="44">
        <f t="shared" si="391"/>
        <v>1000.125</v>
      </c>
      <c r="AQ157" s="45">
        <f t="shared" si="392"/>
        <v>23502.9375</v>
      </c>
      <c r="AS157" s="3">
        <v>155</v>
      </c>
      <c r="AT157" s="3" t="str">
        <f t="shared" si="393"/>
        <v xml:space="preserve"> AD SOYAD 155</v>
      </c>
      <c r="AU157" s="4">
        <f t="shared" si="394"/>
        <v>20002.5</v>
      </c>
      <c r="AV157" s="4">
        <f>PARAMETRELER!$D$4</f>
        <v>150018.75</v>
      </c>
      <c r="AW157" s="4">
        <f t="shared" si="395"/>
        <v>2800.3500000000004</v>
      </c>
      <c r="AX157" s="4">
        <f t="shared" si="396"/>
        <v>200.02500000000001</v>
      </c>
      <c r="AY157" s="4">
        <f t="shared" si="397"/>
        <v>17002.125</v>
      </c>
      <c r="AZ157" s="4" cm="1">
        <f t="array" ref="AZ157">SUMPRODUCT(--(SUM(G157,AC157,AY157)&gt;PARAMETRELER!$D$21:$D$24), (SUM(G157,AC157,AY157)-PARAMETRELER!$D$21:$D$24), {0.15;0.05;0.07;0.08})-SUM($H$2,H157,AD157)</f>
        <v>2550.3187499999995</v>
      </c>
      <c r="BA157" s="4">
        <f>PARAMETRELER!$D$10</f>
        <v>2550.3187499999995</v>
      </c>
      <c r="BB157" s="4">
        <f t="shared" si="398"/>
        <v>51006.375</v>
      </c>
      <c r="BC157" s="4">
        <f t="shared" si="399"/>
        <v>34004.25</v>
      </c>
      <c r="BD157" s="4">
        <f t="shared" si="400"/>
        <v>20002.5</v>
      </c>
      <c r="BE157" s="4">
        <f>PARAMETRELER!$D$6</f>
        <v>20002.5</v>
      </c>
      <c r="BF157" s="4">
        <f t="shared" si="504"/>
        <v>0</v>
      </c>
      <c r="BG157" s="4">
        <f>IF(AU157&lt;=PARAMETRELER!$D$6,0,BF157*0.00759)</f>
        <v>0</v>
      </c>
      <c r="BH157" s="20">
        <f t="shared" si="401"/>
        <v>17002.125</v>
      </c>
      <c r="BI157" s="21">
        <f t="shared" si="402"/>
        <v>4100.5124999999998</v>
      </c>
      <c r="BJ157" s="21">
        <f t="shared" si="403"/>
        <v>400.05</v>
      </c>
      <c r="BK157" s="22">
        <f t="shared" si="404"/>
        <v>24503.0625</v>
      </c>
      <c r="BL157" s="44">
        <f t="shared" si="405"/>
        <v>1000.125</v>
      </c>
      <c r="BM157" s="45">
        <f t="shared" si="406"/>
        <v>23502.9375</v>
      </c>
      <c r="BO157" s="3">
        <v>155</v>
      </c>
      <c r="BP157" s="3" t="str">
        <f t="shared" si="407"/>
        <v xml:space="preserve"> AD SOYAD 155</v>
      </c>
      <c r="BQ157" s="4">
        <f t="shared" si="408"/>
        <v>20002.5</v>
      </c>
      <c r="BR157" s="4">
        <f>PARAMETRELER!$D$4</f>
        <v>150018.75</v>
      </c>
      <c r="BS157" s="4">
        <f t="shared" si="409"/>
        <v>2800.3500000000004</v>
      </c>
      <c r="BT157" s="4">
        <f t="shared" si="410"/>
        <v>200.02500000000001</v>
      </c>
      <c r="BU157" s="4">
        <f t="shared" si="411"/>
        <v>17002.125</v>
      </c>
      <c r="BV157" s="4" cm="1">
        <f t="array" ref="BV157">SUMPRODUCT(--(SUM(G157,AC157,AY157,BU157)&gt;PARAMETRELER!$D$21:$D$24), (SUM(G157,AC157,AY157,BU157)-PARAMETRELER!$D$21:$D$24), {0.15;0.05;0.07;0.08})-SUM($H$2,H157,AD157,AZ157)</f>
        <v>2550.3187500000004</v>
      </c>
      <c r="BW157" s="4">
        <f>PARAMETRELER!$D$11</f>
        <v>2550.3187500000004</v>
      </c>
      <c r="BX157" s="4">
        <f t="shared" si="412"/>
        <v>68008.5</v>
      </c>
      <c r="BY157" s="4">
        <f t="shared" si="413"/>
        <v>51006.375</v>
      </c>
      <c r="BZ157" s="4">
        <f t="shared" si="414"/>
        <v>20002.5</v>
      </c>
      <c r="CA157" s="4">
        <f>PARAMETRELER!$D$6</f>
        <v>20002.5</v>
      </c>
      <c r="CB157" s="4">
        <f t="shared" si="505"/>
        <v>0</v>
      </c>
      <c r="CC157" s="4">
        <f>IF(BQ157&lt;=PARAMETRELER!$D$6,0,CB157*0.00759)</f>
        <v>0</v>
      </c>
      <c r="CD157" s="20">
        <f t="shared" si="415"/>
        <v>17002.125</v>
      </c>
      <c r="CE157" s="21">
        <f t="shared" si="416"/>
        <v>4100.5124999999998</v>
      </c>
      <c r="CF157" s="21">
        <f t="shared" si="417"/>
        <v>400.05</v>
      </c>
      <c r="CG157" s="22">
        <f t="shared" si="418"/>
        <v>24503.0625</v>
      </c>
      <c r="CH157" s="44">
        <f t="shared" si="419"/>
        <v>1000.125</v>
      </c>
      <c r="CI157" s="45">
        <f t="shared" si="420"/>
        <v>23502.9375</v>
      </c>
      <c r="CK157" s="3">
        <v>155</v>
      </c>
      <c r="CL157" s="3" t="str">
        <f t="shared" si="421"/>
        <v xml:space="preserve"> AD SOYAD 155</v>
      </c>
      <c r="CM157" s="4">
        <f t="shared" si="422"/>
        <v>20002.5</v>
      </c>
      <c r="CN157" s="4">
        <f>PARAMETRELER!$D$4</f>
        <v>150018.75</v>
      </c>
      <c r="CO157" s="4">
        <f t="shared" si="423"/>
        <v>2800.3500000000004</v>
      </c>
      <c r="CP157" s="4">
        <f t="shared" si="424"/>
        <v>200.02500000000001</v>
      </c>
      <c r="CQ157" s="4">
        <f t="shared" si="425"/>
        <v>17002.125</v>
      </c>
      <c r="CR157" s="4" cm="1">
        <f t="array" ref="CR157">SUMPRODUCT(--(SUM(G157,AC157,AY157,BU157,CQ157)&gt;PARAMETRELER!$D$21:$D$24), (SUM(G157,AC157,AY157,BU157,CQ157)-PARAMETRELER!$D$21:$D$24), {0.15;0.05;0.07;0.08})-SUM($H$2,H157,AD157,AZ157,BV157)</f>
        <v>2550.3187500000004</v>
      </c>
      <c r="CS157" s="4">
        <f>PARAMETRELER!$D$12</f>
        <v>2550.3187500000004</v>
      </c>
      <c r="CT157" s="4">
        <f t="shared" si="426"/>
        <v>85010.625</v>
      </c>
      <c r="CU157" s="4">
        <f t="shared" si="427"/>
        <v>68008.5</v>
      </c>
      <c r="CV157" s="4">
        <f t="shared" si="428"/>
        <v>20002.5</v>
      </c>
      <c r="CW157" s="4">
        <f>PARAMETRELER!$D$6</f>
        <v>20002.5</v>
      </c>
      <c r="CX157" s="4">
        <f t="shared" si="506"/>
        <v>0</v>
      </c>
      <c r="CY157" s="4">
        <f>IF(CM157&lt;=PARAMETRELER!$D$6,0,CX157*0.00759)</f>
        <v>0</v>
      </c>
      <c r="CZ157" s="20">
        <f t="shared" si="429"/>
        <v>17002.125</v>
      </c>
      <c r="DA157" s="21">
        <f t="shared" si="430"/>
        <v>4100.5124999999998</v>
      </c>
      <c r="DB157" s="21">
        <f t="shared" si="431"/>
        <v>400.05</v>
      </c>
      <c r="DC157" s="22">
        <f t="shared" si="432"/>
        <v>24503.0625</v>
      </c>
      <c r="DD157" s="44">
        <f t="shared" si="433"/>
        <v>1000.125</v>
      </c>
      <c r="DE157" s="45">
        <f t="shared" si="434"/>
        <v>23502.9375</v>
      </c>
      <c r="DG157" s="3">
        <v>155</v>
      </c>
      <c r="DH157" s="3" t="str">
        <f t="shared" si="435"/>
        <v xml:space="preserve"> AD SOYAD 155</v>
      </c>
      <c r="DI157" s="4">
        <f t="shared" si="436"/>
        <v>20002.5</v>
      </c>
      <c r="DJ157" s="4">
        <f>PARAMETRELER!$D$4</f>
        <v>150018.75</v>
      </c>
      <c r="DK157" s="4">
        <f t="shared" si="437"/>
        <v>2800.3500000000004</v>
      </c>
      <c r="DL157" s="4">
        <f t="shared" si="438"/>
        <v>200.02500000000001</v>
      </c>
      <c r="DM157" s="4">
        <f t="shared" si="439"/>
        <v>17002.125</v>
      </c>
      <c r="DN157" s="4" cm="1">
        <f t="array" ref="DN157">SUMPRODUCT(--(SUM(G157,AC157,AY157,BU157,CQ157,DM157)&gt;PARAMETRELER!$D$21:$D$24), (SUM(G157,AC157,AY157,BU157,CQ157,DM157)-PARAMETRELER!$D$21:$D$24), {0.15;0.05;0.07;0.08})-SUM($H$2,H157,AD157,AZ157,BV157,CR157)</f>
        <v>2550.3187499999985</v>
      </c>
      <c r="DO157" s="4">
        <f>PARAMETRELER!$D$13</f>
        <v>2550.3187499999985</v>
      </c>
      <c r="DP157" s="4">
        <f t="shared" si="440"/>
        <v>102012.75</v>
      </c>
      <c r="DQ157" s="4">
        <f t="shared" si="441"/>
        <v>85010.625</v>
      </c>
      <c r="DR157" s="4">
        <f t="shared" si="442"/>
        <v>20002.5</v>
      </c>
      <c r="DS157" s="4">
        <f>PARAMETRELER!$D$6</f>
        <v>20002.5</v>
      </c>
      <c r="DT157" s="4">
        <f t="shared" si="507"/>
        <v>0</v>
      </c>
      <c r="DU157" s="4">
        <f>IF(DI157&lt;=PARAMETRELER!$D$6,0,DT157*0.00759)</f>
        <v>0</v>
      </c>
      <c r="DV157" s="20">
        <f t="shared" si="443"/>
        <v>17002.125</v>
      </c>
      <c r="DW157" s="21">
        <f t="shared" si="444"/>
        <v>4100.5124999999998</v>
      </c>
      <c r="DX157" s="21">
        <f t="shared" si="445"/>
        <v>400.05</v>
      </c>
      <c r="DY157" s="22">
        <f t="shared" si="446"/>
        <v>24503.0625</v>
      </c>
      <c r="DZ157" s="44">
        <f t="shared" si="447"/>
        <v>1000.125</v>
      </c>
      <c r="EA157" s="45">
        <f t="shared" si="448"/>
        <v>23502.9375</v>
      </c>
      <c r="EC157" s="3">
        <v>155</v>
      </c>
      <c r="ED157" s="3" t="str">
        <f t="shared" si="449"/>
        <v xml:space="preserve"> AD SOYAD 155</v>
      </c>
      <c r="EE157" s="4">
        <f t="shared" si="508"/>
        <v>20002.5</v>
      </c>
      <c r="EF157" s="4">
        <f>PARAMETRELER!$D$4</f>
        <v>150018.75</v>
      </c>
      <c r="EG157" s="4">
        <f t="shared" si="509"/>
        <v>2800.3500000000004</v>
      </c>
      <c r="EH157" s="4">
        <f t="shared" si="510"/>
        <v>200.02500000000001</v>
      </c>
      <c r="EI157" s="4">
        <f t="shared" si="511"/>
        <v>17002.125</v>
      </c>
      <c r="EJ157" s="4" cm="1">
        <f t="array" ref="EJ157">SUMPRODUCT(--(SUM(G157,AC157,AY157,BU157,CQ157,DM157,EI157)&gt;PARAMETRELER!$D$21:$D$24), (SUM(G157,AC157,AY157,BU157,CQ157,DM157,EI157)-PARAMETRELER!$D$21:$D$24), {0.15;0.05;0.07;0.08})-SUM($H$2,H157,AD157,AZ157,BV157,CR157,DN157)</f>
        <v>3001.0625000000036</v>
      </c>
      <c r="EK157" s="4">
        <f>PARAMETRELER!$D$14</f>
        <v>3001.0625000000036</v>
      </c>
      <c r="EL157" s="4">
        <f t="shared" si="512"/>
        <v>119014.875</v>
      </c>
      <c r="EM157" s="4">
        <f t="shared" si="513"/>
        <v>102012.75</v>
      </c>
      <c r="EN157" s="4">
        <f t="shared" si="514"/>
        <v>20002.5</v>
      </c>
      <c r="EO157" s="4">
        <f>PARAMETRELER!$D$6</f>
        <v>20002.5</v>
      </c>
      <c r="EP157" s="4">
        <f t="shared" si="515"/>
        <v>0</v>
      </c>
      <c r="EQ157" s="4">
        <f>IF(EE157&lt;=PARAMETRELER!$D$6,0,EP157*0.00759)</f>
        <v>0</v>
      </c>
      <c r="ER157" s="20">
        <f t="shared" si="450"/>
        <v>17002.125</v>
      </c>
      <c r="ES157" s="21">
        <f t="shared" si="451"/>
        <v>4100.5124999999998</v>
      </c>
      <c r="ET157" s="21">
        <f t="shared" si="452"/>
        <v>400.05</v>
      </c>
      <c r="EU157" s="22">
        <f t="shared" si="453"/>
        <v>24503.0625</v>
      </c>
      <c r="EV157" s="44">
        <f t="shared" si="454"/>
        <v>1000.125</v>
      </c>
      <c r="EW157" s="45">
        <f t="shared" si="455"/>
        <v>23502.9375</v>
      </c>
      <c r="EY157" s="3">
        <v>155</v>
      </c>
      <c r="EZ157" s="3" t="str">
        <f t="shared" si="456"/>
        <v xml:space="preserve"> AD SOYAD 155</v>
      </c>
      <c r="FA157" s="4">
        <f t="shared" si="516"/>
        <v>20002.5</v>
      </c>
      <c r="FB157" s="4">
        <f>PARAMETRELER!$D$4</f>
        <v>150018.75</v>
      </c>
      <c r="FC157" s="4">
        <f t="shared" si="517"/>
        <v>2800.3500000000004</v>
      </c>
      <c r="FD157" s="4">
        <f t="shared" si="518"/>
        <v>200.02500000000001</v>
      </c>
      <c r="FE157" s="4">
        <f t="shared" si="519"/>
        <v>17002.125</v>
      </c>
      <c r="FF157" s="4" cm="1">
        <f t="array" ref="FF157">SUMPRODUCT(--(SUM(G157,AC157,AY157,BU157,CQ157,DM157,EI157,FE157)&gt;PARAMETRELER!$D$21:$D$24), (SUM(G157,AC157,AY157,BU157,CQ157,DM157,EI157,FE157)-PARAMETRELER!$D$21:$D$24), {0.15;0.05;0.07;0.08})-SUM($H$2,H157,AD157,AZ157,BV157,CR157,DN157,EJ157)</f>
        <v>3400.4249999999956</v>
      </c>
      <c r="FG157" s="4">
        <f>PARAMETRELER!$D$15</f>
        <v>3400.4249999999956</v>
      </c>
      <c r="FH157" s="4">
        <f t="shared" si="520"/>
        <v>136017</v>
      </c>
      <c r="FI157" s="4">
        <f t="shared" si="521"/>
        <v>119014.875</v>
      </c>
      <c r="FJ157" s="4">
        <f t="shared" si="522"/>
        <v>20002.5</v>
      </c>
      <c r="FK157" s="4">
        <f>PARAMETRELER!$D$6</f>
        <v>20002.5</v>
      </c>
      <c r="FL157" s="4">
        <f t="shared" si="523"/>
        <v>0</v>
      </c>
      <c r="FM157" s="4">
        <f>IF(FA157&lt;=PARAMETRELER!$D$6,0,FL157*0.00759)</f>
        <v>0</v>
      </c>
      <c r="FN157" s="20">
        <f t="shared" si="457"/>
        <v>17002.125</v>
      </c>
      <c r="FO157" s="21">
        <f t="shared" si="458"/>
        <v>4100.5124999999998</v>
      </c>
      <c r="FP157" s="21">
        <f t="shared" si="459"/>
        <v>400.05</v>
      </c>
      <c r="FQ157" s="22">
        <f t="shared" si="460"/>
        <v>24503.0625</v>
      </c>
      <c r="FR157" s="44">
        <f t="shared" si="461"/>
        <v>1000.125</v>
      </c>
      <c r="FS157" s="45">
        <f t="shared" si="462"/>
        <v>23502.9375</v>
      </c>
      <c r="FU157" s="3">
        <v>155</v>
      </c>
      <c r="FV157" s="3" t="str">
        <f t="shared" si="463"/>
        <v xml:space="preserve"> AD SOYAD 155</v>
      </c>
      <c r="FW157" s="4">
        <f t="shared" si="524"/>
        <v>20002.5</v>
      </c>
      <c r="FX157" s="4">
        <f>PARAMETRELER!$D$4</f>
        <v>150018.75</v>
      </c>
      <c r="FY157" s="4">
        <f t="shared" si="525"/>
        <v>2800.3500000000004</v>
      </c>
      <c r="FZ157" s="4">
        <f t="shared" si="526"/>
        <v>200.02500000000001</v>
      </c>
      <c r="GA157" s="4">
        <f t="shared" si="527"/>
        <v>17002.125</v>
      </c>
      <c r="GB157" s="4" cm="1">
        <f t="array" ref="GB157">SUMPRODUCT(--(SUM(G157,AC157,AY157,BU157,CQ157,DM157,EI157,FE157,GA157)&gt;PARAMETRELER!$D$21:$D$24), (SUM(G157,AC157,AY157,BU157,CQ157,DM157,EI157,FE157,GA157)-PARAMETRELER!$D$21:$D$24), {0.15;0.05;0.07;0.08})-SUM($H$2,H157,AD157,AZ157,BV157,CR157,DN157,EJ157,FF157)</f>
        <v>3400.4249999999993</v>
      </c>
      <c r="GC157" s="4">
        <f>PARAMETRELER!$D$16</f>
        <v>3400.4249999999993</v>
      </c>
      <c r="GD157" s="4">
        <f t="shared" si="528"/>
        <v>153019.125</v>
      </c>
      <c r="GE157" s="4">
        <f t="shared" si="529"/>
        <v>136017</v>
      </c>
      <c r="GF157" s="4">
        <f t="shared" si="530"/>
        <v>20002.5</v>
      </c>
      <c r="GG157" s="4">
        <f>PARAMETRELER!$D$6</f>
        <v>20002.5</v>
      </c>
      <c r="GH157" s="4">
        <f t="shared" si="531"/>
        <v>0</v>
      </c>
      <c r="GI157" s="4">
        <f>IF(FW157&lt;=PARAMETRELER!$D$6,0,GH157*0.00759)</f>
        <v>0</v>
      </c>
      <c r="GJ157" s="20">
        <f t="shared" si="464"/>
        <v>17002.125</v>
      </c>
      <c r="GK157" s="21">
        <f t="shared" si="465"/>
        <v>4100.5124999999998</v>
      </c>
      <c r="GL157" s="21">
        <f t="shared" si="466"/>
        <v>400.05</v>
      </c>
      <c r="GM157" s="22">
        <f t="shared" si="467"/>
        <v>24503.0625</v>
      </c>
      <c r="GN157" s="44">
        <f t="shared" si="468"/>
        <v>1000.125</v>
      </c>
      <c r="GO157" s="45">
        <f t="shared" si="469"/>
        <v>23502.9375</v>
      </c>
      <c r="GQ157" s="3">
        <v>155</v>
      </c>
      <c r="GR157" s="3" t="str">
        <f t="shared" si="470"/>
        <v xml:space="preserve"> AD SOYAD 155</v>
      </c>
      <c r="GS157" s="4">
        <f t="shared" si="532"/>
        <v>20002.5</v>
      </c>
      <c r="GT157" s="4">
        <f>PARAMETRELER!$D$4</f>
        <v>150018.75</v>
      </c>
      <c r="GU157" s="4">
        <f t="shared" si="533"/>
        <v>2800.3500000000004</v>
      </c>
      <c r="GV157" s="4">
        <f t="shared" si="534"/>
        <v>200.02500000000001</v>
      </c>
      <c r="GW157" s="4">
        <f t="shared" si="535"/>
        <v>17002.125</v>
      </c>
      <c r="GX157" s="4" cm="1">
        <f t="array" ref="GX157">SUMPRODUCT(--(SUM(G157,AC157,AY157,BU157,CQ157,DM157,EI157,FE157,GA157,GW157)&gt;PARAMETRELER!$D$21:$D$24), (SUM(G157,AC157,AY157,BU157,CQ157,DM157,EI157,FE157,GA157,GW157)-PARAMETRELER!$D$21:$D$24), {0.15;0.05;0.07;0.08})-SUM($H$2,H157,AD157,AZ157,BV157,CR157,DN157,EJ157,FF157,GB157)</f>
        <v>3400.4250000000029</v>
      </c>
      <c r="GY157" s="4">
        <f>PARAMETRELER!$D$17</f>
        <v>3400.4250000000029</v>
      </c>
      <c r="GZ157" s="4">
        <f t="shared" si="536"/>
        <v>170021.25</v>
      </c>
      <c r="HA157" s="4">
        <f t="shared" si="537"/>
        <v>153019.125</v>
      </c>
      <c r="HB157" s="4">
        <f t="shared" si="538"/>
        <v>20002.5</v>
      </c>
      <c r="HC157" s="4">
        <f>PARAMETRELER!$D$6</f>
        <v>20002.5</v>
      </c>
      <c r="HD157" s="4">
        <f t="shared" si="539"/>
        <v>0</v>
      </c>
      <c r="HE157" s="4">
        <f>IF(GS157&lt;=PARAMETRELER!$D$6,0,HD157*0.00759)</f>
        <v>0</v>
      </c>
      <c r="HF157" s="20">
        <f t="shared" si="471"/>
        <v>17002.125</v>
      </c>
      <c r="HG157" s="21">
        <f t="shared" si="472"/>
        <v>4100.5124999999998</v>
      </c>
      <c r="HH157" s="21">
        <f t="shared" si="473"/>
        <v>400.05</v>
      </c>
      <c r="HI157" s="22">
        <f t="shared" si="474"/>
        <v>24503.0625</v>
      </c>
      <c r="HJ157" s="44">
        <f t="shared" si="475"/>
        <v>1000.125</v>
      </c>
      <c r="HK157" s="45">
        <f t="shared" si="476"/>
        <v>23502.9375</v>
      </c>
      <c r="HM157" s="3">
        <v>155</v>
      </c>
      <c r="HN157" s="3" t="str">
        <f t="shared" si="477"/>
        <v xml:space="preserve"> AD SOYAD 155</v>
      </c>
      <c r="HO157" s="4">
        <f t="shared" si="540"/>
        <v>20002.5</v>
      </c>
      <c r="HP157" s="4">
        <f>PARAMETRELER!$D$4</f>
        <v>150018.75</v>
      </c>
      <c r="HQ157" s="4">
        <f t="shared" si="541"/>
        <v>2800.3500000000004</v>
      </c>
      <c r="HR157" s="4">
        <f t="shared" si="542"/>
        <v>200.02500000000001</v>
      </c>
      <c r="HS157" s="4">
        <f t="shared" si="543"/>
        <v>17002.125</v>
      </c>
      <c r="HT157" s="4" cm="1">
        <f t="array" ref="HT157">SUMPRODUCT(--(SUM(G157,AC157,AY157,BU157,CQ157,DM157,EI157,FE157,GA157,GW157,HS157)&gt;PARAMETRELER!$D$21:$D$24), (SUM(G157,AC157,AY157,BU157,CQ157,DM157,EI157,FE157,GA157,GW157,HS157)-PARAMETRELER!$D$21:$D$24), {0.15;0.05;0.07;0.08})-SUM($H$2,H157,AD157,AZ157,BV157,CR157,DN157,EJ157,FF157,GB157,GX157)</f>
        <v>3400.4249999999993</v>
      </c>
      <c r="HU157" s="4">
        <f>PARAMETRELER!$D$18</f>
        <v>3400.4249999999993</v>
      </c>
      <c r="HV157" s="4">
        <f t="shared" si="544"/>
        <v>187023.375</v>
      </c>
      <c r="HW157" s="4">
        <f t="shared" si="545"/>
        <v>170021.25</v>
      </c>
      <c r="HX157" s="4">
        <f t="shared" si="546"/>
        <v>20002.5</v>
      </c>
      <c r="HY157" s="4">
        <f>PARAMETRELER!$D$6</f>
        <v>20002.5</v>
      </c>
      <c r="HZ157" s="4">
        <f t="shared" si="547"/>
        <v>0</v>
      </c>
      <c r="IA157" s="4">
        <f>IF(HO157&lt;=PARAMETRELER!$D$6,0,HZ157*0.00759)</f>
        <v>0</v>
      </c>
      <c r="IB157" s="20">
        <f t="shared" si="478"/>
        <v>17002.125</v>
      </c>
      <c r="IC157" s="21">
        <f t="shared" si="479"/>
        <v>4100.5124999999998</v>
      </c>
      <c r="ID157" s="21">
        <f t="shared" si="480"/>
        <v>400.05</v>
      </c>
      <c r="IE157" s="22">
        <f t="shared" si="481"/>
        <v>24503.0625</v>
      </c>
      <c r="IF157" s="44">
        <f t="shared" si="482"/>
        <v>1000.125</v>
      </c>
      <c r="IG157" s="45">
        <f t="shared" si="483"/>
        <v>23502.9375</v>
      </c>
      <c r="II157" s="3">
        <v>155</v>
      </c>
      <c r="IJ157" s="3" t="str">
        <f t="shared" si="484"/>
        <v xml:space="preserve"> AD SOYAD 155</v>
      </c>
      <c r="IK157" s="4">
        <f t="shared" si="548"/>
        <v>20002.5</v>
      </c>
      <c r="IL157" s="4">
        <f>PARAMETRELER!$D$4</f>
        <v>150018.75</v>
      </c>
      <c r="IM157" s="4">
        <f t="shared" si="549"/>
        <v>2800.3500000000004</v>
      </c>
      <c r="IN157" s="4">
        <f t="shared" si="550"/>
        <v>200.02500000000001</v>
      </c>
      <c r="IO157" s="4">
        <f t="shared" si="551"/>
        <v>17002.125</v>
      </c>
      <c r="IP157" s="4" cm="1">
        <f t="array" ref="IP157">SUMPRODUCT(--(SUM(G157,AC157,AY157,BU157,CQ157,DM157,EI157,FE157,GA157,GW157,HS157,IO157)&gt;PARAMETRELER!$D$21:$D$24), (SUM(G157,AC157,AY157,BU157,CQ157,DM157,EI157,FE157,GA157,GW157,HS157,IO157)-PARAMETRELER!$D$21:$D$24), {0.15;0.05;0.07;0.08})-SUM($H$2,H157,AD157,AZ157,BV157,CR157,DN157,EJ157,FF157,GB157,GX157,HT157)</f>
        <v>3400.4249999999993</v>
      </c>
      <c r="IQ157" s="4">
        <f>PARAMETRELER!$D$19</f>
        <v>3400.4249999999993</v>
      </c>
      <c r="IR157" s="4">
        <f t="shared" si="552"/>
        <v>204025.5</v>
      </c>
      <c r="IS157" s="4">
        <f t="shared" si="553"/>
        <v>187023.375</v>
      </c>
      <c r="IT157" s="4">
        <f t="shared" si="554"/>
        <v>20002.5</v>
      </c>
      <c r="IU157" s="4">
        <f>PARAMETRELER!$D$6</f>
        <v>20002.5</v>
      </c>
      <c r="IV157" s="4">
        <f t="shared" si="555"/>
        <v>0</v>
      </c>
      <c r="IW157" s="4">
        <f>IF(IK157&lt;=PARAMETRELER!$D$6,0,IV157*0.00759)</f>
        <v>0</v>
      </c>
      <c r="IX157" s="20">
        <f t="shared" si="485"/>
        <v>17002.125</v>
      </c>
      <c r="IY157" s="21">
        <f t="shared" si="486"/>
        <v>4100.5124999999998</v>
      </c>
      <c r="IZ157" s="21">
        <f t="shared" si="487"/>
        <v>400.05</v>
      </c>
      <c r="JA157" s="22">
        <f t="shared" si="488"/>
        <v>24503.0625</v>
      </c>
      <c r="JB157" s="44">
        <f t="shared" si="489"/>
        <v>1000.125</v>
      </c>
      <c r="JC157" s="45">
        <f t="shared" si="490"/>
        <v>23502.9375</v>
      </c>
    </row>
    <row r="158" spans="1:263" ht="15.6" x14ac:dyDescent="0.3">
      <c r="A158" s="2">
        <v>156</v>
      </c>
      <c r="B158" s="2" t="str">
        <f>'YILLIK MALİYET RAPORU'!B158</f>
        <v xml:space="preserve"> AD SOYAD 156</v>
      </c>
      <c r="C158" s="7">
        <f>'YILLIK MALİYET RAPORU'!C158</f>
        <v>20002.5</v>
      </c>
      <c r="D158" s="11">
        <f>PARAMETRELER!$D$4</f>
        <v>150018.75</v>
      </c>
      <c r="E158" s="7">
        <f t="shared" si="491"/>
        <v>2800.3500000000004</v>
      </c>
      <c r="F158" s="7">
        <f t="shared" si="492"/>
        <v>200.02500000000001</v>
      </c>
      <c r="G158" s="7">
        <f t="shared" si="493"/>
        <v>17002.125</v>
      </c>
      <c r="H158" s="7" cm="1">
        <f t="array" ref="H158">SUMPRODUCT(--(SUM(G158:G158)&gt;PARAMETRELER!$D$21:$D$24), (SUM(G158:G158)-PARAMETRELER!$D$21:$D$24), {0.15;0.05;0.07;0.08})-SUM($H$2:$H$2)</f>
        <v>2550.3187499999999</v>
      </c>
      <c r="I158" s="7">
        <f>PARAMETRELER!$D$8</f>
        <v>2550.3187499999999</v>
      </c>
      <c r="J158" s="7">
        <f t="shared" si="379"/>
        <v>17002.125</v>
      </c>
      <c r="K158" s="7">
        <v>0</v>
      </c>
      <c r="L158" s="7">
        <f t="shared" si="494"/>
        <v>20002.5</v>
      </c>
      <c r="M158" s="5">
        <f>PARAMETRELER!$D$6</f>
        <v>20002.5</v>
      </c>
      <c r="N158" s="7">
        <f t="shared" si="502"/>
        <v>0</v>
      </c>
      <c r="O158" s="7">
        <f>IF(C158&lt;=PARAMETRELER!$D$6,0,N158*0.00759)</f>
        <v>0</v>
      </c>
      <c r="P158" s="20">
        <f t="shared" si="495"/>
        <v>17002.125</v>
      </c>
      <c r="Q158" s="21">
        <f t="shared" si="496"/>
        <v>4100.5124999999998</v>
      </c>
      <c r="R158" s="21">
        <f t="shared" si="497"/>
        <v>400.05</v>
      </c>
      <c r="S158" s="20">
        <f t="shared" si="498"/>
        <v>24503.0625</v>
      </c>
      <c r="T158" s="44">
        <f t="shared" si="499"/>
        <v>1000.125</v>
      </c>
      <c r="U158" s="45">
        <f t="shared" si="380"/>
        <v>23502.9375</v>
      </c>
      <c r="W158" s="2">
        <v>156</v>
      </c>
      <c r="X158" s="2" t="str">
        <f t="shared" si="500"/>
        <v xml:space="preserve"> AD SOYAD 156</v>
      </c>
      <c r="Y158" s="7">
        <f t="shared" si="501"/>
        <v>20002.5</v>
      </c>
      <c r="Z158" s="11">
        <f>PARAMETRELER!$D$4</f>
        <v>150018.75</v>
      </c>
      <c r="AA158" s="7">
        <f t="shared" si="381"/>
        <v>2800.3500000000004</v>
      </c>
      <c r="AB158" s="7">
        <f t="shared" si="382"/>
        <v>200.02500000000001</v>
      </c>
      <c r="AC158" s="7">
        <f t="shared" si="383"/>
        <v>17002.125</v>
      </c>
      <c r="AD158" s="7" cm="1">
        <f t="array" ref="AD158">SUMPRODUCT(--(SUM(G158,AC158)&gt;PARAMETRELER!$D$21:$D$24), (SUM(G158,AC158)-PARAMETRELER!$D$21:$D$24), {0.15;0.05;0.07;0.08})-SUM($H$2,H158)</f>
        <v>2550.3187499999999</v>
      </c>
      <c r="AE158" s="7">
        <f>PARAMETRELER!$D$9</f>
        <v>2550.3187499999999</v>
      </c>
      <c r="AF158" s="7">
        <f t="shared" si="384"/>
        <v>34004.25</v>
      </c>
      <c r="AG158" s="7">
        <f t="shared" si="385"/>
        <v>17002.125</v>
      </c>
      <c r="AH158" s="7">
        <f t="shared" si="386"/>
        <v>20002.5</v>
      </c>
      <c r="AI158" s="5">
        <f>PARAMETRELER!$D$6</f>
        <v>20002.5</v>
      </c>
      <c r="AJ158" s="7">
        <f t="shared" si="503"/>
        <v>0</v>
      </c>
      <c r="AK158" s="7">
        <f>IF(Y158&lt;=PARAMETRELER!$D$6,0,AJ158*0.00759)</f>
        <v>0</v>
      </c>
      <c r="AL158" s="20">
        <f t="shared" si="387"/>
        <v>17002.125</v>
      </c>
      <c r="AM158" s="21">
        <f t="shared" si="388"/>
        <v>4100.5124999999998</v>
      </c>
      <c r="AN158" s="21">
        <f t="shared" si="389"/>
        <v>400.05</v>
      </c>
      <c r="AO158" s="20">
        <f t="shared" si="390"/>
        <v>24503.0625</v>
      </c>
      <c r="AP158" s="44">
        <f t="shared" si="391"/>
        <v>1000.125</v>
      </c>
      <c r="AQ158" s="45">
        <f t="shared" si="392"/>
        <v>23502.9375</v>
      </c>
      <c r="AS158" s="2">
        <v>156</v>
      </c>
      <c r="AT158" s="2" t="str">
        <f t="shared" si="393"/>
        <v xml:space="preserve"> AD SOYAD 156</v>
      </c>
      <c r="AU158" s="7">
        <f t="shared" si="394"/>
        <v>20002.5</v>
      </c>
      <c r="AV158" s="11">
        <f>PARAMETRELER!$D$4</f>
        <v>150018.75</v>
      </c>
      <c r="AW158" s="7">
        <f t="shared" si="395"/>
        <v>2800.3500000000004</v>
      </c>
      <c r="AX158" s="7">
        <f t="shared" si="396"/>
        <v>200.02500000000001</v>
      </c>
      <c r="AY158" s="7">
        <f t="shared" si="397"/>
        <v>17002.125</v>
      </c>
      <c r="AZ158" s="7" cm="1">
        <f t="array" ref="AZ158">SUMPRODUCT(--(SUM(G158,AC158,AY158)&gt;PARAMETRELER!$D$21:$D$24), (SUM(G158,AC158,AY158)-PARAMETRELER!$D$21:$D$24), {0.15;0.05;0.07;0.08})-SUM($H$2,H158,AD158)</f>
        <v>2550.3187499999995</v>
      </c>
      <c r="BA158" s="7">
        <f>PARAMETRELER!$D$10</f>
        <v>2550.3187499999995</v>
      </c>
      <c r="BB158" s="7">
        <f t="shared" si="398"/>
        <v>51006.375</v>
      </c>
      <c r="BC158" s="7">
        <f t="shared" si="399"/>
        <v>34004.25</v>
      </c>
      <c r="BD158" s="7">
        <f t="shared" si="400"/>
        <v>20002.5</v>
      </c>
      <c r="BE158" s="5">
        <f>PARAMETRELER!$D$6</f>
        <v>20002.5</v>
      </c>
      <c r="BF158" s="7">
        <f t="shared" si="504"/>
        <v>0</v>
      </c>
      <c r="BG158" s="7">
        <f>IF(AU158&lt;=PARAMETRELER!$D$6,0,BF158*0.00759)</f>
        <v>0</v>
      </c>
      <c r="BH158" s="20">
        <f t="shared" si="401"/>
        <v>17002.125</v>
      </c>
      <c r="BI158" s="21">
        <f t="shared" si="402"/>
        <v>4100.5124999999998</v>
      </c>
      <c r="BJ158" s="21">
        <f t="shared" si="403"/>
        <v>400.05</v>
      </c>
      <c r="BK158" s="20">
        <f t="shared" si="404"/>
        <v>24503.0625</v>
      </c>
      <c r="BL158" s="44">
        <f t="shared" si="405"/>
        <v>1000.125</v>
      </c>
      <c r="BM158" s="45">
        <f t="shared" si="406"/>
        <v>23502.9375</v>
      </c>
      <c r="BO158" s="2">
        <v>156</v>
      </c>
      <c r="BP158" s="2" t="str">
        <f t="shared" si="407"/>
        <v xml:space="preserve"> AD SOYAD 156</v>
      </c>
      <c r="BQ158" s="7">
        <f t="shared" si="408"/>
        <v>20002.5</v>
      </c>
      <c r="BR158" s="11">
        <f>PARAMETRELER!$D$4</f>
        <v>150018.75</v>
      </c>
      <c r="BS158" s="7">
        <f t="shared" si="409"/>
        <v>2800.3500000000004</v>
      </c>
      <c r="BT158" s="7">
        <f t="shared" si="410"/>
        <v>200.02500000000001</v>
      </c>
      <c r="BU158" s="7">
        <f t="shared" si="411"/>
        <v>17002.125</v>
      </c>
      <c r="BV158" s="7" cm="1">
        <f t="array" ref="BV158">SUMPRODUCT(--(SUM(G158,AC158,AY158,BU158)&gt;PARAMETRELER!$D$21:$D$24), (SUM(G158,AC158,AY158,BU158)-PARAMETRELER!$D$21:$D$24), {0.15;0.05;0.07;0.08})-SUM($H$2,H158,AD158,AZ158)</f>
        <v>2550.3187500000004</v>
      </c>
      <c r="BW158" s="7">
        <f>PARAMETRELER!$D$11</f>
        <v>2550.3187500000004</v>
      </c>
      <c r="BX158" s="7">
        <f t="shared" si="412"/>
        <v>68008.5</v>
      </c>
      <c r="BY158" s="7">
        <f t="shared" si="413"/>
        <v>51006.375</v>
      </c>
      <c r="BZ158" s="7">
        <f t="shared" si="414"/>
        <v>20002.5</v>
      </c>
      <c r="CA158" s="5">
        <f>PARAMETRELER!$D$6</f>
        <v>20002.5</v>
      </c>
      <c r="CB158" s="7">
        <f t="shared" si="505"/>
        <v>0</v>
      </c>
      <c r="CC158" s="7">
        <f>IF(BQ158&lt;=PARAMETRELER!$D$6,0,CB158*0.00759)</f>
        <v>0</v>
      </c>
      <c r="CD158" s="20">
        <f t="shared" si="415"/>
        <v>17002.125</v>
      </c>
      <c r="CE158" s="21">
        <f t="shared" si="416"/>
        <v>4100.5124999999998</v>
      </c>
      <c r="CF158" s="21">
        <f t="shared" si="417"/>
        <v>400.05</v>
      </c>
      <c r="CG158" s="20">
        <f t="shared" si="418"/>
        <v>24503.0625</v>
      </c>
      <c r="CH158" s="44">
        <f t="shared" si="419"/>
        <v>1000.125</v>
      </c>
      <c r="CI158" s="45">
        <f t="shared" si="420"/>
        <v>23502.9375</v>
      </c>
      <c r="CK158" s="2">
        <v>156</v>
      </c>
      <c r="CL158" s="2" t="str">
        <f t="shared" si="421"/>
        <v xml:space="preserve"> AD SOYAD 156</v>
      </c>
      <c r="CM158" s="7">
        <f t="shared" si="422"/>
        <v>20002.5</v>
      </c>
      <c r="CN158" s="11">
        <f>PARAMETRELER!$D$4</f>
        <v>150018.75</v>
      </c>
      <c r="CO158" s="7">
        <f t="shared" si="423"/>
        <v>2800.3500000000004</v>
      </c>
      <c r="CP158" s="7">
        <f t="shared" si="424"/>
        <v>200.02500000000001</v>
      </c>
      <c r="CQ158" s="7">
        <f t="shared" si="425"/>
        <v>17002.125</v>
      </c>
      <c r="CR158" s="7" cm="1">
        <f t="array" ref="CR158">SUMPRODUCT(--(SUM(G158,AC158,AY158,BU158,CQ158)&gt;PARAMETRELER!$D$21:$D$24), (SUM(G158,AC158,AY158,BU158,CQ158)-PARAMETRELER!$D$21:$D$24), {0.15;0.05;0.07;0.08})-SUM($H$2,H158,AD158,AZ158,BV158)</f>
        <v>2550.3187500000004</v>
      </c>
      <c r="CS158" s="7">
        <f>PARAMETRELER!$D$12</f>
        <v>2550.3187500000004</v>
      </c>
      <c r="CT158" s="7">
        <f t="shared" si="426"/>
        <v>85010.625</v>
      </c>
      <c r="CU158" s="7">
        <f t="shared" si="427"/>
        <v>68008.5</v>
      </c>
      <c r="CV158" s="7">
        <f t="shared" si="428"/>
        <v>20002.5</v>
      </c>
      <c r="CW158" s="5">
        <f>PARAMETRELER!$D$6</f>
        <v>20002.5</v>
      </c>
      <c r="CX158" s="7">
        <f t="shared" si="506"/>
        <v>0</v>
      </c>
      <c r="CY158" s="7">
        <f>IF(CM158&lt;=PARAMETRELER!$D$6,0,CX158*0.00759)</f>
        <v>0</v>
      </c>
      <c r="CZ158" s="20">
        <f t="shared" si="429"/>
        <v>17002.125</v>
      </c>
      <c r="DA158" s="21">
        <f t="shared" si="430"/>
        <v>4100.5124999999998</v>
      </c>
      <c r="DB158" s="21">
        <f t="shared" si="431"/>
        <v>400.05</v>
      </c>
      <c r="DC158" s="20">
        <f t="shared" si="432"/>
        <v>24503.0625</v>
      </c>
      <c r="DD158" s="44">
        <f t="shared" si="433"/>
        <v>1000.125</v>
      </c>
      <c r="DE158" s="45">
        <f t="shared" si="434"/>
        <v>23502.9375</v>
      </c>
      <c r="DG158" s="2">
        <v>156</v>
      </c>
      <c r="DH158" s="2" t="str">
        <f t="shared" si="435"/>
        <v xml:space="preserve"> AD SOYAD 156</v>
      </c>
      <c r="DI158" s="7">
        <f t="shared" si="436"/>
        <v>20002.5</v>
      </c>
      <c r="DJ158" s="11">
        <f>PARAMETRELER!$D$4</f>
        <v>150018.75</v>
      </c>
      <c r="DK158" s="7">
        <f t="shared" si="437"/>
        <v>2800.3500000000004</v>
      </c>
      <c r="DL158" s="7">
        <f t="shared" si="438"/>
        <v>200.02500000000001</v>
      </c>
      <c r="DM158" s="7">
        <f t="shared" si="439"/>
        <v>17002.125</v>
      </c>
      <c r="DN158" s="7" cm="1">
        <f t="array" ref="DN158">SUMPRODUCT(--(SUM(G158,AC158,AY158,BU158,CQ158,DM158)&gt;PARAMETRELER!$D$21:$D$24), (SUM(G158,AC158,AY158,BU158,CQ158,DM158)-PARAMETRELER!$D$21:$D$24), {0.15;0.05;0.07;0.08})-SUM($H$2,H158,AD158,AZ158,BV158,CR158)</f>
        <v>2550.3187499999985</v>
      </c>
      <c r="DO158" s="7">
        <f>PARAMETRELER!$D$13</f>
        <v>2550.3187499999985</v>
      </c>
      <c r="DP158" s="7">
        <f t="shared" si="440"/>
        <v>102012.75</v>
      </c>
      <c r="DQ158" s="7">
        <f t="shared" si="441"/>
        <v>85010.625</v>
      </c>
      <c r="DR158" s="7">
        <f t="shared" si="442"/>
        <v>20002.5</v>
      </c>
      <c r="DS158" s="5">
        <f>PARAMETRELER!$D$6</f>
        <v>20002.5</v>
      </c>
      <c r="DT158" s="7">
        <f t="shared" si="507"/>
        <v>0</v>
      </c>
      <c r="DU158" s="7">
        <f>IF(DI158&lt;=PARAMETRELER!$D$6,0,DT158*0.00759)</f>
        <v>0</v>
      </c>
      <c r="DV158" s="20">
        <f t="shared" si="443"/>
        <v>17002.125</v>
      </c>
      <c r="DW158" s="21">
        <f t="shared" si="444"/>
        <v>4100.5124999999998</v>
      </c>
      <c r="DX158" s="21">
        <f t="shared" si="445"/>
        <v>400.05</v>
      </c>
      <c r="DY158" s="20">
        <f t="shared" si="446"/>
        <v>24503.0625</v>
      </c>
      <c r="DZ158" s="44">
        <f t="shared" si="447"/>
        <v>1000.125</v>
      </c>
      <c r="EA158" s="45">
        <f t="shared" si="448"/>
        <v>23502.9375</v>
      </c>
      <c r="EC158" s="2">
        <v>156</v>
      </c>
      <c r="ED158" s="2" t="str">
        <f t="shared" si="449"/>
        <v xml:space="preserve"> AD SOYAD 156</v>
      </c>
      <c r="EE158" s="7">
        <f t="shared" si="508"/>
        <v>20002.5</v>
      </c>
      <c r="EF158" s="11">
        <f>PARAMETRELER!$D$4</f>
        <v>150018.75</v>
      </c>
      <c r="EG158" s="7">
        <f t="shared" si="509"/>
        <v>2800.3500000000004</v>
      </c>
      <c r="EH158" s="7">
        <f t="shared" si="510"/>
        <v>200.02500000000001</v>
      </c>
      <c r="EI158" s="7">
        <f t="shared" si="511"/>
        <v>17002.125</v>
      </c>
      <c r="EJ158" s="7" cm="1">
        <f t="array" ref="EJ158">SUMPRODUCT(--(SUM(G158,AC158,AY158,BU158,CQ158,DM158,EI158)&gt;PARAMETRELER!$D$21:$D$24), (SUM(G158,AC158,AY158,BU158,CQ158,DM158,EI158)-PARAMETRELER!$D$21:$D$24), {0.15;0.05;0.07;0.08})-SUM($H$2,H158,AD158,AZ158,BV158,CR158,DN158)</f>
        <v>3001.0625000000036</v>
      </c>
      <c r="EK158" s="7">
        <f>PARAMETRELER!$D$14</f>
        <v>3001.0625000000036</v>
      </c>
      <c r="EL158" s="7">
        <f t="shared" si="512"/>
        <v>119014.875</v>
      </c>
      <c r="EM158" s="7">
        <f t="shared" si="513"/>
        <v>102012.75</v>
      </c>
      <c r="EN158" s="7">
        <f t="shared" si="514"/>
        <v>20002.5</v>
      </c>
      <c r="EO158" s="5">
        <f>PARAMETRELER!$D$6</f>
        <v>20002.5</v>
      </c>
      <c r="EP158" s="7">
        <f t="shared" si="515"/>
        <v>0</v>
      </c>
      <c r="EQ158" s="7">
        <f>IF(EE158&lt;=PARAMETRELER!$D$6,0,EP158*0.00759)</f>
        <v>0</v>
      </c>
      <c r="ER158" s="20">
        <f t="shared" si="450"/>
        <v>17002.125</v>
      </c>
      <c r="ES158" s="21">
        <f t="shared" si="451"/>
        <v>4100.5124999999998</v>
      </c>
      <c r="ET158" s="21">
        <f t="shared" si="452"/>
        <v>400.05</v>
      </c>
      <c r="EU158" s="20">
        <f t="shared" si="453"/>
        <v>24503.0625</v>
      </c>
      <c r="EV158" s="44">
        <f t="shared" si="454"/>
        <v>1000.125</v>
      </c>
      <c r="EW158" s="45">
        <f t="shared" si="455"/>
        <v>23502.9375</v>
      </c>
      <c r="EY158" s="2">
        <v>156</v>
      </c>
      <c r="EZ158" s="2" t="str">
        <f t="shared" si="456"/>
        <v xml:space="preserve"> AD SOYAD 156</v>
      </c>
      <c r="FA158" s="7">
        <f t="shared" si="516"/>
        <v>20002.5</v>
      </c>
      <c r="FB158" s="11">
        <f>PARAMETRELER!$D$4</f>
        <v>150018.75</v>
      </c>
      <c r="FC158" s="7">
        <f t="shared" si="517"/>
        <v>2800.3500000000004</v>
      </c>
      <c r="FD158" s="7">
        <f t="shared" si="518"/>
        <v>200.02500000000001</v>
      </c>
      <c r="FE158" s="7">
        <f t="shared" si="519"/>
        <v>17002.125</v>
      </c>
      <c r="FF158" s="7" cm="1">
        <f t="array" ref="FF158">SUMPRODUCT(--(SUM(G158,AC158,AY158,BU158,CQ158,DM158,EI158,FE158)&gt;PARAMETRELER!$D$21:$D$24), (SUM(G158,AC158,AY158,BU158,CQ158,DM158,EI158,FE158)-PARAMETRELER!$D$21:$D$24), {0.15;0.05;0.07;0.08})-SUM($H$2,H158,AD158,AZ158,BV158,CR158,DN158,EJ158)</f>
        <v>3400.4249999999956</v>
      </c>
      <c r="FG158" s="7">
        <f>PARAMETRELER!$D$15</f>
        <v>3400.4249999999956</v>
      </c>
      <c r="FH158" s="7">
        <f t="shared" si="520"/>
        <v>136017</v>
      </c>
      <c r="FI158" s="7">
        <f t="shared" si="521"/>
        <v>119014.875</v>
      </c>
      <c r="FJ158" s="7">
        <f t="shared" si="522"/>
        <v>20002.5</v>
      </c>
      <c r="FK158" s="5">
        <f>PARAMETRELER!$D$6</f>
        <v>20002.5</v>
      </c>
      <c r="FL158" s="7">
        <f t="shared" si="523"/>
        <v>0</v>
      </c>
      <c r="FM158" s="7">
        <f>IF(FA158&lt;=PARAMETRELER!$D$6,0,FL158*0.00759)</f>
        <v>0</v>
      </c>
      <c r="FN158" s="20">
        <f t="shared" si="457"/>
        <v>17002.125</v>
      </c>
      <c r="FO158" s="21">
        <f t="shared" si="458"/>
        <v>4100.5124999999998</v>
      </c>
      <c r="FP158" s="21">
        <f t="shared" si="459"/>
        <v>400.05</v>
      </c>
      <c r="FQ158" s="20">
        <f t="shared" si="460"/>
        <v>24503.0625</v>
      </c>
      <c r="FR158" s="44">
        <f t="shared" si="461"/>
        <v>1000.125</v>
      </c>
      <c r="FS158" s="45">
        <f t="shared" si="462"/>
        <v>23502.9375</v>
      </c>
      <c r="FU158" s="2">
        <v>156</v>
      </c>
      <c r="FV158" s="2" t="str">
        <f t="shared" si="463"/>
        <v xml:space="preserve"> AD SOYAD 156</v>
      </c>
      <c r="FW158" s="7">
        <f t="shared" si="524"/>
        <v>20002.5</v>
      </c>
      <c r="FX158" s="11">
        <f>PARAMETRELER!$D$4</f>
        <v>150018.75</v>
      </c>
      <c r="FY158" s="7">
        <f t="shared" si="525"/>
        <v>2800.3500000000004</v>
      </c>
      <c r="FZ158" s="7">
        <f t="shared" si="526"/>
        <v>200.02500000000001</v>
      </c>
      <c r="GA158" s="7">
        <f t="shared" si="527"/>
        <v>17002.125</v>
      </c>
      <c r="GB158" s="7" cm="1">
        <f t="array" ref="GB158">SUMPRODUCT(--(SUM(G158,AC158,AY158,BU158,CQ158,DM158,EI158,FE158,GA158)&gt;PARAMETRELER!$D$21:$D$24), (SUM(G158,AC158,AY158,BU158,CQ158,DM158,EI158,FE158,GA158)-PARAMETRELER!$D$21:$D$24), {0.15;0.05;0.07;0.08})-SUM($H$2,H158,AD158,AZ158,BV158,CR158,DN158,EJ158,FF158)</f>
        <v>3400.4249999999993</v>
      </c>
      <c r="GC158" s="7">
        <f>PARAMETRELER!$D$16</f>
        <v>3400.4249999999993</v>
      </c>
      <c r="GD158" s="7">
        <f t="shared" si="528"/>
        <v>153019.125</v>
      </c>
      <c r="GE158" s="7">
        <f t="shared" si="529"/>
        <v>136017</v>
      </c>
      <c r="GF158" s="7">
        <f t="shared" si="530"/>
        <v>20002.5</v>
      </c>
      <c r="GG158" s="5">
        <f>PARAMETRELER!$D$6</f>
        <v>20002.5</v>
      </c>
      <c r="GH158" s="7">
        <f t="shared" si="531"/>
        <v>0</v>
      </c>
      <c r="GI158" s="7">
        <f>IF(FW158&lt;=PARAMETRELER!$D$6,0,GH158*0.00759)</f>
        <v>0</v>
      </c>
      <c r="GJ158" s="20">
        <f t="shared" si="464"/>
        <v>17002.125</v>
      </c>
      <c r="GK158" s="21">
        <f t="shared" si="465"/>
        <v>4100.5124999999998</v>
      </c>
      <c r="GL158" s="21">
        <f t="shared" si="466"/>
        <v>400.05</v>
      </c>
      <c r="GM158" s="20">
        <f t="shared" si="467"/>
        <v>24503.0625</v>
      </c>
      <c r="GN158" s="44">
        <f t="shared" si="468"/>
        <v>1000.125</v>
      </c>
      <c r="GO158" s="45">
        <f t="shared" si="469"/>
        <v>23502.9375</v>
      </c>
      <c r="GQ158" s="2">
        <v>156</v>
      </c>
      <c r="GR158" s="2" t="str">
        <f t="shared" si="470"/>
        <v xml:space="preserve"> AD SOYAD 156</v>
      </c>
      <c r="GS158" s="7">
        <f t="shared" si="532"/>
        <v>20002.5</v>
      </c>
      <c r="GT158" s="11">
        <f>PARAMETRELER!$D$4</f>
        <v>150018.75</v>
      </c>
      <c r="GU158" s="7">
        <f t="shared" si="533"/>
        <v>2800.3500000000004</v>
      </c>
      <c r="GV158" s="7">
        <f t="shared" si="534"/>
        <v>200.02500000000001</v>
      </c>
      <c r="GW158" s="7">
        <f t="shared" si="535"/>
        <v>17002.125</v>
      </c>
      <c r="GX158" s="7" cm="1">
        <f t="array" ref="GX158">SUMPRODUCT(--(SUM(G158,AC158,AY158,BU158,CQ158,DM158,EI158,FE158,GA158,GW158)&gt;PARAMETRELER!$D$21:$D$24), (SUM(G158,AC158,AY158,BU158,CQ158,DM158,EI158,FE158,GA158,GW158)-PARAMETRELER!$D$21:$D$24), {0.15;0.05;0.07;0.08})-SUM($H$2,H158,AD158,AZ158,BV158,CR158,DN158,EJ158,FF158,GB158)</f>
        <v>3400.4250000000029</v>
      </c>
      <c r="GY158" s="7">
        <f>PARAMETRELER!$D$17</f>
        <v>3400.4250000000029</v>
      </c>
      <c r="GZ158" s="7">
        <f t="shared" si="536"/>
        <v>170021.25</v>
      </c>
      <c r="HA158" s="7">
        <f t="shared" si="537"/>
        <v>153019.125</v>
      </c>
      <c r="HB158" s="7">
        <f t="shared" si="538"/>
        <v>20002.5</v>
      </c>
      <c r="HC158" s="5">
        <f>PARAMETRELER!$D$6</f>
        <v>20002.5</v>
      </c>
      <c r="HD158" s="7">
        <f t="shared" si="539"/>
        <v>0</v>
      </c>
      <c r="HE158" s="7">
        <f>IF(GS158&lt;=PARAMETRELER!$D$6,0,HD158*0.00759)</f>
        <v>0</v>
      </c>
      <c r="HF158" s="20">
        <f t="shared" si="471"/>
        <v>17002.125</v>
      </c>
      <c r="HG158" s="21">
        <f t="shared" si="472"/>
        <v>4100.5124999999998</v>
      </c>
      <c r="HH158" s="21">
        <f t="shared" si="473"/>
        <v>400.05</v>
      </c>
      <c r="HI158" s="20">
        <f t="shared" si="474"/>
        <v>24503.0625</v>
      </c>
      <c r="HJ158" s="44">
        <f t="shared" si="475"/>
        <v>1000.125</v>
      </c>
      <c r="HK158" s="45">
        <f t="shared" si="476"/>
        <v>23502.9375</v>
      </c>
      <c r="HM158" s="2">
        <v>156</v>
      </c>
      <c r="HN158" s="2" t="str">
        <f t="shared" si="477"/>
        <v xml:space="preserve"> AD SOYAD 156</v>
      </c>
      <c r="HO158" s="7">
        <f t="shared" si="540"/>
        <v>20002.5</v>
      </c>
      <c r="HP158" s="11">
        <f>PARAMETRELER!$D$4</f>
        <v>150018.75</v>
      </c>
      <c r="HQ158" s="7">
        <f t="shared" si="541"/>
        <v>2800.3500000000004</v>
      </c>
      <c r="HR158" s="7">
        <f t="shared" si="542"/>
        <v>200.02500000000001</v>
      </c>
      <c r="HS158" s="7">
        <f t="shared" si="543"/>
        <v>17002.125</v>
      </c>
      <c r="HT158" s="7" cm="1">
        <f t="array" ref="HT158">SUMPRODUCT(--(SUM(G158,AC158,AY158,BU158,CQ158,DM158,EI158,FE158,GA158,GW158,HS158)&gt;PARAMETRELER!$D$21:$D$24), (SUM(G158,AC158,AY158,BU158,CQ158,DM158,EI158,FE158,GA158,GW158,HS158)-PARAMETRELER!$D$21:$D$24), {0.15;0.05;0.07;0.08})-SUM($H$2,H158,AD158,AZ158,BV158,CR158,DN158,EJ158,FF158,GB158,GX158)</f>
        <v>3400.4249999999993</v>
      </c>
      <c r="HU158" s="7">
        <f>PARAMETRELER!$D$18</f>
        <v>3400.4249999999993</v>
      </c>
      <c r="HV158" s="7">
        <f t="shared" si="544"/>
        <v>187023.375</v>
      </c>
      <c r="HW158" s="7">
        <f t="shared" si="545"/>
        <v>170021.25</v>
      </c>
      <c r="HX158" s="7">
        <f t="shared" si="546"/>
        <v>20002.5</v>
      </c>
      <c r="HY158" s="5">
        <f>PARAMETRELER!$D$6</f>
        <v>20002.5</v>
      </c>
      <c r="HZ158" s="7">
        <f t="shared" si="547"/>
        <v>0</v>
      </c>
      <c r="IA158" s="7">
        <f>IF(HO158&lt;=PARAMETRELER!$D$6,0,HZ158*0.00759)</f>
        <v>0</v>
      </c>
      <c r="IB158" s="20">
        <f t="shared" si="478"/>
        <v>17002.125</v>
      </c>
      <c r="IC158" s="21">
        <f t="shared" si="479"/>
        <v>4100.5124999999998</v>
      </c>
      <c r="ID158" s="21">
        <f t="shared" si="480"/>
        <v>400.05</v>
      </c>
      <c r="IE158" s="20">
        <f t="shared" si="481"/>
        <v>24503.0625</v>
      </c>
      <c r="IF158" s="44">
        <f t="shared" si="482"/>
        <v>1000.125</v>
      </c>
      <c r="IG158" s="45">
        <f t="shared" si="483"/>
        <v>23502.9375</v>
      </c>
      <c r="II158" s="2">
        <v>156</v>
      </c>
      <c r="IJ158" s="2" t="str">
        <f t="shared" si="484"/>
        <v xml:space="preserve"> AD SOYAD 156</v>
      </c>
      <c r="IK158" s="7">
        <f t="shared" si="548"/>
        <v>20002.5</v>
      </c>
      <c r="IL158" s="11">
        <f>PARAMETRELER!$D$4</f>
        <v>150018.75</v>
      </c>
      <c r="IM158" s="7">
        <f t="shared" si="549"/>
        <v>2800.3500000000004</v>
      </c>
      <c r="IN158" s="7">
        <f t="shared" si="550"/>
        <v>200.02500000000001</v>
      </c>
      <c r="IO158" s="7">
        <f t="shared" si="551"/>
        <v>17002.125</v>
      </c>
      <c r="IP158" s="7" cm="1">
        <f t="array" ref="IP158">SUMPRODUCT(--(SUM(G158,AC158,AY158,BU158,CQ158,DM158,EI158,FE158,GA158,GW158,HS158,IO158)&gt;PARAMETRELER!$D$21:$D$24), (SUM(G158,AC158,AY158,BU158,CQ158,DM158,EI158,FE158,GA158,GW158,HS158,IO158)-PARAMETRELER!$D$21:$D$24), {0.15;0.05;0.07;0.08})-SUM($H$2,H158,AD158,AZ158,BV158,CR158,DN158,EJ158,FF158,GB158,GX158,HT158)</f>
        <v>3400.4249999999993</v>
      </c>
      <c r="IQ158" s="7">
        <f>PARAMETRELER!$D$19</f>
        <v>3400.4249999999993</v>
      </c>
      <c r="IR158" s="7">
        <f t="shared" si="552"/>
        <v>204025.5</v>
      </c>
      <c r="IS158" s="7">
        <f t="shared" si="553"/>
        <v>187023.375</v>
      </c>
      <c r="IT158" s="7">
        <f t="shared" si="554"/>
        <v>20002.5</v>
      </c>
      <c r="IU158" s="5">
        <f>PARAMETRELER!$D$6</f>
        <v>20002.5</v>
      </c>
      <c r="IV158" s="7">
        <f t="shared" si="555"/>
        <v>0</v>
      </c>
      <c r="IW158" s="7">
        <f>IF(IK158&lt;=PARAMETRELER!$D$6,0,IV158*0.00759)</f>
        <v>0</v>
      </c>
      <c r="IX158" s="20">
        <f t="shared" si="485"/>
        <v>17002.125</v>
      </c>
      <c r="IY158" s="21">
        <f t="shared" si="486"/>
        <v>4100.5124999999998</v>
      </c>
      <c r="IZ158" s="21">
        <f t="shared" si="487"/>
        <v>400.05</v>
      </c>
      <c r="JA158" s="20">
        <f t="shared" si="488"/>
        <v>24503.0625</v>
      </c>
      <c r="JB158" s="44">
        <f t="shared" si="489"/>
        <v>1000.125</v>
      </c>
      <c r="JC158" s="45">
        <f t="shared" si="490"/>
        <v>23502.9375</v>
      </c>
    </row>
    <row r="159" spans="1:263" ht="15.6" x14ac:dyDescent="0.3">
      <c r="A159" s="3">
        <v>157</v>
      </c>
      <c r="B159" s="3" t="str">
        <f>'YILLIK MALİYET RAPORU'!B159</f>
        <v xml:space="preserve"> AD SOYAD 157</v>
      </c>
      <c r="C159" s="4">
        <f>'YILLIK MALİYET RAPORU'!C159</f>
        <v>20002.5</v>
      </c>
      <c r="D159" s="4">
        <f>PARAMETRELER!$D$4</f>
        <v>150018.75</v>
      </c>
      <c r="E159" s="4">
        <f t="shared" si="491"/>
        <v>2800.3500000000004</v>
      </c>
      <c r="F159" s="4">
        <f t="shared" si="492"/>
        <v>200.02500000000001</v>
      </c>
      <c r="G159" s="4">
        <f t="shared" si="493"/>
        <v>17002.125</v>
      </c>
      <c r="H159" s="4" cm="1">
        <f t="array" ref="H159">SUMPRODUCT(--(SUM(G159:G159)&gt;PARAMETRELER!$D$21:$D$24), (SUM(G159:G159)-PARAMETRELER!$D$21:$D$24), {0.15;0.05;0.07;0.08})-SUM($H$2:$H$2)</f>
        <v>2550.3187499999999</v>
      </c>
      <c r="I159" s="4">
        <f>PARAMETRELER!$D$8</f>
        <v>2550.3187499999999</v>
      </c>
      <c r="J159" s="4">
        <f t="shared" si="379"/>
        <v>17002.125</v>
      </c>
      <c r="K159" s="4">
        <v>0</v>
      </c>
      <c r="L159" s="4">
        <f t="shared" si="494"/>
        <v>20002.5</v>
      </c>
      <c r="M159" s="4">
        <f>PARAMETRELER!$D$6</f>
        <v>20002.5</v>
      </c>
      <c r="N159" s="4">
        <f t="shared" si="502"/>
        <v>0</v>
      </c>
      <c r="O159" s="4">
        <f>IF(C159&lt;=PARAMETRELER!$D$6,0,N159*0.00759)</f>
        <v>0</v>
      </c>
      <c r="P159" s="20">
        <f t="shared" si="495"/>
        <v>17002.125</v>
      </c>
      <c r="Q159" s="21">
        <f t="shared" si="496"/>
        <v>4100.5124999999998</v>
      </c>
      <c r="R159" s="21">
        <f t="shared" si="497"/>
        <v>400.05</v>
      </c>
      <c r="S159" s="22">
        <f t="shared" si="498"/>
        <v>24503.0625</v>
      </c>
      <c r="T159" s="44">
        <f t="shared" si="499"/>
        <v>1000.125</v>
      </c>
      <c r="U159" s="45">
        <f t="shared" si="380"/>
        <v>23502.9375</v>
      </c>
      <c r="W159" s="3">
        <v>157</v>
      </c>
      <c r="X159" s="3" t="str">
        <f t="shared" si="500"/>
        <v xml:space="preserve"> AD SOYAD 157</v>
      </c>
      <c r="Y159" s="4">
        <f t="shared" si="501"/>
        <v>20002.5</v>
      </c>
      <c r="Z159" s="4">
        <f>PARAMETRELER!$D$4</f>
        <v>150018.75</v>
      </c>
      <c r="AA159" s="4">
        <f t="shared" si="381"/>
        <v>2800.3500000000004</v>
      </c>
      <c r="AB159" s="4">
        <f t="shared" si="382"/>
        <v>200.02500000000001</v>
      </c>
      <c r="AC159" s="4">
        <f t="shared" si="383"/>
        <v>17002.125</v>
      </c>
      <c r="AD159" s="4" cm="1">
        <f t="array" ref="AD159">SUMPRODUCT(--(SUM(G159,AC159)&gt;PARAMETRELER!$D$21:$D$24), (SUM(G159,AC159)-PARAMETRELER!$D$21:$D$24), {0.15;0.05;0.07;0.08})-SUM($H$2,H159)</f>
        <v>2550.3187499999999</v>
      </c>
      <c r="AE159" s="4">
        <f>PARAMETRELER!$D$9</f>
        <v>2550.3187499999999</v>
      </c>
      <c r="AF159" s="4">
        <f t="shared" si="384"/>
        <v>34004.25</v>
      </c>
      <c r="AG159" s="4">
        <f t="shared" si="385"/>
        <v>17002.125</v>
      </c>
      <c r="AH159" s="4">
        <f t="shared" si="386"/>
        <v>20002.5</v>
      </c>
      <c r="AI159" s="4">
        <f>PARAMETRELER!$D$6</f>
        <v>20002.5</v>
      </c>
      <c r="AJ159" s="4">
        <f t="shared" si="503"/>
        <v>0</v>
      </c>
      <c r="AK159" s="4">
        <f>IF(Y159&lt;=PARAMETRELER!$D$6,0,AJ159*0.00759)</f>
        <v>0</v>
      </c>
      <c r="AL159" s="20">
        <f t="shared" si="387"/>
        <v>17002.125</v>
      </c>
      <c r="AM159" s="21">
        <f t="shared" si="388"/>
        <v>4100.5124999999998</v>
      </c>
      <c r="AN159" s="21">
        <f t="shared" si="389"/>
        <v>400.05</v>
      </c>
      <c r="AO159" s="22">
        <f t="shared" si="390"/>
        <v>24503.0625</v>
      </c>
      <c r="AP159" s="44">
        <f t="shared" si="391"/>
        <v>1000.125</v>
      </c>
      <c r="AQ159" s="45">
        <f t="shared" si="392"/>
        <v>23502.9375</v>
      </c>
      <c r="AS159" s="3">
        <v>157</v>
      </c>
      <c r="AT159" s="3" t="str">
        <f t="shared" si="393"/>
        <v xml:space="preserve"> AD SOYAD 157</v>
      </c>
      <c r="AU159" s="4">
        <f t="shared" si="394"/>
        <v>20002.5</v>
      </c>
      <c r="AV159" s="4">
        <f>PARAMETRELER!$D$4</f>
        <v>150018.75</v>
      </c>
      <c r="AW159" s="4">
        <f t="shared" si="395"/>
        <v>2800.3500000000004</v>
      </c>
      <c r="AX159" s="4">
        <f t="shared" si="396"/>
        <v>200.02500000000001</v>
      </c>
      <c r="AY159" s="4">
        <f t="shared" si="397"/>
        <v>17002.125</v>
      </c>
      <c r="AZ159" s="4" cm="1">
        <f t="array" ref="AZ159">SUMPRODUCT(--(SUM(G159,AC159,AY159)&gt;PARAMETRELER!$D$21:$D$24), (SUM(G159,AC159,AY159)-PARAMETRELER!$D$21:$D$24), {0.15;0.05;0.07;0.08})-SUM($H$2,H159,AD159)</f>
        <v>2550.3187499999995</v>
      </c>
      <c r="BA159" s="4">
        <f>PARAMETRELER!$D$10</f>
        <v>2550.3187499999995</v>
      </c>
      <c r="BB159" s="4">
        <f t="shared" si="398"/>
        <v>51006.375</v>
      </c>
      <c r="BC159" s="4">
        <f t="shared" si="399"/>
        <v>34004.25</v>
      </c>
      <c r="BD159" s="4">
        <f t="shared" si="400"/>
        <v>20002.5</v>
      </c>
      <c r="BE159" s="4">
        <f>PARAMETRELER!$D$6</f>
        <v>20002.5</v>
      </c>
      <c r="BF159" s="4">
        <f t="shared" si="504"/>
        <v>0</v>
      </c>
      <c r="BG159" s="4">
        <f>IF(AU159&lt;=PARAMETRELER!$D$6,0,BF159*0.00759)</f>
        <v>0</v>
      </c>
      <c r="BH159" s="20">
        <f t="shared" si="401"/>
        <v>17002.125</v>
      </c>
      <c r="BI159" s="21">
        <f t="shared" si="402"/>
        <v>4100.5124999999998</v>
      </c>
      <c r="BJ159" s="21">
        <f t="shared" si="403"/>
        <v>400.05</v>
      </c>
      <c r="BK159" s="22">
        <f t="shared" si="404"/>
        <v>24503.0625</v>
      </c>
      <c r="BL159" s="44">
        <f t="shared" si="405"/>
        <v>1000.125</v>
      </c>
      <c r="BM159" s="45">
        <f t="shared" si="406"/>
        <v>23502.9375</v>
      </c>
      <c r="BO159" s="3">
        <v>157</v>
      </c>
      <c r="BP159" s="3" t="str">
        <f t="shared" si="407"/>
        <v xml:space="preserve"> AD SOYAD 157</v>
      </c>
      <c r="BQ159" s="4">
        <f t="shared" si="408"/>
        <v>20002.5</v>
      </c>
      <c r="BR159" s="4">
        <f>PARAMETRELER!$D$4</f>
        <v>150018.75</v>
      </c>
      <c r="BS159" s="4">
        <f t="shared" si="409"/>
        <v>2800.3500000000004</v>
      </c>
      <c r="BT159" s="4">
        <f t="shared" si="410"/>
        <v>200.02500000000001</v>
      </c>
      <c r="BU159" s="4">
        <f t="shared" si="411"/>
        <v>17002.125</v>
      </c>
      <c r="BV159" s="4" cm="1">
        <f t="array" ref="BV159">SUMPRODUCT(--(SUM(G159,AC159,AY159,BU159)&gt;PARAMETRELER!$D$21:$D$24), (SUM(G159,AC159,AY159,BU159)-PARAMETRELER!$D$21:$D$24), {0.15;0.05;0.07;0.08})-SUM($H$2,H159,AD159,AZ159)</f>
        <v>2550.3187500000004</v>
      </c>
      <c r="BW159" s="4">
        <f>PARAMETRELER!$D$11</f>
        <v>2550.3187500000004</v>
      </c>
      <c r="BX159" s="4">
        <f t="shared" si="412"/>
        <v>68008.5</v>
      </c>
      <c r="BY159" s="4">
        <f t="shared" si="413"/>
        <v>51006.375</v>
      </c>
      <c r="BZ159" s="4">
        <f t="shared" si="414"/>
        <v>20002.5</v>
      </c>
      <c r="CA159" s="4">
        <f>PARAMETRELER!$D$6</f>
        <v>20002.5</v>
      </c>
      <c r="CB159" s="4">
        <f t="shared" si="505"/>
        <v>0</v>
      </c>
      <c r="CC159" s="4">
        <f>IF(BQ159&lt;=PARAMETRELER!$D$6,0,CB159*0.00759)</f>
        <v>0</v>
      </c>
      <c r="CD159" s="20">
        <f t="shared" si="415"/>
        <v>17002.125</v>
      </c>
      <c r="CE159" s="21">
        <f t="shared" si="416"/>
        <v>4100.5124999999998</v>
      </c>
      <c r="CF159" s="21">
        <f t="shared" si="417"/>
        <v>400.05</v>
      </c>
      <c r="CG159" s="22">
        <f t="shared" si="418"/>
        <v>24503.0625</v>
      </c>
      <c r="CH159" s="44">
        <f t="shared" si="419"/>
        <v>1000.125</v>
      </c>
      <c r="CI159" s="45">
        <f t="shared" si="420"/>
        <v>23502.9375</v>
      </c>
      <c r="CK159" s="3">
        <v>157</v>
      </c>
      <c r="CL159" s="3" t="str">
        <f t="shared" si="421"/>
        <v xml:space="preserve"> AD SOYAD 157</v>
      </c>
      <c r="CM159" s="4">
        <f t="shared" si="422"/>
        <v>20002.5</v>
      </c>
      <c r="CN159" s="4">
        <f>PARAMETRELER!$D$4</f>
        <v>150018.75</v>
      </c>
      <c r="CO159" s="4">
        <f t="shared" si="423"/>
        <v>2800.3500000000004</v>
      </c>
      <c r="CP159" s="4">
        <f t="shared" si="424"/>
        <v>200.02500000000001</v>
      </c>
      <c r="CQ159" s="4">
        <f t="shared" si="425"/>
        <v>17002.125</v>
      </c>
      <c r="CR159" s="4" cm="1">
        <f t="array" ref="CR159">SUMPRODUCT(--(SUM(G159,AC159,AY159,BU159,CQ159)&gt;PARAMETRELER!$D$21:$D$24), (SUM(G159,AC159,AY159,BU159,CQ159)-PARAMETRELER!$D$21:$D$24), {0.15;0.05;0.07;0.08})-SUM($H$2,H159,AD159,AZ159,BV159)</f>
        <v>2550.3187500000004</v>
      </c>
      <c r="CS159" s="4">
        <f>PARAMETRELER!$D$12</f>
        <v>2550.3187500000004</v>
      </c>
      <c r="CT159" s="4">
        <f t="shared" si="426"/>
        <v>85010.625</v>
      </c>
      <c r="CU159" s="4">
        <f t="shared" si="427"/>
        <v>68008.5</v>
      </c>
      <c r="CV159" s="4">
        <f t="shared" si="428"/>
        <v>20002.5</v>
      </c>
      <c r="CW159" s="4">
        <f>PARAMETRELER!$D$6</f>
        <v>20002.5</v>
      </c>
      <c r="CX159" s="4">
        <f t="shared" si="506"/>
        <v>0</v>
      </c>
      <c r="CY159" s="4">
        <f>IF(CM159&lt;=PARAMETRELER!$D$6,0,CX159*0.00759)</f>
        <v>0</v>
      </c>
      <c r="CZ159" s="20">
        <f t="shared" si="429"/>
        <v>17002.125</v>
      </c>
      <c r="DA159" s="21">
        <f t="shared" si="430"/>
        <v>4100.5124999999998</v>
      </c>
      <c r="DB159" s="21">
        <f t="shared" si="431"/>
        <v>400.05</v>
      </c>
      <c r="DC159" s="22">
        <f t="shared" si="432"/>
        <v>24503.0625</v>
      </c>
      <c r="DD159" s="44">
        <f t="shared" si="433"/>
        <v>1000.125</v>
      </c>
      <c r="DE159" s="45">
        <f t="shared" si="434"/>
        <v>23502.9375</v>
      </c>
      <c r="DG159" s="3">
        <v>157</v>
      </c>
      <c r="DH159" s="3" t="str">
        <f t="shared" si="435"/>
        <v xml:space="preserve"> AD SOYAD 157</v>
      </c>
      <c r="DI159" s="4">
        <f t="shared" si="436"/>
        <v>20002.5</v>
      </c>
      <c r="DJ159" s="4">
        <f>PARAMETRELER!$D$4</f>
        <v>150018.75</v>
      </c>
      <c r="DK159" s="4">
        <f t="shared" si="437"/>
        <v>2800.3500000000004</v>
      </c>
      <c r="DL159" s="4">
        <f t="shared" si="438"/>
        <v>200.02500000000001</v>
      </c>
      <c r="DM159" s="4">
        <f t="shared" si="439"/>
        <v>17002.125</v>
      </c>
      <c r="DN159" s="4" cm="1">
        <f t="array" ref="DN159">SUMPRODUCT(--(SUM(G159,AC159,AY159,BU159,CQ159,DM159)&gt;PARAMETRELER!$D$21:$D$24), (SUM(G159,AC159,AY159,BU159,CQ159,DM159)-PARAMETRELER!$D$21:$D$24), {0.15;0.05;0.07;0.08})-SUM($H$2,H159,AD159,AZ159,BV159,CR159)</f>
        <v>2550.3187499999985</v>
      </c>
      <c r="DO159" s="4">
        <f>PARAMETRELER!$D$13</f>
        <v>2550.3187499999985</v>
      </c>
      <c r="DP159" s="4">
        <f t="shared" si="440"/>
        <v>102012.75</v>
      </c>
      <c r="DQ159" s="4">
        <f t="shared" si="441"/>
        <v>85010.625</v>
      </c>
      <c r="DR159" s="4">
        <f t="shared" si="442"/>
        <v>20002.5</v>
      </c>
      <c r="DS159" s="4">
        <f>PARAMETRELER!$D$6</f>
        <v>20002.5</v>
      </c>
      <c r="DT159" s="4">
        <f t="shared" si="507"/>
        <v>0</v>
      </c>
      <c r="DU159" s="4">
        <f>IF(DI159&lt;=PARAMETRELER!$D$6,0,DT159*0.00759)</f>
        <v>0</v>
      </c>
      <c r="DV159" s="20">
        <f t="shared" si="443"/>
        <v>17002.125</v>
      </c>
      <c r="DW159" s="21">
        <f t="shared" si="444"/>
        <v>4100.5124999999998</v>
      </c>
      <c r="DX159" s="21">
        <f t="shared" si="445"/>
        <v>400.05</v>
      </c>
      <c r="DY159" s="22">
        <f t="shared" si="446"/>
        <v>24503.0625</v>
      </c>
      <c r="DZ159" s="44">
        <f t="shared" si="447"/>
        <v>1000.125</v>
      </c>
      <c r="EA159" s="45">
        <f t="shared" si="448"/>
        <v>23502.9375</v>
      </c>
      <c r="EC159" s="3">
        <v>157</v>
      </c>
      <c r="ED159" s="3" t="str">
        <f t="shared" si="449"/>
        <v xml:space="preserve"> AD SOYAD 157</v>
      </c>
      <c r="EE159" s="4">
        <f t="shared" si="508"/>
        <v>20002.5</v>
      </c>
      <c r="EF159" s="4">
        <f>PARAMETRELER!$D$4</f>
        <v>150018.75</v>
      </c>
      <c r="EG159" s="4">
        <f t="shared" si="509"/>
        <v>2800.3500000000004</v>
      </c>
      <c r="EH159" s="4">
        <f t="shared" si="510"/>
        <v>200.02500000000001</v>
      </c>
      <c r="EI159" s="4">
        <f t="shared" si="511"/>
        <v>17002.125</v>
      </c>
      <c r="EJ159" s="4" cm="1">
        <f t="array" ref="EJ159">SUMPRODUCT(--(SUM(G159,AC159,AY159,BU159,CQ159,DM159,EI159)&gt;PARAMETRELER!$D$21:$D$24), (SUM(G159,AC159,AY159,BU159,CQ159,DM159,EI159)-PARAMETRELER!$D$21:$D$24), {0.15;0.05;0.07;0.08})-SUM($H$2,H159,AD159,AZ159,BV159,CR159,DN159)</f>
        <v>3001.0625000000036</v>
      </c>
      <c r="EK159" s="4">
        <f>PARAMETRELER!$D$14</f>
        <v>3001.0625000000036</v>
      </c>
      <c r="EL159" s="4">
        <f t="shared" si="512"/>
        <v>119014.875</v>
      </c>
      <c r="EM159" s="4">
        <f t="shared" si="513"/>
        <v>102012.75</v>
      </c>
      <c r="EN159" s="4">
        <f t="shared" si="514"/>
        <v>20002.5</v>
      </c>
      <c r="EO159" s="4">
        <f>PARAMETRELER!$D$6</f>
        <v>20002.5</v>
      </c>
      <c r="EP159" s="4">
        <f t="shared" si="515"/>
        <v>0</v>
      </c>
      <c r="EQ159" s="4">
        <f>IF(EE159&lt;=PARAMETRELER!$D$6,0,EP159*0.00759)</f>
        <v>0</v>
      </c>
      <c r="ER159" s="20">
        <f t="shared" si="450"/>
        <v>17002.125</v>
      </c>
      <c r="ES159" s="21">
        <f t="shared" si="451"/>
        <v>4100.5124999999998</v>
      </c>
      <c r="ET159" s="21">
        <f t="shared" si="452"/>
        <v>400.05</v>
      </c>
      <c r="EU159" s="22">
        <f t="shared" si="453"/>
        <v>24503.0625</v>
      </c>
      <c r="EV159" s="44">
        <f t="shared" si="454"/>
        <v>1000.125</v>
      </c>
      <c r="EW159" s="45">
        <f t="shared" si="455"/>
        <v>23502.9375</v>
      </c>
      <c r="EY159" s="3">
        <v>157</v>
      </c>
      <c r="EZ159" s="3" t="str">
        <f t="shared" si="456"/>
        <v xml:space="preserve"> AD SOYAD 157</v>
      </c>
      <c r="FA159" s="4">
        <f t="shared" si="516"/>
        <v>20002.5</v>
      </c>
      <c r="FB159" s="4">
        <f>PARAMETRELER!$D$4</f>
        <v>150018.75</v>
      </c>
      <c r="FC159" s="4">
        <f t="shared" si="517"/>
        <v>2800.3500000000004</v>
      </c>
      <c r="FD159" s="4">
        <f t="shared" si="518"/>
        <v>200.02500000000001</v>
      </c>
      <c r="FE159" s="4">
        <f t="shared" si="519"/>
        <v>17002.125</v>
      </c>
      <c r="FF159" s="4" cm="1">
        <f t="array" ref="FF159">SUMPRODUCT(--(SUM(G159,AC159,AY159,BU159,CQ159,DM159,EI159,FE159)&gt;PARAMETRELER!$D$21:$D$24), (SUM(G159,AC159,AY159,BU159,CQ159,DM159,EI159,FE159)-PARAMETRELER!$D$21:$D$24), {0.15;0.05;0.07;0.08})-SUM($H$2,H159,AD159,AZ159,BV159,CR159,DN159,EJ159)</f>
        <v>3400.4249999999956</v>
      </c>
      <c r="FG159" s="4">
        <f>PARAMETRELER!$D$15</f>
        <v>3400.4249999999956</v>
      </c>
      <c r="FH159" s="4">
        <f t="shared" si="520"/>
        <v>136017</v>
      </c>
      <c r="FI159" s="4">
        <f t="shared" si="521"/>
        <v>119014.875</v>
      </c>
      <c r="FJ159" s="4">
        <f t="shared" si="522"/>
        <v>20002.5</v>
      </c>
      <c r="FK159" s="4">
        <f>PARAMETRELER!$D$6</f>
        <v>20002.5</v>
      </c>
      <c r="FL159" s="4">
        <f t="shared" si="523"/>
        <v>0</v>
      </c>
      <c r="FM159" s="4">
        <f>IF(FA159&lt;=PARAMETRELER!$D$6,0,FL159*0.00759)</f>
        <v>0</v>
      </c>
      <c r="FN159" s="20">
        <f t="shared" si="457"/>
        <v>17002.125</v>
      </c>
      <c r="FO159" s="21">
        <f t="shared" si="458"/>
        <v>4100.5124999999998</v>
      </c>
      <c r="FP159" s="21">
        <f t="shared" si="459"/>
        <v>400.05</v>
      </c>
      <c r="FQ159" s="22">
        <f t="shared" si="460"/>
        <v>24503.0625</v>
      </c>
      <c r="FR159" s="44">
        <f t="shared" si="461"/>
        <v>1000.125</v>
      </c>
      <c r="FS159" s="45">
        <f t="shared" si="462"/>
        <v>23502.9375</v>
      </c>
      <c r="FU159" s="3">
        <v>157</v>
      </c>
      <c r="FV159" s="3" t="str">
        <f t="shared" si="463"/>
        <v xml:space="preserve"> AD SOYAD 157</v>
      </c>
      <c r="FW159" s="4">
        <f t="shared" si="524"/>
        <v>20002.5</v>
      </c>
      <c r="FX159" s="4">
        <f>PARAMETRELER!$D$4</f>
        <v>150018.75</v>
      </c>
      <c r="FY159" s="4">
        <f t="shared" si="525"/>
        <v>2800.3500000000004</v>
      </c>
      <c r="FZ159" s="4">
        <f t="shared" si="526"/>
        <v>200.02500000000001</v>
      </c>
      <c r="GA159" s="4">
        <f t="shared" si="527"/>
        <v>17002.125</v>
      </c>
      <c r="GB159" s="4" cm="1">
        <f t="array" ref="GB159">SUMPRODUCT(--(SUM(G159,AC159,AY159,BU159,CQ159,DM159,EI159,FE159,GA159)&gt;PARAMETRELER!$D$21:$D$24), (SUM(G159,AC159,AY159,BU159,CQ159,DM159,EI159,FE159,GA159)-PARAMETRELER!$D$21:$D$24), {0.15;0.05;0.07;0.08})-SUM($H$2,H159,AD159,AZ159,BV159,CR159,DN159,EJ159,FF159)</f>
        <v>3400.4249999999993</v>
      </c>
      <c r="GC159" s="4">
        <f>PARAMETRELER!$D$16</f>
        <v>3400.4249999999993</v>
      </c>
      <c r="GD159" s="4">
        <f t="shared" si="528"/>
        <v>153019.125</v>
      </c>
      <c r="GE159" s="4">
        <f t="shared" si="529"/>
        <v>136017</v>
      </c>
      <c r="GF159" s="4">
        <f t="shared" si="530"/>
        <v>20002.5</v>
      </c>
      <c r="GG159" s="4">
        <f>PARAMETRELER!$D$6</f>
        <v>20002.5</v>
      </c>
      <c r="GH159" s="4">
        <f t="shared" si="531"/>
        <v>0</v>
      </c>
      <c r="GI159" s="4">
        <f>IF(FW159&lt;=PARAMETRELER!$D$6,0,GH159*0.00759)</f>
        <v>0</v>
      </c>
      <c r="GJ159" s="20">
        <f t="shared" si="464"/>
        <v>17002.125</v>
      </c>
      <c r="GK159" s="21">
        <f t="shared" si="465"/>
        <v>4100.5124999999998</v>
      </c>
      <c r="GL159" s="21">
        <f t="shared" si="466"/>
        <v>400.05</v>
      </c>
      <c r="GM159" s="22">
        <f t="shared" si="467"/>
        <v>24503.0625</v>
      </c>
      <c r="GN159" s="44">
        <f t="shared" si="468"/>
        <v>1000.125</v>
      </c>
      <c r="GO159" s="45">
        <f t="shared" si="469"/>
        <v>23502.9375</v>
      </c>
      <c r="GQ159" s="3">
        <v>157</v>
      </c>
      <c r="GR159" s="3" t="str">
        <f t="shared" si="470"/>
        <v xml:space="preserve"> AD SOYAD 157</v>
      </c>
      <c r="GS159" s="4">
        <f t="shared" si="532"/>
        <v>20002.5</v>
      </c>
      <c r="GT159" s="4">
        <f>PARAMETRELER!$D$4</f>
        <v>150018.75</v>
      </c>
      <c r="GU159" s="4">
        <f t="shared" si="533"/>
        <v>2800.3500000000004</v>
      </c>
      <c r="GV159" s="4">
        <f t="shared" si="534"/>
        <v>200.02500000000001</v>
      </c>
      <c r="GW159" s="4">
        <f t="shared" si="535"/>
        <v>17002.125</v>
      </c>
      <c r="GX159" s="4" cm="1">
        <f t="array" ref="GX159">SUMPRODUCT(--(SUM(G159,AC159,AY159,BU159,CQ159,DM159,EI159,FE159,GA159,GW159)&gt;PARAMETRELER!$D$21:$D$24), (SUM(G159,AC159,AY159,BU159,CQ159,DM159,EI159,FE159,GA159,GW159)-PARAMETRELER!$D$21:$D$24), {0.15;0.05;0.07;0.08})-SUM($H$2,H159,AD159,AZ159,BV159,CR159,DN159,EJ159,FF159,GB159)</f>
        <v>3400.4250000000029</v>
      </c>
      <c r="GY159" s="4">
        <f>PARAMETRELER!$D$17</f>
        <v>3400.4250000000029</v>
      </c>
      <c r="GZ159" s="4">
        <f t="shared" si="536"/>
        <v>170021.25</v>
      </c>
      <c r="HA159" s="4">
        <f t="shared" si="537"/>
        <v>153019.125</v>
      </c>
      <c r="HB159" s="4">
        <f t="shared" si="538"/>
        <v>20002.5</v>
      </c>
      <c r="HC159" s="4">
        <f>PARAMETRELER!$D$6</f>
        <v>20002.5</v>
      </c>
      <c r="HD159" s="4">
        <f t="shared" si="539"/>
        <v>0</v>
      </c>
      <c r="HE159" s="4">
        <f>IF(GS159&lt;=PARAMETRELER!$D$6,0,HD159*0.00759)</f>
        <v>0</v>
      </c>
      <c r="HF159" s="20">
        <f t="shared" si="471"/>
        <v>17002.125</v>
      </c>
      <c r="HG159" s="21">
        <f t="shared" si="472"/>
        <v>4100.5124999999998</v>
      </c>
      <c r="HH159" s="21">
        <f t="shared" si="473"/>
        <v>400.05</v>
      </c>
      <c r="HI159" s="22">
        <f t="shared" si="474"/>
        <v>24503.0625</v>
      </c>
      <c r="HJ159" s="44">
        <f t="shared" si="475"/>
        <v>1000.125</v>
      </c>
      <c r="HK159" s="45">
        <f t="shared" si="476"/>
        <v>23502.9375</v>
      </c>
      <c r="HM159" s="3">
        <v>157</v>
      </c>
      <c r="HN159" s="3" t="str">
        <f t="shared" si="477"/>
        <v xml:space="preserve"> AD SOYAD 157</v>
      </c>
      <c r="HO159" s="4">
        <f t="shared" si="540"/>
        <v>20002.5</v>
      </c>
      <c r="HP159" s="4">
        <f>PARAMETRELER!$D$4</f>
        <v>150018.75</v>
      </c>
      <c r="HQ159" s="4">
        <f t="shared" si="541"/>
        <v>2800.3500000000004</v>
      </c>
      <c r="HR159" s="4">
        <f t="shared" si="542"/>
        <v>200.02500000000001</v>
      </c>
      <c r="HS159" s="4">
        <f t="shared" si="543"/>
        <v>17002.125</v>
      </c>
      <c r="HT159" s="4" cm="1">
        <f t="array" ref="HT159">SUMPRODUCT(--(SUM(G159,AC159,AY159,BU159,CQ159,DM159,EI159,FE159,GA159,GW159,HS159)&gt;PARAMETRELER!$D$21:$D$24), (SUM(G159,AC159,AY159,BU159,CQ159,DM159,EI159,FE159,GA159,GW159,HS159)-PARAMETRELER!$D$21:$D$24), {0.15;0.05;0.07;0.08})-SUM($H$2,H159,AD159,AZ159,BV159,CR159,DN159,EJ159,FF159,GB159,GX159)</f>
        <v>3400.4249999999993</v>
      </c>
      <c r="HU159" s="4">
        <f>PARAMETRELER!$D$18</f>
        <v>3400.4249999999993</v>
      </c>
      <c r="HV159" s="4">
        <f t="shared" si="544"/>
        <v>187023.375</v>
      </c>
      <c r="HW159" s="4">
        <f t="shared" si="545"/>
        <v>170021.25</v>
      </c>
      <c r="HX159" s="4">
        <f t="shared" si="546"/>
        <v>20002.5</v>
      </c>
      <c r="HY159" s="4">
        <f>PARAMETRELER!$D$6</f>
        <v>20002.5</v>
      </c>
      <c r="HZ159" s="4">
        <f t="shared" si="547"/>
        <v>0</v>
      </c>
      <c r="IA159" s="4">
        <f>IF(HO159&lt;=PARAMETRELER!$D$6,0,HZ159*0.00759)</f>
        <v>0</v>
      </c>
      <c r="IB159" s="20">
        <f t="shared" si="478"/>
        <v>17002.125</v>
      </c>
      <c r="IC159" s="21">
        <f t="shared" si="479"/>
        <v>4100.5124999999998</v>
      </c>
      <c r="ID159" s="21">
        <f t="shared" si="480"/>
        <v>400.05</v>
      </c>
      <c r="IE159" s="22">
        <f t="shared" si="481"/>
        <v>24503.0625</v>
      </c>
      <c r="IF159" s="44">
        <f t="shared" si="482"/>
        <v>1000.125</v>
      </c>
      <c r="IG159" s="45">
        <f t="shared" si="483"/>
        <v>23502.9375</v>
      </c>
      <c r="II159" s="3">
        <v>157</v>
      </c>
      <c r="IJ159" s="3" t="str">
        <f t="shared" si="484"/>
        <v xml:space="preserve"> AD SOYAD 157</v>
      </c>
      <c r="IK159" s="4">
        <f t="shared" si="548"/>
        <v>20002.5</v>
      </c>
      <c r="IL159" s="4">
        <f>PARAMETRELER!$D$4</f>
        <v>150018.75</v>
      </c>
      <c r="IM159" s="4">
        <f t="shared" si="549"/>
        <v>2800.3500000000004</v>
      </c>
      <c r="IN159" s="4">
        <f t="shared" si="550"/>
        <v>200.02500000000001</v>
      </c>
      <c r="IO159" s="4">
        <f t="shared" si="551"/>
        <v>17002.125</v>
      </c>
      <c r="IP159" s="4" cm="1">
        <f t="array" ref="IP159">SUMPRODUCT(--(SUM(G159,AC159,AY159,BU159,CQ159,DM159,EI159,FE159,GA159,GW159,HS159,IO159)&gt;PARAMETRELER!$D$21:$D$24), (SUM(G159,AC159,AY159,BU159,CQ159,DM159,EI159,FE159,GA159,GW159,HS159,IO159)-PARAMETRELER!$D$21:$D$24), {0.15;0.05;0.07;0.08})-SUM($H$2,H159,AD159,AZ159,BV159,CR159,DN159,EJ159,FF159,GB159,GX159,HT159)</f>
        <v>3400.4249999999993</v>
      </c>
      <c r="IQ159" s="4">
        <f>PARAMETRELER!$D$19</f>
        <v>3400.4249999999993</v>
      </c>
      <c r="IR159" s="4">
        <f t="shared" si="552"/>
        <v>204025.5</v>
      </c>
      <c r="IS159" s="4">
        <f t="shared" si="553"/>
        <v>187023.375</v>
      </c>
      <c r="IT159" s="4">
        <f t="shared" si="554"/>
        <v>20002.5</v>
      </c>
      <c r="IU159" s="4">
        <f>PARAMETRELER!$D$6</f>
        <v>20002.5</v>
      </c>
      <c r="IV159" s="4">
        <f t="shared" si="555"/>
        <v>0</v>
      </c>
      <c r="IW159" s="4">
        <f>IF(IK159&lt;=PARAMETRELER!$D$6,0,IV159*0.00759)</f>
        <v>0</v>
      </c>
      <c r="IX159" s="20">
        <f t="shared" si="485"/>
        <v>17002.125</v>
      </c>
      <c r="IY159" s="21">
        <f t="shared" si="486"/>
        <v>4100.5124999999998</v>
      </c>
      <c r="IZ159" s="21">
        <f t="shared" si="487"/>
        <v>400.05</v>
      </c>
      <c r="JA159" s="22">
        <f t="shared" si="488"/>
        <v>24503.0625</v>
      </c>
      <c r="JB159" s="44">
        <f t="shared" si="489"/>
        <v>1000.125</v>
      </c>
      <c r="JC159" s="45">
        <f t="shared" si="490"/>
        <v>23502.9375</v>
      </c>
    </row>
    <row r="160" spans="1:263" ht="15.6" x14ac:dyDescent="0.3">
      <c r="A160" s="2">
        <v>158</v>
      </c>
      <c r="B160" s="2" t="str">
        <f>'YILLIK MALİYET RAPORU'!B160</f>
        <v xml:space="preserve"> AD SOYAD 158</v>
      </c>
      <c r="C160" s="7">
        <f>'YILLIK MALİYET RAPORU'!C160</f>
        <v>20002.5</v>
      </c>
      <c r="D160" s="11">
        <f>PARAMETRELER!$D$4</f>
        <v>150018.75</v>
      </c>
      <c r="E160" s="7">
        <f t="shared" si="491"/>
        <v>2800.3500000000004</v>
      </c>
      <c r="F160" s="7">
        <f t="shared" si="492"/>
        <v>200.02500000000001</v>
      </c>
      <c r="G160" s="7">
        <f t="shared" si="493"/>
        <v>17002.125</v>
      </c>
      <c r="H160" s="7" cm="1">
        <f t="array" ref="H160">SUMPRODUCT(--(SUM(G160:G160)&gt;PARAMETRELER!$D$21:$D$24), (SUM(G160:G160)-PARAMETRELER!$D$21:$D$24), {0.15;0.05;0.07;0.08})-SUM($H$2:$H$2)</f>
        <v>2550.3187499999999</v>
      </c>
      <c r="I160" s="7">
        <f>PARAMETRELER!$D$8</f>
        <v>2550.3187499999999</v>
      </c>
      <c r="J160" s="7">
        <f t="shared" si="379"/>
        <v>17002.125</v>
      </c>
      <c r="K160" s="7">
        <v>0</v>
      </c>
      <c r="L160" s="7">
        <f t="shared" si="494"/>
        <v>20002.5</v>
      </c>
      <c r="M160" s="5">
        <f>PARAMETRELER!$D$6</f>
        <v>20002.5</v>
      </c>
      <c r="N160" s="7">
        <f t="shared" si="502"/>
        <v>0</v>
      </c>
      <c r="O160" s="7">
        <f>IF(C160&lt;=PARAMETRELER!$D$6,0,N160*0.00759)</f>
        <v>0</v>
      </c>
      <c r="P160" s="20">
        <f t="shared" si="495"/>
        <v>17002.125</v>
      </c>
      <c r="Q160" s="21">
        <f t="shared" si="496"/>
        <v>4100.5124999999998</v>
      </c>
      <c r="R160" s="21">
        <f t="shared" si="497"/>
        <v>400.05</v>
      </c>
      <c r="S160" s="20">
        <f t="shared" si="498"/>
        <v>24503.0625</v>
      </c>
      <c r="T160" s="44">
        <f t="shared" si="499"/>
        <v>1000.125</v>
      </c>
      <c r="U160" s="45">
        <f t="shared" si="380"/>
        <v>23502.9375</v>
      </c>
      <c r="W160" s="2">
        <v>158</v>
      </c>
      <c r="X160" s="2" t="str">
        <f t="shared" si="500"/>
        <v xml:space="preserve"> AD SOYAD 158</v>
      </c>
      <c r="Y160" s="7">
        <f t="shared" si="501"/>
        <v>20002.5</v>
      </c>
      <c r="Z160" s="11">
        <f>PARAMETRELER!$D$4</f>
        <v>150018.75</v>
      </c>
      <c r="AA160" s="7">
        <f t="shared" si="381"/>
        <v>2800.3500000000004</v>
      </c>
      <c r="AB160" s="7">
        <f t="shared" si="382"/>
        <v>200.02500000000001</v>
      </c>
      <c r="AC160" s="7">
        <f t="shared" si="383"/>
        <v>17002.125</v>
      </c>
      <c r="AD160" s="7" cm="1">
        <f t="array" ref="AD160">SUMPRODUCT(--(SUM(G160,AC160)&gt;PARAMETRELER!$D$21:$D$24), (SUM(G160,AC160)-PARAMETRELER!$D$21:$D$24), {0.15;0.05;0.07;0.08})-SUM($H$2,H160)</f>
        <v>2550.3187499999999</v>
      </c>
      <c r="AE160" s="7">
        <f>PARAMETRELER!$D$9</f>
        <v>2550.3187499999999</v>
      </c>
      <c r="AF160" s="7">
        <f t="shared" si="384"/>
        <v>34004.25</v>
      </c>
      <c r="AG160" s="7">
        <f t="shared" si="385"/>
        <v>17002.125</v>
      </c>
      <c r="AH160" s="7">
        <f t="shared" si="386"/>
        <v>20002.5</v>
      </c>
      <c r="AI160" s="5">
        <f>PARAMETRELER!$D$6</f>
        <v>20002.5</v>
      </c>
      <c r="AJ160" s="7">
        <f t="shared" si="503"/>
        <v>0</v>
      </c>
      <c r="AK160" s="7">
        <f>IF(Y160&lt;=PARAMETRELER!$D$6,0,AJ160*0.00759)</f>
        <v>0</v>
      </c>
      <c r="AL160" s="20">
        <f t="shared" si="387"/>
        <v>17002.125</v>
      </c>
      <c r="AM160" s="21">
        <f t="shared" si="388"/>
        <v>4100.5124999999998</v>
      </c>
      <c r="AN160" s="21">
        <f t="shared" si="389"/>
        <v>400.05</v>
      </c>
      <c r="AO160" s="20">
        <f t="shared" si="390"/>
        <v>24503.0625</v>
      </c>
      <c r="AP160" s="44">
        <f t="shared" si="391"/>
        <v>1000.125</v>
      </c>
      <c r="AQ160" s="45">
        <f t="shared" si="392"/>
        <v>23502.9375</v>
      </c>
      <c r="AS160" s="2">
        <v>158</v>
      </c>
      <c r="AT160" s="2" t="str">
        <f t="shared" si="393"/>
        <v xml:space="preserve"> AD SOYAD 158</v>
      </c>
      <c r="AU160" s="7">
        <f t="shared" si="394"/>
        <v>20002.5</v>
      </c>
      <c r="AV160" s="11">
        <f>PARAMETRELER!$D$4</f>
        <v>150018.75</v>
      </c>
      <c r="AW160" s="7">
        <f t="shared" si="395"/>
        <v>2800.3500000000004</v>
      </c>
      <c r="AX160" s="7">
        <f t="shared" si="396"/>
        <v>200.02500000000001</v>
      </c>
      <c r="AY160" s="7">
        <f t="shared" si="397"/>
        <v>17002.125</v>
      </c>
      <c r="AZ160" s="7" cm="1">
        <f t="array" ref="AZ160">SUMPRODUCT(--(SUM(G160,AC160,AY160)&gt;PARAMETRELER!$D$21:$D$24), (SUM(G160,AC160,AY160)-PARAMETRELER!$D$21:$D$24), {0.15;0.05;0.07;0.08})-SUM($H$2,H160,AD160)</f>
        <v>2550.3187499999995</v>
      </c>
      <c r="BA160" s="7">
        <f>PARAMETRELER!$D$10</f>
        <v>2550.3187499999995</v>
      </c>
      <c r="BB160" s="7">
        <f t="shared" si="398"/>
        <v>51006.375</v>
      </c>
      <c r="BC160" s="7">
        <f t="shared" si="399"/>
        <v>34004.25</v>
      </c>
      <c r="BD160" s="7">
        <f t="shared" si="400"/>
        <v>20002.5</v>
      </c>
      <c r="BE160" s="5">
        <f>PARAMETRELER!$D$6</f>
        <v>20002.5</v>
      </c>
      <c r="BF160" s="7">
        <f t="shared" si="504"/>
        <v>0</v>
      </c>
      <c r="BG160" s="7">
        <f>IF(AU160&lt;=PARAMETRELER!$D$6,0,BF160*0.00759)</f>
        <v>0</v>
      </c>
      <c r="BH160" s="20">
        <f t="shared" si="401"/>
        <v>17002.125</v>
      </c>
      <c r="BI160" s="21">
        <f t="shared" si="402"/>
        <v>4100.5124999999998</v>
      </c>
      <c r="BJ160" s="21">
        <f t="shared" si="403"/>
        <v>400.05</v>
      </c>
      <c r="BK160" s="20">
        <f t="shared" si="404"/>
        <v>24503.0625</v>
      </c>
      <c r="BL160" s="44">
        <f t="shared" si="405"/>
        <v>1000.125</v>
      </c>
      <c r="BM160" s="45">
        <f t="shared" si="406"/>
        <v>23502.9375</v>
      </c>
      <c r="BO160" s="2">
        <v>158</v>
      </c>
      <c r="BP160" s="2" t="str">
        <f t="shared" si="407"/>
        <v xml:space="preserve"> AD SOYAD 158</v>
      </c>
      <c r="BQ160" s="7">
        <f t="shared" si="408"/>
        <v>20002.5</v>
      </c>
      <c r="BR160" s="11">
        <f>PARAMETRELER!$D$4</f>
        <v>150018.75</v>
      </c>
      <c r="BS160" s="7">
        <f t="shared" si="409"/>
        <v>2800.3500000000004</v>
      </c>
      <c r="BT160" s="7">
        <f t="shared" si="410"/>
        <v>200.02500000000001</v>
      </c>
      <c r="BU160" s="7">
        <f t="shared" si="411"/>
        <v>17002.125</v>
      </c>
      <c r="BV160" s="7" cm="1">
        <f t="array" ref="BV160">SUMPRODUCT(--(SUM(G160,AC160,AY160,BU160)&gt;PARAMETRELER!$D$21:$D$24), (SUM(G160,AC160,AY160,BU160)-PARAMETRELER!$D$21:$D$24), {0.15;0.05;0.07;0.08})-SUM($H$2,H160,AD160,AZ160)</f>
        <v>2550.3187500000004</v>
      </c>
      <c r="BW160" s="7">
        <f>PARAMETRELER!$D$11</f>
        <v>2550.3187500000004</v>
      </c>
      <c r="BX160" s="7">
        <f t="shared" si="412"/>
        <v>68008.5</v>
      </c>
      <c r="BY160" s="7">
        <f t="shared" si="413"/>
        <v>51006.375</v>
      </c>
      <c r="BZ160" s="7">
        <f t="shared" si="414"/>
        <v>20002.5</v>
      </c>
      <c r="CA160" s="5">
        <f>PARAMETRELER!$D$6</f>
        <v>20002.5</v>
      </c>
      <c r="CB160" s="7">
        <f t="shared" si="505"/>
        <v>0</v>
      </c>
      <c r="CC160" s="7">
        <f>IF(BQ160&lt;=PARAMETRELER!$D$6,0,CB160*0.00759)</f>
        <v>0</v>
      </c>
      <c r="CD160" s="20">
        <f t="shared" si="415"/>
        <v>17002.125</v>
      </c>
      <c r="CE160" s="21">
        <f t="shared" si="416"/>
        <v>4100.5124999999998</v>
      </c>
      <c r="CF160" s="21">
        <f t="shared" si="417"/>
        <v>400.05</v>
      </c>
      <c r="CG160" s="20">
        <f t="shared" si="418"/>
        <v>24503.0625</v>
      </c>
      <c r="CH160" s="44">
        <f t="shared" si="419"/>
        <v>1000.125</v>
      </c>
      <c r="CI160" s="45">
        <f t="shared" si="420"/>
        <v>23502.9375</v>
      </c>
      <c r="CK160" s="2">
        <v>158</v>
      </c>
      <c r="CL160" s="2" t="str">
        <f t="shared" si="421"/>
        <v xml:space="preserve"> AD SOYAD 158</v>
      </c>
      <c r="CM160" s="7">
        <f t="shared" si="422"/>
        <v>20002.5</v>
      </c>
      <c r="CN160" s="11">
        <f>PARAMETRELER!$D$4</f>
        <v>150018.75</v>
      </c>
      <c r="CO160" s="7">
        <f t="shared" si="423"/>
        <v>2800.3500000000004</v>
      </c>
      <c r="CP160" s="7">
        <f t="shared" si="424"/>
        <v>200.02500000000001</v>
      </c>
      <c r="CQ160" s="7">
        <f t="shared" si="425"/>
        <v>17002.125</v>
      </c>
      <c r="CR160" s="7" cm="1">
        <f t="array" ref="CR160">SUMPRODUCT(--(SUM(G160,AC160,AY160,BU160,CQ160)&gt;PARAMETRELER!$D$21:$D$24), (SUM(G160,AC160,AY160,BU160,CQ160)-PARAMETRELER!$D$21:$D$24), {0.15;0.05;0.07;0.08})-SUM($H$2,H160,AD160,AZ160,BV160)</f>
        <v>2550.3187500000004</v>
      </c>
      <c r="CS160" s="7">
        <f>PARAMETRELER!$D$12</f>
        <v>2550.3187500000004</v>
      </c>
      <c r="CT160" s="7">
        <f t="shared" si="426"/>
        <v>85010.625</v>
      </c>
      <c r="CU160" s="7">
        <f t="shared" si="427"/>
        <v>68008.5</v>
      </c>
      <c r="CV160" s="7">
        <f t="shared" si="428"/>
        <v>20002.5</v>
      </c>
      <c r="CW160" s="5">
        <f>PARAMETRELER!$D$6</f>
        <v>20002.5</v>
      </c>
      <c r="CX160" s="7">
        <f t="shared" si="506"/>
        <v>0</v>
      </c>
      <c r="CY160" s="7">
        <f>IF(CM160&lt;=PARAMETRELER!$D$6,0,CX160*0.00759)</f>
        <v>0</v>
      </c>
      <c r="CZ160" s="20">
        <f t="shared" si="429"/>
        <v>17002.125</v>
      </c>
      <c r="DA160" s="21">
        <f t="shared" si="430"/>
        <v>4100.5124999999998</v>
      </c>
      <c r="DB160" s="21">
        <f t="shared" si="431"/>
        <v>400.05</v>
      </c>
      <c r="DC160" s="20">
        <f t="shared" si="432"/>
        <v>24503.0625</v>
      </c>
      <c r="DD160" s="44">
        <f t="shared" si="433"/>
        <v>1000.125</v>
      </c>
      <c r="DE160" s="45">
        <f t="shared" si="434"/>
        <v>23502.9375</v>
      </c>
      <c r="DG160" s="2">
        <v>158</v>
      </c>
      <c r="DH160" s="2" t="str">
        <f t="shared" si="435"/>
        <v xml:space="preserve"> AD SOYAD 158</v>
      </c>
      <c r="DI160" s="7">
        <f t="shared" si="436"/>
        <v>20002.5</v>
      </c>
      <c r="DJ160" s="11">
        <f>PARAMETRELER!$D$4</f>
        <v>150018.75</v>
      </c>
      <c r="DK160" s="7">
        <f t="shared" si="437"/>
        <v>2800.3500000000004</v>
      </c>
      <c r="DL160" s="7">
        <f t="shared" si="438"/>
        <v>200.02500000000001</v>
      </c>
      <c r="DM160" s="7">
        <f t="shared" si="439"/>
        <v>17002.125</v>
      </c>
      <c r="DN160" s="7" cm="1">
        <f t="array" ref="DN160">SUMPRODUCT(--(SUM(G160,AC160,AY160,BU160,CQ160,DM160)&gt;PARAMETRELER!$D$21:$D$24), (SUM(G160,AC160,AY160,BU160,CQ160,DM160)-PARAMETRELER!$D$21:$D$24), {0.15;0.05;0.07;0.08})-SUM($H$2,H160,AD160,AZ160,BV160,CR160)</f>
        <v>2550.3187499999985</v>
      </c>
      <c r="DO160" s="7">
        <f>PARAMETRELER!$D$13</f>
        <v>2550.3187499999985</v>
      </c>
      <c r="DP160" s="7">
        <f t="shared" si="440"/>
        <v>102012.75</v>
      </c>
      <c r="DQ160" s="7">
        <f t="shared" si="441"/>
        <v>85010.625</v>
      </c>
      <c r="DR160" s="7">
        <f t="shared" si="442"/>
        <v>20002.5</v>
      </c>
      <c r="DS160" s="5">
        <f>PARAMETRELER!$D$6</f>
        <v>20002.5</v>
      </c>
      <c r="DT160" s="7">
        <f t="shared" si="507"/>
        <v>0</v>
      </c>
      <c r="DU160" s="7">
        <f>IF(DI160&lt;=PARAMETRELER!$D$6,0,DT160*0.00759)</f>
        <v>0</v>
      </c>
      <c r="DV160" s="20">
        <f t="shared" si="443"/>
        <v>17002.125</v>
      </c>
      <c r="DW160" s="21">
        <f t="shared" si="444"/>
        <v>4100.5124999999998</v>
      </c>
      <c r="DX160" s="21">
        <f t="shared" si="445"/>
        <v>400.05</v>
      </c>
      <c r="DY160" s="20">
        <f t="shared" si="446"/>
        <v>24503.0625</v>
      </c>
      <c r="DZ160" s="44">
        <f t="shared" si="447"/>
        <v>1000.125</v>
      </c>
      <c r="EA160" s="45">
        <f t="shared" si="448"/>
        <v>23502.9375</v>
      </c>
      <c r="EC160" s="2">
        <v>158</v>
      </c>
      <c r="ED160" s="2" t="str">
        <f t="shared" si="449"/>
        <v xml:space="preserve"> AD SOYAD 158</v>
      </c>
      <c r="EE160" s="7">
        <f t="shared" si="508"/>
        <v>20002.5</v>
      </c>
      <c r="EF160" s="11">
        <f>PARAMETRELER!$D$4</f>
        <v>150018.75</v>
      </c>
      <c r="EG160" s="7">
        <f t="shared" si="509"/>
        <v>2800.3500000000004</v>
      </c>
      <c r="EH160" s="7">
        <f t="shared" si="510"/>
        <v>200.02500000000001</v>
      </c>
      <c r="EI160" s="7">
        <f t="shared" si="511"/>
        <v>17002.125</v>
      </c>
      <c r="EJ160" s="7" cm="1">
        <f t="array" ref="EJ160">SUMPRODUCT(--(SUM(G160,AC160,AY160,BU160,CQ160,DM160,EI160)&gt;PARAMETRELER!$D$21:$D$24), (SUM(G160,AC160,AY160,BU160,CQ160,DM160,EI160)-PARAMETRELER!$D$21:$D$24), {0.15;0.05;0.07;0.08})-SUM($H$2,H160,AD160,AZ160,BV160,CR160,DN160)</f>
        <v>3001.0625000000036</v>
      </c>
      <c r="EK160" s="7">
        <f>PARAMETRELER!$D$14</f>
        <v>3001.0625000000036</v>
      </c>
      <c r="EL160" s="7">
        <f t="shared" si="512"/>
        <v>119014.875</v>
      </c>
      <c r="EM160" s="7">
        <f t="shared" si="513"/>
        <v>102012.75</v>
      </c>
      <c r="EN160" s="7">
        <f t="shared" si="514"/>
        <v>20002.5</v>
      </c>
      <c r="EO160" s="5">
        <f>PARAMETRELER!$D$6</f>
        <v>20002.5</v>
      </c>
      <c r="EP160" s="7">
        <f t="shared" si="515"/>
        <v>0</v>
      </c>
      <c r="EQ160" s="7">
        <f>IF(EE160&lt;=PARAMETRELER!$D$6,0,EP160*0.00759)</f>
        <v>0</v>
      </c>
      <c r="ER160" s="20">
        <f t="shared" si="450"/>
        <v>17002.125</v>
      </c>
      <c r="ES160" s="21">
        <f t="shared" si="451"/>
        <v>4100.5124999999998</v>
      </c>
      <c r="ET160" s="21">
        <f t="shared" si="452"/>
        <v>400.05</v>
      </c>
      <c r="EU160" s="20">
        <f t="shared" si="453"/>
        <v>24503.0625</v>
      </c>
      <c r="EV160" s="44">
        <f t="shared" si="454"/>
        <v>1000.125</v>
      </c>
      <c r="EW160" s="45">
        <f t="shared" si="455"/>
        <v>23502.9375</v>
      </c>
      <c r="EY160" s="2">
        <v>158</v>
      </c>
      <c r="EZ160" s="2" t="str">
        <f t="shared" si="456"/>
        <v xml:space="preserve"> AD SOYAD 158</v>
      </c>
      <c r="FA160" s="7">
        <f t="shared" si="516"/>
        <v>20002.5</v>
      </c>
      <c r="FB160" s="11">
        <f>PARAMETRELER!$D$4</f>
        <v>150018.75</v>
      </c>
      <c r="FC160" s="7">
        <f t="shared" si="517"/>
        <v>2800.3500000000004</v>
      </c>
      <c r="FD160" s="7">
        <f t="shared" si="518"/>
        <v>200.02500000000001</v>
      </c>
      <c r="FE160" s="7">
        <f t="shared" si="519"/>
        <v>17002.125</v>
      </c>
      <c r="FF160" s="7" cm="1">
        <f t="array" ref="FF160">SUMPRODUCT(--(SUM(G160,AC160,AY160,BU160,CQ160,DM160,EI160,FE160)&gt;PARAMETRELER!$D$21:$D$24), (SUM(G160,AC160,AY160,BU160,CQ160,DM160,EI160,FE160)-PARAMETRELER!$D$21:$D$24), {0.15;0.05;0.07;0.08})-SUM($H$2,H160,AD160,AZ160,BV160,CR160,DN160,EJ160)</f>
        <v>3400.4249999999956</v>
      </c>
      <c r="FG160" s="7">
        <f>PARAMETRELER!$D$15</f>
        <v>3400.4249999999956</v>
      </c>
      <c r="FH160" s="7">
        <f t="shared" si="520"/>
        <v>136017</v>
      </c>
      <c r="FI160" s="7">
        <f t="shared" si="521"/>
        <v>119014.875</v>
      </c>
      <c r="FJ160" s="7">
        <f t="shared" si="522"/>
        <v>20002.5</v>
      </c>
      <c r="FK160" s="5">
        <f>PARAMETRELER!$D$6</f>
        <v>20002.5</v>
      </c>
      <c r="FL160" s="7">
        <f t="shared" si="523"/>
        <v>0</v>
      </c>
      <c r="FM160" s="7">
        <f>IF(FA160&lt;=PARAMETRELER!$D$6,0,FL160*0.00759)</f>
        <v>0</v>
      </c>
      <c r="FN160" s="20">
        <f t="shared" si="457"/>
        <v>17002.125</v>
      </c>
      <c r="FO160" s="21">
        <f t="shared" si="458"/>
        <v>4100.5124999999998</v>
      </c>
      <c r="FP160" s="21">
        <f t="shared" si="459"/>
        <v>400.05</v>
      </c>
      <c r="FQ160" s="20">
        <f t="shared" si="460"/>
        <v>24503.0625</v>
      </c>
      <c r="FR160" s="44">
        <f t="shared" si="461"/>
        <v>1000.125</v>
      </c>
      <c r="FS160" s="45">
        <f t="shared" si="462"/>
        <v>23502.9375</v>
      </c>
      <c r="FU160" s="2">
        <v>158</v>
      </c>
      <c r="FV160" s="2" t="str">
        <f t="shared" si="463"/>
        <v xml:space="preserve"> AD SOYAD 158</v>
      </c>
      <c r="FW160" s="7">
        <f t="shared" si="524"/>
        <v>20002.5</v>
      </c>
      <c r="FX160" s="11">
        <f>PARAMETRELER!$D$4</f>
        <v>150018.75</v>
      </c>
      <c r="FY160" s="7">
        <f t="shared" si="525"/>
        <v>2800.3500000000004</v>
      </c>
      <c r="FZ160" s="7">
        <f t="shared" si="526"/>
        <v>200.02500000000001</v>
      </c>
      <c r="GA160" s="7">
        <f t="shared" si="527"/>
        <v>17002.125</v>
      </c>
      <c r="GB160" s="7" cm="1">
        <f t="array" ref="GB160">SUMPRODUCT(--(SUM(G160,AC160,AY160,BU160,CQ160,DM160,EI160,FE160,GA160)&gt;PARAMETRELER!$D$21:$D$24), (SUM(G160,AC160,AY160,BU160,CQ160,DM160,EI160,FE160,GA160)-PARAMETRELER!$D$21:$D$24), {0.15;0.05;0.07;0.08})-SUM($H$2,H160,AD160,AZ160,BV160,CR160,DN160,EJ160,FF160)</f>
        <v>3400.4249999999993</v>
      </c>
      <c r="GC160" s="7">
        <f>PARAMETRELER!$D$16</f>
        <v>3400.4249999999993</v>
      </c>
      <c r="GD160" s="7">
        <f t="shared" si="528"/>
        <v>153019.125</v>
      </c>
      <c r="GE160" s="7">
        <f t="shared" si="529"/>
        <v>136017</v>
      </c>
      <c r="GF160" s="7">
        <f t="shared" si="530"/>
        <v>20002.5</v>
      </c>
      <c r="GG160" s="5">
        <f>PARAMETRELER!$D$6</f>
        <v>20002.5</v>
      </c>
      <c r="GH160" s="7">
        <f t="shared" si="531"/>
        <v>0</v>
      </c>
      <c r="GI160" s="7">
        <f>IF(FW160&lt;=PARAMETRELER!$D$6,0,GH160*0.00759)</f>
        <v>0</v>
      </c>
      <c r="GJ160" s="20">
        <f t="shared" si="464"/>
        <v>17002.125</v>
      </c>
      <c r="GK160" s="21">
        <f t="shared" si="465"/>
        <v>4100.5124999999998</v>
      </c>
      <c r="GL160" s="21">
        <f t="shared" si="466"/>
        <v>400.05</v>
      </c>
      <c r="GM160" s="20">
        <f t="shared" si="467"/>
        <v>24503.0625</v>
      </c>
      <c r="GN160" s="44">
        <f t="shared" si="468"/>
        <v>1000.125</v>
      </c>
      <c r="GO160" s="45">
        <f t="shared" si="469"/>
        <v>23502.9375</v>
      </c>
      <c r="GQ160" s="2">
        <v>158</v>
      </c>
      <c r="GR160" s="2" t="str">
        <f t="shared" si="470"/>
        <v xml:space="preserve"> AD SOYAD 158</v>
      </c>
      <c r="GS160" s="7">
        <f t="shared" si="532"/>
        <v>20002.5</v>
      </c>
      <c r="GT160" s="11">
        <f>PARAMETRELER!$D$4</f>
        <v>150018.75</v>
      </c>
      <c r="GU160" s="7">
        <f t="shared" si="533"/>
        <v>2800.3500000000004</v>
      </c>
      <c r="GV160" s="7">
        <f t="shared" si="534"/>
        <v>200.02500000000001</v>
      </c>
      <c r="GW160" s="7">
        <f t="shared" si="535"/>
        <v>17002.125</v>
      </c>
      <c r="GX160" s="7" cm="1">
        <f t="array" ref="GX160">SUMPRODUCT(--(SUM(G160,AC160,AY160,BU160,CQ160,DM160,EI160,FE160,GA160,GW160)&gt;PARAMETRELER!$D$21:$D$24), (SUM(G160,AC160,AY160,BU160,CQ160,DM160,EI160,FE160,GA160,GW160)-PARAMETRELER!$D$21:$D$24), {0.15;0.05;0.07;0.08})-SUM($H$2,H160,AD160,AZ160,BV160,CR160,DN160,EJ160,FF160,GB160)</f>
        <v>3400.4250000000029</v>
      </c>
      <c r="GY160" s="7">
        <f>PARAMETRELER!$D$17</f>
        <v>3400.4250000000029</v>
      </c>
      <c r="GZ160" s="7">
        <f t="shared" si="536"/>
        <v>170021.25</v>
      </c>
      <c r="HA160" s="7">
        <f t="shared" si="537"/>
        <v>153019.125</v>
      </c>
      <c r="HB160" s="7">
        <f t="shared" si="538"/>
        <v>20002.5</v>
      </c>
      <c r="HC160" s="5">
        <f>PARAMETRELER!$D$6</f>
        <v>20002.5</v>
      </c>
      <c r="HD160" s="7">
        <f t="shared" si="539"/>
        <v>0</v>
      </c>
      <c r="HE160" s="7">
        <f>IF(GS160&lt;=PARAMETRELER!$D$6,0,HD160*0.00759)</f>
        <v>0</v>
      </c>
      <c r="HF160" s="20">
        <f t="shared" si="471"/>
        <v>17002.125</v>
      </c>
      <c r="HG160" s="21">
        <f t="shared" si="472"/>
        <v>4100.5124999999998</v>
      </c>
      <c r="HH160" s="21">
        <f t="shared" si="473"/>
        <v>400.05</v>
      </c>
      <c r="HI160" s="20">
        <f t="shared" si="474"/>
        <v>24503.0625</v>
      </c>
      <c r="HJ160" s="44">
        <f t="shared" si="475"/>
        <v>1000.125</v>
      </c>
      <c r="HK160" s="45">
        <f t="shared" si="476"/>
        <v>23502.9375</v>
      </c>
      <c r="HM160" s="2">
        <v>158</v>
      </c>
      <c r="HN160" s="2" t="str">
        <f t="shared" si="477"/>
        <v xml:space="preserve"> AD SOYAD 158</v>
      </c>
      <c r="HO160" s="7">
        <f t="shared" si="540"/>
        <v>20002.5</v>
      </c>
      <c r="HP160" s="11">
        <f>PARAMETRELER!$D$4</f>
        <v>150018.75</v>
      </c>
      <c r="HQ160" s="7">
        <f t="shared" si="541"/>
        <v>2800.3500000000004</v>
      </c>
      <c r="HR160" s="7">
        <f t="shared" si="542"/>
        <v>200.02500000000001</v>
      </c>
      <c r="HS160" s="7">
        <f t="shared" si="543"/>
        <v>17002.125</v>
      </c>
      <c r="HT160" s="7" cm="1">
        <f t="array" ref="HT160">SUMPRODUCT(--(SUM(G160,AC160,AY160,BU160,CQ160,DM160,EI160,FE160,GA160,GW160,HS160)&gt;PARAMETRELER!$D$21:$D$24), (SUM(G160,AC160,AY160,BU160,CQ160,DM160,EI160,FE160,GA160,GW160,HS160)-PARAMETRELER!$D$21:$D$24), {0.15;0.05;0.07;0.08})-SUM($H$2,H160,AD160,AZ160,BV160,CR160,DN160,EJ160,FF160,GB160,GX160)</f>
        <v>3400.4249999999993</v>
      </c>
      <c r="HU160" s="7">
        <f>PARAMETRELER!$D$18</f>
        <v>3400.4249999999993</v>
      </c>
      <c r="HV160" s="7">
        <f t="shared" si="544"/>
        <v>187023.375</v>
      </c>
      <c r="HW160" s="7">
        <f t="shared" si="545"/>
        <v>170021.25</v>
      </c>
      <c r="HX160" s="7">
        <f t="shared" si="546"/>
        <v>20002.5</v>
      </c>
      <c r="HY160" s="5">
        <f>PARAMETRELER!$D$6</f>
        <v>20002.5</v>
      </c>
      <c r="HZ160" s="7">
        <f t="shared" si="547"/>
        <v>0</v>
      </c>
      <c r="IA160" s="7">
        <f>IF(HO160&lt;=PARAMETRELER!$D$6,0,HZ160*0.00759)</f>
        <v>0</v>
      </c>
      <c r="IB160" s="20">
        <f t="shared" si="478"/>
        <v>17002.125</v>
      </c>
      <c r="IC160" s="21">
        <f t="shared" si="479"/>
        <v>4100.5124999999998</v>
      </c>
      <c r="ID160" s="21">
        <f t="shared" si="480"/>
        <v>400.05</v>
      </c>
      <c r="IE160" s="20">
        <f t="shared" si="481"/>
        <v>24503.0625</v>
      </c>
      <c r="IF160" s="44">
        <f t="shared" si="482"/>
        <v>1000.125</v>
      </c>
      <c r="IG160" s="45">
        <f t="shared" si="483"/>
        <v>23502.9375</v>
      </c>
      <c r="II160" s="2">
        <v>158</v>
      </c>
      <c r="IJ160" s="2" t="str">
        <f t="shared" si="484"/>
        <v xml:space="preserve"> AD SOYAD 158</v>
      </c>
      <c r="IK160" s="7">
        <f t="shared" si="548"/>
        <v>20002.5</v>
      </c>
      <c r="IL160" s="11">
        <f>PARAMETRELER!$D$4</f>
        <v>150018.75</v>
      </c>
      <c r="IM160" s="7">
        <f t="shared" si="549"/>
        <v>2800.3500000000004</v>
      </c>
      <c r="IN160" s="7">
        <f t="shared" si="550"/>
        <v>200.02500000000001</v>
      </c>
      <c r="IO160" s="7">
        <f t="shared" si="551"/>
        <v>17002.125</v>
      </c>
      <c r="IP160" s="7" cm="1">
        <f t="array" ref="IP160">SUMPRODUCT(--(SUM(G160,AC160,AY160,BU160,CQ160,DM160,EI160,FE160,GA160,GW160,HS160,IO160)&gt;PARAMETRELER!$D$21:$D$24), (SUM(G160,AC160,AY160,BU160,CQ160,DM160,EI160,FE160,GA160,GW160,HS160,IO160)-PARAMETRELER!$D$21:$D$24), {0.15;0.05;0.07;0.08})-SUM($H$2,H160,AD160,AZ160,BV160,CR160,DN160,EJ160,FF160,GB160,GX160,HT160)</f>
        <v>3400.4249999999993</v>
      </c>
      <c r="IQ160" s="7">
        <f>PARAMETRELER!$D$19</f>
        <v>3400.4249999999993</v>
      </c>
      <c r="IR160" s="7">
        <f t="shared" si="552"/>
        <v>204025.5</v>
      </c>
      <c r="IS160" s="7">
        <f t="shared" si="553"/>
        <v>187023.375</v>
      </c>
      <c r="IT160" s="7">
        <f t="shared" si="554"/>
        <v>20002.5</v>
      </c>
      <c r="IU160" s="5">
        <f>PARAMETRELER!$D$6</f>
        <v>20002.5</v>
      </c>
      <c r="IV160" s="7">
        <f t="shared" si="555"/>
        <v>0</v>
      </c>
      <c r="IW160" s="7">
        <f>IF(IK160&lt;=PARAMETRELER!$D$6,0,IV160*0.00759)</f>
        <v>0</v>
      </c>
      <c r="IX160" s="20">
        <f t="shared" si="485"/>
        <v>17002.125</v>
      </c>
      <c r="IY160" s="21">
        <f t="shared" si="486"/>
        <v>4100.5124999999998</v>
      </c>
      <c r="IZ160" s="21">
        <f t="shared" si="487"/>
        <v>400.05</v>
      </c>
      <c r="JA160" s="20">
        <f t="shared" si="488"/>
        <v>24503.0625</v>
      </c>
      <c r="JB160" s="44">
        <f t="shared" si="489"/>
        <v>1000.125</v>
      </c>
      <c r="JC160" s="45">
        <f t="shared" si="490"/>
        <v>23502.9375</v>
      </c>
    </row>
    <row r="161" spans="1:263" ht="15.6" x14ac:dyDescent="0.3">
      <c r="A161" s="3">
        <v>159</v>
      </c>
      <c r="B161" s="3" t="str">
        <f>'YILLIK MALİYET RAPORU'!B161</f>
        <v xml:space="preserve"> AD SOYAD 159</v>
      </c>
      <c r="C161" s="4">
        <f>'YILLIK MALİYET RAPORU'!C161</f>
        <v>20002.5</v>
      </c>
      <c r="D161" s="4">
        <f>PARAMETRELER!$D$4</f>
        <v>150018.75</v>
      </c>
      <c r="E161" s="4">
        <f t="shared" si="491"/>
        <v>2800.3500000000004</v>
      </c>
      <c r="F161" s="4">
        <f t="shared" si="492"/>
        <v>200.02500000000001</v>
      </c>
      <c r="G161" s="4">
        <f t="shared" si="493"/>
        <v>17002.125</v>
      </c>
      <c r="H161" s="4" cm="1">
        <f t="array" ref="H161">SUMPRODUCT(--(SUM(G161:G161)&gt;PARAMETRELER!$D$21:$D$24), (SUM(G161:G161)-PARAMETRELER!$D$21:$D$24), {0.15;0.05;0.07;0.08})-SUM($H$2:$H$2)</f>
        <v>2550.3187499999999</v>
      </c>
      <c r="I161" s="4">
        <f>PARAMETRELER!$D$8</f>
        <v>2550.3187499999999</v>
      </c>
      <c r="J161" s="4">
        <f t="shared" si="379"/>
        <v>17002.125</v>
      </c>
      <c r="K161" s="4">
        <v>0</v>
      </c>
      <c r="L161" s="4">
        <f t="shared" si="494"/>
        <v>20002.5</v>
      </c>
      <c r="M161" s="4">
        <f>PARAMETRELER!$D$6</f>
        <v>20002.5</v>
      </c>
      <c r="N161" s="4">
        <f t="shared" si="502"/>
        <v>0</v>
      </c>
      <c r="O161" s="4">
        <f>IF(C161&lt;=PARAMETRELER!$D$6,0,N161*0.00759)</f>
        <v>0</v>
      </c>
      <c r="P161" s="20">
        <f t="shared" si="495"/>
        <v>17002.125</v>
      </c>
      <c r="Q161" s="21">
        <f t="shared" si="496"/>
        <v>4100.5124999999998</v>
      </c>
      <c r="R161" s="21">
        <f t="shared" si="497"/>
        <v>400.05</v>
      </c>
      <c r="S161" s="22">
        <f t="shared" si="498"/>
        <v>24503.0625</v>
      </c>
      <c r="T161" s="44">
        <f t="shared" si="499"/>
        <v>1000.125</v>
      </c>
      <c r="U161" s="45">
        <f t="shared" si="380"/>
        <v>23502.9375</v>
      </c>
      <c r="W161" s="3">
        <v>159</v>
      </c>
      <c r="X161" s="3" t="str">
        <f t="shared" si="500"/>
        <v xml:space="preserve"> AD SOYAD 159</v>
      </c>
      <c r="Y161" s="4">
        <f t="shared" si="501"/>
        <v>20002.5</v>
      </c>
      <c r="Z161" s="4">
        <f>PARAMETRELER!$D$4</f>
        <v>150018.75</v>
      </c>
      <c r="AA161" s="4">
        <f t="shared" si="381"/>
        <v>2800.3500000000004</v>
      </c>
      <c r="AB161" s="4">
        <f t="shared" si="382"/>
        <v>200.02500000000001</v>
      </c>
      <c r="AC161" s="4">
        <f t="shared" si="383"/>
        <v>17002.125</v>
      </c>
      <c r="AD161" s="4" cm="1">
        <f t="array" ref="AD161">SUMPRODUCT(--(SUM(G161,AC161)&gt;PARAMETRELER!$D$21:$D$24), (SUM(G161,AC161)-PARAMETRELER!$D$21:$D$24), {0.15;0.05;0.07;0.08})-SUM($H$2,H161)</f>
        <v>2550.3187499999999</v>
      </c>
      <c r="AE161" s="4">
        <f>PARAMETRELER!$D$9</f>
        <v>2550.3187499999999</v>
      </c>
      <c r="AF161" s="4">
        <f t="shared" si="384"/>
        <v>34004.25</v>
      </c>
      <c r="AG161" s="4">
        <f t="shared" si="385"/>
        <v>17002.125</v>
      </c>
      <c r="AH161" s="4">
        <f t="shared" si="386"/>
        <v>20002.5</v>
      </c>
      <c r="AI161" s="4">
        <f>PARAMETRELER!$D$6</f>
        <v>20002.5</v>
      </c>
      <c r="AJ161" s="4">
        <f t="shared" si="503"/>
        <v>0</v>
      </c>
      <c r="AK161" s="4">
        <f>IF(Y161&lt;=PARAMETRELER!$D$6,0,AJ161*0.00759)</f>
        <v>0</v>
      </c>
      <c r="AL161" s="20">
        <f t="shared" si="387"/>
        <v>17002.125</v>
      </c>
      <c r="AM161" s="21">
        <f t="shared" si="388"/>
        <v>4100.5124999999998</v>
      </c>
      <c r="AN161" s="21">
        <f t="shared" si="389"/>
        <v>400.05</v>
      </c>
      <c r="AO161" s="22">
        <f t="shared" si="390"/>
        <v>24503.0625</v>
      </c>
      <c r="AP161" s="44">
        <f t="shared" si="391"/>
        <v>1000.125</v>
      </c>
      <c r="AQ161" s="45">
        <f t="shared" si="392"/>
        <v>23502.9375</v>
      </c>
      <c r="AS161" s="3">
        <v>159</v>
      </c>
      <c r="AT161" s="3" t="str">
        <f t="shared" si="393"/>
        <v xml:space="preserve"> AD SOYAD 159</v>
      </c>
      <c r="AU161" s="4">
        <f t="shared" si="394"/>
        <v>20002.5</v>
      </c>
      <c r="AV161" s="4">
        <f>PARAMETRELER!$D$4</f>
        <v>150018.75</v>
      </c>
      <c r="AW161" s="4">
        <f t="shared" si="395"/>
        <v>2800.3500000000004</v>
      </c>
      <c r="AX161" s="4">
        <f t="shared" si="396"/>
        <v>200.02500000000001</v>
      </c>
      <c r="AY161" s="4">
        <f t="shared" si="397"/>
        <v>17002.125</v>
      </c>
      <c r="AZ161" s="4" cm="1">
        <f t="array" ref="AZ161">SUMPRODUCT(--(SUM(G161,AC161,AY161)&gt;PARAMETRELER!$D$21:$D$24), (SUM(G161,AC161,AY161)-PARAMETRELER!$D$21:$D$24), {0.15;0.05;0.07;0.08})-SUM($H$2,H161,AD161)</f>
        <v>2550.3187499999995</v>
      </c>
      <c r="BA161" s="4">
        <f>PARAMETRELER!$D$10</f>
        <v>2550.3187499999995</v>
      </c>
      <c r="BB161" s="4">
        <f t="shared" si="398"/>
        <v>51006.375</v>
      </c>
      <c r="BC161" s="4">
        <f t="shared" si="399"/>
        <v>34004.25</v>
      </c>
      <c r="BD161" s="4">
        <f t="shared" si="400"/>
        <v>20002.5</v>
      </c>
      <c r="BE161" s="4">
        <f>PARAMETRELER!$D$6</f>
        <v>20002.5</v>
      </c>
      <c r="BF161" s="4">
        <f t="shared" si="504"/>
        <v>0</v>
      </c>
      <c r="BG161" s="4">
        <f>IF(AU161&lt;=PARAMETRELER!$D$6,0,BF161*0.00759)</f>
        <v>0</v>
      </c>
      <c r="BH161" s="20">
        <f t="shared" si="401"/>
        <v>17002.125</v>
      </c>
      <c r="BI161" s="21">
        <f t="shared" si="402"/>
        <v>4100.5124999999998</v>
      </c>
      <c r="BJ161" s="21">
        <f t="shared" si="403"/>
        <v>400.05</v>
      </c>
      <c r="BK161" s="22">
        <f t="shared" si="404"/>
        <v>24503.0625</v>
      </c>
      <c r="BL161" s="44">
        <f t="shared" si="405"/>
        <v>1000.125</v>
      </c>
      <c r="BM161" s="45">
        <f t="shared" si="406"/>
        <v>23502.9375</v>
      </c>
      <c r="BO161" s="3">
        <v>159</v>
      </c>
      <c r="BP161" s="3" t="str">
        <f t="shared" si="407"/>
        <v xml:space="preserve"> AD SOYAD 159</v>
      </c>
      <c r="BQ161" s="4">
        <f t="shared" si="408"/>
        <v>20002.5</v>
      </c>
      <c r="BR161" s="4">
        <f>PARAMETRELER!$D$4</f>
        <v>150018.75</v>
      </c>
      <c r="BS161" s="4">
        <f t="shared" si="409"/>
        <v>2800.3500000000004</v>
      </c>
      <c r="BT161" s="4">
        <f t="shared" si="410"/>
        <v>200.02500000000001</v>
      </c>
      <c r="BU161" s="4">
        <f t="shared" si="411"/>
        <v>17002.125</v>
      </c>
      <c r="BV161" s="4" cm="1">
        <f t="array" ref="BV161">SUMPRODUCT(--(SUM(G161,AC161,AY161,BU161)&gt;PARAMETRELER!$D$21:$D$24), (SUM(G161,AC161,AY161,BU161)-PARAMETRELER!$D$21:$D$24), {0.15;0.05;0.07;0.08})-SUM($H$2,H161,AD161,AZ161)</f>
        <v>2550.3187500000004</v>
      </c>
      <c r="BW161" s="4">
        <f>PARAMETRELER!$D$11</f>
        <v>2550.3187500000004</v>
      </c>
      <c r="BX161" s="4">
        <f t="shared" si="412"/>
        <v>68008.5</v>
      </c>
      <c r="BY161" s="4">
        <f t="shared" si="413"/>
        <v>51006.375</v>
      </c>
      <c r="BZ161" s="4">
        <f t="shared" si="414"/>
        <v>20002.5</v>
      </c>
      <c r="CA161" s="4">
        <f>PARAMETRELER!$D$6</f>
        <v>20002.5</v>
      </c>
      <c r="CB161" s="4">
        <f t="shared" si="505"/>
        <v>0</v>
      </c>
      <c r="CC161" s="4">
        <f>IF(BQ161&lt;=PARAMETRELER!$D$6,0,CB161*0.00759)</f>
        <v>0</v>
      </c>
      <c r="CD161" s="20">
        <f t="shared" si="415"/>
        <v>17002.125</v>
      </c>
      <c r="CE161" s="21">
        <f t="shared" si="416"/>
        <v>4100.5124999999998</v>
      </c>
      <c r="CF161" s="21">
        <f t="shared" si="417"/>
        <v>400.05</v>
      </c>
      <c r="CG161" s="22">
        <f t="shared" si="418"/>
        <v>24503.0625</v>
      </c>
      <c r="CH161" s="44">
        <f t="shared" si="419"/>
        <v>1000.125</v>
      </c>
      <c r="CI161" s="45">
        <f t="shared" si="420"/>
        <v>23502.9375</v>
      </c>
      <c r="CK161" s="3">
        <v>159</v>
      </c>
      <c r="CL161" s="3" t="str">
        <f t="shared" si="421"/>
        <v xml:space="preserve"> AD SOYAD 159</v>
      </c>
      <c r="CM161" s="4">
        <f t="shared" si="422"/>
        <v>20002.5</v>
      </c>
      <c r="CN161" s="4">
        <f>PARAMETRELER!$D$4</f>
        <v>150018.75</v>
      </c>
      <c r="CO161" s="4">
        <f t="shared" si="423"/>
        <v>2800.3500000000004</v>
      </c>
      <c r="CP161" s="4">
        <f t="shared" si="424"/>
        <v>200.02500000000001</v>
      </c>
      <c r="CQ161" s="4">
        <f t="shared" si="425"/>
        <v>17002.125</v>
      </c>
      <c r="CR161" s="4" cm="1">
        <f t="array" ref="CR161">SUMPRODUCT(--(SUM(G161,AC161,AY161,BU161,CQ161)&gt;PARAMETRELER!$D$21:$D$24), (SUM(G161,AC161,AY161,BU161,CQ161)-PARAMETRELER!$D$21:$D$24), {0.15;0.05;0.07;0.08})-SUM($H$2,H161,AD161,AZ161,BV161)</f>
        <v>2550.3187500000004</v>
      </c>
      <c r="CS161" s="4">
        <f>PARAMETRELER!$D$12</f>
        <v>2550.3187500000004</v>
      </c>
      <c r="CT161" s="4">
        <f t="shared" si="426"/>
        <v>85010.625</v>
      </c>
      <c r="CU161" s="4">
        <f t="shared" si="427"/>
        <v>68008.5</v>
      </c>
      <c r="CV161" s="4">
        <f t="shared" si="428"/>
        <v>20002.5</v>
      </c>
      <c r="CW161" s="4">
        <f>PARAMETRELER!$D$6</f>
        <v>20002.5</v>
      </c>
      <c r="CX161" s="4">
        <f t="shared" si="506"/>
        <v>0</v>
      </c>
      <c r="CY161" s="4">
        <f>IF(CM161&lt;=PARAMETRELER!$D$6,0,CX161*0.00759)</f>
        <v>0</v>
      </c>
      <c r="CZ161" s="20">
        <f t="shared" si="429"/>
        <v>17002.125</v>
      </c>
      <c r="DA161" s="21">
        <f t="shared" si="430"/>
        <v>4100.5124999999998</v>
      </c>
      <c r="DB161" s="21">
        <f t="shared" si="431"/>
        <v>400.05</v>
      </c>
      <c r="DC161" s="22">
        <f t="shared" si="432"/>
        <v>24503.0625</v>
      </c>
      <c r="DD161" s="44">
        <f t="shared" si="433"/>
        <v>1000.125</v>
      </c>
      <c r="DE161" s="45">
        <f t="shared" si="434"/>
        <v>23502.9375</v>
      </c>
      <c r="DG161" s="3">
        <v>159</v>
      </c>
      <c r="DH161" s="3" t="str">
        <f t="shared" si="435"/>
        <v xml:space="preserve"> AD SOYAD 159</v>
      </c>
      <c r="DI161" s="4">
        <f t="shared" si="436"/>
        <v>20002.5</v>
      </c>
      <c r="DJ161" s="4">
        <f>PARAMETRELER!$D$4</f>
        <v>150018.75</v>
      </c>
      <c r="DK161" s="4">
        <f t="shared" si="437"/>
        <v>2800.3500000000004</v>
      </c>
      <c r="DL161" s="4">
        <f t="shared" si="438"/>
        <v>200.02500000000001</v>
      </c>
      <c r="DM161" s="4">
        <f t="shared" si="439"/>
        <v>17002.125</v>
      </c>
      <c r="DN161" s="4" cm="1">
        <f t="array" ref="DN161">SUMPRODUCT(--(SUM(G161,AC161,AY161,BU161,CQ161,DM161)&gt;PARAMETRELER!$D$21:$D$24), (SUM(G161,AC161,AY161,BU161,CQ161,DM161)-PARAMETRELER!$D$21:$D$24), {0.15;0.05;0.07;0.08})-SUM($H$2,H161,AD161,AZ161,BV161,CR161)</f>
        <v>2550.3187499999985</v>
      </c>
      <c r="DO161" s="4">
        <f>PARAMETRELER!$D$13</f>
        <v>2550.3187499999985</v>
      </c>
      <c r="DP161" s="4">
        <f t="shared" si="440"/>
        <v>102012.75</v>
      </c>
      <c r="DQ161" s="4">
        <f t="shared" si="441"/>
        <v>85010.625</v>
      </c>
      <c r="DR161" s="4">
        <f t="shared" si="442"/>
        <v>20002.5</v>
      </c>
      <c r="DS161" s="4">
        <f>PARAMETRELER!$D$6</f>
        <v>20002.5</v>
      </c>
      <c r="DT161" s="4">
        <f t="shared" si="507"/>
        <v>0</v>
      </c>
      <c r="DU161" s="4">
        <f>IF(DI161&lt;=PARAMETRELER!$D$6,0,DT161*0.00759)</f>
        <v>0</v>
      </c>
      <c r="DV161" s="20">
        <f t="shared" si="443"/>
        <v>17002.125</v>
      </c>
      <c r="DW161" s="21">
        <f t="shared" si="444"/>
        <v>4100.5124999999998</v>
      </c>
      <c r="DX161" s="21">
        <f t="shared" si="445"/>
        <v>400.05</v>
      </c>
      <c r="DY161" s="22">
        <f t="shared" si="446"/>
        <v>24503.0625</v>
      </c>
      <c r="DZ161" s="44">
        <f t="shared" si="447"/>
        <v>1000.125</v>
      </c>
      <c r="EA161" s="45">
        <f t="shared" si="448"/>
        <v>23502.9375</v>
      </c>
      <c r="EC161" s="3">
        <v>159</v>
      </c>
      <c r="ED161" s="3" t="str">
        <f t="shared" si="449"/>
        <v xml:space="preserve"> AD SOYAD 159</v>
      </c>
      <c r="EE161" s="4">
        <f t="shared" si="508"/>
        <v>20002.5</v>
      </c>
      <c r="EF161" s="4">
        <f>PARAMETRELER!$D$4</f>
        <v>150018.75</v>
      </c>
      <c r="EG161" s="4">
        <f t="shared" si="509"/>
        <v>2800.3500000000004</v>
      </c>
      <c r="EH161" s="4">
        <f t="shared" si="510"/>
        <v>200.02500000000001</v>
      </c>
      <c r="EI161" s="4">
        <f t="shared" si="511"/>
        <v>17002.125</v>
      </c>
      <c r="EJ161" s="4" cm="1">
        <f t="array" ref="EJ161">SUMPRODUCT(--(SUM(G161,AC161,AY161,BU161,CQ161,DM161,EI161)&gt;PARAMETRELER!$D$21:$D$24), (SUM(G161,AC161,AY161,BU161,CQ161,DM161,EI161)-PARAMETRELER!$D$21:$D$24), {0.15;0.05;0.07;0.08})-SUM($H$2,H161,AD161,AZ161,BV161,CR161,DN161)</f>
        <v>3001.0625000000036</v>
      </c>
      <c r="EK161" s="4">
        <f>PARAMETRELER!$D$14</f>
        <v>3001.0625000000036</v>
      </c>
      <c r="EL161" s="4">
        <f t="shared" si="512"/>
        <v>119014.875</v>
      </c>
      <c r="EM161" s="4">
        <f t="shared" si="513"/>
        <v>102012.75</v>
      </c>
      <c r="EN161" s="4">
        <f t="shared" si="514"/>
        <v>20002.5</v>
      </c>
      <c r="EO161" s="4">
        <f>PARAMETRELER!$D$6</f>
        <v>20002.5</v>
      </c>
      <c r="EP161" s="4">
        <f t="shared" si="515"/>
        <v>0</v>
      </c>
      <c r="EQ161" s="4">
        <f>IF(EE161&lt;=PARAMETRELER!$D$6,0,EP161*0.00759)</f>
        <v>0</v>
      </c>
      <c r="ER161" s="20">
        <f t="shared" si="450"/>
        <v>17002.125</v>
      </c>
      <c r="ES161" s="21">
        <f t="shared" si="451"/>
        <v>4100.5124999999998</v>
      </c>
      <c r="ET161" s="21">
        <f t="shared" si="452"/>
        <v>400.05</v>
      </c>
      <c r="EU161" s="22">
        <f t="shared" si="453"/>
        <v>24503.0625</v>
      </c>
      <c r="EV161" s="44">
        <f t="shared" si="454"/>
        <v>1000.125</v>
      </c>
      <c r="EW161" s="45">
        <f t="shared" si="455"/>
        <v>23502.9375</v>
      </c>
      <c r="EY161" s="3">
        <v>159</v>
      </c>
      <c r="EZ161" s="3" t="str">
        <f t="shared" si="456"/>
        <v xml:space="preserve"> AD SOYAD 159</v>
      </c>
      <c r="FA161" s="4">
        <f t="shared" si="516"/>
        <v>20002.5</v>
      </c>
      <c r="FB161" s="4">
        <f>PARAMETRELER!$D$4</f>
        <v>150018.75</v>
      </c>
      <c r="FC161" s="4">
        <f t="shared" si="517"/>
        <v>2800.3500000000004</v>
      </c>
      <c r="FD161" s="4">
        <f t="shared" si="518"/>
        <v>200.02500000000001</v>
      </c>
      <c r="FE161" s="4">
        <f t="shared" si="519"/>
        <v>17002.125</v>
      </c>
      <c r="FF161" s="4" cm="1">
        <f t="array" ref="FF161">SUMPRODUCT(--(SUM(G161,AC161,AY161,BU161,CQ161,DM161,EI161,FE161)&gt;PARAMETRELER!$D$21:$D$24), (SUM(G161,AC161,AY161,BU161,CQ161,DM161,EI161,FE161)-PARAMETRELER!$D$21:$D$24), {0.15;0.05;0.07;0.08})-SUM($H$2,H161,AD161,AZ161,BV161,CR161,DN161,EJ161)</f>
        <v>3400.4249999999956</v>
      </c>
      <c r="FG161" s="4">
        <f>PARAMETRELER!$D$15</f>
        <v>3400.4249999999956</v>
      </c>
      <c r="FH161" s="4">
        <f t="shared" si="520"/>
        <v>136017</v>
      </c>
      <c r="FI161" s="4">
        <f t="shared" si="521"/>
        <v>119014.875</v>
      </c>
      <c r="FJ161" s="4">
        <f t="shared" si="522"/>
        <v>20002.5</v>
      </c>
      <c r="FK161" s="4">
        <f>PARAMETRELER!$D$6</f>
        <v>20002.5</v>
      </c>
      <c r="FL161" s="4">
        <f t="shared" si="523"/>
        <v>0</v>
      </c>
      <c r="FM161" s="4">
        <f>IF(FA161&lt;=PARAMETRELER!$D$6,0,FL161*0.00759)</f>
        <v>0</v>
      </c>
      <c r="FN161" s="20">
        <f t="shared" si="457"/>
        <v>17002.125</v>
      </c>
      <c r="FO161" s="21">
        <f t="shared" si="458"/>
        <v>4100.5124999999998</v>
      </c>
      <c r="FP161" s="21">
        <f t="shared" si="459"/>
        <v>400.05</v>
      </c>
      <c r="FQ161" s="22">
        <f t="shared" si="460"/>
        <v>24503.0625</v>
      </c>
      <c r="FR161" s="44">
        <f t="shared" si="461"/>
        <v>1000.125</v>
      </c>
      <c r="FS161" s="45">
        <f t="shared" si="462"/>
        <v>23502.9375</v>
      </c>
      <c r="FU161" s="3">
        <v>159</v>
      </c>
      <c r="FV161" s="3" t="str">
        <f t="shared" si="463"/>
        <v xml:space="preserve"> AD SOYAD 159</v>
      </c>
      <c r="FW161" s="4">
        <f t="shared" si="524"/>
        <v>20002.5</v>
      </c>
      <c r="FX161" s="4">
        <f>PARAMETRELER!$D$4</f>
        <v>150018.75</v>
      </c>
      <c r="FY161" s="4">
        <f t="shared" si="525"/>
        <v>2800.3500000000004</v>
      </c>
      <c r="FZ161" s="4">
        <f t="shared" si="526"/>
        <v>200.02500000000001</v>
      </c>
      <c r="GA161" s="4">
        <f t="shared" si="527"/>
        <v>17002.125</v>
      </c>
      <c r="GB161" s="4" cm="1">
        <f t="array" ref="GB161">SUMPRODUCT(--(SUM(G161,AC161,AY161,BU161,CQ161,DM161,EI161,FE161,GA161)&gt;PARAMETRELER!$D$21:$D$24), (SUM(G161,AC161,AY161,BU161,CQ161,DM161,EI161,FE161,GA161)-PARAMETRELER!$D$21:$D$24), {0.15;0.05;0.07;0.08})-SUM($H$2,H161,AD161,AZ161,BV161,CR161,DN161,EJ161,FF161)</f>
        <v>3400.4249999999993</v>
      </c>
      <c r="GC161" s="4">
        <f>PARAMETRELER!$D$16</f>
        <v>3400.4249999999993</v>
      </c>
      <c r="GD161" s="4">
        <f t="shared" si="528"/>
        <v>153019.125</v>
      </c>
      <c r="GE161" s="4">
        <f t="shared" si="529"/>
        <v>136017</v>
      </c>
      <c r="GF161" s="4">
        <f t="shared" si="530"/>
        <v>20002.5</v>
      </c>
      <c r="GG161" s="4">
        <f>PARAMETRELER!$D$6</f>
        <v>20002.5</v>
      </c>
      <c r="GH161" s="4">
        <f t="shared" si="531"/>
        <v>0</v>
      </c>
      <c r="GI161" s="4">
        <f>IF(FW161&lt;=PARAMETRELER!$D$6,0,GH161*0.00759)</f>
        <v>0</v>
      </c>
      <c r="GJ161" s="20">
        <f t="shared" si="464"/>
        <v>17002.125</v>
      </c>
      <c r="GK161" s="21">
        <f t="shared" si="465"/>
        <v>4100.5124999999998</v>
      </c>
      <c r="GL161" s="21">
        <f t="shared" si="466"/>
        <v>400.05</v>
      </c>
      <c r="GM161" s="22">
        <f t="shared" si="467"/>
        <v>24503.0625</v>
      </c>
      <c r="GN161" s="44">
        <f t="shared" si="468"/>
        <v>1000.125</v>
      </c>
      <c r="GO161" s="45">
        <f t="shared" si="469"/>
        <v>23502.9375</v>
      </c>
      <c r="GQ161" s="3">
        <v>159</v>
      </c>
      <c r="GR161" s="3" t="str">
        <f t="shared" si="470"/>
        <v xml:space="preserve"> AD SOYAD 159</v>
      </c>
      <c r="GS161" s="4">
        <f t="shared" si="532"/>
        <v>20002.5</v>
      </c>
      <c r="GT161" s="4">
        <f>PARAMETRELER!$D$4</f>
        <v>150018.75</v>
      </c>
      <c r="GU161" s="4">
        <f t="shared" si="533"/>
        <v>2800.3500000000004</v>
      </c>
      <c r="GV161" s="4">
        <f t="shared" si="534"/>
        <v>200.02500000000001</v>
      </c>
      <c r="GW161" s="4">
        <f t="shared" si="535"/>
        <v>17002.125</v>
      </c>
      <c r="GX161" s="4" cm="1">
        <f t="array" ref="GX161">SUMPRODUCT(--(SUM(G161,AC161,AY161,BU161,CQ161,DM161,EI161,FE161,GA161,GW161)&gt;PARAMETRELER!$D$21:$D$24), (SUM(G161,AC161,AY161,BU161,CQ161,DM161,EI161,FE161,GA161,GW161)-PARAMETRELER!$D$21:$D$24), {0.15;0.05;0.07;0.08})-SUM($H$2,H161,AD161,AZ161,BV161,CR161,DN161,EJ161,FF161,GB161)</f>
        <v>3400.4250000000029</v>
      </c>
      <c r="GY161" s="4">
        <f>PARAMETRELER!$D$17</f>
        <v>3400.4250000000029</v>
      </c>
      <c r="GZ161" s="4">
        <f t="shared" si="536"/>
        <v>170021.25</v>
      </c>
      <c r="HA161" s="4">
        <f t="shared" si="537"/>
        <v>153019.125</v>
      </c>
      <c r="HB161" s="4">
        <f t="shared" si="538"/>
        <v>20002.5</v>
      </c>
      <c r="HC161" s="4">
        <f>PARAMETRELER!$D$6</f>
        <v>20002.5</v>
      </c>
      <c r="HD161" s="4">
        <f t="shared" si="539"/>
        <v>0</v>
      </c>
      <c r="HE161" s="4">
        <f>IF(GS161&lt;=PARAMETRELER!$D$6,0,HD161*0.00759)</f>
        <v>0</v>
      </c>
      <c r="HF161" s="20">
        <f t="shared" si="471"/>
        <v>17002.125</v>
      </c>
      <c r="HG161" s="21">
        <f t="shared" si="472"/>
        <v>4100.5124999999998</v>
      </c>
      <c r="HH161" s="21">
        <f t="shared" si="473"/>
        <v>400.05</v>
      </c>
      <c r="HI161" s="22">
        <f t="shared" si="474"/>
        <v>24503.0625</v>
      </c>
      <c r="HJ161" s="44">
        <f t="shared" si="475"/>
        <v>1000.125</v>
      </c>
      <c r="HK161" s="45">
        <f t="shared" si="476"/>
        <v>23502.9375</v>
      </c>
      <c r="HM161" s="3">
        <v>159</v>
      </c>
      <c r="HN161" s="3" t="str">
        <f t="shared" si="477"/>
        <v xml:space="preserve"> AD SOYAD 159</v>
      </c>
      <c r="HO161" s="4">
        <f t="shared" si="540"/>
        <v>20002.5</v>
      </c>
      <c r="HP161" s="4">
        <f>PARAMETRELER!$D$4</f>
        <v>150018.75</v>
      </c>
      <c r="HQ161" s="4">
        <f t="shared" si="541"/>
        <v>2800.3500000000004</v>
      </c>
      <c r="HR161" s="4">
        <f t="shared" si="542"/>
        <v>200.02500000000001</v>
      </c>
      <c r="HS161" s="4">
        <f t="shared" si="543"/>
        <v>17002.125</v>
      </c>
      <c r="HT161" s="4" cm="1">
        <f t="array" ref="HT161">SUMPRODUCT(--(SUM(G161,AC161,AY161,BU161,CQ161,DM161,EI161,FE161,GA161,GW161,HS161)&gt;PARAMETRELER!$D$21:$D$24), (SUM(G161,AC161,AY161,BU161,CQ161,DM161,EI161,FE161,GA161,GW161,HS161)-PARAMETRELER!$D$21:$D$24), {0.15;0.05;0.07;0.08})-SUM($H$2,H161,AD161,AZ161,BV161,CR161,DN161,EJ161,FF161,GB161,GX161)</f>
        <v>3400.4249999999993</v>
      </c>
      <c r="HU161" s="4">
        <f>PARAMETRELER!$D$18</f>
        <v>3400.4249999999993</v>
      </c>
      <c r="HV161" s="4">
        <f t="shared" si="544"/>
        <v>187023.375</v>
      </c>
      <c r="HW161" s="4">
        <f t="shared" si="545"/>
        <v>170021.25</v>
      </c>
      <c r="HX161" s="4">
        <f t="shared" si="546"/>
        <v>20002.5</v>
      </c>
      <c r="HY161" s="4">
        <f>PARAMETRELER!$D$6</f>
        <v>20002.5</v>
      </c>
      <c r="HZ161" s="4">
        <f t="shared" si="547"/>
        <v>0</v>
      </c>
      <c r="IA161" s="4">
        <f>IF(HO161&lt;=PARAMETRELER!$D$6,0,HZ161*0.00759)</f>
        <v>0</v>
      </c>
      <c r="IB161" s="20">
        <f t="shared" si="478"/>
        <v>17002.125</v>
      </c>
      <c r="IC161" s="21">
        <f t="shared" si="479"/>
        <v>4100.5124999999998</v>
      </c>
      <c r="ID161" s="21">
        <f t="shared" si="480"/>
        <v>400.05</v>
      </c>
      <c r="IE161" s="22">
        <f t="shared" si="481"/>
        <v>24503.0625</v>
      </c>
      <c r="IF161" s="44">
        <f t="shared" si="482"/>
        <v>1000.125</v>
      </c>
      <c r="IG161" s="45">
        <f t="shared" si="483"/>
        <v>23502.9375</v>
      </c>
      <c r="II161" s="3">
        <v>159</v>
      </c>
      <c r="IJ161" s="3" t="str">
        <f t="shared" si="484"/>
        <v xml:space="preserve"> AD SOYAD 159</v>
      </c>
      <c r="IK161" s="4">
        <f t="shared" si="548"/>
        <v>20002.5</v>
      </c>
      <c r="IL161" s="4">
        <f>PARAMETRELER!$D$4</f>
        <v>150018.75</v>
      </c>
      <c r="IM161" s="4">
        <f t="shared" si="549"/>
        <v>2800.3500000000004</v>
      </c>
      <c r="IN161" s="4">
        <f t="shared" si="550"/>
        <v>200.02500000000001</v>
      </c>
      <c r="IO161" s="4">
        <f t="shared" si="551"/>
        <v>17002.125</v>
      </c>
      <c r="IP161" s="4" cm="1">
        <f t="array" ref="IP161">SUMPRODUCT(--(SUM(G161,AC161,AY161,BU161,CQ161,DM161,EI161,FE161,GA161,GW161,HS161,IO161)&gt;PARAMETRELER!$D$21:$D$24), (SUM(G161,AC161,AY161,BU161,CQ161,DM161,EI161,FE161,GA161,GW161,HS161,IO161)-PARAMETRELER!$D$21:$D$24), {0.15;0.05;0.07;0.08})-SUM($H$2,H161,AD161,AZ161,BV161,CR161,DN161,EJ161,FF161,GB161,GX161,HT161)</f>
        <v>3400.4249999999993</v>
      </c>
      <c r="IQ161" s="4">
        <f>PARAMETRELER!$D$19</f>
        <v>3400.4249999999993</v>
      </c>
      <c r="IR161" s="4">
        <f t="shared" si="552"/>
        <v>204025.5</v>
      </c>
      <c r="IS161" s="4">
        <f t="shared" si="553"/>
        <v>187023.375</v>
      </c>
      <c r="IT161" s="4">
        <f t="shared" si="554"/>
        <v>20002.5</v>
      </c>
      <c r="IU161" s="4">
        <f>PARAMETRELER!$D$6</f>
        <v>20002.5</v>
      </c>
      <c r="IV161" s="4">
        <f t="shared" si="555"/>
        <v>0</v>
      </c>
      <c r="IW161" s="4">
        <f>IF(IK161&lt;=PARAMETRELER!$D$6,0,IV161*0.00759)</f>
        <v>0</v>
      </c>
      <c r="IX161" s="20">
        <f t="shared" si="485"/>
        <v>17002.125</v>
      </c>
      <c r="IY161" s="21">
        <f t="shared" si="486"/>
        <v>4100.5124999999998</v>
      </c>
      <c r="IZ161" s="21">
        <f t="shared" si="487"/>
        <v>400.05</v>
      </c>
      <c r="JA161" s="22">
        <f t="shared" si="488"/>
        <v>24503.0625</v>
      </c>
      <c r="JB161" s="44">
        <f t="shared" si="489"/>
        <v>1000.125</v>
      </c>
      <c r="JC161" s="45">
        <f t="shared" si="490"/>
        <v>23502.9375</v>
      </c>
    </row>
    <row r="162" spans="1:263" ht="15.6" x14ac:dyDescent="0.3">
      <c r="A162" s="2">
        <v>160</v>
      </c>
      <c r="B162" s="2" t="str">
        <f>'YILLIK MALİYET RAPORU'!B162</f>
        <v xml:space="preserve"> AD SOYAD 160</v>
      </c>
      <c r="C162" s="7">
        <f>'YILLIK MALİYET RAPORU'!C162</f>
        <v>20002.5</v>
      </c>
      <c r="D162" s="11">
        <f>PARAMETRELER!$D$4</f>
        <v>150018.75</v>
      </c>
      <c r="E162" s="7">
        <f t="shared" si="491"/>
        <v>2800.3500000000004</v>
      </c>
      <c r="F162" s="7">
        <f t="shared" si="492"/>
        <v>200.02500000000001</v>
      </c>
      <c r="G162" s="7">
        <f t="shared" si="493"/>
        <v>17002.125</v>
      </c>
      <c r="H162" s="7" cm="1">
        <f t="array" ref="H162">SUMPRODUCT(--(SUM(G162:G162)&gt;PARAMETRELER!$D$21:$D$24), (SUM(G162:G162)-PARAMETRELER!$D$21:$D$24), {0.15;0.05;0.07;0.08})-SUM($H$2:$H$2)</f>
        <v>2550.3187499999999</v>
      </c>
      <c r="I162" s="7">
        <f>PARAMETRELER!$D$8</f>
        <v>2550.3187499999999</v>
      </c>
      <c r="J162" s="7">
        <f t="shared" si="379"/>
        <v>17002.125</v>
      </c>
      <c r="K162" s="7">
        <v>0</v>
      </c>
      <c r="L162" s="7">
        <f t="shared" si="494"/>
        <v>20002.5</v>
      </c>
      <c r="M162" s="5">
        <f>PARAMETRELER!$D$6</f>
        <v>20002.5</v>
      </c>
      <c r="N162" s="7">
        <f t="shared" si="502"/>
        <v>0</v>
      </c>
      <c r="O162" s="7">
        <f>IF(C162&lt;=PARAMETRELER!$D$6,0,N162*0.00759)</f>
        <v>0</v>
      </c>
      <c r="P162" s="20">
        <f t="shared" si="495"/>
        <v>17002.125</v>
      </c>
      <c r="Q162" s="21">
        <f t="shared" si="496"/>
        <v>4100.5124999999998</v>
      </c>
      <c r="R162" s="21">
        <f t="shared" si="497"/>
        <v>400.05</v>
      </c>
      <c r="S162" s="20">
        <f t="shared" si="498"/>
        <v>24503.0625</v>
      </c>
      <c r="T162" s="44">
        <f t="shared" si="499"/>
        <v>1000.125</v>
      </c>
      <c r="U162" s="45">
        <f t="shared" si="380"/>
        <v>23502.9375</v>
      </c>
      <c r="W162" s="2">
        <v>160</v>
      </c>
      <c r="X162" s="2" t="str">
        <f t="shared" si="500"/>
        <v xml:space="preserve"> AD SOYAD 160</v>
      </c>
      <c r="Y162" s="7">
        <f t="shared" si="501"/>
        <v>20002.5</v>
      </c>
      <c r="Z162" s="11">
        <f>PARAMETRELER!$D$4</f>
        <v>150018.75</v>
      </c>
      <c r="AA162" s="7">
        <f t="shared" si="381"/>
        <v>2800.3500000000004</v>
      </c>
      <c r="AB162" s="7">
        <f t="shared" si="382"/>
        <v>200.02500000000001</v>
      </c>
      <c r="AC162" s="7">
        <f t="shared" si="383"/>
        <v>17002.125</v>
      </c>
      <c r="AD162" s="7" cm="1">
        <f t="array" ref="AD162">SUMPRODUCT(--(SUM(G162,AC162)&gt;PARAMETRELER!$D$21:$D$24), (SUM(G162,AC162)-PARAMETRELER!$D$21:$D$24), {0.15;0.05;0.07;0.08})-SUM($H$2,H162)</f>
        <v>2550.3187499999999</v>
      </c>
      <c r="AE162" s="7">
        <f>PARAMETRELER!$D$9</f>
        <v>2550.3187499999999</v>
      </c>
      <c r="AF162" s="7">
        <f t="shared" si="384"/>
        <v>34004.25</v>
      </c>
      <c r="AG162" s="7">
        <f t="shared" si="385"/>
        <v>17002.125</v>
      </c>
      <c r="AH162" s="7">
        <f t="shared" si="386"/>
        <v>20002.5</v>
      </c>
      <c r="AI162" s="5">
        <f>PARAMETRELER!$D$6</f>
        <v>20002.5</v>
      </c>
      <c r="AJ162" s="7">
        <f t="shared" si="503"/>
        <v>0</v>
      </c>
      <c r="AK162" s="7">
        <f>IF(Y162&lt;=PARAMETRELER!$D$6,0,AJ162*0.00759)</f>
        <v>0</v>
      </c>
      <c r="AL162" s="20">
        <f t="shared" si="387"/>
        <v>17002.125</v>
      </c>
      <c r="AM162" s="21">
        <f t="shared" si="388"/>
        <v>4100.5124999999998</v>
      </c>
      <c r="AN162" s="21">
        <f t="shared" si="389"/>
        <v>400.05</v>
      </c>
      <c r="AO162" s="20">
        <f t="shared" si="390"/>
        <v>24503.0625</v>
      </c>
      <c r="AP162" s="44">
        <f t="shared" si="391"/>
        <v>1000.125</v>
      </c>
      <c r="AQ162" s="45">
        <f t="shared" si="392"/>
        <v>23502.9375</v>
      </c>
      <c r="AS162" s="2">
        <v>160</v>
      </c>
      <c r="AT162" s="2" t="str">
        <f t="shared" si="393"/>
        <v xml:space="preserve"> AD SOYAD 160</v>
      </c>
      <c r="AU162" s="7">
        <f t="shared" si="394"/>
        <v>20002.5</v>
      </c>
      <c r="AV162" s="11">
        <f>PARAMETRELER!$D$4</f>
        <v>150018.75</v>
      </c>
      <c r="AW162" s="7">
        <f t="shared" si="395"/>
        <v>2800.3500000000004</v>
      </c>
      <c r="AX162" s="7">
        <f t="shared" si="396"/>
        <v>200.02500000000001</v>
      </c>
      <c r="AY162" s="7">
        <f t="shared" si="397"/>
        <v>17002.125</v>
      </c>
      <c r="AZ162" s="7" cm="1">
        <f t="array" ref="AZ162">SUMPRODUCT(--(SUM(G162,AC162,AY162)&gt;PARAMETRELER!$D$21:$D$24), (SUM(G162,AC162,AY162)-PARAMETRELER!$D$21:$D$24), {0.15;0.05;0.07;0.08})-SUM($H$2,H162,AD162)</f>
        <v>2550.3187499999995</v>
      </c>
      <c r="BA162" s="7">
        <f>PARAMETRELER!$D$10</f>
        <v>2550.3187499999995</v>
      </c>
      <c r="BB162" s="7">
        <f t="shared" si="398"/>
        <v>51006.375</v>
      </c>
      <c r="BC162" s="7">
        <f t="shared" si="399"/>
        <v>34004.25</v>
      </c>
      <c r="BD162" s="7">
        <f t="shared" si="400"/>
        <v>20002.5</v>
      </c>
      <c r="BE162" s="5">
        <f>PARAMETRELER!$D$6</f>
        <v>20002.5</v>
      </c>
      <c r="BF162" s="7">
        <f t="shared" si="504"/>
        <v>0</v>
      </c>
      <c r="BG162" s="7">
        <f>IF(AU162&lt;=PARAMETRELER!$D$6,0,BF162*0.00759)</f>
        <v>0</v>
      </c>
      <c r="BH162" s="20">
        <f t="shared" si="401"/>
        <v>17002.125</v>
      </c>
      <c r="BI162" s="21">
        <f t="shared" si="402"/>
        <v>4100.5124999999998</v>
      </c>
      <c r="BJ162" s="21">
        <f t="shared" si="403"/>
        <v>400.05</v>
      </c>
      <c r="BK162" s="20">
        <f t="shared" si="404"/>
        <v>24503.0625</v>
      </c>
      <c r="BL162" s="44">
        <f t="shared" si="405"/>
        <v>1000.125</v>
      </c>
      <c r="BM162" s="45">
        <f t="shared" si="406"/>
        <v>23502.9375</v>
      </c>
      <c r="BO162" s="2">
        <v>160</v>
      </c>
      <c r="BP162" s="2" t="str">
        <f t="shared" si="407"/>
        <v xml:space="preserve"> AD SOYAD 160</v>
      </c>
      <c r="BQ162" s="7">
        <f t="shared" si="408"/>
        <v>20002.5</v>
      </c>
      <c r="BR162" s="11">
        <f>PARAMETRELER!$D$4</f>
        <v>150018.75</v>
      </c>
      <c r="BS162" s="7">
        <f t="shared" si="409"/>
        <v>2800.3500000000004</v>
      </c>
      <c r="BT162" s="7">
        <f t="shared" si="410"/>
        <v>200.02500000000001</v>
      </c>
      <c r="BU162" s="7">
        <f t="shared" si="411"/>
        <v>17002.125</v>
      </c>
      <c r="BV162" s="7" cm="1">
        <f t="array" ref="BV162">SUMPRODUCT(--(SUM(G162,AC162,AY162,BU162)&gt;PARAMETRELER!$D$21:$D$24), (SUM(G162,AC162,AY162,BU162)-PARAMETRELER!$D$21:$D$24), {0.15;0.05;0.07;0.08})-SUM($H$2,H162,AD162,AZ162)</f>
        <v>2550.3187500000004</v>
      </c>
      <c r="BW162" s="7">
        <f>PARAMETRELER!$D$11</f>
        <v>2550.3187500000004</v>
      </c>
      <c r="BX162" s="7">
        <f t="shared" si="412"/>
        <v>68008.5</v>
      </c>
      <c r="BY162" s="7">
        <f t="shared" si="413"/>
        <v>51006.375</v>
      </c>
      <c r="BZ162" s="7">
        <f t="shared" si="414"/>
        <v>20002.5</v>
      </c>
      <c r="CA162" s="5">
        <f>PARAMETRELER!$D$6</f>
        <v>20002.5</v>
      </c>
      <c r="CB162" s="7">
        <f t="shared" si="505"/>
        <v>0</v>
      </c>
      <c r="CC162" s="7">
        <f>IF(BQ162&lt;=PARAMETRELER!$D$6,0,CB162*0.00759)</f>
        <v>0</v>
      </c>
      <c r="CD162" s="20">
        <f t="shared" si="415"/>
        <v>17002.125</v>
      </c>
      <c r="CE162" s="21">
        <f t="shared" si="416"/>
        <v>4100.5124999999998</v>
      </c>
      <c r="CF162" s="21">
        <f t="shared" si="417"/>
        <v>400.05</v>
      </c>
      <c r="CG162" s="20">
        <f t="shared" si="418"/>
        <v>24503.0625</v>
      </c>
      <c r="CH162" s="44">
        <f t="shared" si="419"/>
        <v>1000.125</v>
      </c>
      <c r="CI162" s="45">
        <f t="shared" si="420"/>
        <v>23502.9375</v>
      </c>
      <c r="CK162" s="2">
        <v>160</v>
      </c>
      <c r="CL162" s="2" t="str">
        <f t="shared" si="421"/>
        <v xml:space="preserve"> AD SOYAD 160</v>
      </c>
      <c r="CM162" s="7">
        <f t="shared" si="422"/>
        <v>20002.5</v>
      </c>
      <c r="CN162" s="11">
        <f>PARAMETRELER!$D$4</f>
        <v>150018.75</v>
      </c>
      <c r="CO162" s="7">
        <f t="shared" si="423"/>
        <v>2800.3500000000004</v>
      </c>
      <c r="CP162" s="7">
        <f t="shared" si="424"/>
        <v>200.02500000000001</v>
      </c>
      <c r="CQ162" s="7">
        <f t="shared" si="425"/>
        <v>17002.125</v>
      </c>
      <c r="CR162" s="7" cm="1">
        <f t="array" ref="CR162">SUMPRODUCT(--(SUM(G162,AC162,AY162,BU162,CQ162)&gt;PARAMETRELER!$D$21:$D$24), (SUM(G162,AC162,AY162,BU162,CQ162)-PARAMETRELER!$D$21:$D$24), {0.15;0.05;0.07;0.08})-SUM($H$2,H162,AD162,AZ162,BV162)</f>
        <v>2550.3187500000004</v>
      </c>
      <c r="CS162" s="7">
        <f>PARAMETRELER!$D$12</f>
        <v>2550.3187500000004</v>
      </c>
      <c r="CT162" s="7">
        <f t="shared" si="426"/>
        <v>85010.625</v>
      </c>
      <c r="CU162" s="7">
        <f t="shared" si="427"/>
        <v>68008.5</v>
      </c>
      <c r="CV162" s="7">
        <f t="shared" si="428"/>
        <v>20002.5</v>
      </c>
      <c r="CW162" s="5">
        <f>PARAMETRELER!$D$6</f>
        <v>20002.5</v>
      </c>
      <c r="CX162" s="7">
        <f t="shared" si="506"/>
        <v>0</v>
      </c>
      <c r="CY162" s="7">
        <f>IF(CM162&lt;=PARAMETRELER!$D$6,0,CX162*0.00759)</f>
        <v>0</v>
      </c>
      <c r="CZ162" s="20">
        <f t="shared" si="429"/>
        <v>17002.125</v>
      </c>
      <c r="DA162" s="21">
        <f t="shared" si="430"/>
        <v>4100.5124999999998</v>
      </c>
      <c r="DB162" s="21">
        <f t="shared" si="431"/>
        <v>400.05</v>
      </c>
      <c r="DC162" s="20">
        <f t="shared" si="432"/>
        <v>24503.0625</v>
      </c>
      <c r="DD162" s="44">
        <f t="shared" si="433"/>
        <v>1000.125</v>
      </c>
      <c r="DE162" s="45">
        <f t="shared" si="434"/>
        <v>23502.9375</v>
      </c>
      <c r="DG162" s="2">
        <v>160</v>
      </c>
      <c r="DH162" s="2" t="str">
        <f t="shared" si="435"/>
        <v xml:space="preserve"> AD SOYAD 160</v>
      </c>
      <c r="DI162" s="7">
        <f t="shared" si="436"/>
        <v>20002.5</v>
      </c>
      <c r="DJ162" s="11">
        <f>PARAMETRELER!$D$4</f>
        <v>150018.75</v>
      </c>
      <c r="DK162" s="7">
        <f t="shared" si="437"/>
        <v>2800.3500000000004</v>
      </c>
      <c r="DL162" s="7">
        <f t="shared" si="438"/>
        <v>200.02500000000001</v>
      </c>
      <c r="DM162" s="7">
        <f t="shared" si="439"/>
        <v>17002.125</v>
      </c>
      <c r="DN162" s="7" cm="1">
        <f t="array" ref="DN162">SUMPRODUCT(--(SUM(G162,AC162,AY162,BU162,CQ162,DM162)&gt;PARAMETRELER!$D$21:$D$24), (SUM(G162,AC162,AY162,BU162,CQ162,DM162)-PARAMETRELER!$D$21:$D$24), {0.15;0.05;0.07;0.08})-SUM($H$2,H162,AD162,AZ162,BV162,CR162)</f>
        <v>2550.3187499999985</v>
      </c>
      <c r="DO162" s="7">
        <f>PARAMETRELER!$D$13</f>
        <v>2550.3187499999985</v>
      </c>
      <c r="DP162" s="7">
        <f t="shared" si="440"/>
        <v>102012.75</v>
      </c>
      <c r="DQ162" s="7">
        <f t="shared" si="441"/>
        <v>85010.625</v>
      </c>
      <c r="DR162" s="7">
        <f t="shared" si="442"/>
        <v>20002.5</v>
      </c>
      <c r="DS162" s="5">
        <f>PARAMETRELER!$D$6</f>
        <v>20002.5</v>
      </c>
      <c r="DT162" s="7">
        <f t="shared" si="507"/>
        <v>0</v>
      </c>
      <c r="DU162" s="7">
        <f>IF(DI162&lt;=PARAMETRELER!$D$6,0,DT162*0.00759)</f>
        <v>0</v>
      </c>
      <c r="DV162" s="20">
        <f t="shared" si="443"/>
        <v>17002.125</v>
      </c>
      <c r="DW162" s="21">
        <f t="shared" si="444"/>
        <v>4100.5124999999998</v>
      </c>
      <c r="DX162" s="21">
        <f t="shared" si="445"/>
        <v>400.05</v>
      </c>
      <c r="DY162" s="20">
        <f t="shared" si="446"/>
        <v>24503.0625</v>
      </c>
      <c r="DZ162" s="44">
        <f t="shared" si="447"/>
        <v>1000.125</v>
      </c>
      <c r="EA162" s="45">
        <f t="shared" si="448"/>
        <v>23502.9375</v>
      </c>
      <c r="EC162" s="2">
        <v>160</v>
      </c>
      <c r="ED162" s="2" t="str">
        <f t="shared" si="449"/>
        <v xml:space="preserve"> AD SOYAD 160</v>
      </c>
      <c r="EE162" s="7">
        <f t="shared" si="508"/>
        <v>20002.5</v>
      </c>
      <c r="EF162" s="11">
        <f>PARAMETRELER!$D$4</f>
        <v>150018.75</v>
      </c>
      <c r="EG162" s="7">
        <f t="shared" si="509"/>
        <v>2800.3500000000004</v>
      </c>
      <c r="EH162" s="7">
        <f t="shared" si="510"/>
        <v>200.02500000000001</v>
      </c>
      <c r="EI162" s="7">
        <f t="shared" si="511"/>
        <v>17002.125</v>
      </c>
      <c r="EJ162" s="7" cm="1">
        <f t="array" ref="EJ162">SUMPRODUCT(--(SUM(G162,AC162,AY162,BU162,CQ162,DM162,EI162)&gt;PARAMETRELER!$D$21:$D$24), (SUM(G162,AC162,AY162,BU162,CQ162,DM162,EI162)-PARAMETRELER!$D$21:$D$24), {0.15;0.05;0.07;0.08})-SUM($H$2,H162,AD162,AZ162,BV162,CR162,DN162)</f>
        <v>3001.0625000000036</v>
      </c>
      <c r="EK162" s="7">
        <f>PARAMETRELER!$D$14</f>
        <v>3001.0625000000036</v>
      </c>
      <c r="EL162" s="7">
        <f t="shared" si="512"/>
        <v>119014.875</v>
      </c>
      <c r="EM162" s="7">
        <f t="shared" si="513"/>
        <v>102012.75</v>
      </c>
      <c r="EN162" s="7">
        <f t="shared" si="514"/>
        <v>20002.5</v>
      </c>
      <c r="EO162" s="5">
        <f>PARAMETRELER!$D$6</f>
        <v>20002.5</v>
      </c>
      <c r="EP162" s="7">
        <f t="shared" si="515"/>
        <v>0</v>
      </c>
      <c r="EQ162" s="7">
        <f>IF(EE162&lt;=PARAMETRELER!$D$6,0,EP162*0.00759)</f>
        <v>0</v>
      </c>
      <c r="ER162" s="20">
        <f t="shared" si="450"/>
        <v>17002.125</v>
      </c>
      <c r="ES162" s="21">
        <f t="shared" si="451"/>
        <v>4100.5124999999998</v>
      </c>
      <c r="ET162" s="21">
        <f t="shared" si="452"/>
        <v>400.05</v>
      </c>
      <c r="EU162" s="20">
        <f t="shared" si="453"/>
        <v>24503.0625</v>
      </c>
      <c r="EV162" s="44">
        <f t="shared" si="454"/>
        <v>1000.125</v>
      </c>
      <c r="EW162" s="45">
        <f t="shared" si="455"/>
        <v>23502.9375</v>
      </c>
      <c r="EY162" s="2">
        <v>160</v>
      </c>
      <c r="EZ162" s="2" t="str">
        <f t="shared" si="456"/>
        <v xml:space="preserve"> AD SOYAD 160</v>
      </c>
      <c r="FA162" s="7">
        <f t="shared" si="516"/>
        <v>20002.5</v>
      </c>
      <c r="FB162" s="11">
        <f>PARAMETRELER!$D$4</f>
        <v>150018.75</v>
      </c>
      <c r="FC162" s="7">
        <f t="shared" si="517"/>
        <v>2800.3500000000004</v>
      </c>
      <c r="FD162" s="7">
        <f t="shared" si="518"/>
        <v>200.02500000000001</v>
      </c>
      <c r="FE162" s="7">
        <f t="shared" si="519"/>
        <v>17002.125</v>
      </c>
      <c r="FF162" s="7" cm="1">
        <f t="array" ref="FF162">SUMPRODUCT(--(SUM(G162,AC162,AY162,BU162,CQ162,DM162,EI162,FE162)&gt;PARAMETRELER!$D$21:$D$24), (SUM(G162,AC162,AY162,BU162,CQ162,DM162,EI162,FE162)-PARAMETRELER!$D$21:$D$24), {0.15;0.05;0.07;0.08})-SUM($H$2,H162,AD162,AZ162,BV162,CR162,DN162,EJ162)</f>
        <v>3400.4249999999956</v>
      </c>
      <c r="FG162" s="7">
        <f>PARAMETRELER!$D$15</f>
        <v>3400.4249999999956</v>
      </c>
      <c r="FH162" s="7">
        <f t="shared" si="520"/>
        <v>136017</v>
      </c>
      <c r="FI162" s="7">
        <f t="shared" si="521"/>
        <v>119014.875</v>
      </c>
      <c r="FJ162" s="7">
        <f t="shared" si="522"/>
        <v>20002.5</v>
      </c>
      <c r="FK162" s="5">
        <f>PARAMETRELER!$D$6</f>
        <v>20002.5</v>
      </c>
      <c r="FL162" s="7">
        <f t="shared" si="523"/>
        <v>0</v>
      </c>
      <c r="FM162" s="7">
        <f>IF(FA162&lt;=PARAMETRELER!$D$6,0,FL162*0.00759)</f>
        <v>0</v>
      </c>
      <c r="FN162" s="20">
        <f t="shared" si="457"/>
        <v>17002.125</v>
      </c>
      <c r="FO162" s="21">
        <f t="shared" si="458"/>
        <v>4100.5124999999998</v>
      </c>
      <c r="FP162" s="21">
        <f t="shared" si="459"/>
        <v>400.05</v>
      </c>
      <c r="FQ162" s="20">
        <f t="shared" si="460"/>
        <v>24503.0625</v>
      </c>
      <c r="FR162" s="44">
        <f t="shared" si="461"/>
        <v>1000.125</v>
      </c>
      <c r="FS162" s="45">
        <f t="shared" si="462"/>
        <v>23502.9375</v>
      </c>
      <c r="FU162" s="2">
        <v>160</v>
      </c>
      <c r="FV162" s="2" t="str">
        <f t="shared" si="463"/>
        <v xml:space="preserve"> AD SOYAD 160</v>
      </c>
      <c r="FW162" s="7">
        <f t="shared" si="524"/>
        <v>20002.5</v>
      </c>
      <c r="FX162" s="11">
        <f>PARAMETRELER!$D$4</f>
        <v>150018.75</v>
      </c>
      <c r="FY162" s="7">
        <f t="shared" si="525"/>
        <v>2800.3500000000004</v>
      </c>
      <c r="FZ162" s="7">
        <f t="shared" si="526"/>
        <v>200.02500000000001</v>
      </c>
      <c r="GA162" s="7">
        <f t="shared" si="527"/>
        <v>17002.125</v>
      </c>
      <c r="GB162" s="7" cm="1">
        <f t="array" ref="GB162">SUMPRODUCT(--(SUM(G162,AC162,AY162,BU162,CQ162,DM162,EI162,FE162,GA162)&gt;PARAMETRELER!$D$21:$D$24), (SUM(G162,AC162,AY162,BU162,CQ162,DM162,EI162,FE162,GA162)-PARAMETRELER!$D$21:$D$24), {0.15;0.05;0.07;0.08})-SUM($H$2,H162,AD162,AZ162,BV162,CR162,DN162,EJ162,FF162)</f>
        <v>3400.4249999999993</v>
      </c>
      <c r="GC162" s="7">
        <f>PARAMETRELER!$D$16</f>
        <v>3400.4249999999993</v>
      </c>
      <c r="GD162" s="7">
        <f t="shared" si="528"/>
        <v>153019.125</v>
      </c>
      <c r="GE162" s="7">
        <f t="shared" si="529"/>
        <v>136017</v>
      </c>
      <c r="GF162" s="7">
        <f t="shared" si="530"/>
        <v>20002.5</v>
      </c>
      <c r="GG162" s="5">
        <f>PARAMETRELER!$D$6</f>
        <v>20002.5</v>
      </c>
      <c r="GH162" s="7">
        <f t="shared" si="531"/>
        <v>0</v>
      </c>
      <c r="GI162" s="7">
        <f>IF(FW162&lt;=PARAMETRELER!$D$6,0,GH162*0.00759)</f>
        <v>0</v>
      </c>
      <c r="GJ162" s="20">
        <f t="shared" si="464"/>
        <v>17002.125</v>
      </c>
      <c r="GK162" s="21">
        <f t="shared" si="465"/>
        <v>4100.5124999999998</v>
      </c>
      <c r="GL162" s="21">
        <f t="shared" si="466"/>
        <v>400.05</v>
      </c>
      <c r="GM162" s="20">
        <f t="shared" si="467"/>
        <v>24503.0625</v>
      </c>
      <c r="GN162" s="44">
        <f t="shared" si="468"/>
        <v>1000.125</v>
      </c>
      <c r="GO162" s="45">
        <f t="shared" si="469"/>
        <v>23502.9375</v>
      </c>
      <c r="GQ162" s="2">
        <v>160</v>
      </c>
      <c r="GR162" s="2" t="str">
        <f t="shared" si="470"/>
        <v xml:space="preserve"> AD SOYAD 160</v>
      </c>
      <c r="GS162" s="7">
        <f t="shared" si="532"/>
        <v>20002.5</v>
      </c>
      <c r="GT162" s="11">
        <f>PARAMETRELER!$D$4</f>
        <v>150018.75</v>
      </c>
      <c r="GU162" s="7">
        <f t="shared" si="533"/>
        <v>2800.3500000000004</v>
      </c>
      <c r="GV162" s="7">
        <f t="shared" si="534"/>
        <v>200.02500000000001</v>
      </c>
      <c r="GW162" s="7">
        <f t="shared" si="535"/>
        <v>17002.125</v>
      </c>
      <c r="GX162" s="7" cm="1">
        <f t="array" ref="GX162">SUMPRODUCT(--(SUM(G162,AC162,AY162,BU162,CQ162,DM162,EI162,FE162,GA162,GW162)&gt;PARAMETRELER!$D$21:$D$24), (SUM(G162,AC162,AY162,BU162,CQ162,DM162,EI162,FE162,GA162,GW162)-PARAMETRELER!$D$21:$D$24), {0.15;0.05;0.07;0.08})-SUM($H$2,H162,AD162,AZ162,BV162,CR162,DN162,EJ162,FF162,GB162)</f>
        <v>3400.4250000000029</v>
      </c>
      <c r="GY162" s="7">
        <f>PARAMETRELER!$D$17</f>
        <v>3400.4250000000029</v>
      </c>
      <c r="GZ162" s="7">
        <f t="shared" si="536"/>
        <v>170021.25</v>
      </c>
      <c r="HA162" s="7">
        <f t="shared" si="537"/>
        <v>153019.125</v>
      </c>
      <c r="HB162" s="7">
        <f t="shared" si="538"/>
        <v>20002.5</v>
      </c>
      <c r="HC162" s="5">
        <f>PARAMETRELER!$D$6</f>
        <v>20002.5</v>
      </c>
      <c r="HD162" s="7">
        <f t="shared" si="539"/>
        <v>0</v>
      </c>
      <c r="HE162" s="7">
        <f>IF(GS162&lt;=PARAMETRELER!$D$6,0,HD162*0.00759)</f>
        <v>0</v>
      </c>
      <c r="HF162" s="20">
        <f t="shared" si="471"/>
        <v>17002.125</v>
      </c>
      <c r="HG162" s="21">
        <f t="shared" si="472"/>
        <v>4100.5124999999998</v>
      </c>
      <c r="HH162" s="21">
        <f t="shared" si="473"/>
        <v>400.05</v>
      </c>
      <c r="HI162" s="20">
        <f t="shared" si="474"/>
        <v>24503.0625</v>
      </c>
      <c r="HJ162" s="44">
        <f t="shared" si="475"/>
        <v>1000.125</v>
      </c>
      <c r="HK162" s="45">
        <f t="shared" si="476"/>
        <v>23502.9375</v>
      </c>
      <c r="HM162" s="2">
        <v>160</v>
      </c>
      <c r="HN162" s="2" t="str">
        <f t="shared" si="477"/>
        <v xml:space="preserve"> AD SOYAD 160</v>
      </c>
      <c r="HO162" s="7">
        <f t="shared" si="540"/>
        <v>20002.5</v>
      </c>
      <c r="HP162" s="11">
        <f>PARAMETRELER!$D$4</f>
        <v>150018.75</v>
      </c>
      <c r="HQ162" s="7">
        <f t="shared" si="541"/>
        <v>2800.3500000000004</v>
      </c>
      <c r="HR162" s="7">
        <f t="shared" si="542"/>
        <v>200.02500000000001</v>
      </c>
      <c r="HS162" s="7">
        <f t="shared" si="543"/>
        <v>17002.125</v>
      </c>
      <c r="HT162" s="7" cm="1">
        <f t="array" ref="HT162">SUMPRODUCT(--(SUM(G162,AC162,AY162,BU162,CQ162,DM162,EI162,FE162,GA162,GW162,HS162)&gt;PARAMETRELER!$D$21:$D$24), (SUM(G162,AC162,AY162,BU162,CQ162,DM162,EI162,FE162,GA162,GW162,HS162)-PARAMETRELER!$D$21:$D$24), {0.15;0.05;0.07;0.08})-SUM($H$2,H162,AD162,AZ162,BV162,CR162,DN162,EJ162,FF162,GB162,GX162)</f>
        <v>3400.4249999999993</v>
      </c>
      <c r="HU162" s="7">
        <f>PARAMETRELER!$D$18</f>
        <v>3400.4249999999993</v>
      </c>
      <c r="HV162" s="7">
        <f t="shared" si="544"/>
        <v>187023.375</v>
      </c>
      <c r="HW162" s="7">
        <f t="shared" si="545"/>
        <v>170021.25</v>
      </c>
      <c r="HX162" s="7">
        <f t="shared" si="546"/>
        <v>20002.5</v>
      </c>
      <c r="HY162" s="5">
        <f>PARAMETRELER!$D$6</f>
        <v>20002.5</v>
      </c>
      <c r="HZ162" s="7">
        <f t="shared" si="547"/>
        <v>0</v>
      </c>
      <c r="IA162" s="7">
        <f>IF(HO162&lt;=PARAMETRELER!$D$6,0,HZ162*0.00759)</f>
        <v>0</v>
      </c>
      <c r="IB162" s="20">
        <f t="shared" si="478"/>
        <v>17002.125</v>
      </c>
      <c r="IC162" s="21">
        <f t="shared" si="479"/>
        <v>4100.5124999999998</v>
      </c>
      <c r="ID162" s="21">
        <f t="shared" si="480"/>
        <v>400.05</v>
      </c>
      <c r="IE162" s="20">
        <f t="shared" si="481"/>
        <v>24503.0625</v>
      </c>
      <c r="IF162" s="44">
        <f t="shared" si="482"/>
        <v>1000.125</v>
      </c>
      <c r="IG162" s="45">
        <f t="shared" si="483"/>
        <v>23502.9375</v>
      </c>
      <c r="II162" s="2">
        <v>160</v>
      </c>
      <c r="IJ162" s="2" t="str">
        <f t="shared" si="484"/>
        <v xml:space="preserve"> AD SOYAD 160</v>
      </c>
      <c r="IK162" s="7">
        <f t="shared" si="548"/>
        <v>20002.5</v>
      </c>
      <c r="IL162" s="11">
        <f>PARAMETRELER!$D$4</f>
        <v>150018.75</v>
      </c>
      <c r="IM162" s="7">
        <f t="shared" si="549"/>
        <v>2800.3500000000004</v>
      </c>
      <c r="IN162" s="7">
        <f t="shared" si="550"/>
        <v>200.02500000000001</v>
      </c>
      <c r="IO162" s="7">
        <f t="shared" si="551"/>
        <v>17002.125</v>
      </c>
      <c r="IP162" s="7" cm="1">
        <f t="array" ref="IP162">SUMPRODUCT(--(SUM(G162,AC162,AY162,BU162,CQ162,DM162,EI162,FE162,GA162,GW162,HS162,IO162)&gt;PARAMETRELER!$D$21:$D$24), (SUM(G162,AC162,AY162,BU162,CQ162,DM162,EI162,FE162,GA162,GW162,HS162,IO162)-PARAMETRELER!$D$21:$D$24), {0.15;0.05;0.07;0.08})-SUM($H$2,H162,AD162,AZ162,BV162,CR162,DN162,EJ162,FF162,GB162,GX162,HT162)</f>
        <v>3400.4249999999993</v>
      </c>
      <c r="IQ162" s="7">
        <f>PARAMETRELER!$D$19</f>
        <v>3400.4249999999993</v>
      </c>
      <c r="IR162" s="7">
        <f t="shared" si="552"/>
        <v>204025.5</v>
      </c>
      <c r="IS162" s="7">
        <f t="shared" si="553"/>
        <v>187023.375</v>
      </c>
      <c r="IT162" s="7">
        <f t="shared" si="554"/>
        <v>20002.5</v>
      </c>
      <c r="IU162" s="5">
        <f>PARAMETRELER!$D$6</f>
        <v>20002.5</v>
      </c>
      <c r="IV162" s="7">
        <f t="shared" si="555"/>
        <v>0</v>
      </c>
      <c r="IW162" s="7">
        <f>IF(IK162&lt;=PARAMETRELER!$D$6,0,IV162*0.00759)</f>
        <v>0</v>
      </c>
      <c r="IX162" s="20">
        <f t="shared" si="485"/>
        <v>17002.125</v>
      </c>
      <c r="IY162" s="21">
        <f t="shared" si="486"/>
        <v>4100.5124999999998</v>
      </c>
      <c r="IZ162" s="21">
        <f t="shared" si="487"/>
        <v>400.05</v>
      </c>
      <c r="JA162" s="20">
        <f t="shared" si="488"/>
        <v>24503.0625</v>
      </c>
      <c r="JB162" s="44">
        <f t="shared" si="489"/>
        <v>1000.125</v>
      </c>
      <c r="JC162" s="45">
        <f t="shared" si="490"/>
        <v>23502.9375</v>
      </c>
    </row>
    <row r="163" spans="1:263" ht="15.6" x14ac:dyDescent="0.3">
      <c r="A163" s="3">
        <v>161</v>
      </c>
      <c r="B163" s="3" t="str">
        <f>'YILLIK MALİYET RAPORU'!B163</f>
        <v xml:space="preserve"> AD SOYAD 161</v>
      </c>
      <c r="C163" s="4">
        <f>'YILLIK MALİYET RAPORU'!C163</f>
        <v>20002.5</v>
      </c>
      <c r="D163" s="4">
        <f>PARAMETRELER!$D$4</f>
        <v>150018.75</v>
      </c>
      <c r="E163" s="4">
        <f t="shared" si="491"/>
        <v>2800.3500000000004</v>
      </c>
      <c r="F163" s="4">
        <f t="shared" si="492"/>
        <v>200.02500000000001</v>
      </c>
      <c r="G163" s="4">
        <f t="shared" si="493"/>
        <v>17002.125</v>
      </c>
      <c r="H163" s="4" cm="1">
        <f t="array" ref="H163">SUMPRODUCT(--(SUM(G163:G163)&gt;PARAMETRELER!$D$21:$D$24), (SUM(G163:G163)-PARAMETRELER!$D$21:$D$24), {0.15;0.05;0.07;0.08})-SUM($H$2:$H$2)</f>
        <v>2550.3187499999999</v>
      </c>
      <c r="I163" s="4">
        <f>PARAMETRELER!$D$8</f>
        <v>2550.3187499999999</v>
      </c>
      <c r="J163" s="4">
        <f t="shared" si="379"/>
        <v>17002.125</v>
      </c>
      <c r="K163" s="4">
        <v>0</v>
      </c>
      <c r="L163" s="4">
        <f t="shared" si="494"/>
        <v>20002.5</v>
      </c>
      <c r="M163" s="4">
        <f>PARAMETRELER!$D$6</f>
        <v>20002.5</v>
      </c>
      <c r="N163" s="4">
        <f t="shared" si="502"/>
        <v>0</v>
      </c>
      <c r="O163" s="4">
        <f>IF(C163&lt;=PARAMETRELER!$D$6,0,N163*0.00759)</f>
        <v>0</v>
      </c>
      <c r="P163" s="20">
        <f t="shared" si="495"/>
        <v>17002.125</v>
      </c>
      <c r="Q163" s="21">
        <f t="shared" si="496"/>
        <v>4100.5124999999998</v>
      </c>
      <c r="R163" s="21">
        <f t="shared" si="497"/>
        <v>400.05</v>
      </c>
      <c r="S163" s="22">
        <f t="shared" si="498"/>
        <v>24503.0625</v>
      </c>
      <c r="T163" s="44">
        <f t="shared" si="499"/>
        <v>1000.125</v>
      </c>
      <c r="U163" s="45">
        <f t="shared" si="380"/>
        <v>23502.9375</v>
      </c>
      <c r="W163" s="3">
        <v>161</v>
      </c>
      <c r="X163" s="3" t="str">
        <f t="shared" si="500"/>
        <v xml:space="preserve"> AD SOYAD 161</v>
      </c>
      <c r="Y163" s="4">
        <f t="shared" si="501"/>
        <v>20002.5</v>
      </c>
      <c r="Z163" s="4">
        <f>PARAMETRELER!$D$4</f>
        <v>150018.75</v>
      </c>
      <c r="AA163" s="4">
        <f t="shared" si="381"/>
        <v>2800.3500000000004</v>
      </c>
      <c r="AB163" s="4">
        <f t="shared" si="382"/>
        <v>200.02500000000001</v>
      </c>
      <c r="AC163" s="4">
        <f t="shared" si="383"/>
        <v>17002.125</v>
      </c>
      <c r="AD163" s="4" cm="1">
        <f t="array" ref="AD163">SUMPRODUCT(--(SUM(G163,AC163)&gt;PARAMETRELER!$D$21:$D$24), (SUM(G163,AC163)-PARAMETRELER!$D$21:$D$24), {0.15;0.05;0.07;0.08})-SUM($H$2,H163)</f>
        <v>2550.3187499999999</v>
      </c>
      <c r="AE163" s="4">
        <f>PARAMETRELER!$D$9</f>
        <v>2550.3187499999999</v>
      </c>
      <c r="AF163" s="4">
        <f t="shared" si="384"/>
        <v>34004.25</v>
      </c>
      <c r="AG163" s="4">
        <f t="shared" si="385"/>
        <v>17002.125</v>
      </c>
      <c r="AH163" s="4">
        <f t="shared" si="386"/>
        <v>20002.5</v>
      </c>
      <c r="AI163" s="4">
        <f>PARAMETRELER!$D$6</f>
        <v>20002.5</v>
      </c>
      <c r="AJ163" s="4">
        <f t="shared" si="503"/>
        <v>0</v>
      </c>
      <c r="AK163" s="4">
        <f>IF(Y163&lt;=PARAMETRELER!$D$6,0,AJ163*0.00759)</f>
        <v>0</v>
      </c>
      <c r="AL163" s="20">
        <f t="shared" si="387"/>
        <v>17002.125</v>
      </c>
      <c r="AM163" s="21">
        <f t="shared" si="388"/>
        <v>4100.5124999999998</v>
      </c>
      <c r="AN163" s="21">
        <f t="shared" si="389"/>
        <v>400.05</v>
      </c>
      <c r="AO163" s="22">
        <f t="shared" si="390"/>
        <v>24503.0625</v>
      </c>
      <c r="AP163" s="44">
        <f t="shared" si="391"/>
        <v>1000.125</v>
      </c>
      <c r="AQ163" s="45">
        <f t="shared" si="392"/>
        <v>23502.9375</v>
      </c>
      <c r="AS163" s="3">
        <v>161</v>
      </c>
      <c r="AT163" s="3" t="str">
        <f t="shared" si="393"/>
        <v xml:space="preserve"> AD SOYAD 161</v>
      </c>
      <c r="AU163" s="4">
        <f t="shared" si="394"/>
        <v>20002.5</v>
      </c>
      <c r="AV163" s="4">
        <f>PARAMETRELER!$D$4</f>
        <v>150018.75</v>
      </c>
      <c r="AW163" s="4">
        <f t="shared" si="395"/>
        <v>2800.3500000000004</v>
      </c>
      <c r="AX163" s="4">
        <f t="shared" si="396"/>
        <v>200.02500000000001</v>
      </c>
      <c r="AY163" s="4">
        <f t="shared" si="397"/>
        <v>17002.125</v>
      </c>
      <c r="AZ163" s="4" cm="1">
        <f t="array" ref="AZ163">SUMPRODUCT(--(SUM(G163,AC163,AY163)&gt;PARAMETRELER!$D$21:$D$24), (SUM(G163,AC163,AY163)-PARAMETRELER!$D$21:$D$24), {0.15;0.05;0.07;0.08})-SUM($H$2,H163,AD163)</f>
        <v>2550.3187499999995</v>
      </c>
      <c r="BA163" s="4">
        <f>PARAMETRELER!$D$10</f>
        <v>2550.3187499999995</v>
      </c>
      <c r="BB163" s="4">
        <f t="shared" si="398"/>
        <v>51006.375</v>
      </c>
      <c r="BC163" s="4">
        <f t="shared" si="399"/>
        <v>34004.25</v>
      </c>
      <c r="BD163" s="4">
        <f t="shared" si="400"/>
        <v>20002.5</v>
      </c>
      <c r="BE163" s="4">
        <f>PARAMETRELER!$D$6</f>
        <v>20002.5</v>
      </c>
      <c r="BF163" s="4">
        <f t="shared" si="504"/>
        <v>0</v>
      </c>
      <c r="BG163" s="4">
        <f>IF(AU163&lt;=PARAMETRELER!$D$6,0,BF163*0.00759)</f>
        <v>0</v>
      </c>
      <c r="BH163" s="20">
        <f t="shared" si="401"/>
        <v>17002.125</v>
      </c>
      <c r="BI163" s="21">
        <f t="shared" si="402"/>
        <v>4100.5124999999998</v>
      </c>
      <c r="BJ163" s="21">
        <f t="shared" si="403"/>
        <v>400.05</v>
      </c>
      <c r="BK163" s="22">
        <f t="shared" si="404"/>
        <v>24503.0625</v>
      </c>
      <c r="BL163" s="44">
        <f t="shared" si="405"/>
        <v>1000.125</v>
      </c>
      <c r="BM163" s="45">
        <f t="shared" si="406"/>
        <v>23502.9375</v>
      </c>
      <c r="BO163" s="3">
        <v>161</v>
      </c>
      <c r="BP163" s="3" t="str">
        <f t="shared" si="407"/>
        <v xml:space="preserve"> AD SOYAD 161</v>
      </c>
      <c r="BQ163" s="4">
        <f t="shared" si="408"/>
        <v>20002.5</v>
      </c>
      <c r="BR163" s="4">
        <f>PARAMETRELER!$D$4</f>
        <v>150018.75</v>
      </c>
      <c r="BS163" s="4">
        <f t="shared" si="409"/>
        <v>2800.3500000000004</v>
      </c>
      <c r="BT163" s="4">
        <f t="shared" si="410"/>
        <v>200.02500000000001</v>
      </c>
      <c r="BU163" s="4">
        <f t="shared" si="411"/>
        <v>17002.125</v>
      </c>
      <c r="BV163" s="4" cm="1">
        <f t="array" ref="BV163">SUMPRODUCT(--(SUM(G163,AC163,AY163,BU163)&gt;PARAMETRELER!$D$21:$D$24), (SUM(G163,AC163,AY163,BU163)-PARAMETRELER!$D$21:$D$24), {0.15;0.05;0.07;0.08})-SUM($H$2,H163,AD163,AZ163)</f>
        <v>2550.3187500000004</v>
      </c>
      <c r="BW163" s="4">
        <f>PARAMETRELER!$D$11</f>
        <v>2550.3187500000004</v>
      </c>
      <c r="BX163" s="4">
        <f t="shared" si="412"/>
        <v>68008.5</v>
      </c>
      <c r="BY163" s="4">
        <f t="shared" si="413"/>
        <v>51006.375</v>
      </c>
      <c r="BZ163" s="4">
        <f t="shared" si="414"/>
        <v>20002.5</v>
      </c>
      <c r="CA163" s="4">
        <f>PARAMETRELER!$D$6</f>
        <v>20002.5</v>
      </c>
      <c r="CB163" s="4">
        <f t="shared" si="505"/>
        <v>0</v>
      </c>
      <c r="CC163" s="4">
        <f>IF(BQ163&lt;=PARAMETRELER!$D$6,0,CB163*0.00759)</f>
        <v>0</v>
      </c>
      <c r="CD163" s="20">
        <f t="shared" si="415"/>
        <v>17002.125</v>
      </c>
      <c r="CE163" s="21">
        <f t="shared" si="416"/>
        <v>4100.5124999999998</v>
      </c>
      <c r="CF163" s="21">
        <f t="shared" si="417"/>
        <v>400.05</v>
      </c>
      <c r="CG163" s="22">
        <f t="shared" si="418"/>
        <v>24503.0625</v>
      </c>
      <c r="CH163" s="44">
        <f t="shared" si="419"/>
        <v>1000.125</v>
      </c>
      <c r="CI163" s="45">
        <f t="shared" si="420"/>
        <v>23502.9375</v>
      </c>
      <c r="CK163" s="3">
        <v>161</v>
      </c>
      <c r="CL163" s="3" t="str">
        <f t="shared" si="421"/>
        <v xml:space="preserve"> AD SOYAD 161</v>
      </c>
      <c r="CM163" s="4">
        <f t="shared" si="422"/>
        <v>20002.5</v>
      </c>
      <c r="CN163" s="4">
        <f>PARAMETRELER!$D$4</f>
        <v>150018.75</v>
      </c>
      <c r="CO163" s="4">
        <f t="shared" si="423"/>
        <v>2800.3500000000004</v>
      </c>
      <c r="CP163" s="4">
        <f t="shared" si="424"/>
        <v>200.02500000000001</v>
      </c>
      <c r="CQ163" s="4">
        <f t="shared" si="425"/>
        <v>17002.125</v>
      </c>
      <c r="CR163" s="4" cm="1">
        <f t="array" ref="CR163">SUMPRODUCT(--(SUM(G163,AC163,AY163,BU163,CQ163)&gt;PARAMETRELER!$D$21:$D$24), (SUM(G163,AC163,AY163,BU163,CQ163)-PARAMETRELER!$D$21:$D$24), {0.15;0.05;0.07;0.08})-SUM($H$2,H163,AD163,AZ163,BV163)</f>
        <v>2550.3187500000004</v>
      </c>
      <c r="CS163" s="4">
        <f>PARAMETRELER!$D$12</f>
        <v>2550.3187500000004</v>
      </c>
      <c r="CT163" s="4">
        <f t="shared" si="426"/>
        <v>85010.625</v>
      </c>
      <c r="CU163" s="4">
        <f t="shared" si="427"/>
        <v>68008.5</v>
      </c>
      <c r="CV163" s="4">
        <f t="shared" si="428"/>
        <v>20002.5</v>
      </c>
      <c r="CW163" s="4">
        <f>PARAMETRELER!$D$6</f>
        <v>20002.5</v>
      </c>
      <c r="CX163" s="4">
        <f t="shared" si="506"/>
        <v>0</v>
      </c>
      <c r="CY163" s="4">
        <f>IF(CM163&lt;=PARAMETRELER!$D$6,0,CX163*0.00759)</f>
        <v>0</v>
      </c>
      <c r="CZ163" s="20">
        <f t="shared" si="429"/>
        <v>17002.125</v>
      </c>
      <c r="DA163" s="21">
        <f t="shared" si="430"/>
        <v>4100.5124999999998</v>
      </c>
      <c r="DB163" s="21">
        <f t="shared" si="431"/>
        <v>400.05</v>
      </c>
      <c r="DC163" s="22">
        <f t="shared" si="432"/>
        <v>24503.0625</v>
      </c>
      <c r="DD163" s="44">
        <f t="shared" si="433"/>
        <v>1000.125</v>
      </c>
      <c r="DE163" s="45">
        <f t="shared" si="434"/>
        <v>23502.9375</v>
      </c>
      <c r="DG163" s="3">
        <v>161</v>
      </c>
      <c r="DH163" s="3" t="str">
        <f t="shared" si="435"/>
        <v xml:space="preserve"> AD SOYAD 161</v>
      </c>
      <c r="DI163" s="4">
        <f t="shared" si="436"/>
        <v>20002.5</v>
      </c>
      <c r="DJ163" s="4">
        <f>PARAMETRELER!$D$4</f>
        <v>150018.75</v>
      </c>
      <c r="DK163" s="4">
        <f t="shared" si="437"/>
        <v>2800.3500000000004</v>
      </c>
      <c r="DL163" s="4">
        <f t="shared" si="438"/>
        <v>200.02500000000001</v>
      </c>
      <c r="DM163" s="4">
        <f t="shared" si="439"/>
        <v>17002.125</v>
      </c>
      <c r="DN163" s="4" cm="1">
        <f t="array" ref="DN163">SUMPRODUCT(--(SUM(G163,AC163,AY163,BU163,CQ163,DM163)&gt;PARAMETRELER!$D$21:$D$24), (SUM(G163,AC163,AY163,BU163,CQ163,DM163)-PARAMETRELER!$D$21:$D$24), {0.15;0.05;0.07;0.08})-SUM($H$2,H163,AD163,AZ163,BV163,CR163)</f>
        <v>2550.3187499999985</v>
      </c>
      <c r="DO163" s="4">
        <f>PARAMETRELER!$D$13</f>
        <v>2550.3187499999985</v>
      </c>
      <c r="DP163" s="4">
        <f t="shared" si="440"/>
        <v>102012.75</v>
      </c>
      <c r="DQ163" s="4">
        <f t="shared" si="441"/>
        <v>85010.625</v>
      </c>
      <c r="DR163" s="4">
        <f t="shared" si="442"/>
        <v>20002.5</v>
      </c>
      <c r="DS163" s="4">
        <f>PARAMETRELER!$D$6</f>
        <v>20002.5</v>
      </c>
      <c r="DT163" s="4">
        <f t="shared" si="507"/>
        <v>0</v>
      </c>
      <c r="DU163" s="4">
        <f>IF(DI163&lt;=PARAMETRELER!$D$6,0,DT163*0.00759)</f>
        <v>0</v>
      </c>
      <c r="DV163" s="20">
        <f t="shared" si="443"/>
        <v>17002.125</v>
      </c>
      <c r="DW163" s="21">
        <f t="shared" si="444"/>
        <v>4100.5124999999998</v>
      </c>
      <c r="DX163" s="21">
        <f t="shared" si="445"/>
        <v>400.05</v>
      </c>
      <c r="DY163" s="22">
        <f t="shared" si="446"/>
        <v>24503.0625</v>
      </c>
      <c r="DZ163" s="44">
        <f t="shared" si="447"/>
        <v>1000.125</v>
      </c>
      <c r="EA163" s="45">
        <f t="shared" si="448"/>
        <v>23502.9375</v>
      </c>
      <c r="EC163" s="3">
        <v>161</v>
      </c>
      <c r="ED163" s="3" t="str">
        <f t="shared" si="449"/>
        <v xml:space="preserve"> AD SOYAD 161</v>
      </c>
      <c r="EE163" s="4">
        <f t="shared" si="508"/>
        <v>20002.5</v>
      </c>
      <c r="EF163" s="4">
        <f>PARAMETRELER!$D$4</f>
        <v>150018.75</v>
      </c>
      <c r="EG163" s="4">
        <f t="shared" si="509"/>
        <v>2800.3500000000004</v>
      </c>
      <c r="EH163" s="4">
        <f t="shared" si="510"/>
        <v>200.02500000000001</v>
      </c>
      <c r="EI163" s="4">
        <f t="shared" si="511"/>
        <v>17002.125</v>
      </c>
      <c r="EJ163" s="4" cm="1">
        <f t="array" ref="EJ163">SUMPRODUCT(--(SUM(G163,AC163,AY163,BU163,CQ163,DM163,EI163)&gt;PARAMETRELER!$D$21:$D$24), (SUM(G163,AC163,AY163,BU163,CQ163,DM163,EI163)-PARAMETRELER!$D$21:$D$24), {0.15;0.05;0.07;0.08})-SUM($H$2,H163,AD163,AZ163,BV163,CR163,DN163)</f>
        <v>3001.0625000000036</v>
      </c>
      <c r="EK163" s="4">
        <f>PARAMETRELER!$D$14</f>
        <v>3001.0625000000036</v>
      </c>
      <c r="EL163" s="4">
        <f t="shared" si="512"/>
        <v>119014.875</v>
      </c>
      <c r="EM163" s="4">
        <f t="shared" si="513"/>
        <v>102012.75</v>
      </c>
      <c r="EN163" s="4">
        <f t="shared" si="514"/>
        <v>20002.5</v>
      </c>
      <c r="EO163" s="4">
        <f>PARAMETRELER!$D$6</f>
        <v>20002.5</v>
      </c>
      <c r="EP163" s="4">
        <f t="shared" si="515"/>
        <v>0</v>
      </c>
      <c r="EQ163" s="4">
        <f>IF(EE163&lt;=PARAMETRELER!$D$6,0,EP163*0.00759)</f>
        <v>0</v>
      </c>
      <c r="ER163" s="20">
        <f t="shared" si="450"/>
        <v>17002.125</v>
      </c>
      <c r="ES163" s="21">
        <f t="shared" si="451"/>
        <v>4100.5124999999998</v>
      </c>
      <c r="ET163" s="21">
        <f t="shared" si="452"/>
        <v>400.05</v>
      </c>
      <c r="EU163" s="22">
        <f t="shared" si="453"/>
        <v>24503.0625</v>
      </c>
      <c r="EV163" s="44">
        <f t="shared" si="454"/>
        <v>1000.125</v>
      </c>
      <c r="EW163" s="45">
        <f t="shared" si="455"/>
        <v>23502.9375</v>
      </c>
      <c r="EY163" s="3">
        <v>161</v>
      </c>
      <c r="EZ163" s="3" t="str">
        <f t="shared" si="456"/>
        <v xml:space="preserve"> AD SOYAD 161</v>
      </c>
      <c r="FA163" s="4">
        <f t="shared" si="516"/>
        <v>20002.5</v>
      </c>
      <c r="FB163" s="4">
        <f>PARAMETRELER!$D$4</f>
        <v>150018.75</v>
      </c>
      <c r="FC163" s="4">
        <f t="shared" si="517"/>
        <v>2800.3500000000004</v>
      </c>
      <c r="FD163" s="4">
        <f t="shared" si="518"/>
        <v>200.02500000000001</v>
      </c>
      <c r="FE163" s="4">
        <f t="shared" si="519"/>
        <v>17002.125</v>
      </c>
      <c r="FF163" s="4" cm="1">
        <f t="array" ref="FF163">SUMPRODUCT(--(SUM(G163,AC163,AY163,BU163,CQ163,DM163,EI163,FE163)&gt;PARAMETRELER!$D$21:$D$24), (SUM(G163,AC163,AY163,BU163,CQ163,DM163,EI163,FE163)-PARAMETRELER!$D$21:$D$24), {0.15;0.05;0.07;0.08})-SUM($H$2,H163,AD163,AZ163,BV163,CR163,DN163,EJ163)</f>
        <v>3400.4249999999956</v>
      </c>
      <c r="FG163" s="4">
        <f>PARAMETRELER!$D$15</f>
        <v>3400.4249999999956</v>
      </c>
      <c r="FH163" s="4">
        <f t="shared" si="520"/>
        <v>136017</v>
      </c>
      <c r="FI163" s="4">
        <f t="shared" si="521"/>
        <v>119014.875</v>
      </c>
      <c r="FJ163" s="4">
        <f t="shared" si="522"/>
        <v>20002.5</v>
      </c>
      <c r="FK163" s="4">
        <f>PARAMETRELER!$D$6</f>
        <v>20002.5</v>
      </c>
      <c r="FL163" s="4">
        <f t="shared" si="523"/>
        <v>0</v>
      </c>
      <c r="FM163" s="4">
        <f>IF(FA163&lt;=PARAMETRELER!$D$6,0,FL163*0.00759)</f>
        <v>0</v>
      </c>
      <c r="FN163" s="20">
        <f t="shared" si="457"/>
        <v>17002.125</v>
      </c>
      <c r="FO163" s="21">
        <f t="shared" si="458"/>
        <v>4100.5124999999998</v>
      </c>
      <c r="FP163" s="21">
        <f t="shared" si="459"/>
        <v>400.05</v>
      </c>
      <c r="FQ163" s="22">
        <f t="shared" si="460"/>
        <v>24503.0625</v>
      </c>
      <c r="FR163" s="44">
        <f t="shared" si="461"/>
        <v>1000.125</v>
      </c>
      <c r="FS163" s="45">
        <f t="shared" si="462"/>
        <v>23502.9375</v>
      </c>
      <c r="FU163" s="3">
        <v>161</v>
      </c>
      <c r="FV163" s="3" t="str">
        <f t="shared" si="463"/>
        <v xml:space="preserve"> AD SOYAD 161</v>
      </c>
      <c r="FW163" s="4">
        <f t="shared" si="524"/>
        <v>20002.5</v>
      </c>
      <c r="FX163" s="4">
        <f>PARAMETRELER!$D$4</f>
        <v>150018.75</v>
      </c>
      <c r="FY163" s="4">
        <f t="shared" si="525"/>
        <v>2800.3500000000004</v>
      </c>
      <c r="FZ163" s="4">
        <f t="shared" si="526"/>
        <v>200.02500000000001</v>
      </c>
      <c r="GA163" s="4">
        <f t="shared" si="527"/>
        <v>17002.125</v>
      </c>
      <c r="GB163" s="4" cm="1">
        <f t="array" ref="GB163">SUMPRODUCT(--(SUM(G163,AC163,AY163,BU163,CQ163,DM163,EI163,FE163,GA163)&gt;PARAMETRELER!$D$21:$D$24), (SUM(G163,AC163,AY163,BU163,CQ163,DM163,EI163,FE163,GA163)-PARAMETRELER!$D$21:$D$24), {0.15;0.05;0.07;0.08})-SUM($H$2,H163,AD163,AZ163,BV163,CR163,DN163,EJ163,FF163)</f>
        <v>3400.4249999999993</v>
      </c>
      <c r="GC163" s="4">
        <f>PARAMETRELER!$D$16</f>
        <v>3400.4249999999993</v>
      </c>
      <c r="GD163" s="4">
        <f t="shared" si="528"/>
        <v>153019.125</v>
      </c>
      <c r="GE163" s="4">
        <f t="shared" si="529"/>
        <v>136017</v>
      </c>
      <c r="GF163" s="4">
        <f t="shared" si="530"/>
        <v>20002.5</v>
      </c>
      <c r="GG163" s="4">
        <f>PARAMETRELER!$D$6</f>
        <v>20002.5</v>
      </c>
      <c r="GH163" s="4">
        <f t="shared" si="531"/>
        <v>0</v>
      </c>
      <c r="GI163" s="4">
        <f>IF(FW163&lt;=PARAMETRELER!$D$6,0,GH163*0.00759)</f>
        <v>0</v>
      </c>
      <c r="GJ163" s="20">
        <f t="shared" si="464"/>
        <v>17002.125</v>
      </c>
      <c r="GK163" s="21">
        <f t="shared" si="465"/>
        <v>4100.5124999999998</v>
      </c>
      <c r="GL163" s="21">
        <f t="shared" si="466"/>
        <v>400.05</v>
      </c>
      <c r="GM163" s="22">
        <f t="shared" si="467"/>
        <v>24503.0625</v>
      </c>
      <c r="GN163" s="44">
        <f t="shared" si="468"/>
        <v>1000.125</v>
      </c>
      <c r="GO163" s="45">
        <f t="shared" si="469"/>
        <v>23502.9375</v>
      </c>
      <c r="GQ163" s="3">
        <v>161</v>
      </c>
      <c r="GR163" s="3" t="str">
        <f t="shared" si="470"/>
        <v xml:space="preserve"> AD SOYAD 161</v>
      </c>
      <c r="GS163" s="4">
        <f t="shared" si="532"/>
        <v>20002.5</v>
      </c>
      <c r="GT163" s="4">
        <f>PARAMETRELER!$D$4</f>
        <v>150018.75</v>
      </c>
      <c r="GU163" s="4">
        <f t="shared" si="533"/>
        <v>2800.3500000000004</v>
      </c>
      <c r="GV163" s="4">
        <f t="shared" si="534"/>
        <v>200.02500000000001</v>
      </c>
      <c r="GW163" s="4">
        <f t="shared" si="535"/>
        <v>17002.125</v>
      </c>
      <c r="GX163" s="4" cm="1">
        <f t="array" ref="GX163">SUMPRODUCT(--(SUM(G163,AC163,AY163,BU163,CQ163,DM163,EI163,FE163,GA163,GW163)&gt;PARAMETRELER!$D$21:$D$24), (SUM(G163,AC163,AY163,BU163,CQ163,DM163,EI163,FE163,GA163,GW163)-PARAMETRELER!$D$21:$D$24), {0.15;0.05;0.07;0.08})-SUM($H$2,H163,AD163,AZ163,BV163,CR163,DN163,EJ163,FF163,GB163)</f>
        <v>3400.4250000000029</v>
      </c>
      <c r="GY163" s="4">
        <f>PARAMETRELER!$D$17</f>
        <v>3400.4250000000029</v>
      </c>
      <c r="GZ163" s="4">
        <f t="shared" si="536"/>
        <v>170021.25</v>
      </c>
      <c r="HA163" s="4">
        <f t="shared" si="537"/>
        <v>153019.125</v>
      </c>
      <c r="HB163" s="4">
        <f t="shared" si="538"/>
        <v>20002.5</v>
      </c>
      <c r="HC163" s="4">
        <f>PARAMETRELER!$D$6</f>
        <v>20002.5</v>
      </c>
      <c r="HD163" s="4">
        <f t="shared" si="539"/>
        <v>0</v>
      </c>
      <c r="HE163" s="4">
        <f>IF(GS163&lt;=PARAMETRELER!$D$6,0,HD163*0.00759)</f>
        <v>0</v>
      </c>
      <c r="HF163" s="20">
        <f t="shared" si="471"/>
        <v>17002.125</v>
      </c>
      <c r="HG163" s="21">
        <f t="shared" si="472"/>
        <v>4100.5124999999998</v>
      </c>
      <c r="HH163" s="21">
        <f t="shared" si="473"/>
        <v>400.05</v>
      </c>
      <c r="HI163" s="22">
        <f t="shared" si="474"/>
        <v>24503.0625</v>
      </c>
      <c r="HJ163" s="44">
        <f t="shared" si="475"/>
        <v>1000.125</v>
      </c>
      <c r="HK163" s="45">
        <f t="shared" si="476"/>
        <v>23502.9375</v>
      </c>
      <c r="HM163" s="3">
        <v>161</v>
      </c>
      <c r="HN163" s="3" t="str">
        <f t="shared" si="477"/>
        <v xml:space="preserve"> AD SOYAD 161</v>
      </c>
      <c r="HO163" s="4">
        <f t="shared" si="540"/>
        <v>20002.5</v>
      </c>
      <c r="HP163" s="4">
        <f>PARAMETRELER!$D$4</f>
        <v>150018.75</v>
      </c>
      <c r="HQ163" s="4">
        <f t="shared" si="541"/>
        <v>2800.3500000000004</v>
      </c>
      <c r="HR163" s="4">
        <f t="shared" si="542"/>
        <v>200.02500000000001</v>
      </c>
      <c r="HS163" s="4">
        <f t="shared" si="543"/>
        <v>17002.125</v>
      </c>
      <c r="HT163" s="4" cm="1">
        <f t="array" ref="HT163">SUMPRODUCT(--(SUM(G163,AC163,AY163,BU163,CQ163,DM163,EI163,FE163,GA163,GW163,HS163)&gt;PARAMETRELER!$D$21:$D$24), (SUM(G163,AC163,AY163,BU163,CQ163,DM163,EI163,FE163,GA163,GW163,HS163)-PARAMETRELER!$D$21:$D$24), {0.15;0.05;0.07;0.08})-SUM($H$2,H163,AD163,AZ163,BV163,CR163,DN163,EJ163,FF163,GB163,GX163)</f>
        <v>3400.4249999999993</v>
      </c>
      <c r="HU163" s="4">
        <f>PARAMETRELER!$D$18</f>
        <v>3400.4249999999993</v>
      </c>
      <c r="HV163" s="4">
        <f t="shared" si="544"/>
        <v>187023.375</v>
      </c>
      <c r="HW163" s="4">
        <f t="shared" si="545"/>
        <v>170021.25</v>
      </c>
      <c r="HX163" s="4">
        <f t="shared" si="546"/>
        <v>20002.5</v>
      </c>
      <c r="HY163" s="4">
        <f>PARAMETRELER!$D$6</f>
        <v>20002.5</v>
      </c>
      <c r="HZ163" s="4">
        <f t="shared" si="547"/>
        <v>0</v>
      </c>
      <c r="IA163" s="4">
        <f>IF(HO163&lt;=PARAMETRELER!$D$6,0,HZ163*0.00759)</f>
        <v>0</v>
      </c>
      <c r="IB163" s="20">
        <f t="shared" si="478"/>
        <v>17002.125</v>
      </c>
      <c r="IC163" s="21">
        <f t="shared" si="479"/>
        <v>4100.5124999999998</v>
      </c>
      <c r="ID163" s="21">
        <f t="shared" si="480"/>
        <v>400.05</v>
      </c>
      <c r="IE163" s="22">
        <f t="shared" si="481"/>
        <v>24503.0625</v>
      </c>
      <c r="IF163" s="44">
        <f t="shared" si="482"/>
        <v>1000.125</v>
      </c>
      <c r="IG163" s="45">
        <f t="shared" si="483"/>
        <v>23502.9375</v>
      </c>
      <c r="II163" s="3">
        <v>161</v>
      </c>
      <c r="IJ163" s="3" t="str">
        <f t="shared" si="484"/>
        <v xml:space="preserve"> AD SOYAD 161</v>
      </c>
      <c r="IK163" s="4">
        <f t="shared" si="548"/>
        <v>20002.5</v>
      </c>
      <c r="IL163" s="4">
        <f>PARAMETRELER!$D$4</f>
        <v>150018.75</v>
      </c>
      <c r="IM163" s="4">
        <f t="shared" si="549"/>
        <v>2800.3500000000004</v>
      </c>
      <c r="IN163" s="4">
        <f t="shared" si="550"/>
        <v>200.02500000000001</v>
      </c>
      <c r="IO163" s="4">
        <f t="shared" si="551"/>
        <v>17002.125</v>
      </c>
      <c r="IP163" s="4" cm="1">
        <f t="array" ref="IP163">SUMPRODUCT(--(SUM(G163,AC163,AY163,BU163,CQ163,DM163,EI163,FE163,GA163,GW163,HS163,IO163)&gt;PARAMETRELER!$D$21:$D$24), (SUM(G163,AC163,AY163,BU163,CQ163,DM163,EI163,FE163,GA163,GW163,HS163,IO163)-PARAMETRELER!$D$21:$D$24), {0.15;0.05;0.07;0.08})-SUM($H$2,H163,AD163,AZ163,BV163,CR163,DN163,EJ163,FF163,GB163,GX163,HT163)</f>
        <v>3400.4249999999993</v>
      </c>
      <c r="IQ163" s="4">
        <f>PARAMETRELER!$D$19</f>
        <v>3400.4249999999993</v>
      </c>
      <c r="IR163" s="4">
        <f t="shared" si="552"/>
        <v>204025.5</v>
      </c>
      <c r="IS163" s="4">
        <f t="shared" si="553"/>
        <v>187023.375</v>
      </c>
      <c r="IT163" s="4">
        <f t="shared" si="554"/>
        <v>20002.5</v>
      </c>
      <c r="IU163" s="4">
        <f>PARAMETRELER!$D$6</f>
        <v>20002.5</v>
      </c>
      <c r="IV163" s="4">
        <f t="shared" si="555"/>
        <v>0</v>
      </c>
      <c r="IW163" s="4">
        <f>IF(IK163&lt;=PARAMETRELER!$D$6,0,IV163*0.00759)</f>
        <v>0</v>
      </c>
      <c r="IX163" s="20">
        <f t="shared" si="485"/>
        <v>17002.125</v>
      </c>
      <c r="IY163" s="21">
        <f t="shared" si="486"/>
        <v>4100.5124999999998</v>
      </c>
      <c r="IZ163" s="21">
        <f t="shared" si="487"/>
        <v>400.05</v>
      </c>
      <c r="JA163" s="22">
        <f t="shared" si="488"/>
        <v>24503.0625</v>
      </c>
      <c r="JB163" s="44">
        <f t="shared" si="489"/>
        <v>1000.125</v>
      </c>
      <c r="JC163" s="45">
        <f t="shared" si="490"/>
        <v>23502.9375</v>
      </c>
    </row>
    <row r="164" spans="1:263" ht="15.6" x14ac:dyDescent="0.3">
      <c r="A164" s="2">
        <v>162</v>
      </c>
      <c r="B164" s="2" t="str">
        <f>'YILLIK MALİYET RAPORU'!B164</f>
        <v xml:space="preserve"> AD SOYAD 162</v>
      </c>
      <c r="C164" s="7">
        <f>'YILLIK MALİYET RAPORU'!C164</f>
        <v>20002.5</v>
      </c>
      <c r="D164" s="11">
        <f>PARAMETRELER!$D$4</f>
        <v>150018.75</v>
      </c>
      <c r="E164" s="7">
        <f t="shared" si="491"/>
        <v>2800.3500000000004</v>
      </c>
      <c r="F164" s="7">
        <f t="shared" si="492"/>
        <v>200.02500000000001</v>
      </c>
      <c r="G164" s="7">
        <f t="shared" si="493"/>
        <v>17002.125</v>
      </c>
      <c r="H164" s="7" cm="1">
        <f t="array" ref="H164">SUMPRODUCT(--(SUM(G164:G164)&gt;PARAMETRELER!$D$21:$D$24), (SUM(G164:G164)-PARAMETRELER!$D$21:$D$24), {0.15;0.05;0.07;0.08})-SUM($H$2:$H$2)</f>
        <v>2550.3187499999999</v>
      </c>
      <c r="I164" s="7">
        <f>PARAMETRELER!$D$8</f>
        <v>2550.3187499999999</v>
      </c>
      <c r="J164" s="7">
        <f t="shared" si="379"/>
        <v>17002.125</v>
      </c>
      <c r="K164" s="7">
        <v>0</v>
      </c>
      <c r="L164" s="7">
        <f t="shared" si="494"/>
        <v>20002.5</v>
      </c>
      <c r="M164" s="5">
        <f>PARAMETRELER!$D$6</f>
        <v>20002.5</v>
      </c>
      <c r="N164" s="7">
        <f t="shared" si="502"/>
        <v>0</v>
      </c>
      <c r="O164" s="7">
        <f>IF(C164&lt;=PARAMETRELER!$D$6,0,N164*0.00759)</f>
        <v>0</v>
      </c>
      <c r="P164" s="20">
        <f t="shared" si="495"/>
        <v>17002.125</v>
      </c>
      <c r="Q164" s="21">
        <f t="shared" si="496"/>
        <v>4100.5124999999998</v>
      </c>
      <c r="R164" s="21">
        <f t="shared" si="497"/>
        <v>400.05</v>
      </c>
      <c r="S164" s="20">
        <f t="shared" si="498"/>
        <v>24503.0625</v>
      </c>
      <c r="T164" s="44">
        <f t="shared" si="499"/>
        <v>1000.125</v>
      </c>
      <c r="U164" s="45">
        <f t="shared" si="380"/>
        <v>23502.9375</v>
      </c>
      <c r="W164" s="2">
        <v>162</v>
      </c>
      <c r="X164" s="2" t="str">
        <f t="shared" si="500"/>
        <v xml:space="preserve"> AD SOYAD 162</v>
      </c>
      <c r="Y164" s="7">
        <f t="shared" si="501"/>
        <v>20002.5</v>
      </c>
      <c r="Z164" s="11">
        <f>PARAMETRELER!$D$4</f>
        <v>150018.75</v>
      </c>
      <c r="AA164" s="7">
        <f t="shared" si="381"/>
        <v>2800.3500000000004</v>
      </c>
      <c r="AB164" s="7">
        <f t="shared" si="382"/>
        <v>200.02500000000001</v>
      </c>
      <c r="AC164" s="7">
        <f t="shared" si="383"/>
        <v>17002.125</v>
      </c>
      <c r="AD164" s="7" cm="1">
        <f t="array" ref="AD164">SUMPRODUCT(--(SUM(G164,AC164)&gt;PARAMETRELER!$D$21:$D$24), (SUM(G164,AC164)-PARAMETRELER!$D$21:$D$24), {0.15;0.05;0.07;0.08})-SUM($H$2,H164)</f>
        <v>2550.3187499999999</v>
      </c>
      <c r="AE164" s="7">
        <f>PARAMETRELER!$D$9</f>
        <v>2550.3187499999999</v>
      </c>
      <c r="AF164" s="7">
        <f t="shared" si="384"/>
        <v>34004.25</v>
      </c>
      <c r="AG164" s="7">
        <f t="shared" si="385"/>
        <v>17002.125</v>
      </c>
      <c r="AH164" s="7">
        <f t="shared" si="386"/>
        <v>20002.5</v>
      </c>
      <c r="AI164" s="5">
        <f>PARAMETRELER!$D$6</f>
        <v>20002.5</v>
      </c>
      <c r="AJ164" s="7">
        <f t="shared" si="503"/>
        <v>0</v>
      </c>
      <c r="AK164" s="7">
        <f>IF(Y164&lt;=PARAMETRELER!$D$6,0,AJ164*0.00759)</f>
        <v>0</v>
      </c>
      <c r="AL164" s="20">
        <f t="shared" si="387"/>
        <v>17002.125</v>
      </c>
      <c r="AM164" s="21">
        <f t="shared" si="388"/>
        <v>4100.5124999999998</v>
      </c>
      <c r="AN164" s="21">
        <f t="shared" si="389"/>
        <v>400.05</v>
      </c>
      <c r="AO164" s="20">
        <f t="shared" si="390"/>
        <v>24503.0625</v>
      </c>
      <c r="AP164" s="44">
        <f t="shared" si="391"/>
        <v>1000.125</v>
      </c>
      <c r="AQ164" s="45">
        <f t="shared" si="392"/>
        <v>23502.9375</v>
      </c>
      <c r="AS164" s="2">
        <v>162</v>
      </c>
      <c r="AT164" s="2" t="str">
        <f t="shared" si="393"/>
        <v xml:space="preserve"> AD SOYAD 162</v>
      </c>
      <c r="AU164" s="7">
        <f t="shared" si="394"/>
        <v>20002.5</v>
      </c>
      <c r="AV164" s="11">
        <f>PARAMETRELER!$D$4</f>
        <v>150018.75</v>
      </c>
      <c r="AW164" s="7">
        <f t="shared" si="395"/>
        <v>2800.3500000000004</v>
      </c>
      <c r="AX164" s="7">
        <f t="shared" si="396"/>
        <v>200.02500000000001</v>
      </c>
      <c r="AY164" s="7">
        <f t="shared" si="397"/>
        <v>17002.125</v>
      </c>
      <c r="AZ164" s="7" cm="1">
        <f t="array" ref="AZ164">SUMPRODUCT(--(SUM(G164,AC164,AY164)&gt;PARAMETRELER!$D$21:$D$24), (SUM(G164,AC164,AY164)-PARAMETRELER!$D$21:$D$24), {0.15;0.05;0.07;0.08})-SUM($H$2,H164,AD164)</f>
        <v>2550.3187499999995</v>
      </c>
      <c r="BA164" s="7">
        <f>PARAMETRELER!$D$10</f>
        <v>2550.3187499999995</v>
      </c>
      <c r="BB164" s="7">
        <f t="shared" si="398"/>
        <v>51006.375</v>
      </c>
      <c r="BC164" s="7">
        <f t="shared" si="399"/>
        <v>34004.25</v>
      </c>
      <c r="BD164" s="7">
        <f t="shared" si="400"/>
        <v>20002.5</v>
      </c>
      <c r="BE164" s="5">
        <f>PARAMETRELER!$D$6</f>
        <v>20002.5</v>
      </c>
      <c r="BF164" s="7">
        <f t="shared" si="504"/>
        <v>0</v>
      </c>
      <c r="BG164" s="7">
        <f>IF(AU164&lt;=PARAMETRELER!$D$6,0,BF164*0.00759)</f>
        <v>0</v>
      </c>
      <c r="BH164" s="20">
        <f t="shared" si="401"/>
        <v>17002.125</v>
      </c>
      <c r="BI164" s="21">
        <f t="shared" si="402"/>
        <v>4100.5124999999998</v>
      </c>
      <c r="BJ164" s="21">
        <f t="shared" si="403"/>
        <v>400.05</v>
      </c>
      <c r="BK164" s="20">
        <f t="shared" si="404"/>
        <v>24503.0625</v>
      </c>
      <c r="BL164" s="44">
        <f t="shared" si="405"/>
        <v>1000.125</v>
      </c>
      <c r="BM164" s="45">
        <f t="shared" si="406"/>
        <v>23502.9375</v>
      </c>
      <c r="BO164" s="2">
        <v>162</v>
      </c>
      <c r="BP164" s="2" t="str">
        <f t="shared" si="407"/>
        <v xml:space="preserve"> AD SOYAD 162</v>
      </c>
      <c r="BQ164" s="7">
        <f t="shared" si="408"/>
        <v>20002.5</v>
      </c>
      <c r="BR164" s="11">
        <f>PARAMETRELER!$D$4</f>
        <v>150018.75</v>
      </c>
      <c r="BS164" s="7">
        <f t="shared" si="409"/>
        <v>2800.3500000000004</v>
      </c>
      <c r="BT164" s="7">
        <f t="shared" si="410"/>
        <v>200.02500000000001</v>
      </c>
      <c r="BU164" s="7">
        <f t="shared" si="411"/>
        <v>17002.125</v>
      </c>
      <c r="BV164" s="7" cm="1">
        <f t="array" ref="BV164">SUMPRODUCT(--(SUM(G164,AC164,AY164,BU164)&gt;PARAMETRELER!$D$21:$D$24), (SUM(G164,AC164,AY164,BU164)-PARAMETRELER!$D$21:$D$24), {0.15;0.05;0.07;0.08})-SUM($H$2,H164,AD164,AZ164)</f>
        <v>2550.3187500000004</v>
      </c>
      <c r="BW164" s="7">
        <f>PARAMETRELER!$D$11</f>
        <v>2550.3187500000004</v>
      </c>
      <c r="BX164" s="7">
        <f t="shared" si="412"/>
        <v>68008.5</v>
      </c>
      <c r="BY164" s="7">
        <f t="shared" si="413"/>
        <v>51006.375</v>
      </c>
      <c r="BZ164" s="7">
        <f t="shared" si="414"/>
        <v>20002.5</v>
      </c>
      <c r="CA164" s="5">
        <f>PARAMETRELER!$D$6</f>
        <v>20002.5</v>
      </c>
      <c r="CB164" s="7">
        <f t="shared" si="505"/>
        <v>0</v>
      </c>
      <c r="CC164" s="7">
        <f>IF(BQ164&lt;=PARAMETRELER!$D$6,0,CB164*0.00759)</f>
        <v>0</v>
      </c>
      <c r="CD164" s="20">
        <f t="shared" si="415"/>
        <v>17002.125</v>
      </c>
      <c r="CE164" s="21">
        <f t="shared" si="416"/>
        <v>4100.5124999999998</v>
      </c>
      <c r="CF164" s="21">
        <f t="shared" si="417"/>
        <v>400.05</v>
      </c>
      <c r="CG164" s="20">
        <f t="shared" si="418"/>
        <v>24503.0625</v>
      </c>
      <c r="CH164" s="44">
        <f t="shared" si="419"/>
        <v>1000.125</v>
      </c>
      <c r="CI164" s="45">
        <f t="shared" si="420"/>
        <v>23502.9375</v>
      </c>
      <c r="CK164" s="2">
        <v>162</v>
      </c>
      <c r="CL164" s="2" t="str">
        <f t="shared" si="421"/>
        <v xml:space="preserve"> AD SOYAD 162</v>
      </c>
      <c r="CM164" s="7">
        <f t="shared" si="422"/>
        <v>20002.5</v>
      </c>
      <c r="CN164" s="11">
        <f>PARAMETRELER!$D$4</f>
        <v>150018.75</v>
      </c>
      <c r="CO164" s="7">
        <f t="shared" si="423"/>
        <v>2800.3500000000004</v>
      </c>
      <c r="CP164" s="7">
        <f t="shared" si="424"/>
        <v>200.02500000000001</v>
      </c>
      <c r="CQ164" s="7">
        <f t="shared" si="425"/>
        <v>17002.125</v>
      </c>
      <c r="CR164" s="7" cm="1">
        <f t="array" ref="CR164">SUMPRODUCT(--(SUM(G164,AC164,AY164,BU164,CQ164)&gt;PARAMETRELER!$D$21:$D$24), (SUM(G164,AC164,AY164,BU164,CQ164)-PARAMETRELER!$D$21:$D$24), {0.15;0.05;0.07;0.08})-SUM($H$2,H164,AD164,AZ164,BV164)</f>
        <v>2550.3187500000004</v>
      </c>
      <c r="CS164" s="7">
        <f>PARAMETRELER!$D$12</f>
        <v>2550.3187500000004</v>
      </c>
      <c r="CT164" s="7">
        <f t="shared" si="426"/>
        <v>85010.625</v>
      </c>
      <c r="CU164" s="7">
        <f t="shared" si="427"/>
        <v>68008.5</v>
      </c>
      <c r="CV164" s="7">
        <f t="shared" si="428"/>
        <v>20002.5</v>
      </c>
      <c r="CW164" s="5">
        <f>PARAMETRELER!$D$6</f>
        <v>20002.5</v>
      </c>
      <c r="CX164" s="7">
        <f t="shared" si="506"/>
        <v>0</v>
      </c>
      <c r="CY164" s="7">
        <f>IF(CM164&lt;=PARAMETRELER!$D$6,0,CX164*0.00759)</f>
        <v>0</v>
      </c>
      <c r="CZ164" s="20">
        <f t="shared" si="429"/>
        <v>17002.125</v>
      </c>
      <c r="DA164" s="21">
        <f t="shared" si="430"/>
        <v>4100.5124999999998</v>
      </c>
      <c r="DB164" s="21">
        <f t="shared" si="431"/>
        <v>400.05</v>
      </c>
      <c r="DC164" s="20">
        <f t="shared" si="432"/>
        <v>24503.0625</v>
      </c>
      <c r="DD164" s="44">
        <f t="shared" si="433"/>
        <v>1000.125</v>
      </c>
      <c r="DE164" s="45">
        <f t="shared" si="434"/>
        <v>23502.9375</v>
      </c>
      <c r="DG164" s="2">
        <v>162</v>
      </c>
      <c r="DH164" s="2" t="str">
        <f t="shared" si="435"/>
        <v xml:space="preserve"> AD SOYAD 162</v>
      </c>
      <c r="DI164" s="7">
        <f t="shared" si="436"/>
        <v>20002.5</v>
      </c>
      <c r="DJ164" s="11">
        <f>PARAMETRELER!$D$4</f>
        <v>150018.75</v>
      </c>
      <c r="DK164" s="7">
        <f t="shared" si="437"/>
        <v>2800.3500000000004</v>
      </c>
      <c r="DL164" s="7">
        <f t="shared" si="438"/>
        <v>200.02500000000001</v>
      </c>
      <c r="DM164" s="7">
        <f t="shared" si="439"/>
        <v>17002.125</v>
      </c>
      <c r="DN164" s="7" cm="1">
        <f t="array" ref="DN164">SUMPRODUCT(--(SUM(G164,AC164,AY164,BU164,CQ164,DM164)&gt;PARAMETRELER!$D$21:$D$24), (SUM(G164,AC164,AY164,BU164,CQ164,DM164)-PARAMETRELER!$D$21:$D$24), {0.15;0.05;0.07;0.08})-SUM($H$2,H164,AD164,AZ164,BV164,CR164)</f>
        <v>2550.3187499999985</v>
      </c>
      <c r="DO164" s="7">
        <f>PARAMETRELER!$D$13</f>
        <v>2550.3187499999985</v>
      </c>
      <c r="DP164" s="7">
        <f t="shared" si="440"/>
        <v>102012.75</v>
      </c>
      <c r="DQ164" s="7">
        <f t="shared" si="441"/>
        <v>85010.625</v>
      </c>
      <c r="DR164" s="7">
        <f t="shared" si="442"/>
        <v>20002.5</v>
      </c>
      <c r="DS164" s="5">
        <f>PARAMETRELER!$D$6</f>
        <v>20002.5</v>
      </c>
      <c r="DT164" s="7">
        <f t="shared" si="507"/>
        <v>0</v>
      </c>
      <c r="DU164" s="7">
        <f>IF(DI164&lt;=PARAMETRELER!$D$6,0,DT164*0.00759)</f>
        <v>0</v>
      </c>
      <c r="DV164" s="20">
        <f t="shared" si="443"/>
        <v>17002.125</v>
      </c>
      <c r="DW164" s="21">
        <f t="shared" si="444"/>
        <v>4100.5124999999998</v>
      </c>
      <c r="DX164" s="21">
        <f t="shared" si="445"/>
        <v>400.05</v>
      </c>
      <c r="DY164" s="20">
        <f t="shared" si="446"/>
        <v>24503.0625</v>
      </c>
      <c r="DZ164" s="44">
        <f t="shared" si="447"/>
        <v>1000.125</v>
      </c>
      <c r="EA164" s="45">
        <f t="shared" si="448"/>
        <v>23502.9375</v>
      </c>
      <c r="EC164" s="2">
        <v>162</v>
      </c>
      <c r="ED164" s="2" t="str">
        <f t="shared" si="449"/>
        <v xml:space="preserve"> AD SOYAD 162</v>
      </c>
      <c r="EE164" s="7">
        <f t="shared" si="508"/>
        <v>20002.5</v>
      </c>
      <c r="EF164" s="11">
        <f>PARAMETRELER!$D$4</f>
        <v>150018.75</v>
      </c>
      <c r="EG164" s="7">
        <f t="shared" si="509"/>
        <v>2800.3500000000004</v>
      </c>
      <c r="EH164" s="7">
        <f t="shared" si="510"/>
        <v>200.02500000000001</v>
      </c>
      <c r="EI164" s="7">
        <f t="shared" si="511"/>
        <v>17002.125</v>
      </c>
      <c r="EJ164" s="7" cm="1">
        <f t="array" ref="EJ164">SUMPRODUCT(--(SUM(G164,AC164,AY164,BU164,CQ164,DM164,EI164)&gt;PARAMETRELER!$D$21:$D$24), (SUM(G164,AC164,AY164,BU164,CQ164,DM164,EI164)-PARAMETRELER!$D$21:$D$24), {0.15;0.05;0.07;0.08})-SUM($H$2,H164,AD164,AZ164,BV164,CR164,DN164)</f>
        <v>3001.0625000000036</v>
      </c>
      <c r="EK164" s="7">
        <f>PARAMETRELER!$D$14</f>
        <v>3001.0625000000036</v>
      </c>
      <c r="EL164" s="7">
        <f t="shared" si="512"/>
        <v>119014.875</v>
      </c>
      <c r="EM164" s="7">
        <f t="shared" si="513"/>
        <v>102012.75</v>
      </c>
      <c r="EN164" s="7">
        <f t="shared" si="514"/>
        <v>20002.5</v>
      </c>
      <c r="EO164" s="5">
        <f>PARAMETRELER!$D$6</f>
        <v>20002.5</v>
      </c>
      <c r="EP164" s="7">
        <f t="shared" si="515"/>
        <v>0</v>
      </c>
      <c r="EQ164" s="7">
        <f>IF(EE164&lt;=PARAMETRELER!$D$6,0,EP164*0.00759)</f>
        <v>0</v>
      </c>
      <c r="ER164" s="20">
        <f t="shared" si="450"/>
        <v>17002.125</v>
      </c>
      <c r="ES164" s="21">
        <f t="shared" si="451"/>
        <v>4100.5124999999998</v>
      </c>
      <c r="ET164" s="21">
        <f t="shared" si="452"/>
        <v>400.05</v>
      </c>
      <c r="EU164" s="20">
        <f t="shared" si="453"/>
        <v>24503.0625</v>
      </c>
      <c r="EV164" s="44">
        <f t="shared" si="454"/>
        <v>1000.125</v>
      </c>
      <c r="EW164" s="45">
        <f t="shared" si="455"/>
        <v>23502.9375</v>
      </c>
      <c r="EY164" s="2">
        <v>162</v>
      </c>
      <c r="EZ164" s="2" t="str">
        <f t="shared" si="456"/>
        <v xml:space="preserve"> AD SOYAD 162</v>
      </c>
      <c r="FA164" s="7">
        <f t="shared" si="516"/>
        <v>20002.5</v>
      </c>
      <c r="FB164" s="11">
        <f>PARAMETRELER!$D$4</f>
        <v>150018.75</v>
      </c>
      <c r="FC164" s="7">
        <f t="shared" si="517"/>
        <v>2800.3500000000004</v>
      </c>
      <c r="FD164" s="7">
        <f t="shared" si="518"/>
        <v>200.02500000000001</v>
      </c>
      <c r="FE164" s="7">
        <f t="shared" si="519"/>
        <v>17002.125</v>
      </c>
      <c r="FF164" s="7" cm="1">
        <f t="array" ref="FF164">SUMPRODUCT(--(SUM(G164,AC164,AY164,BU164,CQ164,DM164,EI164,FE164)&gt;PARAMETRELER!$D$21:$D$24), (SUM(G164,AC164,AY164,BU164,CQ164,DM164,EI164,FE164)-PARAMETRELER!$D$21:$D$24), {0.15;0.05;0.07;0.08})-SUM($H$2,H164,AD164,AZ164,BV164,CR164,DN164,EJ164)</f>
        <v>3400.4249999999956</v>
      </c>
      <c r="FG164" s="7">
        <f>PARAMETRELER!$D$15</f>
        <v>3400.4249999999956</v>
      </c>
      <c r="FH164" s="7">
        <f t="shared" si="520"/>
        <v>136017</v>
      </c>
      <c r="FI164" s="7">
        <f t="shared" si="521"/>
        <v>119014.875</v>
      </c>
      <c r="FJ164" s="7">
        <f t="shared" si="522"/>
        <v>20002.5</v>
      </c>
      <c r="FK164" s="5">
        <f>PARAMETRELER!$D$6</f>
        <v>20002.5</v>
      </c>
      <c r="FL164" s="7">
        <f t="shared" si="523"/>
        <v>0</v>
      </c>
      <c r="FM164" s="7">
        <f>IF(FA164&lt;=PARAMETRELER!$D$6,0,FL164*0.00759)</f>
        <v>0</v>
      </c>
      <c r="FN164" s="20">
        <f t="shared" si="457"/>
        <v>17002.125</v>
      </c>
      <c r="FO164" s="21">
        <f t="shared" si="458"/>
        <v>4100.5124999999998</v>
      </c>
      <c r="FP164" s="21">
        <f t="shared" si="459"/>
        <v>400.05</v>
      </c>
      <c r="FQ164" s="20">
        <f t="shared" si="460"/>
        <v>24503.0625</v>
      </c>
      <c r="FR164" s="44">
        <f t="shared" si="461"/>
        <v>1000.125</v>
      </c>
      <c r="FS164" s="45">
        <f t="shared" si="462"/>
        <v>23502.9375</v>
      </c>
      <c r="FU164" s="2">
        <v>162</v>
      </c>
      <c r="FV164" s="2" t="str">
        <f t="shared" si="463"/>
        <v xml:space="preserve"> AD SOYAD 162</v>
      </c>
      <c r="FW164" s="7">
        <f t="shared" si="524"/>
        <v>20002.5</v>
      </c>
      <c r="FX164" s="11">
        <f>PARAMETRELER!$D$4</f>
        <v>150018.75</v>
      </c>
      <c r="FY164" s="7">
        <f t="shared" si="525"/>
        <v>2800.3500000000004</v>
      </c>
      <c r="FZ164" s="7">
        <f t="shared" si="526"/>
        <v>200.02500000000001</v>
      </c>
      <c r="GA164" s="7">
        <f t="shared" si="527"/>
        <v>17002.125</v>
      </c>
      <c r="GB164" s="7" cm="1">
        <f t="array" ref="GB164">SUMPRODUCT(--(SUM(G164,AC164,AY164,BU164,CQ164,DM164,EI164,FE164,GA164)&gt;PARAMETRELER!$D$21:$D$24), (SUM(G164,AC164,AY164,BU164,CQ164,DM164,EI164,FE164,GA164)-PARAMETRELER!$D$21:$D$24), {0.15;0.05;0.07;0.08})-SUM($H$2,H164,AD164,AZ164,BV164,CR164,DN164,EJ164,FF164)</f>
        <v>3400.4249999999993</v>
      </c>
      <c r="GC164" s="7">
        <f>PARAMETRELER!$D$16</f>
        <v>3400.4249999999993</v>
      </c>
      <c r="GD164" s="7">
        <f t="shared" si="528"/>
        <v>153019.125</v>
      </c>
      <c r="GE164" s="7">
        <f t="shared" si="529"/>
        <v>136017</v>
      </c>
      <c r="GF164" s="7">
        <f t="shared" si="530"/>
        <v>20002.5</v>
      </c>
      <c r="GG164" s="5">
        <f>PARAMETRELER!$D$6</f>
        <v>20002.5</v>
      </c>
      <c r="GH164" s="7">
        <f t="shared" si="531"/>
        <v>0</v>
      </c>
      <c r="GI164" s="7">
        <f>IF(FW164&lt;=PARAMETRELER!$D$6,0,GH164*0.00759)</f>
        <v>0</v>
      </c>
      <c r="GJ164" s="20">
        <f t="shared" si="464"/>
        <v>17002.125</v>
      </c>
      <c r="GK164" s="21">
        <f t="shared" si="465"/>
        <v>4100.5124999999998</v>
      </c>
      <c r="GL164" s="21">
        <f t="shared" si="466"/>
        <v>400.05</v>
      </c>
      <c r="GM164" s="20">
        <f t="shared" si="467"/>
        <v>24503.0625</v>
      </c>
      <c r="GN164" s="44">
        <f t="shared" si="468"/>
        <v>1000.125</v>
      </c>
      <c r="GO164" s="45">
        <f t="shared" si="469"/>
        <v>23502.9375</v>
      </c>
      <c r="GQ164" s="2">
        <v>162</v>
      </c>
      <c r="GR164" s="2" t="str">
        <f t="shared" si="470"/>
        <v xml:space="preserve"> AD SOYAD 162</v>
      </c>
      <c r="GS164" s="7">
        <f t="shared" si="532"/>
        <v>20002.5</v>
      </c>
      <c r="GT164" s="11">
        <f>PARAMETRELER!$D$4</f>
        <v>150018.75</v>
      </c>
      <c r="GU164" s="7">
        <f t="shared" si="533"/>
        <v>2800.3500000000004</v>
      </c>
      <c r="GV164" s="7">
        <f t="shared" si="534"/>
        <v>200.02500000000001</v>
      </c>
      <c r="GW164" s="7">
        <f t="shared" si="535"/>
        <v>17002.125</v>
      </c>
      <c r="GX164" s="7" cm="1">
        <f t="array" ref="GX164">SUMPRODUCT(--(SUM(G164,AC164,AY164,BU164,CQ164,DM164,EI164,FE164,GA164,GW164)&gt;PARAMETRELER!$D$21:$D$24), (SUM(G164,AC164,AY164,BU164,CQ164,DM164,EI164,FE164,GA164,GW164)-PARAMETRELER!$D$21:$D$24), {0.15;0.05;0.07;0.08})-SUM($H$2,H164,AD164,AZ164,BV164,CR164,DN164,EJ164,FF164,GB164)</f>
        <v>3400.4250000000029</v>
      </c>
      <c r="GY164" s="7">
        <f>PARAMETRELER!$D$17</f>
        <v>3400.4250000000029</v>
      </c>
      <c r="GZ164" s="7">
        <f t="shared" si="536"/>
        <v>170021.25</v>
      </c>
      <c r="HA164" s="7">
        <f t="shared" si="537"/>
        <v>153019.125</v>
      </c>
      <c r="HB164" s="7">
        <f t="shared" si="538"/>
        <v>20002.5</v>
      </c>
      <c r="HC164" s="5">
        <f>PARAMETRELER!$D$6</f>
        <v>20002.5</v>
      </c>
      <c r="HD164" s="7">
        <f t="shared" si="539"/>
        <v>0</v>
      </c>
      <c r="HE164" s="7">
        <f>IF(GS164&lt;=PARAMETRELER!$D$6,0,HD164*0.00759)</f>
        <v>0</v>
      </c>
      <c r="HF164" s="20">
        <f t="shared" si="471"/>
        <v>17002.125</v>
      </c>
      <c r="HG164" s="21">
        <f t="shared" si="472"/>
        <v>4100.5124999999998</v>
      </c>
      <c r="HH164" s="21">
        <f t="shared" si="473"/>
        <v>400.05</v>
      </c>
      <c r="HI164" s="20">
        <f t="shared" si="474"/>
        <v>24503.0625</v>
      </c>
      <c r="HJ164" s="44">
        <f t="shared" si="475"/>
        <v>1000.125</v>
      </c>
      <c r="HK164" s="45">
        <f t="shared" si="476"/>
        <v>23502.9375</v>
      </c>
      <c r="HM164" s="2">
        <v>162</v>
      </c>
      <c r="HN164" s="2" t="str">
        <f t="shared" si="477"/>
        <v xml:space="preserve"> AD SOYAD 162</v>
      </c>
      <c r="HO164" s="7">
        <f t="shared" si="540"/>
        <v>20002.5</v>
      </c>
      <c r="HP164" s="11">
        <f>PARAMETRELER!$D$4</f>
        <v>150018.75</v>
      </c>
      <c r="HQ164" s="7">
        <f t="shared" si="541"/>
        <v>2800.3500000000004</v>
      </c>
      <c r="HR164" s="7">
        <f t="shared" si="542"/>
        <v>200.02500000000001</v>
      </c>
      <c r="HS164" s="7">
        <f t="shared" si="543"/>
        <v>17002.125</v>
      </c>
      <c r="HT164" s="7" cm="1">
        <f t="array" ref="HT164">SUMPRODUCT(--(SUM(G164,AC164,AY164,BU164,CQ164,DM164,EI164,FE164,GA164,GW164,HS164)&gt;PARAMETRELER!$D$21:$D$24), (SUM(G164,AC164,AY164,BU164,CQ164,DM164,EI164,FE164,GA164,GW164,HS164)-PARAMETRELER!$D$21:$D$24), {0.15;0.05;0.07;0.08})-SUM($H$2,H164,AD164,AZ164,BV164,CR164,DN164,EJ164,FF164,GB164,GX164)</f>
        <v>3400.4249999999993</v>
      </c>
      <c r="HU164" s="7">
        <f>PARAMETRELER!$D$18</f>
        <v>3400.4249999999993</v>
      </c>
      <c r="HV164" s="7">
        <f t="shared" si="544"/>
        <v>187023.375</v>
      </c>
      <c r="HW164" s="7">
        <f t="shared" si="545"/>
        <v>170021.25</v>
      </c>
      <c r="HX164" s="7">
        <f t="shared" si="546"/>
        <v>20002.5</v>
      </c>
      <c r="HY164" s="5">
        <f>PARAMETRELER!$D$6</f>
        <v>20002.5</v>
      </c>
      <c r="HZ164" s="7">
        <f t="shared" si="547"/>
        <v>0</v>
      </c>
      <c r="IA164" s="7">
        <f>IF(HO164&lt;=PARAMETRELER!$D$6,0,HZ164*0.00759)</f>
        <v>0</v>
      </c>
      <c r="IB164" s="20">
        <f t="shared" si="478"/>
        <v>17002.125</v>
      </c>
      <c r="IC164" s="21">
        <f t="shared" si="479"/>
        <v>4100.5124999999998</v>
      </c>
      <c r="ID164" s="21">
        <f t="shared" si="480"/>
        <v>400.05</v>
      </c>
      <c r="IE164" s="20">
        <f t="shared" si="481"/>
        <v>24503.0625</v>
      </c>
      <c r="IF164" s="44">
        <f t="shared" si="482"/>
        <v>1000.125</v>
      </c>
      <c r="IG164" s="45">
        <f t="shared" si="483"/>
        <v>23502.9375</v>
      </c>
      <c r="II164" s="2">
        <v>162</v>
      </c>
      <c r="IJ164" s="2" t="str">
        <f t="shared" si="484"/>
        <v xml:space="preserve"> AD SOYAD 162</v>
      </c>
      <c r="IK164" s="7">
        <f t="shared" si="548"/>
        <v>20002.5</v>
      </c>
      <c r="IL164" s="11">
        <f>PARAMETRELER!$D$4</f>
        <v>150018.75</v>
      </c>
      <c r="IM164" s="7">
        <f t="shared" si="549"/>
        <v>2800.3500000000004</v>
      </c>
      <c r="IN164" s="7">
        <f t="shared" si="550"/>
        <v>200.02500000000001</v>
      </c>
      <c r="IO164" s="7">
        <f t="shared" si="551"/>
        <v>17002.125</v>
      </c>
      <c r="IP164" s="7" cm="1">
        <f t="array" ref="IP164">SUMPRODUCT(--(SUM(G164,AC164,AY164,BU164,CQ164,DM164,EI164,FE164,GA164,GW164,HS164,IO164)&gt;PARAMETRELER!$D$21:$D$24), (SUM(G164,AC164,AY164,BU164,CQ164,DM164,EI164,FE164,GA164,GW164,HS164,IO164)-PARAMETRELER!$D$21:$D$24), {0.15;0.05;0.07;0.08})-SUM($H$2,H164,AD164,AZ164,BV164,CR164,DN164,EJ164,FF164,GB164,GX164,HT164)</f>
        <v>3400.4249999999993</v>
      </c>
      <c r="IQ164" s="7">
        <f>PARAMETRELER!$D$19</f>
        <v>3400.4249999999993</v>
      </c>
      <c r="IR164" s="7">
        <f t="shared" si="552"/>
        <v>204025.5</v>
      </c>
      <c r="IS164" s="7">
        <f t="shared" si="553"/>
        <v>187023.375</v>
      </c>
      <c r="IT164" s="7">
        <f t="shared" si="554"/>
        <v>20002.5</v>
      </c>
      <c r="IU164" s="5">
        <f>PARAMETRELER!$D$6</f>
        <v>20002.5</v>
      </c>
      <c r="IV164" s="7">
        <f t="shared" si="555"/>
        <v>0</v>
      </c>
      <c r="IW164" s="7">
        <f>IF(IK164&lt;=PARAMETRELER!$D$6,0,IV164*0.00759)</f>
        <v>0</v>
      </c>
      <c r="IX164" s="20">
        <f t="shared" si="485"/>
        <v>17002.125</v>
      </c>
      <c r="IY164" s="21">
        <f t="shared" si="486"/>
        <v>4100.5124999999998</v>
      </c>
      <c r="IZ164" s="21">
        <f t="shared" si="487"/>
        <v>400.05</v>
      </c>
      <c r="JA164" s="20">
        <f t="shared" si="488"/>
        <v>24503.0625</v>
      </c>
      <c r="JB164" s="44">
        <f t="shared" si="489"/>
        <v>1000.125</v>
      </c>
      <c r="JC164" s="45">
        <f t="shared" si="490"/>
        <v>23502.9375</v>
      </c>
    </row>
    <row r="165" spans="1:263" ht="15.6" x14ac:dyDescent="0.3">
      <c r="A165" s="3">
        <v>163</v>
      </c>
      <c r="B165" s="3" t="str">
        <f>'YILLIK MALİYET RAPORU'!B165</f>
        <v xml:space="preserve"> AD SOYAD 163</v>
      </c>
      <c r="C165" s="4">
        <f>'YILLIK MALİYET RAPORU'!C165</f>
        <v>20002.5</v>
      </c>
      <c r="D165" s="4">
        <f>PARAMETRELER!$D$4</f>
        <v>150018.75</v>
      </c>
      <c r="E165" s="4">
        <f t="shared" si="491"/>
        <v>2800.3500000000004</v>
      </c>
      <c r="F165" s="4">
        <f t="shared" si="492"/>
        <v>200.02500000000001</v>
      </c>
      <c r="G165" s="4">
        <f t="shared" si="493"/>
        <v>17002.125</v>
      </c>
      <c r="H165" s="4" cm="1">
        <f t="array" ref="H165">SUMPRODUCT(--(SUM(G165:G165)&gt;PARAMETRELER!$D$21:$D$24), (SUM(G165:G165)-PARAMETRELER!$D$21:$D$24), {0.15;0.05;0.07;0.08})-SUM($H$2:$H$2)</f>
        <v>2550.3187499999999</v>
      </c>
      <c r="I165" s="4">
        <f>PARAMETRELER!$D$8</f>
        <v>2550.3187499999999</v>
      </c>
      <c r="J165" s="4">
        <f t="shared" si="379"/>
        <v>17002.125</v>
      </c>
      <c r="K165" s="4">
        <v>0</v>
      </c>
      <c r="L165" s="4">
        <f t="shared" si="494"/>
        <v>20002.5</v>
      </c>
      <c r="M165" s="4">
        <f>PARAMETRELER!$D$6</f>
        <v>20002.5</v>
      </c>
      <c r="N165" s="4">
        <f t="shared" si="502"/>
        <v>0</v>
      </c>
      <c r="O165" s="4">
        <f>IF(C165&lt;=PARAMETRELER!$D$6,0,N165*0.00759)</f>
        <v>0</v>
      </c>
      <c r="P165" s="20">
        <f t="shared" si="495"/>
        <v>17002.125</v>
      </c>
      <c r="Q165" s="21">
        <f t="shared" si="496"/>
        <v>4100.5124999999998</v>
      </c>
      <c r="R165" s="21">
        <f t="shared" si="497"/>
        <v>400.05</v>
      </c>
      <c r="S165" s="22">
        <f t="shared" si="498"/>
        <v>24503.0625</v>
      </c>
      <c r="T165" s="44">
        <f t="shared" si="499"/>
        <v>1000.125</v>
      </c>
      <c r="U165" s="45">
        <f t="shared" si="380"/>
        <v>23502.9375</v>
      </c>
      <c r="W165" s="3">
        <v>163</v>
      </c>
      <c r="X165" s="3" t="str">
        <f t="shared" si="500"/>
        <v xml:space="preserve"> AD SOYAD 163</v>
      </c>
      <c r="Y165" s="4">
        <f t="shared" si="501"/>
        <v>20002.5</v>
      </c>
      <c r="Z165" s="4">
        <f>PARAMETRELER!$D$4</f>
        <v>150018.75</v>
      </c>
      <c r="AA165" s="4">
        <f t="shared" si="381"/>
        <v>2800.3500000000004</v>
      </c>
      <c r="AB165" s="4">
        <f t="shared" si="382"/>
        <v>200.02500000000001</v>
      </c>
      <c r="AC165" s="4">
        <f t="shared" si="383"/>
        <v>17002.125</v>
      </c>
      <c r="AD165" s="4" cm="1">
        <f t="array" ref="AD165">SUMPRODUCT(--(SUM(G165,AC165)&gt;PARAMETRELER!$D$21:$D$24), (SUM(G165,AC165)-PARAMETRELER!$D$21:$D$24), {0.15;0.05;0.07;0.08})-SUM($H$2,H165)</f>
        <v>2550.3187499999999</v>
      </c>
      <c r="AE165" s="4">
        <f>PARAMETRELER!$D$9</f>
        <v>2550.3187499999999</v>
      </c>
      <c r="AF165" s="4">
        <f t="shared" si="384"/>
        <v>34004.25</v>
      </c>
      <c r="AG165" s="4">
        <f t="shared" si="385"/>
        <v>17002.125</v>
      </c>
      <c r="AH165" s="4">
        <f t="shared" si="386"/>
        <v>20002.5</v>
      </c>
      <c r="AI165" s="4">
        <f>PARAMETRELER!$D$6</f>
        <v>20002.5</v>
      </c>
      <c r="AJ165" s="4">
        <f t="shared" si="503"/>
        <v>0</v>
      </c>
      <c r="AK165" s="4">
        <f>IF(Y165&lt;=PARAMETRELER!$D$6,0,AJ165*0.00759)</f>
        <v>0</v>
      </c>
      <c r="AL165" s="20">
        <f t="shared" si="387"/>
        <v>17002.125</v>
      </c>
      <c r="AM165" s="21">
        <f t="shared" si="388"/>
        <v>4100.5124999999998</v>
      </c>
      <c r="AN165" s="21">
        <f t="shared" si="389"/>
        <v>400.05</v>
      </c>
      <c r="AO165" s="22">
        <f t="shared" si="390"/>
        <v>24503.0625</v>
      </c>
      <c r="AP165" s="44">
        <f t="shared" si="391"/>
        <v>1000.125</v>
      </c>
      <c r="AQ165" s="45">
        <f t="shared" si="392"/>
        <v>23502.9375</v>
      </c>
      <c r="AS165" s="3">
        <v>163</v>
      </c>
      <c r="AT165" s="3" t="str">
        <f t="shared" si="393"/>
        <v xml:space="preserve"> AD SOYAD 163</v>
      </c>
      <c r="AU165" s="4">
        <f t="shared" si="394"/>
        <v>20002.5</v>
      </c>
      <c r="AV165" s="4">
        <f>PARAMETRELER!$D$4</f>
        <v>150018.75</v>
      </c>
      <c r="AW165" s="4">
        <f t="shared" si="395"/>
        <v>2800.3500000000004</v>
      </c>
      <c r="AX165" s="4">
        <f t="shared" si="396"/>
        <v>200.02500000000001</v>
      </c>
      <c r="AY165" s="4">
        <f t="shared" si="397"/>
        <v>17002.125</v>
      </c>
      <c r="AZ165" s="4" cm="1">
        <f t="array" ref="AZ165">SUMPRODUCT(--(SUM(G165,AC165,AY165)&gt;PARAMETRELER!$D$21:$D$24), (SUM(G165,AC165,AY165)-PARAMETRELER!$D$21:$D$24), {0.15;0.05;0.07;0.08})-SUM($H$2,H165,AD165)</f>
        <v>2550.3187499999995</v>
      </c>
      <c r="BA165" s="4">
        <f>PARAMETRELER!$D$10</f>
        <v>2550.3187499999995</v>
      </c>
      <c r="BB165" s="4">
        <f t="shared" si="398"/>
        <v>51006.375</v>
      </c>
      <c r="BC165" s="4">
        <f t="shared" si="399"/>
        <v>34004.25</v>
      </c>
      <c r="BD165" s="4">
        <f t="shared" si="400"/>
        <v>20002.5</v>
      </c>
      <c r="BE165" s="4">
        <f>PARAMETRELER!$D$6</f>
        <v>20002.5</v>
      </c>
      <c r="BF165" s="4">
        <f t="shared" si="504"/>
        <v>0</v>
      </c>
      <c r="BG165" s="4">
        <f>IF(AU165&lt;=PARAMETRELER!$D$6,0,BF165*0.00759)</f>
        <v>0</v>
      </c>
      <c r="BH165" s="20">
        <f t="shared" si="401"/>
        <v>17002.125</v>
      </c>
      <c r="BI165" s="21">
        <f t="shared" si="402"/>
        <v>4100.5124999999998</v>
      </c>
      <c r="BJ165" s="21">
        <f t="shared" si="403"/>
        <v>400.05</v>
      </c>
      <c r="BK165" s="22">
        <f t="shared" si="404"/>
        <v>24503.0625</v>
      </c>
      <c r="BL165" s="44">
        <f t="shared" si="405"/>
        <v>1000.125</v>
      </c>
      <c r="BM165" s="45">
        <f t="shared" si="406"/>
        <v>23502.9375</v>
      </c>
      <c r="BO165" s="3">
        <v>163</v>
      </c>
      <c r="BP165" s="3" t="str">
        <f t="shared" si="407"/>
        <v xml:space="preserve"> AD SOYAD 163</v>
      </c>
      <c r="BQ165" s="4">
        <f t="shared" si="408"/>
        <v>20002.5</v>
      </c>
      <c r="BR165" s="4">
        <f>PARAMETRELER!$D$4</f>
        <v>150018.75</v>
      </c>
      <c r="BS165" s="4">
        <f t="shared" si="409"/>
        <v>2800.3500000000004</v>
      </c>
      <c r="BT165" s="4">
        <f t="shared" si="410"/>
        <v>200.02500000000001</v>
      </c>
      <c r="BU165" s="4">
        <f t="shared" si="411"/>
        <v>17002.125</v>
      </c>
      <c r="BV165" s="4" cm="1">
        <f t="array" ref="BV165">SUMPRODUCT(--(SUM(G165,AC165,AY165,BU165)&gt;PARAMETRELER!$D$21:$D$24), (SUM(G165,AC165,AY165,BU165)-PARAMETRELER!$D$21:$D$24), {0.15;0.05;0.07;0.08})-SUM($H$2,H165,AD165,AZ165)</f>
        <v>2550.3187500000004</v>
      </c>
      <c r="BW165" s="4">
        <f>PARAMETRELER!$D$11</f>
        <v>2550.3187500000004</v>
      </c>
      <c r="BX165" s="4">
        <f t="shared" si="412"/>
        <v>68008.5</v>
      </c>
      <c r="BY165" s="4">
        <f t="shared" si="413"/>
        <v>51006.375</v>
      </c>
      <c r="BZ165" s="4">
        <f t="shared" si="414"/>
        <v>20002.5</v>
      </c>
      <c r="CA165" s="4">
        <f>PARAMETRELER!$D$6</f>
        <v>20002.5</v>
      </c>
      <c r="CB165" s="4">
        <f t="shared" si="505"/>
        <v>0</v>
      </c>
      <c r="CC165" s="4">
        <f>IF(BQ165&lt;=PARAMETRELER!$D$6,0,CB165*0.00759)</f>
        <v>0</v>
      </c>
      <c r="CD165" s="20">
        <f t="shared" si="415"/>
        <v>17002.125</v>
      </c>
      <c r="CE165" s="21">
        <f t="shared" si="416"/>
        <v>4100.5124999999998</v>
      </c>
      <c r="CF165" s="21">
        <f t="shared" si="417"/>
        <v>400.05</v>
      </c>
      <c r="CG165" s="22">
        <f t="shared" si="418"/>
        <v>24503.0625</v>
      </c>
      <c r="CH165" s="44">
        <f t="shared" si="419"/>
        <v>1000.125</v>
      </c>
      <c r="CI165" s="45">
        <f t="shared" si="420"/>
        <v>23502.9375</v>
      </c>
      <c r="CK165" s="3">
        <v>163</v>
      </c>
      <c r="CL165" s="3" t="str">
        <f t="shared" si="421"/>
        <v xml:space="preserve"> AD SOYAD 163</v>
      </c>
      <c r="CM165" s="4">
        <f t="shared" si="422"/>
        <v>20002.5</v>
      </c>
      <c r="CN165" s="4">
        <f>PARAMETRELER!$D$4</f>
        <v>150018.75</v>
      </c>
      <c r="CO165" s="4">
        <f t="shared" si="423"/>
        <v>2800.3500000000004</v>
      </c>
      <c r="CP165" s="4">
        <f t="shared" si="424"/>
        <v>200.02500000000001</v>
      </c>
      <c r="CQ165" s="4">
        <f t="shared" si="425"/>
        <v>17002.125</v>
      </c>
      <c r="CR165" s="4" cm="1">
        <f t="array" ref="CR165">SUMPRODUCT(--(SUM(G165,AC165,AY165,BU165,CQ165)&gt;PARAMETRELER!$D$21:$D$24), (SUM(G165,AC165,AY165,BU165,CQ165)-PARAMETRELER!$D$21:$D$24), {0.15;0.05;0.07;0.08})-SUM($H$2,H165,AD165,AZ165,BV165)</f>
        <v>2550.3187500000004</v>
      </c>
      <c r="CS165" s="4">
        <f>PARAMETRELER!$D$12</f>
        <v>2550.3187500000004</v>
      </c>
      <c r="CT165" s="4">
        <f t="shared" si="426"/>
        <v>85010.625</v>
      </c>
      <c r="CU165" s="4">
        <f t="shared" si="427"/>
        <v>68008.5</v>
      </c>
      <c r="CV165" s="4">
        <f t="shared" si="428"/>
        <v>20002.5</v>
      </c>
      <c r="CW165" s="4">
        <f>PARAMETRELER!$D$6</f>
        <v>20002.5</v>
      </c>
      <c r="CX165" s="4">
        <f t="shared" si="506"/>
        <v>0</v>
      </c>
      <c r="CY165" s="4">
        <f>IF(CM165&lt;=PARAMETRELER!$D$6,0,CX165*0.00759)</f>
        <v>0</v>
      </c>
      <c r="CZ165" s="20">
        <f t="shared" si="429"/>
        <v>17002.125</v>
      </c>
      <c r="DA165" s="21">
        <f t="shared" si="430"/>
        <v>4100.5124999999998</v>
      </c>
      <c r="DB165" s="21">
        <f t="shared" si="431"/>
        <v>400.05</v>
      </c>
      <c r="DC165" s="22">
        <f t="shared" si="432"/>
        <v>24503.0625</v>
      </c>
      <c r="DD165" s="44">
        <f t="shared" si="433"/>
        <v>1000.125</v>
      </c>
      <c r="DE165" s="45">
        <f t="shared" si="434"/>
        <v>23502.9375</v>
      </c>
      <c r="DG165" s="3">
        <v>163</v>
      </c>
      <c r="DH165" s="3" t="str">
        <f t="shared" si="435"/>
        <v xml:space="preserve"> AD SOYAD 163</v>
      </c>
      <c r="DI165" s="4">
        <f t="shared" si="436"/>
        <v>20002.5</v>
      </c>
      <c r="DJ165" s="4">
        <f>PARAMETRELER!$D$4</f>
        <v>150018.75</v>
      </c>
      <c r="DK165" s="4">
        <f t="shared" si="437"/>
        <v>2800.3500000000004</v>
      </c>
      <c r="DL165" s="4">
        <f t="shared" si="438"/>
        <v>200.02500000000001</v>
      </c>
      <c r="DM165" s="4">
        <f t="shared" si="439"/>
        <v>17002.125</v>
      </c>
      <c r="DN165" s="4" cm="1">
        <f t="array" ref="DN165">SUMPRODUCT(--(SUM(G165,AC165,AY165,BU165,CQ165,DM165)&gt;PARAMETRELER!$D$21:$D$24), (SUM(G165,AC165,AY165,BU165,CQ165,DM165)-PARAMETRELER!$D$21:$D$24), {0.15;0.05;0.07;0.08})-SUM($H$2,H165,AD165,AZ165,BV165,CR165)</f>
        <v>2550.3187499999985</v>
      </c>
      <c r="DO165" s="4">
        <f>PARAMETRELER!$D$13</f>
        <v>2550.3187499999985</v>
      </c>
      <c r="DP165" s="4">
        <f t="shared" si="440"/>
        <v>102012.75</v>
      </c>
      <c r="DQ165" s="4">
        <f t="shared" si="441"/>
        <v>85010.625</v>
      </c>
      <c r="DR165" s="4">
        <f t="shared" si="442"/>
        <v>20002.5</v>
      </c>
      <c r="DS165" s="4">
        <f>PARAMETRELER!$D$6</f>
        <v>20002.5</v>
      </c>
      <c r="DT165" s="4">
        <f t="shared" si="507"/>
        <v>0</v>
      </c>
      <c r="DU165" s="4">
        <f>IF(DI165&lt;=PARAMETRELER!$D$6,0,DT165*0.00759)</f>
        <v>0</v>
      </c>
      <c r="DV165" s="20">
        <f t="shared" si="443"/>
        <v>17002.125</v>
      </c>
      <c r="DW165" s="21">
        <f t="shared" si="444"/>
        <v>4100.5124999999998</v>
      </c>
      <c r="DX165" s="21">
        <f t="shared" si="445"/>
        <v>400.05</v>
      </c>
      <c r="DY165" s="22">
        <f t="shared" si="446"/>
        <v>24503.0625</v>
      </c>
      <c r="DZ165" s="44">
        <f t="shared" si="447"/>
        <v>1000.125</v>
      </c>
      <c r="EA165" s="45">
        <f t="shared" si="448"/>
        <v>23502.9375</v>
      </c>
      <c r="EC165" s="3">
        <v>163</v>
      </c>
      <c r="ED165" s="3" t="str">
        <f t="shared" si="449"/>
        <v xml:space="preserve"> AD SOYAD 163</v>
      </c>
      <c r="EE165" s="4">
        <f t="shared" si="508"/>
        <v>20002.5</v>
      </c>
      <c r="EF165" s="4">
        <f>PARAMETRELER!$D$4</f>
        <v>150018.75</v>
      </c>
      <c r="EG165" s="4">
        <f t="shared" si="509"/>
        <v>2800.3500000000004</v>
      </c>
      <c r="EH165" s="4">
        <f t="shared" si="510"/>
        <v>200.02500000000001</v>
      </c>
      <c r="EI165" s="4">
        <f t="shared" si="511"/>
        <v>17002.125</v>
      </c>
      <c r="EJ165" s="4" cm="1">
        <f t="array" ref="EJ165">SUMPRODUCT(--(SUM(G165,AC165,AY165,BU165,CQ165,DM165,EI165)&gt;PARAMETRELER!$D$21:$D$24), (SUM(G165,AC165,AY165,BU165,CQ165,DM165,EI165)-PARAMETRELER!$D$21:$D$24), {0.15;0.05;0.07;0.08})-SUM($H$2,H165,AD165,AZ165,BV165,CR165,DN165)</f>
        <v>3001.0625000000036</v>
      </c>
      <c r="EK165" s="4">
        <f>PARAMETRELER!$D$14</f>
        <v>3001.0625000000036</v>
      </c>
      <c r="EL165" s="4">
        <f t="shared" si="512"/>
        <v>119014.875</v>
      </c>
      <c r="EM165" s="4">
        <f t="shared" si="513"/>
        <v>102012.75</v>
      </c>
      <c r="EN165" s="4">
        <f t="shared" si="514"/>
        <v>20002.5</v>
      </c>
      <c r="EO165" s="4">
        <f>PARAMETRELER!$D$6</f>
        <v>20002.5</v>
      </c>
      <c r="EP165" s="4">
        <f t="shared" si="515"/>
        <v>0</v>
      </c>
      <c r="EQ165" s="4">
        <f>IF(EE165&lt;=PARAMETRELER!$D$6,0,EP165*0.00759)</f>
        <v>0</v>
      </c>
      <c r="ER165" s="20">
        <f t="shared" si="450"/>
        <v>17002.125</v>
      </c>
      <c r="ES165" s="21">
        <f t="shared" si="451"/>
        <v>4100.5124999999998</v>
      </c>
      <c r="ET165" s="21">
        <f t="shared" si="452"/>
        <v>400.05</v>
      </c>
      <c r="EU165" s="22">
        <f t="shared" si="453"/>
        <v>24503.0625</v>
      </c>
      <c r="EV165" s="44">
        <f t="shared" si="454"/>
        <v>1000.125</v>
      </c>
      <c r="EW165" s="45">
        <f t="shared" si="455"/>
        <v>23502.9375</v>
      </c>
      <c r="EY165" s="3">
        <v>163</v>
      </c>
      <c r="EZ165" s="3" t="str">
        <f t="shared" si="456"/>
        <v xml:space="preserve"> AD SOYAD 163</v>
      </c>
      <c r="FA165" s="4">
        <f t="shared" si="516"/>
        <v>20002.5</v>
      </c>
      <c r="FB165" s="4">
        <f>PARAMETRELER!$D$4</f>
        <v>150018.75</v>
      </c>
      <c r="FC165" s="4">
        <f t="shared" si="517"/>
        <v>2800.3500000000004</v>
      </c>
      <c r="FD165" s="4">
        <f t="shared" si="518"/>
        <v>200.02500000000001</v>
      </c>
      <c r="FE165" s="4">
        <f t="shared" si="519"/>
        <v>17002.125</v>
      </c>
      <c r="FF165" s="4" cm="1">
        <f t="array" ref="FF165">SUMPRODUCT(--(SUM(G165,AC165,AY165,BU165,CQ165,DM165,EI165,FE165)&gt;PARAMETRELER!$D$21:$D$24), (SUM(G165,AC165,AY165,BU165,CQ165,DM165,EI165,FE165)-PARAMETRELER!$D$21:$D$24), {0.15;0.05;0.07;0.08})-SUM($H$2,H165,AD165,AZ165,BV165,CR165,DN165,EJ165)</f>
        <v>3400.4249999999956</v>
      </c>
      <c r="FG165" s="4">
        <f>PARAMETRELER!$D$15</f>
        <v>3400.4249999999956</v>
      </c>
      <c r="FH165" s="4">
        <f t="shared" si="520"/>
        <v>136017</v>
      </c>
      <c r="FI165" s="4">
        <f t="shared" si="521"/>
        <v>119014.875</v>
      </c>
      <c r="FJ165" s="4">
        <f t="shared" si="522"/>
        <v>20002.5</v>
      </c>
      <c r="FK165" s="4">
        <f>PARAMETRELER!$D$6</f>
        <v>20002.5</v>
      </c>
      <c r="FL165" s="4">
        <f t="shared" si="523"/>
        <v>0</v>
      </c>
      <c r="FM165" s="4">
        <f>IF(FA165&lt;=PARAMETRELER!$D$6,0,FL165*0.00759)</f>
        <v>0</v>
      </c>
      <c r="FN165" s="20">
        <f t="shared" si="457"/>
        <v>17002.125</v>
      </c>
      <c r="FO165" s="21">
        <f t="shared" si="458"/>
        <v>4100.5124999999998</v>
      </c>
      <c r="FP165" s="21">
        <f t="shared" si="459"/>
        <v>400.05</v>
      </c>
      <c r="FQ165" s="22">
        <f t="shared" si="460"/>
        <v>24503.0625</v>
      </c>
      <c r="FR165" s="44">
        <f t="shared" si="461"/>
        <v>1000.125</v>
      </c>
      <c r="FS165" s="45">
        <f t="shared" si="462"/>
        <v>23502.9375</v>
      </c>
      <c r="FU165" s="3">
        <v>163</v>
      </c>
      <c r="FV165" s="3" t="str">
        <f t="shared" si="463"/>
        <v xml:space="preserve"> AD SOYAD 163</v>
      </c>
      <c r="FW165" s="4">
        <f t="shared" si="524"/>
        <v>20002.5</v>
      </c>
      <c r="FX165" s="4">
        <f>PARAMETRELER!$D$4</f>
        <v>150018.75</v>
      </c>
      <c r="FY165" s="4">
        <f t="shared" si="525"/>
        <v>2800.3500000000004</v>
      </c>
      <c r="FZ165" s="4">
        <f t="shared" si="526"/>
        <v>200.02500000000001</v>
      </c>
      <c r="GA165" s="4">
        <f t="shared" si="527"/>
        <v>17002.125</v>
      </c>
      <c r="GB165" s="4" cm="1">
        <f t="array" ref="GB165">SUMPRODUCT(--(SUM(G165,AC165,AY165,BU165,CQ165,DM165,EI165,FE165,GA165)&gt;PARAMETRELER!$D$21:$D$24), (SUM(G165,AC165,AY165,BU165,CQ165,DM165,EI165,FE165,GA165)-PARAMETRELER!$D$21:$D$24), {0.15;0.05;0.07;0.08})-SUM($H$2,H165,AD165,AZ165,BV165,CR165,DN165,EJ165,FF165)</f>
        <v>3400.4249999999993</v>
      </c>
      <c r="GC165" s="4">
        <f>PARAMETRELER!$D$16</f>
        <v>3400.4249999999993</v>
      </c>
      <c r="GD165" s="4">
        <f t="shared" si="528"/>
        <v>153019.125</v>
      </c>
      <c r="GE165" s="4">
        <f t="shared" si="529"/>
        <v>136017</v>
      </c>
      <c r="GF165" s="4">
        <f t="shared" si="530"/>
        <v>20002.5</v>
      </c>
      <c r="GG165" s="4">
        <f>PARAMETRELER!$D$6</f>
        <v>20002.5</v>
      </c>
      <c r="GH165" s="4">
        <f t="shared" si="531"/>
        <v>0</v>
      </c>
      <c r="GI165" s="4">
        <f>IF(FW165&lt;=PARAMETRELER!$D$6,0,GH165*0.00759)</f>
        <v>0</v>
      </c>
      <c r="GJ165" s="20">
        <f t="shared" si="464"/>
        <v>17002.125</v>
      </c>
      <c r="GK165" s="21">
        <f t="shared" si="465"/>
        <v>4100.5124999999998</v>
      </c>
      <c r="GL165" s="21">
        <f t="shared" si="466"/>
        <v>400.05</v>
      </c>
      <c r="GM165" s="22">
        <f t="shared" si="467"/>
        <v>24503.0625</v>
      </c>
      <c r="GN165" s="44">
        <f t="shared" si="468"/>
        <v>1000.125</v>
      </c>
      <c r="GO165" s="45">
        <f t="shared" si="469"/>
        <v>23502.9375</v>
      </c>
      <c r="GQ165" s="3">
        <v>163</v>
      </c>
      <c r="GR165" s="3" t="str">
        <f t="shared" si="470"/>
        <v xml:space="preserve"> AD SOYAD 163</v>
      </c>
      <c r="GS165" s="4">
        <f t="shared" si="532"/>
        <v>20002.5</v>
      </c>
      <c r="GT165" s="4">
        <f>PARAMETRELER!$D$4</f>
        <v>150018.75</v>
      </c>
      <c r="GU165" s="4">
        <f t="shared" si="533"/>
        <v>2800.3500000000004</v>
      </c>
      <c r="GV165" s="4">
        <f t="shared" si="534"/>
        <v>200.02500000000001</v>
      </c>
      <c r="GW165" s="4">
        <f t="shared" si="535"/>
        <v>17002.125</v>
      </c>
      <c r="GX165" s="4" cm="1">
        <f t="array" ref="GX165">SUMPRODUCT(--(SUM(G165,AC165,AY165,BU165,CQ165,DM165,EI165,FE165,GA165,GW165)&gt;PARAMETRELER!$D$21:$D$24), (SUM(G165,AC165,AY165,BU165,CQ165,DM165,EI165,FE165,GA165,GW165)-PARAMETRELER!$D$21:$D$24), {0.15;0.05;0.07;0.08})-SUM($H$2,H165,AD165,AZ165,BV165,CR165,DN165,EJ165,FF165,GB165)</f>
        <v>3400.4250000000029</v>
      </c>
      <c r="GY165" s="4">
        <f>PARAMETRELER!$D$17</f>
        <v>3400.4250000000029</v>
      </c>
      <c r="GZ165" s="4">
        <f t="shared" si="536"/>
        <v>170021.25</v>
      </c>
      <c r="HA165" s="4">
        <f t="shared" si="537"/>
        <v>153019.125</v>
      </c>
      <c r="HB165" s="4">
        <f t="shared" si="538"/>
        <v>20002.5</v>
      </c>
      <c r="HC165" s="4">
        <f>PARAMETRELER!$D$6</f>
        <v>20002.5</v>
      </c>
      <c r="HD165" s="4">
        <f t="shared" si="539"/>
        <v>0</v>
      </c>
      <c r="HE165" s="4">
        <f>IF(GS165&lt;=PARAMETRELER!$D$6,0,HD165*0.00759)</f>
        <v>0</v>
      </c>
      <c r="HF165" s="20">
        <f t="shared" si="471"/>
        <v>17002.125</v>
      </c>
      <c r="HG165" s="21">
        <f t="shared" si="472"/>
        <v>4100.5124999999998</v>
      </c>
      <c r="HH165" s="21">
        <f t="shared" si="473"/>
        <v>400.05</v>
      </c>
      <c r="HI165" s="22">
        <f t="shared" si="474"/>
        <v>24503.0625</v>
      </c>
      <c r="HJ165" s="44">
        <f t="shared" si="475"/>
        <v>1000.125</v>
      </c>
      <c r="HK165" s="45">
        <f t="shared" si="476"/>
        <v>23502.9375</v>
      </c>
      <c r="HM165" s="3">
        <v>163</v>
      </c>
      <c r="HN165" s="3" t="str">
        <f t="shared" si="477"/>
        <v xml:space="preserve"> AD SOYAD 163</v>
      </c>
      <c r="HO165" s="4">
        <f t="shared" si="540"/>
        <v>20002.5</v>
      </c>
      <c r="HP165" s="4">
        <f>PARAMETRELER!$D$4</f>
        <v>150018.75</v>
      </c>
      <c r="HQ165" s="4">
        <f t="shared" si="541"/>
        <v>2800.3500000000004</v>
      </c>
      <c r="HR165" s="4">
        <f t="shared" si="542"/>
        <v>200.02500000000001</v>
      </c>
      <c r="HS165" s="4">
        <f t="shared" si="543"/>
        <v>17002.125</v>
      </c>
      <c r="HT165" s="4" cm="1">
        <f t="array" ref="HT165">SUMPRODUCT(--(SUM(G165,AC165,AY165,BU165,CQ165,DM165,EI165,FE165,GA165,GW165,HS165)&gt;PARAMETRELER!$D$21:$D$24), (SUM(G165,AC165,AY165,BU165,CQ165,DM165,EI165,FE165,GA165,GW165,HS165)-PARAMETRELER!$D$21:$D$24), {0.15;0.05;0.07;0.08})-SUM($H$2,H165,AD165,AZ165,BV165,CR165,DN165,EJ165,FF165,GB165,GX165)</f>
        <v>3400.4249999999993</v>
      </c>
      <c r="HU165" s="4">
        <f>PARAMETRELER!$D$18</f>
        <v>3400.4249999999993</v>
      </c>
      <c r="HV165" s="4">
        <f t="shared" si="544"/>
        <v>187023.375</v>
      </c>
      <c r="HW165" s="4">
        <f t="shared" si="545"/>
        <v>170021.25</v>
      </c>
      <c r="HX165" s="4">
        <f t="shared" si="546"/>
        <v>20002.5</v>
      </c>
      <c r="HY165" s="4">
        <f>PARAMETRELER!$D$6</f>
        <v>20002.5</v>
      </c>
      <c r="HZ165" s="4">
        <f t="shared" si="547"/>
        <v>0</v>
      </c>
      <c r="IA165" s="4">
        <f>IF(HO165&lt;=PARAMETRELER!$D$6,0,HZ165*0.00759)</f>
        <v>0</v>
      </c>
      <c r="IB165" s="20">
        <f t="shared" si="478"/>
        <v>17002.125</v>
      </c>
      <c r="IC165" s="21">
        <f t="shared" si="479"/>
        <v>4100.5124999999998</v>
      </c>
      <c r="ID165" s="21">
        <f t="shared" si="480"/>
        <v>400.05</v>
      </c>
      <c r="IE165" s="22">
        <f t="shared" si="481"/>
        <v>24503.0625</v>
      </c>
      <c r="IF165" s="44">
        <f t="shared" si="482"/>
        <v>1000.125</v>
      </c>
      <c r="IG165" s="45">
        <f t="shared" si="483"/>
        <v>23502.9375</v>
      </c>
      <c r="II165" s="3">
        <v>163</v>
      </c>
      <c r="IJ165" s="3" t="str">
        <f t="shared" si="484"/>
        <v xml:space="preserve"> AD SOYAD 163</v>
      </c>
      <c r="IK165" s="4">
        <f t="shared" si="548"/>
        <v>20002.5</v>
      </c>
      <c r="IL165" s="4">
        <f>PARAMETRELER!$D$4</f>
        <v>150018.75</v>
      </c>
      <c r="IM165" s="4">
        <f t="shared" si="549"/>
        <v>2800.3500000000004</v>
      </c>
      <c r="IN165" s="4">
        <f t="shared" si="550"/>
        <v>200.02500000000001</v>
      </c>
      <c r="IO165" s="4">
        <f t="shared" si="551"/>
        <v>17002.125</v>
      </c>
      <c r="IP165" s="4" cm="1">
        <f t="array" ref="IP165">SUMPRODUCT(--(SUM(G165,AC165,AY165,BU165,CQ165,DM165,EI165,FE165,GA165,GW165,HS165,IO165)&gt;PARAMETRELER!$D$21:$D$24), (SUM(G165,AC165,AY165,BU165,CQ165,DM165,EI165,FE165,GA165,GW165,HS165,IO165)-PARAMETRELER!$D$21:$D$24), {0.15;0.05;0.07;0.08})-SUM($H$2,H165,AD165,AZ165,BV165,CR165,DN165,EJ165,FF165,GB165,GX165,HT165)</f>
        <v>3400.4249999999993</v>
      </c>
      <c r="IQ165" s="4">
        <f>PARAMETRELER!$D$19</f>
        <v>3400.4249999999993</v>
      </c>
      <c r="IR165" s="4">
        <f t="shared" si="552"/>
        <v>204025.5</v>
      </c>
      <c r="IS165" s="4">
        <f t="shared" si="553"/>
        <v>187023.375</v>
      </c>
      <c r="IT165" s="4">
        <f t="shared" si="554"/>
        <v>20002.5</v>
      </c>
      <c r="IU165" s="4">
        <f>PARAMETRELER!$D$6</f>
        <v>20002.5</v>
      </c>
      <c r="IV165" s="4">
        <f t="shared" si="555"/>
        <v>0</v>
      </c>
      <c r="IW165" s="4">
        <f>IF(IK165&lt;=PARAMETRELER!$D$6,0,IV165*0.00759)</f>
        <v>0</v>
      </c>
      <c r="IX165" s="20">
        <f t="shared" si="485"/>
        <v>17002.125</v>
      </c>
      <c r="IY165" s="21">
        <f t="shared" si="486"/>
        <v>4100.5124999999998</v>
      </c>
      <c r="IZ165" s="21">
        <f t="shared" si="487"/>
        <v>400.05</v>
      </c>
      <c r="JA165" s="22">
        <f t="shared" si="488"/>
        <v>24503.0625</v>
      </c>
      <c r="JB165" s="44">
        <f t="shared" si="489"/>
        <v>1000.125</v>
      </c>
      <c r="JC165" s="45">
        <f t="shared" si="490"/>
        <v>23502.9375</v>
      </c>
    </row>
    <row r="166" spans="1:263" ht="15.6" x14ac:dyDescent="0.3">
      <c r="A166" s="2">
        <v>164</v>
      </c>
      <c r="B166" s="2" t="str">
        <f>'YILLIK MALİYET RAPORU'!B166</f>
        <v xml:space="preserve"> AD SOYAD 164</v>
      </c>
      <c r="C166" s="7">
        <f>'YILLIK MALİYET RAPORU'!C166</f>
        <v>20002.5</v>
      </c>
      <c r="D166" s="11">
        <f>PARAMETRELER!$D$4</f>
        <v>150018.75</v>
      </c>
      <c r="E166" s="7">
        <f t="shared" si="491"/>
        <v>2800.3500000000004</v>
      </c>
      <c r="F166" s="7">
        <f t="shared" si="492"/>
        <v>200.02500000000001</v>
      </c>
      <c r="G166" s="7">
        <f t="shared" si="493"/>
        <v>17002.125</v>
      </c>
      <c r="H166" s="7" cm="1">
        <f t="array" ref="H166">SUMPRODUCT(--(SUM(G166:G166)&gt;PARAMETRELER!$D$21:$D$24), (SUM(G166:G166)-PARAMETRELER!$D$21:$D$24), {0.15;0.05;0.07;0.08})-SUM($H$2:$H$2)</f>
        <v>2550.3187499999999</v>
      </c>
      <c r="I166" s="7">
        <f>PARAMETRELER!$D$8</f>
        <v>2550.3187499999999</v>
      </c>
      <c r="J166" s="7">
        <f t="shared" ref="J166:J229" si="556">K166+G166</f>
        <v>17002.125</v>
      </c>
      <c r="K166" s="7">
        <v>0</v>
      </c>
      <c r="L166" s="7">
        <f t="shared" si="494"/>
        <v>20002.5</v>
      </c>
      <c r="M166" s="5">
        <f>PARAMETRELER!$D$6</f>
        <v>20002.5</v>
      </c>
      <c r="N166" s="7">
        <f t="shared" si="502"/>
        <v>0</v>
      </c>
      <c r="O166" s="7">
        <f>IF(C166&lt;=PARAMETRELER!$D$6,0,N166*0.00759)</f>
        <v>0</v>
      </c>
      <c r="P166" s="20">
        <f t="shared" si="495"/>
        <v>17002.125</v>
      </c>
      <c r="Q166" s="21">
        <f t="shared" si="496"/>
        <v>4100.5124999999998</v>
      </c>
      <c r="R166" s="21">
        <f t="shared" si="497"/>
        <v>400.05</v>
      </c>
      <c r="S166" s="20">
        <f t="shared" si="498"/>
        <v>24503.0625</v>
      </c>
      <c r="T166" s="44">
        <f t="shared" si="499"/>
        <v>1000.125</v>
      </c>
      <c r="U166" s="45">
        <f t="shared" ref="U166:U229" si="557">S166-T166</f>
        <v>23502.9375</v>
      </c>
      <c r="W166" s="2">
        <v>164</v>
      </c>
      <c r="X166" s="2" t="str">
        <f t="shared" si="500"/>
        <v xml:space="preserve"> AD SOYAD 164</v>
      </c>
      <c r="Y166" s="7">
        <f t="shared" si="501"/>
        <v>20002.5</v>
      </c>
      <c r="Z166" s="11">
        <f>PARAMETRELER!$D$4</f>
        <v>150018.75</v>
      </c>
      <c r="AA166" s="7">
        <f t="shared" ref="AA166:AA229" si="558">IF(Y166&lt;Z166,Y166,Z166)*0.14</f>
        <v>2800.3500000000004</v>
      </c>
      <c r="AB166" s="7">
        <f t="shared" ref="AB166:AB229" si="559">IF(Y166&lt;Z166,Y166,Z166)*0.01</f>
        <v>200.02500000000001</v>
      </c>
      <c r="AC166" s="7">
        <f t="shared" ref="AC166:AC229" si="560">Y166-AA166-AB166</f>
        <v>17002.125</v>
      </c>
      <c r="AD166" s="7" cm="1">
        <f t="array" ref="AD166">SUMPRODUCT(--(SUM(G166,AC166)&gt;PARAMETRELER!$D$21:$D$24), (SUM(G166,AC166)-PARAMETRELER!$D$21:$D$24), {0.15;0.05;0.07;0.08})-SUM($H$2,H166)</f>
        <v>2550.3187499999999</v>
      </c>
      <c r="AE166" s="7">
        <f>PARAMETRELER!$D$9</f>
        <v>2550.3187499999999</v>
      </c>
      <c r="AF166" s="7">
        <f t="shared" ref="AF166:AF229" si="561">AG166+AC166</f>
        <v>34004.25</v>
      </c>
      <c r="AG166" s="7">
        <f t="shared" ref="AG166:AG229" si="562">J166</f>
        <v>17002.125</v>
      </c>
      <c r="AH166" s="7">
        <f t="shared" ref="AH166:AH229" si="563">Y166</f>
        <v>20002.5</v>
      </c>
      <c r="AI166" s="5">
        <f>PARAMETRELER!$D$6</f>
        <v>20002.5</v>
      </c>
      <c r="AJ166" s="7">
        <f t="shared" si="503"/>
        <v>0</v>
      </c>
      <c r="AK166" s="7">
        <f>IF(Y166&lt;=PARAMETRELER!$D$6,0,AJ166*0.00759)</f>
        <v>0</v>
      </c>
      <c r="AL166" s="20">
        <f t="shared" ref="AL166:AL229" si="564">Y166-AA166-AB166-AD166-AK166+AE166</f>
        <v>17002.125</v>
      </c>
      <c r="AM166" s="21">
        <f t="shared" ref="AM166:AM229" si="565">IF(Y166&lt;Z166,Y166,Z166)*0.205</f>
        <v>4100.5124999999998</v>
      </c>
      <c r="AN166" s="21">
        <f t="shared" ref="AN166:AN229" si="566">IF(Y166&lt;Z166,Y166,Z166)*0.02</f>
        <v>400.05</v>
      </c>
      <c r="AO166" s="20">
        <f t="shared" ref="AO166:AO229" si="567">Y166+AM166+AN166</f>
        <v>24503.0625</v>
      </c>
      <c r="AP166" s="44">
        <f t="shared" ref="AP166:AP229" si="568">IF(X166&lt;Y166,X166,Y166)*0.05</f>
        <v>1000.125</v>
      </c>
      <c r="AQ166" s="45">
        <f t="shared" ref="AQ166:AQ229" si="569">AO166-AP166</f>
        <v>23502.9375</v>
      </c>
      <c r="AS166" s="2">
        <v>164</v>
      </c>
      <c r="AT166" s="2" t="str">
        <f t="shared" ref="AT166:AT229" si="570">X166</f>
        <v xml:space="preserve"> AD SOYAD 164</v>
      </c>
      <c r="AU166" s="7">
        <f t="shared" ref="AU166:AU229" si="571">Y166</f>
        <v>20002.5</v>
      </c>
      <c r="AV166" s="11">
        <f>PARAMETRELER!$D$4</f>
        <v>150018.75</v>
      </c>
      <c r="AW166" s="7">
        <f t="shared" ref="AW166:AW229" si="572">IF(AU166&lt;AV166,AU166,AV166)*0.14</f>
        <v>2800.3500000000004</v>
      </c>
      <c r="AX166" s="7">
        <f t="shared" ref="AX166:AX229" si="573">IF(AU166&lt;AV166,AU166,AV166)*0.01</f>
        <v>200.02500000000001</v>
      </c>
      <c r="AY166" s="7">
        <f t="shared" ref="AY166:AY229" si="574">AU166-AW166-AX166</f>
        <v>17002.125</v>
      </c>
      <c r="AZ166" s="7" cm="1">
        <f t="array" ref="AZ166">SUMPRODUCT(--(SUM(G166,AC166,AY166)&gt;PARAMETRELER!$D$21:$D$24), (SUM(G166,AC166,AY166)-PARAMETRELER!$D$21:$D$24), {0.15;0.05;0.07;0.08})-SUM($H$2,H166,AD166)</f>
        <v>2550.3187499999995</v>
      </c>
      <c r="BA166" s="7">
        <f>PARAMETRELER!$D$10</f>
        <v>2550.3187499999995</v>
      </c>
      <c r="BB166" s="7">
        <f t="shared" ref="BB166:BB229" si="575">BC166+AY166</f>
        <v>51006.375</v>
      </c>
      <c r="BC166" s="7">
        <f t="shared" ref="BC166:BC229" si="576">AF166</f>
        <v>34004.25</v>
      </c>
      <c r="BD166" s="7">
        <f t="shared" ref="BD166:BD229" si="577">AU166</f>
        <v>20002.5</v>
      </c>
      <c r="BE166" s="5">
        <f>PARAMETRELER!$D$6</f>
        <v>20002.5</v>
      </c>
      <c r="BF166" s="7">
        <f t="shared" si="504"/>
        <v>0</v>
      </c>
      <c r="BG166" s="7">
        <f>IF(AU166&lt;=PARAMETRELER!$D$6,0,BF166*0.00759)</f>
        <v>0</v>
      </c>
      <c r="BH166" s="20">
        <f t="shared" ref="BH166:BH229" si="578">AU166-AW166-AX166-AZ166-BG166+BA166</f>
        <v>17002.125</v>
      </c>
      <c r="BI166" s="21">
        <f t="shared" ref="BI166:BI229" si="579">IF(AU166&lt;AV166,AU166,AV166)*0.205</f>
        <v>4100.5124999999998</v>
      </c>
      <c r="BJ166" s="21">
        <f t="shared" ref="BJ166:BJ229" si="580">IF(AU166&lt;AV166,AU166,AV166)*0.02</f>
        <v>400.05</v>
      </c>
      <c r="BK166" s="20">
        <f t="shared" ref="BK166:BK229" si="581">AU166+BI166+BJ166</f>
        <v>24503.0625</v>
      </c>
      <c r="BL166" s="44">
        <f t="shared" ref="BL166:BL229" si="582">IF(AT166&lt;AU166,AT166,AU166)*0.05</f>
        <v>1000.125</v>
      </c>
      <c r="BM166" s="45">
        <f t="shared" ref="BM166:BM229" si="583">BK166-BL166</f>
        <v>23502.9375</v>
      </c>
      <c r="BO166" s="2">
        <v>164</v>
      </c>
      <c r="BP166" s="2" t="str">
        <f t="shared" ref="BP166:BP229" si="584">AT166</f>
        <v xml:space="preserve"> AD SOYAD 164</v>
      </c>
      <c r="BQ166" s="7">
        <f t="shared" ref="BQ166:BQ229" si="585">AU166</f>
        <v>20002.5</v>
      </c>
      <c r="BR166" s="11">
        <f>PARAMETRELER!$D$4</f>
        <v>150018.75</v>
      </c>
      <c r="BS166" s="7">
        <f t="shared" ref="BS166:BS229" si="586">IF(BQ166&lt;BR166,BQ166,BR166)*0.14</f>
        <v>2800.3500000000004</v>
      </c>
      <c r="BT166" s="7">
        <f t="shared" ref="BT166:BT229" si="587">IF(BQ166&lt;BR166,BQ166,BR166)*0.01</f>
        <v>200.02500000000001</v>
      </c>
      <c r="BU166" s="7">
        <f t="shared" ref="BU166:BU229" si="588">BQ166-BS166-BT166</f>
        <v>17002.125</v>
      </c>
      <c r="BV166" s="7" cm="1">
        <f t="array" ref="BV166">SUMPRODUCT(--(SUM(G166,AC166,AY166,BU166)&gt;PARAMETRELER!$D$21:$D$24), (SUM(G166,AC166,AY166,BU166)-PARAMETRELER!$D$21:$D$24), {0.15;0.05;0.07;0.08})-SUM($H$2,H166,AD166,AZ166)</f>
        <v>2550.3187500000004</v>
      </c>
      <c r="BW166" s="7">
        <f>PARAMETRELER!$D$11</f>
        <v>2550.3187500000004</v>
      </c>
      <c r="BX166" s="7">
        <f t="shared" ref="BX166:BX229" si="589">BY166+BU166</f>
        <v>68008.5</v>
      </c>
      <c r="BY166" s="7">
        <f t="shared" ref="BY166:BY229" si="590">BB166</f>
        <v>51006.375</v>
      </c>
      <c r="BZ166" s="7">
        <f t="shared" ref="BZ166:BZ229" si="591">BQ166</f>
        <v>20002.5</v>
      </c>
      <c r="CA166" s="5">
        <f>PARAMETRELER!$D$6</f>
        <v>20002.5</v>
      </c>
      <c r="CB166" s="7">
        <f t="shared" si="505"/>
        <v>0</v>
      </c>
      <c r="CC166" s="7">
        <f>IF(BQ166&lt;=PARAMETRELER!$D$6,0,CB166*0.00759)</f>
        <v>0</v>
      </c>
      <c r="CD166" s="20">
        <f t="shared" ref="CD166:CD229" si="592">BQ166-BS166-BT166-BV166-CC166+BW166</f>
        <v>17002.125</v>
      </c>
      <c r="CE166" s="21">
        <f t="shared" ref="CE166:CE229" si="593">IF(BQ166&lt;BR166,BQ166,BR166)*0.205</f>
        <v>4100.5124999999998</v>
      </c>
      <c r="CF166" s="21">
        <f t="shared" ref="CF166:CF229" si="594">IF(BQ166&lt;BR166,BQ166,BR166)*0.02</f>
        <v>400.05</v>
      </c>
      <c r="CG166" s="20">
        <f t="shared" ref="CG166:CG229" si="595">BQ166+CE166+CF166</f>
        <v>24503.0625</v>
      </c>
      <c r="CH166" s="44">
        <f t="shared" ref="CH166:CH229" si="596">IF(BP166&lt;BQ166,BP166,BQ166)*0.05</f>
        <v>1000.125</v>
      </c>
      <c r="CI166" s="45">
        <f t="shared" ref="CI166:CI229" si="597">CG166-CH166</f>
        <v>23502.9375</v>
      </c>
      <c r="CK166" s="2">
        <v>164</v>
      </c>
      <c r="CL166" s="2" t="str">
        <f t="shared" ref="CL166:CL229" si="598">BP166</f>
        <v xml:space="preserve"> AD SOYAD 164</v>
      </c>
      <c r="CM166" s="7">
        <f t="shared" ref="CM166:CM229" si="599">BQ166</f>
        <v>20002.5</v>
      </c>
      <c r="CN166" s="11">
        <f>PARAMETRELER!$D$4</f>
        <v>150018.75</v>
      </c>
      <c r="CO166" s="7">
        <f t="shared" ref="CO166:CO229" si="600">IF(CM166&lt;CN166,CM166,CN166)*0.14</f>
        <v>2800.3500000000004</v>
      </c>
      <c r="CP166" s="7">
        <f t="shared" ref="CP166:CP229" si="601">IF(CM166&lt;CN166,CM166,CN166)*0.01</f>
        <v>200.02500000000001</v>
      </c>
      <c r="CQ166" s="7">
        <f t="shared" ref="CQ166:CQ229" si="602">CM166-CO166-CP166</f>
        <v>17002.125</v>
      </c>
      <c r="CR166" s="7" cm="1">
        <f t="array" ref="CR166">SUMPRODUCT(--(SUM(G166,AC166,AY166,BU166,CQ166)&gt;PARAMETRELER!$D$21:$D$24), (SUM(G166,AC166,AY166,BU166,CQ166)-PARAMETRELER!$D$21:$D$24), {0.15;0.05;0.07;0.08})-SUM($H$2,H166,AD166,AZ166,BV166)</f>
        <v>2550.3187500000004</v>
      </c>
      <c r="CS166" s="7">
        <f>PARAMETRELER!$D$12</f>
        <v>2550.3187500000004</v>
      </c>
      <c r="CT166" s="7">
        <f t="shared" ref="CT166:CT229" si="603">CU166+CQ166</f>
        <v>85010.625</v>
      </c>
      <c r="CU166" s="7">
        <f t="shared" ref="CU166:CU229" si="604">BX166</f>
        <v>68008.5</v>
      </c>
      <c r="CV166" s="7">
        <f t="shared" ref="CV166:CV229" si="605">CM166</f>
        <v>20002.5</v>
      </c>
      <c r="CW166" s="5">
        <f>PARAMETRELER!$D$6</f>
        <v>20002.5</v>
      </c>
      <c r="CX166" s="7">
        <f t="shared" si="506"/>
        <v>0</v>
      </c>
      <c r="CY166" s="7">
        <f>IF(CM166&lt;=PARAMETRELER!$D$6,0,CX166*0.00759)</f>
        <v>0</v>
      </c>
      <c r="CZ166" s="20">
        <f t="shared" ref="CZ166:CZ229" si="606">CM166-CO166-CP166-CR166-CY166+CS166</f>
        <v>17002.125</v>
      </c>
      <c r="DA166" s="21">
        <f t="shared" ref="DA166:DA229" si="607">IF(CM166&lt;CN166,CM166,CN166)*0.205</f>
        <v>4100.5124999999998</v>
      </c>
      <c r="DB166" s="21">
        <f t="shared" ref="DB166:DB229" si="608">IF(CM166&lt;CN166,CM166,CN166)*0.02</f>
        <v>400.05</v>
      </c>
      <c r="DC166" s="20">
        <f t="shared" ref="DC166:DC229" si="609">CM166+DA166+DB166</f>
        <v>24503.0625</v>
      </c>
      <c r="DD166" s="44">
        <f t="shared" ref="DD166:DD229" si="610">IF(CL166&lt;CM166,CL166,CM166)*0.05</f>
        <v>1000.125</v>
      </c>
      <c r="DE166" s="45">
        <f t="shared" ref="DE166:DE229" si="611">DC166-DD166</f>
        <v>23502.9375</v>
      </c>
      <c r="DG166" s="2">
        <v>164</v>
      </c>
      <c r="DH166" s="2" t="str">
        <f t="shared" ref="DH166:DH229" si="612">CL166</f>
        <v xml:space="preserve"> AD SOYAD 164</v>
      </c>
      <c r="DI166" s="7">
        <f t="shared" ref="DI166:DI229" si="613">CM166</f>
        <v>20002.5</v>
      </c>
      <c r="DJ166" s="11">
        <f>PARAMETRELER!$D$4</f>
        <v>150018.75</v>
      </c>
      <c r="DK166" s="7">
        <f t="shared" ref="DK166:DK229" si="614">IF(DI166&lt;DJ166,DI166,DJ166)*0.14</f>
        <v>2800.3500000000004</v>
      </c>
      <c r="DL166" s="7">
        <f t="shared" ref="DL166:DL229" si="615">IF(DI166&lt;DJ166,DI166,DJ166)*0.01</f>
        <v>200.02500000000001</v>
      </c>
      <c r="DM166" s="7">
        <f t="shared" ref="DM166:DM229" si="616">DI166-DK166-DL166</f>
        <v>17002.125</v>
      </c>
      <c r="DN166" s="7" cm="1">
        <f t="array" ref="DN166">SUMPRODUCT(--(SUM(G166,AC166,AY166,BU166,CQ166,DM166)&gt;PARAMETRELER!$D$21:$D$24), (SUM(G166,AC166,AY166,BU166,CQ166,DM166)-PARAMETRELER!$D$21:$D$24), {0.15;0.05;0.07;0.08})-SUM($H$2,H166,AD166,AZ166,BV166,CR166)</f>
        <v>2550.3187499999985</v>
      </c>
      <c r="DO166" s="7">
        <f>PARAMETRELER!$D$13</f>
        <v>2550.3187499999985</v>
      </c>
      <c r="DP166" s="7">
        <f t="shared" ref="DP166:DP229" si="617">DQ166+DM166</f>
        <v>102012.75</v>
      </c>
      <c r="DQ166" s="7">
        <f t="shared" ref="DQ166:DQ229" si="618">CT166</f>
        <v>85010.625</v>
      </c>
      <c r="DR166" s="7">
        <f t="shared" ref="DR166:DR229" si="619">DI166</f>
        <v>20002.5</v>
      </c>
      <c r="DS166" s="5">
        <f>PARAMETRELER!$D$6</f>
        <v>20002.5</v>
      </c>
      <c r="DT166" s="7">
        <f t="shared" si="507"/>
        <v>0</v>
      </c>
      <c r="DU166" s="7">
        <f>IF(DI166&lt;=PARAMETRELER!$D$6,0,DT166*0.00759)</f>
        <v>0</v>
      </c>
      <c r="DV166" s="20">
        <f t="shared" ref="DV166:DV229" si="620">DI166-DK166-DL166-DN166-DU166+DO166</f>
        <v>17002.125</v>
      </c>
      <c r="DW166" s="21">
        <f t="shared" ref="DW166:DW229" si="621">IF(DI166&lt;DJ166,DI166,DJ166)*0.205</f>
        <v>4100.5124999999998</v>
      </c>
      <c r="DX166" s="21">
        <f t="shared" ref="DX166:DX229" si="622">IF(DI166&lt;DJ166,DI166,DJ166)*0.02</f>
        <v>400.05</v>
      </c>
      <c r="DY166" s="20">
        <f t="shared" ref="DY166:DY229" si="623">DI166+DW166+DX166</f>
        <v>24503.0625</v>
      </c>
      <c r="DZ166" s="44">
        <f t="shared" ref="DZ166:DZ229" si="624">IF(DH166&lt;DI166,DH166,DI166)*0.05</f>
        <v>1000.125</v>
      </c>
      <c r="EA166" s="45">
        <f t="shared" ref="EA166:EA229" si="625">DY166-DZ166</f>
        <v>23502.9375</v>
      </c>
      <c r="EC166" s="2">
        <v>164</v>
      </c>
      <c r="ED166" s="2" t="str">
        <f t="shared" ref="ED166:ED229" si="626">DH166</f>
        <v xml:space="preserve"> AD SOYAD 164</v>
      </c>
      <c r="EE166" s="7">
        <f t="shared" si="508"/>
        <v>20002.5</v>
      </c>
      <c r="EF166" s="11">
        <f>PARAMETRELER!$D$4</f>
        <v>150018.75</v>
      </c>
      <c r="EG166" s="7">
        <f t="shared" si="509"/>
        <v>2800.3500000000004</v>
      </c>
      <c r="EH166" s="7">
        <f t="shared" si="510"/>
        <v>200.02500000000001</v>
      </c>
      <c r="EI166" s="7">
        <f t="shared" si="511"/>
        <v>17002.125</v>
      </c>
      <c r="EJ166" s="7" cm="1">
        <f t="array" ref="EJ166">SUMPRODUCT(--(SUM(G166,AC166,AY166,BU166,CQ166,DM166,EI166)&gt;PARAMETRELER!$D$21:$D$24), (SUM(G166,AC166,AY166,BU166,CQ166,DM166,EI166)-PARAMETRELER!$D$21:$D$24), {0.15;0.05;0.07;0.08})-SUM($H$2,H166,AD166,AZ166,BV166,CR166,DN166)</f>
        <v>3001.0625000000036</v>
      </c>
      <c r="EK166" s="7">
        <f>PARAMETRELER!$D$14</f>
        <v>3001.0625000000036</v>
      </c>
      <c r="EL166" s="7">
        <f t="shared" si="512"/>
        <v>119014.875</v>
      </c>
      <c r="EM166" s="7">
        <f t="shared" si="513"/>
        <v>102012.75</v>
      </c>
      <c r="EN166" s="7">
        <f t="shared" si="514"/>
        <v>20002.5</v>
      </c>
      <c r="EO166" s="5">
        <f>PARAMETRELER!$D$6</f>
        <v>20002.5</v>
      </c>
      <c r="EP166" s="7">
        <f t="shared" si="515"/>
        <v>0</v>
      </c>
      <c r="EQ166" s="7">
        <f>IF(EE166&lt;=PARAMETRELER!$D$6,0,EP166*0.00759)</f>
        <v>0</v>
      </c>
      <c r="ER166" s="20">
        <f t="shared" ref="ER166:ER229" si="627">EE166-EG166-EH166-EJ166-EQ166+EK166</f>
        <v>17002.125</v>
      </c>
      <c r="ES166" s="21">
        <f t="shared" ref="ES166:ES229" si="628">IF(EE166&lt;EF166,EE166,EF166)*0.205</f>
        <v>4100.5124999999998</v>
      </c>
      <c r="ET166" s="21">
        <f t="shared" ref="ET166:ET229" si="629">IF(EE166&lt;EF166,EE166,EF166)*0.02</f>
        <v>400.05</v>
      </c>
      <c r="EU166" s="20">
        <f t="shared" ref="EU166:EU229" si="630">EE166+ES166+ET166</f>
        <v>24503.0625</v>
      </c>
      <c r="EV166" s="44">
        <f t="shared" ref="EV166:EV229" si="631">IF(ED166&lt;EE166,ED166,EE166)*0.05</f>
        <v>1000.125</v>
      </c>
      <c r="EW166" s="45">
        <f t="shared" ref="EW166:EW229" si="632">EU166-EV166</f>
        <v>23502.9375</v>
      </c>
      <c r="EY166" s="2">
        <v>164</v>
      </c>
      <c r="EZ166" s="2" t="str">
        <f t="shared" ref="EZ166:EZ229" si="633">ED166</f>
        <v xml:space="preserve"> AD SOYAD 164</v>
      </c>
      <c r="FA166" s="7">
        <f t="shared" si="516"/>
        <v>20002.5</v>
      </c>
      <c r="FB166" s="11">
        <f>PARAMETRELER!$D$4</f>
        <v>150018.75</v>
      </c>
      <c r="FC166" s="7">
        <f t="shared" si="517"/>
        <v>2800.3500000000004</v>
      </c>
      <c r="FD166" s="7">
        <f t="shared" si="518"/>
        <v>200.02500000000001</v>
      </c>
      <c r="FE166" s="7">
        <f t="shared" si="519"/>
        <v>17002.125</v>
      </c>
      <c r="FF166" s="7" cm="1">
        <f t="array" ref="FF166">SUMPRODUCT(--(SUM(G166,AC166,AY166,BU166,CQ166,DM166,EI166,FE166)&gt;PARAMETRELER!$D$21:$D$24), (SUM(G166,AC166,AY166,BU166,CQ166,DM166,EI166,FE166)-PARAMETRELER!$D$21:$D$24), {0.15;0.05;0.07;0.08})-SUM($H$2,H166,AD166,AZ166,BV166,CR166,DN166,EJ166)</f>
        <v>3400.4249999999956</v>
      </c>
      <c r="FG166" s="7">
        <f>PARAMETRELER!$D$15</f>
        <v>3400.4249999999956</v>
      </c>
      <c r="FH166" s="7">
        <f t="shared" si="520"/>
        <v>136017</v>
      </c>
      <c r="FI166" s="7">
        <f t="shared" si="521"/>
        <v>119014.875</v>
      </c>
      <c r="FJ166" s="7">
        <f t="shared" si="522"/>
        <v>20002.5</v>
      </c>
      <c r="FK166" s="5">
        <f>PARAMETRELER!$D$6</f>
        <v>20002.5</v>
      </c>
      <c r="FL166" s="7">
        <f t="shared" si="523"/>
        <v>0</v>
      </c>
      <c r="FM166" s="7">
        <f>IF(FA166&lt;=PARAMETRELER!$D$6,0,FL166*0.00759)</f>
        <v>0</v>
      </c>
      <c r="FN166" s="20">
        <f t="shared" ref="FN166:FN229" si="634">FA166-FC166-FD166-FF166-FM166+FG166</f>
        <v>17002.125</v>
      </c>
      <c r="FO166" s="21">
        <f t="shared" ref="FO166:FO229" si="635">IF(FA166&lt;FB166,FA166,FB166)*0.205</f>
        <v>4100.5124999999998</v>
      </c>
      <c r="FP166" s="21">
        <f t="shared" ref="FP166:FP229" si="636">IF(FA166&lt;FB166,FA166,FB166)*0.02</f>
        <v>400.05</v>
      </c>
      <c r="FQ166" s="20">
        <f t="shared" ref="FQ166:FQ229" si="637">FA166+FO166+FP166</f>
        <v>24503.0625</v>
      </c>
      <c r="FR166" s="44">
        <f t="shared" ref="FR166:FR229" si="638">IF(EZ166&lt;FA166,EZ166,FA166)*0.05</f>
        <v>1000.125</v>
      </c>
      <c r="FS166" s="45">
        <f t="shared" ref="FS166:FS229" si="639">FQ166-FR166</f>
        <v>23502.9375</v>
      </c>
      <c r="FU166" s="2">
        <v>164</v>
      </c>
      <c r="FV166" s="2" t="str">
        <f t="shared" ref="FV166:FV229" si="640">EZ166</f>
        <v xml:space="preserve"> AD SOYAD 164</v>
      </c>
      <c r="FW166" s="7">
        <f t="shared" si="524"/>
        <v>20002.5</v>
      </c>
      <c r="FX166" s="11">
        <f>PARAMETRELER!$D$4</f>
        <v>150018.75</v>
      </c>
      <c r="FY166" s="7">
        <f t="shared" si="525"/>
        <v>2800.3500000000004</v>
      </c>
      <c r="FZ166" s="7">
        <f t="shared" si="526"/>
        <v>200.02500000000001</v>
      </c>
      <c r="GA166" s="7">
        <f t="shared" si="527"/>
        <v>17002.125</v>
      </c>
      <c r="GB166" s="7" cm="1">
        <f t="array" ref="GB166">SUMPRODUCT(--(SUM(G166,AC166,AY166,BU166,CQ166,DM166,EI166,FE166,GA166)&gt;PARAMETRELER!$D$21:$D$24), (SUM(G166,AC166,AY166,BU166,CQ166,DM166,EI166,FE166,GA166)-PARAMETRELER!$D$21:$D$24), {0.15;0.05;0.07;0.08})-SUM($H$2,H166,AD166,AZ166,BV166,CR166,DN166,EJ166,FF166)</f>
        <v>3400.4249999999993</v>
      </c>
      <c r="GC166" s="7">
        <f>PARAMETRELER!$D$16</f>
        <v>3400.4249999999993</v>
      </c>
      <c r="GD166" s="7">
        <f t="shared" si="528"/>
        <v>153019.125</v>
      </c>
      <c r="GE166" s="7">
        <f t="shared" si="529"/>
        <v>136017</v>
      </c>
      <c r="GF166" s="7">
        <f t="shared" si="530"/>
        <v>20002.5</v>
      </c>
      <c r="GG166" s="5">
        <f>PARAMETRELER!$D$6</f>
        <v>20002.5</v>
      </c>
      <c r="GH166" s="7">
        <f t="shared" si="531"/>
        <v>0</v>
      </c>
      <c r="GI166" s="7">
        <f>IF(FW166&lt;=PARAMETRELER!$D$6,0,GH166*0.00759)</f>
        <v>0</v>
      </c>
      <c r="GJ166" s="20">
        <f t="shared" ref="GJ166:GJ229" si="641">FW166-FY166-FZ166-GB166-GI166+GC166</f>
        <v>17002.125</v>
      </c>
      <c r="GK166" s="21">
        <f t="shared" ref="GK166:GK229" si="642">IF(FW166&lt;FX166,FW166,FX166)*0.205</f>
        <v>4100.5124999999998</v>
      </c>
      <c r="GL166" s="21">
        <f t="shared" ref="GL166:GL229" si="643">IF(FW166&lt;FX166,FW166,FX166)*0.02</f>
        <v>400.05</v>
      </c>
      <c r="GM166" s="20">
        <f t="shared" ref="GM166:GM229" si="644">FW166+GK166+GL166</f>
        <v>24503.0625</v>
      </c>
      <c r="GN166" s="44">
        <f t="shared" ref="GN166:GN229" si="645">IF(FV166&lt;FW166,FV166,FW166)*0.05</f>
        <v>1000.125</v>
      </c>
      <c r="GO166" s="45">
        <f t="shared" ref="GO166:GO229" si="646">GM166-GN166</f>
        <v>23502.9375</v>
      </c>
      <c r="GQ166" s="2">
        <v>164</v>
      </c>
      <c r="GR166" s="2" t="str">
        <f t="shared" ref="GR166:GR229" si="647">FV166</f>
        <v xml:space="preserve"> AD SOYAD 164</v>
      </c>
      <c r="GS166" s="7">
        <f t="shared" si="532"/>
        <v>20002.5</v>
      </c>
      <c r="GT166" s="11">
        <f>PARAMETRELER!$D$4</f>
        <v>150018.75</v>
      </c>
      <c r="GU166" s="7">
        <f t="shared" si="533"/>
        <v>2800.3500000000004</v>
      </c>
      <c r="GV166" s="7">
        <f t="shared" si="534"/>
        <v>200.02500000000001</v>
      </c>
      <c r="GW166" s="7">
        <f t="shared" si="535"/>
        <v>17002.125</v>
      </c>
      <c r="GX166" s="7" cm="1">
        <f t="array" ref="GX166">SUMPRODUCT(--(SUM(G166,AC166,AY166,BU166,CQ166,DM166,EI166,FE166,GA166,GW166)&gt;PARAMETRELER!$D$21:$D$24), (SUM(G166,AC166,AY166,BU166,CQ166,DM166,EI166,FE166,GA166,GW166)-PARAMETRELER!$D$21:$D$24), {0.15;0.05;0.07;0.08})-SUM($H$2,H166,AD166,AZ166,BV166,CR166,DN166,EJ166,FF166,GB166)</f>
        <v>3400.4250000000029</v>
      </c>
      <c r="GY166" s="7">
        <f>PARAMETRELER!$D$17</f>
        <v>3400.4250000000029</v>
      </c>
      <c r="GZ166" s="7">
        <f t="shared" si="536"/>
        <v>170021.25</v>
      </c>
      <c r="HA166" s="7">
        <f t="shared" si="537"/>
        <v>153019.125</v>
      </c>
      <c r="HB166" s="7">
        <f t="shared" si="538"/>
        <v>20002.5</v>
      </c>
      <c r="HC166" s="5">
        <f>PARAMETRELER!$D$6</f>
        <v>20002.5</v>
      </c>
      <c r="HD166" s="7">
        <f t="shared" si="539"/>
        <v>0</v>
      </c>
      <c r="HE166" s="7">
        <f>IF(GS166&lt;=PARAMETRELER!$D$6,0,HD166*0.00759)</f>
        <v>0</v>
      </c>
      <c r="HF166" s="20">
        <f t="shared" ref="HF166:HF229" si="648">GS166-GU166-GV166-GX166-HE166+GY166</f>
        <v>17002.125</v>
      </c>
      <c r="HG166" s="21">
        <f t="shared" ref="HG166:HG229" si="649">IF(GS166&lt;GT166,GS166,GT166)*0.205</f>
        <v>4100.5124999999998</v>
      </c>
      <c r="HH166" s="21">
        <f t="shared" ref="HH166:HH229" si="650">IF(GS166&lt;GT166,GS166,GT166)*0.02</f>
        <v>400.05</v>
      </c>
      <c r="HI166" s="20">
        <f t="shared" ref="HI166:HI229" si="651">GS166+HG166+HH166</f>
        <v>24503.0625</v>
      </c>
      <c r="HJ166" s="44">
        <f t="shared" ref="HJ166:HJ229" si="652">IF(GR166&lt;GS166,GR166,GS166)*0.05</f>
        <v>1000.125</v>
      </c>
      <c r="HK166" s="45">
        <f t="shared" ref="HK166:HK229" si="653">HI166-HJ166</f>
        <v>23502.9375</v>
      </c>
      <c r="HM166" s="2">
        <v>164</v>
      </c>
      <c r="HN166" s="2" t="str">
        <f t="shared" ref="HN166:HN229" si="654">GR166</f>
        <v xml:space="preserve"> AD SOYAD 164</v>
      </c>
      <c r="HO166" s="7">
        <f t="shared" si="540"/>
        <v>20002.5</v>
      </c>
      <c r="HP166" s="11">
        <f>PARAMETRELER!$D$4</f>
        <v>150018.75</v>
      </c>
      <c r="HQ166" s="7">
        <f t="shared" si="541"/>
        <v>2800.3500000000004</v>
      </c>
      <c r="HR166" s="7">
        <f t="shared" si="542"/>
        <v>200.02500000000001</v>
      </c>
      <c r="HS166" s="7">
        <f t="shared" si="543"/>
        <v>17002.125</v>
      </c>
      <c r="HT166" s="7" cm="1">
        <f t="array" ref="HT166">SUMPRODUCT(--(SUM(G166,AC166,AY166,BU166,CQ166,DM166,EI166,FE166,GA166,GW166,HS166)&gt;PARAMETRELER!$D$21:$D$24), (SUM(G166,AC166,AY166,BU166,CQ166,DM166,EI166,FE166,GA166,GW166,HS166)-PARAMETRELER!$D$21:$D$24), {0.15;0.05;0.07;0.08})-SUM($H$2,H166,AD166,AZ166,BV166,CR166,DN166,EJ166,FF166,GB166,GX166)</f>
        <v>3400.4249999999993</v>
      </c>
      <c r="HU166" s="7">
        <f>PARAMETRELER!$D$18</f>
        <v>3400.4249999999993</v>
      </c>
      <c r="HV166" s="7">
        <f t="shared" si="544"/>
        <v>187023.375</v>
      </c>
      <c r="HW166" s="7">
        <f t="shared" si="545"/>
        <v>170021.25</v>
      </c>
      <c r="HX166" s="7">
        <f t="shared" si="546"/>
        <v>20002.5</v>
      </c>
      <c r="HY166" s="5">
        <f>PARAMETRELER!$D$6</f>
        <v>20002.5</v>
      </c>
      <c r="HZ166" s="7">
        <f t="shared" si="547"/>
        <v>0</v>
      </c>
      <c r="IA166" s="7">
        <f>IF(HO166&lt;=PARAMETRELER!$D$6,0,HZ166*0.00759)</f>
        <v>0</v>
      </c>
      <c r="IB166" s="20">
        <f t="shared" ref="IB166:IB229" si="655">HO166-HQ166-HR166-HT166-IA166+HU166</f>
        <v>17002.125</v>
      </c>
      <c r="IC166" s="21">
        <f t="shared" ref="IC166:IC229" si="656">IF(HO166&lt;HP166,HO166,HP166)*0.205</f>
        <v>4100.5124999999998</v>
      </c>
      <c r="ID166" s="21">
        <f t="shared" ref="ID166:ID229" si="657">IF(HO166&lt;HP166,HO166,HP166)*0.02</f>
        <v>400.05</v>
      </c>
      <c r="IE166" s="20">
        <f t="shared" ref="IE166:IE229" si="658">HO166+IC166+ID166</f>
        <v>24503.0625</v>
      </c>
      <c r="IF166" s="44">
        <f t="shared" ref="IF166:IF229" si="659">IF(HN166&lt;HO166,HN166,HO166)*0.05</f>
        <v>1000.125</v>
      </c>
      <c r="IG166" s="45">
        <f t="shared" ref="IG166:IG229" si="660">IE166-IF166</f>
        <v>23502.9375</v>
      </c>
      <c r="II166" s="2">
        <v>164</v>
      </c>
      <c r="IJ166" s="2" t="str">
        <f t="shared" ref="IJ166:IJ229" si="661">HN166</f>
        <v xml:space="preserve"> AD SOYAD 164</v>
      </c>
      <c r="IK166" s="7">
        <f t="shared" si="548"/>
        <v>20002.5</v>
      </c>
      <c r="IL166" s="11">
        <f>PARAMETRELER!$D$4</f>
        <v>150018.75</v>
      </c>
      <c r="IM166" s="7">
        <f t="shared" si="549"/>
        <v>2800.3500000000004</v>
      </c>
      <c r="IN166" s="7">
        <f t="shared" si="550"/>
        <v>200.02500000000001</v>
      </c>
      <c r="IO166" s="7">
        <f t="shared" si="551"/>
        <v>17002.125</v>
      </c>
      <c r="IP166" s="7" cm="1">
        <f t="array" ref="IP166">SUMPRODUCT(--(SUM(G166,AC166,AY166,BU166,CQ166,DM166,EI166,FE166,GA166,GW166,HS166,IO166)&gt;PARAMETRELER!$D$21:$D$24), (SUM(G166,AC166,AY166,BU166,CQ166,DM166,EI166,FE166,GA166,GW166,HS166,IO166)-PARAMETRELER!$D$21:$D$24), {0.15;0.05;0.07;0.08})-SUM($H$2,H166,AD166,AZ166,BV166,CR166,DN166,EJ166,FF166,GB166,GX166,HT166)</f>
        <v>3400.4249999999993</v>
      </c>
      <c r="IQ166" s="7">
        <f>PARAMETRELER!$D$19</f>
        <v>3400.4249999999993</v>
      </c>
      <c r="IR166" s="7">
        <f t="shared" si="552"/>
        <v>204025.5</v>
      </c>
      <c r="IS166" s="7">
        <f t="shared" si="553"/>
        <v>187023.375</v>
      </c>
      <c r="IT166" s="7">
        <f t="shared" si="554"/>
        <v>20002.5</v>
      </c>
      <c r="IU166" s="5">
        <f>PARAMETRELER!$D$6</f>
        <v>20002.5</v>
      </c>
      <c r="IV166" s="7">
        <f t="shared" si="555"/>
        <v>0</v>
      </c>
      <c r="IW166" s="7">
        <f>IF(IK166&lt;=PARAMETRELER!$D$6,0,IV166*0.00759)</f>
        <v>0</v>
      </c>
      <c r="IX166" s="20">
        <f t="shared" ref="IX166:IX229" si="662">IK166-IM166-IN166-IP166-IW166+IQ166</f>
        <v>17002.125</v>
      </c>
      <c r="IY166" s="21">
        <f t="shared" ref="IY166:IY229" si="663">IF(IK166&lt;IL166,IK166,IL166)*0.205</f>
        <v>4100.5124999999998</v>
      </c>
      <c r="IZ166" s="21">
        <f t="shared" ref="IZ166:IZ229" si="664">IF(IK166&lt;IL166,IK166,IL166)*0.02</f>
        <v>400.05</v>
      </c>
      <c r="JA166" s="20">
        <f t="shared" ref="JA166:JA229" si="665">IK166+IY166+IZ166</f>
        <v>24503.0625</v>
      </c>
      <c r="JB166" s="44">
        <f t="shared" ref="JB166:JB229" si="666">IF(IJ166&lt;IK166,IJ166,IK166)*0.05</f>
        <v>1000.125</v>
      </c>
      <c r="JC166" s="45">
        <f t="shared" ref="JC166:JC229" si="667">JA166-JB166</f>
        <v>23502.9375</v>
      </c>
    </row>
    <row r="167" spans="1:263" ht="15.6" x14ac:dyDescent="0.3">
      <c r="A167" s="3">
        <v>165</v>
      </c>
      <c r="B167" s="3" t="str">
        <f>'YILLIK MALİYET RAPORU'!B167</f>
        <v xml:space="preserve"> AD SOYAD 165</v>
      </c>
      <c r="C167" s="4">
        <f>'YILLIK MALİYET RAPORU'!C167</f>
        <v>20002.5</v>
      </c>
      <c r="D167" s="4">
        <f>PARAMETRELER!$D$4</f>
        <v>150018.75</v>
      </c>
      <c r="E167" s="4">
        <f t="shared" si="491"/>
        <v>2800.3500000000004</v>
      </c>
      <c r="F167" s="4">
        <f t="shared" si="492"/>
        <v>200.02500000000001</v>
      </c>
      <c r="G167" s="4">
        <f t="shared" si="493"/>
        <v>17002.125</v>
      </c>
      <c r="H167" s="4" cm="1">
        <f t="array" ref="H167">SUMPRODUCT(--(SUM(G167:G167)&gt;PARAMETRELER!$D$21:$D$24), (SUM(G167:G167)-PARAMETRELER!$D$21:$D$24), {0.15;0.05;0.07;0.08})-SUM($H$2:$H$2)</f>
        <v>2550.3187499999999</v>
      </c>
      <c r="I167" s="4">
        <f>PARAMETRELER!$D$8</f>
        <v>2550.3187499999999</v>
      </c>
      <c r="J167" s="4">
        <f t="shared" si="556"/>
        <v>17002.125</v>
      </c>
      <c r="K167" s="4">
        <v>0</v>
      </c>
      <c r="L167" s="4">
        <f t="shared" si="494"/>
        <v>20002.5</v>
      </c>
      <c r="M167" s="4">
        <f>PARAMETRELER!$D$6</f>
        <v>20002.5</v>
      </c>
      <c r="N167" s="4">
        <f t="shared" si="502"/>
        <v>0</v>
      </c>
      <c r="O167" s="4">
        <f>IF(C167&lt;=PARAMETRELER!$D$6,0,N167*0.00759)</f>
        <v>0</v>
      </c>
      <c r="P167" s="20">
        <f t="shared" si="495"/>
        <v>17002.125</v>
      </c>
      <c r="Q167" s="21">
        <f t="shared" si="496"/>
        <v>4100.5124999999998</v>
      </c>
      <c r="R167" s="21">
        <f t="shared" si="497"/>
        <v>400.05</v>
      </c>
      <c r="S167" s="22">
        <f t="shared" si="498"/>
        <v>24503.0625</v>
      </c>
      <c r="T167" s="44">
        <f t="shared" si="499"/>
        <v>1000.125</v>
      </c>
      <c r="U167" s="45">
        <f t="shared" si="557"/>
        <v>23502.9375</v>
      </c>
      <c r="W167" s="3">
        <v>165</v>
      </c>
      <c r="X167" s="3" t="str">
        <f t="shared" si="500"/>
        <v xml:space="preserve"> AD SOYAD 165</v>
      </c>
      <c r="Y167" s="4">
        <f t="shared" si="501"/>
        <v>20002.5</v>
      </c>
      <c r="Z167" s="4">
        <f>PARAMETRELER!$D$4</f>
        <v>150018.75</v>
      </c>
      <c r="AA167" s="4">
        <f t="shared" si="558"/>
        <v>2800.3500000000004</v>
      </c>
      <c r="AB167" s="4">
        <f t="shared" si="559"/>
        <v>200.02500000000001</v>
      </c>
      <c r="AC167" s="4">
        <f t="shared" si="560"/>
        <v>17002.125</v>
      </c>
      <c r="AD167" s="4" cm="1">
        <f t="array" ref="AD167">SUMPRODUCT(--(SUM(G167,AC167)&gt;PARAMETRELER!$D$21:$D$24), (SUM(G167,AC167)-PARAMETRELER!$D$21:$D$24), {0.15;0.05;0.07;0.08})-SUM($H$2,H167)</f>
        <v>2550.3187499999999</v>
      </c>
      <c r="AE167" s="4">
        <f>PARAMETRELER!$D$9</f>
        <v>2550.3187499999999</v>
      </c>
      <c r="AF167" s="4">
        <f t="shared" si="561"/>
        <v>34004.25</v>
      </c>
      <c r="AG167" s="4">
        <f t="shared" si="562"/>
        <v>17002.125</v>
      </c>
      <c r="AH167" s="4">
        <f t="shared" si="563"/>
        <v>20002.5</v>
      </c>
      <c r="AI167" s="4">
        <f>PARAMETRELER!$D$6</f>
        <v>20002.5</v>
      </c>
      <c r="AJ167" s="4">
        <f t="shared" si="503"/>
        <v>0</v>
      </c>
      <c r="AK167" s="4">
        <f>IF(Y167&lt;=PARAMETRELER!$D$6,0,AJ167*0.00759)</f>
        <v>0</v>
      </c>
      <c r="AL167" s="20">
        <f t="shared" si="564"/>
        <v>17002.125</v>
      </c>
      <c r="AM167" s="21">
        <f t="shared" si="565"/>
        <v>4100.5124999999998</v>
      </c>
      <c r="AN167" s="21">
        <f t="shared" si="566"/>
        <v>400.05</v>
      </c>
      <c r="AO167" s="22">
        <f t="shared" si="567"/>
        <v>24503.0625</v>
      </c>
      <c r="AP167" s="44">
        <f t="shared" si="568"/>
        <v>1000.125</v>
      </c>
      <c r="AQ167" s="45">
        <f t="shared" si="569"/>
        <v>23502.9375</v>
      </c>
      <c r="AS167" s="3">
        <v>165</v>
      </c>
      <c r="AT167" s="3" t="str">
        <f t="shared" si="570"/>
        <v xml:space="preserve"> AD SOYAD 165</v>
      </c>
      <c r="AU167" s="4">
        <f t="shared" si="571"/>
        <v>20002.5</v>
      </c>
      <c r="AV167" s="4">
        <f>PARAMETRELER!$D$4</f>
        <v>150018.75</v>
      </c>
      <c r="AW167" s="4">
        <f t="shared" si="572"/>
        <v>2800.3500000000004</v>
      </c>
      <c r="AX167" s="4">
        <f t="shared" si="573"/>
        <v>200.02500000000001</v>
      </c>
      <c r="AY167" s="4">
        <f t="shared" si="574"/>
        <v>17002.125</v>
      </c>
      <c r="AZ167" s="4" cm="1">
        <f t="array" ref="AZ167">SUMPRODUCT(--(SUM(G167,AC167,AY167)&gt;PARAMETRELER!$D$21:$D$24), (SUM(G167,AC167,AY167)-PARAMETRELER!$D$21:$D$24), {0.15;0.05;0.07;0.08})-SUM($H$2,H167,AD167)</f>
        <v>2550.3187499999995</v>
      </c>
      <c r="BA167" s="4">
        <f>PARAMETRELER!$D$10</f>
        <v>2550.3187499999995</v>
      </c>
      <c r="BB167" s="4">
        <f t="shared" si="575"/>
        <v>51006.375</v>
      </c>
      <c r="BC167" s="4">
        <f t="shared" si="576"/>
        <v>34004.25</v>
      </c>
      <c r="BD167" s="4">
        <f t="shared" si="577"/>
        <v>20002.5</v>
      </c>
      <c r="BE167" s="4">
        <f>PARAMETRELER!$D$6</f>
        <v>20002.5</v>
      </c>
      <c r="BF167" s="4">
        <f t="shared" si="504"/>
        <v>0</v>
      </c>
      <c r="BG167" s="4">
        <f>IF(AU167&lt;=PARAMETRELER!$D$6,0,BF167*0.00759)</f>
        <v>0</v>
      </c>
      <c r="BH167" s="20">
        <f t="shared" si="578"/>
        <v>17002.125</v>
      </c>
      <c r="BI167" s="21">
        <f t="shared" si="579"/>
        <v>4100.5124999999998</v>
      </c>
      <c r="BJ167" s="21">
        <f t="shared" si="580"/>
        <v>400.05</v>
      </c>
      <c r="BK167" s="22">
        <f t="shared" si="581"/>
        <v>24503.0625</v>
      </c>
      <c r="BL167" s="44">
        <f t="shared" si="582"/>
        <v>1000.125</v>
      </c>
      <c r="BM167" s="45">
        <f t="shared" si="583"/>
        <v>23502.9375</v>
      </c>
      <c r="BO167" s="3">
        <v>165</v>
      </c>
      <c r="BP167" s="3" t="str">
        <f t="shared" si="584"/>
        <v xml:space="preserve"> AD SOYAD 165</v>
      </c>
      <c r="BQ167" s="4">
        <f t="shared" si="585"/>
        <v>20002.5</v>
      </c>
      <c r="BR167" s="4">
        <f>PARAMETRELER!$D$4</f>
        <v>150018.75</v>
      </c>
      <c r="BS167" s="4">
        <f t="shared" si="586"/>
        <v>2800.3500000000004</v>
      </c>
      <c r="BT167" s="4">
        <f t="shared" si="587"/>
        <v>200.02500000000001</v>
      </c>
      <c r="BU167" s="4">
        <f t="shared" si="588"/>
        <v>17002.125</v>
      </c>
      <c r="BV167" s="4" cm="1">
        <f t="array" ref="BV167">SUMPRODUCT(--(SUM(G167,AC167,AY167,BU167)&gt;PARAMETRELER!$D$21:$D$24), (SUM(G167,AC167,AY167,BU167)-PARAMETRELER!$D$21:$D$24), {0.15;0.05;0.07;0.08})-SUM($H$2,H167,AD167,AZ167)</f>
        <v>2550.3187500000004</v>
      </c>
      <c r="BW167" s="4">
        <f>PARAMETRELER!$D$11</f>
        <v>2550.3187500000004</v>
      </c>
      <c r="BX167" s="4">
        <f t="shared" si="589"/>
        <v>68008.5</v>
      </c>
      <c r="BY167" s="4">
        <f t="shared" si="590"/>
        <v>51006.375</v>
      </c>
      <c r="BZ167" s="4">
        <f t="shared" si="591"/>
        <v>20002.5</v>
      </c>
      <c r="CA167" s="4">
        <f>PARAMETRELER!$D$6</f>
        <v>20002.5</v>
      </c>
      <c r="CB167" s="4">
        <f t="shared" si="505"/>
        <v>0</v>
      </c>
      <c r="CC167" s="4">
        <f>IF(BQ167&lt;=PARAMETRELER!$D$6,0,CB167*0.00759)</f>
        <v>0</v>
      </c>
      <c r="CD167" s="20">
        <f t="shared" si="592"/>
        <v>17002.125</v>
      </c>
      <c r="CE167" s="21">
        <f t="shared" si="593"/>
        <v>4100.5124999999998</v>
      </c>
      <c r="CF167" s="21">
        <f t="shared" si="594"/>
        <v>400.05</v>
      </c>
      <c r="CG167" s="22">
        <f t="shared" si="595"/>
        <v>24503.0625</v>
      </c>
      <c r="CH167" s="44">
        <f t="shared" si="596"/>
        <v>1000.125</v>
      </c>
      <c r="CI167" s="45">
        <f t="shared" si="597"/>
        <v>23502.9375</v>
      </c>
      <c r="CK167" s="3">
        <v>165</v>
      </c>
      <c r="CL167" s="3" t="str">
        <f t="shared" si="598"/>
        <v xml:space="preserve"> AD SOYAD 165</v>
      </c>
      <c r="CM167" s="4">
        <f t="shared" si="599"/>
        <v>20002.5</v>
      </c>
      <c r="CN167" s="4">
        <f>PARAMETRELER!$D$4</f>
        <v>150018.75</v>
      </c>
      <c r="CO167" s="4">
        <f t="shared" si="600"/>
        <v>2800.3500000000004</v>
      </c>
      <c r="CP167" s="4">
        <f t="shared" si="601"/>
        <v>200.02500000000001</v>
      </c>
      <c r="CQ167" s="4">
        <f t="shared" si="602"/>
        <v>17002.125</v>
      </c>
      <c r="CR167" s="4" cm="1">
        <f t="array" ref="CR167">SUMPRODUCT(--(SUM(G167,AC167,AY167,BU167,CQ167)&gt;PARAMETRELER!$D$21:$D$24), (SUM(G167,AC167,AY167,BU167,CQ167)-PARAMETRELER!$D$21:$D$24), {0.15;0.05;0.07;0.08})-SUM($H$2,H167,AD167,AZ167,BV167)</f>
        <v>2550.3187500000004</v>
      </c>
      <c r="CS167" s="4">
        <f>PARAMETRELER!$D$12</f>
        <v>2550.3187500000004</v>
      </c>
      <c r="CT167" s="4">
        <f t="shared" si="603"/>
        <v>85010.625</v>
      </c>
      <c r="CU167" s="4">
        <f t="shared" si="604"/>
        <v>68008.5</v>
      </c>
      <c r="CV167" s="4">
        <f t="shared" si="605"/>
        <v>20002.5</v>
      </c>
      <c r="CW167" s="4">
        <f>PARAMETRELER!$D$6</f>
        <v>20002.5</v>
      </c>
      <c r="CX167" s="4">
        <f t="shared" si="506"/>
        <v>0</v>
      </c>
      <c r="CY167" s="4">
        <f>IF(CM167&lt;=PARAMETRELER!$D$6,0,CX167*0.00759)</f>
        <v>0</v>
      </c>
      <c r="CZ167" s="20">
        <f t="shared" si="606"/>
        <v>17002.125</v>
      </c>
      <c r="DA167" s="21">
        <f t="shared" si="607"/>
        <v>4100.5124999999998</v>
      </c>
      <c r="DB167" s="21">
        <f t="shared" si="608"/>
        <v>400.05</v>
      </c>
      <c r="DC167" s="22">
        <f t="shared" si="609"/>
        <v>24503.0625</v>
      </c>
      <c r="DD167" s="44">
        <f t="shared" si="610"/>
        <v>1000.125</v>
      </c>
      <c r="DE167" s="45">
        <f t="shared" si="611"/>
        <v>23502.9375</v>
      </c>
      <c r="DG167" s="3">
        <v>165</v>
      </c>
      <c r="DH167" s="3" t="str">
        <f t="shared" si="612"/>
        <v xml:space="preserve"> AD SOYAD 165</v>
      </c>
      <c r="DI167" s="4">
        <f t="shared" si="613"/>
        <v>20002.5</v>
      </c>
      <c r="DJ167" s="4">
        <f>PARAMETRELER!$D$4</f>
        <v>150018.75</v>
      </c>
      <c r="DK167" s="4">
        <f t="shared" si="614"/>
        <v>2800.3500000000004</v>
      </c>
      <c r="DL167" s="4">
        <f t="shared" si="615"/>
        <v>200.02500000000001</v>
      </c>
      <c r="DM167" s="4">
        <f t="shared" si="616"/>
        <v>17002.125</v>
      </c>
      <c r="DN167" s="4" cm="1">
        <f t="array" ref="DN167">SUMPRODUCT(--(SUM(G167,AC167,AY167,BU167,CQ167,DM167)&gt;PARAMETRELER!$D$21:$D$24), (SUM(G167,AC167,AY167,BU167,CQ167,DM167)-PARAMETRELER!$D$21:$D$24), {0.15;0.05;0.07;0.08})-SUM($H$2,H167,AD167,AZ167,BV167,CR167)</f>
        <v>2550.3187499999985</v>
      </c>
      <c r="DO167" s="4">
        <f>PARAMETRELER!$D$13</f>
        <v>2550.3187499999985</v>
      </c>
      <c r="DP167" s="4">
        <f t="shared" si="617"/>
        <v>102012.75</v>
      </c>
      <c r="DQ167" s="4">
        <f t="shared" si="618"/>
        <v>85010.625</v>
      </c>
      <c r="DR167" s="4">
        <f t="shared" si="619"/>
        <v>20002.5</v>
      </c>
      <c r="DS167" s="4">
        <f>PARAMETRELER!$D$6</f>
        <v>20002.5</v>
      </c>
      <c r="DT167" s="4">
        <f t="shared" si="507"/>
        <v>0</v>
      </c>
      <c r="DU167" s="4">
        <f>IF(DI167&lt;=PARAMETRELER!$D$6,0,DT167*0.00759)</f>
        <v>0</v>
      </c>
      <c r="DV167" s="20">
        <f t="shared" si="620"/>
        <v>17002.125</v>
      </c>
      <c r="DW167" s="21">
        <f t="shared" si="621"/>
        <v>4100.5124999999998</v>
      </c>
      <c r="DX167" s="21">
        <f t="shared" si="622"/>
        <v>400.05</v>
      </c>
      <c r="DY167" s="22">
        <f t="shared" si="623"/>
        <v>24503.0625</v>
      </c>
      <c r="DZ167" s="44">
        <f t="shared" si="624"/>
        <v>1000.125</v>
      </c>
      <c r="EA167" s="45">
        <f t="shared" si="625"/>
        <v>23502.9375</v>
      </c>
      <c r="EC167" s="3">
        <v>165</v>
      </c>
      <c r="ED167" s="3" t="str">
        <f t="shared" si="626"/>
        <v xml:space="preserve"> AD SOYAD 165</v>
      </c>
      <c r="EE167" s="4">
        <f t="shared" si="508"/>
        <v>20002.5</v>
      </c>
      <c r="EF167" s="4">
        <f>PARAMETRELER!$D$4</f>
        <v>150018.75</v>
      </c>
      <c r="EG167" s="4">
        <f t="shared" si="509"/>
        <v>2800.3500000000004</v>
      </c>
      <c r="EH167" s="4">
        <f t="shared" si="510"/>
        <v>200.02500000000001</v>
      </c>
      <c r="EI167" s="4">
        <f t="shared" si="511"/>
        <v>17002.125</v>
      </c>
      <c r="EJ167" s="4" cm="1">
        <f t="array" ref="EJ167">SUMPRODUCT(--(SUM(G167,AC167,AY167,BU167,CQ167,DM167,EI167)&gt;PARAMETRELER!$D$21:$D$24), (SUM(G167,AC167,AY167,BU167,CQ167,DM167,EI167)-PARAMETRELER!$D$21:$D$24), {0.15;0.05;0.07;0.08})-SUM($H$2,H167,AD167,AZ167,BV167,CR167,DN167)</f>
        <v>3001.0625000000036</v>
      </c>
      <c r="EK167" s="4">
        <f>PARAMETRELER!$D$14</f>
        <v>3001.0625000000036</v>
      </c>
      <c r="EL167" s="4">
        <f t="shared" si="512"/>
        <v>119014.875</v>
      </c>
      <c r="EM167" s="4">
        <f t="shared" si="513"/>
        <v>102012.75</v>
      </c>
      <c r="EN167" s="4">
        <f t="shared" si="514"/>
        <v>20002.5</v>
      </c>
      <c r="EO167" s="4">
        <f>PARAMETRELER!$D$6</f>
        <v>20002.5</v>
      </c>
      <c r="EP167" s="4">
        <f t="shared" si="515"/>
        <v>0</v>
      </c>
      <c r="EQ167" s="4">
        <f>IF(EE167&lt;=PARAMETRELER!$D$6,0,EP167*0.00759)</f>
        <v>0</v>
      </c>
      <c r="ER167" s="20">
        <f t="shared" si="627"/>
        <v>17002.125</v>
      </c>
      <c r="ES167" s="21">
        <f t="shared" si="628"/>
        <v>4100.5124999999998</v>
      </c>
      <c r="ET167" s="21">
        <f t="shared" si="629"/>
        <v>400.05</v>
      </c>
      <c r="EU167" s="22">
        <f t="shared" si="630"/>
        <v>24503.0625</v>
      </c>
      <c r="EV167" s="44">
        <f t="shared" si="631"/>
        <v>1000.125</v>
      </c>
      <c r="EW167" s="45">
        <f t="shared" si="632"/>
        <v>23502.9375</v>
      </c>
      <c r="EY167" s="3">
        <v>165</v>
      </c>
      <c r="EZ167" s="3" t="str">
        <f t="shared" si="633"/>
        <v xml:space="preserve"> AD SOYAD 165</v>
      </c>
      <c r="FA167" s="4">
        <f t="shared" si="516"/>
        <v>20002.5</v>
      </c>
      <c r="FB167" s="4">
        <f>PARAMETRELER!$D$4</f>
        <v>150018.75</v>
      </c>
      <c r="FC167" s="4">
        <f t="shared" si="517"/>
        <v>2800.3500000000004</v>
      </c>
      <c r="FD167" s="4">
        <f t="shared" si="518"/>
        <v>200.02500000000001</v>
      </c>
      <c r="FE167" s="4">
        <f t="shared" si="519"/>
        <v>17002.125</v>
      </c>
      <c r="FF167" s="4" cm="1">
        <f t="array" ref="FF167">SUMPRODUCT(--(SUM(G167,AC167,AY167,BU167,CQ167,DM167,EI167,FE167)&gt;PARAMETRELER!$D$21:$D$24), (SUM(G167,AC167,AY167,BU167,CQ167,DM167,EI167,FE167)-PARAMETRELER!$D$21:$D$24), {0.15;0.05;0.07;0.08})-SUM($H$2,H167,AD167,AZ167,BV167,CR167,DN167,EJ167)</f>
        <v>3400.4249999999956</v>
      </c>
      <c r="FG167" s="4">
        <f>PARAMETRELER!$D$15</f>
        <v>3400.4249999999956</v>
      </c>
      <c r="FH167" s="4">
        <f t="shared" si="520"/>
        <v>136017</v>
      </c>
      <c r="FI167" s="4">
        <f t="shared" si="521"/>
        <v>119014.875</v>
      </c>
      <c r="FJ167" s="4">
        <f t="shared" si="522"/>
        <v>20002.5</v>
      </c>
      <c r="FK167" s="4">
        <f>PARAMETRELER!$D$6</f>
        <v>20002.5</v>
      </c>
      <c r="FL167" s="4">
        <f t="shared" si="523"/>
        <v>0</v>
      </c>
      <c r="FM167" s="4">
        <f>IF(FA167&lt;=PARAMETRELER!$D$6,0,FL167*0.00759)</f>
        <v>0</v>
      </c>
      <c r="FN167" s="20">
        <f t="shared" si="634"/>
        <v>17002.125</v>
      </c>
      <c r="FO167" s="21">
        <f t="shared" si="635"/>
        <v>4100.5124999999998</v>
      </c>
      <c r="FP167" s="21">
        <f t="shared" si="636"/>
        <v>400.05</v>
      </c>
      <c r="FQ167" s="22">
        <f t="shared" si="637"/>
        <v>24503.0625</v>
      </c>
      <c r="FR167" s="44">
        <f t="shared" si="638"/>
        <v>1000.125</v>
      </c>
      <c r="FS167" s="45">
        <f t="shared" si="639"/>
        <v>23502.9375</v>
      </c>
      <c r="FU167" s="3">
        <v>165</v>
      </c>
      <c r="FV167" s="3" t="str">
        <f t="shared" si="640"/>
        <v xml:space="preserve"> AD SOYAD 165</v>
      </c>
      <c r="FW167" s="4">
        <f t="shared" si="524"/>
        <v>20002.5</v>
      </c>
      <c r="FX167" s="4">
        <f>PARAMETRELER!$D$4</f>
        <v>150018.75</v>
      </c>
      <c r="FY167" s="4">
        <f t="shared" si="525"/>
        <v>2800.3500000000004</v>
      </c>
      <c r="FZ167" s="4">
        <f t="shared" si="526"/>
        <v>200.02500000000001</v>
      </c>
      <c r="GA167" s="4">
        <f t="shared" si="527"/>
        <v>17002.125</v>
      </c>
      <c r="GB167" s="4" cm="1">
        <f t="array" ref="GB167">SUMPRODUCT(--(SUM(G167,AC167,AY167,BU167,CQ167,DM167,EI167,FE167,GA167)&gt;PARAMETRELER!$D$21:$D$24), (SUM(G167,AC167,AY167,BU167,CQ167,DM167,EI167,FE167,GA167)-PARAMETRELER!$D$21:$D$24), {0.15;0.05;0.07;0.08})-SUM($H$2,H167,AD167,AZ167,BV167,CR167,DN167,EJ167,FF167)</f>
        <v>3400.4249999999993</v>
      </c>
      <c r="GC167" s="4">
        <f>PARAMETRELER!$D$16</f>
        <v>3400.4249999999993</v>
      </c>
      <c r="GD167" s="4">
        <f t="shared" si="528"/>
        <v>153019.125</v>
      </c>
      <c r="GE167" s="4">
        <f t="shared" si="529"/>
        <v>136017</v>
      </c>
      <c r="GF167" s="4">
        <f t="shared" si="530"/>
        <v>20002.5</v>
      </c>
      <c r="GG167" s="4">
        <f>PARAMETRELER!$D$6</f>
        <v>20002.5</v>
      </c>
      <c r="GH167" s="4">
        <f t="shared" si="531"/>
        <v>0</v>
      </c>
      <c r="GI167" s="4">
        <f>IF(FW167&lt;=PARAMETRELER!$D$6,0,GH167*0.00759)</f>
        <v>0</v>
      </c>
      <c r="GJ167" s="20">
        <f t="shared" si="641"/>
        <v>17002.125</v>
      </c>
      <c r="GK167" s="21">
        <f t="shared" si="642"/>
        <v>4100.5124999999998</v>
      </c>
      <c r="GL167" s="21">
        <f t="shared" si="643"/>
        <v>400.05</v>
      </c>
      <c r="GM167" s="22">
        <f t="shared" si="644"/>
        <v>24503.0625</v>
      </c>
      <c r="GN167" s="44">
        <f t="shared" si="645"/>
        <v>1000.125</v>
      </c>
      <c r="GO167" s="45">
        <f t="shared" si="646"/>
        <v>23502.9375</v>
      </c>
      <c r="GQ167" s="3">
        <v>165</v>
      </c>
      <c r="GR167" s="3" t="str">
        <f t="shared" si="647"/>
        <v xml:space="preserve"> AD SOYAD 165</v>
      </c>
      <c r="GS167" s="4">
        <f t="shared" si="532"/>
        <v>20002.5</v>
      </c>
      <c r="GT167" s="4">
        <f>PARAMETRELER!$D$4</f>
        <v>150018.75</v>
      </c>
      <c r="GU167" s="4">
        <f t="shared" si="533"/>
        <v>2800.3500000000004</v>
      </c>
      <c r="GV167" s="4">
        <f t="shared" si="534"/>
        <v>200.02500000000001</v>
      </c>
      <c r="GW167" s="4">
        <f t="shared" si="535"/>
        <v>17002.125</v>
      </c>
      <c r="GX167" s="4" cm="1">
        <f t="array" ref="GX167">SUMPRODUCT(--(SUM(G167,AC167,AY167,BU167,CQ167,DM167,EI167,FE167,GA167,GW167)&gt;PARAMETRELER!$D$21:$D$24), (SUM(G167,AC167,AY167,BU167,CQ167,DM167,EI167,FE167,GA167,GW167)-PARAMETRELER!$D$21:$D$24), {0.15;0.05;0.07;0.08})-SUM($H$2,H167,AD167,AZ167,BV167,CR167,DN167,EJ167,FF167,GB167)</f>
        <v>3400.4250000000029</v>
      </c>
      <c r="GY167" s="4">
        <f>PARAMETRELER!$D$17</f>
        <v>3400.4250000000029</v>
      </c>
      <c r="GZ167" s="4">
        <f t="shared" si="536"/>
        <v>170021.25</v>
      </c>
      <c r="HA167" s="4">
        <f t="shared" si="537"/>
        <v>153019.125</v>
      </c>
      <c r="HB167" s="4">
        <f t="shared" si="538"/>
        <v>20002.5</v>
      </c>
      <c r="HC167" s="4">
        <f>PARAMETRELER!$D$6</f>
        <v>20002.5</v>
      </c>
      <c r="HD167" s="4">
        <f t="shared" si="539"/>
        <v>0</v>
      </c>
      <c r="HE167" s="4">
        <f>IF(GS167&lt;=PARAMETRELER!$D$6,0,HD167*0.00759)</f>
        <v>0</v>
      </c>
      <c r="HF167" s="20">
        <f t="shared" si="648"/>
        <v>17002.125</v>
      </c>
      <c r="HG167" s="21">
        <f t="shared" si="649"/>
        <v>4100.5124999999998</v>
      </c>
      <c r="HH167" s="21">
        <f t="shared" si="650"/>
        <v>400.05</v>
      </c>
      <c r="HI167" s="22">
        <f t="shared" si="651"/>
        <v>24503.0625</v>
      </c>
      <c r="HJ167" s="44">
        <f t="shared" si="652"/>
        <v>1000.125</v>
      </c>
      <c r="HK167" s="45">
        <f t="shared" si="653"/>
        <v>23502.9375</v>
      </c>
      <c r="HM167" s="3">
        <v>165</v>
      </c>
      <c r="HN167" s="3" t="str">
        <f t="shared" si="654"/>
        <v xml:space="preserve"> AD SOYAD 165</v>
      </c>
      <c r="HO167" s="4">
        <f t="shared" si="540"/>
        <v>20002.5</v>
      </c>
      <c r="HP167" s="4">
        <f>PARAMETRELER!$D$4</f>
        <v>150018.75</v>
      </c>
      <c r="HQ167" s="4">
        <f t="shared" si="541"/>
        <v>2800.3500000000004</v>
      </c>
      <c r="HR167" s="4">
        <f t="shared" si="542"/>
        <v>200.02500000000001</v>
      </c>
      <c r="HS167" s="4">
        <f t="shared" si="543"/>
        <v>17002.125</v>
      </c>
      <c r="HT167" s="4" cm="1">
        <f t="array" ref="HT167">SUMPRODUCT(--(SUM(G167,AC167,AY167,BU167,CQ167,DM167,EI167,FE167,GA167,GW167,HS167)&gt;PARAMETRELER!$D$21:$D$24), (SUM(G167,AC167,AY167,BU167,CQ167,DM167,EI167,FE167,GA167,GW167,HS167)-PARAMETRELER!$D$21:$D$24), {0.15;0.05;0.07;0.08})-SUM($H$2,H167,AD167,AZ167,BV167,CR167,DN167,EJ167,FF167,GB167,GX167)</f>
        <v>3400.4249999999993</v>
      </c>
      <c r="HU167" s="4">
        <f>PARAMETRELER!$D$18</f>
        <v>3400.4249999999993</v>
      </c>
      <c r="HV167" s="4">
        <f t="shared" si="544"/>
        <v>187023.375</v>
      </c>
      <c r="HW167" s="4">
        <f t="shared" si="545"/>
        <v>170021.25</v>
      </c>
      <c r="HX167" s="4">
        <f t="shared" si="546"/>
        <v>20002.5</v>
      </c>
      <c r="HY167" s="4">
        <f>PARAMETRELER!$D$6</f>
        <v>20002.5</v>
      </c>
      <c r="HZ167" s="4">
        <f t="shared" si="547"/>
        <v>0</v>
      </c>
      <c r="IA167" s="4">
        <f>IF(HO167&lt;=PARAMETRELER!$D$6,0,HZ167*0.00759)</f>
        <v>0</v>
      </c>
      <c r="IB167" s="20">
        <f t="shared" si="655"/>
        <v>17002.125</v>
      </c>
      <c r="IC167" s="21">
        <f t="shared" si="656"/>
        <v>4100.5124999999998</v>
      </c>
      <c r="ID167" s="21">
        <f t="shared" si="657"/>
        <v>400.05</v>
      </c>
      <c r="IE167" s="22">
        <f t="shared" si="658"/>
        <v>24503.0625</v>
      </c>
      <c r="IF167" s="44">
        <f t="shared" si="659"/>
        <v>1000.125</v>
      </c>
      <c r="IG167" s="45">
        <f t="shared" si="660"/>
        <v>23502.9375</v>
      </c>
      <c r="II167" s="3">
        <v>165</v>
      </c>
      <c r="IJ167" s="3" t="str">
        <f t="shared" si="661"/>
        <v xml:space="preserve"> AD SOYAD 165</v>
      </c>
      <c r="IK167" s="4">
        <f t="shared" si="548"/>
        <v>20002.5</v>
      </c>
      <c r="IL167" s="4">
        <f>PARAMETRELER!$D$4</f>
        <v>150018.75</v>
      </c>
      <c r="IM167" s="4">
        <f t="shared" si="549"/>
        <v>2800.3500000000004</v>
      </c>
      <c r="IN167" s="4">
        <f t="shared" si="550"/>
        <v>200.02500000000001</v>
      </c>
      <c r="IO167" s="4">
        <f t="shared" si="551"/>
        <v>17002.125</v>
      </c>
      <c r="IP167" s="4" cm="1">
        <f t="array" ref="IP167">SUMPRODUCT(--(SUM(G167,AC167,AY167,BU167,CQ167,DM167,EI167,FE167,GA167,GW167,HS167,IO167)&gt;PARAMETRELER!$D$21:$D$24), (SUM(G167,AC167,AY167,BU167,CQ167,DM167,EI167,FE167,GA167,GW167,HS167,IO167)-PARAMETRELER!$D$21:$D$24), {0.15;0.05;0.07;0.08})-SUM($H$2,H167,AD167,AZ167,BV167,CR167,DN167,EJ167,FF167,GB167,GX167,HT167)</f>
        <v>3400.4249999999993</v>
      </c>
      <c r="IQ167" s="4">
        <f>PARAMETRELER!$D$19</f>
        <v>3400.4249999999993</v>
      </c>
      <c r="IR167" s="4">
        <f t="shared" si="552"/>
        <v>204025.5</v>
      </c>
      <c r="IS167" s="4">
        <f t="shared" si="553"/>
        <v>187023.375</v>
      </c>
      <c r="IT167" s="4">
        <f t="shared" si="554"/>
        <v>20002.5</v>
      </c>
      <c r="IU167" s="4">
        <f>PARAMETRELER!$D$6</f>
        <v>20002.5</v>
      </c>
      <c r="IV167" s="4">
        <f t="shared" si="555"/>
        <v>0</v>
      </c>
      <c r="IW167" s="4">
        <f>IF(IK167&lt;=PARAMETRELER!$D$6,0,IV167*0.00759)</f>
        <v>0</v>
      </c>
      <c r="IX167" s="20">
        <f t="shared" si="662"/>
        <v>17002.125</v>
      </c>
      <c r="IY167" s="21">
        <f t="shared" si="663"/>
        <v>4100.5124999999998</v>
      </c>
      <c r="IZ167" s="21">
        <f t="shared" si="664"/>
        <v>400.05</v>
      </c>
      <c r="JA167" s="22">
        <f t="shared" si="665"/>
        <v>24503.0625</v>
      </c>
      <c r="JB167" s="44">
        <f t="shared" si="666"/>
        <v>1000.125</v>
      </c>
      <c r="JC167" s="45">
        <f t="shared" si="667"/>
        <v>23502.9375</v>
      </c>
    </row>
    <row r="168" spans="1:263" ht="15.6" x14ac:dyDescent="0.3">
      <c r="A168" s="2">
        <v>166</v>
      </c>
      <c r="B168" s="2" t="str">
        <f>'YILLIK MALİYET RAPORU'!B168</f>
        <v xml:space="preserve"> AD SOYAD 166</v>
      </c>
      <c r="C168" s="7">
        <f>'YILLIK MALİYET RAPORU'!C168</f>
        <v>20002.5</v>
      </c>
      <c r="D168" s="11">
        <f>PARAMETRELER!$D$4</f>
        <v>150018.75</v>
      </c>
      <c r="E168" s="7">
        <f t="shared" si="491"/>
        <v>2800.3500000000004</v>
      </c>
      <c r="F168" s="7">
        <f t="shared" si="492"/>
        <v>200.02500000000001</v>
      </c>
      <c r="G168" s="7">
        <f t="shared" si="493"/>
        <v>17002.125</v>
      </c>
      <c r="H168" s="7" cm="1">
        <f t="array" ref="H168">SUMPRODUCT(--(SUM(G168:G168)&gt;PARAMETRELER!$D$21:$D$24), (SUM(G168:G168)-PARAMETRELER!$D$21:$D$24), {0.15;0.05;0.07;0.08})-SUM($H$2:$H$2)</f>
        <v>2550.3187499999999</v>
      </c>
      <c r="I168" s="7">
        <f>PARAMETRELER!$D$8</f>
        <v>2550.3187499999999</v>
      </c>
      <c r="J168" s="7">
        <f t="shared" si="556"/>
        <v>17002.125</v>
      </c>
      <c r="K168" s="7">
        <v>0</v>
      </c>
      <c r="L168" s="7">
        <f t="shared" si="494"/>
        <v>20002.5</v>
      </c>
      <c r="M168" s="5">
        <f>PARAMETRELER!$D$6</f>
        <v>20002.5</v>
      </c>
      <c r="N168" s="7">
        <f t="shared" si="502"/>
        <v>0</v>
      </c>
      <c r="O168" s="7">
        <f>IF(C168&lt;=PARAMETRELER!$D$6,0,N168*0.00759)</f>
        <v>0</v>
      </c>
      <c r="P168" s="20">
        <f t="shared" si="495"/>
        <v>17002.125</v>
      </c>
      <c r="Q168" s="21">
        <f t="shared" si="496"/>
        <v>4100.5124999999998</v>
      </c>
      <c r="R168" s="21">
        <f t="shared" si="497"/>
        <v>400.05</v>
      </c>
      <c r="S168" s="20">
        <f t="shared" si="498"/>
        <v>24503.0625</v>
      </c>
      <c r="T168" s="44">
        <f t="shared" si="499"/>
        <v>1000.125</v>
      </c>
      <c r="U168" s="45">
        <f t="shared" si="557"/>
        <v>23502.9375</v>
      </c>
      <c r="W168" s="2">
        <v>166</v>
      </c>
      <c r="X168" s="2" t="str">
        <f t="shared" si="500"/>
        <v xml:space="preserve"> AD SOYAD 166</v>
      </c>
      <c r="Y168" s="7">
        <f t="shared" si="501"/>
        <v>20002.5</v>
      </c>
      <c r="Z168" s="11">
        <f>PARAMETRELER!$D$4</f>
        <v>150018.75</v>
      </c>
      <c r="AA168" s="7">
        <f t="shared" si="558"/>
        <v>2800.3500000000004</v>
      </c>
      <c r="AB168" s="7">
        <f t="shared" si="559"/>
        <v>200.02500000000001</v>
      </c>
      <c r="AC168" s="7">
        <f t="shared" si="560"/>
        <v>17002.125</v>
      </c>
      <c r="AD168" s="7" cm="1">
        <f t="array" ref="AD168">SUMPRODUCT(--(SUM(G168,AC168)&gt;PARAMETRELER!$D$21:$D$24), (SUM(G168,AC168)-PARAMETRELER!$D$21:$D$24), {0.15;0.05;0.07;0.08})-SUM($H$2,H168)</f>
        <v>2550.3187499999999</v>
      </c>
      <c r="AE168" s="7">
        <f>PARAMETRELER!$D$9</f>
        <v>2550.3187499999999</v>
      </c>
      <c r="AF168" s="7">
        <f t="shared" si="561"/>
        <v>34004.25</v>
      </c>
      <c r="AG168" s="7">
        <f t="shared" si="562"/>
        <v>17002.125</v>
      </c>
      <c r="AH168" s="7">
        <f t="shared" si="563"/>
        <v>20002.5</v>
      </c>
      <c r="AI168" s="5">
        <f>PARAMETRELER!$D$6</f>
        <v>20002.5</v>
      </c>
      <c r="AJ168" s="7">
        <f t="shared" si="503"/>
        <v>0</v>
      </c>
      <c r="AK168" s="7">
        <f>IF(Y168&lt;=PARAMETRELER!$D$6,0,AJ168*0.00759)</f>
        <v>0</v>
      </c>
      <c r="AL168" s="20">
        <f t="shared" si="564"/>
        <v>17002.125</v>
      </c>
      <c r="AM168" s="21">
        <f t="shared" si="565"/>
        <v>4100.5124999999998</v>
      </c>
      <c r="AN168" s="21">
        <f t="shared" si="566"/>
        <v>400.05</v>
      </c>
      <c r="AO168" s="20">
        <f t="shared" si="567"/>
        <v>24503.0625</v>
      </c>
      <c r="AP168" s="44">
        <f t="shared" si="568"/>
        <v>1000.125</v>
      </c>
      <c r="AQ168" s="45">
        <f t="shared" si="569"/>
        <v>23502.9375</v>
      </c>
      <c r="AS168" s="2">
        <v>166</v>
      </c>
      <c r="AT168" s="2" t="str">
        <f t="shared" si="570"/>
        <v xml:space="preserve"> AD SOYAD 166</v>
      </c>
      <c r="AU168" s="7">
        <f t="shared" si="571"/>
        <v>20002.5</v>
      </c>
      <c r="AV168" s="11">
        <f>PARAMETRELER!$D$4</f>
        <v>150018.75</v>
      </c>
      <c r="AW168" s="7">
        <f t="shared" si="572"/>
        <v>2800.3500000000004</v>
      </c>
      <c r="AX168" s="7">
        <f t="shared" si="573"/>
        <v>200.02500000000001</v>
      </c>
      <c r="AY168" s="7">
        <f t="shared" si="574"/>
        <v>17002.125</v>
      </c>
      <c r="AZ168" s="7" cm="1">
        <f t="array" ref="AZ168">SUMPRODUCT(--(SUM(G168,AC168,AY168)&gt;PARAMETRELER!$D$21:$D$24), (SUM(G168,AC168,AY168)-PARAMETRELER!$D$21:$D$24), {0.15;0.05;0.07;0.08})-SUM($H$2,H168,AD168)</f>
        <v>2550.3187499999995</v>
      </c>
      <c r="BA168" s="7">
        <f>PARAMETRELER!$D$10</f>
        <v>2550.3187499999995</v>
      </c>
      <c r="BB168" s="7">
        <f t="shared" si="575"/>
        <v>51006.375</v>
      </c>
      <c r="BC168" s="7">
        <f t="shared" si="576"/>
        <v>34004.25</v>
      </c>
      <c r="BD168" s="7">
        <f t="shared" si="577"/>
        <v>20002.5</v>
      </c>
      <c r="BE168" s="5">
        <f>PARAMETRELER!$D$6</f>
        <v>20002.5</v>
      </c>
      <c r="BF168" s="7">
        <f t="shared" si="504"/>
        <v>0</v>
      </c>
      <c r="BG168" s="7">
        <f>IF(AU168&lt;=PARAMETRELER!$D$6,0,BF168*0.00759)</f>
        <v>0</v>
      </c>
      <c r="BH168" s="20">
        <f t="shared" si="578"/>
        <v>17002.125</v>
      </c>
      <c r="BI168" s="21">
        <f t="shared" si="579"/>
        <v>4100.5124999999998</v>
      </c>
      <c r="BJ168" s="21">
        <f t="shared" si="580"/>
        <v>400.05</v>
      </c>
      <c r="BK168" s="20">
        <f t="shared" si="581"/>
        <v>24503.0625</v>
      </c>
      <c r="BL168" s="44">
        <f t="shared" si="582"/>
        <v>1000.125</v>
      </c>
      <c r="BM168" s="45">
        <f t="shared" si="583"/>
        <v>23502.9375</v>
      </c>
      <c r="BO168" s="2">
        <v>166</v>
      </c>
      <c r="BP168" s="2" t="str">
        <f t="shared" si="584"/>
        <v xml:space="preserve"> AD SOYAD 166</v>
      </c>
      <c r="BQ168" s="7">
        <f t="shared" si="585"/>
        <v>20002.5</v>
      </c>
      <c r="BR168" s="11">
        <f>PARAMETRELER!$D$4</f>
        <v>150018.75</v>
      </c>
      <c r="BS168" s="7">
        <f t="shared" si="586"/>
        <v>2800.3500000000004</v>
      </c>
      <c r="BT168" s="7">
        <f t="shared" si="587"/>
        <v>200.02500000000001</v>
      </c>
      <c r="BU168" s="7">
        <f t="shared" si="588"/>
        <v>17002.125</v>
      </c>
      <c r="BV168" s="7" cm="1">
        <f t="array" ref="BV168">SUMPRODUCT(--(SUM(G168,AC168,AY168,BU168)&gt;PARAMETRELER!$D$21:$D$24), (SUM(G168,AC168,AY168,BU168)-PARAMETRELER!$D$21:$D$24), {0.15;0.05;0.07;0.08})-SUM($H$2,H168,AD168,AZ168)</f>
        <v>2550.3187500000004</v>
      </c>
      <c r="BW168" s="7">
        <f>PARAMETRELER!$D$11</f>
        <v>2550.3187500000004</v>
      </c>
      <c r="BX168" s="7">
        <f t="shared" si="589"/>
        <v>68008.5</v>
      </c>
      <c r="BY168" s="7">
        <f t="shared" si="590"/>
        <v>51006.375</v>
      </c>
      <c r="BZ168" s="7">
        <f t="shared" si="591"/>
        <v>20002.5</v>
      </c>
      <c r="CA168" s="5">
        <f>PARAMETRELER!$D$6</f>
        <v>20002.5</v>
      </c>
      <c r="CB168" s="7">
        <f t="shared" si="505"/>
        <v>0</v>
      </c>
      <c r="CC168" s="7">
        <f>IF(BQ168&lt;=PARAMETRELER!$D$6,0,CB168*0.00759)</f>
        <v>0</v>
      </c>
      <c r="CD168" s="20">
        <f t="shared" si="592"/>
        <v>17002.125</v>
      </c>
      <c r="CE168" s="21">
        <f t="shared" si="593"/>
        <v>4100.5124999999998</v>
      </c>
      <c r="CF168" s="21">
        <f t="shared" si="594"/>
        <v>400.05</v>
      </c>
      <c r="CG168" s="20">
        <f t="shared" si="595"/>
        <v>24503.0625</v>
      </c>
      <c r="CH168" s="44">
        <f t="shared" si="596"/>
        <v>1000.125</v>
      </c>
      <c r="CI168" s="45">
        <f t="shared" si="597"/>
        <v>23502.9375</v>
      </c>
      <c r="CK168" s="2">
        <v>166</v>
      </c>
      <c r="CL168" s="2" t="str">
        <f t="shared" si="598"/>
        <v xml:space="preserve"> AD SOYAD 166</v>
      </c>
      <c r="CM168" s="7">
        <f t="shared" si="599"/>
        <v>20002.5</v>
      </c>
      <c r="CN168" s="11">
        <f>PARAMETRELER!$D$4</f>
        <v>150018.75</v>
      </c>
      <c r="CO168" s="7">
        <f t="shared" si="600"/>
        <v>2800.3500000000004</v>
      </c>
      <c r="CP168" s="7">
        <f t="shared" si="601"/>
        <v>200.02500000000001</v>
      </c>
      <c r="CQ168" s="7">
        <f t="shared" si="602"/>
        <v>17002.125</v>
      </c>
      <c r="CR168" s="7" cm="1">
        <f t="array" ref="CR168">SUMPRODUCT(--(SUM(G168,AC168,AY168,BU168,CQ168)&gt;PARAMETRELER!$D$21:$D$24), (SUM(G168,AC168,AY168,BU168,CQ168)-PARAMETRELER!$D$21:$D$24), {0.15;0.05;0.07;0.08})-SUM($H$2,H168,AD168,AZ168,BV168)</f>
        <v>2550.3187500000004</v>
      </c>
      <c r="CS168" s="7">
        <f>PARAMETRELER!$D$12</f>
        <v>2550.3187500000004</v>
      </c>
      <c r="CT168" s="7">
        <f t="shared" si="603"/>
        <v>85010.625</v>
      </c>
      <c r="CU168" s="7">
        <f t="shared" si="604"/>
        <v>68008.5</v>
      </c>
      <c r="CV168" s="7">
        <f t="shared" si="605"/>
        <v>20002.5</v>
      </c>
      <c r="CW168" s="5">
        <f>PARAMETRELER!$D$6</f>
        <v>20002.5</v>
      </c>
      <c r="CX168" s="7">
        <f t="shared" si="506"/>
        <v>0</v>
      </c>
      <c r="CY168" s="7">
        <f>IF(CM168&lt;=PARAMETRELER!$D$6,0,CX168*0.00759)</f>
        <v>0</v>
      </c>
      <c r="CZ168" s="20">
        <f t="shared" si="606"/>
        <v>17002.125</v>
      </c>
      <c r="DA168" s="21">
        <f t="shared" si="607"/>
        <v>4100.5124999999998</v>
      </c>
      <c r="DB168" s="21">
        <f t="shared" si="608"/>
        <v>400.05</v>
      </c>
      <c r="DC168" s="20">
        <f t="shared" si="609"/>
        <v>24503.0625</v>
      </c>
      <c r="DD168" s="44">
        <f t="shared" si="610"/>
        <v>1000.125</v>
      </c>
      <c r="DE168" s="45">
        <f t="shared" si="611"/>
        <v>23502.9375</v>
      </c>
      <c r="DG168" s="2">
        <v>166</v>
      </c>
      <c r="DH168" s="2" t="str">
        <f t="shared" si="612"/>
        <v xml:space="preserve"> AD SOYAD 166</v>
      </c>
      <c r="DI168" s="7">
        <f t="shared" si="613"/>
        <v>20002.5</v>
      </c>
      <c r="DJ168" s="11">
        <f>PARAMETRELER!$D$4</f>
        <v>150018.75</v>
      </c>
      <c r="DK168" s="7">
        <f t="shared" si="614"/>
        <v>2800.3500000000004</v>
      </c>
      <c r="DL168" s="7">
        <f t="shared" si="615"/>
        <v>200.02500000000001</v>
      </c>
      <c r="DM168" s="7">
        <f t="shared" si="616"/>
        <v>17002.125</v>
      </c>
      <c r="DN168" s="7" cm="1">
        <f t="array" ref="DN168">SUMPRODUCT(--(SUM(G168,AC168,AY168,BU168,CQ168,DM168)&gt;PARAMETRELER!$D$21:$D$24), (SUM(G168,AC168,AY168,BU168,CQ168,DM168)-PARAMETRELER!$D$21:$D$24), {0.15;0.05;0.07;0.08})-SUM($H$2,H168,AD168,AZ168,BV168,CR168)</f>
        <v>2550.3187499999985</v>
      </c>
      <c r="DO168" s="7">
        <f>PARAMETRELER!$D$13</f>
        <v>2550.3187499999985</v>
      </c>
      <c r="DP168" s="7">
        <f t="shared" si="617"/>
        <v>102012.75</v>
      </c>
      <c r="DQ168" s="7">
        <f t="shared" si="618"/>
        <v>85010.625</v>
      </c>
      <c r="DR168" s="7">
        <f t="shared" si="619"/>
        <v>20002.5</v>
      </c>
      <c r="DS168" s="5">
        <f>PARAMETRELER!$D$6</f>
        <v>20002.5</v>
      </c>
      <c r="DT168" s="7">
        <f t="shared" si="507"/>
        <v>0</v>
      </c>
      <c r="DU168" s="7">
        <f>IF(DI168&lt;=PARAMETRELER!$D$6,0,DT168*0.00759)</f>
        <v>0</v>
      </c>
      <c r="DV168" s="20">
        <f t="shared" si="620"/>
        <v>17002.125</v>
      </c>
      <c r="DW168" s="21">
        <f t="shared" si="621"/>
        <v>4100.5124999999998</v>
      </c>
      <c r="DX168" s="21">
        <f t="shared" si="622"/>
        <v>400.05</v>
      </c>
      <c r="DY168" s="20">
        <f t="shared" si="623"/>
        <v>24503.0625</v>
      </c>
      <c r="DZ168" s="44">
        <f t="shared" si="624"/>
        <v>1000.125</v>
      </c>
      <c r="EA168" s="45">
        <f t="shared" si="625"/>
        <v>23502.9375</v>
      </c>
      <c r="EC168" s="2">
        <v>166</v>
      </c>
      <c r="ED168" s="2" t="str">
        <f t="shared" si="626"/>
        <v xml:space="preserve"> AD SOYAD 166</v>
      </c>
      <c r="EE168" s="7">
        <f t="shared" si="508"/>
        <v>20002.5</v>
      </c>
      <c r="EF168" s="11">
        <f>PARAMETRELER!$D$4</f>
        <v>150018.75</v>
      </c>
      <c r="EG168" s="7">
        <f t="shared" si="509"/>
        <v>2800.3500000000004</v>
      </c>
      <c r="EH168" s="7">
        <f t="shared" si="510"/>
        <v>200.02500000000001</v>
      </c>
      <c r="EI168" s="7">
        <f t="shared" si="511"/>
        <v>17002.125</v>
      </c>
      <c r="EJ168" s="7" cm="1">
        <f t="array" ref="EJ168">SUMPRODUCT(--(SUM(G168,AC168,AY168,BU168,CQ168,DM168,EI168)&gt;PARAMETRELER!$D$21:$D$24), (SUM(G168,AC168,AY168,BU168,CQ168,DM168,EI168)-PARAMETRELER!$D$21:$D$24), {0.15;0.05;0.07;0.08})-SUM($H$2,H168,AD168,AZ168,BV168,CR168,DN168)</f>
        <v>3001.0625000000036</v>
      </c>
      <c r="EK168" s="7">
        <f>PARAMETRELER!$D$14</f>
        <v>3001.0625000000036</v>
      </c>
      <c r="EL168" s="7">
        <f t="shared" si="512"/>
        <v>119014.875</v>
      </c>
      <c r="EM168" s="7">
        <f t="shared" si="513"/>
        <v>102012.75</v>
      </c>
      <c r="EN168" s="7">
        <f t="shared" si="514"/>
        <v>20002.5</v>
      </c>
      <c r="EO168" s="5">
        <f>PARAMETRELER!$D$6</f>
        <v>20002.5</v>
      </c>
      <c r="EP168" s="7">
        <f t="shared" si="515"/>
        <v>0</v>
      </c>
      <c r="EQ168" s="7">
        <f>IF(EE168&lt;=PARAMETRELER!$D$6,0,EP168*0.00759)</f>
        <v>0</v>
      </c>
      <c r="ER168" s="20">
        <f t="shared" si="627"/>
        <v>17002.125</v>
      </c>
      <c r="ES168" s="21">
        <f t="shared" si="628"/>
        <v>4100.5124999999998</v>
      </c>
      <c r="ET168" s="21">
        <f t="shared" si="629"/>
        <v>400.05</v>
      </c>
      <c r="EU168" s="20">
        <f t="shared" si="630"/>
        <v>24503.0625</v>
      </c>
      <c r="EV168" s="44">
        <f t="shared" si="631"/>
        <v>1000.125</v>
      </c>
      <c r="EW168" s="45">
        <f t="shared" si="632"/>
        <v>23502.9375</v>
      </c>
      <c r="EY168" s="2">
        <v>166</v>
      </c>
      <c r="EZ168" s="2" t="str">
        <f t="shared" si="633"/>
        <v xml:space="preserve"> AD SOYAD 166</v>
      </c>
      <c r="FA168" s="7">
        <f t="shared" si="516"/>
        <v>20002.5</v>
      </c>
      <c r="FB168" s="11">
        <f>PARAMETRELER!$D$4</f>
        <v>150018.75</v>
      </c>
      <c r="FC168" s="7">
        <f t="shared" si="517"/>
        <v>2800.3500000000004</v>
      </c>
      <c r="FD168" s="7">
        <f t="shared" si="518"/>
        <v>200.02500000000001</v>
      </c>
      <c r="FE168" s="7">
        <f t="shared" si="519"/>
        <v>17002.125</v>
      </c>
      <c r="FF168" s="7" cm="1">
        <f t="array" ref="FF168">SUMPRODUCT(--(SUM(G168,AC168,AY168,BU168,CQ168,DM168,EI168,FE168)&gt;PARAMETRELER!$D$21:$D$24), (SUM(G168,AC168,AY168,BU168,CQ168,DM168,EI168,FE168)-PARAMETRELER!$D$21:$D$24), {0.15;0.05;0.07;0.08})-SUM($H$2,H168,AD168,AZ168,BV168,CR168,DN168,EJ168)</f>
        <v>3400.4249999999956</v>
      </c>
      <c r="FG168" s="7">
        <f>PARAMETRELER!$D$15</f>
        <v>3400.4249999999956</v>
      </c>
      <c r="FH168" s="7">
        <f t="shared" si="520"/>
        <v>136017</v>
      </c>
      <c r="FI168" s="7">
        <f t="shared" si="521"/>
        <v>119014.875</v>
      </c>
      <c r="FJ168" s="7">
        <f t="shared" si="522"/>
        <v>20002.5</v>
      </c>
      <c r="FK168" s="5">
        <f>PARAMETRELER!$D$6</f>
        <v>20002.5</v>
      </c>
      <c r="FL168" s="7">
        <f t="shared" si="523"/>
        <v>0</v>
      </c>
      <c r="FM168" s="7">
        <f>IF(FA168&lt;=PARAMETRELER!$D$6,0,FL168*0.00759)</f>
        <v>0</v>
      </c>
      <c r="FN168" s="20">
        <f t="shared" si="634"/>
        <v>17002.125</v>
      </c>
      <c r="FO168" s="21">
        <f t="shared" si="635"/>
        <v>4100.5124999999998</v>
      </c>
      <c r="FP168" s="21">
        <f t="shared" si="636"/>
        <v>400.05</v>
      </c>
      <c r="FQ168" s="20">
        <f t="shared" si="637"/>
        <v>24503.0625</v>
      </c>
      <c r="FR168" s="44">
        <f t="shared" si="638"/>
        <v>1000.125</v>
      </c>
      <c r="FS168" s="45">
        <f t="shared" si="639"/>
        <v>23502.9375</v>
      </c>
      <c r="FU168" s="2">
        <v>166</v>
      </c>
      <c r="FV168" s="2" t="str">
        <f t="shared" si="640"/>
        <v xml:space="preserve"> AD SOYAD 166</v>
      </c>
      <c r="FW168" s="7">
        <f t="shared" si="524"/>
        <v>20002.5</v>
      </c>
      <c r="FX168" s="11">
        <f>PARAMETRELER!$D$4</f>
        <v>150018.75</v>
      </c>
      <c r="FY168" s="7">
        <f t="shared" si="525"/>
        <v>2800.3500000000004</v>
      </c>
      <c r="FZ168" s="7">
        <f t="shared" si="526"/>
        <v>200.02500000000001</v>
      </c>
      <c r="GA168" s="7">
        <f t="shared" si="527"/>
        <v>17002.125</v>
      </c>
      <c r="GB168" s="7" cm="1">
        <f t="array" ref="GB168">SUMPRODUCT(--(SUM(G168,AC168,AY168,BU168,CQ168,DM168,EI168,FE168,GA168)&gt;PARAMETRELER!$D$21:$D$24), (SUM(G168,AC168,AY168,BU168,CQ168,DM168,EI168,FE168,GA168)-PARAMETRELER!$D$21:$D$24), {0.15;0.05;0.07;0.08})-SUM($H$2,H168,AD168,AZ168,BV168,CR168,DN168,EJ168,FF168)</f>
        <v>3400.4249999999993</v>
      </c>
      <c r="GC168" s="7">
        <f>PARAMETRELER!$D$16</f>
        <v>3400.4249999999993</v>
      </c>
      <c r="GD168" s="7">
        <f t="shared" si="528"/>
        <v>153019.125</v>
      </c>
      <c r="GE168" s="7">
        <f t="shared" si="529"/>
        <v>136017</v>
      </c>
      <c r="GF168" s="7">
        <f t="shared" si="530"/>
        <v>20002.5</v>
      </c>
      <c r="GG168" s="5">
        <f>PARAMETRELER!$D$6</f>
        <v>20002.5</v>
      </c>
      <c r="GH168" s="7">
        <f t="shared" si="531"/>
        <v>0</v>
      </c>
      <c r="GI168" s="7">
        <f>IF(FW168&lt;=PARAMETRELER!$D$6,0,GH168*0.00759)</f>
        <v>0</v>
      </c>
      <c r="GJ168" s="20">
        <f t="shared" si="641"/>
        <v>17002.125</v>
      </c>
      <c r="GK168" s="21">
        <f t="shared" si="642"/>
        <v>4100.5124999999998</v>
      </c>
      <c r="GL168" s="21">
        <f t="shared" si="643"/>
        <v>400.05</v>
      </c>
      <c r="GM168" s="20">
        <f t="shared" si="644"/>
        <v>24503.0625</v>
      </c>
      <c r="GN168" s="44">
        <f t="shared" si="645"/>
        <v>1000.125</v>
      </c>
      <c r="GO168" s="45">
        <f t="shared" si="646"/>
        <v>23502.9375</v>
      </c>
      <c r="GQ168" s="2">
        <v>166</v>
      </c>
      <c r="GR168" s="2" t="str">
        <f t="shared" si="647"/>
        <v xml:space="preserve"> AD SOYAD 166</v>
      </c>
      <c r="GS168" s="7">
        <f t="shared" si="532"/>
        <v>20002.5</v>
      </c>
      <c r="GT168" s="11">
        <f>PARAMETRELER!$D$4</f>
        <v>150018.75</v>
      </c>
      <c r="GU168" s="7">
        <f t="shared" si="533"/>
        <v>2800.3500000000004</v>
      </c>
      <c r="GV168" s="7">
        <f t="shared" si="534"/>
        <v>200.02500000000001</v>
      </c>
      <c r="GW168" s="7">
        <f t="shared" si="535"/>
        <v>17002.125</v>
      </c>
      <c r="GX168" s="7" cm="1">
        <f t="array" ref="GX168">SUMPRODUCT(--(SUM(G168,AC168,AY168,BU168,CQ168,DM168,EI168,FE168,GA168,GW168)&gt;PARAMETRELER!$D$21:$D$24), (SUM(G168,AC168,AY168,BU168,CQ168,DM168,EI168,FE168,GA168,GW168)-PARAMETRELER!$D$21:$D$24), {0.15;0.05;0.07;0.08})-SUM($H$2,H168,AD168,AZ168,BV168,CR168,DN168,EJ168,FF168,GB168)</f>
        <v>3400.4250000000029</v>
      </c>
      <c r="GY168" s="7">
        <f>PARAMETRELER!$D$17</f>
        <v>3400.4250000000029</v>
      </c>
      <c r="GZ168" s="7">
        <f t="shared" si="536"/>
        <v>170021.25</v>
      </c>
      <c r="HA168" s="7">
        <f t="shared" si="537"/>
        <v>153019.125</v>
      </c>
      <c r="HB168" s="7">
        <f t="shared" si="538"/>
        <v>20002.5</v>
      </c>
      <c r="HC168" s="5">
        <f>PARAMETRELER!$D$6</f>
        <v>20002.5</v>
      </c>
      <c r="HD168" s="7">
        <f t="shared" si="539"/>
        <v>0</v>
      </c>
      <c r="HE168" s="7">
        <f>IF(GS168&lt;=PARAMETRELER!$D$6,0,HD168*0.00759)</f>
        <v>0</v>
      </c>
      <c r="HF168" s="20">
        <f t="shared" si="648"/>
        <v>17002.125</v>
      </c>
      <c r="HG168" s="21">
        <f t="shared" si="649"/>
        <v>4100.5124999999998</v>
      </c>
      <c r="HH168" s="21">
        <f t="shared" si="650"/>
        <v>400.05</v>
      </c>
      <c r="HI168" s="20">
        <f t="shared" si="651"/>
        <v>24503.0625</v>
      </c>
      <c r="HJ168" s="44">
        <f t="shared" si="652"/>
        <v>1000.125</v>
      </c>
      <c r="HK168" s="45">
        <f t="shared" si="653"/>
        <v>23502.9375</v>
      </c>
      <c r="HM168" s="2">
        <v>166</v>
      </c>
      <c r="HN168" s="2" t="str">
        <f t="shared" si="654"/>
        <v xml:space="preserve"> AD SOYAD 166</v>
      </c>
      <c r="HO168" s="7">
        <f t="shared" si="540"/>
        <v>20002.5</v>
      </c>
      <c r="HP168" s="11">
        <f>PARAMETRELER!$D$4</f>
        <v>150018.75</v>
      </c>
      <c r="HQ168" s="7">
        <f t="shared" si="541"/>
        <v>2800.3500000000004</v>
      </c>
      <c r="HR168" s="7">
        <f t="shared" si="542"/>
        <v>200.02500000000001</v>
      </c>
      <c r="HS168" s="7">
        <f t="shared" si="543"/>
        <v>17002.125</v>
      </c>
      <c r="HT168" s="7" cm="1">
        <f t="array" ref="HT168">SUMPRODUCT(--(SUM(G168,AC168,AY168,BU168,CQ168,DM168,EI168,FE168,GA168,GW168,HS168)&gt;PARAMETRELER!$D$21:$D$24), (SUM(G168,AC168,AY168,BU168,CQ168,DM168,EI168,FE168,GA168,GW168,HS168)-PARAMETRELER!$D$21:$D$24), {0.15;0.05;0.07;0.08})-SUM($H$2,H168,AD168,AZ168,BV168,CR168,DN168,EJ168,FF168,GB168,GX168)</f>
        <v>3400.4249999999993</v>
      </c>
      <c r="HU168" s="7">
        <f>PARAMETRELER!$D$18</f>
        <v>3400.4249999999993</v>
      </c>
      <c r="HV168" s="7">
        <f t="shared" si="544"/>
        <v>187023.375</v>
      </c>
      <c r="HW168" s="7">
        <f t="shared" si="545"/>
        <v>170021.25</v>
      </c>
      <c r="HX168" s="7">
        <f t="shared" si="546"/>
        <v>20002.5</v>
      </c>
      <c r="HY168" s="5">
        <f>PARAMETRELER!$D$6</f>
        <v>20002.5</v>
      </c>
      <c r="HZ168" s="7">
        <f t="shared" si="547"/>
        <v>0</v>
      </c>
      <c r="IA168" s="7">
        <f>IF(HO168&lt;=PARAMETRELER!$D$6,0,HZ168*0.00759)</f>
        <v>0</v>
      </c>
      <c r="IB168" s="20">
        <f t="shared" si="655"/>
        <v>17002.125</v>
      </c>
      <c r="IC168" s="21">
        <f t="shared" si="656"/>
        <v>4100.5124999999998</v>
      </c>
      <c r="ID168" s="21">
        <f t="shared" si="657"/>
        <v>400.05</v>
      </c>
      <c r="IE168" s="20">
        <f t="shared" si="658"/>
        <v>24503.0625</v>
      </c>
      <c r="IF168" s="44">
        <f t="shared" si="659"/>
        <v>1000.125</v>
      </c>
      <c r="IG168" s="45">
        <f t="shared" si="660"/>
        <v>23502.9375</v>
      </c>
      <c r="II168" s="2">
        <v>166</v>
      </c>
      <c r="IJ168" s="2" t="str">
        <f t="shared" si="661"/>
        <v xml:space="preserve"> AD SOYAD 166</v>
      </c>
      <c r="IK168" s="7">
        <f t="shared" si="548"/>
        <v>20002.5</v>
      </c>
      <c r="IL168" s="11">
        <f>PARAMETRELER!$D$4</f>
        <v>150018.75</v>
      </c>
      <c r="IM168" s="7">
        <f t="shared" si="549"/>
        <v>2800.3500000000004</v>
      </c>
      <c r="IN168" s="7">
        <f t="shared" si="550"/>
        <v>200.02500000000001</v>
      </c>
      <c r="IO168" s="7">
        <f t="shared" si="551"/>
        <v>17002.125</v>
      </c>
      <c r="IP168" s="7" cm="1">
        <f t="array" ref="IP168">SUMPRODUCT(--(SUM(G168,AC168,AY168,BU168,CQ168,DM168,EI168,FE168,GA168,GW168,HS168,IO168)&gt;PARAMETRELER!$D$21:$D$24), (SUM(G168,AC168,AY168,BU168,CQ168,DM168,EI168,FE168,GA168,GW168,HS168,IO168)-PARAMETRELER!$D$21:$D$24), {0.15;0.05;0.07;0.08})-SUM($H$2,H168,AD168,AZ168,BV168,CR168,DN168,EJ168,FF168,GB168,GX168,HT168)</f>
        <v>3400.4249999999993</v>
      </c>
      <c r="IQ168" s="7">
        <f>PARAMETRELER!$D$19</f>
        <v>3400.4249999999993</v>
      </c>
      <c r="IR168" s="7">
        <f t="shared" si="552"/>
        <v>204025.5</v>
      </c>
      <c r="IS168" s="7">
        <f t="shared" si="553"/>
        <v>187023.375</v>
      </c>
      <c r="IT168" s="7">
        <f t="shared" si="554"/>
        <v>20002.5</v>
      </c>
      <c r="IU168" s="5">
        <f>PARAMETRELER!$D$6</f>
        <v>20002.5</v>
      </c>
      <c r="IV168" s="7">
        <f t="shared" si="555"/>
        <v>0</v>
      </c>
      <c r="IW168" s="7">
        <f>IF(IK168&lt;=PARAMETRELER!$D$6,0,IV168*0.00759)</f>
        <v>0</v>
      </c>
      <c r="IX168" s="20">
        <f t="shared" si="662"/>
        <v>17002.125</v>
      </c>
      <c r="IY168" s="21">
        <f t="shared" si="663"/>
        <v>4100.5124999999998</v>
      </c>
      <c r="IZ168" s="21">
        <f t="shared" si="664"/>
        <v>400.05</v>
      </c>
      <c r="JA168" s="20">
        <f t="shared" si="665"/>
        <v>24503.0625</v>
      </c>
      <c r="JB168" s="44">
        <f t="shared" si="666"/>
        <v>1000.125</v>
      </c>
      <c r="JC168" s="45">
        <f t="shared" si="667"/>
        <v>23502.9375</v>
      </c>
    </row>
    <row r="169" spans="1:263" ht="15.6" x14ac:dyDescent="0.3">
      <c r="A169" s="3">
        <v>167</v>
      </c>
      <c r="B169" s="3" t="str">
        <f>'YILLIK MALİYET RAPORU'!B169</f>
        <v xml:space="preserve"> AD SOYAD 167</v>
      </c>
      <c r="C169" s="4">
        <f>'YILLIK MALİYET RAPORU'!C169</f>
        <v>20002.5</v>
      </c>
      <c r="D169" s="4">
        <f>PARAMETRELER!$D$4</f>
        <v>150018.75</v>
      </c>
      <c r="E169" s="4">
        <f t="shared" si="491"/>
        <v>2800.3500000000004</v>
      </c>
      <c r="F169" s="4">
        <f t="shared" si="492"/>
        <v>200.02500000000001</v>
      </c>
      <c r="G169" s="4">
        <f t="shared" si="493"/>
        <v>17002.125</v>
      </c>
      <c r="H169" s="4" cm="1">
        <f t="array" ref="H169">SUMPRODUCT(--(SUM(G169:G169)&gt;PARAMETRELER!$D$21:$D$24), (SUM(G169:G169)-PARAMETRELER!$D$21:$D$24), {0.15;0.05;0.07;0.08})-SUM($H$2:$H$2)</f>
        <v>2550.3187499999999</v>
      </c>
      <c r="I169" s="4">
        <f>PARAMETRELER!$D$8</f>
        <v>2550.3187499999999</v>
      </c>
      <c r="J169" s="4">
        <f t="shared" si="556"/>
        <v>17002.125</v>
      </c>
      <c r="K169" s="4">
        <v>0</v>
      </c>
      <c r="L169" s="4">
        <f t="shared" si="494"/>
        <v>20002.5</v>
      </c>
      <c r="M169" s="4">
        <f>PARAMETRELER!$D$6</f>
        <v>20002.5</v>
      </c>
      <c r="N169" s="4">
        <f t="shared" si="502"/>
        <v>0</v>
      </c>
      <c r="O169" s="4">
        <f>IF(C169&lt;=PARAMETRELER!$D$6,0,N169*0.00759)</f>
        <v>0</v>
      </c>
      <c r="P169" s="20">
        <f t="shared" si="495"/>
        <v>17002.125</v>
      </c>
      <c r="Q169" s="21">
        <f t="shared" si="496"/>
        <v>4100.5124999999998</v>
      </c>
      <c r="R169" s="21">
        <f t="shared" si="497"/>
        <v>400.05</v>
      </c>
      <c r="S169" s="22">
        <f t="shared" si="498"/>
        <v>24503.0625</v>
      </c>
      <c r="T169" s="44">
        <f t="shared" si="499"/>
        <v>1000.125</v>
      </c>
      <c r="U169" s="45">
        <f t="shared" si="557"/>
        <v>23502.9375</v>
      </c>
      <c r="W169" s="3">
        <v>167</v>
      </c>
      <c r="X169" s="3" t="str">
        <f t="shared" si="500"/>
        <v xml:space="preserve"> AD SOYAD 167</v>
      </c>
      <c r="Y169" s="4">
        <f t="shared" si="501"/>
        <v>20002.5</v>
      </c>
      <c r="Z169" s="4">
        <f>PARAMETRELER!$D$4</f>
        <v>150018.75</v>
      </c>
      <c r="AA169" s="4">
        <f t="shared" si="558"/>
        <v>2800.3500000000004</v>
      </c>
      <c r="AB169" s="4">
        <f t="shared" si="559"/>
        <v>200.02500000000001</v>
      </c>
      <c r="AC169" s="4">
        <f t="shared" si="560"/>
        <v>17002.125</v>
      </c>
      <c r="AD169" s="4" cm="1">
        <f t="array" ref="AD169">SUMPRODUCT(--(SUM(G169,AC169)&gt;PARAMETRELER!$D$21:$D$24), (SUM(G169,AC169)-PARAMETRELER!$D$21:$D$24), {0.15;0.05;0.07;0.08})-SUM($H$2,H169)</f>
        <v>2550.3187499999999</v>
      </c>
      <c r="AE169" s="4">
        <f>PARAMETRELER!$D$9</f>
        <v>2550.3187499999999</v>
      </c>
      <c r="AF169" s="4">
        <f t="shared" si="561"/>
        <v>34004.25</v>
      </c>
      <c r="AG169" s="4">
        <f t="shared" si="562"/>
        <v>17002.125</v>
      </c>
      <c r="AH169" s="4">
        <f t="shared" si="563"/>
        <v>20002.5</v>
      </c>
      <c r="AI169" s="4">
        <f>PARAMETRELER!$D$6</f>
        <v>20002.5</v>
      </c>
      <c r="AJ169" s="4">
        <f t="shared" si="503"/>
        <v>0</v>
      </c>
      <c r="AK169" s="4">
        <f>IF(Y169&lt;=PARAMETRELER!$D$6,0,AJ169*0.00759)</f>
        <v>0</v>
      </c>
      <c r="AL169" s="20">
        <f t="shared" si="564"/>
        <v>17002.125</v>
      </c>
      <c r="AM169" s="21">
        <f t="shared" si="565"/>
        <v>4100.5124999999998</v>
      </c>
      <c r="AN169" s="21">
        <f t="shared" si="566"/>
        <v>400.05</v>
      </c>
      <c r="AO169" s="22">
        <f t="shared" si="567"/>
        <v>24503.0625</v>
      </c>
      <c r="AP169" s="44">
        <f t="shared" si="568"/>
        <v>1000.125</v>
      </c>
      <c r="AQ169" s="45">
        <f t="shared" si="569"/>
        <v>23502.9375</v>
      </c>
      <c r="AS169" s="3">
        <v>167</v>
      </c>
      <c r="AT169" s="3" t="str">
        <f t="shared" si="570"/>
        <v xml:space="preserve"> AD SOYAD 167</v>
      </c>
      <c r="AU169" s="4">
        <f t="shared" si="571"/>
        <v>20002.5</v>
      </c>
      <c r="AV169" s="4">
        <f>PARAMETRELER!$D$4</f>
        <v>150018.75</v>
      </c>
      <c r="AW169" s="4">
        <f t="shared" si="572"/>
        <v>2800.3500000000004</v>
      </c>
      <c r="AX169" s="4">
        <f t="shared" si="573"/>
        <v>200.02500000000001</v>
      </c>
      <c r="AY169" s="4">
        <f t="shared" si="574"/>
        <v>17002.125</v>
      </c>
      <c r="AZ169" s="4" cm="1">
        <f t="array" ref="AZ169">SUMPRODUCT(--(SUM(G169,AC169,AY169)&gt;PARAMETRELER!$D$21:$D$24), (SUM(G169,AC169,AY169)-PARAMETRELER!$D$21:$D$24), {0.15;0.05;0.07;0.08})-SUM($H$2,H169,AD169)</f>
        <v>2550.3187499999995</v>
      </c>
      <c r="BA169" s="4">
        <f>PARAMETRELER!$D$10</f>
        <v>2550.3187499999995</v>
      </c>
      <c r="BB169" s="4">
        <f t="shared" si="575"/>
        <v>51006.375</v>
      </c>
      <c r="BC169" s="4">
        <f t="shared" si="576"/>
        <v>34004.25</v>
      </c>
      <c r="BD169" s="4">
        <f t="shared" si="577"/>
        <v>20002.5</v>
      </c>
      <c r="BE169" s="4">
        <f>PARAMETRELER!$D$6</f>
        <v>20002.5</v>
      </c>
      <c r="BF169" s="4">
        <f t="shared" si="504"/>
        <v>0</v>
      </c>
      <c r="BG169" s="4">
        <f>IF(AU169&lt;=PARAMETRELER!$D$6,0,BF169*0.00759)</f>
        <v>0</v>
      </c>
      <c r="BH169" s="20">
        <f t="shared" si="578"/>
        <v>17002.125</v>
      </c>
      <c r="BI169" s="21">
        <f t="shared" si="579"/>
        <v>4100.5124999999998</v>
      </c>
      <c r="BJ169" s="21">
        <f t="shared" si="580"/>
        <v>400.05</v>
      </c>
      <c r="BK169" s="22">
        <f t="shared" si="581"/>
        <v>24503.0625</v>
      </c>
      <c r="BL169" s="44">
        <f t="shared" si="582"/>
        <v>1000.125</v>
      </c>
      <c r="BM169" s="45">
        <f t="shared" si="583"/>
        <v>23502.9375</v>
      </c>
      <c r="BO169" s="3">
        <v>167</v>
      </c>
      <c r="BP169" s="3" t="str">
        <f t="shared" si="584"/>
        <v xml:space="preserve"> AD SOYAD 167</v>
      </c>
      <c r="BQ169" s="4">
        <f t="shared" si="585"/>
        <v>20002.5</v>
      </c>
      <c r="BR169" s="4">
        <f>PARAMETRELER!$D$4</f>
        <v>150018.75</v>
      </c>
      <c r="BS169" s="4">
        <f t="shared" si="586"/>
        <v>2800.3500000000004</v>
      </c>
      <c r="BT169" s="4">
        <f t="shared" si="587"/>
        <v>200.02500000000001</v>
      </c>
      <c r="BU169" s="4">
        <f t="shared" si="588"/>
        <v>17002.125</v>
      </c>
      <c r="BV169" s="4" cm="1">
        <f t="array" ref="BV169">SUMPRODUCT(--(SUM(G169,AC169,AY169,BU169)&gt;PARAMETRELER!$D$21:$D$24), (SUM(G169,AC169,AY169,BU169)-PARAMETRELER!$D$21:$D$24), {0.15;0.05;0.07;0.08})-SUM($H$2,H169,AD169,AZ169)</f>
        <v>2550.3187500000004</v>
      </c>
      <c r="BW169" s="4">
        <f>PARAMETRELER!$D$11</f>
        <v>2550.3187500000004</v>
      </c>
      <c r="BX169" s="4">
        <f t="shared" si="589"/>
        <v>68008.5</v>
      </c>
      <c r="BY169" s="4">
        <f t="shared" si="590"/>
        <v>51006.375</v>
      </c>
      <c r="BZ169" s="4">
        <f t="shared" si="591"/>
        <v>20002.5</v>
      </c>
      <c r="CA169" s="4">
        <f>PARAMETRELER!$D$6</f>
        <v>20002.5</v>
      </c>
      <c r="CB169" s="4">
        <f t="shared" si="505"/>
        <v>0</v>
      </c>
      <c r="CC169" s="4">
        <f>IF(BQ169&lt;=PARAMETRELER!$D$6,0,CB169*0.00759)</f>
        <v>0</v>
      </c>
      <c r="CD169" s="20">
        <f t="shared" si="592"/>
        <v>17002.125</v>
      </c>
      <c r="CE169" s="21">
        <f t="shared" si="593"/>
        <v>4100.5124999999998</v>
      </c>
      <c r="CF169" s="21">
        <f t="shared" si="594"/>
        <v>400.05</v>
      </c>
      <c r="CG169" s="22">
        <f t="shared" si="595"/>
        <v>24503.0625</v>
      </c>
      <c r="CH169" s="44">
        <f t="shared" si="596"/>
        <v>1000.125</v>
      </c>
      <c r="CI169" s="45">
        <f t="shared" si="597"/>
        <v>23502.9375</v>
      </c>
      <c r="CK169" s="3">
        <v>167</v>
      </c>
      <c r="CL169" s="3" t="str">
        <f t="shared" si="598"/>
        <v xml:space="preserve"> AD SOYAD 167</v>
      </c>
      <c r="CM169" s="4">
        <f t="shared" si="599"/>
        <v>20002.5</v>
      </c>
      <c r="CN169" s="4">
        <f>PARAMETRELER!$D$4</f>
        <v>150018.75</v>
      </c>
      <c r="CO169" s="4">
        <f t="shared" si="600"/>
        <v>2800.3500000000004</v>
      </c>
      <c r="CP169" s="4">
        <f t="shared" si="601"/>
        <v>200.02500000000001</v>
      </c>
      <c r="CQ169" s="4">
        <f t="shared" si="602"/>
        <v>17002.125</v>
      </c>
      <c r="CR169" s="4" cm="1">
        <f t="array" ref="CR169">SUMPRODUCT(--(SUM(G169,AC169,AY169,BU169,CQ169)&gt;PARAMETRELER!$D$21:$D$24), (SUM(G169,AC169,AY169,BU169,CQ169)-PARAMETRELER!$D$21:$D$24), {0.15;0.05;0.07;0.08})-SUM($H$2,H169,AD169,AZ169,BV169)</f>
        <v>2550.3187500000004</v>
      </c>
      <c r="CS169" s="4">
        <f>PARAMETRELER!$D$12</f>
        <v>2550.3187500000004</v>
      </c>
      <c r="CT169" s="4">
        <f t="shared" si="603"/>
        <v>85010.625</v>
      </c>
      <c r="CU169" s="4">
        <f t="shared" si="604"/>
        <v>68008.5</v>
      </c>
      <c r="CV169" s="4">
        <f t="shared" si="605"/>
        <v>20002.5</v>
      </c>
      <c r="CW169" s="4">
        <f>PARAMETRELER!$D$6</f>
        <v>20002.5</v>
      </c>
      <c r="CX169" s="4">
        <f t="shared" si="506"/>
        <v>0</v>
      </c>
      <c r="CY169" s="4">
        <f>IF(CM169&lt;=PARAMETRELER!$D$6,0,CX169*0.00759)</f>
        <v>0</v>
      </c>
      <c r="CZ169" s="20">
        <f t="shared" si="606"/>
        <v>17002.125</v>
      </c>
      <c r="DA169" s="21">
        <f t="shared" si="607"/>
        <v>4100.5124999999998</v>
      </c>
      <c r="DB169" s="21">
        <f t="shared" si="608"/>
        <v>400.05</v>
      </c>
      <c r="DC169" s="22">
        <f t="shared" si="609"/>
        <v>24503.0625</v>
      </c>
      <c r="DD169" s="44">
        <f t="shared" si="610"/>
        <v>1000.125</v>
      </c>
      <c r="DE169" s="45">
        <f t="shared" si="611"/>
        <v>23502.9375</v>
      </c>
      <c r="DG169" s="3">
        <v>167</v>
      </c>
      <c r="DH169" s="3" t="str">
        <f t="shared" si="612"/>
        <v xml:space="preserve"> AD SOYAD 167</v>
      </c>
      <c r="DI169" s="4">
        <f t="shared" si="613"/>
        <v>20002.5</v>
      </c>
      <c r="DJ169" s="4">
        <f>PARAMETRELER!$D$4</f>
        <v>150018.75</v>
      </c>
      <c r="DK169" s="4">
        <f t="shared" si="614"/>
        <v>2800.3500000000004</v>
      </c>
      <c r="DL169" s="4">
        <f t="shared" si="615"/>
        <v>200.02500000000001</v>
      </c>
      <c r="DM169" s="4">
        <f t="shared" si="616"/>
        <v>17002.125</v>
      </c>
      <c r="DN169" s="4" cm="1">
        <f t="array" ref="DN169">SUMPRODUCT(--(SUM(G169,AC169,AY169,BU169,CQ169,DM169)&gt;PARAMETRELER!$D$21:$D$24), (SUM(G169,AC169,AY169,BU169,CQ169,DM169)-PARAMETRELER!$D$21:$D$24), {0.15;0.05;0.07;0.08})-SUM($H$2,H169,AD169,AZ169,BV169,CR169)</f>
        <v>2550.3187499999985</v>
      </c>
      <c r="DO169" s="4">
        <f>PARAMETRELER!$D$13</f>
        <v>2550.3187499999985</v>
      </c>
      <c r="DP169" s="4">
        <f t="shared" si="617"/>
        <v>102012.75</v>
      </c>
      <c r="DQ169" s="4">
        <f t="shared" si="618"/>
        <v>85010.625</v>
      </c>
      <c r="DR169" s="4">
        <f t="shared" si="619"/>
        <v>20002.5</v>
      </c>
      <c r="DS169" s="4">
        <f>PARAMETRELER!$D$6</f>
        <v>20002.5</v>
      </c>
      <c r="DT169" s="4">
        <f t="shared" si="507"/>
        <v>0</v>
      </c>
      <c r="DU169" s="4">
        <f>IF(DI169&lt;=PARAMETRELER!$D$6,0,DT169*0.00759)</f>
        <v>0</v>
      </c>
      <c r="DV169" s="20">
        <f t="shared" si="620"/>
        <v>17002.125</v>
      </c>
      <c r="DW169" s="21">
        <f t="shared" si="621"/>
        <v>4100.5124999999998</v>
      </c>
      <c r="DX169" s="21">
        <f t="shared" si="622"/>
        <v>400.05</v>
      </c>
      <c r="DY169" s="22">
        <f t="shared" si="623"/>
        <v>24503.0625</v>
      </c>
      <c r="DZ169" s="44">
        <f t="shared" si="624"/>
        <v>1000.125</v>
      </c>
      <c r="EA169" s="45">
        <f t="shared" si="625"/>
        <v>23502.9375</v>
      </c>
      <c r="EC169" s="3">
        <v>167</v>
      </c>
      <c r="ED169" s="3" t="str">
        <f t="shared" si="626"/>
        <v xml:space="preserve"> AD SOYAD 167</v>
      </c>
      <c r="EE169" s="4">
        <f t="shared" si="508"/>
        <v>20002.5</v>
      </c>
      <c r="EF169" s="4">
        <f>PARAMETRELER!$D$4</f>
        <v>150018.75</v>
      </c>
      <c r="EG169" s="4">
        <f t="shared" si="509"/>
        <v>2800.3500000000004</v>
      </c>
      <c r="EH169" s="4">
        <f t="shared" si="510"/>
        <v>200.02500000000001</v>
      </c>
      <c r="EI169" s="4">
        <f t="shared" si="511"/>
        <v>17002.125</v>
      </c>
      <c r="EJ169" s="4" cm="1">
        <f t="array" ref="EJ169">SUMPRODUCT(--(SUM(G169,AC169,AY169,BU169,CQ169,DM169,EI169)&gt;PARAMETRELER!$D$21:$D$24), (SUM(G169,AC169,AY169,BU169,CQ169,DM169,EI169)-PARAMETRELER!$D$21:$D$24), {0.15;0.05;0.07;0.08})-SUM($H$2,H169,AD169,AZ169,BV169,CR169,DN169)</f>
        <v>3001.0625000000036</v>
      </c>
      <c r="EK169" s="4">
        <f>PARAMETRELER!$D$14</f>
        <v>3001.0625000000036</v>
      </c>
      <c r="EL169" s="4">
        <f t="shared" si="512"/>
        <v>119014.875</v>
      </c>
      <c r="EM169" s="4">
        <f t="shared" si="513"/>
        <v>102012.75</v>
      </c>
      <c r="EN169" s="4">
        <f t="shared" si="514"/>
        <v>20002.5</v>
      </c>
      <c r="EO169" s="4">
        <f>PARAMETRELER!$D$6</f>
        <v>20002.5</v>
      </c>
      <c r="EP169" s="4">
        <f t="shared" si="515"/>
        <v>0</v>
      </c>
      <c r="EQ169" s="4">
        <f>IF(EE169&lt;=PARAMETRELER!$D$6,0,EP169*0.00759)</f>
        <v>0</v>
      </c>
      <c r="ER169" s="20">
        <f t="shared" si="627"/>
        <v>17002.125</v>
      </c>
      <c r="ES169" s="21">
        <f t="shared" si="628"/>
        <v>4100.5124999999998</v>
      </c>
      <c r="ET169" s="21">
        <f t="shared" si="629"/>
        <v>400.05</v>
      </c>
      <c r="EU169" s="22">
        <f t="shared" si="630"/>
        <v>24503.0625</v>
      </c>
      <c r="EV169" s="44">
        <f t="shared" si="631"/>
        <v>1000.125</v>
      </c>
      <c r="EW169" s="45">
        <f t="shared" si="632"/>
        <v>23502.9375</v>
      </c>
      <c r="EY169" s="3">
        <v>167</v>
      </c>
      <c r="EZ169" s="3" t="str">
        <f t="shared" si="633"/>
        <v xml:space="preserve"> AD SOYAD 167</v>
      </c>
      <c r="FA169" s="4">
        <f t="shared" si="516"/>
        <v>20002.5</v>
      </c>
      <c r="FB169" s="4">
        <f>PARAMETRELER!$D$4</f>
        <v>150018.75</v>
      </c>
      <c r="FC169" s="4">
        <f t="shared" si="517"/>
        <v>2800.3500000000004</v>
      </c>
      <c r="FD169" s="4">
        <f t="shared" si="518"/>
        <v>200.02500000000001</v>
      </c>
      <c r="FE169" s="4">
        <f t="shared" si="519"/>
        <v>17002.125</v>
      </c>
      <c r="FF169" s="4" cm="1">
        <f t="array" ref="FF169">SUMPRODUCT(--(SUM(G169,AC169,AY169,BU169,CQ169,DM169,EI169,FE169)&gt;PARAMETRELER!$D$21:$D$24), (SUM(G169,AC169,AY169,BU169,CQ169,DM169,EI169,FE169)-PARAMETRELER!$D$21:$D$24), {0.15;0.05;0.07;0.08})-SUM($H$2,H169,AD169,AZ169,BV169,CR169,DN169,EJ169)</f>
        <v>3400.4249999999956</v>
      </c>
      <c r="FG169" s="4">
        <f>PARAMETRELER!$D$15</f>
        <v>3400.4249999999956</v>
      </c>
      <c r="FH169" s="4">
        <f t="shared" si="520"/>
        <v>136017</v>
      </c>
      <c r="FI169" s="4">
        <f t="shared" si="521"/>
        <v>119014.875</v>
      </c>
      <c r="FJ169" s="4">
        <f t="shared" si="522"/>
        <v>20002.5</v>
      </c>
      <c r="FK169" s="4">
        <f>PARAMETRELER!$D$6</f>
        <v>20002.5</v>
      </c>
      <c r="FL169" s="4">
        <f t="shared" si="523"/>
        <v>0</v>
      </c>
      <c r="FM169" s="4">
        <f>IF(FA169&lt;=PARAMETRELER!$D$6,0,FL169*0.00759)</f>
        <v>0</v>
      </c>
      <c r="FN169" s="20">
        <f t="shared" si="634"/>
        <v>17002.125</v>
      </c>
      <c r="FO169" s="21">
        <f t="shared" si="635"/>
        <v>4100.5124999999998</v>
      </c>
      <c r="FP169" s="21">
        <f t="shared" si="636"/>
        <v>400.05</v>
      </c>
      <c r="FQ169" s="22">
        <f t="shared" si="637"/>
        <v>24503.0625</v>
      </c>
      <c r="FR169" s="44">
        <f t="shared" si="638"/>
        <v>1000.125</v>
      </c>
      <c r="FS169" s="45">
        <f t="shared" si="639"/>
        <v>23502.9375</v>
      </c>
      <c r="FU169" s="3">
        <v>167</v>
      </c>
      <c r="FV169" s="3" t="str">
        <f t="shared" si="640"/>
        <v xml:space="preserve"> AD SOYAD 167</v>
      </c>
      <c r="FW169" s="4">
        <f t="shared" si="524"/>
        <v>20002.5</v>
      </c>
      <c r="FX169" s="4">
        <f>PARAMETRELER!$D$4</f>
        <v>150018.75</v>
      </c>
      <c r="FY169" s="4">
        <f t="shared" si="525"/>
        <v>2800.3500000000004</v>
      </c>
      <c r="FZ169" s="4">
        <f t="shared" si="526"/>
        <v>200.02500000000001</v>
      </c>
      <c r="GA169" s="4">
        <f t="shared" si="527"/>
        <v>17002.125</v>
      </c>
      <c r="GB169" s="4" cm="1">
        <f t="array" ref="GB169">SUMPRODUCT(--(SUM(G169,AC169,AY169,BU169,CQ169,DM169,EI169,FE169,GA169)&gt;PARAMETRELER!$D$21:$D$24), (SUM(G169,AC169,AY169,BU169,CQ169,DM169,EI169,FE169,GA169)-PARAMETRELER!$D$21:$D$24), {0.15;0.05;0.07;0.08})-SUM($H$2,H169,AD169,AZ169,BV169,CR169,DN169,EJ169,FF169)</f>
        <v>3400.4249999999993</v>
      </c>
      <c r="GC169" s="4">
        <f>PARAMETRELER!$D$16</f>
        <v>3400.4249999999993</v>
      </c>
      <c r="GD169" s="4">
        <f t="shared" si="528"/>
        <v>153019.125</v>
      </c>
      <c r="GE169" s="4">
        <f t="shared" si="529"/>
        <v>136017</v>
      </c>
      <c r="GF169" s="4">
        <f t="shared" si="530"/>
        <v>20002.5</v>
      </c>
      <c r="GG169" s="4">
        <f>PARAMETRELER!$D$6</f>
        <v>20002.5</v>
      </c>
      <c r="GH169" s="4">
        <f t="shared" si="531"/>
        <v>0</v>
      </c>
      <c r="GI169" s="4">
        <f>IF(FW169&lt;=PARAMETRELER!$D$6,0,GH169*0.00759)</f>
        <v>0</v>
      </c>
      <c r="GJ169" s="20">
        <f t="shared" si="641"/>
        <v>17002.125</v>
      </c>
      <c r="GK169" s="21">
        <f t="shared" si="642"/>
        <v>4100.5124999999998</v>
      </c>
      <c r="GL169" s="21">
        <f t="shared" si="643"/>
        <v>400.05</v>
      </c>
      <c r="GM169" s="22">
        <f t="shared" si="644"/>
        <v>24503.0625</v>
      </c>
      <c r="GN169" s="44">
        <f t="shared" si="645"/>
        <v>1000.125</v>
      </c>
      <c r="GO169" s="45">
        <f t="shared" si="646"/>
        <v>23502.9375</v>
      </c>
      <c r="GQ169" s="3">
        <v>167</v>
      </c>
      <c r="GR169" s="3" t="str">
        <f t="shared" si="647"/>
        <v xml:space="preserve"> AD SOYAD 167</v>
      </c>
      <c r="GS169" s="4">
        <f t="shared" si="532"/>
        <v>20002.5</v>
      </c>
      <c r="GT169" s="4">
        <f>PARAMETRELER!$D$4</f>
        <v>150018.75</v>
      </c>
      <c r="GU169" s="4">
        <f t="shared" si="533"/>
        <v>2800.3500000000004</v>
      </c>
      <c r="GV169" s="4">
        <f t="shared" si="534"/>
        <v>200.02500000000001</v>
      </c>
      <c r="GW169" s="4">
        <f t="shared" si="535"/>
        <v>17002.125</v>
      </c>
      <c r="GX169" s="4" cm="1">
        <f t="array" ref="GX169">SUMPRODUCT(--(SUM(G169,AC169,AY169,BU169,CQ169,DM169,EI169,FE169,GA169,GW169)&gt;PARAMETRELER!$D$21:$D$24), (SUM(G169,AC169,AY169,BU169,CQ169,DM169,EI169,FE169,GA169,GW169)-PARAMETRELER!$D$21:$D$24), {0.15;0.05;0.07;0.08})-SUM($H$2,H169,AD169,AZ169,BV169,CR169,DN169,EJ169,FF169,GB169)</f>
        <v>3400.4250000000029</v>
      </c>
      <c r="GY169" s="4">
        <f>PARAMETRELER!$D$17</f>
        <v>3400.4250000000029</v>
      </c>
      <c r="GZ169" s="4">
        <f t="shared" si="536"/>
        <v>170021.25</v>
      </c>
      <c r="HA169" s="4">
        <f t="shared" si="537"/>
        <v>153019.125</v>
      </c>
      <c r="HB169" s="4">
        <f t="shared" si="538"/>
        <v>20002.5</v>
      </c>
      <c r="HC169" s="4">
        <f>PARAMETRELER!$D$6</f>
        <v>20002.5</v>
      </c>
      <c r="HD169" s="4">
        <f t="shared" si="539"/>
        <v>0</v>
      </c>
      <c r="HE169" s="4">
        <f>IF(GS169&lt;=PARAMETRELER!$D$6,0,HD169*0.00759)</f>
        <v>0</v>
      </c>
      <c r="HF169" s="20">
        <f t="shared" si="648"/>
        <v>17002.125</v>
      </c>
      <c r="HG169" s="21">
        <f t="shared" si="649"/>
        <v>4100.5124999999998</v>
      </c>
      <c r="HH169" s="21">
        <f t="shared" si="650"/>
        <v>400.05</v>
      </c>
      <c r="HI169" s="22">
        <f t="shared" si="651"/>
        <v>24503.0625</v>
      </c>
      <c r="HJ169" s="44">
        <f t="shared" si="652"/>
        <v>1000.125</v>
      </c>
      <c r="HK169" s="45">
        <f t="shared" si="653"/>
        <v>23502.9375</v>
      </c>
      <c r="HM169" s="3">
        <v>167</v>
      </c>
      <c r="HN169" s="3" t="str">
        <f t="shared" si="654"/>
        <v xml:space="preserve"> AD SOYAD 167</v>
      </c>
      <c r="HO169" s="4">
        <f t="shared" si="540"/>
        <v>20002.5</v>
      </c>
      <c r="HP169" s="4">
        <f>PARAMETRELER!$D$4</f>
        <v>150018.75</v>
      </c>
      <c r="HQ169" s="4">
        <f t="shared" si="541"/>
        <v>2800.3500000000004</v>
      </c>
      <c r="HR169" s="4">
        <f t="shared" si="542"/>
        <v>200.02500000000001</v>
      </c>
      <c r="HS169" s="4">
        <f t="shared" si="543"/>
        <v>17002.125</v>
      </c>
      <c r="HT169" s="4" cm="1">
        <f t="array" ref="HT169">SUMPRODUCT(--(SUM(G169,AC169,AY169,BU169,CQ169,DM169,EI169,FE169,GA169,GW169,HS169)&gt;PARAMETRELER!$D$21:$D$24), (SUM(G169,AC169,AY169,BU169,CQ169,DM169,EI169,FE169,GA169,GW169,HS169)-PARAMETRELER!$D$21:$D$24), {0.15;0.05;0.07;0.08})-SUM($H$2,H169,AD169,AZ169,BV169,CR169,DN169,EJ169,FF169,GB169,GX169)</f>
        <v>3400.4249999999993</v>
      </c>
      <c r="HU169" s="4">
        <f>PARAMETRELER!$D$18</f>
        <v>3400.4249999999993</v>
      </c>
      <c r="HV169" s="4">
        <f t="shared" si="544"/>
        <v>187023.375</v>
      </c>
      <c r="HW169" s="4">
        <f t="shared" si="545"/>
        <v>170021.25</v>
      </c>
      <c r="HX169" s="4">
        <f t="shared" si="546"/>
        <v>20002.5</v>
      </c>
      <c r="HY169" s="4">
        <f>PARAMETRELER!$D$6</f>
        <v>20002.5</v>
      </c>
      <c r="HZ169" s="4">
        <f t="shared" si="547"/>
        <v>0</v>
      </c>
      <c r="IA169" s="4">
        <f>IF(HO169&lt;=PARAMETRELER!$D$6,0,HZ169*0.00759)</f>
        <v>0</v>
      </c>
      <c r="IB169" s="20">
        <f t="shared" si="655"/>
        <v>17002.125</v>
      </c>
      <c r="IC169" s="21">
        <f t="shared" si="656"/>
        <v>4100.5124999999998</v>
      </c>
      <c r="ID169" s="21">
        <f t="shared" si="657"/>
        <v>400.05</v>
      </c>
      <c r="IE169" s="22">
        <f t="shared" si="658"/>
        <v>24503.0625</v>
      </c>
      <c r="IF169" s="44">
        <f t="shared" si="659"/>
        <v>1000.125</v>
      </c>
      <c r="IG169" s="45">
        <f t="shared" si="660"/>
        <v>23502.9375</v>
      </c>
      <c r="II169" s="3">
        <v>167</v>
      </c>
      <c r="IJ169" s="3" t="str">
        <f t="shared" si="661"/>
        <v xml:space="preserve"> AD SOYAD 167</v>
      </c>
      <c r="IK169" s="4">
        <f t="shared" si="548"/>
        <v>20002.5</v>
      </c>
      <c r="IL169" s="4">
        <f>PARAMETRELER!$D$4</f>
        <v>150018.75</v>
      </c>
      <c r="IM169" s="4">
        <f t="shared" si="549"/>
        <v>2800.3500000000004</v>
      </c>
      <c r="IN169" s="4">
        <f t="shared" si="550"/>
        <v>200.02500000000001</v>
      </c>
      <c r="IO169" s="4">
        <f t="shared" si="551"/>
        <v>17002.125</v>
      </c>
      <c r="IP169" s="4" cm="1">
        <f t="array" ref="IP169">SUMPRODUCT(--(SUM(G169,AC169,AY169,BU169,CQ169,DM169,EI169,FE169,GA169,GW169,HS169,IO169)&gt;PARAMETRELER!$D$21:$D$24), (SUM(G169,AC169,AY169,BU169,CQ169,DM169,EI169,FE169,GA169,GW169,HS169,IO169)-PARAMETRELER!$D$21:$D$24), {0.15;0.05;0.07;0.08})-SUM($H$2,H169,AD169,AZ169,BV169,CR169,DN169,EJ169,FF169,GB169,GX169,HT169)</f>
        <v>3400.4249999999993</v>
      </c>
      <c r="IQ169" s="4">
        <f>PARAMETRELER!$D$19</f>
        <v>3400.4249999999993</v>
      </c>
      <c r="IR169" s="4">
        <f t="shared" si="552"/>
        <v>204025.5</v>
      </c>
      <c r="IS169" s="4">
        <f t="shared" si="553"/>
        <v>187023.375</v>
      </c>
      <c r="IT169" s="4">
        <f t="shared" si="554"/>
        <v>20002.5</v>
      </c>
      <c r="IU169" s="4">
        <f>PARAMETRELER!$D$6</f>
        <v>20002.5</v>
      </c>
      <c r="IV169" s="4">
        <f t="shared" si="555"/>
        <v>0</v>
      </c>
      <c r="IW169" s="4">
        <f>IF(IK169&lt;=PARAMETRELER!$D$6,0,IV169*0.00759)</f>
        <v>0</v>
      </c>
      <c r="IX169" s="20">
        <f t="shared" si="662"/>
        <v>17002.125</v>
      </c>
      <c r="IY169" s="21">
        <f t="shared" si="663"/>
        <v>4100.5124999999998</v>
      </c>
      <c r="IZ169" s="21">
        <f t="shared" si="664"/>
        <v>400.05</v>
      </c>
      <c r="JA169" s="22">
        <f t="shared" si="665"/>
        <v>24503.0625</v>
      </c>
      <c r="JB169" s="44">
        <f t="shared" si="666"/>
        <v>1000.125</v>
      </c>
      <c r="JC169" s="45">
        <f t="shared" si="667"/>
        <v>23502.9375</v>
      </c>
    </row>
    <row r="170" spans="1:263" ht="15.6" x14ac:dyDescent="0.3">
      <c r="A170" s="2">
        <v>168</v>
      </c>
      <c r="B170" s="2" t="str">
        <f>'YILLIK MALİYET RAPORU'!B170</f>
        <v xml:space="preserve"> AD SOYAD 168</v>
      </c>
      <c r="C170" s="7">
        <f>'YILLIK MALİYET RAPORU'!C170</f>
        <v>20002.5</v>
      </c>
      <c r="D170" s="11">
        <f>PARAMETRELER!$D$4</f>
        <v>150018.75</v>
      </c>
      <c r="E170" s="7">
        <f t="shared" si="491"/>
        <v>2800.3500000000004</v>
      </c>
      <c r="F170" s="7">
        <f t="shared" si="492"/>
        <v>200.02500000000001</v>
      </c>
      <c r="G170" s="7">
        <f t="shared" si="493"/>
        <v>17002.125</v>
      </c>
      <c r="H170" s="7" cm="1">
        <f t="array" ref="H170">SUMPRODUCT(--(SUM(G170:G170)&gt;PARAMETRELER!$D$21:$D$24), (SUM(G170:G170)-PARAMETRELER!$D$21:$D$24), {0.15;0.05;0.07;0.08})-SUM($H$2:$H$2)</f>
        <v>2550.3187499999999</v>
      </c>
      <c r="I170" s="7">
        <f>PARAMETRELER!$D$8</f>
        <v>2550.3187499999999</v>
      </c>
      <c r="J170" s="7">
        <f t="shared" si="556"/>
        <v>17002.125</v>
      </c>
      <c r="K170" s="7">
        <v>0</v>
      </c>
      <c r="L170" s="7">
        <f t="shared" si="494"/>
        <v>20002.5</v>
      </c>
      <c r="M170" s="5">
        <f>PARAMETRELER!$D$6</f>
        <v>20002.5</v>
      </c>
      <c r="N170" s="7">
        <f t="shared" si="502"/>
        <v>0</v>
      </c>
      <c r="O170" s="7">
        <f>IF(C170&lt;=PARAMETRELER!$D$6,0,N170*0.00759)</f>
        <v>0</v>
      </c>
      <c r="P170" s="20">
        <f t="shared" si="495"/>
        <v>17002.125</v>
      </c>
      <c r="Q170" s="21">
        <f t="shared" si="496"/>
        <v>4100.5124999999998</v>
      </c>
      <c r="R170" s="21">
        <f t="shared" si="497"/>
        <v>400.05</v>
      </c>
      <c r="S170" s="20">
        <f t="shared" si="498"/>
        <v>24503.0625</v>
      </c>
      <c r="T170" s="44">
        <f t="shared" si="499"/>
        <v>1000.125</v>
      </c>
      <c r="U170" s="45">
        <f t="shared" si="557"/>
        <v>23502.9375</v>
      </c>
      <c r="W170" s="2">
        <v>168</v>
      </c>
      <c r="X170" s="2" t="str">
        <f t="shared" si="500"/>
        <v xml:space="preserve"> AD SOYAD 168</v>
      </c>
      <c r="Y170" s="7">
        <f t="shared" si="501"/>
        <v>20002.5</v>
      </c>
      <c r="Z170" s="11">
        <f>PARAMETRELER!$D$4</f>
        <v>150018.75</v>
      </c>
      <c r="AA170" s="7">
        <f t="shared" si="558"/>
        <v>2800.3500000000004</v>
      </c>
      <c r="AB170" s="7">
        <f t="shared" si="559"/>
        <v>200.02500000000001</v>
      </c>
      <c r="AC170" s="7">
        <f t="shared" si="560"/>
        <v>17002.125</v>
      </c>
      <c r="AD170" s="7" cm="1">
        <f t="array" ref="AD170">SUMPRODUCT(--(SUM(G170,AC170)&gt;PARAMETRELER!$D$21:$D$24), (SUM(G170,AC170)-PARAMETRELER!$D$21:$D$24), {0.15;0.05;0.07;0.08})-SUM($H$2,H170)</f>
        <v>2550.3187499999999</v>
      </c>
      <c r="AE170" s="7">
        <f>PARAMETRELER!$D$9</f>
        <v>2550.3187499999999</v>
      </c>
      <c r="AF170" s="7">
        <f t="shared" si="561"/>
        <v>34004.25</v>
      </c>
      <c r="AG170" s="7">
        <f t="shared" si="562"/>
        <v>17002.125</v>
      </c>
      <c r="AH170" s="7">
        <f t="shared" si="563"/>
        <v>20002.5</v>
      </c>
      <c r="AI170" s="5">
        <f>PARAMETRELER!$D$6</f>
        <v>20002.5</v>
      </c>
      <c r="AJ170" s="7">
        <f t="shared" si="503"/>
        <v>0</v>
      </c>
      <c r="AK170" s="7">
        <f>IF(Y170&lt;=PARAMETRELER!$D$6,0,AJ170*0.00759)</f>
        <v>0</v>
      </c>
      <c r="AL170" s="20">
        <f t="shared" si="564"/>
        <v>17002.125</v>
      </c>
      <c r="AM170" s="21">
        <f t="shared" si="565"/>
        <v>4100.5124999999998</v>
      </c>
      <c r="AN170" s="21">
        <f t="shared" si="566"/>
        <v>400.05</v>
      </c>
      <c r="AO170" s="20">
        <f t="shared" si="567"/>
        <v>24503.0625</v>
      </c>
      <c r="AP170" s="44">
        <f t="shared" si="568"/>
        <v>1000.125</v>
      </c>
      <c r="AQ170" s="45">
        <f t="shared" si="569"/>
        <v>23502.9375</v>
      </c>
      <c r="AS170" s="2">
        <v>168</v>
      </c>
      <c r="AT170" s="2" t="str">
        <f t="shared" si="570"/>
        <v xml:space="preserve"> AD SOYAD 168</v>
      </c>
      <c r="AU170" s="7">
        <f t="shared" si="571"/>
        <v>20002.5</v>
      </c>
      <c r="AV170" s="11">
        <f>PARAMETRELER!$D$4</f>
        <v>150018.75</v>
      </c>
      <c r="AW170" s="7">
        <f t="shared" si="572"/>
        <v>2800.3500000000004</v>
      </c>
      <c r="AX170" s="7">
        <f t="shared" si="573"/>
        <v>200.02500000000001</v>
      </c>
      <c r="AY170" s="7">
        <f t="shared" si="574"/>
        <v>17002.125</v>
      </c>
      <c r="AZ170" s="7" cm="1">
        <f t="array" ref="AZ170">SUMPRODUCT(--(SUM(G170,AC170,AY170)&gt;PARAMETRELER!$D$21:$D$24), (SUM(G170,AC170,AY170)-PARAMETRELER!$D$21:$D$24), {0.15;0.05;0.07;0.08})-SUM($H$2,H170,AD170)</f>
        <v>2550.3187499999995</v>
      </c>
      <c r="BA170" s="7">
        <f>PARAMETRELER!$D$10</f>
        <v>2550.3187499999995</v>
      </c>
      <c r="BB170" s="7">
        <f t="shared" si="575"/>
        <v>51006.375</v>
      </c>
      <c r="BC170" s="7">
        <f t="shared" si="576"/>
        <v>34004.25</v>
      </c>
      <c r="BD170" s="7">
        <f t="shared" si="577"/>
        <v>20002.5</v>
      </c>
      <c r="BE170" s="5">
        <f>PARAMETRELER!$D$6</f>
        <v>20002.5</v>
      </c>
      <c r="BF170" s="7">
        <f t="shared" si="504"/>
        <v>0</v>
      </c>
      <c r="BG170" s="7">
        <f>IF(AU170&lt;=PARAMETRELER!$D$6,0,BF170*0.00759)</f>
        <v>0</v>
      </c>
      <c r="BH170" s="20">
        <f t="shared" si="578"/>
        <v>17002.125</v>
      </c>
      <c r="BI170" s="21">
        <f t="shared" si="579"/>
        <v>4100.5124999999998</v>
      </c>
      <c r="BJ170" s="21">
        <f t="shared" si="580"/>
        <v>400.05</v>
      </c>
      <c r="BK170" s="20">
        <f t="shared" si="581"/>
        <v>24503.0625</v>
      </c>
      <c r="BL170" s="44">
        <f t="shared" si="582"/>
        <v>1000.125</v>
      </c>
      <c r="BM170" s="45">
        <f t="shared" si="583"/>
        <v>23502.9375</v>
      </c>
      <c r="BO170" s="2">
        <v>168</v>
      </c>
      <c r="BP170" s="2" t="str">
        <f t="shared" si="584"/>
        <v xml:space="preserve"> AD SOYAD 168</v>
      </c>
      <c r="BQ170" s="7">
        <f t="shared" si="585"/>
        <v>20002.5</v>
      </c>
      <c r="BR170" s="11">
        <f>PARAMETRELER!$D$4</f>
        <v>150018.75</v>
      </c>
      <c r="BS170" s="7">
        <f t="shared" si="586"/>
        <v>2800.3500000000004</v>
      </c>
      <c r="BT170" s="7">
        <f t="shared" si="587"/>
        <v>200.02500000000001</v>
      </c>
      <c r="BU170" s="7">
        <f t="shared" si="588"/>
        <v>17002.125</v>
      </c>
      <c r="BV170" s="7" cm="1">
        <f t="array" ref="BV170">SUMPRODUCT(--(SUM(G170,AC170,AY170,BU170)&gt;PARAMETRELER!$D$21:$D$24), (SUM(G170,AC170,AY170,BU170)-PARAMETRELER!$D$21:$D$24), {0.15;0.05;0.07;0.08})-SUM($H$2,H170,AD170,AZ170)</f>
        <v>2550.3187500000004</v>
      </c>
      <c r="BW170" s="7">
        <f>PARAMETRELER!$D$11</f>
        <v>2550.3187500000004</v>
      </c>
      <c r="BX170" s="7">
        <f t="shared" si="589"/>
        <v>68008.5</v>
      </c>
      <c r="BY170" s="7">
        <f t="shared" si="590"/>
        <v>51006.375</v>
      </c>
      <c r="BZ170" s="7">
        <f t="shared" si="591"/>
        <v>20002.5</v>
      </c>
      <c r="CA170" s="5">
        <f>PARAMETRELER!$D$6</f>
        <v>20002.5</v>
      </c>
      <c r="CB170" s="7">
        <f t="shared" si="505"/>
        <v>0</v>
      </c>
      <c r="CC170" s="7">
        <f>IF(BQ170&lt;=PARAMETRELER!$D$6,0,CB170*0.00759)</f>
        <v>0</v>
      </c>
      <c r="CD170" s="20">
        <f t="shared" si="592"/>
        <v>17002.125</v>
      </c>
      <c r="CE170" s="21">
        <f t="shared" si="593"/>
        <v>4100.5124999999998</v>
      </c>
      <c r="CF170" s="21">
        <f t="shared" si="594"/>
        <v>400.05</v>
      </c>
      <c r="CG170" s="20">
        <f t="shared" si="595"/>
        <v>24503.0625</v>
      </c>
      <c r="CH170" s="44">
        <f t="shared" si="596"/>
        <v>1000.125</v>
      </c>
      <c r="CI170" s="45">
        <f t="shared" si="597"/>
        <v>23502.9375</v>
      </c>
      <c r="CK170" s="2">
        <v>168</v>
      </c>
      <c r="CL170" s="2" t="str">
        <f t="shared" si="598"/>
        <v xml:space="preserve"> AD SOYAD 168</v>
      </c>
      <c r="CM170" s="7">
        <f t="shared" si="599"/>
        <v>20002.5</v>
      </c>
      <c r="CN170" s="11">
        <f>PARAMETRELER!$D$4</f>
        <v>150018.75</v>
      </c>
      <c r="CO170" s="7">
        <f t="shared" si="600"/>
        <v>2800.3500000000004</v>
      </c>
      <c r="CP170" s="7">
        <f t="shared" si="601"/>
        <v>200.02500000000001</v>
      </c>
      <c r="CQ170" s="7">
        <f t="shared" si="602"/>
        <v>17002.125</v>
      </c>
      <c r="CR170" s="7" cm="1">
        <f t="array" ref="CR170">SUMPRODUCT(--(SUM(G170,AC170,AY170,BU170,CQ170)&gt;PARAMETRELER!$D$21:$D$24), (SUM(G170,AC170,AY170,BU170,CQ170)-PARAMETRELER!$D$21:$D$24), {0.15;0.05;0.07;0.08})-SUM($H$2,H170,AD170,AZ170,BV170)</f>
        <v>2550.3187500000004</v>
      </c>
      <c r="CS170" s="7">
        <f>PARAMETRELER!$D$12</f>
        <v>2550.3187500000004</v>
      </c>
      <c r="CT170" s="7">
        <f t="shared" si="603"/>
        <v>85010.625</v>
      </c>
      <c r="CU170" s="7">
        <f t="shared" si="604"/>
        <v>68008.5</v>
      </c>
      <c r="CV170" s="7">
        <f t="shared" si="605"/>
        <v>20002.5</v>
      </c>
      <c r="CW170" s="5">
        <f>PARAMETRELER!$D$6</f>
        <v>20002.5</v>
      </c>
      <c r="CX170" s="7">
        <f t="shared" si="506"/>
        <v>0</v>
      </c>
      <c r="CY170" s="7">
        <f>IF(CM170&lt;=PARAMETRELER!$D$6,0,CX170*0.00759)</f>
        <v>0</v>
      </c>
      <c r="CZ170" s="20">
        <f t="shared" si="606"/>
        <v>17002.125</v>
      </c>
      <c r="DA170" s="21">
        <f t="shared" si="607"/>
        <v>4100.5124999999998</v>
      </c>
      <c r="DB170" s="21">
        <f t="shared" si="608"/>
        <v>400.05</v>
      </c>
      <c r="DC170" s="20">
        <f t="shared" si="609"/>
        <v>24503.0625</v>
      </c>
      <c r="DD170" s="44">
        <f t="shared" si="610"/>
        <v>1000.125</v>
      </c>
      <c r="DE170" s="45">
        <f t="shared" si="611"/>
        <v>23502.9375</v>
      </c>
      <c r="DG170" s="2">
        <v>168</v>
      </c>
      <c r="DH170" s="2" t="str">
        <f t="shared" si="612"/>
        <v xml:space="preserve"> AD SOYAD 168</v>
      </c>
      <c r="DI170" s="7">
        <f t="shared" si="613"/>
        <v>20002.5</v>
      </c>
      <c r="DJ170" s="11">
        <f>PARAMETRELER!$D$4</f>
        <v>150018.75</v>
      </c>
      <c r="DK170" s="7">
        <f t="shared" si="614"/>
        <v>2800.3500000000004</v>
      </c>
      <c r="DL170" s="7">
        <f t="shared" si="615"/>
        <v>200.02500000000001</v>
      </c>
      <c r="DM170" s="7">
        <f t="shared" si="616"/>
        <v>17002.125</v>
      </c>
      <c r="DN170" s="7" cm="1">
        <f t="array" ref="DN170">SUMPRODUCT(--(SUM(G170,AC170,AY170,BU170,CQ170,DM170)&gt;PARAMETRELER!$D$21:$D$24), (SUM(G170,AC170,AY170,BU170,CQ170,DM170)-PARAMETRELER!$D$21:$D$24), {0.15;0.05;0.07;0.08})-SUM($H$2,H170,AD170,AZ170,BV170,CR170)</f>
        <v>2550.3187499999985</v>
      </c>
      <c r="DO170" s="7">
        <f>PARAMETRELER!$D$13</f>
        <v>2550.3187499999985</v>
      </c>
      <c r="DP170" s="7">
        <f t="shared" si="617"/>
        <v>102012.75</v>
      </c>
      <c r="DQ170" s="7">
        <f t="shared" si="618"/>
        <v>85010.625</v>
      </c>
      <c r="DR170" s="7">
        <f t="shared" si="619"/>
        <v>20002.5</v>
      </c>
      <c r="DS170" s="5">
        <f>PARAMETRELER!$D$6</f>
        <v>20002.5</v>
      </c>
      <c r="DT170" s="7">
        <f t="shared" si="507"/>
        <v>0</v>
      </c>
      <c r="DU170" s="7">
        <f>IF(DI170&lt;=PARAMETRELER!$D$6,0,DT170*0.00759)</f>
        <v>0</v>
      </c>
      <c r="DV170" s="20">
        <f t="shared" si="620"/>
        <v>17002.125</v>
      </c>
      <c r="DW170" s="21">
        <f t="shared" si="621"/>
        <v>4100.5124999999998</v>
      </c>
      <c r="DX170" s="21">
        <f t="shared" si="622"/>
        <v>400.05</v>
      </c>
      <c r="DY170" s="20">
        <f t="shared" si="623"/>
        <v>24503.0625</v>
      </c>
      <c r="DZ170" s="44">
        <f t="shared" si="624"/>
        <v>1000.125</v>
      </c>
      <c r="EA170" s="45">
        <f t="shared" si="625"/>
        <v>23502.9375</v>
      </c>
      <c r="EC170" s="2">
        <v>168</v>
      </c>
      <c r="ED170" s="2" t="str">
        <f t="shared" si="626"/>
        <v xml:space="preserve"> AD SOYAD 168</v>
      </c>
      <c r="EE170" s="7">
        <f t="shared" si="508"/>
        <v>20002.5</v>
      </c>
      <c r="EF170" s="11">
        <f>PARAMETRELER!$D$4</f>
        <v>150018.75</v>
      </c>
      <c r="EG170" s="7">
        <f t="shared" si="509"/>
        <v>2800.3500000000004</v>
      </c>
      <c r="EH170" s="7">
        <f t="shared" si="510"/>
        <v>200.02500000000001</v>
      </c>
      <c r="EI170" s="7">
        <f t="shared" si="511"/>
        <v>17002.125</v>
      </c>
      <c r="EJ170" s="7" cm="1">
        <f t="array" ref="EJ170">SUMPRODUCT(--(SUM(G170,AC170,AY170,BU170,CQ170,DM170,EI170)&gt;PARAMETRELER!$D$21:$D$24), (SUM(G170,AC170,AY170,BU170,CQ170,DM170,EI170)-PARAMETRELER!$D$21:$D$24), {0.15;0.05;0.07;0.08})-SUM($H$2,H170,AD170,AZ170,BV170,CR170,DN170)</f>
        <v>3001.0625000000036</v>
      </c>
      <c r="EK170" s="7">
        <f>PARAMETRELER!$D$14</f>
        <v>3001.0625000000036</v>
      </c>
      <c r="EL170" s="7">
        <f t="shared" si="512"/>
        <v>119014.875</v>
      </c>
      <c r="EM170" s="7">
        <f t="shared" si="513"/>
        <v>102012.75</v>
      </c>
      <c r="EN170" s="7">
        <f t="shared" si="514"/>
        <v>20002.5</v>
      </c>
      <c r="EO170" s="5">
        <f>PARAMETRELER!$D$6</f>
        <v>20002.5</v>
      </c>
      <c r="EP170" s="7">
        <f t="shared" si="515"/>
        <v>0</v>
      </c>
      <c r="EQ170" s="7">
        <f>IF(EE170&lt;=PARAMETRELER!$D$6,0,EP170*0.00759)</f>
        <v>0</v>
      </c>
      <c r="ER170" s="20">
        <f t="shared" si="627"/>
        <v>17002.125</v>
      </c>
      <c r="ES170" s="21">
        <f t="shared" si="628"/>
        <v>4100.5124999999998</v>
      </c>
      <c r="ET170" s="21">
        <f t="shared" si="629"/>
        <v>400.05</v>
      </c>
      <c r="EU170" s="20">
        <f t="shared" si="630"/>
        <v>24503.0625</v>
      </c>
      <c r="EV170" s="44">
        <f t="shared" si="631"/>
        <v>1000.125</v>
      </c>
      <c r="EW170" s="45">
        <f t="shared" si="632"/>
        <v>23502.9375</v>
      </c>
      <c r="EY170" s="2">
        <v>168</v>
      </c>
      <c r="EZ170" s="2" t="str">
        <f t="shared" si="633"/>
        <v xml:space="preserve"> AD SOYAD 168</v>
      </c>
      <c r="FA170" s="7">
        <f t="shared" si="516"/>
        <v>20002.5</v>
      </c>
      <c r="FB170" s="11">
        <f>PARAMETRELER!$D$4</f>
        <v>150018.75</v>
      </c>
      <c r="FC170" s="7">
        <f t="shared" si="517"/>
        <v>2800.3500000000004</v>
      </c>
      <c r="FD170" s="7">
        <f t="shared" si="518"/>
        <v>200.02500000000001</v>
      </c>
      <c r="FE170" s="7">
        <f t="shared" si="519"/>
        <v>17002.125</v>
      </c>
      <c r="FF170" s="7" cm="1">
        <f t="array" ref="FF170">SUMPRODUCT(--(SUM(G170,AC170,AY170,BU170,CQ170,DM170,EI170,FE170)&gt;PARAMETRELER!$D$21:$D$24), (SUM(G170,AC170,AY170,BU170,CQ170,DM170,EI170,FE170)-PARAMETRELER!$D$21:$D$24), {0.15;0.05;0.07;0.08})-SUM($H$2,H170,AD170,AZ170,BV170,CR170,DN170,EJ170)</f>
        <v>3400.4249999999956</v>
      </c>
      <c r="FG170" s="7">
        <f>PARAMETRELER!$D$15</f>
        <v>3400.4249999999956</v>
      </c>
      <c r="FH170" s="7">
        <f t="shared" si="520"/>
        <v>136017</v>
      </c>
      <c r="FI170" s="7">
        <f t="shared" si="521"/>
        <v>119014.875</v>
      </c>
      <c r="FJ170" s="7">
        <f t="shared" si="522"/>
        <v>20002.5</v>
      </c>
      <c r="FK170" s="5">
        <f>PARAMETRELER!$D$6</f>
        <v>20002.5</v>
      </c>
      <c r="FL170" s="7">
        <f t="shared" si="523"/>
        <v>0</v>
      </c>
      <c r="FM170" s="7">
        <f>IF(FA170&lt;=PARAMETRELER!$D$6,0,FL170*0.00759)</f>
        <v>0</v>
      </c>
      <c r="FN170" s="20">
        <f t="shared" si="634"/>
        <v>17002.125</v>
      </c>
      <c r="FO170" s="21">
        <f t="shared" si="635"/>
        <v>4100.5124999999998</v>
      </c>
      <c r="FP170" s="21">
        <f t="shared" si="636"/>
        <v>400.05</v>
      </c>
      <c r="FQ170" s="20">
        <f t="shared" si="637"/>
        <v>24503.0625</v>
      </c>
      <c r="FR170" s="44">
        <f t="shared" si="638"/>
        <v>1000.125</v>
      </c>
      <c r="FS170" s="45">
        <f t="shared" si="639"/>
        <v>23502.9375</v>
      </c>
      <c r="FU170" s="2">
        <v>168</v>
      </c>
      <c r="FV170" s="2" t="str">
        <f t="shared" si="640"/>
        <v xml:space="preserve"> AD SOYAD 168</v>
      </c>
      <c r="FW170" s="7">
        <f t="shared" si="524"/>
        <v>20002.5</v>
      </c>
      <c r="FX170" s="11">
        <f>PARAMETRELER!$D$4</f>
        <v>150018.75</v>
      </c>
      <c r="FY170" s="7">
        <f t="shared" si="525"/>
        <v>2800.3500000000004</v>
      </c>
      <c r="FZ170" s="7">
        <f t="shared" si="526"/>
        <v>200.02500000000001</v>
      </c>
      <c r="GA170" s="7">
        <f t="shared" si="527"/>
        <v>17002.125</v>
      </c>
      <c r="GB170" s="7" cm="1">
        <f t="array" ref="GB170">SUMPRODUCT(--(SUM(G170,AC170,AY170,BU170,CQ170,DM170,EI170,FE170,GA170)&gt;PARAMETRELER!$D$21:$D$24), (SUM(G170,AC170,AY170,BU170,CQ170,DM170,EI170,FE170,GA170)-PARAMETRELER!$D$21:$D$24), {0.15;0.05;0.07;0.08})-SUM($H$2,H170,AD170,AZ170,BV170,CR170,DN170,EJ170,FF170)</f>
        <v>3400.4249999999993</v>
      </c>
      <c r="GC170" s="7">
        <f>PARAMETRELER!$D$16</f>
        <v>3400.4249999999993</v>
      </c>
      <c r="GD170" s="7">
        <f t="shared" si="528"/>
        <v>153019.125</v>
      </c>
      <c r="GE170" s="7">
        <f t="shared" si="529"/>
        <v>136017</v>
      </c>
      <c r="GF170" s="7">
        <f t="shared" si="530"/>
        <v>20002.5</v>
      </c>
      <c r="GG170" s="5">
        <f>PARAMETRELER!$D$6</f>
        <v>20002.5</v>
      </c>
      <c r="GH170" s="7">
        <f t="shared" si="531"/>
        <v>0</v>
      </c>
      <c r="GI170" s="7">
        <f>IF(FW170&lt;=PARAMETRELER!$D$6,0,GH170*0.00759)</f>
        <v>0</v>
      </c>
      <c r="GJ170" s="20">
        <f t="shared" si="641"/>
        <v>17002.125</v>
      </c>
      <c r="GK170" s="21">
        <f t="shared" si="642"/>
        <v>4100.5124999999998</v>
      </c>
      <c r="GL170" s="21">
        <f t="shared" si="643"/>
        <v>400.05</v>
      </c>
      <c r="GM170" s="20">
        <f t="shared" si="644"/>
        <v>24503.0625</v>
      </c>
      <c r="GN170" s="44">
        <f t="shared" si="645"/>
        <v>1000.125</v>
      </c>
      <c r="GO170" s="45">
        <f t="shared" si="646"/>
        <v>23502.9375</v>
      </c>
      <c r="GQ170" s="2">
        <v>168</v>
      </c>
      <c r="GR170" s="2" t="str">
        <f t="shared" si="647"/>
        <v xml:space="preserve"> AD SOYAD 168</v>
      </c>
      <c r="GS170" s="7">
        <f t="shared" si="532"/>
        <v>20002.5</v>
      </c>
      <c r="GT170" s="11">
        <f>PARAMETRELER!$D$4</f>
        <v>150018.75</v>
      </c>
      <c r="GU170" s="7">
        <f t="shared" si="533"/>
        <v>2800.3500000000004</v>
      </c>
      <c r="GV170" s="7">
        <f t="shared" si="534"/>
        <v>200.02500000000001</v>
      </c>
      <c r="GW170" s="7">
        <f t="shared" si="535"/>
        <v>17002.125</v>
      </c>
      <c r="GX170" s="7" cm="1">
        <f t="array" ref="GX170">SUMPRODUCT(--(SUM(G170,AC170,AY170,BU170,CQ170,DM170,EI170,FE170,GA170,GW170)&gt;PARAMETRELER!$D$21:$D$24), (SUM(G170,AC170,AY170,BU170,CQ170,DM170,EI170,FE170,GA170,GW170)-PARAMETRELER!$D$21:$D$24), {0.15;0.05;0.07;0.08})-SUM($H$2,H170,AD170,AZ170,BV170,CR170,DN170,EJ170,FF170,GB170)</f>
        <v>3400.4250000000029</v>
      </c>
      <c r="GY170" s="7">
        <f>PARAMETRELER!$D$17</f>
        <v>3400.4250000000029</v>
      </c>
      <c r="GZ170" s="7">
        <f t="shared" si="536"/>
        <v>170021.25</v>
      </c>
      <c r="HA170" s="7">
        <f t="shared" si="537"/>
        <v>153019.125</v>
      </c>
      <c r="HB170" s="7">
        <f t="shared" si="538"/>
        <v>20002.5</v>
      </c>
      <c r="HC170" s="5">
        <f>PARAMETRELER!$D$6</f>
        <v>20002.5</v>
      </c>
      <c r="HD170" s="7">
        <f t="shared" si="539"/>
        <v>0</v>
      </c>
      <c r="HE170" s="7">
        <f>IF(GS170&lt;=PARAMETRELER!$D$6,0,HD170*0.00759)</f>
        <v>0</v>
      </c>
      <c r="HF170" s="20">
        <f t="shared" si="648"/>
        <v>17002.125</v>
      </c>
      <c r="HG170" s="21">
        <f t="shared" si="649"/>
        <v>4100.5124999999998</v>
      </c>
      <c r="HH170" s="21">
        <f t="shared" si="650"/>
        <v>400.05</v>
      </c>
      <c r="HI170" s="20">
        <f t="shared" si="651"/>
        <v>24503.0625</v>
      </c>
      <c r="HJ170" s="44">
        <f t="shared" si="652"/>
        <v>1000.125</v>
      </c>
      <c r="HK170" s="45">
        <f t="shared" si="653"/>
        <v>23502.9375</v>
      </c>
      <c r="HM170" s="2">
        <v>168</v>
      </c>
      <c r="HN170" s="2" t="str">
        <f t="shared" si="654"/>
        <v xml:space="preserve"> AD SOYAD 168</v>
      </c>
      <c r="HO170" s="7">
        <f t="shared" si="540"/>
        <v>20002.5</v>
      </c>
      <c r="HP170" s="11">
        <f>PARAMETRELER!$D$4</f>
        <v>150018.75</v>
      </c>
      <c r="HQ170" s="7">
        <f t="shared" si="541"/>
        <v>2800.3500000000004</v>
      </c>
      <c r="HR170" s="7">
        <f t="shared" si="542"/>
        <v>200.02500000000001</v>
      </c>
      <c r="HS170" s="7">
        <f t="shared" si="543"/>
        <v>17002.125</v>
      </c>
      <c r="HT170" s="7" cm="1">
        <f t="array" ref="HT170">SUMPRODUCT(--(SUM(G170,AC170,AY170,BU170,CQ170,DM170,EI170,FE170,GA170,GW170,HS170)&gt;PARAMETRELER!$D$21:$D$24), (SUM(G170,AC170,AY170,BU170,CQ170,DM170,EI170,FE170,GA170,GW170,HS170)-PARAMETRELER!$D$21:$D$24), {0.15;0.05;0.07;0.08})-SUM($H$2,H170,AD170,AZ170,BV170,CR170,DN170,EJ170,FF170,GB170,GX170)</f>
        <v>3400.4249999999993</v>
      </c>
      <c r="HU170" s="7">
        <f>PARAMETRELER!$D$18</f>
        <v>3400.4249999999993</v>
      </c>
      <c r="HV170" s="7">
        <f t="shared" si="544"/>
        <v>187023.375</v>
      </c>
      <c r="HW170" s="7">
        <f t="shared" si="545"/>
        <v>170021.25</v>
      </c>
      <c r="HX170" s="7">
        <f t="shared" si="546"/>
        <v>20002.5</v>
      </c>
      <c r="HY170" s="5">
        <f>PARAMETRELER!$D$6</f>
        <v>20002.5</v>
      </c>
      <c r="HZ170" s="7">
        <f t="shared" si="547"/>
        <v>0</v>
      </c>
      <c r="IA170" s="7">
        <f>IF(HO170&lt;=PARAMETRELER!$D$6,0,HZ170*0.00759)</f>
        <v>0</v>
      </c>
      <c r="IB170" s="20">
        <f t="shared" si="655"/>
        <v>17002.125</v>
      </c>
      <c r="IC170" s="21">
        <f t="shared" si="656"/>
        <v>4100.5124999999998</v>
      </c>
      <c r="ID170" s="21">
        <f t="shared" si="657"/>
        <v>400.05</v>
      </c>
      <c r="IE170" s="20">
        <f t="shared" si="658"/>
        <v>24503.0625</v>
      </c>
      <c r="IF170" s="44">
        <f t="shared" si="659"/>
        <v>1000.125</v>
      </c>
      <c r="IG170" s="45">
        <f t="shared" si="660"/>
        <v>23502.9375</v>
      </c>
      <c r="II170" s="2">
        <v>168</v>
      </c>
      <c r="IJ170" s="2" t="str">
        <f t="shared" si="661"/>
        <v xml:space="preserve"> AD SOYAD 168</v>
      </c>
      <c r="IK170" s="7">
        <f t="shared" si="548"/>
        <v>20002.5</v>
      </c>
      <c r="IL170" s="11">
        <f>PARAMETRELER!$D$4</f>
        <v>150018.75</v>
      </c>
      <c r="IM170" s="7">
        <f t="shared" si="549"/>
        <v>2800.3500000000004</v>
      </c>
      <c r="IN170" s="7">
        <f t="shared" si="550"/>
        <v>200.02500000000001</v>
      </c>
      <c r="IO170" s="7">
        <f t="shared" si="551"/>
        <v>17002.125</v>
      </c>
      <c r="IP170" s="7" cm="1">
        <f t="array" ref="IP170">SUMPRODUCT(--(SUM(G170,AC170,AY170,BU170,CQ170,DM170,EI170,FE170,GA170,GW170,HS170,IO170)&gt;PARAMETRELER!$D$21:$D$24), (SUM(G170,AC170,AY170,BU170,CQ170,DM170,EI170,FE170,GA170,GW170,HS170,IO170)-PARAMETRELER!$D$21:$D$24), {0.15;0.05;0.07;0.08})-SUM($H$2,H170,AD170,AZ170,BV170,CR170,DN170,EJ170,FF170,GB170,GX170,HT170)</f>
        <v>3400.4249999999993</v>
      </c>
      <c r="IQ170" s="7">
        <f>PARAMETRELER!$D$19</f>
        <v>3400.4249999999993</v>
      </c>
      <c r="IR170" s="7">
        <f t="shared" si="552"/>
        <v>204025.5</v>
      </c>
      <c r="IS170" s="7">
        <f t="shared" si="553"/>
        <v>187023.375</v>
      </c>
      <c r="IT170" s="7">
        <f t="shared" si="554"/>
        <v>20002.5</v>
      </c>
      <c r="IU170" s="5">
        <f>PARAMETRELER!$D$6</f>
        <v>20002.5</v>
      </c>
      <c r="IV170" s="7">
        <f t="shared" si="555"/>
        <v>0</v>
      </c>
      <c r="IW170" s="7">
        <f>IF(IK170&lt;=PARAMETRELER!$D$6,0,IV170*0.00759)</f>
        <v>0</v>
      </c>
      <c r="IX170" s="20">
        <f t="shared" si="662"/>
        <v>17002.125</v>
      </c>
      <c r="IY170" s="21">
        <f t="shared" si="663"/>
        <v>4100.5124999999998</v>
      </c>
      <c r="IZ170" s="21">
        <f t="shared" si="664"/>
        <v>400.05</v>
      </c>
      <c r="JA170" s="20">
        <f t="shared" si="665"/>
        <v>24503.0625</v>
      </c>
      <c r="JB170" s="44">
        <f t="shared" si="666"/>
        <v>1000.125</v>
      </c>
      <c r="JC170" s="45">
        <f t="shared" si="667"/>
        <v>23502.9375</v>
      </c>
    </row>
    <row r="171" spans="1:263" ht="15.6" x14ac:dyDescent="0.3">
      <c r="A171" s="3">
        <v>169</v>
      </c>
      <c r="B171" s="3" t="str">
        <f>'YILLIK MALİYET RAPORU'!B171</f>
        <v xml:space="preserve"> AD SOYAD 169</v>
      </c>
      <c r="C171" s="4">
        <f>'YILLIK MALİYET RAPORU'!C171</f>
        <v>20002.5</v>
      </c>
      <c r="D171" s="4">
        <f>PARAMETRELER!$D$4</f>
        <v>150018.75</v>
      </c>
      <c r="E171" s="4">
        <f t="shared" si="491"/>
        <v>2800.3500000000004</v>
      </c>
      <c r="F171" s="4">
        <f t="shared" si="492"/>
        <v>200.02500000000001</v>
      </c>
      <c r="G171" s="4">
        <f t="shared" si="493"/>
        <v>17002.125</v>
      </c>
      <c r="H171" s="4" cm="1">
        <f t="array" ref="H171">SUMPRODUCT(--(SUM(G171:G171)&gt;PARAMETRELER!$D$21:$D$24), (SUM(G171:G171)-PARAMETRELER!$D$21:$D$24), {0.15;0.05;0.07;0.08})-SUM($H$2:$H$2)</f>
        <v>2550.3187499999999</v>
      </c>
      <c r="I171" s="4">
        <f>PARAMETRELER!$D$8</f>
        <v>2550.3187499999999</v>
      </c>
      <c r="J171" s="4">
        <f t="shared" si="556"/>
        <v>17002.125</v>
      </c>
      <c r="K171" s="4">
        <v>0</v>
      </c>
      <c r="L171" s="4">
        <f t="shared" si="494"/>
        <v>20002.5</v>
      </c>
      <c r="M171" s="4">
        <f>PARAMETRELER!$D$6</f>
        <v>20002.5</v>
      </c>
      <c r="N171" s="4">
        <f t="shared" si="502"/>
        <v>0</v>
      </c>
      <c r="O171" s="4">
        <f>IF(C171&lt;=PARAMETRELER!$D$6,0,N171*0.00759)</f>
        <v>0</v>
      </c>
      <c r="P171" s="20">
        <f t="shared" si="495"/>
        <v>17002.125</v>
      </c>
      <c r="Q171" s="21">
        <f t="shared" si="496"/>
        <v>4100.5124999999998</v>
      </c>
      <c r="R171" s="21">
        <f t="shared" si="497"/>
        <v>400.05</v>
      </c>
      <c r="S171" s="22">
        <f t="shared" si="498"/>
        <v>24503.0625</v>
      </c>
      <c r="T171" s="44">
        <f t="shared" si="499"/>
        <v>1000.125</v>
      </c>
      <c r="U171" s="45">
        <f t="shared" si="557"/>
        <v>23502.9375</v>
      </c>
      <c r="W171" s="3">
        <v>169</v>
      </c>
      <c r="X171" s="3" t="str">
        <f t="shared" si="500"/>
        <v xml:space="preserve"> AD SOYAD 169</v>
      </c>
      <c r="Y171" s="4">
        <f t="shared" si="501"/>
        <v>20002.5</v>
      </c>
      <c r="Z171" s="4">
        <f>PARAMETRELER!$D$4</f>
        <v>150018.75</v>
      </c>
      <c r="AA171" s="4">
        <f t="shared" si="558"/>
        <v>2800.3500000000004</v>
      </c>
      <c r="AB171" s="4">
        <f t="shared" si="559"/>
        <v>200.02500000000001</v>
      </c>
      <c r="AC171" s="4">
        <f t="shared" si="560"/>
        <v>17002.125</v>
      </c>
      <c r="AD171" s="4" cm="1">
        <f t="array" ref="AD171">SUMPRODUCT(--(SUM(G171,AC171)&gt;PARAMETRELER!$D$21:$D$24), (SUM(G171,AC171)-PARAMETRELER!$D$21:$D$24), {0.15;0.05;0.07;0.08})-SUM($H$2,H171)</f>
        <v>2550.3187499999999</v>
      </c>
      <c r="AE171" s="4">
        <f>PARAMETRELER!$D$9</f>
        <v>2550.3187499999999</v>
      </c>
      <c r="AF171" s="4">
        <f t="shared" si="561"/>
        <v>34004.25</v>
      </c>
      <c r="AG171" s="4">
        <f t="shared" si="562"/>
        <v>17002.125</v>
      </c>
      <c r="AH171" s="4">
        <f t="shared" si="563"/>
        <v>20002.5</v>
      </c>
      <c r="AI171" s="4">
        <f>PARAMETRELER!$D$6</f>
        <v>20002.5</v>
      </c>
      <c r="AJ171" s="4">
        <f t="shared" si="503"/>
        <v>0</v>
      </c>
      <c r="AK171" s="4">
        <f>IF(Y171&lt;=PARAMETRELER!$D$6,0,AJ171*0.00759)</f>
        <v>0</v>
      </c>
      <c r="AL171" s="20">
        <f t="shared" si="564"/>
        <v>17002.125</v>
      </c>
      <c r="AM171" s="21">
        <f t="shared" si="565"/>
        <v>4100.5124999999998</v>
      </c>
      <c r="AN171" s="21">
        <f t="shared" si="566"/>
        <v>400.05</v>
      </c>
      <c r="AO171" s="22">
        <f t="shared" si="567"/>
        <v>24503.0625</v>
      </c>
      <c r="AP171" s="44">
        <f t="shared" si="568"/>
        <v>1000.125</v>
      </c>
      <c r="AQ171" s="45">
        <f t="shared" si="569"/>
        <v>23502.9375</v>
      </c>
      <c r="AS171" s="3">
        <v>169</v>
      </c>
      <c r="AT171" s="3" t="str">
        <f t="shared" si="570"/>
        <v xml:space="preserve"> AD SOYAD 169</v>
      </c>
      <c r="AU171" s="4">
        <f t="shared" si="571"/>
        <v>20002.5</v>
      </c>
      <c r="AV171" s="4">
        <f>PARAMETRELER!$D$4</f>
        <v>150018.75</v>
      </c>
      <c r="AW171" s="4">
        <f t="shared" si="572"/>
        <v>2800.3500000000004</v>
      </c>
      <c r="AX171" s="4">
        <f t="shared" si="573"/>
        <v>200.02500000000001</v>
      </c>
      <c r="AY171" s="4">
        <f t="shared" si="574"/>
        <v>17002.125</v>
      </c>
      <c r="AZ171" s="4" cm="1">
        <f t="array" ref="AZ171">SUMPRODUCT(--(SUM(G171,AC171,AY171)&gt;PARAMETRELER!$D$21:$D$24), (SUM(G171,AC171,AY171)-PARAMETRELER!$D$21:$D$24), {0.15;0.05;0.07;0.08})-SUM($H$2,H171,AD171)</f>
        <v>2550.3187499999995</v>
      </c>
      <c r="BA171" s="4">
        <f>PARAMETRELER!$D$10</f>
        <v>2550.3187499999995</v>
      </c>
      <c r="BB171" s="4">
        <f t="shared" si="575"/>
        <v>51006.375</v>
      </c>
      <c r="BC171" s="4">
        <f t="shared" si="576"/>
        <v>34004.25</v>
      </c>
      <c r="BD171" s="4">
        <f t="shared" si="577"/>
        <v>20002.5</v>
      </c>
      <c r="BE171" s="4">
        <f>PARAMETRELER!$D$6</f>
        <v>20002.5</v>
      </c>
      <c r="BF171" s="4">
        <f t="shared" si="504"/>
        <v>0</v>
      </c>
      <c r="BG171" s="4">
        <f>IF(AU171&lt;=PARAMETRELER!$D$6,0,BF171*0.00759)</f>
        <v>0</v>
      </c>
      <c r="BH171" s="20">
        <f t="shared" si="578"/>
        <v>17002.125</v>
      </c>
      <c r="BI171" s="21">
        <f t="shared" si="579"/>
        <v>4100.5124999999998</v>
      </c>
      <c r="BJ171" s="21">
        <f t="shared" si="580"/>
        <v>400.05</v>
      </c>
      <c r="BK171" s="22">
        <f t="shared" si="581"/>
        <v>24503.0625</v>
      </c>
      <c r="BL171" s="44">
        <f t="shared" si="582"/>
        <v>1000.125</v>
      </c>
      <c r="BM171" s="45">
        <f t="shared" si="583"/>
        <v>23502.9375</v>
      </c>
      <c r="BO171" s="3">
        <v>169</v>
      </c>
      <c r="BP171" s="3" t="str">
        <f t="shared" si="584"/>
        <v xml:space="preserve"> AD SOYAD 169</v>
      </c>
      <c r="BQ171" s="4">
        <f t="shared" si="585"/>
        <v>20002.5</v>
      </c>
      <c r="BR171" s="4">
        <f>PARAMETRELER!$D$4</f>
        <v>150018.75</v>
      </c>
      <c r="BS171" s="4">
        <f t="shared" si="586"/>
        <v>2800.3500000000004</v>
      </c>
      <c r="BT171" s="4">
        <f t="shared" si="587"/>
        <v>200.02500000000001</v>
      </c>
      <c r="BU171" s="4">
        <f t="shared" si="588"/>
        <v>17002.125</v>
      </c>
      <c r="BV171" s="4" cm="1">
        <f t="array" ref="BV171">SUMPRODUCT(--(SUM(G171,AC171,AY171,BU171)&gt;PARAMETRELER!$D$21:$D$24), (SUM(G171,AC171,AY171,BU171)-PARAMETRELER!$D$21:$D$24), {0.15;0.05;0.07;0.08})-SUM($H$2,H171,AD171,AZ171)</f>
        <v>2550.3187500000004</v>
      </c>
      <c r="BW171" s="4">
        <f>PARAMETRELER!$D$11</f>
        <v>2550.3187500000004</v>
      </c>
      <c r="BX171" s="4">
        <f t="shared" si="589"/>
        <v>68008.5</v>
      </c>
      <c r="BY171" s="4">
        <f t="shared" si="590"/>
        <v>51006.375</v>
      </c>
      <c r="BZ171" s="4">
        <f t="shared" si="591"/>
        <v>20002.5</v>
      </c>
      <c r="CA171" s="4">
        <f>PARAMETRELER!$D$6</f>
        <v>20002.5</v>
      </c>
      <c r="CB171" s="4">
        <f t="shared" si="505"/>
        <v>0</v>
      </c>
      <c r="CC171" s="4">
        <f>IF(BQ171&lt;=PARAMETRELER!$D$6,0,CB171*0.00759)</f>
        <v>0</v>
      </c>
      <c r="CD171" s="20">
        <f t="shared" si="592"/>
        <v>17002.125</v>
      </c>
      <c r="CE171" s="21">
        <f t="shared" si="593"/>
        <v>4100.5124999999998</v>
      </c>
      <c r="CF171" s="21">
        <f t="shared" si="594"/>
        <v>400.05</v>
      </c>
      <c r="CG171" s="22">
        <f t="shared" si="595"/>
        <v>24503.0625</v>
      </c>
      <c r="CH171" s="44">
        <f t="shared" si="596"/>
        <v>1000.125</v>
      </c>
      <c r="CI171" s="45">
        <f t="shared" si="597"/>
        <v>23502.9375</v>
      </c>
      <c r="CK171" s="3">
        <v>169</v>
      </c>
      <c r="CL171" s="3" t="str">
        <f t="shared" si="598"/>
        <v xml:space="preserve"> AD SOYAD 169</v>
      </c>
      <c r="CM171" s="4">
        <f t="shared" si="599"/>
        <v>20002.5</v>
      </c>
      <c r="CN171" s="4">
        <f>PARAMETRELER!$D$4</f>
        <v>150018.75</v>
      </c>
      <c r="CO171" s="4">
        <f t="shared" si="600"/>
        <v>2800.3500000000004</v>
      </c>
      <c r="CP171" s="4">
        <f t="shared" si="601"/>
        <v>200.02500000000001</v>
      </c>
      <c r="CQ171" s="4">
        <f t="shared" si="602"/>
        <v>17002.125</v>
      </c>
      <c r="CR171" s="4" cm="1">
        <f t="array" ref="CR171">SUMPRODUCT(--(SUM(G171,AC171,AY171,BU171,CQ171)&gt;PARAMETRELER!$D$21:$D$24), (SUM(G171,AC171,AY171,BU171,CQ171)-PARAMETRELER!$D$21:$D$24), {0.15;0.05;0.07;0.08})-SUM($H$2,H171,AD171,AZ171,BV171)</f>
        <v>2550.3187500000004</v>
      </c>
      <c r="CS171" s="4">
        <f>PARAMETRELER!$D$12</f>
        <v>2550.3187500000004</v>
      </c>
      <c r="CT171" s="4">
        <f t="shared" si="603"/>
        <v>85010.625</v>
      </c>
      <c r="CU171" s="4">
        <f t="shared" si="604"/>
        <v>68008.5</v>
      </c>
      <c r="CV171" s="4">
        <f t="shared" si="605"/>
        <v>20002.5</v>
      </c>
      <c r="CW171" s="4">
        <f>PARAMETRELER!$D$6</f>
        <v>20002.5</v>
      </c>
      <c r="CX171" s="4">
        <f t="shared" si="506"/>
        <v>0</v>
      </c>
      <c r="CY171" s="4">
        <f>IF(CM171&lt;=PARAMETRELER!$D$6,0,CX171*0.00759)</f>
        <v>0</v>
      </c>
      <c r="CZ171" s="20">
        <f t="shared" si="606"/>
        <v>17002.125</v>
      </c>
      <c r="DA171" s="21">
        <f t="shared" si="607"/>
        <v>4100.5124999999998</v>
      </c>
      <c r="DB171" s="21">
        <f t="shared" si="608"/>
        <v>400.05</v>
      </c>
      <c r="DC171" s="22">
        <f t="shared" si="609"/>
        <v>24503.0625</v>
      </c>
      <c r="DD171" s="44">
        <f t="shared" si="610"/>
        <v>1000.125</v>
      </c>
      <c r="DE171" s="45">
        <f t="shared" si="611"/>
        <v>23502.9375</v>
      </c>
      <c r="DG171" s="3">
        <v>169</v>
      </c>
      <c r="DH171" s="3" t="str">
        <f t="shared" si="612"/>
        <v xml:space="preserve"> AD SOYAD 169</v>
      </c>
      <c r="DI171" s="4">
        <f t="shared" si="613"/>
        <v>20002.5</v>
      </c>
      <c r="DJ171" s="4">
        <f>PARAMETRELER!$D$4</f>
        <v>150018.75</v>
      </c>
      <c r="DK171" s="4">
        <f t="shared" si="614"/>
        <v>2800.3500000000004</v>
      </c>
      <c r="DL171" s="4">
        <f t="shared" si="615"/>
        <v>200.02500000000001</v>
      </c>
      <c r="DM171" s="4">
        <f t="shared" si="616"/>
        <v>17002.125</v>
      </c>
      <c r="DN171" s="4" cm="1">
        <f t="array" ref="DN171">SUMPRODUCT(--(SUM(G171,AC171,AY171,BU171,CQ171,DM171)&gt;PARAMETRELER!$D$21:$D$24), (SUM(G171,AC171,AY171,BU171,CQ171,DM171)-PARAMETRELER!$D$21:$D$24), {0.15;0.05;0.07;0.08})-SUM($H$2,H171,AD171,AZ171,BV171,CR171)</f>
        <v>2550.3187499999985</v>
      </c>
      <c r="DO171" s="4">
        <f>PARAMETRELER!$D$13</f>
        <v>2550.3187499999985</v>
      </c>
      <c r="DP171" s="4">
        <f t="shared" si="617"/>
        <v>102012.75</v>
      </c>
      <c r="DQ171" s="4">
        <f t="shared" si="618"/>
        <v>85010.625</v>
      </c>
      <c r="DR171" s="4">
        <f t="shared" si="619"/>
        <v>20002.5</v>
      </c>
      <c r="DS171" s="4">
        <f>PARAMETRELER!$D$6</f>
        <v>20002.5</v>
      </c>
      <c r="DT171" s="4">
        <f t="shared" si="507"/>
        <v>0</v>
      </c>
      <c r="DU171" s="4">
        <f>IF(DI171&lt;=PARAMETRELER!$D$6,0,DT171*0.00759)</f>
        <v>0</v>
      </c>
      <c r="DV171" s="20">
        <f t="shared" si="620"/>
        <v>17002.125</v>
      </c>
      <c r="DW171" s="21">
        <f t="shared" si="621"/>
        <v>4100.5124999999998</v>
      </c>
      <c r="DX171" s="21">
        <f t="shared" si="622"/>
        <v>400.05</v>
      </c>
      <c r="DY171" s="22">
        <f t="shared" si="623"/>
        <v>24503.0625</v>
      </c>
      <c r="DZ171" s="44">
        <f t="shared" si="624"/>
        <v>1000.125</v>
      </c>
      <c r="EA171" s="45">
        <f t="shared" si="625"/>
        <v>23502.9375</v>
      </c>
      <c r="EC171" s="3">
        <v>169</v>
      </c>
      <c r="ED171" s="3" t="str">
        <f t="shared" si="626"/>
        <v xml:space="preserve"> AD SOYAD 169</v>
      </c>
      <c r="EE171" s="4">
        <f t="shared" si="508"/>
        <v>20002.5</v>
      </c>
      <c r="EF171" s="4">
        <f>PARAMETRELER!$D$4</f>
        <v>150018.75</v>
      </c>
      <c r="EG171" s="4">
        <f t="shared" si="509"/>
        <v>2800.3500000000004</v>
      </c>
      <c r="EH171" s="4">
        <f t="shared" si="510"/>
        <v>200.02500000000001</v>
      </c>
      <c r="EI171" s="4">
        <f t="shared" si="511"/>
        <v>17002.125</v>
      </c>
      <c r="EJ171" s="4" cm="1">
        <f t="array" ref="EJ171">SUMPRODUCT(--(SUM(G171,AC171,AY171,BU171,CQ171,DM171,EI171)&gt;PARAMETRELER!$D$21:$D$24), (SUM(G171,AC171,AY171,BU171,CQ171,DM171,EI171)-PARAMETRELER!$D$21:$D$24), {0.15;0.05;0.07;0.08})-SUM($H$2,H171,AD171,AZ171,BV171,CR171,DN171)</f>
        <v>3001.0625000000036</v>
      </c>
      <c r="EK171" s="4">
        <f>PARAMETRELER!$D$14</f>
        <v>3001.0625000000036</v>
      </c>
      <c r="EL171" s="4">
        <f t="shared" si="512"/>
        <v>119014.875</v>
      </c>
      <c r="EM171" s="4">
        <f t="shared" si="513"/>
        <v>102012.75</v>
      </c>
      <c r="EN171" s="4">
        <f t="shared" si="514"/>
        <v>20002.5</v>
      </c>
      <c r="EO171" s="4">
        <f>PARAMETRELER!$D$6</f>
        <v>20002.5</v>
      </c>
      <c r="EP171" s="4">
        <f t="shared" si="515"/>
        <v>0</v>
      </c>
      <c r="EQ171" s="4">
        <f>IF(EE171&lt;=PARAMETRELER!$D$6,0,EP171*0.00759)</f>
        <v>0</v>
      </c>
      <c r="ER171" s="20">
        <f t="shared" si="627"/>
        <v>17002.125</v>
      </c>
      <c r="ES171" s="21">
        <f t="shared" si="628"/>
        <v>4100.5124999999998</v>
      </c>
      <c r="ET171" s="21">
        <f t="shared" si="629"/>
        <v>400.05</v>
      </c>
      <c r="EU171" s="22">
        <f t="shared" si="630"/>
        <v>24503.0625</v>
      </c>
      <c r="EV171" s="44">
        <f t="shared" si="631"/>
        <v>1000.125</v>
      </c>
      <c r="EW171" s="45">
        <f t="shared" si="632"/>
        <v>23502.9375</v>
      </c>
      <c r="EY171" s="3">
        <v>169</v>
      </c>
      <c r="EZ171" s="3" t="str">
        <f t="shared" si="633"/>
        <v xml:space="preserve"> AD SOYAD 169</v>
      </c>
      <c r="FA171" s="4">
        <f t="shared" si="516"/>
        <v>20002.5</v>
      </c>
      <c r="FB171" s="4">
        <f>PARAMETRELER!$D$4</f>
        <v>150018.75</v>
      </c>
      <c r="FC171" s="4">
        <f t="shared" si="517"/>
        <v>2800.3500000000004</v>
      </c>
      <c r="FD171" s="4">
        <f t="shared" si="518"/>
        <v>200.02500000000001</v>
      </c>
      <c r="FE171" s="4">
        <f t="shared" si="519"/>
        <v>17002.125</v>
      </c>
      <c r="FF171" s="4" cm="1">
        <f t="array" ref="FF171">SUMPRODUCT(--(SUM(G171,AC171,AY171,BU171,CQ171,DM171,EI171,FE171)&gt;PARAMETRELER!$D$21:$D$24), (SUM(G171,AC171,AY171,BU171,CQ171,DM171,EI171,FE171)-PARAMETRELER!$D$21:$D$24), {0.15;0.05;0.07;0.08})-SUM($H$2,H171,AD171,AZ171,BV171,CR171,DN171,EJ171)</f>
        <v>3400.4249999999956</v>
      </c>
      <c r="FG171" s="4">
        <f>PARAMETRELER!$D$15</f>
        <v>3400.4249999999956</v>
      </c>
      <c r="FH171" s="4">
        <f t="shared" si="520"/>
        <v>136017</v>
      </c>
      <c r="FI171" s="4">
        <f t="shared" si="521"/>
        <v>119014.875</v>
      </c>
      <c r="FJ171" s="4">
        <f t="shared" si="522"/>
        <v>20002.5</v>
      </c>
      <c r="FK171" s="4">
        <f>PARAMETRELER!$D$6</f>
        <v>20002.5</v>
      </c>
      <c r="FL171" s="4">
        <f t="shared" si="523"/>
        <v>0</v>
      </c>
      <c r="FM171" s="4">
        <f>IF(FA171&lt;=PARAMETRELER!$D$6,0,FL171*0.00759)</f>
        <v>0</v>
      </c>
      <c r="FN171" s="20">
        <f t="shared" si="634"/>
        <v>17002.125</v>
      </c>
      <c r="FO171" s="21">
        <f t="shared" si="635"/>
        <v>4100.5124999999998</v>
      </c>
      <c r="FP171" s="21">
        <f t="shared" si="636"/>
        <v>400.05</v>
      </c>
      <c r="FQ171" s="22">
        <f t="shared" si="637"/>
        <v>24503.0625</v>
      </c>
      <c r="FR171" s="44">
        <f t="shared" si="638"/>
        <v>1000.125</v>
      </c>
      <c r="FS171" s="45">
        <f t="shared" si="639"/>
        <v>23502.9375</v>
      </c>
      <c r="FU171" s="3">
        <v>169</v>
      </c>
      <c r="FV171" s="3" t="str">
        <f t="shared" si="640"/>
        <v xml:space="preserve"> AD SOYAD 169</v>
      </c>
      <c r="FW171" s="4">
        <f t="shared" si="524"/>
        <v>20002.5</v>
      </c>
      <c r="FX171" s="4">
        <f>PARAMETRELER!$D$4</f>
        <v>150018.75</v>
      </c>
      <c r="FY171" s="4">
        <f t="shared" si="525"/>
        <v>2800.3500000000004</v>
      </c>
      <c r="FZ171" s="4">
        <f t="shared" si="526"/>
        <v>200.02500000000001</v>
      </c>
      <c r="GA171" s="4">
        <f t="shared" si="527"/>
        <v>17002.125</v>
      </c>
      <c r="GB171" s="4" cm="1">
        <f t="array" ref="GB171">SUMPRODUCT(--(SUM(G171,AC171,AY171,BU171,CQ171,DM171,EI171,FE171,GA171)&gt;PARAMETRELER!$D$21:$D$24), (SUM(G171,AC171,AY171,BU171,CQ171,DM171,EI171,FE171,GA171)-PARAMETRELER!$D$21:$D$24), {0.15;0.05;0.07;0.08})-SUM($H$2,H171,AD171,AZ171,BV171,CR171,DN171,EJ171,FF171)</f>
        <v>3400.4249999999993</v>
      </c>
      <c r="GC171" s="4">
        <f>PARAMETRELER!$D$16</f>
        <v>3400.4249999999993</v>
      </c>
      <c r="GD171" s="4">
        <f t="shared" si="528"/>
        <v>153019.125</v>
      </c>
      <c r="GE171" s="4">
        <f t="shared" si="529"/>
        <v>136017</v>
      </c>
      <c r="GF171" s="4">
        <f t="shared" si="530"/>
        <v>20002.5</v>
      </c>
      <c r="GG171" s="4">
        <f>PARAMETRELER!$D$6</f>
        <v>20002.5</v>
      </c>
      <c r="GH171" s="4">
        <f t="shared" si="531"/>
        <v>0</v>
      </c>
      <c r="GI171" s="4">
        <f>IF(FW171&lt;=PARAMETRELER!$D$6,0,GH171*0.00759)</f>
        <v>0</v>
      </c>
      <c r="GJ171" s="20">
        <f t="shared" si="641"/>
        <v>17002.125</v>
      </c>
      <c r="GK171" s="21">
        <f t="shared" si="642"/>
        <v>4100.5124999999998</v>
      </c>
      <c r="GL171" s="21">
        <f t="shared" si="643"/>
        <v>400.05</v>
      </c>
      <c r="GM171" s="22">
        <f t="shared" si="644"/>
        <v>24503.0625</v>
      </c>
      <c r="GN171" s="44">
        <f t="shared" si="645"/>
        <v>1000.125</v>
      </c>
      <c r="GO171" s="45">
        <f t="shared" si="646"/>
        <v>23502.9375</v>
      </c>
      <c r="GQ171" s="3">
        <v>169</v>
      </c>
      <c r="GR171" s="3" t="str">
        <f t="shared" si="647"/>
        <v xml:space="preserve"> AD SOYAD 169</v>
      </c>
      <c r="GS171" s="4">
        <f t="shared" si="532"/>
        <v>20002.5</v>
      </c>
      <c r="GT171" s="4">
        <f>PARAMETRELER!$D$4</f>
        <v>150018.75</v>
      </c>
      <c r="GU171" s="4">
        <f t="shared" si="533"/>
        <v>2800.3500000000004</v>
      </c>
      <c r="GV171" s="4">
        <f t="shared" si="534"/>
        <v>200.02500000000001</v>
      </c>
      <c r="GW171" s="4">
        <f t="shared" si="535"/>
        <v>17002.125</v>
      </c>
      <c r="GX171" s="4" cm="1">
        <f t="array" ref="GX171">SUMPRODUCT(--(SUM(G171,AC171,AY171,BU171,CQ171,DM171,EI171,FE171,GA171,GW171)&gt;PARAMETRELER!$D$21:$D$24), (SUM(G171,AC171,AY171,BU171,CQ171,DM171,EI171,FE171,GA171,GW171)-PARAMETRELER!$D$21:$D$24), {0.15;0.05;0.07;0.08})-SUM($H$2,H171,AD171,AZ171,BV171,CR171,DN171,EJ171,FF171,GB171)</f>
        <v>3400.4250000000029</v>
      </c>
      <c r="GY171" s="4">
        <f>PARAMETRELER!$D$17</f>
        <v>3400.4250000000029</v>
      </c>
      <c r="GZ171" s="4">
        <f t="shared" si="536"/>
        <v>170021.25</v>
      </c>
      <c r="HA171" s="4">
        <f t="shared" si="537"/>
        <v>153019.125</v>
      </c>
      <c r="HB171" s="4">
        <f t="shared" si="538"/>
        <v>20002.5</v>
      </c>
      <c r="HC171" s="4">
        <f>PARAMETRELER!$D$6</f>
        <v>20002.5</v>
      </c>
      <c r="HD171" s="4">
        <f t="shared" si="539"/>
        <v>0</v>
      </c>
      <c r="HE171" s="4">
        <f>IF(GS171&lt;=PARAMETRELER!$D$6,0,HD171*0.00759)</f>
        <v>0</v>
      </c>
      <c r="HF171" s="20">
        <f t="shared" si="648"/>
        <v>17002.125</v>
      </c>
      <c r="HG171" s="21">
        <f t="shared" si="649"/>
        <v>4100.5124999999998</v>
      </c>
      <c r="HH171" s="21">
        <f t="shared" si="650"/>
        <v>400.05</v>
      </c>
      <c r="HI171" s="22">
        <f t="shared" si="651"/>
        <v>24503.0625</v>
      </c>
      <c r="HJ171" s="44">
        <f t="shared" si="652"/>
        <v>1000.125</v>
      </c>
      <c r="HK171" s="45">
        <f t="shared" si="653"/>
        <v>23502.9375</v>
      </c>
      <c r="HM171" s="3">
        <v>169</v>
      </c>
      <c r="HN171" s="3" t="str">
        <f t="shared" si="654"/>
        <v xml:space="preserve"> AD SOYAD 169</v>
      </c>
      <c r="HO171" s="4">
        <f t="shared" si="540"/>
        <v>20002.5</v>
      </c>
      <c r="HP171" s="4">
        <f>PARAMETRELER!$D$4</f>
        <v>150018.75</v>
      </c>
      <c r="HQ171" s="4">
        <f t="shared" si="541"/>
        <v>2800.3500000000004</v>
      </c>
      <c r="HR171" s="4">
        <f t="shared" si="542"/>
        <v>200.02500000000001</v>
      </c>
      <c r="HS171" s="4">
        <f t="shared" si="543"/>
        <v>17002.125</v>
      </c>
      <c r="HT171" s="4" cm="1">
        <f t="array" ref="HT171">SUMPRODUCT(--(SUM(G171,AC171,AY171,BU171,CQ171,DM171,EI171,FE171,GA171,GW171,HS171)&gt;PARAMETRELER!$D$21:$D$24), (SUM(G171,AC171,AY171,BU171,CQ171,DM171,EI171,FE171,GA171,GW171,HS171)-PARAMETRELER!$D$21:$D$24), {0.15;0.05;0.07;0.08})-SUM($H$2,H171,AD171,AZ171,BV171,CR171,DN171,EJ171,FF171,GB171,GX171)</f>
        <v>3400.4249999999993</v>
      </c>
      <c r="HU171" s="4">
        <f>PARAMETRELER!$D$18</f>
        <v>3400.4249999999993</v>
      </c>
      <c r="HV171" s="4">
        <f t="shared" si="544"/>
        <v>187023.375</v>
      </c>
      <c r="HW171" s="4">
        <f t="shared" si="545"/>
        <v>170021.25</v>
      </c>
      <c r="HX171" s="4">
        <f t="shared" si="546"/>
        <v>20002.5</v>
      </c>
      <c r="HY171" s="4">
        <f>PARAMETRELER!$D$6</f>
        <v>20002.5</v>
      </c>
      <c r="HZ171" s="4">
        <f t="shared" si="547"/>
        <v>0</v>
      </c>
      <c r="IA171" s="4">
        <f>IF(HO171&lt;=PARAMETRELER!$D$6,0,HZ171*0.00759)</f>
        <v>0</v>
      </c>
      <c r="IB171" s="20">
        <f t="shared" si="655"/>
        <v>17002.125</v>
      </c>
      <c r="IC171" s="21">
        <f t="shared" si="656"/>
        <v>4100.5124999999998</v>
      </c>
      <c r="ID171" s="21">
        <f t="shared" si="657"/>
        <v>400.05</v>
      </c>
      <c r="IE171" s="22">
        <f t="shared" si="658"/>
        <v>24503.0625</v>
      </c>
      <c r="IF171" s="44">
        <f t="shared" si="659"/>
        <v>1000.125</v>
      </c>
      <c r="IG171" s="45">
        <f t="shared" si="660"/>
        <v>23502.9375</v>
      </c>
      <c r="II171" s="3">
        <v>169</v>
      </c>
      <c r="IJ171" s="3" t="str">
        <f t="shared" si="661"/>
        <v xml:space="preserve"> AD SOYAD 169</v>
      </c>
      <c r="IK171" s="4">
        <f t="shared" si="548"/>
        <v>20002.5</v>
      </c>
      <c r="IL171" s="4">
        <f>PARAMETRELER!$D$4</f>
        <v>150018.75</v>
      </c>
      <c r="IM171" s="4">
        <f t="shared" si="549"/>
        <v>2800.3500000000004</v>
      </c>
      <c r="IN171" s="4">
        <f t="shared" si="550"/>
        <v>200.02500000000001</v>
      </c>
      <c r="IO171" s="4">
        <f t="shared" si="551"/>
        <v>17002.125</v>
      </c>
      <c r="IP171" s="4" cm="1">
        <f t="array" ref="IP171">SUMPRODUCT(--(SUM(G171,AC171,AY171,BU171,CQ171,DM171,EI171,FE171,GA171,GW171,HS171,IO171)&gt;PARAMETRELER!$D$21:$D$24), (SUM(G171,AC171,AY171,BU171,CQ171,DM171,EI171,FE171,GA171,GW171,HS171,IO171)-PARAMETRELER!$D$21:$D$24), {0.15;0.05;0.07;0.08})-SUM($H$2,H171,AD171,AZ171,BV171,CR171,DN171,EJ171,FF171,GB171,GX171,HT171)</f>
        <v>3400.4249999999993</v>
      </c>
      <c r="IQ171" s="4">
        <f>PARAMETRELER!$D$19</f>
        <v>3400.4249999999993</v>
      </c>
      <c r="IR171" s="4">
        <f t="shared" si="552"/>
        <v>204025.5</v>
      </c>
      <c r="IS171" s="4">
        <f t="shared" si="553"/>
        <v>187023.375</v>
      </c>
      <c r="IT171" s="4">
        <f t="shared" si="554"/>
        <v>20002.5</v>
      </c>
      <c r="IU171" s="4">
        <f>PARAMETRELER!$D$6</f>
        <v>20002.5</v>
      </c>
      <c r="IV171" s="4">
        <f t="shared" si="555"/>
        <v>0</v>
      </c>
      <c r="IW171" s="4">
        <f>IF(IK171&lt;=PARAMETRELER!$D$6,0,IV171*0.00759)</f>
        <v>0</v>
      </c>
      <c r="IX171" s="20">
        <f t="shared" si="662"/>
        <v>17002.125</v>
      </c>
      <c r="IY171" s="21">
        <f t="shared" si="663"/>
        <v>4100.5124999999998</v>
      </c>
      <c r="IZ171" s="21">
        <f t="shared" si="664"/>
        <v>400.05</v>
      </c>
      <c r="JA171" s="22">
        <f t="shared" si="665"/>
        <v>24503.0625</v>
      </c>
      <c r="JB171" s="44">
        <f t="shared" si="666"/>
        <v>1000.125</v>
      </c>
      <c r="JC171" s="45">
        <f t="shared" si="667"/>
        <v>23502.9375</v>
      </c>
    </row>
    <row r="172" spans="1:263" ht="15.6" x14ac:dyDescent="0.3">
      <c r="A172" s="2">
        <v>170</v>
      </c>
      <c r="B172" s="2" t="str">
        <f>'YILLIK MALİYET RAPORU'!B172</f>
        <v xml:space="preserve"> AD SOYAD 170</v>
      </c>
      <c r="C172" s="7">
        <f>'YILLIK MALİYET RAPORU'!C172</f>
        <v>20002.5</v>
      </c>
      <c r="D172" s="11">
        <f>PARAMETRELER!$D$4</f>
        <v>150018.75</v>
      </c>
      <c r="E172" s="7">
        <f t="shared" si="491"/>
        <v>2800.3500000000004</v>
      </c>
      <c r="F172" s="7">
        <f t="shared" si="492"/>
        <v>200.02500000000001</v>
      </c>
      <c r="G172" s="7">
        <f t="shared" si="493"/>
        <v>17002.125</v>
      </c>
      <c r="H172" s="7" cm="1">
        <f t="array" ref="H172">SUMPRODUCT(--(SUM(G172:G172)&gt;PARAMETRELER!$D$21:$D$24), (SUM(G172:G172)-PARAMETRELER!$D$21:$D$24), {0.15;0.05;0.07;0.08})-SUM($H$2:$H$2)</f>
        <v>2550.3187499999999</v>
      </c>
      <c r="I172" s="7">
        <f>PARAMETRELER!$D$8</f>
        <v>2550.3187499999999</v>
      </c>
      <c r="J172" s="7">
        <f t="shared" si="556"/>
        <v>17002.125</v>
      </c>
      <c r="K172" s="7">
        <v>0</v>
      </c>
      <c r="L172" s="7">
        <f t="shared" si="494"/>
        <v>20002.5</v>
      </c>
      <c r="M172" s="5">
        <f>PARAMETRELER!$D$6</f>
        <v>20002.5</v>
      </c>
      <c r="N172" s="7">
        <f t="shared" si="502"/>
        <v>0</v>
      </c>
      <c r="O172" s="7">
        <f>IF(C172&lt;=PARAMETRELER!$D$6,0,N172*0.00759)</f>
        <v>0</v>
      </c>
      <c r="P172" s="20">
        <f t="shared" si="495"/>
        <v>17002.125</v>
      </c>
      <c r="Q172" s="21">
        <f t="shared" si="496"/>
        <v>4100.5124999999998</v>
      </c>
      <c r="R172" s="21">
        <f t="shared" si="497"/>
        <v>400.05</v>
      </c>
      <c r="S172" s="20">
        <f t="shared" si="498"/>
        <v>24503.0625</v>
      </c>
      <c r="T172" s="44">
        <f t="shared" si="499"/>
        <v>1000.125</v>
      </c>
      <c r="U172" s="45">
        <f t="shared" si="557"/>
        <v>23502.9375</v>
      </c>
      <c r="W172" s="2">
        <v>170</v>
      </c>
      <c r="X172" s="2" t="str">
        <f t="shared" si="500"/>
        <v xml:space="preserve"> AD SOYAD 170</v>
      </c>
      <c r="Y172" s="7">
        <f t="shared" si="501"/>
        <v>20002.5</v>
      </c>
      <c r="Z172" s="11">
        <f>PARAMETRELER!$D$4</f>
        <v>150018.75</v>
      </c>
      <c r="AA172" s="7">
        <f t="shared" si="558"/>
        <v>2800.3500000000004</v>
      </c>
      <c r="AB172" s="7">
        <f t="shared" si="559"/>
        <v>200.02500000000001</v>
      </c>
      <c r="AC172" s="7">
        <f t="shared" si="560"/>
        <v>17002.125</v>
      </c>
      <c r="AD172" s="7" cm="1">
        <f t="array" ref="AD172">SUMPRODUCT(--(SUM(G172,AC172)&gt;PARAMETRELER!$D$21:$D$24), (SUM(G172,AC172)-PARAMETRELER!$D$21:$D$24), {0.15;0.05;0.07;0.08})-SUM($H$2,H172)</f>
        <v>2550.3187499999999</v>
      </c>
      <c r="AE172" s="7">
        <f>PARAMETRELER!$D$9</f>
        <v>2550.3187499999999</v>
      </c>
      <c r="AF172" s="7">
        <f t="shared" si="561"/>
        <v>34004.25</v>
      </c>
      <c r="AG172" s="7">
        <f t="shared" si="562"/>
        <v>17002.125</v>
      </c>
      <c r="AH172" s="7">
        <f t="shared" si="563"/>
        <v>20002.5</v>
      </c>
      <c r="AI172" s="5">
        <f>PARAMETRELER!$D$6</f>
        <v>20002.5</v>
      </c>
      <c r="AJ172" s="7">
        <f t="shared" si="503"/>
        <v>0</v>
      </c>
      <c r="AK172" s="7">
        <f>IF(Y172&lt;=PARAMETRELER!$D$6,0,AJ172*0.00759)</f>
        <v>0</v>
      </c>
      <c r="AL172" s="20">
        <f t="shared" si="564"/>
        <v>17002.125</v>
      </c>
      <c r="AM172" s="21">
        <f t="shared" si="565"/>
        <v>4100.5124999999998</v>
      </c>
      <c r="AN172" s="21">
        <f t="shared" si="566"/>
        <v>400.05</v>
      </c>
      <c r="AO172" s="20">
        <f t="shared" si="567"/>
        <v>24503.0625</v>
      </c>
      <c r="AP172" s="44">
        <f t="shared" si="568"/>
        <v>1000.125</v>
      </c>
      <c r="AQ172" s="45">
        <f t="shared" si="569"/>
        <v>23502.9375</v>
      </c>
      <c r="AS172" s="2">
        <v>170</v>
      </c>
      <c r="AT172" s="2" t="str">
        <f t="shared" si="570"/>
        <v xml:space="preserve"> AD SOYAD 170</v>
      </c>
      <c r="AU172" s="7">
        <f t="shared" si="571"/>
        <v>20002.5</v>
      </c>
      <c r="AV172" s="11">
        <f>PARAMETRELER!$D$4</f>
        <v>150018.75</v>
      </c>
      <c r="AW172" s="7">
        <f t="shared" si="572"/>
        <v>2800.3500000000004</v>
      </c>
      <c r="AX172" s="7">
        <f t="shared" si="573"/>
        <v>200.02500000000001</v>
      </c>
      <c r="AY172" s="7">
        <f t="shared" si="574"/>
        <v>17002.125</v>
      </c>
      <c r="AZ172" s="7" cm="1">
        <f t="array" ref="AZ172">SUMPRODUCT(--(SUM(G172,AC172,AY172)&gt;PARAMETRELER!$D$21:$D$24), (SUM(G172,AC172,AY172)-PARAMETRELER!$D$21:$D$24), {0.15;0.05;0.07;0.08})-SUM($H$2,H172,AD172)</f>
        <v>2550.3187499999995</v>
      </c>
      <c r="BA172" s="7">
        <f>PARAMETRELER!$D$10</f>
        <v>2550.3187499999995</v>
      </c>
      <c r="BB172" s="7">
        <f t="shared" si="575"/>
        <v>51006.375</v>
      </c>
      <c r="BC172" s="7">
        <f t="shared" si="576"/>
        <v>34004.25</v>
      </c>
      <c r="BD172" s="7">
        <f t="shared" si="577"/>
        <v>20002.5</v>
      </c>
      <c r="BE172" s="5">
        <f>PARAMETRELER!$D$6</f>
        <v>20002.5</v>
      </c>
      <c r="BF172" s="7">
        <f t="shared" si="504"/>
        <v>0</v>
      </c>
      <c r="BG172" s="7">
        <f>IF(AU172&lt;=PARAMETRELER!$D$6,0,BF172*0.00759)</f>
        <v>0</v>
      </c>
      <c r="BH172" s="20">
        <f t="shared" si="578"/>
        <v>17002.125</v>
      </c>
      <c r="BI172" s="21">
        <f t="shared" si="579"/>
        <v>4100.5124999999998</v>
      </c>
      <c r="BJ172" s="21">
        <f t="shared" si="580"/>
        <v>400.05</v>
      </c>
      <c r="BK172" s="20">
        <f t="shared" si="581"/>
        <v>24503.0625</v>
      </c>
      <c r="BL172" s="44">
        <f t="shared" si="582"/>
        <v>1000.125</v>
      </c>
      <c r="BM172" s="45">
        <f t="shared" si="583"/>
        <v>23502.9375</v>
      </c>
      <c r="BO172" s="2">
        <v>170</v>
      </c>
      <c r="BP172" s="2" t="str">
        <f t="shared" si="584"/>
        <v xml:space="preserve"> AD SOYAD 170</v>
      </c>
      <c r="BQ172" s="7">
        <f t="shared" si="585"/>
        <v>20002.5</v>
      </c>
      <c r="BR172" s="11">
        <f>PARAMETRELER!$D$4</f>
        <v>150018.75</v>
      </c>
      <c r="BS172" s="7">
        <f t="shared" si="586"/>
        <v>2800.3500000000004</v>
      </c>
      <c r="BT172" s="7">
        <f t="shared" si="587"/>
        <v>200.02500000000001</v>
      </c>
      <c r="BU172" s="7">
        <f t="shared" si="588"/>
        <v>17002.125</v>
      </c>
      <c r="BV172" s="7" cm="1">
        <f t="array" ref="BV172">SUMPRODUCT(--(SUM(G172,AC172,AY172,BU172)&gt;PARAMETRELER!$D$21:$D$24), (SUM(G172,AC172,AY172,BU172)-PARAMETRELER!$D$21:$D$24), {0.15;0.05;0.07;0.08})-SUM($H$2,H172,AD172,AZ172)</f>
        <v>2550.3187500000004</v>
      </c>
      <c r="BW172" s="7">
        <f>PARAMETRELER!$D$11</f>
        <v>2550.3187500000004</v>
      </c>
      <c r="BX172" s="7">
        <f t="shared" si="589"/>
        <v>68008.5</v>
      </c>
      <c r="BY172" s="7">
        <f t="shared" si="590"/>
        <v>51006.375</v>
      </c>
      <c r="BZ172" s="7">
        <f t="shared" si="591"/>
        <v>20002.5</v>
      </c>
      <c r="CA172" s="5">
        <f>PARAMETRELER!$D$6</f>
        <v>20002.5</v>
      </c>
      <c r="CB172" s="7">
        <f t="shared" si="505"/>
        <v>0</v>
      </c>
      <c r="CC172" s="7">
        <f>IF(BQ172&lt;=PARAMETRELER!$D$6,0,CB172*0.00759)</f>
        <v>0</v>
      </c>
      <c r="CD172" s="20">
        <f t="shared" si="592"/>
        <v>17002.125</v>
      </c>
      <c r="CE172" s="21">
        <f t="shared" si="593"/>
        <v>4100.5124999999998</v>
      </c>
      <c r="CF172" s="21">
        <f t="shared" si="594"/>
        <v>400.05</v>
      </c>
      <c r="CG172" s="20">
        <f t="shared" si="595"/>
        <v>24503.0625</v>
      </c>
      <c r="CH172" s="44">
        <f t="shared" si="596"/>
        <v>1000.125</v>
      </c>
      <c r="CI172" s="45">
        <f t="shared" si="597"/>
        <v>23502.9375</v>
      </c>
      <c r="CK172" s="2">
        <v>170</v>
      </c>
      <c r="CL172" s="2" t="str">
        <f t="shared" si="598"/>
        <v xml:space="preserve"> AD SOYAD 170</v>
      </c>
      <c r="CM172" s="7">
        <f t="shared" si="599"/>
        <v>20002.5</v>
      </c>
      <c r="CN172" s="11">
        <f>PARAMETRELER!$D$4</f>
        <v>150018.75</v>
      </c>
      <c r="CO172" s="7">
        <f t="shared" si="600"/>
        <v>2800.3500000000004</v>
      </c>
      <c r="CP172" s="7">
        <f t="shared" si="601"/>
        <v>200.02500000000001</v>
      </c>
      <c r="CQ172" s="7">
        <f t="shared" si="602"/>
        <v>17002.125</v>
      </c>
      <c r="CR172" s="7" cm="1">
        <f t="array" ref="CR172">SUMPRODUCT(--(SUM(G172,AC172,AY172,BU172,CQ172)&gt;PARAMETRELER!$D$21:$D$24), (SUM(G172,AC172,AY172,BU172,CQ172)-PARAMETRELER!$D$21:$D$24), {0.15;0.05;0.07;0.08})-SUM($H$2,H172,AD172,AZ172,BV172)</f>
        <v>2550.3187500000004</v>
      </c>
      <c r="CS172" s="7">
        <f>PARAMETRELER!$D$12</f>
        <v>2550.3187500000004</v>
      </c>
      <c r="CT172" s="7">
        <f t="shared" si="603"/>
        <v>85010.625</v>
      </c>
      <c r="CU172" s="7">
        <f t="shared" si="604"/>
        <v>68008.5</v>
      </c>
      <c r="CV172" s="7">
        <f t="shared" si="605"/>
        <v>20002.5</v>
      </c>
      <c r="CW172" s="5">
        <f>PARAMETRELER!$D$6</f>
        <v>20002.5</v>
      </c>
      <c r="CX172" s="7">
        <f t="shared" si="506"/>
        <v>0</v>
      </c>
      <c r="CY172" s="7">
        <f>IF(CM172&lt;=PARAMETRELER!$D$6,0,CX172*0.00759)</f>
        <v>0</v>
      </c>
      <c r="CZ172" s="20">
        <f t="shared" si="606"/>
        <v>17002.125</v>
      </c>
      <c r="DA172" s="21">
        <f t="shared" si="607"/>
        <v>4100.5124999999998</v>
      </c>
      <c r="DB172" s="21">
        <f t="shared" si="608"/>
        <v>400.05</v>
      </c>
      <c r="DC172" s="20">
        <f t="shared" si="609"/>
        <v>24503.0625</v>
      </c>
      <c r="DD172" s="44">
        <f t="shared" si="610"/>
        <v>1000.125</v>
      </c>
      <c r="DE172" s="45">
        <f t="shared" si="611"/>
        <v>23502.9375</v>
      </c>
      <c r="DG172" s="2">
        <v>170</v>
      </c>
      <c r="DH172" s="2" t="str">
        <f t="shared" si="612"/>
        <v xml:space="preserve"> AD SOYAD 170</v>
      </c>
      <c r="DI172" s="7">
        <f t="shared" si="613"/>
        <v>20002.5</v>
      </c>
      <c r="DJ172" s="11">
        <f>PARAMETRELER!$D$4</f>
        <v>150018.75</v>
      </c>
      <c r="DK172" s="7">
        <f t="shared" si="614"/>
        <v>2800.3500000000004</v>
      </c>
      <c r="DL172" s="7">
        <f t="shared" si="615"/>
        <v>200.02500000000001</v>
      </c>
      <c r="DM172" s="7">
        <f t="shared" si="616"/>
        <v>17002.125</v>
      </c>
      <c r="DN172" s="7" cm="1">
        <f t="array" ref="DN172">SUMPRODUCT(--(SUM(G172,AC172,AY172,BU172,CQ172,DM172)&gt;PARAMETRELER!$D$21:$D$24), (SUM(G172,AC172,AY172,BU172,CQ172,DM172)-PARAMETRELER!$D$21:$D$24), {0.15;0.05;0.07;0.08})-SUM($H$2,H172,AD172,AZ172,BV172,CR172)</f>
        <v>2550.3187499999985</v>
      </c>
      <c r="DO172" s="7">
        <f>PARAMETRELER!$D$13</f>
        <v>2550.3187499999985</v>
      </c>
      <c r="DP172" s="7">
        <f t="shared" si="617"/>
        <v>102012.75</v>
      </c>
      <c r="DQ172" s="7">
        <f t="shared" si="618"/>
        <v>85010.625</v>
      </c>
      <c r="DR172" s="7">
        <f t="shared" si="619"/>
        <v>20002.5</v>
      </c>
      <c r="DS172" s="5">
        <f>PARAMETRELER!$D$6</f>
        <v>20002.5</v>
      </c>
      <c r="DT172" s="7">
        <f t="shared" si="507"/>
        <v>0</v>
      </c>
      <c r="DU172" s="7">
        <f>IF(DI172&lt;=PARAMETRELER!$D$6,0,DT172*0.00759)</f>
        <v>0</v>
      </c>
      <c r="DV172" s="20">
        <f t="shared" si="620"/>
        <v>17002.125</v>
      </c>
      <c r="DW172" s="21">
        <f t="shared" si="621"/>
        <v>4100.5124999999998</v>
      </c>
      <c r="DX172" s="21">
        <f t="shared" si="622"/>
        <v>400.05</v>
      </c>
      <c r="DY172" s="20">
        <f t="shared" si="623"/>
        <v>24503.0625</v>
      </c>
      <c r="DZ172" s="44">
        <f t="shared" si="624"/>
        <v>1000.125</v>
      </c>
      <c r="EA172" s="45">
        <f t="shared" si="625"/>
        <v>23502.9375</v>
      </c>
      <c r="EC172" s="2">
        <v>170</v>
      </c>
      <c r="ED172" s="2" t="str">
        <f t="shared" si="626"/>
        <v xml:space="preserve"> AD SOYAD 170</v>
      </c>
      <c r="EE172" s="7">
        <f t="shared" si="508"/>
        <v>20002.5</v>
      </c>
      <c r="EF172" s="11">
        <f>PARAMETRELER!$D$4</f>
        <v>150018.75</v>
      </c>
      <c r="EG172" s="7">
        <f t="shared" si="509"/>
        <v>2800.3500000000004</v>
      </c>
      <c r="EH172" s="7">
        <f t="shared" si="510"/>
        <v>200.02500000000001</v>
      </c>
      <c r="EI172" s="7">
        <f t="shared" si="511"/>
        <v>17002.125</v>
      </c>
      <c r="EJ172" s="7" cm="1">
        <f t="array" ref="EJ172">SUMPRODUCT(--(SUM(G172,AC172,AY172,BU172,CQ172,DM172,EI172)&gt;PARAMETRELER!$D$21:$D$24), (SUM(G172,AC172,AY172,BU172,CQ172,DM172,EI172)-PARAMETRELER!$D$21:$D$24), {0.15;0.05;0.07;0.08})-SUM($H$2,H172,AD172,AZ172,BV172,CR172,DN172)</f>
        <v>3001.0625000000036</v>
      </c>
      <c r="EK172" s="7">
        <f>PARAMETRELER!$D$14</f>
        <v>3001.0625000000036</v>
      </c>
      <c r="EL172" s="7">
        <f t="shared" si="512"/>
        <v>119014.875</v>
      </c>
      <c r="EM172" s="7">
        <f t="shared" si="513"/>
        <v>102012.75</v>
      </c>
      <c r="EN172" s="7">
        <f t="shared" si="514"/>
        <v>20002.5</v>
      </c>
      <c r="EO172" s="5">
        <f>PARAMETRELER!$D$6</f>
        <v>20002.5</v>
      </c>
      <c r="EP172" s="7">
        <f t="shared" si="515"/>
        <v>0</v>
      </c>
      <c r="EQ172" s="7">
        <f>IF(EE172&lt;=PARAMETRELER!$D$6,0,EP172*0.00759)</f>
        <v>0</v>
      </c>
      <c r="ER172" s="20">
        <f t="shared" si="627"/>
        <v>17002.125</v>
      </c>
      <c r="ES172" s="21">
        <f t="shared" si="628"/>
        <v>4100.5124999999998</v>
      </c>
      <c r="ET172" s="21">
        <f t="shared" si="629"/>
        <v>400.05</v>
      </c>
      <c r="EU172" s="20">
        <f t="shared" si="630"/>
        <v>24503.0625</v>
      </c>
      <c r="EV172" s="44">
        <f t="shared" si="631"/>
        <v>1000.125</v>
      </c>
      <c r="EW172" s="45">
        <f t="shared" si="632"/>
        <v>23502.9375</v>
      </c>
      <c r="EY172" s="2">
        <v>170</v>
      </c>
      <c r="EZ172" s="2" t="str">
        <f t="shared" si="633"/>
        <v xml:space="preserve"> AD SOYAD 170</v>
      </c>
      <c r="FA172" s="7">
        <f t="shared" si="516"/>
        <v>20002.5</v>
      </c>
      <c r="FB172" s="11">
        <f>PARAMETRELER!$D$4</f>
        <v>150018.75</v>
      </c>
      <c r="FC172" s="7">
        <f t="shared" si="517"/>
        <v>2800.3500000000004</v>
      </c>
      <c r="FD172" s="7">
        <f t="shared" si="518"/>
        <v>200.02500000000001</v>
      </c>
      <c r="FE172" s="7">
        <f t="shared" si="519"/>
        <v>17002.125</v>
      </c>
      <c r="FF172" s="7" cm="1">
        <f t="array" ref="FF172">SUMPRODUCT(--(SUM(G172,AC172,AY172,BU172,CQ172,DM172,EI172,FE172)&gt;PARAMETRELER!$D$21:$D$24), (SUM(G172,AC172,AY172,BU172,CQ172,DM172,EI172,FE172)-PARAMETRELER!$D$21:$D$24), {0.15;0.05;0.07;0.08})-SUM($H$2,H172,AD172,AZ172,BV172,CR172,DN172,EJ172)</f>
        <v>3400.4249999999956</v>
      </c>
      <c r="FG172" s="7">
        <f>PARAMETRELER!$D$15</f>
        <v>3400.4249999999956</v>
      </c>
      <c r="FH172" s="7">
        <f t="shared" si="520"/>
        <v>136017</v>
      </c>
      <c r="FI172" s="7">
        <f t="shared" si="521"/>
        <v>119014.875</v>
      </c>
      <c r="FJ172" s="7">
        <f t="shared" si="522"/>
        <v>20002.5</v>
      </c>
      <c r="FK172" s="5">
        <f>PARAMETRELER!$D$6</f>
        <v>20002.5</v>
      </c>
      <c r="FL172" s="7">
        <f t="shared" si="523"/>
        <v>0</v>
      </c>
      <c r="FM172" s="7">
        <f>IF(FA172&lt;=PARAMETRELER!$D$6,0,FL172*0.00759)</f>
        <v>0</v>
      </c>
      <c r="FN172" s="20">
        <f t="shared" si="634"/>
        <v>17002.125</v>
      </c>
      <c r="FO172" s="21">
        <f t="shared" si="635"/>
        <v>4100.5124999999998</v>
      </c>
      <c r="FP172" s="21">
        <f t="shared" si="636"/>
        <v>400.05</v>
      </c>
      <c r="FQ172" s="20">
        <f t="shared" si="637"/>
        <v>24503.0625</v>
      </c>
      <c r="FR172" s="44">
        <f t="shared" si="638"/>
        <v>1000.125</v>
      </c>
      <c r="FS172" s="45">
        <f t="shared" si="639"/>
        <v>23502.9375</v>
      </c>
      <c r="FU172" s="2">
        <v>170</v>
      </c>
      <c r="FV172" s="2" t="str">
        <f t="shared" si="640"/>
        <v xml:space="preserve"> AD SOYAD 170</v>
      </c>
      <c r="FW172" s="7">
        <f t="shared" si="524"/>
        <v>20002.5</v>
      </c>
      <c r="FX172" s="11">
        <f>PARAMETRELER!$D$4</f>
        <v>150018.75</v>
      </c>
      <c r="FY172" s="7">
        <f t="shared" si="525"/>
        <v>2800.3500000000004</v>
      </c>
      <c r="FZ172" s="7">
        <f t="shared" si="526"/>
        <v>200.02500000000001</v>
      </c>
      <c r="GA172" s="7">
        <f t="shared" si="527"/>
        <v>17002.125</v>
      </c>
      <c r="GB172" s="7" cm="1">
        <f t="array" ref="GB172">SUMPRODUCT(--(SUM(G172,AC172,AY172,BU172,CQ172,DM172,EI172,FE172,GA172)&gt;PARAMETRELER!$D$21:$D$24), (SUM(G172,AC172,AY172,BU172,CQ172,DM172,EI172,FE172,GA172)-PARAMETRELER!$D$21:$D$24), {0.15;0.05;0.07;0.08})-SUM($H$2,H172,AD172,AZ172,BV172,CR172,DN172,EJ172,FF172)</f>
        <v>3400.4249999999993</v>
      </c>
      <c r="GC172" s="7">
        <f>PARAMETRELER!$D$16</f>
        <v>3400.4249999999993</v>
      </c>
      <c r="GD172" s="7">
        <f t="shared" si="528"/>
        <v>153019.125</v>
      </c>
      <c r="GE172" s="7">
        <f t="shared" si="529"/>
        <v>136017</v>
      </c>
      <c r="GF172" s="7">
        <f t="shared" si="530"/>
        <v>20002.5</v>
      </c>
      <c r="GG172" s="5">
        <f>PARAMETRELER!$D$6</f>
        <v>20002.5</v>
      </c>
      <c r="GH172" s="7">
        <f t="shared" si="531"/>
        <v>0</v>
      </c>
      <c r="GI172" s="7">
        <f>IF(FW172&lt;=PARAMETRELER!$D$6,0,GH172*0.00759)</f>
        <v>0</v>
      </c>
      <c r="GJ172" s="20">
        <f t="shared" si="641"/>
        <v>17002.125</v>
      </c>
      <c r="GK172" s="21">
        <f t="shared" si="642"/>
        <v>4100.5124999999998</v>
      </c>
      <c r="GL172" s="21">
        <f t="shared" si="643"/>
        <v>400.05</v>
      </c>
      <c r="GM172" s="20">
        <f t="shared" si="644"/>
        <v>24503.0625</v>
      </c>
      <c r="GN172" s="44">
        <f t="shared" si="645"/>
        <v>1000.125</v>
      </c>
      <c r="GO172" s="45">
        <f t="shared" si="646"/>
        <v>23502.9375</v>
      </c>
      <c r="GQ172" s="2">
        <v>170</v>
      </c>
      <c r="GR172" s="2" t="str">
        <f t="shared" si="647"/>
        <v xml:space="preserve"> AD SOYAD 170</v>
      </c>
      <c r="GS172" s="7">
        <f t="shared" si="532"/>
        <v>20002.5</v>
      </c>
      <c r="GT172" s="11">
        <f>PARAMETRELER!$D$4</f>
        <v>150018.75</v>
      </c>
      <c r="GU172" s="7">
        <f t="shared" si="533"/>
        <v>2800.3500000000004</v>
      </c>
      <c r="GV172" s="7">
        <f t="shared" si="534"/>
        <v>200.02500000000001</v>
      </c>
      <c r="GW172" s="7">
        <f t="shared" si="535"/>
        <v>17002.125</v>
      </c>
      <c r="GX172" s="7" cm="1">
        <f t="array" ref="GX172">SUMPRODUCT(--(SUM(G172,AC172,AY172,BU172,CQ172,DM172,EI172,FE172,GA172,GW172)&gt;PARAMETRELER!$D$21:$D$24), (SUM(G172,AC172,AY172,BU172,CQ172,DM172,EI172,FE172,GA172,GW172)-PARAMETRELER!$D$21:$D$24), {0.15;0.05;0.07;0.08})-SUM($H$2,H172,AD172,AZ172,BV172,CR172,DN172,EJ172,FF172,GB172)</f>
        <v>3400.4250000000029</v>
      </c>
      <c r="GY172" s="7">
        <f>PARAMETRELER!$D$17</f>
        <v>3400.4250000000029</v>
      </c>
      <c r="GZ172" s="7">
        <f t="shared" si="536"/>
        <v>170021.25</v>
      </c>
      <c r="HA172" s="7">
        <f t="shared" si="537"/>
        <v>153019.125</v>
      </c>
      <c r="HB172" s="7">
        <f t="shared" si="538"/>
        <v>20002.5</v>
      </c>
      <c r="HC172" s="5">
        <f>PARAMETRELER!$D$6</f>
        <v>20002.5</v>
      </c>
      <c r="HD172" s="7">
        <f t="shared" si="539"/>
        <v>0</v>
      </c>
      <c r="HE172" s="7">
        <f>IF(GS172&lt;=PARAMETRELER!$D$6,0,HD172*0.00759)</f>
        <v>0</v>
      </c>
      <c r="HF172" s="20">
        <f t="shared" si="648"/>
        <v>17002.125</v>
      </c>
      <c r="HG172" s="21">
        <f t="shared" si="649"/>
        <v>4100.5124999999998</v>
      </c>
      <c r="HH172" s="21">
        <f t="shared" si="650"/>
        <v>400.05</v>
      </c>
      <c r="HI172" s="20">
        <f t="shared" si="651"/>
        <v>24503.0625</v>
      </c>
      <c r="HJ172" s="44">
        <f t="shared" si="652"/>
        <v>1000.125</v>
      </c>
      <c r="HK172" s="45">
        <f t="shared" si="653"/>
        <v>23502.9375</v>
      </c>
      <c r="HM172" s="2">
        <v>170</v>
      </c>
      <c r="HN172" s="2" t="str">
        <f t="shared" si="654"/>
        <v xml:space="preserve"> AD SOYAD 170</v>
      </c>
      <c r="HO172" s="7">
        <f t="shared" si="540"/>
        <v>20002.5</v>
      </c>
      <c r="HP172" s="11">
        <f>PARAMETRELER!$D$4</f>
        <v>150018.75</v>
      </c>
      <c r="HQ172" s="7">
        <f t="shared" si="541"/>
        <v>2800.3500000000004</v>
      </c>
      <c r="HR172" s="7">
        <f t="shared" si="542"/>
        <v>200.02500000000001</v>
      </c>
      <c r="HS172" s="7">
        <f t="shared" si="543"/>
        <v>17002.125</v>
      </c>
      <c r="HT172" s="7" cm="1">
        <f t="array" ref="HT172">SUMPRODUCT(--(SUM(G172,AC172,AY172,BU172,CQ172,DM172,EI172,FE172,GA172,GW172,HS172)&gt;PARAMETRELER!$D$21:$D$24), (SUM(G172,AC172,AY172,BU172,CQ172,DM172,EI172,FE172,GA172,GW172,HS172)-PARAMETRELER!$D$21:$D$24), {0.15;0.05;0.07;0.08})-SUM($H$2,H172,AD172,AZ172,BV172,CR172,DN172,EJ172,FF172,GB172,GX172)</f>
        <v>3400.4249999999993</v>
      </c>
      <c r="HU172" s="7">
        <f>PARAMETRELER!$D$18</f>
        <v>3400.4249999999993</v>
      </c>
      <c r="HV172" s="7">
        <f t="shared" si="544"/>
        <v>187023.375</v>
      </c>
      <c r="HW172" s="7">
        <f t="shared" si="545"/>
        <v>170021.25</v>
      </c>
      <c r="HX172" s="7">
        <f t="shared" si="546"/>
        <v>20002.5</v>
      </c>
      <c r="HY172" s="5">
        <f>PARAMETRELER!$D$6</f>
        <v>20002.5</v>
      </c>
      <c r="HZ172" s="7">
        <f t="shared" si="547"/>
        <v>0</v>
      </c>
      <c r="IA172" s="7">
        <f>IF(HO172&lt;=PARAMETRELER!$D$6,0,HZ172*0.00759)</f>
        <v>0</v>
      </c>
      <c r="IB172" s="20">
        <f t="shared" si="655"/>
        <v>17002.125</v>
      </c>
      <c r="IC172" s="21">
        <f t="shared" si="656"/>
        <v>4100.5124999999998</v>
      </c>
      <c r="ID172" s="21">
        <f t="shared" si="657"/>
        <v>400.05</v>
      </c>
      <c r="IE172" s="20">
        <f t="shared" si="658"/>
        <v>24503.0625</v>
      </c>
      <c r="IF172" s="44">
        <f t="shared" si="659"/>
        <v>1000.125</v>
      </c>
      <c r="IG172" s="45">
        <f t="shared" si="660"/>
        <v>23502.9375</v>
      </c>
      <c r="II172" s="2">
        <v>170</v>
      </c>
      <c r="IJ172" s="2" t="str">
        <f t="shared" si="661"/>
        <v xml:space="preserve"> AD SOYAD 170</v>
      </c>
      <c r="IK172" s="7">
        <f t="shared" si="548"/>
        <v>20002.5</v>
      </c>
      <c r="IL172" s="11">
        <f>PARAMETRELER!$D$4</f>
        <v>150018.75</v>
      </c>
      <c r="IM172" s="7">
        <f t="shared" si="549"/>
        <v>2800.3500000000004</v>
      </c>
      <c r="IN172" s="7">
        <f t="shared" si="550"/>
        <v>200.02500000000001</v>
      </c>
      <c r="IO172" s="7">
        <f t="shared" si="551"/>
        <v>17002.125</v>
      </c>
      <c r="IP172" s="7" cm="1">
        <f t="array" ref="IP172">SUMPRODUCT(--(SUM(G172,AC172,AY172,BU172,CQ172,DM172,EI172,FE172,GA172,GW172,HS172,IO172)&gt;PARAMETRELER!$D$21:$D$24), (SUM(G172,AC172,AY172,BU172,CQ172,DM172,EI172,FE172,GA172,GW172,HS172,IO172)-PARAMETRELER!$D$21:$D$24), {0.15;0.05;0.07;0.08})-SUM($H$2,H172,AD172,AZ172,BV172,CR172,DN172,EJ172,FF172,GB172,GX172,HT172)</f>
        <v>3400.4249999999993</v>
      </c>
      <c r="IQ172" s="7">
        <f>PARAMETRELER!$D$19</f>
        <v>3400.4249999999993</v>
      </c>
      <c r="IR172" s="7">
        <f t="shared" si="552"/>
        <v>204025.5</v>
      </c>
      <c r="IS172" s="7">
        <f t="shared" si="553"/>
        <v>187023.375</v>
      </c>
      <c r="IT172" s="7">
        <f t="shared" si="554"/>
        <v>20002.5</v>
      </c>
      <c r="IU172" s="5">
        <f>PARAMETRELER!$D$6</f>
        <v>20002.5</v>
      </c>
      <c r="IV172" s="7">
        <f t="shared" si="555"/>
        <v>0</v>
      </c>
      <c r="IW172" s="7">
        <f>IF(IK172&lt;=PARAMETRELER!$D$6,0,IV172*0.00759)</f>
        <v>0</v>
      </c>
      <c r="IX172" s="20">
        <f t="shared" si="662"/>
        <v>17002.125</v>
      </c>
      <c r="IY172" s="21">
        <f t="shared" si="663"/>
        <v>4100.5124999999998</v>
      </c>
      <c r="IZ172" s="21">
        <f t="shared" si="664"/>
        <v>400.05</v>
      </c>
      <c r="JA172" s="20">
        <f t="shared" si="665"/>
        <v>24503.0625</v>
      </c>
      <c r="JB172" s="44">
        <f t="shared" si="666"/>
        <v>1000.125</v>
      </c>
      <c r="JC172" s="45">
        <f t="shared" si="667"/>
        <v>23502.9375</v>
      </c>
    </row>
    <row r="173" spans="1:263" ht="15.6" x14ac:dyDescent="0.3">
      <c r="A173" s="3">
        <v>171</v>
      </c>
      <c r="B173" s="3" t="str">
        <f>'YILLIK MALİYET RAPORU'!B173</f>
        <v xml:space="preserve"> AD SOYAD 171</v>
      </c>
      <c r="C173" s="4">
        <f>'YILLIK MALİYET RAPORU'!C173</f>
        <v>20002.5</v>
      </c>
      <c r="D173" s="4">
        <f>PARAMETRELER!$D$4</f>
        <v>150018.75</v>
      </c>
      <c r="E173" s="4">
        <f t="shared" si="491"/>
        <v>2800.3500000000004</v>
      </c>
      <c r="F173" s="4">
        <f t="shared" si="492"/>
        <v>200.02500000000001</v>
      </c>
      <c r="G173" s="4">
        <f t="shared" si="493"/>
        <v>17002.125</v>
      </c>
      <c r="H173" s="4" cm="1">
        <f t="array" ref="H173">SUMPRODUCT(--(SUM(G173:G173)&gt;PARAMETRELER!$D$21:$D$24), (SUM(G173:G173)-PARAMETRELER!$D$21:$D$24), {0.15;0.05;0.07;0.08})-SUM($H$2:$H$2)</f>
        <v>2550.3187499999999</v>
      </c>
      <c r="I173" s="4">
        <f>PARAMETRELER!$D$8</f>
        <v>2550.3187499999999</v>
      </c>
      <c r="J173" s="4">
        <f t="shared" si="556"/>
        <v>17002.125</v>
      </c>
      <c r="K173" s="4">
        <v>0</v>
      </c>
      <c r="L173" s="4">
        <f t="shared" si="494"/>
        <v>20002.5</v>
      </c>
      <c r="M173" s="4">
        <f>PARAMETRELER!$D$6</f>
        <v>20002.5</v>
      </c>
      <c r="N173" s="4">
        <f t="shared" si="502"/>
        <v>0</v>
      </c>
      <c r="O173" s="4">
        <f>IF(C173&lt;=PARAMETRELER!$D$6,0,N173*0.00759)</f>
        <v>0</v>
      </c>
      <c r="P173" s="20">
        <f t="shared" si="495"/>
        <v>17002.125</v>
      </c>
      <c r="Q173" s="21">
        <f t="shared" si="496"/>
        <v>4100.5124999999998</v>
      </c>
      <c r="R173" s="21">
        <f t="shared" si="497"/>
        <v>400.05</v>
      </c>
      <c r="S173" s="22">
        <f t="shared" si="498"/>
        <v>24503.0625</v>
      </c>
      <c r="T173" s="44">
        <f t="shared" si="499"/>
        <v>1000.125</v>
      </c>
      <c r="U173" s="45">
        <f t="shared" si="557"/>
        <v>23502.9375</v>
      </c>
      <c r="W173" s="3">
        <v>171</v>
      </c>
      <c r="X173" s="3" t="str">
        <f t="shared" si="500"/>
        <v xml:space="preserve"> AD SOYAD 171</v>
      </c>
      <c r="Y173" s="4">
        <f t="shared" si="501"/>
        <v>20002.5</v>
      </c>
      <c r="Z173" s="4">
        <f>PARAMETRELER!$D$4</f>
        <v>150018.75</v>
      </c>
      <c r="AA173" s="4">
        <f t="shared" si="558"/>
        <v>2800.3500000000004</v>
      </c>
      <c r="AB173" s="4">
        <f t="shared" si="559"/>
        <v>200.02500000000001</v>
      </c>
      <c r="AC173" s="4">
        <f t="shared" si="560"/>
        <v>17002.125</v>
      </c>
      <c r="AD173" s="4" cm="1">
        <f t="array" ref="AD173">SUMPRODUCT(--(SUM(G173,AC173)&gt;PARAMETRELER!$D$21:$D$24), (SUM(G173,AC173)-PARAMETRELER!$D$21:$D$24), {0.15;0.05;0.07;0.08})-SUM($H$2,H173)</f>
        <v>2550.3187499999999</v>
      </c>
      <c r="AE173" s="4">
        <f>PARAMETRELER!$D$9</f>
        <v>2550.3187499999999</v>
      </c>
      <c r="AF173" s="4">
        <f t="shared" si="561"/>
        <v>34004.25</v>
      </c>
      <c r="AG173" s="4">
        <f t="shared" si="562"/>
        <v>17002.125</v>
      </c>
      <c r="AH173" s="4">
        <f t="shared" si="563"/>
        <v>20002.5</v>
      </c>
      <c r="AI173" s="4">
        <f>PARAMETRELER!$D$6</f>
        <v>20002.5</v>
      </c>
      <c r="AJ173" s="4">
        <f t="shared" si="503"/>
        <v>0</v>
      </c>
      <c r="AK173" s="4">
        <f>IF(Y173&lt;=PARAMETRELER!$D$6,0,AJ173*0.00759)</f>
        <v>0</v>
      </c>
      <c r="AL173" s="20">
        <f t="shared" si="564"/>
        <v>17002.125</v>
      </c>
      <c r="AM173" s="21">
        <f t="shared" si="565"/>
        <v>4100.5124999999998</v>
      </c>
      <c r="AN173" s="21">
        <f t="shared" si="566"/>
        <v>400.05</v>
      </c>
      <c r="AO173" s="22">
        <f t="shared" si="567"/>
        <v>24503.0625</v>
      </c>
      <c r="AP173" s="44">
        <f t="shared" si="568"/>
        <v>1000.125</v>
      </c>
      <c r="AQ173" s="45">
        <f t="shared" si="569"/>
        <v>23502.9375</v>
      </c>
      <c r="AS173" s="3">
        <v>171</v>
      </c>
      <c r="AT173" s="3" t="str">
        <f t="shared" si="570"/>
        <v xml:space="preserve"> AD SOYAD 171</v>
      </c>
      <c r="AU173" s="4">
        <f t="shared" si="571"/>
        <v>20002.5</v>
      </c>
      <c r="AV173" s="4">
        <f>PARAMETRELER!$D$4</f>
        <v>150018.75</v>
      </c>
      <c r="AW173" s="4">
        <f t="shared" si="572"/>
        <v>2800.3500000000004</v>
      </c>
      <c r="AX173" s="4">
        <f t="shared" si="573"/>
        <v>200.02500000000001</v>
      </c>
      <c r="AY173" s="4">
        <f t="shared" si="574"/>
        <v>17002.125</v>
      </c>
      <c r="AZ173" s="4" cm="1">
        <f t="array" ref="AZ173">SUMPRODUCT(--(SUM(G173,AC173,AY173)&gt;PARAMETRELER!$D$21:$D$24), (SUM(G173,AC173,AY173)-PARAMETRELER!$D$21:$D$24), {0.15;0.05;0.07;0.08})-SUM($H$2,H173,AD173)</f>
        <v>2550.3187499999995</v>
      </c>
      <c r="BA173" s="4">
        <f>PARAMETRELER!$D$10</f>
        <v>2550.3187499999995</v>
      </c>
      <c r="BB173" s="4">
        <f t="shared" si="575"/>
        <v>51006.375</v>
      </c>
      <c r="BC173" s="4">
        <f t="shared" si="576"/>
        <v>34004.25</v>
      </c>
      <c r="BD173" s="4">
        <f t="shared" si="577"/>
        <v>20002.5</v>
      </c>
      <c r="BE173" s="4">
        <f>PARAMETRELER!$D$6</f>
        <v>20002.5</v>
      </c>
      <c r="BF173" s="4">
        <f t="shared" si="504"/>
        <v>0</v>
      </c>
      <c r="BG173" s="4">
        <f>IF(AU173&lt;=PARAMETRELER!$D$6,0,BF173*0.00759)</f>
        <v>0</v>
      </c>
      <c r="BH173" s="20">
        <f t="shared" si="578"/>
        <v>17002.125</v>
      </c>
      <c r="BI173" s="21">
        <f t="shared" si="579"/>
        <v>4100.5124999999998</v>
      </c>
      <c r="BJ173" s="21">
        <f t="shared" si="580"/>
        <v>400.05</v>
      </c>
      <c r="BK173" s="22">
        <f t="shared" si="581"/>
        <v>24503.0625</v>
      </c>
      <c r="BL173" s="44">
        <f t="shared" si="582"/>
        <v>1000.125</v>
      </c>
      <c r="BM173" s="45">
        <f t="shared" si="583"/>
        <v>23502.9375</v>
      </c>
      <c r="BO173" s="3">
        <v>171</v>
      </c>
      <c r="BP173" s="3" t="str">
        <f t="shared" si="584"/>
        <v xml:space="preserve"> AD SOYAD 171</v>
      </c>
      <c r="BQ173" s="4">
        <f t="shared" si="585"/>
        <v>20002.5</v>
      </c>
      <c r="BR173" s="4">
        <f>PARAMETRELER!$D$4</f>
        <v>150018.75</v>
      </c>
      <c r="BS173" s="4">
        <f t="shared" si="586"/>
        <v>2800.3500000000004</v>
      </c>
      <c r="BT173" s="4">
        <f t="shared" si="587"/>
        <v>200.02500000000001</v>
      </c>
      <c r="BU173" s="4">
        <f t="shared" si="588"/>
        <v>17002.125</v>
      </c>
      <c r="BV173" s="4" cm="1">
        <f t="array" ref="BV173">SUMPRODUCT(--(SUM(G173,AC173,AY173,BU173)&gt;PARAMETRELER!$D$21:$D$24), (SUM(G173,AC173,AY173,BU173)-PARAMETRELER!$D$21:$D$24), {0.15;0.05;0.07;0.08})-SUM($H$2,H173,AD173,AZ173)</f>
        <v>2550.3187500000004</v>
      </c>
      <c r="BW173" s="4">
        <f>PARAMETRELER!$D$11</f>
        <v>2550.3187500000004</v>
      </c>
      <c r="BX173" s="4">
        <f t="shared" si="589"/>
        <v>68008.5</v>
      </c>
      <c r="BY173" s="4">
        <f t="shared" si="590"/>
        <v>51006.375</v>
      </c>
      <c r="BZ173" s="4">
        <f t="shared" si="591"/>
        <v>20002.5</v>
      </c>
      <c r="CA173" s="4">
        <f>PARAMETRELER!$D$6</f>
        <v>20002.5</v>
      </c>
      <c r="CB173" s="4">
        <f t="shared" si="505"/>
        <v>0</v>
      </c>
      <c r="CC173" s="4">
        <f>IF(BQ173&lt;=PARAMETRELER!$D$6,0,CB173*0.00759)</f>
        <v>0</v>
      </c>
      <c r="CD173" s="20">
        <f t="shared" si="592"/>
        <v>17002.125</v>
      </c>
      <c r="CE173" s="21">
        <f t="shared" si="593"/>
        <v>4100.5124999999998</v>
      </c>
      <c r="CF173" s="21">
        <f t="shared" si="594"/>
        <v>400.05</v>
      </c>
      <c r="CG173" s="22">
        <f t="shared" si="595"/>
        <v>24503.0625</v>
      </c>
      <c r="CH173" s="44">
        <f t="shared" si="596"/>
        <v>1000.125</v>
      </c>
      <c r="CI173" s="45">
        <f t="shared" si="597"/>
        <v>23502.9375</v>
      </c>
      <c r="CK173" s="3">
        <v>171</v>
      </c>
      <c r="CL173" s="3" t="str">
        <f t="shared" si="598"/>
        <v xml:space="preserve"> AD SOYAD 171</v>
      </c>
      <c r="CM173" s="4">
        <f t="shared" si="599"/>
        <v>20002.5</v>
      </c>
      <c r="CN173" s="4">
        <f>PARAMETRELER!$D$4</f>
        <v>150018.75</v>
      </c>
      <c r="CO173" s="4">
        <f t="shared" si="600"/>
        <v>2800.3500000000004</v>
      </c>
      <c r="CP173" s="4">
        <f t="shared" si="601"/>
        <v>200.02500000000001</v>
      </c>
      <c r="CQ173" s="4">
        <f t="shared" si="602"/>
        <v>17002.125</v>
      </c>
      <c r="CR173" s="4" cm="1">
        <f t="array" ref="CR173">SUMPRODUCT(--(SUM(G173,AC173,AY173,BU173,CQ173)&gt;PARAMETRELER!$D$21:$D$24), (SUM(G173,AC173,AY173,BU173,CQ173)-PARAMETRELER!$D$21:$D$24), {0.15;0.05;0.07;0.08})-SUM($H$2,H173,AD173,AZ173,BV173)</f>
        <v>2550.3187500000004</v>
      </c>
      <c r="CS173" s="4">
        <f>PARAMETRELER!$D$12</f>
        <v>2550.3187500000004</v>
      </c>
      <c r="CT173" s="4">
        <f t="shared" si="603"/>
        <v>85010.625</v>
      </c>
      <c r="CU173" s="4">
        <f t="shared" si="604"/>
        <v>68008.5</v>
      </c>
      <c r="CV173" s="4">
        <f t="shared" si="605"/>
        <v>20002.5</v>
      </c>
      <c r="CW173" s="4">
        <f>PARAMETRELER!$D$6</f>
        <v>20002.5</v>
      </c>
      <c r="CX173" s="4">
        <f t="shared" si="506"/>
        <v>0</v>
      </c>
      <c r="CY173" s="4">
        <f>IF(CM173&lt;=PARAMETRELER!$D$6,0,CX173*0.00759)</f>
        <v>0</v>
      </c>
      <c r="CZ173" s="20">
        <f t="shared" si="606"/>
        <v>17002.125</v>
      </c>
      <c r="DA173" s="21">
        <f t="shared" si="607"/>
        <v>4100.5124999999998</v>
      </c>
      <c r="DB173" s="21">
        <f t="shared" si="608"/>
        <v>400.05</v>
      </c>
      <c r="DC173" s="22">
        <f t="shared" si="609"/>
        <v>24503.0625</v>
      </c>
      <c r="DD173" s="44">
        <f t="shared" si="610"/>
        <v>1000.125</v>
      </c>
      <c r="DE173" s="45">
        <f t="shared" si="611"/>
        <v>23502.9375</v>
      </c>
      <c r="DG173" s="3">
        <v>171</v>
      </c>
      <c r="DH173" s="3" t="str">
        <f t="shared" si="612"/>
        <v xml:space="preserve"> AD SOYAD 171</v>
      </c>
      <c r="DI173" s="4">
        <f t="shared" si="613"/>
        <v>20002.5</v>
      </c>
      <c r="DJ173" s="4">
        <f>PARAMETRELER!$D$4</f>
        <v>150018.75</v>
      </c>
      <c r="DK173" s="4">
        <f t="shared" si="614"/>
        <v>2800.3500000000004</v>
      </c>
      <c r="DL173" s="4">
        <f t="shared" si="615"/>
        <v>200.02500000000001</v>
      </c>
      <c r="DM173" s="4">
        <f t="shared" si="616"/>
        <v>17002.125</v>
      </c>
      <c r="DN173" s="4" cm="1">
        <f t="array" ref="DN173">SUMPRODUCT(--(SUM(G173,AC173,AY173,BU173,CQ173,DM173)&gt;PARAMETRELER!$D$21:$D$24), (SUM(G173,AC173,AY173,BU173,CQ173,DM173)-PARAMETRELER!$D$21:$D$24), {0.15;0.05;0.07;0.08})-SUM($H$2,H173,AD173,AZ173,BV173,CR173)</f>
        <v>2550.3187499999985</v>
      </c>
      <c r="DO173" s="4">
        <f>PARAMETRELER!$D$13</f>
        <v>2550.3187499999985</v>
      </c>
      <c r="DP173" s="4">
        <f t="shared" si="617"/>
        <v>102012.75</v>
      </c>
      <c r="DQ173" s="4">
        <f t="shared" si="618"/>
        <v>85010.625</v>
      </c>
      <c r="DR173" s="4">
        <f t="shared" si="619"/>
        <v>20002.5</v>
      </c>
      <c r="DS173" s="4">
        <f>PARAMETRELER!$D$6</f>
        <v>20002.5</v>
      </c>
      <c r="DT173" s="4">
        <f t="shared" si="507"/>
        <v>0</v>
      </c>
      <c r="DU173" s="4">
        <f>IF(DI173&lt;=PARAMETRELER!$D$6,0,DT173*0.00759)</f>
        <v>0</v>
      </c>
      <c r="DV173" s="20">
        <f t="shared" si="620"/>
        <v>17002.125</v>
      </c>
      <c r="DW173" s="21">
        <f t="shared" si="621"/>
        <v>4100.5124999999998</v>
      </c>
      <c r="DX173" s="21">
        <f t="shared" si="622"/>
        <v>400.05</v>
      </c>
      <c r="DY173" s="22">
        <f t="shared" si="623"/>
        <v>24503.0625</v>
      </c>
      <c r="DZ173" s="44">
        <f t="shared" si="624"/>
        <v>1000.125</v>
      </c>
      <c r="EA173" s="45">
        <f t="shared" si="625"/>
        <v>23502.9375</v>
      </c>
      <c r="EC173" s="3">
        <v>171</v>
      </c>
      <c r="ED173" s="3" t="str">
        <f t="shared" si="626"/>
        <v xml:space="preserve"> AD SOYAD 171</v>
      </c>
      <c r="EE173" s="4">
        <f t="shared" si="508"/>
        <v>20002.5</v>
      </c>
      <c r="EF173" s="4">
        <f>PARAMETRELER!$D$4</f>
        <v>150018.75</v>
      </c>
      <c r="EG173" s="4">
        <f t="shared" si="509"/>
        <v>2800.3500000000004</v>
      </c>
      <c r="EH173" s="4">
        <f t="shared" si="510"/>
        <v>200.02500000000001</v>
      </c>
      <c r="EI173" s="4">
        <f t="shared" si="511"/>
        <v>17002.125</v>
      </c>
      <c r="EJ173" s="4" cm="1">
        <f t="array" ref="EJ173">SUMPRODUCT(--(SUM(G173,AC173,AY173,BU173,CQ173,DM173,EI173)&gt;PARAMETRELER!$D$21:$D$24), (SUM(G173,AC173,AY173,BU173,CQ173,DM173,EI173)-PARAMETRELER!$D$21:$D$24), {0.15;0.05;0.07;0.08})-SUM($H$2,H173,AD173,AZ173,BV173,CR173,DN173)</f>
        <v>3001.0625000000036</v>
      </c>
      <c r="EK173" s="4">
        <f>PARAMETRELER!$D$14</f>
        <v>3001.0625000000036</v>
      </c>
      <c r="EL173" s="4">
        <f t="shared" si="512"/>
        <v>119014.875</v>
      </c>
      <c r="EM173" s="4">
        <f t="shared" si="513"/>
        <v>102012.75</v>
      </c>
      <c r="EN173" s="4">
        <f t="shared" si="514"/>
        <v>20002.5</v>
      </c>
      <c r="EO173" s="4">
        <f>PARAMETRELER!$D$6</f>
        <v>20002.5</v>
      </c>
      <c r="EP173" s="4">
        <f t="shared" si="515"/>
        <v>0</v>
      </c>
      <c r="EQ173" s="4">
        <f>IF(EE173&lt;=PARAMETRELER!$D$6,0,EP173*0.00759)</f>
        <v>0</v>
      </c>
      <c r="ER173" s="20">
        <f t="shared" si="627"/>
        <v>17002.125</v>
      </c>
      <c r="ES173" s="21">
        <f t="shared" si="628"/>
        <v>4100.5124999999998</v>
      </c>
      <c r="ET173" s="21">
        <f t="shared" si="629"/>
        <v>400.05</v>
      </c>
      <c r="EU173" s="22">
        <f t="shared" si="630"/>
        <v>24503.0625</v>
      </c>
      <c r="EV173" s="44">
        <f t="shared" si="631"/>
        <v>1000.125</v>
      </c>
      <c r="EW173" s="45">
        <f t="shared" si="632"/>
        <v>23502.9375</v>
      </c>
      <c r="EY173" s="3">
        <v>171</v>
      </c>
      <c r="EZ173" s="3" t="str">
        <f t="shared" si="633"/>
        <v xml:space="preserve"> AD SOYAD 171</v>
      </c>
      <c r="FA173" s="4">
        <f t="shared" si="516"/>
        <v>20002.5</v>
      </c>
      <c r="FB173" s="4">
        <f>PARAMETRELER!$D$4</f>
        <v>150018.75</v>
      </c>
      <c r="FC173" s="4">
        <f t="shared" si="517"/>
        <v>2800.3500000000004</v>
      </c>
      <c r="FD173" s="4">
        <f t="shared" si="518"/>
        <v>200.02500000000001</v>
      </c>
      <c r="FE173" s="4">
        <f t="shared" si="519"/>
        <v>17002.125</v>
      </c>
      <c r="FF173" s="4" cm="1">
        <f t="array" ref="FF173">SUMPRODUCT(--(SUM(G173,AC173,AY173,BU173,CQ173,DM173,EI173,FE173)&gt;PARAMETRELER!$D$21:$D$24), (SUM(G173,AC173,AY173,BU173,CQ173,DM173,EI173,FE173)-PARAMETRELER!$D$21:$D$24), {0.15;0.05;0.07;0.08})-SUM($H$2,H173,AD173,AZ173,BV173,CR173,DN173,EJ173)</f>
        <v>3400.4249999999956</v>
      </c>
      <c r="FG173" s="4">
        <f>PARAMETRELER!$D$15</f>
        <v>3400.4249999999956</v>
      </c>
      <c r="FH173" s="4">
        <f t="shared" si="520"/>
        <v>136017</v>
      </c>
      <c r="FI173" s="4">
        <f t="shared" si="521"/>
        <v>119014.875</v>
      </c>
      <c r="FJ173" s="4">
        <f t="shared" si="522"/>
        <v>20002.5</v>
      </c>
      <c r="FK173" s="4">
        <f>PARAMETRELER!$D$6</f>
        <v>20002.5</v>
      </c>
      <c r="FL173" s="4">
        <f t="shared" si="523"/>
        <v>0</v>
      </c>
      <c r="FM173" s="4">
        <f>IF(FA173&lt;=PARAMETRELER!$D$6,0,FL173*0.00759)</f>
        <v>0</v>
      </c>
      <c r="FN173" s="20">
        <f t="shared" si="634"/>
        <v>17002.125</v>
      </c>
      <c r="FO173" s="21">
        <f t="shared" si="635"/>
        <v>4100.5124999999998</v>
      </c>
      <c r="FP173" s="21">
        <f t="shared" si="636"/>
        <v>400.05</v>
      </c>
      <c r="FQ173" s="22">
        <f t="shared" si="637"/>
        <v>24503.0625</v>
      </c>
      <c r="FR173" s="44">
        <f t="shared" si="638"/>
        <v>1000.125</v>
      </c>
      <c r="FS173" s="45">
        <f t="shared" si="639"/>
        <v>23502.9375</v>
      </c>
      <c r="FU173" s="3">
        <v>171</v>
      </c>
      <c r="FV173" s="3" t="str">
        <f t="shared" si="640"/>
        <v xml:space="preserve"> AD SOYAD 171</v>
      </c>
      <c r="FW173" s="4">
        <f t="shared" si="524"/>
        <v>20002.5</v>
      </c>
      <c r="FX173" s="4">
        <f>PARAMETRELER!$D$4</f>
        <v>150018.75</v>
      </c>
      <c r="FY173" s="4">
        <f t="shared" si="525"/>
        <v>2800.3500000000004</v>
      </c>
      <c r="FZ173" s="4">
        <f t="shared" si="526"/>
        <v>200.02500000000001</v>
      </c>
      <c r="GA173" s="4">
        <f t="shared" si="527"/>
        <v>17002.125</v>
      </c>
      <c r="GB173" s="4" cm="1">
        <f t="array" ref="GB173">SUMPRODUCT(--(SUM(G173,AC173,AY173,BU173,CQ173,DM173,EI173,FE173,GA173)&gt;PARAMETRELER!$D$21:$D$24), (SUM(G173,AC173,AY173,BU173,CQ173,DM173,EI173,FE173,GA173)-PARAMETRELER!$D$21:$D$24), {0.15;0.05;0.07;0.08})-SUM($H$2,H173,AD173,AZ173,BV173,CR173,DN173,EJ173,FF173)</f>
        <v>3400.4249999999993</v>
      </c>
      <c r="GC173" s="4">
        <f>PARAMETRELER!$D$16</f>
        <v>3400.4249999999993</v>
      </c>
      <c r="GD173" s="4">
        <f t="shared" si="528"/>
        <v>153019.125</v>
      </c>
      <c r="GE173" s="4">
        <f t="shared" si="529"/>
        <v>136017</v>
      </c>
      <c r="GF173" s="4">
        <f t="shared" si="530"/>
        <v>20002.5</v>
      </c>
      <c r="GG173" s="4">
        <f>PARAMETRELER!$D$6</f>
        <v>20002.5</v>
      </c>
      <c r="GH173" s="4">
        <f t="shared" si="531"/>
        <v>0</v>
      </c>
      <c r="GI173" s="4">
        <f>IF(FW173&lt;=PARAMETRELER!$D$6,0,GH173*0.00759)</f>
        <v>0</v>
      </c>
      <c r="GJ173" s="20">
        <f t="shared" si="641"/>
        <v>17002.125</v>
      </c>
      <c r="GK173" s="21">
        <f t="shared" si="642"/>
        <v>4100.5124999999998</v>
      </c>
      <c r="GL173" s="21">
        <f t="shared" si="643"/>
        <v>400.05</v>
      </c>
      <c r="GM173" s="22">
        <f t="shared" si="644"/>
        <v>24503.0625</v>
      </c>
      <c r="GN173" s="44">
        <f t="shared" si="645"/>
        <v>1000.125</v>
      </c>
      <c r="GO173" s="45">
        <f t="shared" si="646"/>
        <v>23502.9375</v>
      </c>
      <c r="GQ173" s="3">
        <v>171</v>
      </c>
      <c r="GR173" s="3" t="str">
        <f t="shared" si="647"/>
        <v xml:space="preserve"> AD SOYAD 171</v>
      </c>
      <c r="GS173" s="4">
        <f t="shared" si="532"/>
        <v>20002.5</v>
      </c>
      <c r="GT173" s="4">
        <f>PARAMETRELER!$D$4</f>
        <v>150018.75</v>
      </c>
      <c r="GU173" s="4">
        <f t="shared" si="533"/>
        <v>2800.3500000000004</v>
      </c>
      <c r="GV173" s="4">
        <f t="shared" si="534"/>
        <v>200.02500000000001</v>
      </c>
      <c r="GW173" s="4">
        <f t="shared" si="535"/>
        <v>17002.125</v>
      </c>
      <c r="GX173" s="4" cm="1">
        <f t="array" ref="GX173">SUMPRODUCT(--(SUM(G173,AC173,AY173,BU173,CQ173,DM173,EI173,FE173,GA173,GW173)&gt;PARAMETRELER!$D$21:$D$24), (SUM(G173,AC173,AY173,BU173,CQ173,DM173,EI173,FE173,GA173,GW173)-PARAMETRELER!$D$21:$D$24), {0.15;0.05;0.07;0.08})-SUM($H$2,H173,AD173,AZ173,BV173,CR173,DN173,EJ173,FF173,GB173)</f>
        <v>3400.4250000000029</v>
      </c>
      <c r="GY173" s="4">
        <f>PARAMETRELER!$D$17</f>
        <v>3400.4250000000029</v>
      </c>
      <c r="GZ173" s="4">
        <f t="shared" si="536"/>
        <v>170021.25</v>
      </c>
      <c r="HA173" s="4">
        <f t="shared" si="537"/>
        <v>153019.125</v>
      </c>
      <c r="HB173" s="4">
        <f t="shared" si="538"/>
        <v>20002.5</v>
      </c>
      <c r="HC173" s="4">
        <f>PARAMETRELER!$D$6</f>
        <v>20002.5</v>
      </c>
      <c r="HD173" s="4">
        <f t="shared" si="539"/>
        <v>0</v>
      </c>
      <c r="HE173" s="4">
        <f>IF(GS173&lt;=PARAMETRELER!$D$6,0,HD173*0.00759)</f>
        <v>0</v>
      </c>
      <c r="HF173" s="20">
        <f t="shared" si="648"/>
        <v>17002.125</v>
      </c>
      <c r="HG173" s="21">
        <f t="shared" si="649"/>
        <v>4100.5124999999998</v>
      </c>
      <c r="HH173" s="21">
        <f t="shared" si="650"/>
        <v>400.05</v>
      </c>
      <c r="HI173" s="22">
        <f t="shared" si="651"/>
        <v>24503.0625</v>
      </c>
      <c r="HJ173" s="44">
        <f t="shared" si="652"/>
        <v>1000.125</v>
      </c>
      <c r="HK173" s="45">
        <f t="shared" si="653"/>
        <v>23502.9375</v>
      </c>
      <c r="HM173" s="3">
        <v>171</v>
      </c>
      <c r="HN173" s="3" t="str">
        <f t="shared" si="654"/>
        <v xml:space="preserve"> AD SOYAD 171</v>
      </c>
      <c r="HO173" s="4">
        <f t="shared" si="540"/>
        <v>20002.5</v>
      </c>
      <c r="HP173" s="4">
        <f>PARAMETRELER!$D$4</f>
        <v>150018.75</v>
      </c>
      <c r="HQ173" s="4">
        <f t="shared" si="541"/>
        <v>2800.3500000000004</v>
      </c>
      <c r="HR173" s="4">
        <f t="shared" si="542"/>
        <v>200.02500000000001</v>
      </c>
      <c r="HS173" s="4">
        <f t="shared" si="543"/>
        <v>17002.125</v>
      </c>
      <c r="HT173" s="4" cm="1">
        <f t="array" ref="HT173">SUMPRODUCT(--(SUM(G173,AC173,AY173,BU173,CQ173,DM173,EI173,FE173,GA173,GW173,HS173)&gt;PARAMETRELER!$D$21:$D$24), (SUM(G173,AC173,AY173,BU173,CQ173,DM173,EI173,FE173,GA173,GW173,HS173)-PARAMETRELER!$D$21:$D$24), {0.15;0.05;0.07;0.08})-SUM($H$2,H173,AD173,AZ173,BV173,CR173,DN173,EJ173,FF173,GB173,GX173)</f>
        <v>3400.4249999999993</v>
      </c>
      <c r="HU173" s="4">
        <f>PARAMETRELER!$D$18</f>
        <v>3400.4249999999993</v>
      </c>
      <c r="HV173" s="4">
        <f t="shared" si="544"/>
        <v>187023.375</v>
      </c>
      <c r="HW173" s="4">
        <f t="shared" si="545"/>
        <v>170021.25</v>
      </c>
      <c r="HX173" s="4">
        <f t="shared" si="546"/>
        <v>20002.5</v>
      </c>
      <c r="HY173" s="4">
        <f>PARAMETRELER!$D$6</f>
        <v>20002.5</v>
      </c>
      <c r="HZ173" s="4">
        <f t="shared" si="547"/>
        <v>0</v>
      </c>
      <c r="IA173" s="4">
        <f>IF(HO173&lt;=PARAMETRELER!$D$6,0,HZ173*0.00759)</f>
        <v>0</v>
      </c>
      <c r="IB173" s="20">
        <f t="shared" si="655"/>
        <v>17002.125</v>
      </c>
      <c r="IC173" s="21">
        <f t="shared" si="656"/>
        <v>4100.5124999999998</v>
      </c>
      <c r="ID173" s="21">
        <f t="shared" si="657"/>
        <v>400.05</v>
      </c>
      <c r="IE173" s="22">
        <f t="shared" si="658"/>
        <v>24503.0625</v>
      </c>
      <c r="IF173" s="44">
        <f t="shared" si="659"/>
        <v>1000.125</v>
      </c>
      <c r="IG173" s="45">
        <f t="shared" si="660"/>
        <v>23502.9375</v>
      </c>
      <c r="II173" s="3">
        <v>171</v>
      </c>
      <c r="IJ173" s="3" t="str">
        <f t="shared" si="661"/>
        <v xml:space="preserve"> AD SOYAD 171</v>
      </c>
      <c r="IK173" s="4">
        <f t="shared" si="548"/>
        <v>20002.5</v>
      </c>
      <c r="IL173" s="4">
        <f>PARAMETRELER!$D$4</f>
        <v>150018.75</v>
      </c>
      <c r="IM173" s="4">
        <f t="shared" si="549"/>
        <v>2800.3500000000004</v>
      </c>
      <c r="IN173" s="4">
        <f t="shared" si="550"/>
        <v>200.02500000000001</v>
      </c>
      <c r="IO173" s="4">
        <f t="shared" si="551"/>
        <v>17002.125</v>
      </c>
      <c r="IP173" s="4" cm="1">
        <f t="array" ref="IP173">SUMPRODUCT(--(SUM(G173,AC173,AY173,BU173,CQ173,DM173,EI173,FE173,GA173,GW173,HS173,IO173)&gt;PARAMETRELER!$D$21:$D$24), (SUM(G173,AC173,AY173,BU173,CQ173,DM173,EI173,FE173,GA173,GW173,HS173,IO173)-PARAMETRELER!$D$21:$D$24), {0.15;0.05;0.07;0.08})-SUM($H$2,H173,AD173,AZ173,BV173,CR173,DN173,EJ173,FF173,GB173,GX173,HT173)</f>
        <v>3400.4249999999993</v>
      </c>
      <c r="IQ173" s="4">
        <f>PARAMETRELER!$D$19</f>
        <v>3400.4249999999993</v>
      </c>
      <c r="IR173" s="4">
        <f t="shared" si="552"/>
        <v>204025.5</v>
      </c>
      <c r="IS173" s="4">
        <f t="shared" si="553"/>
        <v>187023.375</v>
      </c>
      <c r="IT173" s="4">
        <f t="shared" si="554"/>
        <v>20002.5</v>
      </c>
      <c r="IU173" s="4">
        <f>PARAMETRELER!$D$6</f>
        <v>20002.5</v>
      </c>
      <c r="IV173" s="4">
        <f t="shared" si="555"/>
        <v>0</v>
      </c>
      <c r="IW173" s="4">
        <f>IF(IK173&lt;=PARAMETRELER!$D$6,0,IV173*0.00759)</f>
        <v>0</v>
      </c>
      <c r="IX173" s="20">
        <f t="shared" si="662"/>
        <v>17002.125</v>
      </c>
      <c r="IY173" s="21">
        <f t="shared" si="663"/>
        <v>4100.5124999999998</v>
      </c>
      <c r="IZ173" s="21">
        <f t="shared" si="664"/>
        <v>400.05</v>
      </c>
      <c r="JA173" s="22">
        <f t="shared" si="665"/>
        <v>24503.0625</v>
      </c>
      <c r="JB173" s="44">
        <f t="shared" si="666"/>
        <v>1000.125</v>
      </c>
      <c r="JC173" s="45">
        <f t="shared" si="667"/>
        <v>23502.9375</v>
      </c>
    </row>
    <row r="174" spans="1:263" ht="15.6" x14ac:dyDescent="0.3">
      <c r="A174" s="2">
        <v>172</v>
      </c>
      <c r="B174" s="2" t="str">
        <f>'YILLIK MALİYET RAPORU'!B174</f>
        <v xml:space="preserve"> AD SOYAD 172</v>
      </c>
      <c r="C174" s="7">
        <f>'YILLIK MALİYET RAPORU'!C174</f>
        <v>20002.5</v>
      </c>
      <c r="D174" s="11">
        <f>PARAMETRELER!$D$4</f>
        <v>150018.75</v>
      </c>
      <c r="E174" s="7">
        <f t="shared" si="491"/>
        <v>2800.3500000000004</v>
      </c>
      <c r="F174" s="7">
        <f t="shared" si="492"/>
        <v>200.02500000000001</v>
      </c>
      <c r="G174" s="7">
        <f t="shared" si="493"/>
        <v>17002.125</v>
      </c>
      <c r="H174" s="7" cm="1">
        <f t="array" ref="H174">SUMPRODUCT(--(SUM(G174:G174)&gt;PARAMETRELER!$D$21:$D$24), (SUM(G174:G174)-PARAMETRELER!$D$21:$D$24), {0.15;0.05;0.07;0.08})-SUM($H$2:$H$2)</f>
        <v>2550.3187499999999</v>
      </c>
      <c r="I174" s="7">
        <f>PARAMETRELER!$D$8</f>
        <v>2550.3187499999999</v>
      </c>
      <c r="J174" s="7">
        <f t="shared" si="556"/>
        <v>17002.125</v>
      </c>
      <c r="K174" s="7">
        <v>0</v>
      </c>
      <c r="L174" s="7">
        <f t="shared" si="494"/>
        <v>20002.5</v>
      </c>
      <c r="M174" s="5">
        <f>PARAMETRELER!$D$6</f>
        <v>20002.5</v>
      </c>
      <c r="N174" s="7">
        <f t="shared" si="502"/>
        <v>0</v>
      </c>
      <c r="O174" s="7">
        <f>IF(C174&lt;=PARAMETRELER!$D$6,0,N174*0.00759)</f>
        <v>0</v>
      </c>
      <c r="P174" s="20">
        <f t="shared" si="495"/>
        <v>17002.125</v>
      </c>
      <c r="Q174" s="21">
        <f t="shared" si="496"/>
        <v>4100.5124999999998</v>
      </c>
      <c r="R174" s="21">
        <f t="shared" si="497"/>
        <v>400.05</v>
      </c>
      <c r="S174" s="20">
        <f t="shared" si="498"/>
        <v>24503.0625</v>
      </c>
      <c r="T174" s="44">
        <f t="shared" si="499"/>
        <v>1000.125</v>
      </c>
      <c r="U174" s="45">
        <f t="shared" si="557"/>
        <v>23502.9375</v>
      </c>
      <c r="W174" s="2">
        <v>172</v>
      </c>
      <c r="X174" s="2" t="str">
        <f t="shared" si="500"/>
        <v xml:space="preserve"> AD SOYAD 172</v>
      </c>
      <c r="Y174" s="7">
        <f t="shared" si="501"/>
        <v>20002.5</v>
      </c>
      <c r="Z174" s="11">
        <f>PARAMETRELER!$D$4</f>
        <v>150018.75</v>
      </c>
      <c r="AA174" s="7">
        <f t="shared" si="558"/>
        <v>2800.3500000000004</v>
      </c>
      <c r="AB174" s="7">
        <f t="shared" si="559"/>
        <v>200.02500000000001</v>
      </c>
      <c r="AC174" s="7">
        <f t="shared" si="560"/>
        <v>17002.125</v>
      </c>
      <c r="AD174" s="7" cm="1">
        <f t="array" ref="AD174">SUMPRODUCT(--(SUM(G174,AC174)&gt;PARAMETRELER!$D$21:$D$24), (SUM(G174,AC174)-PARAMETRELER!$D$21:$D$24), {0.15;0.05;0.07;0.08})-SUM($H$2,H174)</f>
        <v>2550.3187499999999</v>
      </c>
      <c r="AE174" s="7">
        <f>PARAMETRELER!$D$9</f>
        <v>2550.3187499999999</v>
      </c>
      <c r="AF174" s="7">
        <f t="shared" si="561"/>
        <v>34004.25</v>
      </c>
      <c r="AG174" s="7">
        <f t="shared" si="562"/>
        <v>17002.125</v>
      </c>
      <c r="AH174" s="7">
        <f t="shared" si="563"/>
        <v>20002.5</v>
      </c>
      <c r="AI174" s="5">
        <f>PARAMETRELER!$D$6</f>
        <v>20002.5</v>
      </c>
      <c r="AJ174" s="7">
        <f t="shared" si="503"/>
        <v>0</v>
      </c>
      <c r="AK174" s="7">
        <f>IF(Y174&lt;=PARAMETRELER!$D$6,0,AJ174*0.00759)</f>
        <v>0</v>
      </c>
      <c r="AL174" s="20">
        <f t="shared" si="564"/>
        <v>17002.125</v>
      </c>
      <c r="AM174" s="21">
        <f t="shared" si="565"/>
        <v>4100.5124999999998</v>
      </c>
      <c r="AN174" s="21">
        <f t="shared" si="566"/>
        <v>400.05</v>
      </c>
      <c r="AO174" s="20">
        <f t="shared" si="567"/>
        <v>24503.0625</v>
      </c>
      <c r="AP174" s="44">
        <f t="shared" si="568"/>
        <v>1000.125</v>
      </c>
      <c r="AQ174" s="45">
        <f t="shared" si="569"/>
        <v>23502.9375</v>
      </c>
      <c r="AS174" s="2">
        <v>172</v>
      </c>
      <c r="AT174" s="2" t="str">
        <f t="shared" si="570"/>
        <v xml:space="preserve"> AD SOYAD 172</v>
      </c>
      <c r="AU174" s="7">
        <f t="shared" si="571"/>
        <v>20002.5</v>
      </c>
      <c r="AV174" s="11">
        <f>PARAMETRELER!$D$4</f>
        <v>150018.75</v>
      </c>
      <c r="AW174" s="7">
        <f t="shared" si="572"/>
        <v>2800.3500000000004</v>
      </c>
      <c r="AX174" s="7">
        <f t="shared" si="573"/>
        <v>200.02500000000001</v>
      </c>
      <c r="AY174" s="7">
        <f t="shared" si="574"/>
        <v>17002.125</v>
      </c>
      <c r="AZ174" s="7" cm="1">
        <f t="array" ref="AZ174">SUMPRODUCT(--(SUM(G174,AC174,AY174)&gt;PARAMETRELER!$D$21:$D$24), (SUM(G174,AC174,AY174)-PARAMETRELER!$D$21:$D$24), {0.15;0.05;0.07;0.08})-SUM($H$2,H174,AD174)</f>
        <v>2550.3187499999995</v>
      </c>
      <c r="BA174" s="7">
        <f>PARAMETRELER!$D$10</f>
        <v>2550.3187499999995</v>
      </c>
      <c r="BB174" s="7">
        <f t="shared" si="575"/>
        <v>51006.375</v>
      </c>
      <c r="BC174" s="7">
        <f t="shared" si="576"/>
        <v>34004.25</v>
      </c>
      <c r="BD174" s="7">
        <f t="shared" si="577"/>
        <v>20002.5</v>
      </c>
      <c r="BE174" s="5">
        <f>PARAMETRELER!$D$6</f>
        <v>20002.5</v>
      </c>
      <c r="BF174" s="7">
        <f t="shared" si="504"/>
        <v>0</v>
      </c>
      <c r="BG174" s="7">
        <f>IF(AU174&lt;=PARAMETRELER!$D$6,0,BF174*0.00759)</f>
        <v>0</v>
      </c>
      <c r="BH174" s="20">
        <f t="shared" si="578"/>
        <v>17002.125</v>
      </c>
      <c r="BI174" s="21">
        <f t="shared" si="579"/>
        <v>4100.5124999999998</v>
      </c>
      <c r="BJ174" s="21">
        <f t="shared" si="580"/>
        <v>400.05</v>
      </c>
      <c r="BK174" s="20">
        <f t="shared" si="581"/>
        <v>24503.0625</v>
      </c>
      <c r="BL174" s="44">
        <f t="shared" si="582"/>
        <v>1000.125</v>
      </c>
      <c r="BM174" s="45">
        <f t="shared" si="583"/>
        <v>23502.9375</v>
      </c>
      <c r="BO174" s="2">
        <v>172</v>
      </c>
      <c r="BP174" s="2" t="str">
        <f t="shared" si="584"/>
        <v xml:space="preserve"> AD SOYAD 172</v>
      </c>
      <c r="BQ174" s="7">
        <f t="shared" si="585"/>
        <v>20002.5</v>
      </c>
      <c r="BR174" s="11">
        <f>PARAMETRELER!$D$4</f>
        <v>150018.75</v>
      </c>
      <c r="BS174" s="7">
        <f t="shared" si="586"/>
        <v>2800.3500000000004</v>
      </c>
      <c r="BT174" s="7">
        <f t="shared" si="587"/>
        <v>200.02500000000001</v>
      </c>
      <c r="BU174" s="7">
        <f t="shared" si="588"/>
        <v>17002.125</v>
      </c>
      <c r="BV174" s="7" cm="1">
        <f t="array" ref="BV174">SUMPRODUCT(--(SUM(G174,AC174,AY174,BU174)&gt;PARAMETRELER!$D$21:$D$24), (SUM(G174,AC174,AY174,BU174)-PARAMETRELER!$D$21:$D$24), {0.15;0.05;0.07;0.08})-SUM($H$2,H174,AD174,AZ174)</f>
        <v>2550.3187500000004</v>
      </c>
      <c r="BW174" s="7">
        <f>PARAMETRELER!$D$11</f>
        <v>2550.3187500000004</v>
      </c>
      <c r="BX174" s="7">
        <f t="shared" si="589"/>
        <v>68008.5</v>
      </c>
      <c r="BY174" s="7">
        <f t="shared" si="590"/>
        <v>51006.375</v>
      </c>
      <c r="BZ174" s="7">
        <f t="shared" si="591"/>
        <v>20002.5</v>
      </c>
      <c r="CA174" s="5">
        <f>PARAMETRELER!$D$6</f>
        <v>20002.5</v>
      </c>
      <c r="CB174" s="7">
        <f t="shared" si="505"/>
        <v>0</v>
      </c>
      <c r="CC174" s="7">
        <f>IF(BQ174&lt;=PARAMETRELER!$D$6,0,CB174*0.00759)</f>
        <v>0</v>
      </c>
      <c r="CD174" s="20">
        <f t="shared" si="592"/>
        <v>17002.125</v>
      </c>
      <c r="CE174" s="21">
        <f t="shared" si="593"/>
        <v>4100.5124999999998</v>
      </c>
      <c r="CF174" s="21">
        <f t="shared" si="594"/>
        <v>400.05</v>
      </c>
      <c r="CG174" s="20">
        <f t="shared" si="595"/>
        <v>24503.0625</v>
      </c>
      <c r="CH174" s="44">
        <f t="shared" si="596"/>
        <v>1000.125</v>
      </c>
      <c r="CI174" s="45">
        <f t="shared" si="597"/>
        <v>23502.9375</v>
      </c>
      <c r="CK174" s="2">
        <v>172</v>
      </c>
      <c r="CL174" s="2" t="str">
        <f t="shared" si="598"/>
        <v xml:space="preserve"> AD SOYAD 172</v>
      </c>
      <c r="CM174" s="7">
        <f t="shared" si="599"/>
        <v>20002.5</v>
      </c>
      <c r="CN174" s="11">
        <f>PARAMETRELER!$D$4</f>
        <v>150018.75</v>
      </c>
      <c r="CO174" s="7">
        <f t="shared" si="600"/>
        <v>2800.3500000000004</v>
      </c>
      <c r="CP174" s="7">
        <f t="shared" si="601"/>
        <v>200.02500000000001</v>
      </c>
      <c r="CQ174" s="7">
        <f t="shared" si="602"/>
        <v>17002.125</v>
      </c>
      <c r="CR174" s="7" cm="1">
        <f t="array" ref="CR174">SUMPRODUCT(--(SUM(G174,AC174,AY174,BU174,CQ174)&gt;PARAMETRELER!$D$21:$D$24), (SUM(G174,AC174,AY174,BU174,CQ174)-PARAMETRELER!$D$21:$D$24), {0.15;0.05;0.07;0.08})-SUM($H$2,H174,AD174,AZ174,BV174)</f>
        <v>2550.3187500000004</v>
      </c>
      <c r="CS174" s="7">
        <f>PARAMETRELER!$D$12</f>
        <v>2550.3187500000004</v>
      </c>
      <c r="CT174" s="7">
        <f t="shared" si="603"/>
        <v>85010.625</v>
      </c>
      <c r="CU174" s="7">
        <f t="shared" si="604"/>
        <v>68008.5</v>
      </c>
      <c r="CV174" s="7">
        <f t="shared" si="605"/>
        <v>20002.5</v>
      </c>
      <c r="CW174" s="5">
        <f>PARAMETRELER!$D$6</f>
        <v>20002.5</v>
      </c>
      <c r="CX174" s="7">
        <f t="shared" si="506"/>
        <v>0</v>
      </c>
      <c r="CY174" s="7">
        <f>IF(CM174&lt;=PARAMETRELER!$D$6,0,CX174*0.00759)</f>
        <v>0</v>
      </c>
      <c r="CZ174" s="20">
        <f t="shared" si="606"/>
        <v>17002.125</v>
      </c>
      <c r="DA174" s="21">
        <f t="shared" si="607"/>
        <v>4100.5124999999998</v>
      </c>
      <c r="DB174" s="21">
        <f t="shared" si="608"/>
        <v>400.05</v>
      </c>
      <c r="DC174" s="20">
        <f t="shared" si="609"/>
        <v>24503.0625</v>
      </c>
      <c r="DD174" s="44">
        <f t="shared" si="610"/>
        <v>1000.125</v>
      </c>
      <c r="DE174" s="45">
        <f t="shared" si="611"/>
        <v>23502.9375</v>
      </c>
      <c r="DG174" s="2">
        <v>172</v>
      </c>
      <c r="DH174" s="2" t="str">
        <f t="shared" si="612"/>
        <v xml:space="preserve"> AD SOYAD 172</v>
      </c>
      <c r="DI174" s="7">
        <f t="shared" si="613"/>
        <v>20002.5</v>
      </c>
      <c r="DJ174" s="11">
        <f>PARAMETRELER!$D$4</f>
        <v>150018.75</v>
      </c>
      <c r="DK174" s="7">
        <f t="shared" si="614"/>
        <v>2800.3500000000004</v>
      </c>
      <c r="DL174" s="7">
        <f t="shared" si="615"/>
        <v>200.02500000000001</v>
      </c>
      <c r="DM174" s="7">
        <f t="shared" si="616"/>
        <v>17002.125</v>
      </c>
      <c r="DN174" s="7" cm="1">
        <f t="array" ref="DN174">SUMPRODUCT(--(SUM(G174,AC174,AY174,BU174,CQ174,DM174)&gt;PARAMETRELER!$D$21:$D$24), (SUM(G174,AC174,AY174,BU174,CQ174,DM174)-PARAMETRELER!$D$21:$D$24), {0.15;0.05;0.07;0.08})-SUM($H$2,H174,AD174,AZ174,BV174,CR174)</f>
        <v>2550.3187499999985</v>
      </c>
      <c r="DO174" s="7">
        <f>PARAMETRELER!$D$13</f>
        <v>2550.3187499999985</v>
      </c>
      <c r="DP174" s="7">
        <f t="shared" si="617"/>
        <v>102012.75</v>
      </c>
      <c r="DQ174" s="7">
        <f t="shared" si="618"/>
        <v>85010.625</v>
      </c>
      <c r="DR174" s="7">
        <f t="shared" si="619"/>
        <v>20002.5</v>
      </c>
      <c r="DS174" s="5">
        <f>PARAMETRELER!$D$6</f>
        <v>20002.5</v>
      </c>
      <c r="DT174" s="7">
        <f t="shared" si="507"/>
        <v>0</v>
      </c>
      <c r="DU174" s="7">
        <f>IF(DI174&lt;=PARAMETRELER!$D$6,0,DT174*0.00759)</f>
        <v>0</v>
      </c>
      <c r="DV174" s="20">
        <f t="shared" si="620"/>
        <v>17002.125</v>
      </c>
      <c r="DW174" s="21">
        <f t="shared" si="621"/>
        <v>4100.5124999999998</v>
      </c>
      <c r="DX174" s="21">
        <f t="shared" si="622"/>
        <v>400.05</v>
      </c>
      <c r="DY174" s="20">
        <f t="shared" si="623"/>
        <v>24503.0625</v>
      </c>
      <c r="DZ174" s="44">
        <f t="shared" si="624"/>
        <v>1000.125</v>
      </c>
      <c r="EA174" s="45">
        <f t="shared" si="625"/>
        <v>23502.9375</v>
      </c>
      <c r="EC174" s="2">
        <v>172</v>
      </c>
      <c r="ED174" s="2" t="str">
        <f t="shared" si="626"/>
        <v xml:space="preserve"> AD SOYAD 172</v>
      </c>
      <c r="EE174" s="7">
        <f t="shared" si="508"/>
        <v>20002.5</v>
      </c>
      <c r="EF174" s="11">
        <f>PARAMETRELER!$D$4</f>
        <v>150018.75</v>
      </c>
      <c r="EG174" s="7">
        <f t="shared" si="509"/>
        <v>2800.3500000000004</v>
      </c>
      <c r="EH174" s="7">
        <f t="shared" si="510"/>
        <v>200.02500000000001</v>
      </c>
      <c r="EI174" s="7">
        <f t="shared" si="511"/>
        <v>17002.125</v>
      </c>
      <c r="EJ174" s="7" cm="1">
        <f t="array" ref="EJ174">SUMPRODUCT(--(SUM(G174,AC174,AY174,BU174,CQ174,DM174,EI174)&gt;PARAMETRELER!$D$21:$D$24), (SUM(G174,AC174,AY174,BU174,CQ174,DM174,EI174)-PARAMETRELER!$D$21:$D$24), {0.15;0.05;0.07;0.08})-SUM($H$2,H174,AD174,AZ174,BV174,CR174,DN174)</f>
        <v>3001.0625000000036</v>
      </c>
      <c r="EK174" s="7">
        <f>PARAMETRELER!$D$14</f>
        <v>3001.0625000000036</v>
      </c>
      <c r="EL174" s="7">
        <f t="shared" si="512"/>
        <v>119014.875</v>
      </c>
      <c r="EM174" s="7">
        <f t="shared" si="513"/>
        <v>102012.75</v>
      </c>
      <c r="EN174" s="7">
        <f t="shared" si="514"/>
        <v>20002.5</v>
      </c>
      <c r="EO174" s="5">
        <f>PARAMETRELER!$D$6</f>
        <v>20002.5</v>
      </c>
      <c r="EP174" s="7">
        <f t="shared" si="515"/>
        <v>0</v>
      </c>
      <c r="EQ174" s="7">
        <f>IF(EE174&lt;=PARAMETRELER!$D$6,0,EP174*0.00759)</f>
        <v>0</v>
      </c>
      <c r="ER174" s="20">
        <f t="shared" si="627"/>
        <v>17002.125</v>
      </c>
      <c r="ES174" s="21">
        <f t="shared" si="628"/>
        <v>4100.5124999999998</v>
      </c>
      <c r="ET174" s="21">
        <f t="shared" si="629"/>
        <v>400.05</v>
      </c>
      <c r="EU174" s="20">
        <f t="shared" si="630"/>
        <v>24503.0625</v>
      </c>
      <c r="EV174" s="44">
        <f t="shared" si="631"/>
        <v>1000.125</v>
      </c>
      <c r="EW174" s="45">
        <f t="shared" si="632"/>
        <v>23502.9375</v>
      </c>
      <c r="EY174" s="2">
        <v>172</v>
      </c>
      <c r="EZ174" s="2" t="str">
        <f t="shared" si="633"/>
        <v xml:space="preserve"> AD SOYAD 172</v>
      </c>
      <c r="FA174" s="7">
        <f t="shared" si="516"/>
        <v>20002.5</v>
      </c>
      <c r="FB174" s="11">
        <f>PARAMETRELER!$D$4</f>
        <v>150018.75</v>
      </c>
      <c r="FC174" s="7">
        <f t="shared" si="517"/>
        <v>2800.3500000000004</v>
      </c>
      <c r="FD174" s="7">
        <f t="shared" si="518"/>
        <v>200.02500000000001</v>
      </c>
      <c r="FE174" s="7">
        <f t="shared" si="519"/>
        <v>17002.125</v>
      </c>
      <c r="FF174" s="7" cm="1">
        <f t="array" ref="FF174">SUMPRODUCT(--(SUM(G174,AC174,AY174,BU174,CQ174,DM174,EI174,FE174)&gt;PARAMETRELER!$D$21:$D$24), (SUM(G174,AC174,AY174,BU174,CQ174,DM174,EI174,FE174)-PARAMETRELER!$D$21:$D$24), {0.15;0.05;0.07;0.08})-SUM($H$2,H174,AD174,AZ174,BV174,CR174,DN174,EJ174)</f>
        <v>3400.4249999999956</v>
      </c>
      <c r="FG174" s="7">
        <f>PARAMETRELER!$D$15</f>
        <v>3400.4249999999956</v>
      </c>
      <c r="FH174" s="7">
        <f t="shared" si="520"/>
        <v>136017</v>
      </c>
      <c r="FI174" s="7">
        <f t="shared" si="521"/>
        <v>119014.875</v>
      </c>
      <c r="FJ174" s="7">
        <f t="shared" si="522"/>
        <v>20002.5</v>
      </c>
      <c r="FK174" s="5">
        <f>PARAMETRELER!$D$6</f>
        <v>20002.5</v>
      </c>
      <c r="FL174" s="7">
        <f t="shared" si="523"/>
        <v>0</v>
      </c>
      <c r="FM174" s="7">
        <f>IF(FA174&lt;=PARAMETRELER!$D$6,0,FL174*0.00759)</f>
        <v>0</v>
      </c>
      <c r="FN174" s="20">
        <f t="shared" si="634"/>
        <v>17002.125</v>
      </c>
      <c r="FO174" s="21">
        <f t="shared" si="635"/>
        <v>4100.5124999999998</v>
      </c>
      <c r="FP174" s="21">
        <f t="shared" si="636"/>
        <v>400.05</v>
      </c>
      <c r="FQ174" s="20">
        <f t="shared" si="637"/>
        <v>24503.0625</v>
      </c>
      <c r="FR174" s="44">
        <f t="shared" si="638"/>
        <v>1000.125</v>
      </c>
      <c r="FS174" s="45">
        <f t="shared" si="639"/>
        <v>23502.9375</v>
      </c>
      <c r="FU174" s="2">
        <v>172</v>
      </c>
      <c r="FV174" s="2" t="str">
        <f t="shared" si="640"/>
        <v xml:space="preserve"> AD SOYAD 172</v>
      </c>
      <c r="FW174" s="7">
        <f t="shared" si="524"/>
        <v>20002.5</v>
      </c>
      <c r="FX174" s="11">
        <f>PARAMETRELER!$D$4</f>
        <v>150018.75</v>
      </c>
      <c r="FY174" s="7">
        <f t="shared" si="525"/>
        <v>2800.3500000000004</v>
      </c>
      <c r="FZ174" s="7">
        <f t="shared" si="526"/>
        <v>200.02500000000001</v>
      </c>
      <c r="GA174" s="7">
        <f t="shared" si="527"/>
        <v>17002.125</v>
      </c>
      <c r="GB174" s="7" cm="1">
        <f t="array" ref="GB174">SUMPRODUCT(--(SUM(G174,AC174,AY174,BU174,CQ174,DM174,EI174,FE174,GA174)&gt;PARAMETRELER!$D$21:$D$24), (SUM(G174,AC174,AY174,BU174,CQ174,DM174,EI174,FE174,GA174)-PARAMETRELER!$D$21:$D$24), {0.15;0.05;0.07;0.08})-SUM($H$2,H174,AD174,AZ174,BV174,CR174,DN174,EJ174,FF174)</f>
        <v>3400.4249999999993</v>
      </c>
      <c r="GC174" s="7">
        <f>PARAMETRELER!$D$16</f>
        <v>3400.4249999999993</v>
      </c>
      <c r="GD174" s="7">
        <f t="shared" si="528"/>
        <v>153019.125</v>
      </c>
      <c r="GE174" s="7">
        <f t="shared" si="529"/>
        <v>136017</v>
      </c>
      <c r="GF174" s="7">
        <f t="shared" si="530"/>
        <v>20002.5</v>
      </c>
      <c r="GG174" s="5">
        <f>PARAMETRELER!$D$6</f>
        <v>20002.5</v>
      </c>
      <c r="GH174" s="7">
        <f t="shared" si="531"/>
        <v>0</v>
      </c>
      <c r="GI174" s="7">
        <f>IF(FW174&lt;=PARAMETRELER!$D$6,0,GH174*0.00759)</f>
        <v>0</v>
      </c>
      <c r="GJ174" s="20">
        <f t="shared" si="641"/>
        <v>17002.125</v>
      </c>
      <c r="GK174" s="21">
        <f t="shared" si="642"/>
        <v>4100.5124999999998</v>
      </c>
      <c r="GL174" s="21">
        <f t="shared" si="643"/>
        <v>400.05</v>
      </c>
      <c r="GM174" s="20">
        <f t="shared" si="644"/>
        <v>24503.0625</v>
      </c>
      <c r="GN174" s="44">
        <f t="shared" si="645"/>
        <v>1000.125</v>
      </c>
      <c r="GO174" s="45">
        <f t="shared" si="646"/>
        <v>23502.9375</v>
      </c>
      <c r="GQ174" s="2">
        <v>172</v>
      </c>
      <c r="GR174" s="2" t="str">
        <f t="shared" si="647"/>
        <v xml:space="preserve"> AD SOYAD 172</v>
      </c>
      <c r="GS174" s="7">
        <f t="shared" si="532"/>
        <v>20002.5</v>
      </c>
      <c r="GT174" s="11">
        <f>PARAMETRELER!$D$4</f>
        <v>150018.75</v>
      </c>
      <c r="GU174" s="7">
        <f t="shared" si="533"/>
        <v>2800.3500000000004</v>
      </c>
      <c r="GV174" s="7">
        <f t="shared" si="534"/>
        <v>200.02500000000001</v>
      </c>
      <c r="GW174" s="7">
        <f t="shared" si="535"/>
        <v>17002.125</v>
      </c>
      <c r="GX174" s="7" cm="1">
        <f t="array" ref="GX174">SUMPRODUCT(--(SUM(G174,AC174,AY174,BU174,CQ174,DM174,EI174,FE174,GA174,GW174)&gt;PARAMETRELER!$D$21:$D$24), (SUM(G174,AC174,AY174,BU174,CQ174,DM174,EI174,FE174,GA174,GW174)-PARAMETRELER!$D$21:$D$24), {0.15;0.05;0.07;0.08})-SUM($H$2,H174,AD174,AZ174,BV174,CR174,DN174,EJ174,FF174,GB174)</f>
        <v>3400.4250000000029</v>
      </c>
      <c r="GY174" s="7">
        <f>PARAMETRELER!$D$17</f>
        <v>3400.4250000000029</v>
      </c>
      <c r="GZ174" s="7">
        <f t="shared" si="536"/>
        <v>170021.25</v>
      </c>
      <c r="HA174" s="7">
        <f t="shared" si="537"/>
        <v>153019.125</v>
      </c>
      <c r="HB174" s="7">
        <f t="shared" si="538"/>
        <v>20002.5</v>
      </c>
      <c r="HC174" s="5">
        <f>PARAMETRELER!$D$6</f>
        <v>20002.5</v>
      </c>
      <c r="HD174" s="7">
        <f t="shared" si="539"/>
        <v>0</v>
      </c>
      <c r="HE174" s="7">
        <f>IF(GS174&lt;=PARAMETRELER!$D$6,0,HD174*0.00759)</f>
        <v>0</v>
      </c>
      <c r="HF174" s="20">
        <f t="shared" si="648"/>
        <v>17002.125</v>
      </c>
      <c r="HG174" s="21">
        <f t="shared" si="649"/>
        <v>4100.5124999999998</v>
      </c>
      <c r="HH174" s="21">
        <f t="shared" si="650"/>
        <v>400.05</v>
      </c>
      <c r="HI174" s="20">
        <f t="shared" si="651"/>
        <v>24503.0625</v>
      </c>
      <c r="HJ174" s="44">
        <f t="shared" si="652"/>
        <v>1000.125</v>
      </c>
      <c r="HK174" s="45">
        <f t="shared" si="653"/>
        <v>23502.9375</v>
      </c>
      <c r="HM174" s="2">
        <v>172</v>
      </c>
      <c r="HN174" s="2" t="str">
        <f t="shared" si="654"/>
        <v xml:space="preserve"> AD SOYAD 172</v>
      </c>
      <c r="HO174" s="7">
        <f t="shared" si="540"/>
        <v>20002.5</v>
      </c>
      <c r="HP174" s="11">
        <f>PARAMETRELER!$D$4</f>
        <v>150018.75</v>
      </c>
      <c r="HQ174" s="7">
        <f t="shared" si="541"/>
        <v>2800.3500000000004</v>
      </c>
      <c r="HR174" s="7">
        <f t="shared" si="542"/>
        <v>200.02500000000001</v>
      </c>
      <c r="HS174" s="7">
        <f t="shared" si="543"/>
        <v>17002.125</v>
      </c>
      <c r="HT174" s="7" cm="1">
        <f t="array" ref="HT174">SUMPRODUCT(--(SUM(G174,AC174,AY174,BU174,CQ174,DM174,EI174,FE174,GA174,GW174,HS174)&gt;PARAMETRELER!$D$21:$D$24), (SUM(G174,AC174,AY174,BU174,CQ174,DM174,EI174,FE174,GA174,GW174,HS174)-PARAMETRELER!$D$21:$D$24), {0.15;0.05;0.07;0.08})-SUM($H$2,H174,AD174,AZ174,BV174,CR174,DN174,EJ174,FF174,GB174,GX174)</f>
        <v>3400.4249999999993</v>
      </c>
      <c r="HU174" s="7">
        <f>PARAMETRELER!$D$18</f>
        <v>3400.4249999999993</v>
      </c>
      <c r="HV174" s="7">
        <f t="shared" si="544"/>
        <v>187023.375</v>
      </c>
      <c r="HW174" s="7">
        <f t="shared" si="545"/>
        <v>170021.25</v>
      </c>
      <c r="HX174" s="7">
        <f t="shared" si="546"/>
        <v>20002.5</v>
      </c>
      <c r="HY174" s="5">
        <f>PARAMETRELER!$D$6</f>
        <v>20002.5</v>
      </c>
      <c r="HZ174" s="7">
        <f t="shared" si="547"/>
        <v>0</v>
      </c>
      <c r="IA174" s="7">
        <f>IF(HO174&lt;=PARAMETRELER!$D$6,0,HZ174*0.00759)</f>
        <v>0</v>
      </c>
      <c r="IB174" s="20">
        <f t="shared" si="655"/>
        <v>17002.125</v>
      </c>
      <c r="IC174" s="21">
        <f t="shared" si="656"/>
        <v>4100.5124999999998</v>
      </c>
      <c r="ID174" s="21">
        <f t="shared" si="657"/>
        <v>400.05</v>
      </c>
      <c r="IE174" s="20">
        <f t="shared" si="658"/>
        <v>24503.0625</v>
      </c>
      <c r="IF174" s="44">
        <f t="shared" si="659"/>
        <v>1000.125</v>
      </c>
      <c r="IG174" s="45">
        <f t="shared" si="660"/>
        <v>23502.9375</v>
      </c>
      <c r="II174" s="2">
        <v>172</v>
      </c>
      <c r="IJ174" s="2" t="str">
        <f t="shared" si="661"/>
        <v xml:space="preserve"> AD SOYAD 172</v>
      </c>
      <c r="IK174" s="7">
        <f t="shared" si="548"/>
        <v>20002.5</v>
      </c>
      <c r="IL174" s="11">
        <f>PARAMETRELER!$D$4</f>
        <v>150018.75</v>
      </c>
      <c r="IM174" s="7">
        <f t="shared" si="549"/>
        <v>2800.3500000000004</v>
      </c>
      <c r="IN174" s="7">
        <f t="shared" si="550"/>
        <v>200.02500000000001</v>
      </c>
      <c r="IO174" s="7">
        <f t="shared" si="551"/>
        <v>17002.125</v>
      </c>
      <c r="IP174" s="7" cm="1">
        <f t="array" ref="IP174">SUMPRODUCT(--(SUM(G174,AC174,AY174,BU174,CQ174,DM174,EI174,FE174,GA174,GW174,HS174,IO174)&gt;PARAMETRELER!$D$21:$D$24), (SUM(G174,AC174,AY174,BU174,CQ174,DM174,EI174,FE174,GA174,GW174,HS174,IO174)-PARAMETRELER!$D$21:$D$24), {0.15;0.05;0.07;0.08})-SUM($H$2,H174,AD174,AZ174,BV174,CR174,DN174,EJ174,FF174,GB174,GX174,HT174)</f>
        <v>3400.4249999999993</v>
      </c>
      <c r="IQ174" s="7">
        <f>PARAMETRELER!$D$19</f>
        <v>3400.4249999999993</v>
      </c>
      <c r="IR174" s="7">
        <f t="shared" si="552"/>
        <v>204025.5</v>
      </c>
      <c r="IS174" s="7">
        <f t="shared" si="553"/>
        <v>187023.375</v>
      </c>
      <c r="IT174" s="7">
        <f t="shared" si="554"/>
        <v>20002.5</v>
      </c>
      <c r="IU174" s="5">
        <f>PARAMETRELER!$D$6</f>
        <v>20002.5</v>
      </c>
      <c r="IV174" s="7">
        <f t="shared" si="555"/>
        <v>0</v>
      </c>
      <c r="IW174" s="7">
        <f>IF(IK174&lt;=PARAMETRELER!$D$6,0,IV174*0.00759)</f>
        <v>0</v>
      </c>
      <c r="IX174" s="20">
        <f t="shared" si="662"/>
        <v>17002.125</v>
      </c>
      <c r="IY174" s="21">
        <f t="shared" si="663"/>
        <v>4100.5124999999998</v>
      </c>
      <c r="IZ174" s="21">
        <f t="shared" si="664"/>
        <v>400.05</v>
      </c>
      <c r="JA174" s="20">
        <f t="shared" si="665"/>
        <v>24503.0625</v>
      </c>
      <c r="JB174" s="44">
        <f t="shared" si="666"/>
        <v>1000.125</v>
      </c>
      <c r="JC174" s="45">
        <f t="shared" si="667"/>
        <v>23502.9375</v>
      </c>
    </row>
    <row r="175" spans="1:263" ht="15.6" x14ac:dyDescent="0.3">
      <c r="A175" s="3">
        <v>173</v>
      </c>
      <c r="B175" s="3" t="str">
        <f>'YILLIK MALİYET RAPORU'!B175</f>
        <v xml:space="preserve"> AD SOYAD 173</v>
      </c>
      <c r="C175" s="4">
        <f>'YILLIK MALİYET RAPORU'!C175</f>
        <v>20002.5</v>
      </c>
      <c r="D175" s="4">
        <f>PARAMETRELER!$D$4</f>
        <v>150018.75</v>
      </c>
      <c r="E175" s="4">
        <f t="shared" si="491"/>
        <v>2800.3500000000004</v>
      </c>
      <c r="F175" s="4">
        <f t="shared" si="492"/>
        <v>200.02500000000001</v>
      </c>
      <c r="G175" s="4">
        <f t="shared" si="493"/>
        <v>17002.125</v>
      </c>
      <c r="H175" s="4" cm="1">
        <f t="array" ref="H175">SUMPRODUCT(--(SUM(G175:G175)&gt;PARAMETRELER!$D$21:$D$24), (SUM(G175:G175)-PARAMETRELER!$D$21:$D$24), {0.15;0.05;0.07;0.08})-SUM($H$2:$H$2)</f>
        <v>2550.3187499999999</v>
      </c>
      <c r="I175" s="4">
        <f>PARAMETRELER!$D$8</f>
        <v>2550.3187499999999</v>
      </c>
      <c r="J175" s="4">
        <f t="shared" si="556"/>
        <v>17002.125</v>
      </c>
      <c r="K175" s="4">
        <v>0</v>
      </c>
      <c r="L175" s="4">
        <f t="shared" si="494"/>
        <v>20002.5</v>
      </c>
      <c r="M175" s="4">
        <f>PARAMETRELER!$D$6</f>
        <v>20002.5</v>
      </c>
      <c r="N175" s="4">
        <f t="shared" si="502"/>
        <v>0</v>
      </c>
      <c r="O175" s="4">
        <f>IF(C175&lt;=PARAMETRELER!$D$6,0,N175*0.00759)</f>
        <v>0</v>
      </c>
      <c r="P175" s="20">
        <f t="shared" si="495"/>
        <v>17002.125</v>
      </c>
      <c r="Q175" s="21">
        <f t="shared" si="496"/>
        <v>4100.5124999999998</v>
      </c>
      <c r="R175" s="21">
        <f t="shared" si="497"/>
        <v>400.05</v>
      </c>
      <c r="S175" s="22">
        <f t="shared" si="498"/>
        <v>24503.0625</v>
      </c>
      <c r="T175" s="44">
        <f t="shared" si="499"/>
        <v>1000.125</v>
      </c>
      <c r="U175" s="45">
        <f t="shared" si="557"/>
        <v>23502.9375</v>
      </c>
      <c r="W175" s="3">
        <v>173</v>
      </c>
      <c r="X175" s="3" t="str">
        <f t="shared" si="500"/>
        <v xml:space="preserve"> AD SOYAD 173</v>
      </c>
      <c r="Y175" s="4">
        <f t="shared" si="501"/>
        <v>20002.5</v>
      </c>
      <c r="Z175" s="4">
        <f>PARAMETRELER!$D$4</f>
        <v>150018.75</v>
      </c>
      <c r="AA175" s="4">
        <f t="shared" si="558"/>
        <v>2800.3500000000004</v>
      </c>
      <c r="AB175" s="4">
        <f t="shared" si="559"/>
        <v>200.02500000000001</v>
      </c>
      <c r="AC175" s="4">
        <f t="shared" si="560"/>
        <v>17002.125</v>
      </c>
      <c r="AD175" s="4" cm="1">
        <f t="array" ref="AD175">SUMPRODUCT(--(SUM(G175,AC175)&gt;PARAMETRELER!$D$21:$D$24), (SUM(G175,AC175)-PARAMETRELER!$D$21:$D$24), {0.15;0.05;0.07;0.08})-SUM($H$2,H175)</f>
        <v>2550.3187499999999</v>
      </c>
      <c r="AE175" s="4">
        <f>PARAMETRELER!$D$9</f>
        <v>2550.3187499999999</v>
      </c>
      <c r="AF175" s="4">
        <f t="shared" si="561"/>
        <v>34004.25</v>
      </c>
      <c r="AG175" s="4">
        <f t="shared" si="562"/>
        <v>17002.125</v>
      </c>
      <c r="AH175" s="4">
        <f t="shared" si="563"/>
        <v>20002.5</v>
      </c>
      <c r="AI175" s="4">
        <f>PARAMETRELER!$D$6</f>
        <v>20002.5</v>
      </c>
      <c r="AJ175" s="4">
        <f t="shared" si="503"/>
        <v>0</v>
      </c>
      <c r="AK175" s="4">
        <f>IF(Y175&lt;=PARAMETRELER!$D$6,0,AJ175*0.00759)</f>
        <v>0</v>
      </c>
      <c r="AL175" s="20">
        <f t="shared" si="564"/>
        <v>17002.125</v>
      </c>
      <c r="AM175" s="21">
        <f t="shared" si="565"/>
        <v>4100.5124999999998</v>
      </c>
      <c r="AN175" s="21">
        <f t="shared" si="566"/>
        <v>400.05</v>
      </c>
      <c r="AO175" s="22">
        <f t="shared" si="567"/>
        <v>24503.0625</v>
      </c>
      <c r="AP175" s="44">
        <f t="shared" si="568"/>
        <v>1000.125</v>
      </c>
      <c r="AQ175" s="45">
        <f t="shared" si="569"/>
        <v>23502.9375</v>
      </c>
      <c r="AS175" s="3">
        <v>173</v>
      </c>
      <c r="AT175" s="3" t="str">
        <f t="shared" si="570"/>
        <v xml:space="preserve"> AD SOYAD 173</v>
      </c>
      <c r="AU175" s="4">
        <f t="shared" si="571"/>
        <v>20002.5</v>
      </c>
      <c r="AV175" s="4">
        <f>PARAMETRELER!$D$4</f>
        <v>150018.75</v>
      </c>
      <c r="AW175" s="4">
        <f t="shared" si="572"/>
        <v>2800.3500000000004</v>
      </c>
      <c r="AX175" s="4">
        <f t="shared" si="573"/>
        <v>200.02500000000001</v>
      </c>
      <c r="AY175" s="4">
        <f t="shared" si="574"/>
        <v>17002.125</v>
      </c>
      <c r="AZ175" s="4" cm="1">
        <f t="array" ref="AZ175">SUMPRODUCT(--(SUM(G175,AC175,AY175)&gt;PARAMETRELER!$D$21:$D$24), (SUM(G175,AC175,AY175)-PARAMETRELER!$D$21:$D$24), {0.15;0.05;0.07;0.08})-SUM($H$2,H175,AD175)</f>
        <v>2550.3187499999995</v>
      </c>
      <c r="BA175" s="4">
        <f>PARAMETRELER!$D$10</f>
        <v>2550.3187499999995</v>
      </c>
      <c r="BB175" s="4">
        <f t="shared" si="575"/>
        <v>51006.375</v>
      </c>
      <c r="BC175" s="4">
        <f t="shared" si="576"/>
        <v>34004.25</v>
      </c>
      <c r="BD175" s="4">
        <f t="shared" si="577"/>
        <v>20002.5</v>
      </c>
      <c r="BE175" s="4">
        <f>PARAMETRELER!$D$6</f>
        <v>20002.5</v>
      </c>
      <c r="BF175" s="4">
        <f t="shared" si="504"/>
        <v>0</v>
      </c>
      <c r="BG175" s="4">
        <f>IF(AU175&lt;=PARAMETRELER!$D$6,0,BF175*0.00759)</f>
        <v>0</v>
      </c>
      <c r="BH175" s="20">
        <f t="shared" si="578"/>
        <v>17002.125</v>
      </c>
      <c r="BI175" s="21">
        <f t="shared" si="579"/>
        <v>4100.5124999999998</v>
      </c>
      <c r="BJ175" s="21">
        <f t="shared" si="580"/>
        <v>400.05</v>
      </c>
      <c r="BK175" s="22">
        <f t="shared" si="581"/>
        <v>24503.0625</v>
      </c>
      <c r="BL175" s="44">
        <f t="shared" si="582"/>
        <v>1000.125</v>
      </c>
      <c r="BM175" s="45">
        <f t="shared" si="583"/>
        <v>23502.9375</v>
      </c>
      <c r="BO175" s="3">
        <v>173</v>
      </c>
      <c r="BP175" s="3" t="str">
        <f t="shared" si="584"/>
        <v xml:space="preserve"> AD SOYAD 173</v>
      </c>
      <c r="BQ175" s="4">
        <f t="shared" si="585"/>
        <v>20002.5</v>
      </c>
      <c r="BR175" s="4">
        <f>PARAMETRELER!$D$4</f>
        <v>150018.75</v>
      </c>
      <c r="BS175" s="4">
        <f t="shared" si="586"/>
        <v>2800.3500000000004</v>
      </c>
      <c r="BT175" s="4">
        <f t="shared" si="587"/>
        <v>200.02500000000001</v>
      </c>
      <c r="BU175" s="4">
        <f t="shared" si="588"/>
        <v>17002.125</v>
      </c>
      <c r="BV175" s="4" cm="1">
        <f t="array" ref="BV175">SUMPRODUCT(--(SUM(G175,AC175,AY175,BU175)&gt;PARAMETRELER!$D$21:$D$24), (SUM(G175,AC175,AY175,BU175)-PARAMETRELER!$D$21:$D$24), {0.15;0.05;0.07;0.08})-SUM($H$2,H175,AD175,AZ175)</f>
        <v>2550.3187500000004</v>
      </c>
      <c r="BW175" s="4">
        <f>PARAMETRELER!$D$11</f>
        <v>2550.3187500000004</v>
      </c>
      <c r="BX175" s="4">
        <f t="shared" si="589"/>
        <v>68008.5</v>
      </c>
      <c r="BY175" s="4">
        <f t="shared" si="590"/>
        <v>51006.375</v>
      </c>
      <c r="BZ175" s="4">
        <f t="shared" si="591"/>
        <v>20002.5</v>
      </c>
      <c r="CA175" s="4">
        <f>PARAMETRELER!$D$6</f>
        <v>20002.5</v>
      </c>
      <c r="CB175" s="4">
        <f t="shared" si="505"/>
        <v>0</v>
      </c>
      <c r="CC175" s="4">
        <f>IF(BQ175&lt;=PARAMETRELER!$D$6,0,CB175*0.00759)</f>
        <v>0</v>
      </c>
      <c r="CD175" s="20">
        <f t="shared" si="592"/>
        <v>17002.125</v>
      </c>
      <c r="CE175" s="21">
        <f t="shared" si="593"/>
        <v>4100.5124999999998</v>
      </c>
      <c r="CF175" s="21">
        <f t="shared" si="594"/>
        <v>400.05</v>
      </c>
      <c r="CG175" s="22">
        <f t="shared" si="595"/>
        <v>24503.0625</v>
      </c>
      <c r="CH175" s="44">
        <f t="shared" si="596"/>
        <v>1000.125</v>
      </c>
      <c r="CI175" s="45">
        <f t="shared" si="597"/>
        <v>23502.9375</v>
      </c>
      <c r="CK175" s="3">
        <v>173</v>
      </c>
      <c r="CL175" s="3" t="str">
        <f t="shared" si="598"/>
        <v xml:space="preserve"> AD SOYAD 173</v>
      </c>
      <c r="CM175" s="4">
        <f t="shared" si="599"/>
        <v>20002.5</v>
      </c>
      <c r="CN175" s="4">
        <f>PARAMETRELER!$D$4</f>
        <v>150018.75</v>
      </c>
      <c r="CO175" s="4">
        <f t="shared" si="600"/>
        <v>2800.3500000000004</v>
      </c>
      <c r="CP175" s="4">
        <f t="shared" si="601"/>
        <v>200.02500000000001</v>
      </c>
      <c r="CQ175" s="4">
        <f t="shared" si="602"/>
        <v>17002.125</v>
      </c>
      <c r="CR175" s="4" cm="1">
        <f t="array" ref="CR175">SUMPRODUCT(--(SUM(G175,AC175,AY175,BU175,CQ175)&gt;PARAMETRELER!$D$21:$D$24), (SUM(G175,AC175,AY175,BU175,CQ175)-PARAMETRELER!$D$21:$D$24), {0.15;0.05;0.07;0.08})-SUM($H$2,H175,AD175,AZ175,BV175)</f>
        <v>2550.3187500000004</v>
      </c>
      <c r="CS175" s="4">
        <f>PARAMETRELER!$D$12</f>
        <v>2550.3187500000004</v>
      </c>
      <c r="CT175" s="4">
        <f t="shared" si="603"/>
        <v>85010.625</v>
      </c>
      <c r="CU175" s="4">
        <f t="shared" si="604"/>
        <v>68008.5</v>
      </c>
      <c r="CV175" s="4">
        <f t="shared" si="605"/>
        <v>20002.5</v>
      </c>
      <c r="CW175" s="4">
        <f>PARAMETRELER!$D$6</f>
        <v>20002.5</v>
      </c>
      <c r="CX175" s="4">
        <f t="shared" si="506"/>
        <v>0</v>
      </c>
      <c r="CY175" s="4">
        <f>IF(CM175&lt;=PARAMETRELER!$D$6,0,CX175*0.00759)</f>
        <v>0</v>
      </c>
      <c r="CZ175" s="20">
        <f t="shared" si="606"/>
        <v>17002.125</v>
      </c>
      <c r="DA175" s="21">
        <f t="shared" si="607"/>
        <v>4100.5124999999998</v>
      </c>
      <c r="DB175" s="21">
        <f t="shared" si="608"/>
        <v>400.05</v>
      </c>
      <c r="DC175" s="22">
        <f t="shared" si="609"/>
        <v>24503.0625</v>
      </c>
      <c r="DD175" s="44">
        <f t="shared" si="610"/>
        <v>1000.125</v>
      </c>
      <c r="DE175" s="45">
        <f t="shared" si="611"/>
        <v>23502.9375</v>
      </c>
      <c r="DG175" s="3">
        <v>173</v>
      </c>
      <c r="DH175" s="3" t="str">
        <f t="shared" si="612"/>
        <v xml:space="preserve"> AD SOYAD 173</v>
      </c>
      <c r="DI175" s="4">
        <f t="shared" si="613"/>
        <v>20002.5</v>
      </c>
      <c r="DJ175" s="4">
        <f>PARAMETRELER!$D$4</f>
        <v>150018.75</v>
      </c>
      <c r="DK175" s="4">
        <f t="shared" si="614"/>
        <v>2800.3500000000004</v>
      </c>
      <c r="DL175" s="4">
        <f t="shared" si="615"/>
        <v>200.02500000000001</v>
      </c>
      <c r="DM175" s="4">
        <f t="shared" si="616"/>
        <v>17002.125</v>
      </c>
      <c r="DN175" s="4" cm="1">
        <f t="array" ref="DN175">SUMPRODUCT(--(SUM(G175,AC175,AY175,BU175,CQ175,DM175)&gt;PARAMETRELER!$D$21:$D$24), (SUM(G175,AC175,AY175,BU175,CQ175,DM175)-PARAMETRELER!$D$21:$D$24), {0.15;0.05;0.07;0.08})-SUM($H$2,H175,AD175,AZ175,BV175,CR175)</f>
        <v>2550.3187499999985</v>
      </c>
      <c r="DO175" s="4">
        <f>PARAMETRELER!$D$13</f>
        <v>2550.3187499999985</v>
      </c>
      <c r="DP175" s="4">
        <f t="shared" si="617"/>
        <v>102012.75</v>
      </c>
      <c r="DQ175" s="4">
        <f t="shared" si="618"/>
        <v>85010.625</v>
      </c>
      <c r="DR175" s="4">
        <f t="shared" si="619"/>
        <v>20002.5</v>
      </c>
      <c r="DS175" s="4">
        <f>PARAMETRELER!$D$6</f>
        <v>20002.5</v>
      </c>
      <c r="DT175" s="4">
        <f t="shared" si="507"/>
        <v>0</v>
      </c>
      <c r="DU175" s="4">
        <f>IF(DI175&lt;=PARAMETRELER!$D$6,0,DT175*0.00759)</f>
        <v>0</v>
      </c>
      <c r="DV175" s="20">
        <f t="shared" si="620"/>
        <v>17002.125</v>
      </c>
      <c r="DW175" s="21">
        <f t="shared" si="621"/>
        <v>4100.5124999999998</v>
      </c>
      <c r="DX175" s="21">
        <f t="shared" si="622"/>
        <v>400.05</v>
      </c>
      <c r="DY175" s="22">
        <f t="shared" si="623"/>
        <v>24503.0625</v>
      </c>
      <c r="DZ175" s="44">
        <f t="shared" si="624"/>
        <v>1000.125</v>
      </c>
      <c r="EA175" s="45">
        <f t="shared" si="625"/>
        <v>23502.9375</v>
      </c>
      <c r="EC175" s="3">
        <v>173</v>
      </c>
      <c r="ED175" s="3" t="str">
        <f t="shared" si="626"/>
        <v xml:space="preserve"> AD SOYAD 173</v>
      </c>
      <c r="EE175" s="4">
        <f t="shared" si="508"/>
        <v>20002.5</v>
      </c>
      <c r="EF175" s="4">
        <f>PARAMETRELER!$D$4</f>
        <v>150018.75</v>
      </c>
      <c r="EG175" s="4">
        <f t="shared" si="509"/>
        <v>2800.3500000000004</v>
      </c>
      <c r="EH175" s="4">
        <f t="shared" si="510"/>
        <v>200.02500000000001</v>
      </c>
      <c r="EI175" s="4">
        <f t="shared" si="511"/>
        <v>17002.125</v>
      </c>
      <c r="EJ175" s="4" cm="1">
        <f t="array" ref="EJ175">SUMPRODUCT(--(SUM(G175,AC175,AY175,BU175,CQ175,DM175,EI175)&gt;PARAMETRELER!$D$21:$D$24), (SUM(G175,AC175,AY175,BU175,CQ175,DM175,EI175)-PARAMETRELER!$D$21:$D$24), {0.15;0.05;0.07;0.08})-SUM($H$2,H175,AD175,AZ175,BV175,CR175,DN175)</f>
        <v>3001.0625000000036</v>
      </c>
      <c r="EK175" s="4">
        <f>PARAMETRELER!$D$14</f>
        <v>3001.0625000000036</v>
      </c>
      <c r="EL175" s="4">
        <f t="shared" si="512"/>
        <v>119014.875</v>
      </c>
      <c r="EM175" s="4">
        <f t="shared" si="513"/>
        <v>102012.75</v>
      </c>
      <c r="EN175" s="4">
        <f t="shared" si="514"/>
        <v>20002.5</v>
      </c>
      <c r="EO175" s="4">
        <f>PARAMETRELER!$D$6</f>
        <v>20002.5</v>
      </c>
      <c r="EP175" s="4">
        <f t="shared" si="515"/>
        <v>0</v>
      </c>
      <c r="EQ175" s="4">
        <f>IF(EE175&lt;=PARAMETRELER!$D$6,0,EP175*0.00759)</f>
        <v>0</v>
      </c>
      <c r="ER175" s="20">
        <f t="shared" si="627"/>
        <v>17002.125</v>
      </c>
      <c r="ES175" s="21">
        <f t="shared" si="628"/>
        <v>4100.5124999999998</v>
      </c>
      <c r="ET175" s="21">
        <f t="shared" si="629"/>
        <v>400.05</v>
      </c>
      <c r="EU175" s="22">
        <f t="shared" si="630"/>
        <v>24503.0625</v>
      </c>
      <c r="EV175" s="44">
        <f t="shared" si="631"/>
        <v>1000.125</v>
      </c>
      <c r="EW175" s="45">
        <f t="shared" si="632"/>
        <v>23502.9375</v>
      </c>
      <c r="EY175" s="3">
        <v>173</v>
      </c>
      <c r="EZ175" s="3" t="str">
        <f t="shared" si="633"/>
        <v xml:space="preserve"> AD SOYAD 173</v>
      </c>
      <c r="FA175" s="4">
        <f t="shared" si="516"/>
        <v>20002.5</v>
      </c>
      <c r="FB175" s="4">
        <f>PARAMETRELER!$D$4</f>
        <v>150018.75</v>
      </c>
      <c r="FC175" s="4">
        <f t="shared" si="517"/>
        <v>2800.3500000000004</v>
      </c>
      <c r="FD175" s="4">
        <f t="shared" si="518"/>
        <v>200.02500000000001</v>
      </c>
      <c r="FE175" s="4">
        <f t="shared" si="519"/>
        <v>17002.125</v>
      </c>
      <c r="FF175" s="4" cm="1">
        <f t="array" ref="FF175">SUMPRODUCT(--(SUM(G175,AC175,AY175,BU175,CQ175,DM175,EI175,FE175)&gt;PARAMETRELER!$D$21:$D$24), (SUM(G175,AC175,AY175,BU175,CQ175,DM175,EI175,FE175)-PARAMETRELER!$D$21:$D$24), {0.15;0.05;0.07;0.08})-SUM($H$2,H175,AD175,AZ175,BV175,CR175,DN175,EJ175)</f>
        <v>3400.4249999999956</v>
      </c>
      <c r="FG175" s="4">
        <f>PARAMETRELER!$D$15</f>
        <v>3400.4249999999956</v>
      </c>
      <c r="FH175" s="4">
        <f t="shared" si="520"/>
        <v>136017</v>
      </c>
      <c r="FI175" s="4">
        <f t="shared" si="521"/>
        <v>119014.875</v>
      </c>
      <c r="FJ175" s="4">
        <f t="shared" si="522"/>
        <v>20002.5</v>
      </c>
      <c r="FK175" s="4">
        <f>PARAMETRELER!$D$6</f>
        <v>20002.5</v>
      </c>
      <c r="FL175" s="4">
        <f t="shared" si="523"/>
        <v>0</v>
      </c>
      <c r="FM175" s="4">
        <f>IF(FA175&lt;=PARAMETRELER!$D$6,0,FL175*0.00759)</f>
        <v>0</v>
      </c>
      <c r="FN175" s="20">
        <f t="shared" si="634"/>
        <v>17002.125</v>
      </c>
      <c r="FO175" s="21">
        <f t="shared" si="635"/>
        <v>4100.5124999999998</v>
      </c>
      <c r="FP175" s="21">
        <f t="shared" si="636"/>
        <v>400.05</v>
      </c>
      <c r="FQ175" s="22">
        <f t="shared" si="637"/>
        <v>24503.0625</v>
      </c>
      <c r="FR175" s="44">
        <f t="shared" si="638"/>
        <v>1000.125</v>
      </c>
      <c r="FS175" s="45">
        <f t="shared" si="639"/>
        <v>23502.9375</v>
      </c>
      <c r="FU175" s="3">
        <v>173</v>
      </c>
      <c r="FV175" s="3" t="str">
        <f t="shared" si="640"/>
        <v xml:space="preserve"> AD SOYAD 173</v>
      </c>
      <c r="FW175" s="4">
        <f t="shared" si="524"/>
        <v>20002.5</v>
      </c>
      <c r="FX175" s="4">
        <f>PARAMETRELER!$D$4</f>
        <v>150018.75</v>
      </c>
      <c r="FY175" s="4">
        <f t="shared" si="525"/>
        <v>2800.3500000000004</v>
      </c>
      <c r="FZ175" s="4">
        <f t="shared" si="526"/>
        <v>200.02500000000001</v>
      </c>
      <c r="GA175" s="4">
        <f t="shared" si="527"/>
        <v>17002.125</v>
      </c>
      <c r="GB175" s="4" cm="1">
        <f t="array" ref="GB175">SUMPRODUCT(--(SUM(G175,AC175,AY175,BU175,CQ175,DM175,EI175,FE175,GA175)&gt;PARAMETRELER!$D$21:$D$24), (SUM(G175,AC175,AY175,BU175,CQ175,DM175,EI175,FE175,GA175)-PARAMETRELER!$D$21:$D$24), {0.15;0.05;0.07;0.08})-SUM($H$2,H175,AD175,AZ175,BV175,CR175,DN175,EJ175,FF175)</f>
        <v>3400.4249999999993</v>
      </c>
      <c r="GC175" s="4">
        <f>PARAMETRELER!$D$16</f>
        <v>3400.4249999999993</v>
      </c>
      <c r="GD175" s="4">
        <f t="shared" si="528"/>
        <v>153019.125</v>
      </c>
      <c r="GE175" s="4">
        <f t="shared" si="529"/>
        <v>136017</v>
      </c>
      <c r="GF175" s="4">
        <f t="shared" si="530"/>
        <v>20002.5</v>
      </c>
      <c r="GG175" s="4">
        <f>PARAMETRELER!$D$6</f>
        <v>20002.5</v>
      </c>
      <c r="GH175" s="4">
        <f t="shared" si="531"/>
        <v>0</v>
      </c>
      <c r="GI175" s="4">
        <f>IF(FW175&lt;=PARAMETRELER!$D$6,0,GH175*0.00759)</f>
        <v>0</v>
      </c>
      <c r="GJ175" s="20">
        <f t="shared" si="641"/>
        <v>17002.125</v>
      </c>
      <c r="GK175" s="21">
        <f t="shared" si="642"/>
        <v>4100.5124999999998</v>
      </c>
      <c r="GL175" s="21">
        <f t="shared" si="643"/>
        <v>400.05</v>
      </c>
      <c r="GM175" s="22">
        <f t="shared" si="644"/>
        <v>24503.0625</v>
      </c>
      <c r="GN175" s="44">
        <f t="shared" si="645"/>
        <v>1000.125</v>
      </c>
      <c r="GO175" s="45">
        <f t="shared" si="646"/>
        <v>23502.9375</v>
      </c>
      <c r="GQ175" s="3">
        <v>173</v>
      </c>
      <c r="GR175" s="3" t="str">
        <f t="shared" si="647"/>
        <v xml:space="preserve"> AD SOYAD 173</v>
      </c>
      <c r="GS175" s="4">
        <f t="shared" si="532"/>
        <v>20002.5</v>
      </c>
      <c r="GT175" s="4">
        <f>PARAMETRELER!$D$4</f>
        <v>150018.75</v>
      </c>
      <c r="GU175" s="4">
        <f t="shared" si="533"/>
        <v>2800.3500000000004</v>
      </c>
      <c r="GV175" s="4">
        <f t="shared" si="534"/>
        <v>200.02500000000001</v>
      </c>
      <c r="GW175" s="4">
        <f t="shared" si="535"/>
        <v>17002.125</v>
      </c>
      <c r="GX175" s="4" cm="1">
        <f t="array" ref="GX175">SUMPRODUCT(--(SUM(G175,AC175,AY175,BU175,CQ175,DM175,EI175,FE175,GA175,GW175)&gt;PARAMETRELER!$D$21:$D$24), (SUM(G175,AC175,AY175,BU175,CQ175,DM175,EI175,FE175,GA175,GW175)-PARAMETRELER!$D$21:$D$24), {0.15;0.05;0.07;0.08})-SUM($H$2,H175,AD175,AZ175,BV175,CR175,DN175,EJ175,FF175,GB175)</f>
        <v>3400.4250000000029</v>
      </c>
      <c r="GY175" s="4">
        <f>PARAMETRELER!$D$17</f>
        <v>3400.4250000000029</v>
      </c>
      <c r="GZ175" s="4">
        <f t="shared" si="536"/>
        <v>170021.25</v>
      </c>
      <c r="HA175" s="4">
        <f t="shared" si="537"/>
        <v>153019.125</v>
      </c>
      <c r="HB175" s="4">
        <f t="shared" si="538"/>
        <v>20002.5</v>
      </c>
      <c r="HC175" s="4">
        <f>PARAMETRELER!$D$6</f>
        <v>20002.5</v>
      </c>
      <c r="HD175" s="4">
        <f t="shared" si="539"/>
        <v>0</v>
      </c>
      <c r="HE175" s="4">
        <f>IF(GS175&lt;=PARAMETRELER!$D$6,0,HD175*0.00759)</f>
        <v>0</v>
      </c>
      <c r="HF175" s="20">
        <f t="shared" si="648"/>
        <v>17002.125</v>
      </c>
      <c r="HG175" s="21">
        <f t="shared" si="649"/>
        <v>4100.5124999999998</v>
      </c>
      <c r="HH175" s="21">
        <f t="shared" si="650"/>
        <v>400.05</v>
      </c>
      <c r="HI175" s="22">
        <f t="shared" si="651"/>
        <v>24503.0625</v>
      </c>
      <c r="HJ175" s="44">
        <f t="shared" si="652"/>
        <v>1000.125</v>
      </c>
      <c r="HK175" s="45">
        <f t="shared" si="653"/>
        <v>23502.9375</v>
      </c>
      <c r="HM175" s="3">
        <v>173</v>
      </c>
      <c r="HN175" s="3" t="str">
        <f t="shared" si="654"/>
        <v xml:space="preserve"> AD SOYAD 173</v>
      </c>
      <c r="HO175" s="4">
        <f t="shared" si="540"/>
        <v>20002.5</v>
      </c>
      <c r="HP175" s="4">
        <f>PARAMETRELER!$D$4</f>
        <v>150018.75</v>
      </c>
      <c r="HQ175" s="4">
        <f t="shared" si="541"/>
        <v>2800.3500000000004</v>
      </c>
      <c r="HR175" s="4">
        <f t="shared" si="542"/>
        <v>200.02500000000001</v>
      </c>
      <c r="HS175" s="4">
        <f t="shared" si="543"/>
        <v>17002.125</v>
      </c>
      <c r="HT175" s="4" cm="1">
        <f t="array" ref="HT175">SUMPRODUCT(--(SUM(G175,AC175,AY175,BU175,CQ175,DM175,EI175,FE175,GA175,GW175,HS175)&gt;PARAMETRELER!$D$21:$D$24), (SUM(G175,AC175,AY175,BU175,CQ175,DM175,EI175,FE175,GA175,GW175,HS175)-PARAMETRELER!$D$21:$D$24), {0.15;0.05;0.07;0.08})-SUM($H$2,H175,AD175,AZ175,BV175,CR175,DN175,EJ175,FF175,GB175,GX175)</f>
        <v>3400.4249999999993</v>
      </c>
      <c r="HU175" s="4">
        <f>PARAMETRELER!$D$18</f>
        <v>3400.4249999999993</v>
      </c>
      <c r="HV175" s="4">
        <f t="shared" si="544"/>
        <v>187023.375</v>
      </c>
      <c r="HW175" s="4">
        <f t="shared" si="545"/>
        <v>170021.25</v>
      </c>
      <c r="HX175" s="4">
        <f t="shared" si="546"/>
        <v>20002.5</v>
      </c>
      <c r="HY175" s="4">
        <f>PARAMETRELER!$D$6</f>
        <v>20002.5</v>
      </c>
      <c r="HZ175" s="4">
        <f t="shared" si="547"/>
        <v>0</v>
      </c>
      <c r="IA175" s="4">
        <f>IF(HO175&lt;=PARAMETRELER!$D$6,0,HZ175*0.00759)</f>
        <v>0</v>
      </c>
      <c r="IB175" s="20">
        <f t="shared" si="655"/>
        <v>17002.125</v>
      </c>
      <c r="IC175" s="21">
        <f t="shared" si="656"/>
        <v>4100.5124999999998</v>
      </c>
      <c r="ID175" s="21">
        <f t="shared" si="657"/>
        <v>400.05</v>
      </c>
      <c r="IE175" s="22">
        <f t="shared" si="658"/>
        <v>24503.0625</v>
      </c>
      <c r="IF175" s="44">
        <f t="shared" si="659"/>
        <v>1000.125</v>
      </c>
      <c r="IG175" s="45">
        <f t="shared" si="660"/>
        <v>23502.9375</v>
      </c>
      <c r="II175" s="3">
        <v>173</v>
      </c>
      <c r="IJ175" s="3" t="str">
        <f t="shared" si="661"/>
        <v xml:space="preserve"> AD SOYAD 173</v>
      </c>
      <c r="IK175" s="4">
        <f t="shared" si="548"/>
        <v>20002.5</v>
      </c>
      <c r="IL175" s="4">
        <f>PARAMETRELER!$D$4</f>
        <v>150018.75</v>
      </c>
      <c r="IM175" s="4">
        <f t="shared" si="549"/>
        <v>2800.3500000000004</v>
      </c>
      <c r="IN175" s="4">
        <f t="shared" si="550"/>
        <v>200.02500000000001</v>
      </c>
      <c r="IO175" s="4">
        <f t="shared" si="551"/>
        <v>17002.125</v>
      </c>
      <c r="IP175" s="4" cm="1">
        <f t="array" ref="IP175">SUMPRODUCT(--(SUM(G175,AC175,AY175,BU175,CQ175,DM175,EI175,FE175,GA175,GW175,HS175,IO175)&gt;PARAMETRELER!$D$21:$D$24), (SUM(G175,AC175,AY175,BU175,CQ175,DM175,EI175,FE175,GA175,GW175,HS175,IO175)-PARAMETRELER!$D$21:$D$24), {0.15;0.05;0.07;0.08})-SUM($H$2,H175,AD175,AZ175,BV175,CR175,DN175,EJ175,FF175,GB175,GX175,HT175)</f>
        <v>3400.4249999999993</v>
      </c>
      <c r="IQ175" s="4">
        <f>PARAMETRELER!$D$19</f>
        <v>3400.4249999999993</v>
      </c>
      <c r="IR175" s="4">
        <f t="shared" si="552"/>
        <v>204025.5</v>
      </c>
      <c r="IS175" s="4">
        <f t="shared" si="553"/>
        <v>187023.375</v>
      </c>
      <c r="IT175" s="4">
        <f t="shared" si="554"/>
        <v>20002.5</v>
      </c>
      <c r="IU175" s="4">
        <f>PARAMETRELER!$D$6</f>
        <v>20002.5</v>
      </c>
      <c r="IV175" s="4">
        <f t="shared" si="555"/>
        <v>0</v>
      </c>
      <c r="IW175" s="4">
        <f>IF(IK175&lt;=PARAMETRELER!$D$6,0,IV175*0.00759)</f>
        <v>0</v>
      </c>
      <c r="IX175" s="20">
        <f t="shared" si="662"/>
        <v>17002.125</v>
      </c>
      <c r="IY175" s="21">
        <f t="shared" si="663"/>
        <v>4100.5124999999998</v>
      </c>
      <c r="IZ175" s="21">
        <f t="shared" si="664"/>
        <v>400.05</v>
      </c>
      <c r="JA175" s="22">
        <f t="shared" si="665"/>
        <v>24503.0625</v>
      </c>
      <c r="JB175" s="44">
        <f t="shared" si="666"/>
        <v>1000.125</v>
      </c>
      <c r="JC175" s="45">
        <f t="shared" si="667"/>
        <v>23502.9375</v>
      </c>
    </row>
    <row r="176" spans="1:263" ht="15.6" x14ac:dyDescent="0.3">
      <c r="A176" s="2">
        <v>174</v>
      </c>
      <c r="B176" s="2" t="str">
        <f>'YILLIK MALİYET RAPORU'!B176</f>
        <v xml:space="preserve"> AD SOYAD 174</v>
      </c>
      <c r="C176" s="7">
        <f>'YILLIK MALİYET RAPORU'!C176</f>
        <v>20002.5</v>
      </c>
      <c r="D176" s="11">
        <f>PARAMETRELER!$D$4</f>
        <v>150018.75</v>
      </c>
      <c r="E176" s="7">
        <f t="shared" si="491"/>
        <v>2800.3500000000004</v>
      </c>
      <c r="F176" s="7">
        <f t="shared" si="492"/>
        <v>200.02500000000001</v>
      </c>
      <c r="G176" s="7">
        <f t="shared" si="493"/>
        <v>17002.125</v>
      </c>
      <c r="H176" s="7" cm="1">
        <f t="array" ref="H176">SUMPRODUCT(--(SUM(G176:G176)&gt;PARAMETRELER!$D$21:$D$24), (SUM(G176:G176)-PARAMETRELER!$D$21:$D$24), {0.15;0.05;0.07;0.08})-SUM($H$2:$H$2)</f>
        <v>2550.3187499999999</v>
      </c>
      <c r="I176" s="7">
        <f>PARAMETRELER!$D$8</f>
        <v>2550.3187499999999</v>
      </c>
      <c r="J176" s="7">
        <f t="shared" si="556"/>
        <v>17002.125</v>
      </c>
      <c r="K176" s="7">
        <v>0</v>
      </c>
      <c r="L176" s="7">
        <f t="shared" si="494"/>
        <v>20002.5</v>
      </c>
      <c r="M176" s="5">
        <f>PARAMETRELER!$D$6</f>
        <v>20002.5</v>
      </c>
      <c r="N176" s="7">
        <f t="shared" si="502"/>
        <v>0</v>
      </c>
      <c r="O176" s="7">
        <f>IF(C176&lt;=PARAMETRELER!$D$6,0,N176*0.00759)</f>
        <v>0</v>
      </c>
      <c r="P176" s="20">
        <f t="shared" si="495"/>
        <v>17002.125</v>
      </c>
      <c r="Q176" s="21">
        <f t="shared" si="496"/>
        <v>4100.5124999999998</v>
      </c>
      <c r="R176" s="21">
        <f t="shared" si="497"/>
        <v>400.05</v>
      </c>
      <c r="S176" s="20">
        <f t="shared" si="498"/>
        <v>24503.0625</v>
      </c>
      <c r="T176" s="44">
        <f t="shared" si="499"/>
        <v>1000.125</v>
      </c>
      <c r="U176" s="45">
        <f t="shared" si="557"/>
        <v>23502.9375</v>
      </c>
      <c r="W176" s="2">
        <v>174</v>
      </c>
      <c r="X176" s="2" t="str">
        <f t="shared" si="500"/>
        <v xml:space="preserve"> AD SOYAD 174</v>
      </c>
      <c r="Y176" s="7">
        <f t="shared" si="501"/>
        <v>20002.5</v>
      </c>
      <c r="Z176" s="11">
        <f>PARAMETRELER!$D$4</f>
        <v>150018.75</v>
      </c>
      <c r="AA176" s="7">
        <f t="shared" si="558"/>
        <v>2800.3500000000004</v>
      </c>
      <c r="AB176" s="7">
        <f t="shared" si="559"/>
        <v>200.02500000000001</v>
      </c>
      <c r="AC176" s="7">
        <f t="shared" si="560"/>
        <v>17002.125</v>
      </c>
      <c r="AD176" s="7" cm="1">
        <f t="array" ref="AD176">SUMPRODUCT(--(SUM(G176,AC176)&gt;PARAMETRELER!$D$21:$D$24), (SUM(G176,AC176)-PARAMETRELER!$D$21:$D$24), {0.15;0.05;0.07;0.08})-SUM($H$2,H176)</f>
        <v>2550.3187499999999</v>
      </c>
      <c r="AE176" s="7">
        <f>PARAMETRELER!$D$9</f>
        <v>2550.3187499999999</v>
      </c>
      <c r="AF176" s="7">
        <f t="shared" si="561"/>
        <v>34004.25</v>
      </c>
      <c r="AG176" s="7">
        <f t="shared" si="562"/>
        <v>17002.125</v>
      </c>
      <c r="AH176" s="7">
        <f t="shared" si="563"/>
        <v>20002.5</v>
      </c>
      <c r="AI176" s="5">
        <f>PARAMETRELER!$D$6</f>
        <v>20002.5</v>
      </c>
      <c r="AJ176" s="7">
        <f t="shared" si="503"/>
        <v>0</v>
      </c>
      <c r="AK176" s="7">
        <f>IF(Y176&lt;=PARAMETRELER!$D$6,0,AJ176*0.00759)</f>
        <v>0</v>
      </c>
      <c r="AL176" s="20">
        <f t="shared" si="564"/>
        <v>17002.125</v>
      </c>
      <c r="AM176" s="21">
        <f t="shared" si="565"/>
        <v>4100.5124999999998</v>
      </c>
      <c r="AN176" s="21">
        <f t="shared" si="566"/>
        <v>400.05</v>
      </c>
      <c r="AO176" s="20">
        <f t="shared" si="567"/>
        <v>24503.0625</v>
      </c>
      <c r="AP176" s="44">
        <f t="shared" si="568"/>
        <v>1000.125</v>
      </c>
      <c r="AQ176" s="45">
        <f t="shared" si="569"/>
        <v>23502.9375</v>
      </c>
      <c r="AS176" s="2">
        <v>174</v>
      </c>
      <c r="AT176" s="2" t="str">
        <f t="shared" si="570"/>
        <v xml:space="preserve"> AD SOYAD 174</v>
      </c>
      <c r="AU176" s="7">
        <f t="shared" si="571"/>
        <v>20002.5</v>
      </c>
      <c r="AV176" s="11">
        <f>PARAMETRELER!$D$4</f>
        <v>150018.75</v>
      </c>
      <c r="AW176" s="7">
        <f t="shared" si="572"/>
        <v>2800.3500000000004</v>
      </c>
      <c r="AX176" s="7">
        <f t="shared" si="573"/>
        <v>200.02500000000001</v>
      </c>
      <c r="AY176" s="7">
        <f t="shared" si="574"/>
        <v>17002.125</v>
      </c>
      <c r="AZ176" s="7" cm="1">
        <f t="array" ref="AZ176">SUMPRODUCT(--(SUM(G176,AC176,AY176)&gt;PARAMETRELER!$D$21:$D$24), (SUM(G176,AC176,AY176)-PARAMETRELER!$D$21:$D$24), {0.15;0.05;0.07;0.08})-SUM($H$2,H176,AD176)</f>
        <v>2550.3187499999995</v>
      </c>
      <c r="BA176" s="7">
        <f>PARAMETRELER!$D$10</f>
        <v>2550.3187499999995</v>
      </c>
      <c r="BB176" s="7">
        <f t="shared" si="575"/>
        <v>51006.375</v>
      </c>
      <c r="BC176" s="7">
        <f t="shared" si="576"/>
        <v>34004.25</v>
      </c>
      <c r="BD176" s="7">
        <f t="shared" si="577"/>
        <v>20002.5</v>
      </c>
      <c r="BE176" s="5">
        <f>PARAMETRELER!$D$6</f>
        <v>20002.5</v>
      </c>
      <c r="BF176" s="7">
        <f t="shared" si="504"/>
        <v>0</v>
      </c>
      <c r="BG176" s="7">
        <f>IF(AU176&lt;=PARAMETRELER!$D$6,0,BF176*0.00759)</f>
        <v>0</v>
      </c>
      <c r="BH176" s="20">
        <f t="shared" si="578"/>
        <v>17002.125</v>
      </c>
      <c r="BI176" s="21">
        <f t="shared" si="579"/>
        <v>4100.5124999999998</v>
      </c>
      <c r="BJ176" s="21">
        <f t="shared" si="580"/>
        <v>400.05</v>
      </c>
      <c r="BK176" s="20">
        <f t="shared" si="581"/>
        <v>24503.0625</v>
      </c>
      <c r="BL176" s="44">
        <f t="shared" si="582"/>
        <v>1000.125</v>
      </c>
      <c r="BM176" s="45">
        <f t="shared" si="583"/>
        <v>23502.9375</v>
      </c>
      <c r="BO176" s="2">
        <v>174</v>
      </c>
      <c r="BP176" s="2" t="str">
        <f t="shared" si="584"/>
        <v xml:space="preserve"> AD SOYAD 174</v>
      </c>
      <c r="BQ176" s="7">
        <f t="shared" si="585"/>
        <v>20002.5</v>
      </c>
      <c r="BR176" s="11">
        <f>PARAMETRELER!$D$4</f>
        <v>150018.75</v>
      </c>
      <c r="BS176" s="7">
        <f t="shared" si="586"/>
        <v>2800.3500000000004</v>
      </c>
      <c r="BT176" s="7">
        <f t="shared" si="587"/>
        <v>200.02500000000001</v>
      </c>
      <c r="BU176" s="7">
        <f t="shared" si="588"/>
        <v>17002.125</v>
      </c>
      <c r="BV176" s="7" cm="1">
        <f t="array" ref="BV176">SUMPRODUCT(--(SUM(G176,AC176,AY176,BU176)&gt;PARAMETRELER!$D$21:$D$24), (SUM(G176,AC176,AY176,BU176)-PARAMETRELER!$D$21:$D$24), {0.15;0.05;0.07;0.08})-SUM($H$2,H176,AD176,AZ176)</f>
        <v>2550.3187500000004</v>
      </c>
      <c r="BW176" s="7">
        <f>PARAMETRELER!$D$11</f>
        <v>2550.3187500000004</v>
      </c>
      <c r="BX176" s="7">
        <f t="shared" si="589"/>
        <v>68008.5</v>
      </c>
      <c r="BY176" s="7">
        <f t="shared" si="590"/>
        <v>51006.375</v>
      </c>
      <c r="BZ176" s="7">
        <f t="shared" si="591"/>
        <v>20002.5</v>
      </c>
      <c r="CA176" s="5">
        <f>PARAMETRELER!$D$6</f>
        <v>20002.5</v>
      </c>
      <c r="CB176" s="7">
        <f t="shared" si="505"/>
        <v>0</v>
      </c>
      <c r="CC176" s="7">
        <f>IF(BQ176&lt;=PARAMETRELER!$D$6,0,CB176*0.00759)</f>
        <v>0</v>
      </c>
      <c r="CD176" s="20">
        <f t="shared" si="592"/>
        <v>17002.125</v>
      </c>
      <c r="CE176" s="21">
        <f t="shared" si="593"/>
        <v>4100.5124999999998</v>
      </c>
      <c r="CF176" s="21">
        <f t="shared" si="594"/>
        <v>400.05</v>
      </c>
      <c r="CG176" s="20">
        <f t="shared" si="595"/>
        <v>24503.0625</v>
      </c>
      <c r="CH176" s="44">
        <f t="shared" si="596"/>
        <v>1000.125</v>
      </c>
      <c r="CI176" s="45">
        <f t="shared" si="597"/>
        <v>23502.9375</v>
      </c>
      <c r="CK176" s="2">
        <v>174</v>
      </c>
      <c r="CL176" s="2" t="str">
        <f t="shared" si="598"/>
        <v xml:space="preserve"> AD SOYAD 174</v>
      </c>
      <c r="CM176" s="7">
        <f t="shared" si="599"/>
        <v>20002.5</v>
      </c>
      <c r="CN176" s="11">
        <f>PARAMETRELER!$D$4</f>
        <v>150018.75</v>
      </c>
      <c r="CO176" s="7">
        <f t="shared" si="600"/>
        <v>2800.3500000000004</v>
      </c>
      <c r="CP176" s="7">
        <f t="shared" si="601"/>
        <v>200.02500000000001</v>
      </c>
      <c r="CQ176" s="7">
        <f t="shared" si="602"/>
        <v>17002.125</v>
      </c>
      <c r="CR176" s="7" cm="1">
        <f t="array" ref="CR176">SUMPRODUCT(--(SUM(G176,AC176,AY176,BU176,CQ176)&gt;PARAMETRELER!$D$21:$D$24), (SUM(G176,AC176,AY176,BU176,CQ176)-PARAMETRELER!$D$21:$D$24), {0.15;0.05;0.07;0.08})-SUM($H$2,H176,AD176,AZ176,BV176)</f>
        <v>2550.3187500000004</v>
      </c>
      <c r="CS176" s="7">
        <f>PARAMETRELER!$D$12</f>
        <v>2550.3187500000004</v>
      </c>
      <c r="CT176" s="7">
        <f t="shared" si="603"/>
        <v>85010.625</v>
      </c>
      <c r="CU176" s="7">
        <f t="shared" si="604"/>
        <v>68008.5</v>
      </c>
      <c r="CV176" s="7">
        <f t="shared" si="605"/>
        <v>20002.5</v>
      </c>
      <c r="CW176" s="5">
        <f>PARAMETRELER!$D$6</f>
        <v>20002.5</v>
      </c>
      <c r="CX176" s="7">
        <f t="shared" si="506"/>
        <v>0</v>
      </c>
      <c r="CY176" s="7">
        <f>IF(CM176&lt;=PARAMETRELER!$D$6,0,CX176*0.00759)</f>
        <v>0</v>
      </c>
      <c r="CZ176" s="20">
        <f t="shared" si="606"/>
        <v>17002.125</v>
      </c>
      <c r="DA176" s="21">
        <f t="shared" si="607"/>
        <v>4100.5124999999998</v>
      </c>
      <c r="DB176" s="21">
        <f t="shared" si="608"/>
        <v>400.05</v>
      </c>
      <c r="DC176" s="20">
        <f t="shared" si="609"/>
        <v>24503.0625</v>
      </c>
      <c r="DD176" s="44">
        <f t="shared" si="610"/>
        <v>1000.125</v>
      </c>
      <c r="DE176" s="45">
        <f t="shared" si="611"/>
        <v>23502.9375</v>
      </c>
      <c r="DG176" s="2">
        <v>174</v>
      </c>
      <c r="DH176" s="2" t="str">
        <f t="shared" si="612"/>
        <v xml:space="preserve"> AD SOYAD 174</v>
      </c>
      <c r="DI176" s="7">
        <f t="shared" si="613"/>
        <v>20002.5</v>
      </c>
      <c r="DJ176" s="11">
        <f>PARAMETRELER!$D$4</f>
        <v>150018.75</v>
      </c>
      <c r="DK176" s="7">
        <f t="shared" si="614"/>
        <v>2800.3500000000004</v>
      </c>
      <c r="DL176" s="7">
        <f t="shared" si="615"/>
        <v>200.02500000000001</v>
      </c>
      <c r="DM176" s="7">
        <f t="shared" si="616"/>
        <v>17002.125</v>
      </c>
      <c r="DN176" s="7" cm="1">
        <f t="array" ref="DN176">SUMPRODUCT(--(SUM(G176,AC176,AY176,BU176,CQ176,DM176)&gt;PARAMETRELER!$D$21:$D$24), (SUM(G176,AC176,AY176,BU176,CQ176,DM176)-PARAMETRELER!$D$21:$D$24), {0.15;0.05;0.07;0.08})-SUM($H$2,H176,AD176,AZ176,BV176,CR176)</f>
        <v>2550.3187499999985</v>
      </c>
      <c r="DO176" s="7">
        <f>PARAMETRELER!$D$13</f>
        <v>2550.3187499999985</v>
      </c>
      <c r="DP176" s="7">
        <f t="shared" si="617"/>
        <v>102012.75</v>
      </c>
      <c r="DQ176" s="7">
        <f t="shared" si="618"/>
        <v>85010.625</v>
      </c>
      <c r="DR176" s="7">
        <f t="shared" si="619"/>
        <v>20002.5</v>
      </c>
      <c r="DS176" s="5">
        <f>PARAMETRELER!$D$6</f>
        <v>20002.5</v>
      </c>
      <c r="DT176" s="7">
        <f t="shared" si="507"/>
        <v>0</v>
      </c>
      <c r="DU176" s="7">
        <f>IF(DI176&lt;=PARAMETRELER!$D$6,0,DT176*0.00759)</f>
        <v>0</v>
      </c>
      <c r="DV176" s="20">
        <f t="shared" si="620"/>
        <v>17002.125</v>
      </c>
      <c r="DW176" s="21">
        <f t="shared" si="621"/>
        <v>4100.5124999999998</v>
      </c>
      <c r="DX176" s="21">
        <f t="shared" si="622"/>
        <v>400.05</v>
      </c>
      <c r="DY176" s="20">
        <f t="shared" si="623"/>
        <v>24503.0625</v>
      </c>
      <c r="DZ176" s="44">
        <f t="shared" si="624"/>
        <v>1000.125</v>
      </c>
      <c r="EA176" s="45">
        <f t="shared" si="625"/>
        <v>23502.9375</v>
      </c>
      <c r="EC176" s="2">
        <v>174</v>
      </c>
      <c r="ED176" s="2" t="str">
        <f t="shared" si="626"/>
        <v xml:space="preserve"> AD SOYAD 174</v>
      </c>
      <c r="EE176" s="7">
        <f t="shared" si="508"/>
        <v>20002.5</v>
      </c>
      <c r="EF176" s="11">
        <f>PARAMETRELER!$D$4</f>
        <v>150018.75</v>
      </c>
      <c r="EG176" s="7">
        <f t="shared" si="509"/>
        <v>2800.3500000000004</v>
      </c>
      <c r="EH176" s="7">
        <f t="shared" si="510"/>
        <v>200.02500000000001</v>
      </c>
      <c r="EI176" s="7">
        <f t="shared" si="511"/>
        <v>17002.125</v>
      </c>
      <c r="EJ176" s="7" cm="1">
        <f t="array" ref="EJ176">SUMPRODUCT(--(SUM(G176,AC176,AY176,BU176,CQ176,DM176,EI176)&gt;PARAMETRELER!$D$21:$D$24), (SUM(G176,AC176,AY176,BU176,CQ176,DM176,EI176)-PARAMETRELER!$D$21:$D$24), {0.15;0.05;0.07;0.08})-SUM($H$2,H176,AD176,AZ176,BV176,CR176,DN176)</f>
        <v>3001.0625000000036</v>
      </c>
      <c r="EK176" s="7">
        <f>PARAMETRELER!$D$14</f>
        <v>3001.0625000000036</v>
      </c>
      <c r="EL176" s="7">
        <f t="shared" si="512"/>
        <v>119014.875</v>
      </c>
      <c r="EM176" s="7">
        <f t="shared" si="513"/>
        <v>102012.75</v>
      </c>
      <c r="EN176" s="7">
        <f t="shared" si="514"/>
        <v>20002.5</v>
      </c>
      <c r="EO176" s="5">
        <f>PARAMETRELER!$D$6</f>
        <v>20002.5</v>
      </c>
      <c r="EP176" s="7">
        <f t="shared" si="515"/>
        <v>0</v>
      </c>
      <c r="EQ176" s="7">
        <f>IF(EE176&lt;=PARAMETRELER!$D$6,0,EP176*0.00759)</f>
        <v>0</v>
      </c>
      <c r="ER176" s="20">
        <f t="shared" si="627"/>
        <v>17002.125</v>
      </c>
      <c r="ES176" s="21">
        <f t="shared" si="628"/>
        <v>4100.5124999999998</v>
      </c>
      <c r="ET176" s="21">
        <f t="shared" si="629"/>
        <v>400.05</v>
      </c>
      <c r="EU176" s="20">
        <f t="shared" si="630"/>
        <v>24503.0625</v>
      </c>
      <c r="EV176" s="44">
        <f t="shared" si="631"/>
        <v>1000.125</v>
      </c>
      <c r="EW176" s="45">
        <f t="shared" si="632"/>
        <v>23502.9375</v>
      </c>
      <c r="EY176" s="2">
        <v>174</v>
      </c>
      <c r="EZ176" s="2" t="str">
        <f t="shared" si="633"/>
        <v xml:space="preserve"> AD SOYAD 174</v>
      </c>
      <c r="FA176" s="7">
        <f t="shared" si="516"/>
        <v>20002.5</v>
      </c>
      <c r="FB176" s="11">
        <f>PARAMETRELER!$D$4</f>
        <v>150018.75</v>
      </c>
      <c r="FC176" s="7">
        <f t="shared" si="517"/>
        <v>2800.3500000000004</v>
      </c>
      <c r="FD176" s="7">
        <f t="shared" si="518"/>
        <v>200.02500000000001</v>
      </c>
      <c r="FE176" s="7">
        <f t="shared" si="519"/>
        <v>17002.125</v>
      </c>
      <c r="FF176" s="7" cm="1">
        <f t="array" ref="FF176">SUMPRODUCT(--(SUM(G176,AC176,AY176,BU176,CQ176,DM176,EI176,FE176)&gt;PARAMETRELER!$D$21:$D$24), (SUM(G176,AC176,AY176,BU176,CQ176,DM176,EI176,FE176)-PARAMETRELER!$D$21:$D$24), {0.15;0.05;0.07;0.08})-SUM($H$2,H176,AD176,AZ176,BV176,CR176,DN176,EJ176)</f>
        <v>3400.4249999999956</v>
      </c>
      <c r="FG176" s="7">
        <f>PARAMETRELER!$D$15</f>
        <v>3400.4249999999956</v>
      </c>
      <c r="FH176" s="7">
        <f t="shared" si="520"/>
        <v>136017</v>
      </c>
      <c r="FI176" s="7">
        <f t="shared" si="521"/>
        <v>119014.875</v>
      </c>
      <c r="FJ176" s="7">
        <f t="shared" si="522"/>
        <v>20002.5</v>
      </c>
      <c r="FK176" s="5">
        <f>PARAMETRELER!$D$6</f>
        <v>20002.5</v>
      </c>
      <c r="FL176" s="7">
        <f t="shared" si="523"/>
        <v>0</v>
      </c>
      <c r="FM176" s="7">
        <f>IF(FA176&lt;=PARAMETRELER!$D$6,0,FL176*0.00759)</f>
        <v>0</v>
      </c>
      <c r="FN176" s="20">
        <f t="shared" si="634"/>
        <v>17002.125</v>
      </c>
      <c r="FO176" s="21">
        <f t="shared" si="635"/>
        <v>4100.5124999999998</v>
      </c>
      <c r="FP176" s="21">
        <f t="shared" si="636"/>
        <v>400.05</v>
      </c>
      <c r="FQ176" s="20">
        <f t="shared" si="637"/>
        <v>24503.0625</v>
      </c>
      <c r="FR176" s="44">
        <f t="shared" si="638"/>
        <v>1000.125</v>
      </c>
      <c r="FS176" s="45">
        <f t="shared" si="639"/>
        <v>23502.9375</v>
      </c>
      <c r="FU176" s="2">
        <v>174</v>
      </c>
      <c r="FV176" s="2" t="str">
        <f t="shared" si="640"/>
        <v xml:space="preserve"> AD SOYAD 174</v>
      </c>
      <c r="FW176" s="7">
        <f t="shared" si="524"/>
        <v>20002.5</v>
      </c>
      <c r="FX176" s="11">
        <f>PARAMETRELER!$D$4</f>
        <v>150018.75</v>
      </c>
      <c r="FY176" s="7">
        <f t="shared" si="525"/>
        <v>2800.3500000000004</v>
      </c>
      <c r="FZ176" s="7">
        <f t="shared" si="526"/>
        <v>200.02500000000001</v>
      </c>
      <c r="GA176" s="7">
        <f t="shared" si="527"/>
        <v>17002.125</v>
      </c>
      <c r="GB176" s="7" cm="1">
        <f t="array" ref="GB176">SUMPRODUCT(--(SUM(G176,AC176,AY176,BU176,CQ176,DM176,EI176,FE176,GA176)&gt;PARAMETRELER!$D$21:$D$24), (SUM(G176,AC176,AY176,BU176,CQ176,DM176,EI176,FE176,GA176)-PARAMETRELER!$D$21:$D$24), {0.15;0.05;0.07;0.08})-SUM($H$2,H176,AD176,AZ176,BV176,CR176,DN176,EJ176,FF176)</f>
        <v>3400.4249999999993</v>
      </c>
      <c r="GC176" s="7">
        <f>PARAMETRELER!$D$16</f>
        <v>3400.4249999999993</v>
      </c>
      <c r="GD176" s="7">
        <f t="shared" si="528"/>
        <v>153019.125</v>
      </c>
      <c r="GE176" s="7">
        <f t="shared" si="529"/>
        <v>136017</v>
      </c>
      <c r="GF176" s="7">
        <f t="shared" si="530"/>
        <v>20002.5</v>
      </c>
      <c r="GG176" s="5">
        <f>PARAMETRELER!$D$6</f>
        <v>20002.5</v>
      </c>
      <c r="GH176" s="7">
        <f t="shared" si="531"/>
        <v>0</v>
      </c>
      <c r="GI176" s="7">
        <f>IF(FW176&lt;=PARAMETRELER!$D$6,0,GH176*0.00759)</f>
        <v>0</v>
      </c>
      <c r="GJ176" s="20">
        <f t="shared" si="641"/>
        <v>17002.125</v>
      </c>
      <c r="GK176" s="21">
        <f t="shared" si="642"/>
        <v>4100.5124999999998</v>
      </c>
      <c r="GL176" s="21">
        <f t="shared" si="643"/>
        <v>400.05</v>
      </c>
      <c r="GM176" s="20">
        <f t="shared" si="644"/>
        <v>24503.0625</v>
      </c>
      <c r="GN176" s="44">
        <f t="shared" si="645"/>
        <v>1000.125</v>
      </c>
      <c r="GO176" s="45">
        <f t="shared" si="646"/>
        <v>23502.9375</v>
      </c>
      <c r="GQ176" s="2">
        <v>174</v>
      </c>
      <c r="GR176" s="2" t="str">
        <f t="shared" si="647"/>
        <v xml:space="preserve"> AD SOYAD 174</v>
      </c>
      <c r="GS176" s="7">
        <f t="shared" si="532"/>
        <v>20002.5</v>
      </c>
      <c r="GT176" s="11">
        <f>PARAMETRELER!$D$4</f>
        <v>150018.75</v>
      </c>
      <c r="GU176" s="7">
        <f t="shared" si="533"/>
        <v>2800.3500000000004</v>
      </c>
      <c r="GV176" s="7">
        <f t="shared" si="534"/>
        <v>200.02500000000001</v>
      </c>
      <c r="GW176" s="7">
        <f t="shared" si="535"/>
        <v>17002.125</v>
      </c>
      <c r="GX176" s="7" cm="1">
        <f t="array" ref="GX176">SUMPRODUCT(--(SUM(G176,AC176,AY176,BU176,CQ176,DM176,EI176,FE176,GA176,GW176)&gt;PARAMETRELER!$D$21:$D$24), (SUM(G176,AC176,AY176,BU176,CQ176,DM176,EI176,FE176,GA176,GW176)-PARAMETRELER!$D$21:$D$24), {0.15;0.05;0.07;0.08})-SUM($H$2,H176,AD176,AZ176,BV176,CR176,DN176,EJ176,FF176,GB176)</f>
        <v>3400.4250000000029</v>
      </c>
      <c r="GY176" s="7">
        <f>PARAMETRELER!$D$17</f>
        <v>3400.4250000000029</v>
      </c>
      <c r="GZ176" s="7">
        <f t="shared" si="536"/>
        <v>170021.25</v>
      </c>
      <c r="HA176" s="7">
        <f t="shared" si="537"/>
        <v>153019.125</v>
      </c>
      <c r="HB176" s="7">
        <f t="shared" si="538"/>
        <v>20002.5</v>
      </c>
      <c r="HC176" s="5">
        <f>PARAMETRELER!$D$6</f>
        <v>20002.5</v>
      </c>
      <c r="HD176" s="7">
        <f t="shared" si="539"/>
        <v>0</v>
      </c>
      <c r="HE176" s="7">
        <f>IF(GS176&lt;=PARAMETRELER!$D$6,0,HD176*0.00759)</f>
        <v>0</v>
      </c>
      <c r="HF176" s="20">
        <f t="shared" si="648"/>
        <v>17002.125</v>
      </c>
      <c r="HG176" s="21">
        <f t="shared" si="649"/>
        <v>4100.5124999999998</v>
      </c>
      <c r="HH176" s="21">
        <f t="shared" si="650"/>
        <v>400.05</v>
      </c>
      <c r="HI176" s="20">
        <f t="shared" si="651"/>
        <v>24503.0625</v>
      </c>
      <c r="HJ176" s="44">
        <f t="shared" si="652"/>
        <v>1000.125</v>
      </c>
      <c r="HK176" s="45">
        <f t="shared" si="653"/>
        <v>23502.9375</v>
      </c>
      <c r="HM176" s="2">
        <v>174</v>
      </c>
      <c r="HN176" s="2" t="str">
        <f t="shared" si="654"/>
        <v xml:space="preserve"> AD SOYAD 174</v>
      </c>
      <c r="HO176" s="7">
        <f t="shared" si="540"/>
        <v>20002.5</v>
      </c>
      <c r="HP176" s="11">
        <f>PARAMETRELER!$D$4</f>
        <v>150018.75</v>
      </c>
      <c r="HQ176" s="7">
        <f t="shared" si="541"/>
        <v>2800.3500000000004</v>
      </c>
      <c r="HR176" s="7">
        <f t="shared" si="542"/>
        <v>200.02500000000001</v>
      </c>
      <c r="HS176" s="7">
        <f t="shared" si="543"/>
        <v>17002.125</v>
      </c>
      <c r="HT176" s="7" cm="1">
        <f t="array" ref="HT176">SUMPRODUCT(--(SUM(G176,AC176,AY176,BU176,CQ176,DM176,EI176,FE176,GA176,GW176,HS176)&gt;PARAMETRELER!$D$21:$D$24), (SUM(G176,AC176,AY176,BU176,CQ176,DM176,EI176,FE176,GA176,GW176,HS176)-PARAMETRELER!$D$21:$D$24), {0.15;0.05;0.07;0.08})-SUM($H$2,H176,AD176,AZ176,BV176,CR176,DN176,EJ176,FF176,GB176,GX176)</f>
        <v>3400.4249999999993</v>
      </c>
      <c r="HU176" s="7">
        <f>PARAMETRELER!$D$18</f>
        <v>3400.4249999999993</v>
      </c>
      <c r="HV176" s="7">
        <f t="shared" si="544"/>
        <v>187023.375</v>
      </c>
      <c r="HW176" s="7">
        <f t="shared" si="545"/>
        <v>170021.25</v>
      </c>
      <c r="HX176" s="7">
        <f t="shared" si="546"/>
        <v>20002.5</v>
      </c>
      <c r="HY176" s="5">
        <f>PARAMETRELER!$D$6</f>
        <v>20002.5</v>
      </c>
      <c r="HZ176" s="7">
        <f t="shared" si="547"/>
        <v>0</v>
      </c>
      <c r="IA176" s="7">
        <f>IF(HO176&lt;=PARAMETRELER!$D$6,0,HZ176*0.00759)</f>
        <v>0</v>
      </c>
      <c r="IB176" s="20">
        <f t="shared" si="655"/>
        <v>17002.125</v>
      </c>
      <c r="IC176" s="21">
        <f t="shared" si="656"/>
        <v>4100.5124999999998</v>
      </c>
      <c r="ID176" s="21">
        <f t="shared" si="657"/>
        <v>400.05</v>
      </c>
      <c r="IE176" s="20">
        <f t="shared" si="658"/>
        <v>24503.0625</v>
      </c>
      <c r="IF176" s="44">
        <f t="shared" si="659"/>
        <v>1000.125</v>
      </c>
      <c r="IG176" s="45">
        <f t="shared" si="660"/>
        <v>23502.9375</v>
      </c>
      <c r="II176" s="2">
        <v>174</v>
      </c>
      <c r="IJ176" s="2" t="str">
        <f t="shared" si="661"/>
        <v xml:space="preserve"> AD SOYAD 174</v>
      </c>
      <c r="IK176" s="7">
        <f t="shared" si="548"/>
        <v>20002.5</v>
      </c>
      <c r="IL176" s="11">
        <f>PARAMETRELER!$D$4</f>
        <v>150018.75</v>
      </c>
      <c r="IM176" s="7">
        <f t="shared" si="549"/>
        <v>2800.3500000000004</v>
      </c>
      <c r="IN176" s="7">
        <f t="shared" si="550"/>
        <v>200.02500000000001</v>
      </c>
      <c r="IO176" s="7">
        <f t="shared" si="551"/>
        <v>17002.125</v>
      </c>
      <c r="IP176" s="7" cm="1">
        <f t="array" ref="IP176">SUMPRODUCT(--(SUM(G176,AC176,AY176,BU176,CQ176,DM176,EI176,FE176,GA176,GW176,HS176,IO176)&gt;PARAMETRELER!$D$21:$D$24), (SUM(G176,AC176,AY176,BU176,CQ176,DM176,EI176,FE176,GA176,GW176,HS176,IO176)-PARAMETRELER!$D$21:$D$24), {0.15;0.05;0.07;0.08})-SUM($H$2,H176,AD176,AZ176,BV176,CR176,DN176,EJ176,FF176,GB176,GX176,HT176)</f>
        <v>3400.4249999999993</v>
      </c>
      <c r="IQ176" s="7">
        <f>PARAMETRELER!$D$19</f>
        <v>3400.4249999999993</v>
      </c>
      <c r="IR176" s="7">
        <f t="shared" si="552"/>
        <v>204025.5</v>
      </c>
      <c r="IS176" s="7">
        <f t="shared" si="553"/>
        <v>187023.375</v>
      </c>
      <c r="IT176" s="7">
        <f t="shared" si="554"/>
        <v>20002.5</v>
      </c>
      <c r="IU176" s="5">
        <f>PARAMETRELER!$D$6</f>
        <v>20002.5</v>
      </c>
      <c r="IV176" s="7">
        <f t="shared" si="555"/>
        <v>0</v>
      </c>
      <c r="IW176" s="7">
        <f>IF(IK176&lt;=PARAMETRELER!$D$6,0,IV176*0.00759)</f>
        <v>0</v>
      </c>
      <c r="IX176" s="20">
        <f t="shared" si="662"/>
        <v>17002.125</v>
      </c>
      <c r="IY176" s="21">
        <f t="shared" si="663"/>
        <v>4100.5124999999998</v>
      </c>
      <c r="IZ176" s="21">
        <f t="shared" si="664"/>
        <v>400.05</v>
      </c>
      <c r="JA176" s="20">
        <f t="shared" si="665"/>
        <v>24503.0625</v>
      </c>
      <c r="JB176" s="44">
        <f t="shared" si="666"/>
        <v>1000.125</v>
      </c>
      <c r="JC176" s="45">
        <f t="shared" si="667"/>
        <v>23502.9375</v>
      </c>
    </row>
    <row r="177" spans="1:263" ht="15.6" x14ac:dyDescent="0.3">
      <c r="A177" s="3">
        <v>175</v>
      </c>
      <c r="B177" s="3" t="str">
        <f>'YILLIK MALİYET RAPORU'!B177</f>
        <v xml:space="preserve"> AD SOYAD 175</v>
      </c>
      <c r="C177" s="4">
        <f>'YILLIK MALİYET RAPORU'!C177</f>
        <v>20002.5</v>
      </c>
      <c r="D177" s="4">
        <f>PARAMETRELER!$D$4</f>
        <v>150018.75</v>
      </c>
      <c r="E177" s="4">
        <f t="shared" si="491"/>
        <v>2800.3500000000004</v>
      </c>
      <c r="F177" s="4">
        <f t="shared" si="492"/>
        <v>200.02500000000001</v>
      </c>
      <c r="G177" s="4">
        <f t="shared" si="493"/>
        <v>17002.125</v>
      </c>
      <c r="H177" s="4" cm="1">
        <f t="array" ref="H177">SUMPRODUCT(--(SUM(G177:G177)&gt;PARAMETRELER!$D$21:$D$24), (SUM(G177:G177)-PARAMETRELER!$D$21:$D$24), {0.15;0.05;0.07;0.08})-SUM($H$2:$H$2)</f>
        <v>2550.3187499999999</v>
      </c>
      <c r="I177" s="4">
        <f>PARAMETRELER!$D$8</f>
        <v>2550.3187499999999</v>
      </c>
      <c r="J177" s="4">
        <f t="shared" si="556"/>
        <v>17002.125</v>
      </c>
      <c r="K177" s="4">
        <v>0</v>
      </c>
      <c r="L177" s="4">
        <f t="shared" si="494"/>
        <v>20002.5</v>
      </c>
      <c r="M177" s="4">
        <f>PARAMETRELER!$D$6</f>
        <v>20002.5</v>
      </c>
      <c r="N177" s="4">
        <f t="shared" si="502"/>
        <v>0</v>
      </c>
      <c r="O177" s="4">
        <f>IF(C177&lt;=PARAMETRELER!$D$6,0,N177*0.00759)</f>
        <v>0</v>
      </c>
      <c r="P177" s="20">
        <f t="shared" si="495"/>
        <v>17002.125</v>
      </c>
      <c r="Q177" s="21">
        <f t="shared" si="496"/>
        <v>4100.5124999999998</v>
      </c>
      <c r="R177" s="21">
        <f t="shared" si="497"/>
        <v>400.05</v>
      </c>
      <c r="S177" s="22">
        <f t="shared" si="498"/>
        <v>24503.0625</v>
      </c>
      <c r="T177" s="44">
        <f t="shared" si="499"/>
        <v>1000.125</v>
      </c>
      <c r="U177" s="45">
        <f t="shared" si="557"/>
        <v>23502.9375</v>
      </c>
      <c r="W177" s="3">
        <v>175</v>
      </c>
      <c r="X177" s="3" t="str">
        <f t="shared" si="500"/>
        <v xml:space="preserve"> AD SOYAD 175</v>
      </c>
      <c r="Y177" s="4">
        <f t="shared" si="501"/>
        <v>20002.5</v>
      </c>
      <c r="Z177" s="4">
        <f>PARAMETRELER!$D$4</f>
        <v>150018.75</v>
      </c>
      <c r="AA177" s="4">
        <f t="shared" si="558"/>
        <v>2800.3500000000004</v>
      </c>
      <c r="AB177" s="4">
        <f t="shared" si="559"/>
        <v>200.02500000000001</v>
      </c>
      <c r="AC177" s="4">
        <f t="shared" si="560"/>
        <v>17002.125</v>
      </c>
      <c r="AD177" s="4" cm="1">
        <f t="array" ref="AD177">SUMPRODUCT(--(SUM(G177,AC177)&gt;PARAMETRELER!$D$21:$D$24), (SUM(G177,AC177)-PARAMETRELER!$D$21:$D$24), {0.15;0.05;0.07;0.08})-SUM($H$2,H177)</f>
        <v>2550.3187499999999</v>
      </c>
      <c r="AE177" s="4">
        <f>PARAMETRELER!$D$9</f>
        <v>2550.3187499999999</v>
      </c>
      <c r="AF177" s="4">
        <f t="shared" si="561"/>
        <v>34004.25</v>
      </c>
      <c r="AG177" s="4">
        <f t="shared" si="562"/>
        <v>17002.125</v>
      </c>
      <c r="AH177" s="4">
        <f t="shared" si="563"/>
        <v>20002.5</v>
      </c>
      <c r="AI177" s="4">
        <f>PARAMETRELER!$D$6</f>
        <v>20002.5</v>
      </c>
      <c r="AJ177" s="4">
        <f t="shared" si="503"/>
        <v>0</v>
      </c>
      <c r="AK177" s="4">
        <f>IF(Y177&lt;=PARAMETRELER!$D$6,0,AJ177*0.00759)</f>
        <v>0</v>
      </c>
      <c r="AL177" s="20">
        <f t="shared" si="564"/>
        <v>17002.125</v>
      </c>
      <c r="AM177" s="21">
        <f t="shared" si="565"/>
        <v>4100.5124999999998</v>
      </c>
      <c r="AN177" s="21">
        <f t="shared" si="566"/>
        <v>400.05</v>
      </c>
      <c r="AO177" s="22">
        <f t="shared" si="567"/>
        <v>24503.0625</v>
      </c>
      <c r="AP177" s="44">
        <f t="shared" si="568"/>
        <v>1000.125</v>
      </c>
      <c r="AQ177" s="45">
        <f t="shared" si="569"/>
        <v>23502.9375</v>
      </c>
      <c r="AS177" s="3">
        <v>175</v>
      </c>
      <c r="AT177" s="3" t="str">
        <f t="shared" si="570"/>
        <v xml:space="preserve"> AD SOYAD 175</v>
      </c>
      <c r="AU177" s="4">
        <f t="shared" si="571"/>
        <v>20002.5</v>
      </c>
      <c r="AV177" s="4">
        <f>PARAMETRELER!$D$4</f>
        <v>150018.75</v>
      </c>
      <c r="AW177" s="4">
        <f t="shared" si="572"/>
        <v>2800.3500000000004</v>
      </c>
      <c r="AX177" s="4">
        <f t="shared" si="573"/>
        <v>200.02500000000001</v>
      </c>
      <c r="AY177" s="4">
        <f t="shared" si="574"/>
        <v>17002.125</v>
      </c>
      <c r="AZ177" s="4" cm="1">
        <f t="array" ref="AZ177">SUMPRODUCT(--(SUM(G177,AC177,AY177)&gt;PARAMETRELER!$D$21:$D$24), (SUM(G177,AC177,AY177)-PARAMETRELER!$D$21:$D$24), {0.15;0.05;0.07;0.08})-SUM($H$2,H177,AD177)</f>
        <v>2550.3187499999995</v>
      </c>
      <c r="BA177" s="4">
        <f>PARAMETRELER!$D$10</f>
        <v>2550.3187499999995</v>
      </c>
      <c r="BB177" s="4">
        <f t="shared" si="575"/>
        <v>51006.375</v>
      </c>
      <c r="BC177" s="4">
        <f t="shared" si="576"/>
        <v>34004.25</v>
      </c>
      <c r="BD177" s="4">
        <f t="shared" si="577"/>
        <v>20002.5</v>
      </c>
      <c r="BE177" s="4">
        <f>PARAMETRELER!$D$6</f>
        <v>20002.5</v>
      </c>
      <c r="BF177" s="4">
        <f t="shared" si="504"/>
        <v>0</v>
      </c>
      <c r="BG177" s="4">
        <f>IF(AU177&lt;=PARAMETRELER!$D$6,0,BF177*0.00759)</f>
        <v>0</v>
      </c>
      <c r="BH177" s="20">
        <f t="shared" si="578"/>
        <v>17002.125</v>
      </c>
      <c r="BI177" s="21">
        <f t="shared" si="579"/>
        <v>4100.5124999999998</v>
      </c>
      <c r="BJ177" s="21">
        <f t="shared" si="580"/>
        <v>400.05</v>
      </c>
      <c r="BK177" s="22">
        <f t="shared" si="581"/>
        <v>24503.0625</v>
      </c>
      <c r="BL177" s="44">
        <f t="shared" si="582"/>
        <v>1000.125</v>
      </c>
      <c r="BM177" s="45">
        <f t="shared" si="583"/>
        <v>23502.9375</v>
      </c>
      <c r="BO177" s="3">
        <v>175</v>
      </c>
      <c r="BP177" s="3" t="str">
        <f t="shared" si="584"/>
        <v xml:space="preserve"> AD SOYAD 175</v>
      </c>
      <c r="BQ177" s="4">
        <f t="shared" si="585"/>
        <v>20002.5</v>
      </c>
      <c r="BR177" s="4">
        <f>PARAMETRELER!$D$4</f>
        <v>150018.75</v>
      </c>
      <c r="BS177" s="4">
        <f t="shared" si="586"/>
        <v>2800.3500000000004</v>
      </c>
      <c r="BT177" s="4">
        <f t="shared" si="587"/>
        <v>200.02500000000001</v>
      </c>
      <c r="BU177" s="4">
        <f t="shared" si="588"/>
        <v>17002.125</v>
      </c>
      <c r="BV177" s="4" cm="1">
        <f t="array" ref="BV177">SUMPRODUCT(--(SUM(G177,AC177,AY177,BU177)&gt;PARAMETRELER!$D$21:$D$24), (SUM(G177,AC177,AY177,BU177)-PARAMETRELER!$D$21:$D$24), {0.15;0.05;0.07;0.08})-SUM($H$2,H177,AD177,AZ177)</f>
        <v>2550.3187500000004</v>
      </c>
      <c r="BW177" s="4">
        <f>PARAMETRELER!$D$11</f>
        <v>2550.3187500000004</v>
      </c>
      <c r="BX177" s="4">
        <f t="shared" si="589"/>
        <v>68008.5</v>
      </c>
      <c r="BY177" s="4">
        <f t="shared" si="590"/>
        <v>51006.375</v>
      </c>
      <c r="BZ177" s="4">
        <f t="shared" si="591"/>
        <v>20002.5</v>
      </c>
      <c r="CA177" s="4">
        <f>PARAMETRELER!$D$6</f>
        <v>20002.5</v>
      </c>
      <c r="CB177" s="4">
        <f t="shared" si="505"/>
        <v>0</v>
      </c>
      <c r="CC177" s="4">
        <f>IF(BQ177&lt;=PARAMETRELER!$D$6,0,CB177*0.00759)</f>
        <v>0</v>
      </c>
      <c r="CD177" s="20">
        <f t="shared" si="592"/>
        <v>17002.125</v>
      </c>
      <c r="CE177" s="21">
        <f t="shared" si="593"/>
        <v>4100.5124999999998</v>
      </c>
      <c r="CF177" s="21">
        <f t="shared" si="594"/>
        <v>400.05</v>
      </c>
      <c r="CG177" s="22">
        <f t="shared" si="595"/>
        <v>24503.0625</v>
      </c>
      <c r="CH177" s="44">
        <f t="shared" si="596"/>
        <v>1000.125</v>
      </c>
      <c r="CI177" s="45">
        <f t="shared" si="597"/>
        <v>23502.9375</v>
      </c>
      <c r="CK177" s="3">
        <v>175</v>
      </c>
      <c r="CL177" s="3" t="str">
        <f t="shared" si="598"/>
        <v xml:space="preserve"> AD SOYAD 175</v>
      </c>
      <c r="CM177" s="4">
        <f t="shared" si="599"/>
        <v>20002.5</v>
      </c>
      <c r="CN177" s="4">
        <f>PARAMETRELER!$D$4</f>
        <v>150018.75</v>
      </c>
      <c r="CO177" s="4">
        <f t="shared" si="600"/>
        <v>2800.3500000000004</v>
      </c>
      <c r="CP177" s="4">
        <f t="shared" si="601"/>
        <v>200.02500000000001</v>
      </c>
      <c r="CQ177" s="4">
        <f t="shared" si="602"/>
        <v>17002.125</v>
      </c>
      <c r="CR177" s="4" cm="1">
        <f t="array" ref="CR177">SUMPRODUCT(--(SUM(G177,AC177,AY177,BU177,CQ177)&gt;PARAMETRELER!$D$21:$D$24), (SUM(G177,AC177,AY177,BU177,CQ177)-PARAMETRELER!$D$21:$D$24), {0.15;0.05;0.07;0.08})-SUM($H$2,H177,AD177,AZ177,BV177)</f>
        <v>2550.3187500000004</v>
      </c>
      <c r="CS177" s="4">
        <f>PARAMETRELER!$D$12</f>
        <v>2550.3187500000004</v>
      </c>
      <c r="CT177" s="4">
        <f t="shared" si="603"/>
        <v>85010.625</v>
      </c>
      <c r="CU177" s="4">
        <f t="shared" si="604"/>
        <v>68008.5</v>
      </c>
      <c r="CV177" s="4">
        <f t="shared" si="605"/>
        <v>20002.5</v>
      </c>
      <c r="CW177" s="4">
        <f>PARAMETRELER!$D$6</f>
        <v>20002.5</v>
      </c>
      <c r="CX177" s="4">
        <f t="shared" si="506"/>
        <v>0</v>
      </c>
      <c r="CY177" s="4">
        <f>IF(CM177&lt;=PARAMETRELER!$D$6,0,CX177*0.00759)</f>
        <v>0</v>
      </c>
      <c r="CZ177" s="20">
        <f t="shared" si="606"/>
        <v>17002.125</v>
      </c>
      <c r="DA177" s="21">
        <f t="shared" si="607"/>
        <v>4100.5124999999998</v>
      </c>
      <c r="DB177" s="21">
        <f t="shared" si="608"/>
        <v>400.05</v>
      </c>
      <c r="DC177" s="22">
        <f t="shared" si="609"/>
        <v>24503.0625</v>
      </c>
      <c r="DD177" s="44">
        <f t="shared" si="610"/>
        <v>1000.125</v>
      </c>
      <c r="DE177" s="45">
        <f t="shared" si="611"/>
        <v>23502.9375</v>
      </c>
      <c r="DG177" s="3">
        <v>175</v>
      </c>
      <c r="DH177" s="3" t="str">
        <f t="shared" si="612"/>
        <v xml:space="preserve"> AD SOYAD 175</v>
      </c>
      <c r="DI177" s="4">
        <f t="shared" si="613"/>
        <v>20002.5</v>
      </c>
      <c r="DJ177" s="4">
        <f>PARAMETRELER!$D$4</f>
        <v>150018.75</v>
      </c>
      <c r="DK177" s="4">
        <f t="shared" si="614"/>
        <v>2800.3500000000004</v>
      </c>
      <c r="DL177" s="4">
        <f t="shared" si="615"/>
        <v>200.02500000000001</v>
      </c>
      <c r="DM177" s="4">
        <f t="shared" si="616"/>
        <v>17002.125</v>
      </c>
      <c r="DN177" s="4" cm="1">
        <f t="array" ref="DN177">SUMPRODUCT(--(SUM(G177,AC177,AY177,BU177,CQ177,DM177)&gt;PARAMETRELER!$D$21:$D$24), (SUM(G177,AC177,AY177,BU177,CQ177,DM177)-PARAMETRELER!$D$21:$D$24), {0.15;0.05;0.07;0.08})-SUM($H$2,H177,AD177,AZ177,BV177,CR177)</f>
        <v>2550.3187499999985</v>
      </c>
      <c r="DO177" s="4">
        <f>PARAMETRELER!$D$13</f>
        <v>2550.3187499999985</v>
      </c>
      <c r="DP177" s="4">
        <f t="shared" si="617"/>
        <v>102012.75</v>
      </c>
      <c r="DQ177" s="4">
        <f t="shared" si="618"/>
        <v>85010.625</v>
      </c>
      <c r="DR177" s="4">
        <f t="shared" si="619"/>
        <v>20002.5</v>
      </c>
      <c r="DS177" s="4">
        <f>PARAMETRELER!$D$6</f>
        <v>20002.5</v>
      </c>
      <c r="DT177" s="4">
        <f t="shared" si="507"/>
        <v>0</v>
      </c>
      <c r="DU177" s="4">
        <f>IF(DI177&lt;=PARAMETRELER!$D$6,0,DT177*0.00759)</f>
        <v>0</v>
      </c>
      <c r="DV177" s="20">
        <f t="shared" si="620"/>
        <v>17002.125</v>
      </c>
      <c r="DW177" s="21">
        <f t="shared" si="621"/>
        <v>4100.5124999999998</v>
      </c>
      <c r="DX177" s="21">
        <f t="shared" si="622"/>
        <v>400.05</v>
      </c>
      <c r="DY177" s="22">
        <f t="shared" si="623"/>
        <v>24503.0625</v>
      </c>
      <c r="DZ177" s="44">
        <f t="shared" si="624"/>
        <v>1000.125</v>
      </c>
      <c r="EA177" s="45">
        <f t="shared" si="625"/>
        <v>23502.9375</v>
      </c>
      <c r="EC177" s="3">
        <v>175</v>
      </c>
      <c r="ED177" s="3" t="str">
        <f t="shared" si="626"/>
        <v xml:space="preserve"> AD SOYAD 175</v>
      </c>
      <c r="EE177" s="4">
        <f t="shared" si="508"/>
        <v>20002.5</v>
      </c>
      <c r="EF177" s="4">
        <f>PARAMETRELER!$D$4</f>
        <v>150018.75</v>
      </c>
      <c r="EG177" s="4">
        <f t="shared" si="509"/>
        <v>2800.3500000000004</v>
      </c>
      <c r="EH177" s="4">
        <f t="shared" si="510"/>
        <v>200.02500000000001</v>
      </c>
      <c r="EI177" s="4">
        <f t="shared" si="511"/>
        <v>17002.125</v>
      </c>
      <c r="EJ177" s="4" cm="1">
        <f t="array" ref="EJ177">SUMPRODUCT(--(SUM(G177,AC177,AY177,BU177,CQ177,DM177,EI177)&gt;PARAMETRELER!$D$21:$D$24), (SUM(G177,AC177,AY177,BU177,CQ177,DM177,EI177)-PARAMETRELER!$D$21:$D$24), {0.15;0.05;0.07;0.08})-SUM($H$2,H177,AD177,AZ177,BV177,CR177,DN177)</f>
        <v>3001.0625000000036</v>
      </c>
      <c r="EK177" s="4">
        <f>PARAMETRELER!$D$14</f>
        <v>3001.0625000000036</v>
      </c>
      <c r="EL177" s="4">
        <f t="shared" si="512"/>
        <v>119014.875</v>
      </c>
      <c r="EM177" s="4">
        <f t="shared" si="513"/>
        <v>102012.75</v>
      </c>
      <c r="EN177" s="4">
        <f t="shared" si="514"/>
        <v>20002.5</v>
      </c>
      <c r="EO177" s="4">
        <f>PARAMETRELER!$D$6</f>
        <v>20002.5</v>
      </c>
      <c r="EP177" s="4">
        <f t="shared" si="515"/>
        <v>0</v>
      </c>
      <c r="EQ177" s="4">
        <f>IF(EE177&lt;=PARAMETRELER!$D$6,0,EP177*0.00759)</f>
        <v>0</v>
      </c>
      <c r="ER177" s="20">
        <f t="shared" si="627"/>
        <v>17002.125</v>
      </c>
      <c r="ES177" s="21">
        <f t="shared" si="628"/>
        <v>4100.5124999999998</v>
      </c>
      <c r="ET177" s="21">
        <f t="shared" si="629"/>
        <v>400.05</v>
      </c>
      <c r="EU177" s="22">
        <f t="shared" si="630"/>
        <v>24503.0625</v>
      </c>
      <c r="EV177" s="44">
        <f t="shared" si="631"/>
        <v>1000.125</v>
      </c>
      <c r="EW177" s="45">
        <f t="shared" si="632"/>
        <v>23502.9375</v>
      </c>
      <c r="EY177" s="3">
        <v>175</v>
      </c>
      <c r="EZ177" s="3" t="str">
        <f t="shared" si="633"/>
        <v xml:space="preserve"> AD SOYAD 175</v>
      </c>
      <c r="FA177" s="4">
        <f t="shared" si="516"/>
        <v>20002.5</v>
      </c>
      <c r="FB177" s="4">
        <f>PARAMETRELER!$D$4</f>
        <v>150018.75</v>
      </c>
      <c r="FC177" s="4">
        <f t="shared" si="517"/>
        <v>2800.3500000000004</v>
      </c>
      <c r="FD177" s="4">
        <f t="shared" si="518"/>
        <v>200.02500000000001</v>
      </c>
      <c r="FE177" s="4">
        <f t="shared" si="519"/>
        <v>17002.125</v>
      </c>
      <c r="FF177" s="4" cm="1">
        <f t="array" ref="FF177">SUMPRODUCT(--(SUM(G177,AC177,AY177,BU177,CQ177,DM177,EI177,FE177)&gt;PARAMETRELER!$D$21:$D$24), (SUM(G177,AC177,AY177,BU177,CQ177,DM177,EI177,FE177)-PARAMETRELER!$D$21:$D$24), {0.15;0.05;0.07;0.08})-SUM($H$2,H177,AD177,AZ177,BV177,CR177,DN177,EJ177)</f>
        <v>3400.4249999999956</v>
      </c>
      <c r="FG177" s="4">
        <f>PARAMETRELER!$D$15</f>
        <v>3400.4249999999956</v>
      </c>
      <c r="FH177" s="4">
        <f t="shared" si="520"/>
        <v>136017</v>
      </c>
      <c r="FI177" s="4">
        <f t="shared" si="521"/>
        <v>119014.875</v>
      </c>
      <c r="FJ177" s="4">
        <f t="shared" si="522"/>
        <v>20002.5</v>
      </c>
      <c r="FK177" s="4">
        <f>PARAMETRELER!$D$6</f>
        <v>20002.5</v>
      </c>
      <c r="FL177" s="4">
        <f t="shared" si="523"/>
        <v>0</v>
      </c>
      <c r="FM177" s="4">
        <f>IF(FA177&lt;=PARAMETRELER!$D$6,0,FL177*0.00759)</f>
        <v>0</v>
      </c>
      <c r="FN177" s="20">
        <f t="shared" si="634"/>
        <v>17002.125</v>
      </c>
      <c r="FO177" s="21">
        <f t="shared" si="635"/>
        <v>4100.5124999999998</v>
      </c>
      <c r="FP177" s="21">
        <f t="shared" si="636"/>
        <v>400.05</v>
      </c>
      <c r="FQ177" s="22">
        <f t="shared" si="637"/>
        <v>24503.0625</v>
      </c>
      <c r="FR177" s="44">
        <f t="shared" si="638"/>
        <v>1000.125</v>
      </c>
      <c r="FS177" s="45">
        <f t="shared" si="639"/>
        <v>23502.9375</v>
      </c>
      <c r="FU177" s="3">
        <v>175</v>
      </c>
      <c r="FV177" s="3" t="str">
        <f t="shared" si="640"/>
        <v xml:space="preserve"> AD SOYAD 175</v>
      </c>
      <c r="FW177" s="4">
        <f t="shared" si="524"/>
        <v>20002.5</v>
      </c>
      <c r="FX177" s="4">
        <f>PARAMETRELER!$D$4</f>
        <v>150018.75</v>
      </c>
      <c r="FY177" s="4">
        <f t="shared" si="525"/>
        <v>2800.3500000000004</v>
      </c>
      <c r="FZ177" s="4">
        <f t="shared" si="526"/>
        <v>200.02500000000001</v>
      </c>
      <c r="GA177" s="4">
        <f t="shared" si="527"/>
        <v>17002.125</v>
      </c>
      <c r="GB177" s="4" cm="1">
        <f t="array" ref="GB177">SUMPRODUCT(--(SUM(G177,AC177,AY177,BU177,CQ177,DM177,EI177,FE177,GA177)&gt;PARAMETRELER!$D$21:$D$24), (SUM(G177,AC177,AY177,BU177,CQ177,DM177,EI177,FE177,GA177)-PARAMETRELER!$D$21:$D$24), {0.15;0.05;0.07;0.08})-SUM($H$2,H177,AD177,AZ177,BV177,CR177,DN177,EJ177,FF177)</f>
        <v>3400.4249999999993</v>
      </c>
      <c r="GC177" s="4">
        <f>PARAMETRELER!$D$16</f>
        <v>3400.4249999999993</v>
      </c>
      <c r="GD177" s="4">
        <f t="shared" si="528"/>
        <v>153019.125</v>
      </c>
      <c r="GE177" s="4">
        <f t="shared" si="529"/>
        <v>136017</v>
      </c>
      <c r="GF177" s="4">
        <f t="shared" si="530"/>
        <v>20002.5</v>
      </c>
      <c r="GG177" s="4">
        <f>PARAMETRELER!$D$6</f>
        <v>20002.5</v>
      </c>
      <c r="GH177" s="4">
        <f t="shared" si="531"/>
        <v>0</v>
      </c>
      <c r="GI177" s="4">
        <f>IF(FW177&lt;=PARAMETRELER!$D$6,0,GH177*0.00759)</f>
        <v>0</v>
      </c>
      <c r="GJ177" s="20">
        <f t="shared" si="641"/>
        <v>17002.125</v>
      </c>
      <c r="GK177" s="21">
        <f t="shared" si="642"/>
        <v>4100.5124999999998</v>
      </c>
      <c r="GL177" s="21">
        <f t="shared" si="643"/>
        <v>400.05</v>
      </c>
      <c r="GM177" s="22">
        <f t="shared" si="644"/>
        <v>24503.0625</v>
      </c>
      <c r="GN177" s="44">
        <f t="shared" si="645"/>
        <v>1000.125</v>
      </c>
      <c r="GO177" s="45">
        <f t="shared" si="646"/>
        <v>23502.9375</v>
      </c>
      <c r="GQ177" s="3">
        <v>175</v>
      </c>
      <c r="GR177" s="3" t="str">
        <f t="shared" si="647"/>
        <v xml:space="preserve"> AD SOYAD 175</v>
      </c>
      <c r="GS177" s="4">
        <f t="shared" si="532"/>
        <v>20002.5</v>
      </c>
      <c r="GT177" s="4">
        <f>PARAMETRELER!$D$4</f>
        <v>150018.75</v>
      </c>
      <c r="GU177" s="4">
        <f t="shared" si="533"/>
        <v>2800.3500000000004</v>
      </c>
      <c r="GV177" s="4">
        <f t="shared" si="534"/>
        <v>200.02500000000001</v>
      </c>
      <c r="GW177" s="4">
        <f t="shared" si="535"/>
        <v>17002.125</v>
      </c>
      <c r="GX177" s="4" cm="1">
        <f t="array" ref="GX177">SUMPRODUCT(--(SUM(G177,AC177,AY177,BU177,CQ177,DM177,EI177,FE177,GA177,GW177)&gt;PARAMETRELER!$D$21:$D$24), (SUM(G177,AC177,AY177,BU177,CQ177,DM177,EI177,FE177,GA177,GW177)-PARAMETRELER!$D$21:$D$24), {0.15;0.05;0.07;0.08})-SUM($H$2,H177,AD177,AZ177,BV177,CR177,DN177,EJ177,FF177,GB177)</f>
        <v>3400.4250000000029</v>
      </c>
      <c r="GY177" s="4">
        <f>PARAMETRELER!$D$17</f>
        <v>3400.4250000000029</v>
      </c>
      <c r="GZ177" s="4">
        <f t="shared" si="536"/>
        <v>170021.25</v>
      </c>
      <c r="HA177" s="4">
        <f t="shared" si="537"/>
        <v>153019.125</v>
      </c>
      <c r="HB177" s="4">
        <f t="shared" si="538"/>
        <v>20002.5</v>
      </c>
      <c r="HC177" s="4">
        <f>PARAMETRELER!$D$6</f>
        <v>20002.5</v>
      </c>
      <c r="HD177" s="4">
        <f t="shared" si="539"/>
        <v>0</v>
      </c>
      <c r="HE177" s="4">
        <f>IF(GS177&lt;=PARAMETRELER!$D$6,0,HD177*0.00759)</f>
        <v>0</v>
      </c>
      <c r="HF177" s="20">
        <f t="shared" si="648"/>
        <v>17002.125</v>
      </c>
      <c r="HG177" s="21">
        <f t="shared" si="649"/>
        <v>4100.5124999999998</v>
      </c>
      <c r="HH177" s="21">
        <f t="shared" si="650"/>
        <v>400.05</v>
      </c>
      <c r="HI177" s="22">
        <f t="shared" si="651"/>
        <v>24503.0625</v>
      </c>
      <c r="HJ177" s="44">
        <f t="shared" si="652"/>
        <v>1000.125</v>
      </c>
      <c r="HK177" s="45">
        <f t="shared" si="653"/>
        <v>23502.9375</v>
      </c>
      <c r="HM177" s="3">
        <v>175</v>
      </c>
      <c r="HN177" s="3" t="str">
        <f t="shared" si="654"/>
        <v xml:space="preserve"> AD SOYAD 175</v>
      </c>
      <c r="HO177" s="4">
        <f t="shared" si="540"/>
        <v>20002.5</v>
      </c>
      <c r="HP177" s="4">
        <f>PARAMETRELER!$D$4</f>
        <v>150018.75</v>
      </c>
      <c r="HQ177" s="4">
        <f t="shared" si="541"/>
        <v>2800.3500000000004</v>
      </c>
      <c r="HR177" s="4">
        <f t="shared" si="542"/>
        <v>200.02500000000001</v>
      </c>
      <c r="HS177" s="4">
        <f t="shared" si="543"/>
        <v>17002.125</v>
      </c>
      <c r="HT177" s="4" cm="1">
        <f t="array" ref="HT177">SUMPRODUCT(--(SUM(G177,AC177,AY177,BU177,CQ177,DM177,EI177,FE177,GA177,GW177,HS177)&gt;PARAMETRELER!$D$21:$D$24), (SUM(G177,AC177,AY177,BU177,CQ177,DM177,EI177,FE177,GA177,GW177,HS177)-PARAMETRELER!$D$21:$D$24), {0.15;0.05;0.07;0.08})-SUM($H$2,H177,AD177,AZ177,BV177,CR177,DN177,EJ177,FF177,GB177,GX177)</f>
        <v>3400.4249999999993</v>
      </c>
      <c r="HU177" s="4">
        <f>PARAMETRELER!$D$18</f>
        <v>3400.4249999999993</v>
      </c>
      <c r="HV177" s="4">
        <f t="shared" si="544"/>
        <v>187023.375</v>
      </c>
      <c r="HW177" s="4">
        <f t="shared" si="545"/>
        <v>170021.25</v>
      </c>
      <c r="HX177" s="4">
        <f t="shared" si="546"/>
        <v>20002.5</v>
      </c>
      <c r="HY177" s="4">
        <f>PARAMETRELER!$D$6</f>
        <v>20002.5</v>
      </c>
      <c r="HZ177" s="4">
        <f t="shared" si="547"/>
        <v>0</v>
      </c>
      <c r="IA177" s="4">
        <f>IF(HO177&lt;=PARAMETRELER!$D$6,0,HZ177*0.00759)</f>
        <v>0</v>
      </c>
      <c r="IB177" s="20">
        <f t="shared" si="655"/>
        <v>17002.125</v>
      </c>
      <c r="IC177" s="21">
        <f t="shared" si="656"/>
        <v>4100.5124999999998</v>
      </c>
      <c r="ID177" s="21">
        <f t="shared" si="657"/>
        <v>400.05</v>
      </c>
      <c r="IE177" s="22">
        <f t="shared" si="658"/>
        <v>24503.0625</v>
      </c>
      <c r="IF177" s="44">
        <f t="shared" si="659"/>
        <v>1000.125</v>
      </c>
      <c r="IG177" s="45">
        <f t="shared" si="660"/>
        <v>23502.9375</v>
      </c>
      <c r="II177" s="3">
        <v>175</v>
      </c>
      <c r="IJ177" s="3" t="str">
        <f t="shared" si="661"/>
        <v xml:space="preserve"> AD SOYAD 175</v>
      </c>
      <c r="IK177" s="4">
        <f t="shared" si="548"/>
        <v>20002.5</v>
      </c>
      <c r="IL177" s="4">
        <f>PARAMETRELER!$D$4</f>
        <v>150018.75</v>
      </c>
      <c r="IM177" s="4">
        <f t="shared" si="549"/>
        <v>2800.3500000000004</v>
      </c>
      <c r="IN177" s="4">
        <f t="shared" si="550"/>
        <v>200.02500000000001</v>
      </c>
      <c r="IO177" s="4">
        <f t="shared" si="551"/>
        <v>17002.125</v>
      </c>
      <c r="IP177" s="4" cm="1">
        <f t="array" ref="IP177">SUMPRODUCT(--(SUM(G177,AC177,AY177,BU177,CQ177,DM177,EI177,FE177,GA177,GW177,HS177,IO177)&gt;PARAMETRELER!$D$21:$D$24), (SUM(G177,AC177,AY177,BU177,CQ177,DM177,EI177,FE177,GA177,GW177,HS177,IO177)-PARAMETRELER!$D$21:$D$24), {0.15;0.05;0.07;0.08})-SUM($H$2,H177,AD177,AZ177,BV177,CR177,DN177,EJ177,FF177,GB177,GX177,HT177)</f>
        <v>3400.4249999999993</v>
      </c>
      <c r="IQ177" s="4">
        <f>PARAMETRELER!$D$19</f>
        <v>3400.4249999999993</v>
      </c>
      <c r="IR177" s="4">
        <f t="shared" si="552"/>
        <v>204025.5</v>
      </c>
      <c r="IS177" s="4">
        <f t="shared" si="553"/>
        <v>187023.375</v>
      </c>
      <c r="IT177" s="4">
        <f t="shared" si="554"/>
        <v>20002.5</v>
      </c>
      <c r="IU177" s="4">
        <f>PARAMETRELER!$D$6</f>
        <v>20002.5</v>
      </c>
      <c r="IV177" s="4">
        <f t="shared" si="555"/>
        <v>0</v>
      </c>
      <c r="IW177" s="4">
        <f>IF(IK177&lt;=PARAMETRELER!$D$6,0,IV177*0.00759)</f>
        <v>0</v>
      </c>
      <c r="IX177" s="20">
        <f t="shared" si="662"/>
        <v>17002.125</v>
      </c>
      <c r="IY177" s="21">
        <f t="shared" si="663"/>
        <v>4100.5124999999998</v>
      </c>
      <c r="IZ177" s="21">
        <f t="shared" si="664"/>
        <v>400.05</v>
      </c>
      <c r="JA177" s="22">
        <f t="shared" si="665"/>
        <v>24503.0625</v>
      </c>
      <c r="JB177" s="44">
        <f t="shared" si="666"/>
        <v>1000.125</v>
      </c>
      <c r="JC177" s="45">
        <f t="shared" si="667"/>
        <v>23502.9375</v>
      </c>
    </row>
    <row r="178" spans="1:263" ht="15.6" x14ac:dyDescent="0.3">
      <c r="A178" s="2">
        <v>176</v>
      </c>
      <c r="B178" s="2" t="str">
        <f>'YILLIK MALİYET RAPORU'!B178</f>
        <v xml:space="preserve"> AD SOYAD 176</v>
      </c>
      <c r="C178" s="7">
        <f>'YILLIK MALİYET RAPORU'!C178</f>
        <v>20002.5</v>
      </c>
      <c r="D178" s="11">
        <f>PARAMETRELER!$D$4</f>
        <v>150018.75</v>
      </c>
      <c r="E178" s="7">
        <f t="shared" si="491"/>
        <v>2800.3500000000004</v>
      </c>
      <c r="F178" s="7">
        <f t="shared" si="492"/>
        <v>200.02500000000001</v>
      </c>
      <c r="G178" s="7">
        <f t="shared" si="493"/>
        <v>17002.125</v>
      </c>
      <c r="H178" s="7" cm="1">
        <f t="array" ref="H178">SUMPRODUCT(--(SUM(G178:G178)&gt;PARAMETRELER!$D$21:$D$24), (SUM(G178:G178)-PARAMETRELER!$D$21:$D$24), {0.15;0.05;0.07;0.08})-SUM($H$2:$H$2)</f>
        <v>2550.3187499999999</v>
      </c>
      <c r="I178" s="7">
        <f>PARAMETRELER!$D$8</f>
        <v>2550.3187499999999</v>
      </c>
      <c r="J178" s="7">
        <f t="shared" si="556"/>
        <v>17002.125</v>
      </c>
      <c r="K178" s="7">
        <v>0</v>
      </c>
      <c r="L178" s="7">
        <f t="shared" si="494"/>
        <v>20002.5</v>
      </c>
      <c r="M178" s="5">
        <f>PARAMETRELER!$D$6</f>
        <v>20002.5</v>
      </c>
      <c r="N178" s="7">
        <f t="shared" si="502"/>
        <v>0</v>
      </c>
      <c r="O178" s="7">
        <f>IF(C178&lt;=PARAMETRELER!$D$6,0,N178*0.00759)</f>
        <v>0</v>
      </c>
      <c r="P178" s="20">
        <f t="shared" si="495"/>
        <v>17002.125</v>
      </c>
      <c r="Q178" s="21">
        <f t="shared" si="496"/>
        <v>4100.5124999999998</v>
      </c>
      <c r="R178" s="21">
        <f t="shared" si="497"/>
        <v>400.05</v>
      </c>
      <c r="S178" s="20">
        <f t="shared" si="498"/>
        <v>24503.0625</v>
      </c>
      <c r="T178" s="44">
        <f t="shared" si="499"/>
        <v>1000.125</v>
      </c>
      <c r="U178" s="45">
        <f t="shared" si="557"/>
        <v>23502.9375</v>
      </c>
      <c r="W178" s="2">
        <v>176</v>
      </c>
      <c r="X178" s="2" t="str">
        <f t="shared" si="500"/>
        <v xml:space="preserve"> AD SOYAD 176</v>
      </c>
      <c r="Y178" s="7">
        <f t="shared" si="501"/>
        <v>20002.5</v>
      </c>
      <c r="Z178" s="11">
        <f>PARAMETRELER!$D$4</f>
        <v>150018.75</v>
      </c>
      <c r="AA178" s="7">
        <f t="shared" si="558"/>
        <v>2800.3500000000004</v>
      </c>
      <c r="AB178" s="7">
        <f t="shared" si="559"/>
        <v>200.02500000000001</v>
      </c>
      <c r="AC178" s="7">
        <f t="shared" si="560"/>
        <v>17002.125</v>
      </c>
      <c r="AD178" s="7" cm="1">
        <f t="array" ref="AD178">SUMPRODUCT(--(SUM(G178,AC178)&gt;PARAMETRELER!$D$21:$D$24), (SUM(G178,AC178)-PARAMETRELER!$D$21:$D$24), {0.15;0.05;0.07;0.08})-SUM($H$2,H178)</f>
        <v>2550.3187499999999</v>
      </c>
      <c r="AE178" s="7">
        <f>PARAMETRELER!$D$9</f>
        <v>2550.3187499999999</v>
      </c>
      <c r="AF178" s="7">
        <f t="shared" si="561"/>
        <v>34004.25</v>
      </c>
      <c r="AG178" s="7">
        <f t="shared" si="562"/>
        <v>17002.125</v>
      </c>
      <c r="AH178" s="7">
        <f t="shared" si="563"/>
        <v>20002.5</v>
      </c>
      <c r="AI178" s="5">
        <f>PARAMETRELER!$D$6</f>
        <v>20002.5</v>
      </c>
      <c r="AJ178" s="7">
        <f t="shared" si="503"/>
        <v>0</v>
      </c>
      <c r="AK178" s="7">
        <f>IF(Y178&lt;=PARAMETRELER!$D$6,0,AJ178*0.00759)</f>
        <v>0</v>
      </c>
      <c r="AL178" s="20">
        <f t="shared" si="564"/>
        <v>17002.125</v>
      </c>
      <c r="AM178" s="21">
        <f t="shared" si="565"/>
        <v>4100.5124999999998</v>
      </c>
      <c r="AN178" s="21">
        <f t="shared" si="566"/>
        <v>400.05</v>
      </c>
      <c r="AO178" s="20">
        <f t="shared" si="567"/>
        <v>24503.0625</v>
      </c>
      <c r="AP178" s="44">
        <f t="shared" si="568"/>
        <v>1000.125</v>
      </c>
      <c r="AQ178" s="45">
        <f t="shared" si="569"/>
        <v>23502.9375</v>
      </c>
      <c r="AS178" s="2">
        <v>176</v>
      </c>
      <c r="AT178" s="2" t="str">
        <f t="shared" si="570"/>
        <v xml:space="preserve"> AD SOYAD 176</v>
      </c>
      <c r="AU178" s="7">
        <f t="shared" si="571"/>
        <v>20002.5</v>
      </c>
      <c r="AV178" s="11">
        <f>PARAMETRELER!$D$4</f>
        <v>150018.75</v>
      </c>
      <c r="AW178" s="7">
        <f t="shared" si="572"/>
        <v>2800.3500000000004</v>
      </c>
      <c r="AX178" s="7">
        <f t="shared" si="573"/>
        <v>200.02500000000001</v>
      </c>
      <c r="AY178" s="7">
        <f t="shared" si="574"/>
        <v>17002.125</v>
      </c>
      <c r="AZ178" s="7" cm="1">
        <f t="array" ref="AZ178">SUMPRODUCT(--(SUM(G178,AC178,AY178)&gt;PARAMETRELER!$D$21:$D$24), (SUM(G178,AC178,AY178)-PARAMETRELER!$D$21:$D$24), {0.15;0.05;0.07;0.08})-SUM($H$2,H178,AD178)</f>
        <v>2550.3187499999995</v>
      </c>
      <c r="BA178" s="7">
        <f>PARAMETRELER!$D$10</f>
        <v>2550.3187499999995</v>
      </c>
      <c r="BB178" s="7">
        <f t="shared" si="575"/>
        <v>51006.375</v>
      </c>
      <c r="BC178" s="7">
        <f t="shared" si="576"/>
        <v>34004.25</v>
      </c>
      <c r="BD178" s="7">
        <f t="shared" si="577"/>
        <v>20002.5</v>
      </c>
      <c r="BE178" s="5">
        <f>PARAMETRELER!$D$6</f>
        <v>20002.5</v>
      </c>
      <c r="BF178" s="7">
        <f t="shared" si="504"/>
        <v>0</v>
      </c>
      <c r="BG178" s="7">
        <f>IF(AU178&lt;=PARAMETRELER!$D$6,0,BF178*0.00759)</f>
        <v>0</v>
      </c>
      <c r="BH178" s="20">
        <f t="shared" si="578"/>
        <v>17002.125</v>
      </c>
      <c r="BI178" s="21">
        <f t="shared" si="579"/>
        <v>4100.5124999999998</v>
      </c>
      <c r="BJ178" s="21">
        <f t="shared" si="580"/>
        <v>400.05</v>
      </c>
      <c r="BK178" s="20">
        <f t="shared" si="581"/>
        <v>24503.0625</v>
      </c>
      <c r="BL178" s="44">
        <f t="shared" si="582"/>
        <v>1000.125</v>
      </c>
      <c r="BM178" s="45">
        <f t="shared" si="583"/>
        <v>23502.9375</v>
      </c>
      <c r="BO178" s="2">
        <v>176</v>
      </c>
      <c r="BP178" s="2" t="str">
        <f t="shared" si="584"/>
        <v xml:space="preserve"> AD SOYAD 176</v>
      </c>
      <c r="BQ178" s="7">
        <f t="shared" si="585"/>
        <v>20002.5</v>
      </c>
      <c r="BR178" s="11">
        <f>PARAMETRELER!$D$4</f>
        <v>150018.75</v>
      </c>
      <c r="BS178" s="7">
        <f t="shared" si="586"/>
        <v>2800.3500000000004</v>
      </c>
      <c r="BT178" s="7">
        <f t="shared" si="587"/>
        <v>200.02500000000001</v>
      </c>
      <c r="BU178" s="7">
        <f t="shared" si="588"/>
        <v>17002.125</v>
      </c>
      <c r="BV178" s="7" cm="1">
        <f t="array" ref="BV178">SUMPRODUCT(--(SUM(G178,AC178,AY178,BU178)&gt;PARAMETRELER!$D$21:$D$24), (SUM(G178,AC178,AY178,BU178)-PARAMETRELER!$D$21:$D$24), {0.15;0.05;0.07;0.08})-SUM($H$2,H178,AD178,AZ178)</f>
        <v>2550.3187500000004</v>
      </c>
      <c r="BW178" s="7">
        <f>PARAMETRELER!$D$11</f>
        <v>2550.3187500000004</v>
      </c>
      <c r="BX178" s="7">
        <f t="shared" si="589"/>
        <v>68008.5</v>
      </c>
      <c r="BY178" s="7">
        <f t="shared" si="590"/>
        <v>51006.375</v>
      </c>
      <c r="BZ178" s="7">
        <f t="shared" si="591"/>
        <v>20002.5</v>
      </c>
      <c r="CA178" s="5">
        <f>PARAMETRELER!$D$6</f>
        <v>20002.5</v>
      </c>
      <c r="CB178" s="7">
        <f t="shared" si="505"/>
        <v>0</v>
      </c>
      <c r="CC178" s="7">
        <f>IF(BQ178&lt;=PARAMETRELER!$D$6,0,CB178*0.00759)</f>
        <v>0</v>
      </c>
      <c r="CD178" s="20">
        <f t="shared" si="592"/>
        <v>17002.125</v>
      </c>
      <c r="CE178" s="21">
        <f t="shared" si="593"/>
        <v>4100.5124999999998</v>
      </c>
      <c r="CF178" s="21">
        <f t="shared" si="594"/>
        <v>400.05</v>
      </c>
      <c r="CG178" s="20">
        <f t="shared" si="595"/>
        <v>24503.0625</v>
      </c>
      <c r="CH178" s="44">
        <f t="shared" si="596"/>
        <v>1000.125</v>
      </c>
      <c r="CI178" s="45">
        <f t="shared" si="597"/>
        <v>23502.9375</v>
      </c>
      <c r="CK178" s="2">
        <v>176</v>
      </c>
      <c r="CL178" s="2" t="str">
        <f t="shared" si="598"/>
        <v xml:space="preserve"> AD SOYAD 176</v>
      </c>
      <c r="CM178" s="7">
        <f t="shared" si="599"/>
        <v>20002.5</v>
      </c>
      <c r="CN178" s="11">
        <f>PARAMETRELER!$D$4</f>
        <v>150018.75</v>
      </c>
      <c r="CO178" s="7">
        <f t="shared" si="600"/>
        <v>2800.3500000000004</v>
      </c>
      <c r="CP178" s="7">
        <f t="shared" si="601"/>
        <v>200.02500000000001</v>
      </c>
      <c r="CQ178" s="7">
        <f t="shared" si="602"/>
        <v>17002.125</v>
      </c>
      <c r="CR178" s="7" cm="1">
        <f t="array" ref="CR178">SUMPRODUCT(--(SUM(G178,AC178,AY178,BU178,CQ178)&gt;PARAMETRELER!$D$21:$D$24), (SUM(G178,AC178,AY178,BU178,CQ178)-PARAMETRELER!$D$21:$D$24), {0.15;0.05;0.07;0.08})-SUM($H$2,H178,AD178,AZ178,BV178)</f>
        <v>2550.3187500000004</v>
      </c>
      <c r="CS178" s="7">
        <f>PARAMETRELER!$D$12</f>
        <v>2550.3187500000004</v>
      </c>
      <c r="CT178" s="7">
        <f t="shared" si="603"/>
        <v>85010.625</v>
      </c>
      <c r="CU178" s="7">
        <f t="shared" si="604"/>
        <v>68008.5</v>
      </c>
      <c r="CV178" s="7">
        <f t="shared" si="605"/>
        <v>20002.5</v>
      </c>
      <c r="CW178" s="5">
        <f>PARAMETRELER!$D$6</f>
        <v>20002.5</v>
      </c>
      <c r="CX178" s="7">
        <f t="shared" si="506"/>
        <v>0</v>
      </c>
      <c r="CY178" s="7">
        <f>IF(CM178&lt;=PARAMETRELER!$D$6,0,CX178*0.00759)</f>
        <v>0</v>
      </c>
      <c r="CZ178" s="20">
        <f t="shared" si="606"/>
        <v>17002.125</v>
      </c>
      <c r="DA178" s="21">
        <f t="shared" si="607"/>
        <v>4100.5124999999998</v>
      </c>
      <c r="DB178" s="21">
        <f t="shared" si="608"/>
        <v>400.05</v>
      </c>
      <c r="DC178" s="20">
        <f t="shared" si="609"/>
        <v>24503.0625</v>
      </c>
      <c r="DD178" s="44">
        <f t="shared" si="610"/>
        <v>1000.125</v>
      </c>
      <c r="DE178" s="45">
        <f t="shared" si="611"/>
        <v>23502.9375</v>
      </c>
      <c r="DG178" s="2">
        <v>176</v>
      </c>
      <c r="DH178" s="2" t="str">
        <f t="shared" si="612"/>
        <v xml:space="preserve"> AD SOYAD 176</v>
      </c>
      <c r="DI178" s="7">
        <f t="shared" si="613"/>
        <v>20002.5</v>
      </c>
      <c r="DJ178" s="11">
        <f>PARAMETRELER!$D$4</f>
        <v>150018.75</v>
      </c>
      <c r="DK178" s="7">
        <f t="shared" si="614"/>
        <v>2800.3500000000004</v>
      </c>
      <c r="DL178" s="7">
        <f t="shared" si="615"/>
        <v>200.02500000000001</v>
      </c>
      <c r="DM178" s="7">
        <f t="shared" si="616"/>
        <v>17002.125</v>
      </c>
      <c r="DN178" s="7" cm="1">
        <f t="array" ref="DN178">SUMPRODUCT(--(SUM(G178,AC178,AY178,BU178,CQ178,DM178)&gt;PARAMETRELER!$D$21:$D$24), (SUM(G178,AC178,AY178,BU178,CQ178,DM178)-PARAMETRELER!$D$21:$D$24), {0.15;0.05;0.07;0.08})-SUM($H$2,H178,AD178,AZ178,BV178,CR178)</f>
        <v>2550.3187499999985</v>
      </c>
      <c r="DO178" s="7">
        <f>PARAMETRELER!$D$13</f>
        <v>2550.3187499999985</v>
      </c>
      <c r="DP178" s="7">
        <f t="shared" si="617"/>
        <v>102012.75</v>
      </c>
      <c r="DQ178" s="7">
        <f t="shared" si="618"/>
        <v>85010.625</v>
      </c>
      <c r="DR178" s="7">
        <f t="shared" si="619"/>
        <v>20002.5</v>
      </c>
      <c r="DS178" s="5">
        <f>PARAMETRELER!$D$6</f>
        <v>20002.5</v>
      </c>
      <c r="DT178" s="7">
        <f t="shared" si="507"/>
        <v>0</v>
      </c>
      <c r="DU178" s="7">
        <f>IF(DI178&lt;=PARAMETRELER!$D$6,0,DT178*0.00759)</f>
        <v>0</v>
      </c>
      <c r="DV178" s="20">
        <f t="shared" si="620"/>
        <v>17002.125</v>
      </c>
      <c r="DW178" s="21">
        <f t="shared" si="621"/>
        <v>4100.5124999999998</v>
      </c>
      <c r="DX178" s="21">
        <f t="shared" si="622"/>
        <v>400.05</v>
      </c>
      <c r="DY178" s="20">
        <f t="shared" si="623"/>
        <v>24503.0625</v>
      </c>
      <c r="DZ178" s="44">
        <f t="shared" si="624"/>
        <v>1000.125</v>
      </c>
      <c r="EA178" s="45">
        <f t="shared" si="625"/>
        <v>23502.9375</v>
      </c>
      <c r="EC178" s="2">
        <v>176</v>
      </c>
      <c r="ED178" s="2" t="str">
        <f t="shared" si="626"/>
        <v xml:space="preserve"> AD SOYAD 176</v>
      </c>
      <c r="EE178" s="7">
        <f t="shared" si="508"/>
        <v>20002.5</v>
      </c>
      <c r="EF178" s="11">
        <f>PARAMETRELER!$D$4</f>
        <v>150018.75</v>
      </c>
      <c r="EG178" s="7">
        <f t="shared" si="509"/>
        <v>2800.3500000000004</v>
      </c>
      <c r="EH178" s="7">
        <f t="shared" si="510"/>
        <v>200.02500000000001</v>
      </c>
      <c r="EI178" s="7">
        <f t="shared" si="511"/>
        <v>17002.125</v>
      </c>
      <c r="EJ178" s="7" cm="1">
        <f t="array" ref="EJ178">SUMPRODUCT(--(SUM(G178,AC178,AY178,BU178,CQ178,DM178,EI178)&gt;PARAMETRELER!$D$21:$D$24), (SUM(G178,AC178,AY178,BU178,CQ178,DM178,EI178)-PARAMETRELER!$D$21:$D$24), {0.15;0.05;0.07;0.08})-SUM($H$2,H178,AD178,AZ178,BV178,CR178,DN178)</f>
        <v>3001.0625000000036</v>
      </c>
      <c r="EK178" s="7">
        <f>PARAMETRELER!$D$14</f>
        <v>3001.0625000000036</v>
      </c>
      <c r="EL178" s="7">
        <f t="shared" si="512"/>
        <v>119014.875</v>
      </c>
      <c r="EM178" s="7">
        <f t="shared" si="513"/>
        <v>102012.75</v>
      </c>
      <c r="EN178" s="7">
        <f t="shared" si="514"/>
        <v>20002.5</v>
      </c>
      <c r="EO178" s="5">
        <f>PARAMETRELER!$D$6</f>
        <v>20002.5</v>
      </c>
      <c r="EP178" s="7">
        <f t="shared" si="515"/>
        <v>0</v>
      </c>
      <c r="EQ178" s="7">
        <f>IF(EE178&lt;=PARAMETRELER!$D$6,0,EP178*0.00759)</f>
        <v>0</v>
      </c>
      <c r="ER178" s="20">
        <f t="shared" si="627"/>
        <v>17002.125</v>
      </c>
      <c r="ES178" s="21">
        <f t="shared" si="628"/>
        <v>4100.5124999999998</v>
      </c>
      <c r="ET178" s="21">
        <f t="shared" si="629"/>
        <v>400.05</v>
      </c>
      <c r="EU178" s="20">
        <f t="shared" si="630"/>
        <v>24503.0625</v>
      </c>
      <c r="EV178" s="44">
        <f t="shared" si="631"/>
        <v>1000.125</v>
      </c>
      <c r="EW178" s="45">
        <f t="shared" si="632"/>
        <v>23502.9375</v>
      </c>
      <c r="EY178" s="2">
        <v>176</v>
      </c>
      <c r="EZ178" s="2" t="str">
        <f t="shared" si="633"/>
        <v xml:space="preserve"> AD SOYAD 176</v>
      </c>
      <c r="FA178" s="7">
        <f t="shared" si="516"/>
        <v>20002.5</v>
      </c>
      <c r="FB178" s="11">
        <f>PARAMETRELER!$D$4</f>
        <v>150018.75</v>
      </c>
      <c r="FC178" s="7">
        <f t="shared" si="517"/>
        <v>2800.3500000000004</v>
      </c>
      <c r="FD178" s="7">
        <f t="shared" si="518"/>
        <v>200.02500000000001</v>
      </c>
      <c r="FE178" s="7">
        <f t="shared" si="519"/>
        <v>17002.125</v>
      </c>
      <c r="FF178" s="7" cm="1">
        <f t="array" ref="FF178">SUMPRODUCT(--(SUM(G178,AC178,AY178,BU178,CQ178,DM178,EI178,FE178)&gt;PARAMETRELER!$D$21:$D$24), (SUM(G178,AC178,AY178,BU178,CQ178,DM178,EI178,FE178)-PARAMETRELER!$D$21:$D$24), {0.15;0.05;0.07;0.08})-SUM($H$2,H178,AD178,AZ178,BV178,CR178,DN178,EJ178)</f>
        <v>3400.4249999999956</v>
      </c>
      <c r="FG178" s="7">
        <f>PARAMETRELER!$D$15</f>
        <v>3400.4249999999956</v>
      </c>
      <c r="FH178" s="7">
        <f t="shared" si="520"/>
        <v>136017</v>
      </c>
      <c r="FI178" s="7">
        <f t="shared" si="521"/>
        <v>119014.875</v>
      </c>
      <c r="FJ178" s="7">
        <f t="shared" si="522"/>
        <v>20002.5</v>
      </c>
      <c r="FK178" s="5">
        <f>PARAMETRELER!$D$6</f>
        <v>20002.5</v>
      </c>
      <c r="FL178" s="7">
        <f t="shared" si="523"/>
        <v>0</v>
      </c>
      <c r="FM178" s="7">
        <f>IF(FA178&lt;=PARAMETRELER!$D$6,0,FL178*0.00759)</f>
        <v>0</v>
      </c>
      <c r="FN178" s="20">
        <f t="shared" si="634"/>
        <v>17002.125</v>
      </c>
      <c r="FO178" s="21">
        <f t="shared" si="635"/>
        <v>4100.5124999999998</v>
      </c>
      <c r="FP178" s="21">
        <f t="shared" si="636"/>
        <v>400.05</v>
      </c>
      <c r="FQ178" s="20">
        <f t="shared" si="637"/>
        <v>24503.0625</v>
      </c>
      <c r="FR178" s="44">
        <f t="shared" si="638"/>
        <v>1000.125</v>
      </c>
      <c r="FS178" s="45">
        <f t="shared" si="639"/>
        <v>23502.9375</v>
      </c>
      <c r="FU178" s="2">
        <v>176</v>
      </c>
      <c r="FV178" s="2" t="str">
        <f t="shared" si="640"/>
        <v xml:space="preserve"> AD SOYAD 176</v>
      </c>
      <c r="FW178" s="7">
        <f t="shared" si="524"/>
        <v>20002.5</v>
      </c>
      <c r="FX178" s="11">
        <f>PARAMETRELER!$D$4</f>
        <v>150018.75</v>
      </c>
      <c r="FY178" s="7">
        <f t="shared" si="525"/>
        <v>2800.3500000000004</v>
      </c>
      <c r="FZ178" s="7">
        <f t="shared" si="526"/>
        <v>200.02500000000001</v>
      </c>
      <c r="GA178" s="7">
        <f t="shared" si="527"/>
        <v>17002.125</v>
      </c>
      <c r="GB178" s="7" cm="1">
        <f t="array" ref="GB178">SUMPRODUCT(--(SUM(G178,AC178,AY178,BU178,CQ178,DM178,EI178,FE178,GA178)&gt;PARAMETRELER!$D$21:$D$24), (SUM(G178,AC178,AY178,BU178,CQ178,DM178,EI178,FE178,GA178)-PARAMETRELER!$D$21:$D$24), {0.15;0.05;0.07;0.08})-SUM($H$2,H178,AD178,AZ178,BV178,CR178,DN178,EJ178,FF178)</f>
        <v>3400.4249999999993</v>
      </c>
      <c r="GC178" s="7">
        <f>PARAMETRELER!$D$16</f>
        <v>3400.4249999999993</v>
      </c>
      <c r="GD178" s="7">
        <f t="shared" si="528"/>
        <v>153019.125</v>
      </c>
      <c r="GE178" s="7">
        <f t="shared" si="529"/>
        <v>136017</v>
      </c>
      <c r="GF178" s="7">
        <f t="shared" si="530"/>
        <v>20002.5</v>
      </c>
      <c r="GG178" s="5">
        <f>PARAMETRELER!$D$6</f>
        <v>20002.5</v>
      </c>
      <c r="GH178" s="7">
        <f t="shared" si="531"/>
        <v>0</v>
      </c>
      <c r="GI178" s="7">
        <f>IF(FW178&lt;=PARAMETRELER!$D$6,0,GH178*0.00759)</f>
        <v>0</v>
      </c>
      <c r="GJ178" s="20">
        <f t="shared" si="641"/>
        <v>17002.125</v>
      </c>
      <c r="GK178" s="21">
        <f t="shared" si="642"/>
        <v>4100.5124999999998</v>
      </c>
      <c r="GL178" s="21">
        <f t="shared" si="643"/>
        <v>400.05</v>
      </c>
      <c r="GM178" s="20">
        <f t="shared" si="644"/>
        <v>24503.0625</v>
      </c>
      <c r="GN178" s="44">
        <f t="shared" si="645"/>
        <v>1000.125</v>
      </c>
      <c r="GO178" s="45">
        <f t="shared" si="646"/>
        <v>23502.9375</v>
      </c>
      <c r="GQ178" s="2">
        <v>176</v>
      </c>
      <c r="GR178" s="2" t="str">
        <f t="shared" si="647"/>
        <v xml:space="preserve"> AD SOYAD 176</v>
      </c>
      <c r="GS178" s="7">
        <f t="shared" si="532"/>
        <v>20002.5</v>
      </c>
      <c r="GT178" s="11">
        <f>PARAMETRELER!$D$4</f>
        <v>150018.75</v>
      </c>
      <c r="GU178" s="7">
        <f t="shared" si="533"/>
        <v>2800.3500000000004</v>
      </c>
      <c r="GV178" s="7">
        <f t="shared" si="534"/>
        <v>200.02500000000001</v>
      </c>
      <c r="GW178" s="7">
        <f t="shared" si="535"/>
        <v>17002.125</v>
      </c>
      <c r="GX178" s="7" cm="1">
        <f t="array" ref="GX178">SUMPRODUCT(--(SUM(G178,AC178,AY178,BU178,CQ178,DM178,EI178,FE178,GA178,GW178)&gt;PARAMETRELER!$D$21:$D$24), (SUM(G178,AC178,AY178,BU178,CQ178,DM178,EI178,FE178,GA178,GW178)-PARAMETRELER!$D$21:$D$24), {0.15;0.05;0.07;0.08})-SUM($H$2,H178,AD178,AZ178,BV178,CR178,DN178,EJ178,FF178,GB178)</f>
        <v>3400.4250000000029</v>
      </c>
      <c r="GY178" s="7">
        <f>PARAMETRELER!$D$17</f>
        <v>3400.4250000000029</v>
      </c>
      <c r="GZ178" s="7">
        <f t="shared" si="536"/>
        <v>170021.25</v>
      </c>
      <c r="HA178" s="7">
        <f t="shared" si="537"/>
        <v>153019.125</v>
      </c>
      <c r="HB178" s="7">
        <f t="shared" si="538"/>
        <v>20002.5</v>
      </c>
      <c r="HC178" s="5">
        <f>PARAMETRELER!$D$6</f>
        <v>20002.5</v>
      </c>
      <c r="HD178" s="7">
        <f t="shared" si="539"/>
        <v>0</v>
      </c>
      <c r="HE178" s="7">
        <f>IF(GS178&lt;=PARAMETRELER!$D$6,0,HD178*0.00759)</f>
        <v>0</v>
      </c>
      <c r="HF178" s="20">
        <f t="shared" si="648"/>
        <v>17002.125</v>
      </c>
      <c r="HG178" s="21">
        <f t="shared" si="649"/>
        <v>4100.5124999999998</v>
      </c>
      <c r="HH178" s="21">
        <f t="shared" si="650"/>
        <v>400.05</v>
      </c>
      <c r="HI178" s="20">
        <f t="shared" si="651"/>
        <v>24503.0625</v>
      </c>
      <c r="HJ178" s="44">
        <f t="shared" si="652"/>
        <v>1000.125</v>
      </c>
      <c r="HK178" s="45">
        <f t="shared" si="653"/>
        <v>23502.9375</v>
      </c>
      <c r="HM178" s="2">
        <v>176</v>
      </c>
      <c r="HN178" s="2" t="str">
        <f t="shared" si="654"/>
        <v xml:space="preserve"> AD SOYAD 176</v>
      </c>
      <c r="HO178" s="7">
        <f t="shared" si="540"/>
        <v>20002.5</v>
      </c>
      <c r="HP178" s="11">
        <f>PARAMETRELER!$D$4</f>
        <v>150018.75</v>
      </c>
      <c r="HQ178" s="7">
        <f t="shared" si="541"/>
        <v>2800.3500000000004</v>
      </c>
      <c r="HR178" s="7">
        <f t="shared" si="542"/>
        <v>200.02500000000001</v>
      </c>
      <c r="HS178" s="7">
        <f t="shared" si="543"/>
        <v>17002.125</v>
      </c>
      <c r="HT178" s="7" cm="1">
        <f t="array" ref="HT178">SUMPRODUCT(--(SUM(G178,AC178,AY178,BU178,CQ178,DM178,EI178,FE178,GA178,GW178,HS178)&gt;PARAMETRELER!$D$21:$D$24), (SUM(G178,AC178,AY178,BU178,CQ178,DM178,EI178,FE178,GA178,GW178,HS178)-PARAMETRELER!$D$21:$D$24), {0.15;0.05;0.07;0.08})-SUM($H$2,H178,AD178,AZ178,BV178,CR178,DN178,EJ178,FF178,GB178,GX178)</f>
        <v>3400.4249999999993</v>
      </c>
      <c r="HU178" s="7">
        <f>PARAMETRELER!$D$18</f>
        <v>3400.4249999999993</v>
      </c>
      <c r="HV178" s="7">
        <f t="shared" si="544"/>
        <v>187023.375</v>
      </c>
      <c r="HW178" s="7">
        <f t="shared" si="545"/>
        <v>170021.25</v>
      </c>
      <c r="HX178" s="7">
        <f t="shared" si="546"/>
        <v>20002.5</v>
      </c>
      <c r="HY178" s="5">
        <f>PARAMETRELER!$D$6</f>
        <v>20002.5</v>
      </c>
      <c r="HZ178" s="7">
        <f t="shared" si="547"/>
        <v>0</v>
      </c>
      <c r="IA178" s="7">
        <f>IF(HO178&lt;=PARAMETRELER!$D$6,0,HZ178*0.00759)</f>
        <v>0</v>
      </c>
      <c r="IB178" s="20">
        <f t="shared" si="655"/>
        <v>17002.125</v>
      </c>
      <c r="IC178" s="21">
        <f t="shared" si="656"/>
        <v>4100.5124999999998</v>
      </c>
      <c r="ID178" s="21">
        <f t="shared" si="657"/>
        <v>400.05</v>
      </c>
      <c r="IE178" s="20">
        <f t="shared" si="658"/>
        <v>24503.0625</v>
      </c>
      <c r="IF178" s="44">
        <f t="shared" si="659"/>
        <v>1000.125</v>
      </c>
      <c r="IG178" s="45">
        <f t="shared" si="660"/>
        <v>23502.9375</v>
      </c>
      <c r="II178" s="2">
        <v>176</v>
      </c>
      <c r="IJ178" s="2" t="str">
        <f t="shared" si="661"/>
        <v xml:space="preserve"> AD SOYAD 176</v>
      </c>
      <c r="IK178" s="7">
        <f t="shared" si="548"/>
        <v>20002.5</v>
      </c>
      <c r="IL178" s="11">
        <f>PARAMETRELER!$D$4</f>
        <v>150018.75</v>
      </c>
      <c r="IM178" s="7">
        <f t="shared" si="549"/>
        <v>2800.3500000000004</v>
      </c>
      <c r="IN178" s="7">
        <f t="shared" si="550"/>
        <v>200.02500000000001</v>
      </c>
      <c r="IO178" s="7">
        <f t="shared" si="551"/>
        <v>17002.125</v>
      </c>
      <c r="IP178" s="7" cm="1">
        <f t="array" ref="IP178">SUMPRODUCT(--(SUM(G178,AC178,AY178,BU178,CQ178,DM178,EI178,FE178,GA178,GW178,HS178,IO178)&gt;PARAMETRELER!$D$21:$D$24), (SUM(G178,AC178,AY178,BU178,CQ178,DM178,EI178,FE178,GA178,GW178,HS178,IO178)-PARAMETRELER!$D$21:$D$24), {0.15;0.05;0.07;0.08})-SUM($H$2,H178,AD178,AZ178,BV178,CR178,DN178,EJ178,FF178,GB178,GX178,HT178)</f>
        <v>3400.4249999999993</v>
      </c>
      <c r="IQ178" s="7">
        <f>PARAMETRELER!$D$19</f>
        <v>3400.4249999999993</v>
      </c>
      <c r="IR178" s="7">
        <f t="shared" si="552"/>
        <v>204025.5</v>
      </c>
      <c r="IS178" s="7">
        <f t="shared" si="553"/>
        <v>187023.375</v>
      </c>
      <c r="IT178" s="7">
        <f t="shared" si="554"/>
        <v>20002.5</v>
      </c>
      <c r="IU178" s="5">
        <f>PARAMETRELER!$D$6</f>
        <v>20002.5</v>
      </c>
      <c r="IV178" s="7">
        <f t="shared" si="555"/>
        <v>0</v>
      </c>
      <c r="IW178" s="7">
        <f>IF(IK178&lt;=PARAMETRELER!$D$6,0,IV178*0.00759)</f>
        <v>0</v>
      </c>
      <c r="IX178" s="20">
        <f t="shared" si="662"/>
        <v>17002.125</v>
      </c>
      <c r="IY178" s="21">
        <f t="shared" si="663"/>
        <v>4100.5124999999998</v>
      </c>
      <c r="IZ178" s="21">
        <f t="shared" si="664"/>
        <v>400.05</v>
      </c>
      <c r="JA178" s="20">
        <f t="shared" si="665"/>
        <v>24503.0625</v>
      </c>
      <c r="JB178" s="44">
        <f t="shared" si="666"/>
        <v>1000.125</v>
      </c>
      <c r="JC178" s="45">
        <f t="shared" si="667"/>
        <v>23502.9375</v>
      </c>
    </row>
    <row r="179" spans="1:263" ht="15.6" x14ac:dyDescent="0.3">
      <c r="A179" s="3">
        <v>177</v>
      </c>
      <c r="B179" s="3" t="str">
        <f>'YILLIK MALİYET RAPORU'!B179</f>
        <v xml:space="preserve"> AD SOYAD 177</v>
      </c>
      <c r="C179" s="4">
        <f>'YILLIK MALİYET RAPORU'!C179</f>
        <v>20002.5</v>
      </c>
      <c r="D179" s="4">
        <f>PARAMETRELER!$D$4</f>
        <v>150018.75</v>
      </c>
      <c r="E179" s="4">
        <f t="shared" si="491"/>
        <v>2800.3500000000004</v>
      </c>
      <c r="F179" s="4">
        <f t="shared" si="492"/>
        <v>200.02500000000001</v>
      </c>
      <c r="G179" s="4">
        <f t="shared" si="493"/>
        <v>17002.125</v>
      </c>
      <c r="H179" s="4" cm="1">
        <f t="array" ref="H179">SUMPRODUCT(--(SUM(G179:G179)&gt;PARAMETRELER!$D$21:$D$24), (SUM(G179:G179)-PARAMETRELER!$D$21:$D$24), {0.15;0.05;0.07;0.08})-SUM($H$2:$H$2)</f>
        <v>2550.3187499999999</v>
      </c>
      <c r="I179" s="4">
        <f>PARAMETRELER!$D$8</f>
        <v>2550.3187499999999</v>
      </c>
      <c r="J179" s="4">
        <f t="shared" si="556"/>
        <v>17002.125</v>
      </c>
      <c r="K179" s="4">
        <v>0</v>
      </c>
      <c r="L179" s="4">
        <f t="shared" si="494"/>
        <v>20002.5</v>
      </c>
      <c r="M179" s="4">
        <f>PARAMETRELER!$D$6</f>
        <v>20002.5</v>
      </c>
      <c r="N179" s="4">
        <f t="shared" si="502"/>
        <v>0</v>
      </c>
      <c r="O179" s="4">
        <f>IF(C179&lt;=PARAMETRELER!$D$6,0,N179*0.00759)</f>
        <v>0</v>
      </c>
      <c r="P179" s="20">
        <f t="shared" si="495"/>
        <v>17002.125</v>
      </c>
      <c r="Q179" s="21">
        <f t="shared" si="496"/>
        <v>4100.5124999999998</v>
      </c>
      <c r="R179" s="21">
        <f t="shared" si="497"/>
        <v>400.05</v>
      </c>
      <c r="S179" s="22">
        <f t="shared" si="498"/>
        <v>24503.0625</v>
      </c>
      <c r="T179" s="44">
        <f t="shared" si="499"/>
        <v>1000.125</v>
      </c>
      <c r="U179" s="45">
        <f t="shared" si="557"/>
        <v>23502.9375</v>
      </c>
      <c r="W179" s="3">
        <v>177</v>
      </c>
      <c r="X179" s="3" t="str">
        <f t="shared" si="500"/>
        <v xml:space="preserve"> AD SOYAD 177</v>
      </c>
      <c r="Y179" s="4">
        <f t="shared" si="501"/>
        <v>20002.5</v>
      </c>
      <c r="Z179" s="4">
        <f>PARAMETRELER!$D$4</f>
        <v>150018.75</v>
      </c>
      <c r="AA179" s="4">
        <f t="shared" si="558"/>
        <v>2800.3500000000004</v>
      </c>
      <c r="AB179" s="4">
        <f t="shared" si="559"/>
        <v>200.02500000000001</v>
      </c>
      <c r="AC179" s="4">
        <f t="shared" si="560"/>
        <v>17002.125</v>
      </c>
      <c r="AD179" s="4" cm="1">
        <f t="array" ref="AD179">SUMPRODUCT(--(SUM(G179,AC179)&gt;PARAMETRELER!$D$21:$D$24), (SUM(G179,AC179)-PARAMETRELER!$D$21:$D$24), {0.15;0.05;0.07;0.08})-SUM($H$2,H179)</f>
        <v>2550.3187499999999</v>
      </c>
      <c r="AE179" s="4">
        <f>PARAMETRELER!$D$9</f>
        <v>2550.3187499999999</v>
      </c>
      <c r="AF179" s="4">
        <f t="shared" si="561"/>
        <v>34004.25</v>
      </c>
      <c r="AG179" s="4">
        <f t="shared" si="562"/>
        <v>17002.125</v>
      </c>
      <c r="AH179" s="4">
        <f t="shared" si="563"/>
        <v>20002.5</v>
      </c>
      <c r="AI179" s="4">
        <f>PARAMETRELER!$D$6</f>
        <v>20002.5</v>
      </c>
      <c r="AJ179" s="4">
        <f t="shared" si="503"/>
        <v>0</v>
      </c>
      <c r="AK179" s="4">
        <f>IF(Y179&lt;=PARAMETRELER!$D$6,0,AJ179*0.00759)</f>
        <v>0</v>
      </c>
      <c r="AL179" s="20">
        <f t="shared" si="564"/>
        <v>17002.125</v>
      </c>
      <c r="AM179" s="21">
        <f t="shared" si="565"/>
        <v>4100.5124999999998</v>
      </c>
      <c r="AN179" s="21">
        <f t="shared" si="566"/>
        <v>400.05</v>
      </c>
      <c r="AO179" s="22">
        <f t="shared" si="567"/>
        <v>24503.0625</v>
      </c>
      <c r="AP179" s="44">
        <f t="shared" si="568"/>
        <v>1000.125</v>
      </c>
      <c r="AQ179" s="45">
        <f t="shared" si="569"/>
        <v>23502.9375</v>
      </c>
      <c r="AS179" s="3">
        <v>177</v>
      </c>
      <c r="AT179" s="3" t="str">
        <f t="shared" si="570"/>
        <v xml:space="preserve"> AD SOYAD 177</v>
      </c>
      <c r="AU179" s="4">
        <f t="shared" si="571"/>
        <v>20002.5</v>
      </c>
      <c r="AV179" s="4">
        <f>PARAMETRELER!$D$4</f>
        <v>150018.75</v>
      </c>
      <c r="AW179" s="4">
        <f t="shared" si="572"/>
        <v>2800.3500000000004</v>
      </c>
      <c r="AX179" s="4">
        <f t="shared" si="573"/>
        <v>200.02500000000001</v>
      </c>
      <c r="AY179" s="4">
        <f t="shared" si="574"/>
        <v>17002.125</v>
      </c>
      <c r="AZ179" s="4" cm="1">
        <f t="array" ref="AZ179">SUMPRODUCT(--(SUM(G179,AC179,AY179)&gt;PARAMETRELER!$D$21:$D$24), (SUM(G179,AC179,AY179)-PARAMETRELER!$D$21:$D$24), {0.15;0.05;0.07;0.08})-SUM($H$2,H179,AD179)</f>
        <v>2550.3187499999995</v>
      </c>
      <c r="BA179" s="4">
        <f>PARAMETRELER!$D$10</f>
        <v>2550.3187499999995</v>
      </c>
      <c r="BB179" s="4">
        <f t="shared" si="575"/>
        <v>51006.375</v>
      </c>
      <c r="BC179" s="4">
        <f t="shared" si="576"/>
        <v>34004.25</v>
      </c>
      <c r="BD179" s="4">
        <f t="shared" si="577"/>
        <v>20002.5</v>
      </c>
      <c r="BE179" s="4">
        <f>PARAMETRELER!$D$6</f>
        <v>20002.5</v>
      </c>
      <c r="BF179" s="4">
        <f t="shared" si="504"/>
        <v>0</v>
      </c>
      <c r="BG179" s="4">
        <f>IF(AU179&lt;=PARAMETRELER!$D$6,0,BF179*0.00759)</f>
        <v>0</v>
      </c>
      <c r="BH179" s="20">
        <f t="shared" si="578"/>
        <v>17002.125</v>
      </c>
      <c r="BI179" s="21">
        <f t="shared" si="579"/>
        <v>4100.5124999999998</v>
      </c>
      <c r="BJ179" s="21">
        <f t="shared" si="580"/>
        <v>400.05</v>
      </c>
      <c r="BK179" s="22">
        <f t="shared" si="581"/>
        <v>24503.0625</v>
      </c>
      <c r="BL179" s="44">
        <f t="shared" si="582"/>
        <v>1000.125</v>
      </c>
      <c r="BM179" s="45">
        <f t="shared" si="583"/>
        <v>23502.9375</v>
      </c>
      <c r="BO179" s="3">
        <v>177</v>
      </c>
      <c r="BP179" s="3" t="str">
        <f t="shared" si="584"/>
        <v xml:space="preserve"> AD SOYAD 177</v>
      </c>
      <c r="BQ179" s="4">
        <f t="shared" si="585"/>
        <v>20002.5</v>
      </c>
      <c r="BR179" s="4">
        <f>PARAMETRELER!$D$4</f>
        <v>150018.75</v>
      </c>
      <c r="BS179" s="4">
        <f t="shared" si="586"/>
        <v>2800.3500000000004</v>
      </c>
      <c r="BT179" s="4">
        <f t="shared" si="587"/>
        <v>200.02500000000001</v>
      </c>
      <c r="BU179" s="4">
        <f t="shared" si="588"/>
        <v>17002.125</v>
      </c>
      <c r="BV179" s="4" cm="1">
        <f t="array" ref="BV179">SUMPRODUCT(--(SUM(G179,AC179,AY179,BU179)&gt;PARAMETRELER!$D$21:$D$24), (SUM(G179,AC179,AY179,BU179)-PARAMETRELER!$D$21:$D$24), {0.15;0.05;0.07;0.08})-SUM($H$2,H179,AD179,AZ179)</f>
        <v>2550.3187500000004</v>
      </c>
      <c r="BW179" s="4">
        <f>PARAMETRELER!$D$11</f>
        <v>2550.3187500000004</v>
      </c>
      <c r="BX179" s="4">
        <f t="shared" si="589"/>
        <v>68008.5</v>
      </c>
      <c r="BY179" s="4">
        <f t="shared" si="590"/>
        <v>51006.375</v>
      </c>
      <c r="BZ179" s="4">
        <f t="shared" si="591"/>
        <v>20002.5</v>
      </c>
      <c r="CA179" s="4">
        <f>PARAMETRELER!$D$6</f>
        <v>20002.5</v>
      </c>
      <c r="CB179" s="4">
        <f t="shared" si="505"/>
        <v>0</v>
      </c>
      <c r="CC179" s="4">
        <f>IF(BQ179&lt;=PARAMETRELER!$D$6,0,CB179*0.00759)</f>
        <v>0</v>
      </c>
      <c r="CD179" s="20">
        <f t="shared" si="592"/>
        <v>17002.125</v>
      </c>
      <c r="CE179" s="21">
        <f t="shared" si="593"/>
        <v>4100.5124999999998</v>
      </c>
      <c r="CF179" s="21">
        <f t="shared" si="594"/>
        <v>400.05</v>
      </c>
      <c r="CG179" s="22">
        <f t="shared" si="595"/>
        <v>24503.0625</v>
      </c>
      <c r="CH179" s="44">
        <f t="shared" si="596"/>
        <v>1000.125</v>
      </c>
      <c r="CI179" s="45">
        <f t="shared" si="597"/>
        <v>23502.9375</v>
      </c>
      <c r="CK179" s="3">
        <v>177</v>
      </c>
      <c r="CL179" s="3" t="str">
        <f t="shared" si="598"/>
        <v xml:space="preserve"> AD SOYAD 177</v>
      </c>
      <c r="CM179" s="4">
        <f t="shared" si="599"/>
        <v>20002.5</v>
      </c>
      <c r="CN179" s="4">
        <f>PARAMETRELER!$D$4</f>
        <v>150018.75</v>
      </c>
      <c r="CO179" s="4">
        <f t="shared" si="600"/>
        <v>2800.3500000000004</v>
      </c>
      <c r="CP179" s="4">
        <f t="shared" si="601"/>
        <v>200.02500000000001</v>
      </c>
      <c r="CQ179" s="4">
        <f t="shared" si="602"/>
        <v>17002.125</v>
      </c>
      <c r="CR179" s="4" cm="1">
        <f t="array" ref="CR179">SUMPRODUCT(--(SUM(G179,AC179,AY179,BU179,CQ179)&gt;PARAMETRELER!$D$21:$D$24), (SUM(G179,AC179,AY179,BU179,CQ179)-PARAMETRELER!$D$21:$D$24), {0.15;0.05;0.07;0.08})-SUM($H$2,H179,AD179,AZ179,BV179)</f>
        <v>2550.3187500000004</v>
      </c>
      <c r="CS179" s="4">
        <f>PARAMETRELER!$D$12</f>
        <v>2550.3187500000004</v>
      </c>
      <c r="CT179" s="4">
        <f t="shared" si="603"/>
        <v>85010.625</v>
      </c>
      <c r="CU179" s="4">
        <f t="shared" si="604"/>
        <v>68008.5</v>
      </c>
      <c r="CV179" s="4">
        <f t="shared" si="605"/>
        <v>20002.5</v>
      </c>
      <c r="CW179" s="4">
        <f>PARAMETRELER!$D$6</f>
        <v>20002.5</v>
      </c>
      <c r="CX179" s="4">
        <f t="shared" si="506"/>
        <v>0</v>
      </c>
      <c r="CY179" s="4">
        <f>IF(CM179&lt;=PARAMETRELER!$D$6,0,CX179*0.00759)</f>
        <v>0</v>
      </c>
      <c r="CZ179" s="20">
        <f t="shared" si="606"/>
        <v>17002.125</v>
      </c>
      <c r="DA179" s="21">
        <f t="shared" si="607"/>
        <v>4100.5124999999998</v>
      </c>
      <c r="DB179" s="21">
        <f t="shared" si="608"/>
        <v>400.05</v>
      </c>
      <c r="DC179" s="22">
        <f t="shared" si="609"/>
        <v>24503.0625</v>
      </c>
      <c r="DD179" s="44">
        <f t="shared" si="610"/>
        <v>1000.125</v>
      </c>
      <c r="DE179" s="45">
        <f t="shared" si="611"/>
        <v>23502.9375</v>
      </c>
      <c r="DG179" s="3">
        <v>177</v>
      </c>
      <c r="DH179" s="3" t="str">
        <f t="shared" si="612"/>
        <v xml:space="preserve"> AD SOYAD 177</v>
      </c>
      <c r="DI179" s="4">
        <f t="shared" si="613"/>
        <v>20002.5</v>
      </c>
      <c r="DJ179" s="4">
        <f>PARAMETRELER!$D$4</f>
        <v>150018.75</v>
      </c>
      <c r="DK179" s="4">
        <f t="shared" si="614"/>
        <v>2800.3500000000004</v>
      </c>
      <c r="DL179" s="4">
        <f t="shared" si="615"/>
        <v>200.02500000000001</v>
      </c>
      <c r="DM179" s="4">
        <f t="shared" si="616"/>
        <v>17002.125</v>
      </c>
      <c r="DN179" s="4" cm="1">
        <f t="array" ref="DN179">SUMPRODUCT(--(SUM(G179,AC179,AY179,BU179,CQ179,DM179)&gt;PARAMETRELER!$D$21:$D$24), (SUM(G179,AC179,AY179,BU179,CQ179,DM179)-PARAMETRELER!$D$21:$D$24), {0.15;0.05;0.07;0.08})-SUM($H$2,H179,AD179,AZ179,BV179,CR179)</f>
        <v>2550.3187499999985</v>
      </c>
      <c r="DO179" s="4">
        <f>PARAMETRELER!$D$13</f>
        <v>2550.3187499999985</v>
      </c>
      <c r="DP179" s="4">
        <f t="shared" si="617"/>
        <v>102012.75</v>
      </c>
      <c r="DQ179" s="4">
        <f t="shared" si="618"/>
        <v>85010.625</v>
      </c>
      <c r="DR179" s="4">
        <f t="shared" si="619"/>
        <v>20002.5</v>
      </c>
      <c r="DS179" s="4">
        <f>PARAMETRELER!$D$6</f>
        <v>20002.5</v>
      </c>
      <c r="DT179" s="4">
        <f t="shared" si="507"/>
        <v>0</v>
      </c>
      <c r="DU179" s="4">
        <f>IF(DI179&lt;=PARAMETRELER!$D$6,0,DT179*0.00759)</f>
        <v>0</v>
      </c>
      <c r="DV179" s="20">
        <f t="shared" si="620"/>
        <v>17002.125</v>
      </c>
      <c r="DW179" s="21">
        <f t="shared" si="621"/>
        <v>4100.5124999999998</v>
      </c>
      <c r="DX179" s="21">
        <f t="shared" si="622"/>
        <v>400.05</v>
      </c>
      <c r="DY179" s="22">
        <f t="shared" si="623"/>
        <v>24503.0625</v>
      </c>
      <c r="DZ179" s="44">
        <f t="shared" si="624"/>
        <v>1000.125</v>
      </c>
      <c r="EA179" s="45">
        <f t="shared" si="625"/>
        <v>23502.9375</v>
      </c>
      <c r="EC179" s="3">
        <v>177</v>
      </c>
      <c r="ED179" s="3" t="str">
        <f t="shared" si="626"/>
        <v xml:space="preserve"> AD SOYAD 177</v>
      </c>
      <c r="EE179" s="4">
        <f t="shared" si="508"/>
        <v>20002.5</v>
      </c>
      <c r="EF179" s="4">
        <f>PARAMETRELER!$D$4</f>
        <v>150018.75</v>
      </c>
      <c r="EG179" s="4">
        <f t="shared" si="509"/>
        <v>2800.3500000000004</v>
      </c>
      <c r="EH179" s="4">
        <f t="shared" si="510"/>
        <v>200.02500000000001</v>
      </c>
      <c r="EI179" s="4">
        <f t="shared" si="511"/>
        <v>17002.125</v>
      </c>
      <c r="EJ179" s="4" cm="1">
        <f t="array" ref="EJ179">SUMPRODUCT(--(SUM(G179,AC179,AY179,BU179,CQ179,DM179,EI179)&gt;PARAMETRELER!$D$21:$D$24), (SUM(G179,AC179,AY179,BU179,CQ179,DM179,EI179)-PARAMETRELER!$D$21:$D$24), {0.15;0.05;0.07;0.08})-SUM($H$2,H179,AD179,AZ179,BV179,CR179,DN179)</f>
        <v>3001.0625000000036</v>
      </c>
      <c r="EK179" s="4">
        <f>PARAMETRELER!$D$14</f>
        <v>3001.0625000000036</v>
      </c>
      <c r="EL179" s="4">
        <f t="shared" si="512"/>
        <v>119014.875</v>
      </c>
      <c r="EM179" s="4">
        <f t="shared" si="513"/>
        <v>102012.75</v>
      </c>
      <c r="EN179" s="4">
        <f t="shared" si="514"/>
        <v>20002.5</v>
      </c>
      <c r="EO179" s="4">
        <f>PARAMETRELER!$D$6</f>
        <v>20002.5</v>
      </c>
      <c r="EP179" s="4">
        <f t="shared" si="515"/>
        <v>0</v>
      </c>
      <c r="EQ179" s="4">
        <f>IF(EE179&lt;=PARAMETRELER!$D$6,0,EP179*0.00759)</f>
        <v>0</v>
      </c>
      <c r="ER179" s="20">
        <f t="shared" si="627"/>
        <v>17002.125</v>
      </c>
      <c r="ES179" s="21">
        <f t="shared" si="628"/>
        <v>4100.5124999999998</v>
      </c>
      <c r="ET179" s="21">
        <f t="shared" si="629"/>
        <v>400.05</v>
      </c>
      <c r="EU179" s="22">
        <f t="shared" si="630"/>
        <v>24503.0625</v>
      </c>
      <c r="EV179" s="44">
        <f t="shared" si="631"/>
        <v>1000.125</v>
      </c>
      <c r="EW179" s="45">
        <f t="shared" si="632"/>
        <v>23502.9375</v>
      </c>
      <c r="EY179" s="3">
        <v>177</v>
      </c>
      <c r="EZ179" s="3" t="str">
        <f t="shared" si="633"/>
        <v xml:space="preserve"> AD SOYAD 177</v>
      </c>
      <c r="FA179" s="4">
        <f t="shared" si="516"/>
        <v>20002.5</v>
      </c>
      <c r="FB179" s="4">
        <f>PARAMETRELER!$D$4</f>
        <v>150018.75</v>
      </c>
      <c r="FC179" s="4">
        <f t="shared" si="517"/>
        <v>2800.3500000000004</v>
      </c>
      <c r="FD179" s="4">
        <f t="shared" si="518"/>
        <v>200.02500000000001</v>
      </c>
      <c r="FE179" s="4">
        <f t="shared" si="519"/>
        <v>17002.125</v>
      </c>
      <c r="FF179" s="4" cm="1">
        <f t="array" ref="FF179">SUMPRODUCT(--(SUM(G179,AC179,AY179,BU179,CQ179,DM179,EI179,FE179)&gt;PARAMETRELER!$D$21:$D$24), (SUM(G179,AC179,AY179,BU179,CQ179,DM179,EI179,FE179)-PARAMETRELER!$D$21:$D$24), {0.15;0.05;0.07;0.08})-SUM($H$2,H179,AD179,AZ179,BV179,CR179,DN179,EJ179)</f>
        <v>3400.4249999999956</v>
      </c>
      <c r="FG179" s="4">
        <f>PARAMETRELER!$D$15</f>
        <v>3400.4249999999956</v>
      </c>
      <c r="FH179" s="4">
        <f t="shared" si="520"/>
        <v>136017</v>
      </c>
      <c r="FI179" s="4">
        <f t="shared" si="521"/>
        <v>119014.875</v>
      </c>
      <c r="FJ179" s="4">
        <f t="shared" si="522"/>
        <v>20002.5</v>
      </c>
      <c r="FK179" s="4">
        <f>PARAMETRELER!$D$6</f>
        <v>20002.5</v>
      </c>
      <c r="FL179" s="4">
        <f t="shared" si="523"/>
        <v>0</v>
      </c>
      <c r="FM179" s="4">
        <f>IF(FA179&lt;=PARAMETRELER!$D$6,0,FL179*0.00759)</f>
        <v>0</v>
      </c>
      <c r="FN179" s="20">
        <f t="shared" si="634"/>
        <v>17002.125</v>
      </c>
      <c r="FO179" s="21">
        <f t="shared" si="635"/>
        <v>4100.5124999999998</v>
      </c>
      <c r="FP179" s="21">
        <f t="shared" si="636"/>
        <v>400.05</v>
      </c>
      <c r="FQ179" s="22">
        <f t="shared" si="637"/>
        <v>24503.0625</v>
      </c>
      <c r="FR179" s="44">
        <f t="shared" si="638"/>
        <v>1000.125</v>
      </c>
      <c r="FS179" s="45">
        <f t="shared" si="639"/>
        <v>23502.9375</v>
      </c>
      <c r="FU179" s="3">
        <v>177</v>
      </c>
      <c r="FV179" s="3" t="str">
        <f t="shared" si="640"/>
        <v xml:space="preserve"> AD SOYAD 177</v>
      </c>
      <c r="FW179" s="4">
        <f t="shared" si="524"/>
        <v>20002.5</v>
      </c>
      <c r="FX179" s="4">
        <f>PARAMETRELER!$D$4</f>
        <v>150018.75</v>
      </c>
      <c r="FY179" s="4">
        <f t="shared" si="525"/>
        <v>2800.3500000000004</v>
      </c>
      <c r="FZ179" s="4">
        <f t="shared" si="526"/>
        <v>200.02500000000001</v>
      </c>
      <c r="GA179" s="4">
        <f t="shared" si="527"/>
        <v>17002.125</v>
      </c>
      <c r="GB179" s="4" cm="1">
        <f t="array" ref="GB179">SUMPRODUCT(--(SUM(G179,AC179,AY179,BU179,CQ179,DM179,EI179,FE179,GA179)&gt;PARAMETRELER!$D$21:$D$24), (SUM(G179,AC179,AY179,BU179,CQ179,DM179,EI179,FE179,GA179)-PARAMETRELER!$D$21:$D$24), {0.15;0.05;0.07;0.08})-SUM($H$2,H179,AD179,AZ179,BV179,CR179,DN179,EJ179,FF179)</f>
        <v>3400.4249999999993</v>
      </c>
      <c r="GC179" s="4">
        <f>PARAMETRELER!$D$16</f>
        <v>3400.4249999999993</v>
      </c>
      <c r="GD179" s="4">
        <f t="shared" si="528"/>
        <v>153019.125</v>
      </c>
      <c r="GE179" s="4">
        <f t="shared" si="529"/>
        <v>136017</v>
      </c>
      <c r="GF179" s="4">
        <f t="shared" si="530"/>
        <v>20002.5</v>
      </c>
      <c r="GG179" s="4">
        <f>PARAMETRELER!$D$6</f>
        <v>20002.5</v>
      </c>
      <c r="GH179" s="4">
        <f t="shared" si="531"/>
        <v>0</v>
      </c>
      <c r="GI179" s="4">
        <f>IF(FW179&lt;=PARAMETRELER!$D$6,0,GH179*0.00759)</f>
        <v>0</v>
      </c>
      <c r="GJ179" s="20">
        <f t="shared" si="641"/>
        <v>17002.125</v>
      </c>
      <c r="GK179" s="21">
        <f t="shared" si="642"/>
        <v>4100.5124999999998</v>
      </c>
      <c r="GL179" s="21">
        <f t="shared" si="643"/>
        <v>400.05</v>
      </c>
      <c r="GM179" s="22">
        <f t="shared" si="644"/>
        <v>24503.0625</v>
      </c>
      <c r="GN179" s="44">
        <f t="shared" si="645"/>
        <v>1000.125</v>
      </c>
      <c r="GO179" s="45">
        <f t="shared" si="646"/>
        <v>23502.9375</v>
      </c>
      <c r="GQ179" s="3">
        <v>177</v>
      </c>
      <c r="GR179" s="3" t="str">
        <f t="shared" si="647"/>
        <v xml:space="preserve"> AD SOYAD 177</v>
      </c>
      <c r="GS179" s="4">
        <f t="shared" si="532"/>
        <v>20002.5</v>
      </c>
      <c r="GT179" s="4">
        <f>PARAMETRELER!$D$4</f>
        <v>150018.75</v>
      </c>
      <c r="GU179" s="4">
        <f t="shared" si="533"/>
        <v>2800.3500000000004</v>
      </c>
      <c r="GV179" s="4">
        <f t="shared" si="534"/>
        <v>200.02500000000001</v>
      </c>
      <c r="GW179" s="4">
        <f t="shared" si="535"/>
        <v>17002.125</v>
      </c>
      <c r="GX179" s="4" cm="1">
        <f t="array" ref="GX179">SUMPRODUCT(--(SUM(G179,AC179,AY179,BU179,CQ179,DM179,EI179,FE179,GA179,GW179)&gt;PARAMETRELER!$D$21:$D$24), (SUM(G179,AC179,AY179,BU179,CQ179,DM179,EI179,FE179,GA179,GW179)-PARAMETRELER!$D$21:$D$24), {0.15;0.05;0.07;0.08})-SUM($H$2,H179,AD179,AZ179,BV179,CR179,DN179,EJ179,FF179,GB179)</f>
        <v>3400.4250000000029</v>
      </c>
      <c r="GY179" s="4">
        <f>PARAMETRELER!$D$17</f>
        <v>3400.4250000000029</v>
      </c>
      <c r="GZ179" s="4">
        <f t="shared" si="536"/>
        <v>170021.25</v>
      </c>
      <c r="HA179" s="4">
        <f t="shared" si="537"/>
        <v>153019.125</v>
      </c>
      <c r="HB179" s="4">
        <f t="shared" si="538"/>
        <v>20002.5</v>
      </c>
      <c r="HC179" s="4">
        <f>PARAMETRELER!$D$6</f>
        <v>20002.5</v>
      </c>
      <c r="HD179" s="4">
        <f t="shared" si="539"/>
        <v>0</v>
      </c>
      <c r="HE179" s="4">
        <f>IF(GS179&lt;=PARAMETRELER!$D$6,0,HD179*0.00759)</f>
        <v>0</v>
      </c>
      <c r="HF179" s="20">
        <f t="shared" si="648"/>
        <v>17002.125</v>
      </c>
      <c r="HG179" s="21">
        <f t="shared" si="649"/>
        <v>4100.5124999999998</v>
      </c>
      <c r="HH179" s="21">
        <f t="shared" si="650"/>
        <v>400.05</v>
      </c>
      <c r="HI179" s="22">
        <f t="shared" si="651"/>
        <v>24503.0625</v>
      </c>
      <c r="HJ179" s="44">
        <f t="shared" si="652"/>
        <v>1000.125</v>
      </c>
      <c r="HK179" s="45">
        <f t="shared" si="653"/>
        <v>23502.9375</v>
      </c>
      <c r="HM179" s="3">
        <v>177</v>
      </c>
      <c r="HN179" s="3" t="str">
        <f t="shared" si="654"/>
        <v xml:space="preserve"> AD SOYAD 177</v>
      </c>
      <c r="HO179" s="4">
        <f t="shared" si="540"/>
        <v>20002.5</v>
      </c>
      <c r="HP179" s="4">
        <f>PARAMETRELER!$D$4</f>
        <v>150018.75</v>
      </c>
      <c r="HQ179" s="4">
        <f t="shared" si="541"/>
        <v>2800.3500000000004</v>
      </c>
      <c r="HR179" s="4">
        <f t="shared" si="542"/>
        <v>200.02500000000001</v>
      </c>
      <c r="HS179" s="4">
        <f t="shared" si="543"/>
        <v>17002.125</v>
      </c>
      <c r="HT179" s="4" cm="1">
        <f t="array" ref="HT179">SUMPRODUCT(--(SUM(G179,AC179,AY179,BU179,CQ179,DM179,EI179,FE179,GA179,GW179,HS179)&gt;PARAMETRELER!$D$21:$D$24), (SUM(G179,AC179,AY179,BU179,CQ179,DM179,EI179,FE179,GA179,GW179,HS179)-PARAMETRELER!$D$21:$D$24), {0.15;0.05;0.07;0.08})-SUM($H$2,H179,AD179,AZ179,BV179,CR179,DN179,EJ179,FF179,GB179,GX179)</f>
        <v>3400.4249999999993</v>
      </c>
      <c r="HU179" s="4">
        <f>PARAMETRELER!$D$18</f>
        <v>3400.4249999999993</v>
      </c>
      <c r="HV179" s="4">
        <f t="shared" si="544"/>
        <v>187023.375</v>
      </c>
      <c r="HW179" s="4">
        <f t="shared" si="545"/>
        <v>170021.25</v>
      </c>
      <c r="HX179" s="4">
        <f t="shared" si="546"/>
        <v>20002.5</v>
      </c>
      <c r="HY179" s="4">
        <f>PARAMETRELER!$D$6</f>
        <v>20002.5</v>
      </c>
      <c r="HZ179" s="4">
        <f t="shared" si="547"/>
        <v>0</v>
      </c>
      <c r="IA179" s="4">
        <f>IF(HO179&lt;=PARAMETRELER!$D$6,0,HZ179*0.00759)</f>
        <v>0</v>
      </c>
      <c r="IB179" s="20">
        <f t="shared" si="655"/>
        <v>17002.125</v>
      </c>
      <c r="IC179" s="21">
        <f t="shared" si="656"/>
        <v>4100.5124999999998</v>
      </c>
      <c r="ID179" s="21">
        <f t="shared" si="657"/>
        <v>400.05</v>
      </c>
      <c r="IE179" s="22">
        <f t="shared" si="658"/>
        <v>24503.0625</v>
      </c>
      <c r="IF179" s="44">
        <f t="shared" si="659"/>
        <v>1000.125</v>
      </c>
      <c r="IG179" s="45">
        <f t="shared" si="660"/>
        <v>23502.9375</v>
      </c>
      <c r="II179" s="3">
        <v>177</v>
      </c>
      <c r="IJ179" s="3" t="str">
        <f t="shared" si="661"/>
        <v xml:space="preserve"> AD SOYAD 177</v>
      </c>
      <c r="IK179" s="4">
        <f t="shared" si="548"/>
        <v>20002.5</v>
      </c>
      <c r="IL179" s="4">
        <f>PARAMETRELER!$D$4</f>
        <v>150018.75</v>
      </c>
      <c r="IM179" s="4">
        <f t="shared" si="549"/>
        <v>2800.3500000000004</v>
      </c>
      <c r="IN179" s="4">
        <f t="shared" si="550"/>
        <v>200.02500000000001</v>
      </c>
      <c r="IO179" s="4">
        <f t="shared" si="551"/>
        <v>17002.125</v>
      </c>
      <c r="IP179" s="4" cm="1">
        <f t="array" ref="IP179">SUMPRODUCT(--(SUM(G179,AC179,AY179,BU179,CQ179,DM179,EI179,FE179,GA179,GW179,HS179,IO179)&gt;PARAMETRELER!$D$21:$D$24), (SUM(G179,AC179,AY179,BU179,CQ179,DM179,EI179,FE179,GA179,GW179,HS179,IO179)-PARAMETRELER!$D$21:$D$24), {0.15;0.05;0.07;0.08})-SUM($H$2,H179,AD179,AZ179,BV179,CR179,DN179,EJ179,FF179,GB179,GX179,HT179)</f>
        <v>3400.4249999999993</v>
      </c>
      <c r="IQ179" s="4">
        <f>PARAMETRELER!$D$19</f>
        <v>3400.4249999999993</v>
      </c>
      <c r="IR179" s="4">
        <f t="shared" si="552"/>
        <v>204025.5</v>
      </c>
      <c r="IS179" s="4">
        <f t="shared" si="553"/>
        <v>187023.375</v>
      </c>
      <c r="IT179" s="4">
        <f t="shared" si="554"/>
        <v>20002.5</v>
      </c>
      <c r="IU179" s="4">
        <f>PARAMETRELER!$D$6</f>
        <v>20002.5</v>
      </c>
      <c r="IV179" s="4">
        <f t="shared" si="555"/>
        <v>0</v>
      </c>
      <c r="IW179" s="4">
        <f>IF(IK179&lt;=PARAMETRELER!$D$6,0,IV179*0.00759)</f>
        <v>0</v>
      </c>
      <c r="IX179" s="20">
        <f t="shared" si="662"/>
        <v>17002.125</v>
      </c>
      <c r="IY179" s="21">
        <f t="shared" si="663"/>
        <v>4100.5124999999998</v>
      </c>
      <c r="IZ179" s="21">
        <f t="shared" si="664"/>
        <v>400.05</v>
      </c>
      <c r="JA179" s="22">
        <f t="shared" si="665"/>
        <v>24503.0625</v>
      </c>
      <c r="JB179" s="44">
        <f t="shared" si="666"/>
        <v>1000.125</v>
      </c>
      <c r="JC179" s="45">
        <f t="shared" si="667"/>
        <v>23502.9375</v>
      </c>
    </row>
    <row r="180" spans="1:263" ht="15.6" x14ac:dyDescent="0.3">
      <c r="A180" s="2">
        <v>178</v>
      </c>
      <c r="B180" s="2" t="str">
        <f>'YILLIK MALİYET RAPORU'!B180</f>
        <v xml:space="preserve"> AD SOYAD 178</v>
      </c>
      <c r="C180" s="7">
        <f>'YILLIK MALİYET RAPORU'!C180</f>
        <v>20002.5</v>
      </c>
      <c r="D180" s="11">
        <f>PARAMETRELER!$D$4</f>
        <v>150018.75</v>
      </c>
      <c r="E180" s="7">
        <f t="shared" si="491"/>
        <v>2800.3500000000004</v>
      </c>
      <c r="F180" s="7">
        <f t="shared" si="492"/>
        <v>200.02500000000001</v>
      </c>
      <c r="G180" s="7">
        <f t="shared" si="493"/>
        <v>17002.125</v>
      </c>
      <c r="H180" s="7" cm="1">
        <f t="array" ref="H180">SUMPRODUCT(--(SUM(G180:G180)&gt;PARAMETRELER!$D$21:$D$24), (SUM(G180:G180)-PARAMETRELER!$D$21:$D$24), {0.15;0.05;0.07;0.08})-SUM($H$2:$H$2)</f>
        <v>2550.3187499999999</v>
      </c>
      <c r="I180" s="7">
        <f>PARAMETRELER!$D$8</f>
        <v>2550.3187499999999</v>
      </c>
      <c r="J180" s="7">
        <f t="shared" si="556"/>
        <v>17002.125</v>
      </c>
      <c r="K180" s="7">
        <v>0</v>
      </c>
      <c r="L180" s="7">
        <f t="shared" si="494"/>
        <v>20002.5</v>
      </c>
      <c r="M180" s="5">
        <f>PARAMETRELER!$D$6</f>
        <v>20002.5</v>
      </c>
      <c r="N180" s="7">
        <f t="shared" si="502"/>
        <v>0</v>
      </c>
      <c r="O180" s="7">
        <f>IF(C180&lt;=PARAMETRELER!$D$6,0,N180*0.00759)</f>
        <v>0</v>
      </c>
      <c r="P180" s="20">
        <f t="shared" si="495"/>
        <v>17002.125</v>
      </c>
      <c r="Q180" s="21">
        <f t="shared" si="496"/>
        <v>4100.5124999999998</v>
      </c>
      <c r="R180" s="21">
        <f t="shared" si="497"/>
        <v>400.05</v>
      </c>
      <c r="S180" s="20">
        <f t="shared" si="498"/>
        <v>24503.0625</v>
      </c>
      <c r="T180" s="44">
        <f t="shared" si="499"/>
        <v>1000.125</v>
      </c>
      <c r="U180" s="45">
        <f t="shared" si="557"/>
        <v>23502.9375</v>
      </c>
      <c r="W180" s="2">
        <v>178</v>
      </c>
      <c r="X180" s="2" t="str">
        <f t="shared" si="500"/>
        <v xml:space="preserve"> AD SOYAD 178</v>
      </c>
      <c r="Y180" s="7">
        <f t="shared" si="501"/>
        <v>20002.5</v>
      </c>
      <c r="Z180" s="11">
        <f>PARAMETRELER!$D$4</f>
        <v>150018.75</v>
      </c>
      <c r="AA180" s="7">
        <f t="shared" si="558"/>
        <v>2800.3500000000004</v>
      </c>
      <c r="AB180" s="7">
        <f t="shared" si="559"/>
        <v>200.02500000000001</v>
      </c>
      <c r="AC180" s="7">
        <f t="shared" si="560"/>
        <v>17002.125</v>
      </c>
      <c r="AD180" s="7" cm="1">
        <f t="array" ref="AD180">SUMPRODUCT(--(SUM(G180,AC180)&gt;PARAMETRELER!$D$21:$D$24), (SUM(G180,AC180)-PARAMETRELER!$D$21:$D$24), {0.15;0.05;0.07;0.08})-SUM($H$2,H180)</f>
        <v>2550.3187499999999</v>
      </c>
      <c r="AE180" s="7">
        <f>PARAMETRELER!$D$9</f>
        <v>2550.3187499999999</v>
      </c>
      <c r="AF180" s="7">
        <f t="shared" si="561"/>
        <v>34004.25</v>
      </c>
      <c r="AG180" s="7">
        <f t="shared" si="562"/>
        <v>17002.125</v>
      </c>
      <c r="AH180" s="7">
        <f t="shared" si="563"/>
        <v>20002.5</v>
      </c>
      <c r="AI180" s="5">
        <f>PARAMETRELER!$D$6</f>
        <v>20002.5</v>
      </c>
      <c r="AJ180" s="7">
        <f t="shared" si="503"/>
        <v>0</v>
      </c>
      <c r="AK180" s="7">
        <f>IF(Y180&lt;=PARAMETRELER!$D$6,0,AJ180*0.00759)</f>
        <v>0</v>
      </c>
      <c r="AL180" s="20">
        <f t="shared" si="564"/>
        <v>17002.125</v>
      </c>
      <c r="AM180" s="21">
        <f t="shared" si="565"/>
        <v>4100.5124999999998</v>
      </c>
      <c r="AN180" s="21">
        <f t="shared" si="566"/>
        <v>400.05</v>
      </c>
      <c r="AO180" s="20">
        <f t="shared" si="567"/>
        <v>24503.0625</v>
      </c>
      <c r="AP180" s="44">
        <f t="shared" si="568"/>
        <v>1000.125</v>
      </c>
      <c r="AQ180" s="45">
        <f t="shared" si="569"/>
        <v>23502.9375</v>
      </c>
      <c r="AS180" s="2">
        <v>178</v>
      </c>
      <c r="AT180" s="2" t="str">
        <f t="shared" si="570"/>
        <v xml:space="preserve"> AD SOYAD 178</v>
      </c>
      <c r="AU180" s="7">
        <f t="shared" si="571"/>
        <v>20002.5</v>
      </c>
      <c r="AV180" s="11">
        <f>PARAMETRELER!$D$4</f>
        <v>150018.75</v>
      </c>
      <c r="AW180" s="7">
        <f t="shared" si="572"/>
        <v>2800.3500000000004</v>
      </c>
      <c r="AX180" s="7">
        <f t="shared" si="573"/>
        <v>200.02500000000001</v>
      </c>
      <c r="AY180" s="7">
        <f t="shared" si="574"/>
        <v>17002.125</v>
      </c>
      <c r="AZ180" s="7" cm="1">
        <f t="array" ref="AZ180">SUMPRODUCT(--(SUM(G180,AC180,AY180)&gt;PARAMETRELER!$D$21:$D$24), (SUM(G180,AC180,AY180)-PARAMETRELER!$D$21:$D$24), {0.15;0.05;0.07;0.08})-SUM($H$2,H180,AD180)</f>
        <v>2550.3187499999995</v>
      </c>
      <c r="BA180" s="7">
        <f>PARAMETRELER!$D$10</f>
        <v>2550.3187499999995</v>
      </c>
      <c r="BB180" s="7">
        <f t="shared" si="575"/>
        <v>51006.375</v>
      </c>
      <c r="BC180" s="7">
        <f t="shared" si="576"/>
        <v>34004.25</v>
      </c>
      <c r="BD180" s="7">
        <f t="shared" si="577"/>
        <v>20002.5</v>
      </c>
      <c r="BE180" s="5">
        <f>PARAMETRELER!$D$6</f>
        <v>20002.5</v>
      </c>
      <c r="BF180" s="7">
        <f t="shared" si="504"/>
        <v>0</v>
      </c>
      <c r="BG180" s="7">
        <f>IF(AU180&lt;=PARAMETRELER!$D$6,0,BF180*0.00759)</f>
        <v>0</v>
      </c>
      <c r="BH180" s="20">
        <f t="shared" si="578"/>
        <v>17002.125</v>
      </c>
      <c r="BI180" s="21">
        <f t="shared" si="579"/>
        <v>4100.5124999999998</v>
      </c>
      <c r="BJ180" s="21">
        <f t="shared" si="580"/>
        <v>400.05</v>
      </c>
      <c r="BK180" s="20">
        <f t="shared" si="581"/>
        <v>24503.0625</v>
      </c>
      <c r="BL180" s="44">
        <f t="shared" si="582"/>
        <v>1000.125</v>
      </c>
      <c r="BM180" s="45">
        <f t="shared" si="583"/>
        <v>23502.9375</v>
      </c>
      <c r="BO180" s="2">
        <v>178</v>
      </c>
      <c r="BP180" s="2" t="str">
        <f t="shared" si="584"/>
        <v xml:space="preserve"> AD SOYAD 178</v>
      </c>
      <c r="BQ180" s="7">
        <f t="shared" si="585"/>
        <v>20002.5</v>
      </c>
      <c r="BR180" s="11">
        <f>PARAMETRELER!$D$4</f>
        <v>150018.75</v>
      </c>
      <c r="BS180" s="7">
        <f t="shared" si="586"/>
        <v>2800.3500000000004</v>
      </c>
      <c r="BT180" s="7">
        <f t="shared" si="587"/>
        <v>200.02500000000001</v>
      </c>
      <c r="BU180" s="7">
        <f t="shared" si="588"/>
        <v>17002.125</v>
      </c>
      <c r="BV180" s="7" cm="1">
        <f t="array" ref="BV180">SUMPRODUCT(--(SUM(G180,AC180,AY180,BU180)&gt;PARAMETRELER!$D$21:$D$24), (SUM(G180,AC180,AY180,BU180)-PARAMETRELER!$D$21:$D$24), {0.15;0.05;0.07;0.08})-SUM($H$2,H180,AD180,AZ180)</f>
        <v>2550.3187500000004</v>
      </c>
      <c r="BW180" s="7">
        <f>PARAMETRELER!$D$11</f>
        <v>2550.3187500000004</v>
      </c>
      <c r="BX180" s="7">
        <f t="shared" si="589"/>
        <v>68008.5</v>
      </c>
      <c r="BY180" s="7">
        <f t="shared" si="590"/>
        <v>51006.375</v>
      </c>
      <c r="BZ180" s="7">
        <f t="shared" si="591"/>
        <v>20002.5</v>
      </c>
      <c r="CA180" s="5">
        <f>PARAMETRELER!$D$6</f>
        <v>20002.5</v>
      </c>
      <c r="CB180" s="7">
        <f t="shared" si="505"/>
        <v>0</v>
      </c>
      <c r="CC180" s="7">
        <f>IF(BQ180&lt;=PARAMETRELER!$D$6,0,CB180*0.00759)</f>
        <v>0</v>
      </c>
      <c r="CD180" s="20">
        <f t="shared" si="592"/>
        <v>17002.125</v>
      </c>
      <c r="CE180" s="21">
        <f t="shared" si="593"/>
        <v>4100.5124999999998</v>
      </c>
      <c r="CF180" s="21">
        <f t="shared" si="594"/>
        <v>400.05</v>
      </c>
      <c r="CG180" s="20">
        <f t="shared" si="595"/>
        <v>24503.0625</v>
      </c>
      <c r="CH180" s="44">
        <f t="shared" si="596"/>
        <v>1000.125</v>
      </c>
      <c r="CI180" s="45">
        <f t="shared" si="597"/>
        <v>23502.9375</v>
      </c>
      <c r="CK180" s="2">
        <v>178</v>
      </c>
      <c r="CL180" s="2" t="str">
        <f t="shared" si="598"/>
        <v xml:space="preserve"> AD SOYAD 178</v>
      </c>
      <c r="CM180" s="7">
        <f t="shared" si="599"/>
        <v>20002.5</v>
      </c>
      <c r="CN180" s="11">
        <f>PARAMETRELER!$D$4</f>
        <v>150018.75</v>
      </c>
      <c r="CO180" s="7">
        <f t="shared" si="600"/>
        <v>2800.3500000000004</v>
      </c>
      <c r="CP180" s="7">
        <f t="shared" si="601"/>
        <v>200.02500000000001</v>
      </c>
      <c r="CQ180" s="7">
        <f t="shared" si="602"/>
        <v>17002.125</v>
      </c>
      <c r="CR180" s="7" cm="1">
        <f t="array" ref="CR180">SUMPRODUCT(--(SUM(G180,AC180,AY180,BU180,CQ180)&gt;PARAMETRELER!$D$21:$D$24), (SUM(G180,AC180,AY180,BU180,CQ180)-PARAMETRELER!$D$21:$D$24), {0.15;0.05;0.07;0.08})-SUM($H$2,H180,AD180,AZ180,BV180)</f>
        <v>2550.3187500000004</v>
      </c>
      <c r="CS180" s="7">
        <f>PARAMETRELER!$D$12</f>
        <v>2550.3187500000004</v>
      </c>
      <c r="CT180" s="7">
        <f t="shared" si="603"/>
        <v>85010.625</v>
      </c>
      <c r="CU180" s="7">
        <f t="shared" si="604"/>
        <v>68008.5</v>
      </c>
      <c r="CV180" s="7">
        <f t="shared" si="605"/>
        <v>20002.5</v>
      </c>
      <c r="CW180" s="5">
        <f>PARAMETRELER!$D$6</f>
        <v>20002.5</v>
      </c>
      <c r="CX180" s="7">
        <f t="shared" si="506"/>
        <v>0</v>
      </c>
      <c r="CY180" s="7">
        <f>IF(CM180&lt;=PARAMETRELER!$D$6,0,CX180*0.00759)</f>
        <v>0</v>
      </c>
      <c r="CZ180" s="20">
        <f t="shared" si="606"/>
        <v>17002.125</v>
      </c>
      <c r="DA180" s="21">
        <f t="shared" si="607"/>
        <v>4100.5124999999998</v>
      </c>
      <c r="DB180" s="21">
        <f t="shared" si="608"/>
        <v>400.05</v>
      </c>
      <c r="DC180" s="20">
        <f t="shared" si="609"/>
        <v>24503.0625</v>
      </c>
      <c r="DD180" s="44">
        <f t="shared" si="610"/>
        <v>1000.125</v>
      </c>
      <c r="DE180" s="45">
        <f t="shared" si="611"/>
        <v>23502.9375</v>
      </c>
      <c r="DG180" s="2">
        <v>178</v>
      </c>
      <c r="DH180" s="2" t="str">
        <f t="shared" si="612"/>
        <v xml:space="preserve"> AD SOYAD 178</v>
      </c>
      <c r="DI180" s="7">
        <f t="shared" si="613"/>
        <v>20002.5</v>
      </c>
      <c r="DJ180" s="11">
        <f>PARAMETRELER!$D$4</f>
        <v>150018.75</v>
      </c>
      <c r="DK180" s="7">
        <f t="shared" si="614"/>
        <v>2800.3500000000004</v>
      </c>
      <c r="DL180" s="7">
        <f t="shared" si="615"/>
        <v>200.02500000000001</v>
      </c>
      <c r="DM180" s="7">
        <f t="shared" si="616"/>
        <v>17002.125</v>
      </c>
      <c r="DN180" s="7" cm="1">
        <f t="array" ref="DN180">SUMPRODUCT(--(SUM(G180,AC180,AY180,BU180,CQ180,DM180)&gt;PARAMETRELER!$D$21:$D$24), (SUM(G180,AC180,AY180,BU180,CQ180,DM180)-PARAMETRELER!$D$21:$D$24), {0.15;0.05;0.07;0.08})-SUM($H$2,H180,AD180,AZ180,BV180,CR180)</f>
        <v>2550.3187499999985</v>
      </c>
      <c r="DO180" s="7">
        <f>PARAMETRELER!$D$13</f>
        <v>2550.3187499999985</v>
      </c>
      <c r="DP180" s="7">
        <f t="shared" si="617"/>
        <v>102012.75</v>
      </c>
      <c r="DQ180" s="7">
        <f t="shared" si="618"/>
        <v>85010.625</v>
      </c>
      <c r="DR180" s="7">
        <f t="shared" si="619"/>
        <v>20002.5</v>
      </c>
      <c r="DS180" s="5">
        <f>PARAMETRELER!$D$6</f>
        <v>20002.5</v>
      </c>
      <c r="DT180" s="7">
        <f t="shared" si="507"/>
        <v>0</v>
      </c>
      <c r="DU180" s="7">
        <f>IF(DI180&lt;=PARAMETRELER!$D$6,0,DT180*0.00759)</f>
        <v>0</v>
      </c>
      <c r="DV180" s="20">
        <f t="shared" si="620"/>
        <v>17002.125</v>
      </c>
      <c r="DW180" s="21">
        <f t="shared" si="621"/>
        <v>4100.5124999999998</v>
      </c>
      <c r="DX180" s="21">
        <f t="shared" si="622"/>
        <v>400.05</v>
      </c>
      <c r="DY180" s="20">
        <f t="shared" si="623"/>
        <v>24503.0625</v>
      </c>
      <c r="DZ180" s="44">
        <f t="shared" si="624"/>
        <v>1000.125</v>
      </c>
      <c r="EA180" s="45">
        <f t="shared" si="625"/>
        <v>23502.9375</v>
      </c>
      <c r="EC180" s="2">
        <v>178</v>
      </c>
      <c r="ED180" s="2" t="str">
        <f t="shared" si="626"/>
        <v xml:space="preserve"> AD SOYAD 178</v>
      </c>
      <c r="EE180" s="7">
        <f t="shared" si="508"/>
        <v>20002.5</v>
      </c>
      <c r="EF180" s="11">
        <f>PARAMETRELER!$D$4</f>
        <v>150018.75</v>
      </c>
      <c r="EG180" s="7">
        <f t="shared" si="509"/>
        <v>2800.3500000000004</v>
      </c>
      <c r="EH180" s="7">
        <f t="shared" si="510"/>
        <v>200.02500000000001</v>
      </c>
      <c r="EI180" s="7">
        <f t="shared" si="511"/>
        <v>17002.125</v>
      </c>
      <c r="EJ180" s="7" cm="1">
        <f t="array" ref="EJ180">SUMPRODUCT(--(SUM(G180,AC180,AY180,BU180,CQ180,DM180,EI180)&gt;PARAMETRELER!$D$21:$D$24), (SUM(G180,AC180,AY180,BU180,CQ180,DM180,EI180)-PARAMETRELER!$D$21:$D$24), {0.15;0.05;0.07;0.08})-SUM($H$2,H180,AD180,AZ180,BV180,CR180,DN180)</f>
        <v>3001.0625000000036</v>
      </c>
      <c r="EK180" s="7">
        <f>PARAMETRELER!$D$14</f>
        <v>3001.0625000000036</v>
      </c>
      <c r="EL180" s="7">
        <f t="shared" si="512"/>
        <v>119014.875</v>
      </c>
      <c r="EM180" s="7">
        <f t="shared" si="513"/>
        <v>102012.75</v>
      </c>
      <c r="EN180" s="7">
        <f t="shared" si="514"/>
        <v>20002.5</v>
      </c>
      <c r="EO180" s="5">
        <f>PARAMETRELER!$D$6</f>
        <v>20002.5</v>
      </c>
      <c r="EP180" s="7">
        <f t="shared" si="515"/>
        <v>0</v>
      </c>
      <c r="EQ180" s="7">
        <f>IF(EE180&lt;=PARAMETRELER!$D$6,0,EP180*0.00759)</f>
        <v>0</v>
      </c>
      <c r="ER180" s="20">
        <f t="shared" si="627"/>
        <v>17002.125</v>
      </c>
      <c r="ES180" s="21">
        <f t="shared" si="628"/>
        <v>4100.5124999999998</v>
      </c>
      <c r="ET180" s="21">
        <f t="shared" si="629"/>
        <v>400.05</v>
      </c>
      <c r="EU180" s="20">
        <f t="shared" si="630"/>
        <v>24503.0625</v>
      </c>
      <c r="EV180" s="44">
        <f t="shared" si="631"/>
        <v>1000.125</v>
      </c>
      <c r="EW180" s="45">
        <f t="shared" si="632"/>
        <v>23502.9375</v>
      </c>
      <c r="EY180" s="2">
        <v>178</v>
      </c>
      <c r="EZ180" s="2" t="str">
        <f t="shared" si="633"/>
        <v xml:space="preserve"> AD SOYAD 178</v>
      </c>
      <c r="FA180" s="7">
        <f t="shared" si="516"/>
        <v>20002.5</v>
      </c>
      <c r="FB180" s="11">
        <f>PARAMETRELER!$D$4</f>
        <v>150018.75</v>
      </c>
      <c r="FC180" s="7">
        <f t="shared" si="517"/>
        <v>2800.3500000000004</v>
      </c>
      <c r="FD180" s="7">
        <f t="shared" si="518"/>
        <v>200.02500000000001</v>
      </c>
      <c r="FE180" s="7">
        <f t="shared" si="519"/>
        <v>17002.125</v>
      </c>
      <c r="FF180" s="7" cm="1">
        <f t="array" ref="FF180">SUMPRODUCT(--(SUM(G180,AC180,AY180,BU180,CQ180,DM180,EI180,FE180)&gt;PARAMETRELER!$D$21:$D$24), (SUM(G180,AC180,AY180,BU180,CQ180,DM180,EI180,FE180)-PARAMETRELER!$D$21:$D$24), {0.15;0.05;0.07;0.08})-SUM($H$2,H180,AD180,AZ180,BV180,CR180,DN180,EJ180)</f>
        <v>3400.4249999999956</v>
      </c>
      <c r="FG180" s="7">
        <f>PARAMETRELER!$D$15</f>
        <v>3400.4249999999956</v>
      </c>
      <c r="FH180" s="7">
        <f t="shared" si="520"/>
        <v>136017</v>
      </c>
      <c r="FI180" s="7">
        <f t="shared" si="521"/>
        <v>119014.875</v>
      </c>
      <c r="FJ180" s="7">
        <f t="shared" si="522"/>
        <v>20002.5</v>
      </c>
      <c r="FK180" s="5">
        <f>PARAMETRELER!$D$6</f>
        <v>20002.5</v>
      </c>
      <c r="FL180" s="7">
        <f t="shared" si="523"/>
        <v>0</v>
      </c>
      <c r="FM180" s="7">
        <f>IF(FA180&lt;=PARAMETRELER!$D$6,0,FL180*0.00759)</f>
        <v>0</v>
      </c>
      <c r="FN180" s="20">
        <f t="shared" si="634"/>
        <v>17002.125</v>
      </c>
      <c r="FO180" s="21">
        <f t="shared" si="635"/>
        <v>4100.5124999999998</v>
      </c>
      <c r="FP180" s="21">
        <f t="shared" si="636"/>
        <v>400.05</v>
      </c>
      <c r="FQ180" s="20">
        <f t="shared" si="637"/>
        <v>24503.0625</v>
      </c>
      <c r="FR180" s="44">
        <f t="shared" si="638"/>
        <v>1000.125</v>
      </c>
      <c r="FS180" s="45">
        <f t="shared" si="639"/>
        <v>23502.9375</v>
      </c>
      <c r="FU180" s="2">
        <v>178</v>
      </c>
      <c r="FV180" s="2" t="str">
        <f t="shared" si="640"/>
        <v xml:space="preserve"> AD SOYAD 178</v>
      </c>
      <c r="FW180" s="7">
        <f t="shared" si="524"/>
        <v>20002.5</v>
      </c>
      <c r="FX180" s="11">
        <f>PARAMETRELER!$D$4</f>
        <v>150018.75</v>
      </c>
      <c r="FY180" s="7">
        <f t="shared" si="525"/>
        <v>2800.3500000000004</v>
      </c>
      <c r="FZ180" s="7">
        <f t="shared" si="526"/>
        <v>200.02500000000001</v>
      </c>
      <c r="GA180" s="7">
        <f t="shared" si="527"/>
        <v>17002.125</v>
      </c>
      <c r="GB180" s="7" cm="1">
        <f t="array" ref="GB180">SUMPRODUCT(--(SUM(G180,AC180,AY180,BU180,CQ180,DM180,EI180,FE180,GA180)&gt;PARAMETRELER!$D$21:$D$24), (SUM(G180,AC180,AY180,BU180,CQ180,DM180,EI180,FE180,GA180)-PARAMETRELER!$D$21:$D$24), {0.15;0.05;0.07;0.08})-SUM($H$2,H180,AD180,AZ180,BV180,CR180,DN180,EJ180,FF180)</f>
        <v>3400.4249999999993</v>
      </c>
      <c r="GC180" s="7">
        <f>PARAMETRELER!$D$16</f>
        <v>3400.4249999999993</v>
      </c>
      <c r="GD180" s="7">
        <f t="shared" si="528"/>
        <v>153019.125</v>
      </c>
      <c r="GE180" s="7">
        <f t="shared" si="529"/>
        <v>136017</v>
      </c>
      <c r="GF180" s="7">
        <f t="shared" si="530"/>
        <v>20002.5</v>
      </c>
      <c r="GG180" s="5">
        <f>PARAMETRELER!$D$6</f>
        <v>20002.5</v>
      </c>
      <c r="GH180" s="7">
        <f t="shared" si="531"/>
        <v>0</v>
      </c>
      <c r="GI180" s="7">
        <f>IF(FW180&lt;=PARAMETRELER!$D$6,0,GH180*0.00759)</f>
        <v>0</v>
      </c>
      <c r="GJ180" s="20">
        <f t="shared" si="641"/>
        <v>17002.125</v>
      </c>
      <c r="GK180" s="21">
        <f t="shared" si="642"/>
        <v>4100.5124999999998</v>
      </c>
      <c r="GL180" s="21">
        <f t="shared" si="643"/>
        <v>400.05</v>
      </c>
      <c r="GM180" s="20">
        <f t="shared" si="644"/>
        <v>24503.0625</v>
      </c>
      <c r="GN180" s="44">
        <f t="shared" si="645"/>
        <v>1000.125</v>
      </c>
      <c r="GO180" s="45">
        <f t="shared" si="646"/>
        <v>23502.9375</v>
      </c>
      <c r="GQ180" s="2">
        <v>178</v>
      </c>
      <c r="GR180" s="2" t="str">
        <f t="shared" si="647"/>
        <v xml:space="preserve"> AD SOYAD 178</v>
      </c>
      <c r="GS180" s="7">
        <f t="shared" si="532"/>
        <v>20002.5</v>
      </c>
      <c r="GT180" s="11">
        <f>PARAMETRELER!$D$4</f>
        <v>150018.75</v>
      </c>
      <c r="GU180" s="7">
        <f t="shared" si="533"/>
        <v>2800.3500000000004</v>
      </c>
      <c r="GV180" s="7">
        <f t="shared" si="534"/>
        <v>200.02500000000001</v>
      </c>
      <c r="GW180" s="7">
        <f t="shared" si="535"/>
        <v>17002.125</v>
      </c>
      <c r="GX180" s="7" cm="1">
        <f t="array" ref="GX180">SUMPRODUCT(--(SUM(G180,AC180,AY180,BU180,CQ180,DM180,EI180,FE180,GA180,GW180)&gt;PARAMETRELER!$D$21:$D$24), (SUM(G180,AC180,AY180,BU180,CQ180,DM180,EI180,FE180,GA180,GW180)-PARAMETRELER!$D$21:$D$24), {0.15;0.05;0.07;0.08})-SUM($H$2,H180,AD180,AZ180,BV180,CR180,DN180,EJ180,FF180,GB180)</f>
        <v>3400.4250000000029</v>
      </c>
      <c r="GY180" s="7">
        <f>PARAMETRELER!$D$17</f>
        <v>3400.4250000000029</v>
      </c>
      <c r="GZ180" s="7">
        <f t="shared" si="536"/>
        <v>170021.25</v>
      </c>
      <c r="HA180" s="7">
        <f t="shared" si="537"/>
        <v>153019.125</v>
      </c>
      <c r="HB180" s="7">
        <f t="shared" si="538"/>
        <v>20002.5</v>
      </c>
      <c r="HC180" s="5">
        <f>PARAMETRELER!$D$6</f>
        <v>20002.5</v>
      </c>
      <c r="HD180" s="7">
        <f t="shared" si="539"/>
        <v>0</v>
      </c>
      <c r="HE180" s="7">
        <f>IF(GS180&lt;=PARAMETRELER!$D$6,0,HD180*0.00759)</f>
        <v>0</v>
      </c>
      <c r="HF180" s="20">
        <f t="shared" si="648"/>
        <v>17002.125</v>
      </c>
      <c r="HG180" s="21">
        <f t="shared" si="649"/>
        <v>4100.5124999999998</v>
      </c>
      <c r="HH180" s="21">
        <f t="shared" si="650"/>
        <v>400.05</v>
      </c>
      <c r="HI180" s="20">
        <f t="shared" si="651"/>
        <v>24503.0625</v>
      </c>
      <c r="HJ180" s="44">
        <f t="shared" si="652"/>
        <v>1000.125</v>
      </c>
      <c r="HK180" s="45">
        <f t="shared" si="653"/>
        <v>23502.9375</v>
      </c>
      <c r="HM180" s="2">
        <v>178</v>
      </c>
      <c r="HN180" s="2" t="str">
        <f t="shared" si="654"/>
        <v xml:space="preserve"> AD SOYAD 178</v>
      </c>
      <c r="HO180" s="7">
        <f t="shared" si="540"/>
        <v>20002.5</v>
      </c>
      <c r="HP180" s="11">
        <f>PARAMETRELER!$D$4</f>
        <v>150018.75</v>
      </c>
      <c r="HQ180" s="7">
        <f t="shared" si="541"/>
        <v>2800.3500000000004</v>
      </c>
      <c r="HR180" s="7">
        <f t="shared" si="542"/>
        <v>200.02500000000001</v>
      </c>
      <c r="HS180" s="7">
        <f t="shared" si="543"/>
        <v>17002.125</v>
      </c>
      <c r="HT180" s="7" cm="1">
        <f t="array" ref="HT180">SUMPRODUCT(--(SUM(G180,AC180,AY180,BU180,CQ180,DM180,EI180,FE180,GA180,GW180,HS180)&gt;PARAMETRELER!$D$21:$D$24), (SUM(G180,AC180,AY180,BU180,CQ180,DM180,EI180,FE180,GA180,GW180,HS180)-PARAMETRELER!$D$21:$D$24), {0.15;0.05;0.07;0.08})-SUM($H$2,H180,AD180,AZ180,BV180,CR180,DN180,EJ180,FF180,GB180,GX180)</f>
        <v>3400.4249999999993</v>
      </c>
      <c r="HU180" s="7">
        <f>PARAMETRELER!$D$18</f>
        <v>3400.4249999999993</v>
      </c>
      <c r="HV180" s="7">
        <f t="shared" si="544"/>
        <v>187023.375</v>
      </c>
      <c r="HW180" s="7">
        <f t="shared" si="545"/>
        <v>170021.25</v>
      </c>
      <c r="HX180" s="7">
        <f t="shared" si="546"/>
        <v>20002.5</v>
      </c>
      <c r="HY180" s="5">
        <f>PARAMETRELER!$D$6</f>
        <v>20002.5</v>
      </c>
      <c r="HZ180" s="7">
        <f t="shared" si="547"/>
        <v>0</v>
      </c>
      <c r="IA180" s="7">
        <f>IF(HO180&lt;=PARAMETRELER!$D$6,0,HZ180*0.00759)</f>
        <v>0</v>
      </c>
      <c r="IB180" s="20">
        <f t="shared" si="655"/>
        <v>17002.125</v>
      </c>
      <c r="IC180" s="21">
        <f t="shared" si="656"/>
        <v>4100.5124999999998</v>
      </c>
      <c r="ID180" s="21">
        <f t="shared" si="657"/>
        <v>400.05</v>
      </c>
      <c r="IE180" s="20">
        <f t="shared" si="658"/>
        <v>24503.0625</v>
      </c>
      <c r="IF180" s="44">
        <f t="shared" si="659"/>
        <v>1000.125</v>
      </c>
      <c r="IG180" s="45">
        <f t="shared" si="660"/>
        <v>23502.9375</v>
      </c>
      <c r="II180" s="2">
        <v>178</v>
      </c>
      <c r="IJ180" s="2" t="str">
        <f t="shared" si="661"/>
        <v xml:space="preserve"> AD SOYAD 178</v>
      </c>
      <c r="IK180" s="7">
        <f t="shared" si="548"/>
        <v>20002.5</v>
      </c>
      <c r="IL180" s="11">
        <f>PARAMETRELER!$D$4</f>
        <v>150018.75</v>
      </c>
      <c r="IM180" s="7">
        <f t="shared" si="549"/>
        <v>2800.3500000000004</v>
      </c>
      <c r="IN180" s="7">
        <f t="shared" si="550"/>
        <v>200.02500000000001</v>
      </c>
      <c r="IO180" s="7">
        <f t="shared" si="551"/>
        <v>17002.125</v>
      </c>
      <c r="IP180" s="7" cm="1">
        <f t="array" ref="IP180">SUMPRODUCT(--(SUM(G180,AC180,AY180,BU180,CQ180,DM180,EI180,FE180,GA180,GW180,HS180,IO180)&gt;PARAMETRELER!$D$21:$D$24), (SUM(G180,AC180,AY180,BU180,CQ180,DM180,EI180,FE180,GA180,GW180,HS180,IO180)-PARAMETRELER!$D$21:$D$24), {0.15;0.05;0.07;0.08})-SUM($H$2,H180,AD180,AZ180,BV180,CR180,DN180,EJ180,FF180,GB180,GX180,HT180)</f>
        <v>3400.4249999999993</v>
      </c>
      <c r="IQ180" s="7">
        <f>PARAMETRELER!$D$19</f>
        <v>3400.4249999999993</v>
      </c>
      <c r="IR180" s="7">
        <f t="shared" si="552"/>
        <v>204025.5</v>
      </c>
      <c r="IS180" s="7">
        <f t="shared" si="553"/>
        <v>187023.375</v>
      </c>
      <c r="IT180" s="7">
        <f t="shared" si="554"/>
        <v>20002.5</v>
      </c>
      <c r="IU180" s="5">
        <f>PARAMETRELER!$D$6</f>
        <v>20002.5</v>
      </c>
      <c r="IV180" s="7">
        <f t="shared" si="555"/>
        <v>0</v>
      </c>
      <c r="IW180" s="7">
        <f>IF(IK180&lt;=PARAMETRELER!$D$6,0,IV180*0.00759)</f>
        <v>0</v>
      </c>
      <c r="IX180" s="20">
        <f t="shared" si="662"/>
        <v>17002.125</v>
      </c>
      <c r="IY180" s="21">
        <f t="shared" si="663"/>
        <v>4100.5124999999998</v>
      </c>
      <c r="IZ180" s="21">
        <f t="shared" si="664"/>
        <v>400.05</v>
      </c>
      <c r="JA180" s="20">
        <f t="shared" si="665"/>
        <v>24503.0625</v>
      </c>
      <c r="JB180" s="44">
        <f t="shared" si="666"/>
        <v>1000.125</v>
      </c>
      <c r="JC180" s="45">
        <f t="shared" si="667"/>
        <v>23502.9375</v>
      </c>
    </row>
    <row r="181" spans="1:263" ht="15.6" x14ac:dyDescent="0.3">
      <c r="A181" s="3">
        <v>179</v>
      </c>
      <c r="B181" s="3" t="str">
        <f>'YILLIK MALİYET RAPORU'!B181</f>
        <v xml:space="preserve"> AD SOYAD 179</v>
      </c>
      <c r="C181" s="4">
        <f>'YILLIK MALİYET RAPORU'!C181</f>
        <v>20002.5</v>
      </c>
      <c r="D181" s="4">
        <f>PARAMETRELER!$D$4</f>
        <v>150018.75</v>
      </c>
      <c r="E181" s="4">
        <f t="shared" si="491"/>
        <v>2800.3500000000004</v>
      </c>
      <c r="F181" s="4">
        <f t="shared" si="492"/>
        <v>200.02500000000001</v>
      </c>
      <c r="G181" s="4">
        <f t="shared" si="493"/>
        <v>17002.125</v>
      </c>
      <c r="H181" s="4" cm="1">
        <f t="array" ref="H181">SUMPRODUCT(--(SUM(G181:G181)&gt;PARAMETRELER!$D$21:$D$24), (SUM(G181:G181)-PARAMETRELER!$D$21:$D$24), {0.15;0.05;0.07;0.08})-SUM($H$2:$H$2)</f>
        <v>2550.3187499999999</v>
      </c>
      <c r="I181" s="4">
        <f>PARAMETRELER!$D$8</f>
        <v>2550.3187499999999</v>
      </c>
      <c r="J181" s="4">
        <f t="shared" si="556"/>
        <v>17002.125</v>
      </c>
      <c r="K181" s="4">
        <v>0</v>
      </c>
      <c r="L181" s="4">
        <f t="shared" si="494"/>
        <v>20002.5</v>
      </c>
      <c r="M181" s="4">
        <f>PARAMETRELER!$D$6</f>
        <v>20002.5</v>
      </c>
      <c r="N181" s="4">
        <f t="shared" si="502"/>
        <v>0</v>
      </c>
      <c r="O181" s="4">
        <f>IF(C181&lt;=PARAMETRELER!$D$6,0,N181*0.00759)</f>
        <v>0</v>
      </c>
      <c r="P181" s="20">
        <f t="shared" si="495"/>
        <v>17002.125</v>
      </c>
      <c r="Q181" s="21">
        <f t="shared" si="496"/>
        <v>4100.5124999999998</v>
      </c>
      <c r="R181" s="21">
        <f t="shared" si="497"/>
        <v>400.05</v>
      </c>
      <c r="S181" s="22">
        <f t="shared" si="498"/>
        <v>24503.0625</v>
      </c>
      <c r="T181" s="44">
        <f t="shared" si="499"/>
        <v>1000.125</v>
      </c>
      <c r="U181" s="45">
        <f t="shared" si="557"/>
        <v>23502.9375</v>
      </c>
      <c r="W181" s="3">
        <v>179</v>
      </c>
      <c r="X181" s="3" t="str">
        <f t="shared" si="500"/>
        <v xml:space="preserve"> AD SOYAD 179</v>
      </c>
      <c r="Y181" s="4">
        <f t="shared" si="501"/>
        <v>20002.5</v>
      </c>
      <c r="Z181" s="4">
        <f>PARAMETRELER!$D$4</f>
        <v>150018.75</v>
      </c>
      <c r="AA181" s="4">
        <f t="shared" si="558"/>
        <v>2800.3500000000004</v>
      </c>
      <c r="AB181" s="4">
        <f t="shared" si="559"/>
        <v>200.02500000000001</v>
      </c>
      <c r="AC181" s="4">
        <f t="shared" si="560"/>
        <v>17002.125</v>
      </c>
      <c r="AD181" s="4" cm="1">
        <f t="array" ref="AD181">SUMPRODUCT(--(SUM(G181,AC181)&gt;PARAMETRELER!$D$21:$D$24), (SUM(G181,AC181)-PARAMETRELER!$D$21:$D$24), {0.15;0.05;0.07;0.08})-SUM($H$2,H181)</f>
        <v>2550.3187499999999</v>
      </c>
      <c r="AE181" s="4">
        <f>PARAMETRELER!$D$9</f>
        <v>2550.3187499999999</v>
      </c>
      <c r="AF181" s="4">
        <f t="shared" si="561"/>
        <v>34004.25</v>
      </c>
      <c r="AG181" s="4">
        <f t="shared" si="562"/>
        <v>17002.125</v>
      </c>
      <c r="AH181" s="4">
        <f t="shared" si="563"/>
        <v>20002.5</v>
      </c>
      <c r="AI181" s="4">
        <f>PARAMETRELER!$D$6</f>
        <v>20002.5</v>
      </c>
      <c r="AJ181" s="4">
        <f t="shared" si="503"/>
        <v>0</v>
      </c>
      <c r="AK181" s="4">
        <f>IF(Y181&lt;=PARAMETRELER!$D$6,0,AJ181*0.00759)</f>
        <v>0</v>
      </c>
      <c r="AL181" s="20">
        <f t="shared" si="564"/>
        <v>17002.125</v>
      </c>
      <c r="AM181" s="21">
        <f t="shared" si="565"/>
        <v>4100.5124999999998</v>
      </c>
      <c r="AN181" s="21">
        <f t="shared" si="566"/>
        <v>400.05</v>
      </c>
      <c r="AO181" s="22">
        <f t="shared" si="567"/>
        <v>24503.0625</v>
      </c>
      <c r="AP181" s="44">
        <f t="shared" si="568"/>
        <v>1000.125</v>
      </c>
      <c r="AQ181" s="45">
        <f t="shared" si="569"/>
        <v>23502.9375</v>
      </c>
      <c r="AS181" s="3">
        <v>179</v>
      </c>
      <c r="AT181" s="3" t="str">
        <f t="shared" si="570"/>
        <v xml:space="preserve"> AD SOYAD 179</v>
      </c>
      <c r="AU181" s="4">
        <f t="shared" si="571"/>
        <v>20002.5</v>
      </c>
      <c r="AV181" s="4">
        <f>PARAMETRELER!$D$4</f>
        <v>150018.75</v>
      </c>
      <c r="AW181" s="4">
        <f t="shared" si="572"/>
        <v>2800.3500000000004</v>
      </c>
      <c r="AX181" s="4">
        <f t="shared" si="573"/>
        <v>200.02500000000001</v>
      </c>
      <c r="AY181" s="4">
        <f t="shared" si="574"/>
        <v>17002.125</v>
      </c>
      <c r="AZ181" s="4" cm="1">
        <f t="array" ref="AZ181">SUMPRODUCT(--(SUM(G181,AC181,AY181)&gt;PARAMETRELER!$D$21:$D$24), (SUM(G181,AC181,AY181)-PARAMETRELER!$D$21:$D$24), {0.15;0.05;0.07;0.08})-SUM($H$2,H181,AD181)</f>
        <v>2550.3187499999995</v>
      </c>
      <c r="BA181" s="4">
        <f>PARAMETRELER!$D$10</f>
        <v>2550.3187499999995</v>
      </c>
      <c r="BB181" s="4">
        <f t="shared" si="575"/>
        <v>51006.375</v>
      </c>
      <c r="BC181" s="4">
        <f t="shared" si="576"/>
        <v>34004.25</v>
      </c>
      <c r="BD181" s="4">
        <f t="shared" si="577"/>
        <v>20002.5</v>
      </c>
      <c r="BE181" s="4">
        <f>PARAMETRELER!$D$6</f>
        <v>20002.5</v>
      </c>
      <c r="BF181" s="4">
        <f t="shared" si="504"/>
        <v>0</v>
      </c>
      <c r="BG181" s="4">
        <f>IF(AU181&lt;=PARAMETRELER!$D$6,0,BF181*0.00759)</f>
        <v>0</v>
      </c>
      <c r="BH181" s="20">
        <f t="shared" si="578"/>
        <v>17002.125</v>
      </c>
      <c r="BI181" s="21">
        <f t="shared" si="579"/>
        <v>4100.5124999999998</v>
      </c>
      <c r="BJ181" s="21">
        <f t="shared" si="580"/>
        <v>400.05</v>
      </c>
      <c r="BK181" s="22">
        <f t="shared" si="581"/>
        <v>24503.0625</v>
      </c>
      <c r="BL181" s="44">
        <f t="shared" si="582"/>
        <v>1000.125</v>
      </c>
      <c r="BM181" s="45">
        <f t="shared" si="583"/>
        <v>23502.9375</v>
      </c>
      <c r="BO181" s="3">
        <v>179</v>
      </c>
      <c r="BP181" s="3" t="str">
        <f t="shared" si="584"/>
        <v xml:space="preserve"> AD SOYAD 179</v>
      </c>
      <c r="BQ181" s="4">
        <f t="shared" si="585"/>
        <v>20002.5</v>
      </c>
      <c r="BR181" s="4">
        <f>PARAMETRELER!$D$4</f>
        <v>150018.75</v>
      </c>
      <c r="BS181" s="4">
        <f t="shared" si="586"/>
        <v>2800.3500000000004</v>
      </c>
      <c r="BT181" s="4">
        <f t="shared" si="587"/>
        <v>200.02500000000001</v>
      </c>
      <c r="BU181" s="4">
        <f t="shared" si="588"/>
        <v>17002.125</v>
      </c>
      <c r="BV181" s="4" cm="1">
        <f t="array" ref="BV181">SUMPRODUCT(--(SUM(G181,AC181,AY181,BU181)&gt;PARAMETRELER!$D$21:$D$24), (SUM(G181,AC181,AY181,BU181)-PARAMETRELER!$D$21:$D$24), {0.15;0.05;0.07;0.08})-SUM($H$2,H181,AD181,AZ181)</f>
        <v>2550.3187500000004</v>
      </c>
      <c r="BW181" s="4">
        <f>PARAMETRELER!$D$11</f>
        <v>2550.3187500000004</v>
      </c>
      <c r="BX181" s="4">
        <f t="shared" si="589"/>
        <v>68008.5</v>
      </c>
      <c r="BY181" s="4">
        <f t="shared" si="590"/>
        <v>51006.375</v>
      </c>
      <c r="BZ181" s="4">
        <f t="shared" si="591"/>
        <v>20002.5</v>
      </c>
      <c r="CA181" s="4">
        <f>PARAMETRELER!$D$6</f>
        <v>20002.5</v>
      </c>
      <c r="CB181" s="4">
        <f t="shared" si="505"/>
        <v>0</v>
      </c>
      <c r="CC181" s="4">
        <f>IF(BQ181&lt;=PARAMETRELER!$D$6,0,CB181*0.00759)</f>
        <v>0</v>
      </c>
      <c r="CD181" s="20">
        <f t="shared" si="592"/>
        <v>17002.125</v>
      </c>
      <c r="CE181" s="21">
        <f t="shared" si="593"/>
        <v>4100.5124999999998</v>
      </c>
      <c r="CF181" s="21">
        <f t="shared" si="594"/>
        <v>400.05</v>
      </c>
      <c r="CG181" s="22">
        <f t="shared" si="595"/>
        <v>24503.0625</v>
      </c>
      <c r="CH181" s="44">
        <f t="shared" si="596"/>
        <v>1000.125</v>
      </c>
      <c r="CI181" s="45">
        <f t="shared" si="597"/>
        <v>23502.9375</v>
      </c>
      <c r="CK181" s="3">
        <v>179</v>
      </c>
      <c r="CL181" s="3" t="str">
        <f t="shared" si="598"/>
        <v xml:space="preserve"> AD SOYAD 179</v>
      </c>
      <c r="CM181" s="4">
        <f t="shared" si="599"/>
        <v>20002.5</v>
      </c>
      <c r="CN181" s="4">
        <f>PARAMETRELER!$D$4</f>
        <v>150018.75</v>
      </c>
      <c r="CO181" s="4">
        <f t="shared" si="600"/>
        <v>2800.3500000000004</v>
      </c>
      <c r="CP181" s="4">
        <f t="shared" si="601"/>
        <v>200.02500000000001</v>
      </c>
      <c r="CQ181" s="4">
        <f t="shared" si="602"/>
        <v>17002.125</v>
      </c>
      <c r="CR181" s="4" cm="1">
        <f t="array" ref="CR181">SUMPRODUCT(--(SUM(G181,AC181,AY181,BU181,CQ181)&gt;PARAMETRELER!$D$21:$D$24), (SUM(G181,AC181,AY181,BU181,CQ181)-PARAMETRELER!$D$21:$D$24), {0.15;0.05;0.07;0.08})-SUM($H$2,H181,AD181,AZ181,BV181)</f>
        <v>2550.3187500000004</v>
      </c>
      <c r="CS181" s="4">
        <f>PARAMETRELER!$D$12</f>
        <v>2550.3187500000004</v>
      </c>
      <c r="CT181" s="4">
        <f t="shared" si="603"/>
        <v>85010.625</v>
      </c>
      <c r="CU181" s="4">
        <f t="shared" si="604"/>
        <v>68008.5</v>
      </c>
      <c r="CV181" s="4">
        <f t="shared" si="605"/>
        <v>20002.5</v>
      </c>
      <c r="CW181" s="4">
        <f>PARAMETRELER!$D$6</f>
        <v>20002.5</v>
      </c>
      <c r="CX181" s="4">
        <f t="shared" si="506"/>
        <v>0</v>
      </c>
      <c r="CY181" s="4">
        <f>IF(CM181&lt;=PARAMETRELER!$D$6,0,CX181*0.00759)</f>
        <v>0</v>
      </c>
      <c r="CZ181" s="20">
        <f t="shared" si="606"/>
        <v>17002.125</v>
      </c>
      <c r="DA181" s="21">
        <f t="shared" si="607"/>
        <v>4100.5124999999998</v>
      </c>
      <c r="DB181" s="21">
        <f t="shared" si="608"/>
        <v>400.05</v>
      </c>
      <c r="DC181" s="22">
        <f t="shared" si="609"/>
        <v>24503.0625</v>
      </c>
      <c r="DD181" s="44">
        <f t="shared" si="610"/>
        <v>1000.125</v>
      </c>
      <c r="DE181" s="45">
        <f t="shared" si="611"/>
        <v>23502.9375</v>
      </c>
      <c r="DG181" s="3">
        <v>179</v>
      </c>
      <c r="DH181" s="3" t="str">
        <f t="shared" si="612"/>
        <v xml:space="preserve"> AD SOYAD 179</v>
      </c>
      <c r="DI181" s="4">
        <f t="shared" si="613"/>
        <v>20002.5</v>
      </c>
      <c r="DJ181" s="4">
        <f>PARAMETRELER!$D$4</f>
        <v>150018.75</v>
      </c>
      <c r="DK181" s="4">
        <f t="shared" si="614"/>
        <v>2800.3500000000004</v>
      </c>
      <c r="DL181" s="4">
        <f t="shared" si="615"/>
        <v>200.02500000000001</v>
      </c>
      <c r="DM181" s="4">
        <f t="shared" si="616"/>
        <v>17002.125</v>
      </c>
      <c r="DN181" s="4" cm="1">
        <f t="array" ref="DN181">SUMPRODUCT(--(SUM(G181,AC181,AY181,BU181,CQ181,DM181)&gt;PARAMETRELER!$D$21:$D$24), (SUM(G181,AC181,AY181,BU181,CQ181,DM181)-PARAMETRELER!$D$21:$D$24), {0.15;0.05;0.07;0.08})-SUM($H$2,H181,AD181,AZ181,BV181,CR181)</f>
        <v>2550.3187499999985</v>
      </c>
      <c r="DO181" s="4">
        <f>PARAMETRELER!$D$13</f>
        <v>2550.3187499999985</v>
      </c>
      <c r="DP181" s="4">
        <f t="shared" si="617"/>
        <v>102012.75</v>
      </c>
      <c r="DQ181" s="4">
        <f t="shared" si="618"/>
        <v>85010.625</v>
      </c>
      <c r="DR181" s="4">
        <f t="shared" si="619"/>
        <v>20002.5</v>
      </c>
      <c r="DS181" s="4">
        <f>PARAMETRELER!$D$6</f>
        <v>20002.5</v>
      </c>
      <c r="DT181" s="4">
        <f t="shared" si="507"/>
        <v>0</v>
      </c>
      <c r="DU181" s="4">
        <f>IF(DI181&lt;=PARAMETRELER!$D$6,0,DT181*0.00759)</f>
        <v>0</v>
      </c>
      <c r="DV181" s="20">
        <f t="shared" si="620"/>
        <v>17002.125</v>
      </c>
      <c r="DW181" s="21">
        <f t="shared" si="621"/>
        <v>4100.5124999999998</v>
      </c>
      <c r="DX181" s="21">
        <f t="shared" si="622"/>
        <v>400.05</v>
      </c>
      <c r="DY181" s="22">
        <f t="shared" si="623"/>
        <v>24503.0625</v>
      </c>
      <c r="DZ181" s="44">
        <f t="shared" si="624"/>
        <v>1000.125</v>
      </c>
      <c r="EA181" s="45">
        <f t="shared" si="625"/>
        <v>23502.9375</v>
      </c>
      <c r="EC181" s="3">
        <v>179</v>
      </c>
      <c r="ED181" s="3" t="str">
        <f t="shared" si="626"/>
        <v xml:space="preserve"> AD SOYAD 179</v>
      </c>
      <c r="EE181" s="4">
        <f t="shared" si="508"/>
        <v>20002.5</v>
      </c>
      <c r="EF181" s="4">
        <f>PARAMETRELER!$D$4</f>
        <v>150018.75</v>
      </c>
      <c r="EG181" s="4">
        <f t="shared" si="509"/>
        <v>2800.3500000000004</v>
      </c>
      <c r="EH181" s="4">
        <f t="shared" si="510"/>
        <v>200.02500000000001</v>
      </c>
      <c r="EI181" s="4">
        <f t="shared" si="511"/>
        <v>17002.125</v>
      </c>
      <c r="EJ181" s="4" cm="1">
        <f t="array" ref="EJ181">SUMPRODUCT(--(SUM(G181,AC181,AY181,BU181,CQ181,DM181,EI181)&gt;PARAMETRELER!$D$21:$D$24), (SUM(G181,AC181,AY181,BU181,CQ181,DM181,EI181)-PARAMETRELER!$D$21:$D$24), {0.15;0.05;0.07;0.08})-SUM($H$2,H181,AD181,AZ181,BV181,CR181,DN181)</f>
        <v>3001.0625000000036</v>
      </c>
      <c r="EK181" s="4">
        <f>PARAMETRELER!$D$14</f>
        <v>3001.0625000000036</v>
      </c>
      <c r="EL181" s="4">
        <f t="shared" si="512"/>
        <v>119014.875</v>
      </c>
      <c r="EM181" s="4">
        <f t="shared" si="513"/>
        <v>102012.75</v>
      </c>
      <c r="EN181" s="4">
        <f t="shared" si="514"/>
        <v>20002.5</v>
      </c>
      <c r="EO181" s="4">
        <f>PARAMETRELER!$D$6</f>
        <v>20002.5</v>
      </c>
      <c r="EP181" s="4">
        <f t="shared" si="515"/>
        <v>0</v>
      </c>
      <c r="EQ181" s="4">
        <f>IF(EE181&lt;=PARAMETRELER!$D$6,0,EP181*0.00759)</f>
        <v>0</v>
      </c>
      <c r="ER181" s="20">
        <f t="shared" si="627"/>
        <v>17002.125</v>
      </c>
      <c r="ES181" s="21">
        <f t="shared" si="628"/>
        <v>4100.5124999999998</v>
      </c>
      <c r="ET181" s="21">
        <f t="shared" si="629"/>
        <v>400.05</v>
      </c>
      <c r="EU181" s="22">
        <f t="shared" si="630"/>
        <v>24503.0625</v>
      </c>
      <c r="EV181" s="44">
        <f t="shared" si="631"/>
        <v>1000.125</v>
      </c>
      <c r="EW181" s="45">
        <f t="shared" si="632"/>
        <v>23502.9375</v>
      </c>
      <c r="EY181" s="3">
        <v>179</v>
      </c>
      <c r="EZ181" s="3" t="str">
        <f t="shared" si="633"/>
        <v xml:space="preserve"> AD SOYAD 179</v>
      </c>
      <c r="FA181" s="4">
        <f t="shared" si="516"/>
        <v>20002.5</v>
      </c>
      <c r="FB181" s="4">
        <f>PARAMETRELER!$D$4</f>
        <v>150018.75</v>
      </c>
      <c r="FC181" s="4">
        <f t="shared" si="517"/>
        <v>2800.3500000000004</v>
      </c>
      <c r="FD181" s="4">
        <f t="shared" si="518"/>
        <v>200.02500000000001</v>
      </c>
      <c r="FE181" s="4">
        <f t="shared" si="519"/>
        <v>17002.125</v>
      </c>
      <c r="FF181" s="4" cm="1">
        <f t="array" ref="FF181">SUMPRODUCT(--(SUM(G181,AC181,AY181,BU181,CQ181,DM181,EI181,FE181)&gt;PARAMETRELER!$D$21:$D$24), (SUM(G181,AC181,AY181,BU181,CQ181,DM181,EI181,FE181)-PARAMETRELER!$D$21:$D$24), {0.15;0.05;0.07;0.08})-SUM($H$2,H181,AD181,AZ181,BV181,CR181,DN181,EJ181)</f>
        <v>3400.4249999999956</v>
      </c>
      <c r="FG181" s="4">
        <f>PARAMETRELER!$D$15</f>
        <v>3400.4249999999956</v>
      </c>
      <c r="FH181" s="4">
        <f t="shared" si="520"/>
        <v>136017</v>
      </c>
      <c r="FI181" s="4">
        <f t="shared" si="521"/>
        <v>119014.875</v>
      </c>
      <c r="FJ181" s="4">
        <f t="shared" si="522"/>
        <v>20002.5</v>
      </c>
      <c r="FK181" s="4">
        <f>PARAMETRELER!$D$6</f>
        <v>20002.5</v>
      </c>
      <c r="FL181" s="4">
        <f t="shared" si="523"/>
        <v>0</v>
      </c>
      <c r="FM181" s="4">
        <f>IF(FA181&lt;=PARAMETRELER!$D$6,0,FL181*0.00759)</f>
        <v>0</v>
      </c>
      <c r="FN181" s="20">
        <f t="shared" si="634"/>
        <v>17002.125</v>
      </c>
      <c r="FO181" s="21">
        <f t="shared" si="635"/>
        <v>4100.5124999999998</v>
      </c>
      <c r="FP181" s="21">
        <f t="shared" si="636"/>
        <v>400.05</v>
      </c>
      <c r="FQ181" s="22">
        <f t="shared" si="637"/>
        <v>24503.0625</v>
      </c>
      <c r="FR181" s="44">
        <f t="shared" si="638"/>
        <v>1000.125</v>
      </c>
      <c r="FS181" s="45">
        <f t="shared" si="639"/>
        <v>23502.9375</v>
      </c>
      <c r="FU181" s="3">
        <v>179</v>
      </c>
      <c r="FV181" s="3" t="str">
        <f t="shared" si="640"/>
        <v xml:space="preserve"> AD SOYAD 179</v>
      </c>
      <c r="FW181" s="4">
        <f t="shared" si="524"/>
        <v>20002.5</v>
      </c>
      <c r="FX181" s="4">
        <f>PARAMETRELER!$D$4</f>
        <v>150018.75</v>
      </c>
      <c r="FY181" s="4">
        <f t="shared" si="525"/>
        <v>2800.3500000000004</v>
      </c>
      <c r="FZ181" s="4">
        <f t="shared" si="526"/>
        <v>200.02500000000001</v>
      </c>
      <c r="GA181" s="4">
        <f t="shared" si="527"/>
        <v>17002.125</v>
      </c>
      <c r="GB181" s="4" cm="1">
        <f t="array" ref="GB181">SUMPRODUCT(--(SUM(G181,AC181,AY181,BU181,CQ181,DM181,EI181,FE181,GA181)&gt;PARAMETRELER!$D$21:$D$24), (SUM(G181,AC181,AY181,BU181,CQ181,DM181,EI181,FE181,GA181)-PARAMETRELER!$D$21:$D$24), {0.15;0.05;0.07;0.08})-SUM($H$2,H181,AD181,AZ181,BV181,CR181,DN181,EJ181,FF181)</f>
        <v>3400.4249999999993</v>
      </c>
      <c r="GC181" s="4">
        <f>PARAMETRELER!$D$16</f>
        <v>3400.4249999999993</v>
      </c>
      <c r="GD181" s="4">
        <f t="shared" si="528"/>
        <v>153019.125</v>
      </c>
      <c r="GE181" s="4">
        <f t="shared" si="529"/>
        <v>136017</v>
      </c>
      <c r="GF181" s="4">
        <f t="shared" si="530"/>
        <v>20002.5</v>
      </c>
      <c r="GG181" s="4">
        <f>PARAMETRELER!$D$6</f>
        <v>20002.5</v>
      </c>
      <c r="GH181" s="4">
        <f t="shared" si="531"/>
        <v>0</v>
      </c>
      <c r="GI181" s="4">
        <f>IF(FW181&lt;=PARAMETRELER!$D$6,0,GH181*0.00759)</f>
        <v>0</v>
      </c>
      <c r="GJ181" s="20">
        <f t="shared" si="641"/>
        <v>17002.125</v>
      </c>
      <c r="GK181" s="21">
        <f t="shared" si="642"/>
        <v>4100.5124999999998</v>
      </c>
      <c r="GL181" s="21">
        <f t="shared" si="643"/>
        <v>400.05</v>
      </c>
      <c r="GM181" s="22">
        <f t="shared" si="644"/>
        <v>24503.0625</v>
      </c>
      <c r="GN181" s="44">
        <f t="shared" si="645"/>
        <v>1000.125</v>
      </c>
      <c r="GO181" s="45">
        <f t="shared" si="646"/>
        <v>23502.9375</v>
      </c>
      <c r="GQ181" s="3">
        <v>179</v>
      </c>
      <c r="GR181" s="3" t="str">
        <f t="shared" si="647"/>
        <v xml:space="preserve"> AD SOYAD 179</v>
      </c>
      <c r="GS181" s="4">
        <f t="shared" si="532"/>
        <v>20002.5</v>
      </c>
      <c r="GT181" s="4">
        <f>PARAMETRELER!$D$4</f>
        <v>150018.75</v>
      </c>
      <c r="GU181" s="4">
        <f t="shared" si="533"/>
        <v>2800.3500000000004</v>
      </c>
      <c r="GV181" s="4">
        <f t="shared" si="534"/>
        <v>200.02500000000001</v>
      </c>
      <c r="GW181" s="4">
        <f t="shared" si="535"/>
        <v>17002.125</v>
      </c>
      <c r="GX181" s="4" cm="1">
        <f t="array" ref="GX181">SUMPRODUCT(--(SUM(G181,AC181,AY181,BU181,CQ181,DM181,EI181,FE181,GA181,GW181)&gt;PARAMETRELER!$D$21:$D$24), (SUM(G181,AC181,AY181,BU181,CQ181,DM181,EI181,FE181,GA181,GW181)-PARAMETRELER!$D$21:$D$24), {0.15;0.05;0.07;0.08})-SUM($H$2,H181,AD181,AZ181,BV181,CR181,DN181,EJ181,FF181,GB181)</f>
        <v>3400.4250000000029</v>
      </c>
      <c r="GY181" s="4">
        <f>PARAMETRELER!$D$17</f>
        <v>3400.4250000000029</v>
      </c>
      <c r="GZ181" s="4">
        <f t="shared" si="536"/>
        <v>170021.25</v>
      </c>
      <c r="HA181" s="4">
        <f t="shared" si="537"/>
        <v>153019.125</v>
      </c>
      <c r="HB181" s="4">
        <f t="shared" si="538"/>
        <v>20002.5</v>
      </c>
      <c r="HC181" s="4">
        <f>PARAMETRELER!$D$6</f>
        <v>20002.5</v>
      </c>
      <c r="HD181" s="4">
        <f t="shared" si="539"/>
        <v>0</v>
      </c>
      <c r="HE181" s="4">
        <f>IF(GS181&lt;=PARAMETRELER!$D$6,0,HD181*0.00759)</f>
        <v>0</v>
      </c>
      <c r="HF181" s="20">
        <f t="shared" si="648"/>
        <v>17002.125</v>
      </c>
      <c r="HG181" s="21">
        <f t="shared" si="649"/>
        <v>4100.5124999999998</v>
      </c>
      <c r="HH181" s="21">
        <f t="shared" si="650"/>
        <v>400.05</v>
      </c>
      <c r="HI181" s="22">
        <f t="shared" si="651"/>
        <v>24503.0625</v>
      </c>
      <c r="HJ181" s="44">
        <f t="shared" si="652"/>
        <v>1000.125</v>
      </c>
      <c r="HK181" s="45">
        <f t="shared" si="653"/>
        <v>23502.9375</v>
      </c>
      <c r="HM181" s="3">
        <v>179</v>
      </c>
      <c r="HN181" s="3" t="str">
        <f t="shared" si="654"/>
        <v xml:space="preserve"> AD SOYAD 179</v>
      </c>
      <c r="HO181" s="4">
        <f t="shared" si="540"/>
        <v>20002.5</v>
      </c>
      <c r="HP181" s="4">
        <f>PARAMETRELER!$D$4</f>
        <v>150018.75</v>
      </c>
      <c r="HQ181" s="4">
        <f t="shared" si="541"/>
        <v>2800.3500000000004</v>
      </c>
      <c r="HR181" s="4">
        <f t="shared" si="542"/>
        <v>200.02500000000001</v>
      </c>
      <c r="HS181" s="4">
        <f t="shared" si="543"/>
        <v>17002.125</v>
      </c>
      <c r="HT181" s="4" cm="1">
        <f t="array" ref="HT181">SUMPRODUCT(--(SUM(G181,AC181,AY181,BU181,CQ181,DM181,EI181,FE181,GA181,GW181,HS181)&gt;PARAMETRELER!$D$21:$D$24), (SUM(G181,AC181,AY181,BU181,CQ181,DM181,EI181,FE181,GA181,GW181,HS181)-PARAMETRELER!$D$21:$D$24), {0.15;0.05;0.07;0.08})-SUM($H$2,H181,AD181,AZ181,BV181,CR181,DN181,EJ181,FF181,GB181,GX181)</f>
        <v>3400.4249999999993</v>
      </c>
      <c r="HU181" s="4">
        <f>PARAMETRELER!$D$18</f>
        <v>3400.4249999999993</v>
      </c>
      <c r="HV181" s="4">
        <f t="shared" si="544"/>
        <v>187023.375</v>
      </c>
      <c r="HW181" s="4">
        <f t="shared" si="545"/>
        <v>170021.25</v>
      </c>
      <c r="HX181" s="4">
        <f t="shared" si="546"/>
        <v>20002.5</v>
      </c>
      <c r="HY181" s="4">
        <f>PARAMETRELER!$D$6</f>
        <v>20002.5</v>
      </c>
      <c r="HZ181" s="4">
        <f t="shared" si="547"/>
        <v>0</v>
      </c>
      <c r="IA181" s="4">
        <f>IF(HO181&lt;=PARAMETRELER!$D$6,0,HZ181*0.00759)</f>
        <v>0</v>
      </c>
      <c r="IB181" s="20">
        <f t="shared" si="655"/>
        <v>17002.125</v>
      </c>
      <c r="IC181" s="21">
        <f t="shared" si="656"/>
        <v>4100.5124999999998</v>
      </c>
      <c r="ID181" s="21">
        <f t="shared" si="657"/>
        <v>400.05</v>
      </c>
      <c r="IE181" s="22">
        <f t="shared" si="658"/>
        <v>24503.0625</v>
      </c>
      <c r="IF181" s="44">
        <f t="shared" si="659"/>
        <v>1000.125</v>
      </c>
      <c r="IG181" s="45">
        <f t="shared" si="660"/>
        <v>23502.9375</v>
      </c>
      <c r="II181" s="3">
        <v>179</v>
      </c>
      <c r="IJ181" s="3" t="str">
        <f t="shared" si="661"/>
        <v xml:space="preserve"> AD SOYAD 179</v>
      </c>
      <c r="IK181" s="4">
        <f t="shared" si="548"/>
        <v>20002.5</v>
      </c>
      <c r="IL181" s="4">
        <f>PARAMETRELER!$D$4</f>
        <v>150018.75</v>
      </c>
      <c r="IM181" s="4">
        <f t="shared" si="549"/>
        <v>2800.3500000000004</v>
      </c>
      <c r="IN181" s="4">
        <f t="shared" si="550"/>
        <v>200.02500000000001</v>
      </c>
      <c r="IO181" s="4">
        <f t="shared" si="551"/>
        <v>17002.125</v>
      </c>
      <c r="IP181" s="4" cm="1">
        <f t="array" ref="IP181">SUMPRODUCT(--(SUM(G181,AC181,AY181,BU181,CQ181,DM181,EI181,FE181,GA181,GW181,HS181,IO181)&gt;PARAMETRELER!$D$21:$D$24), (SUM(G181,AC181,AY181,BU181,CQ181,DM181,EI181,FE181,GA181,GW181,HS181,IO181)-PARAMETRELER!$D$21:$D$24), {0.15;0.05;0.07;0.08})-SUM($H$2,H181,AD181,AZ181,BV181,CR181,DN181,EJ181,FF181,GB181,GX181,HT181)</f>
        <v>3400.4249999999993</v>
      </c>
      <c r="IQ181" s="4">
        <f>PARAMETRELER!$D$19</f>
        <v>3400.4249999999993</v>
      </c>
      <c r="IR181" s="4">
        <f t="shared" si="552"/>
        <v>204025.5</v>
      </c>
      <c r="IS181" s="4">
        <f t="shared" si="553"/>
        <v>187023.375</v>
      </c>
      <c r="IT181" s="4">
        <f t="shared" si="554"/>
        <v>20002.5</v>
      </c>
      <c r="IU181" s="4">
        <f>PARAMETRELER!$D$6</f>
        <v>20002.5</v>
      </c>
      <c r="IV181" s="4">
        <f t="shared" si="555"/>
        <v>0</v>
      </c>
      <c r="IW181" s="4">
        <f>IF(IK181&lt;=PARAMETRELER!$D$6,0,IV181*0.00759)</f>
        <v>0</v>
      </c>
      <c r="IX181" s="20">
        <f t="shared" si="662"/>
        <v>17002.125</v>
      </c>
      <c r="IY181" s="21">
        <f t="shared" si="663"/>
        <v>4100.5124999999998</v>
      </c>
      <c r="IZ181" s="21">
        <f t="shared" si="664"/>
        <v>400.05</v>
      </c>
      <c r="JA181" s="22">
        <f t="shared" si="665"/>
        <v>24503.0625</v>
      </c>
      <c r="JB181" s="44">
        <f t="shared" si="666"/>
        <v>1000.125</v>
      </c>
      <c r="JC181" s="45">
        <f t="shared" si="667"/>
        <v>23502.9375</v>
      </c>
    </row>
    <row r="182" spans="1:263" ht="15.6" x14ac:dyDescent="0.3">
      <c r="A182" s="2">
        <v>180</v>
      </c>
      <c r="B182" s="2" t="str">
        <f>'YILLIK MALİYET RAPORU'!B182</f>
        <v xml:space="preserve"> AD SOYAD 180</v>
      </c>
      <c r="C182" s="7">
        <f>'YILLIK MALİYET RAPORU'!C182</f>
        <v>20002.5</v>
      </c>
      <c r="D182" s="11">
        <f>PARAMETRELER!$D$4</f>
        <v>150018.75</v>
      </c>
      <c r="E182" s="7">
        <f t="shared" si="491"/>
        <v>2800.3500000000004</v>
      </c>
      <c r="F182" s="7">
        <f t="shared" si="492"/>
        <v>200.02500000000001</v>
      </c>
      <c r="G182" s="7">
        <f t="shared" si="493"/>
        <v>17002.125</v>
      </c>
      <c r="H182" s="7" cm="1">
        <f t="array" ref="H182">SUMPRODUCT(--(SUM(G182:G182)&gt;PARAMETRELER!$D$21:$D$24), (SUM(G182:G182)-PARAMETRELER!$D$21:$D$24), {0.15;0.05;0.07;0.08})-SUM($H$2:$H$2)</f>
        <v>2550.3187499999999</v>
      </c>
      <c r="I182" s="7">
        <f>PARAMETRELER!$D$8</f>
        <v>2550.3187499999999</v>
      </c>
      <c r="J182" s="7">
        <f t="shared" si="556"/>
        <v>17002.125</v>
      </c>
      <c r="K182" s="7">
        <v>0</v>
      </c>
      <c r="L182" s="7">
        <f t="shared" si="494"/>
        <v>20002.5</v>
      </c>
      <c r="M182" s="5">
        <f>PARAMETRELER!$D$6</f>
        <v>20002.5</v>
      </c>
      <c r="N182" s="7">
        <f t="shared" si="502"/>
        <v>0</v>
      </c>
      <c r="O182" s="7">
        <f>IF(C182&lt;=PARAMETRELER!$D$6,0,N182*0.00759)</f>
        <v>0</v>
      </c>
      <c r="P182" s="20">
        <f t="shared" si="495"/>
        <v>17002.125</v>
      </c>
      <c r="Q182" s="21">
        <f t="shared" si="496"/>
        <v>4100.5124999999998</v>
      </c>
      <c r="R182" s="21">
        <f t="shared" si="497"/>
        <v>400.05</v>
      </c>
      <c r="S182" s="20">
        <f t="shared" si="498"/>
        <v>24503.0625</v>
      </c>
      <c r="T182" s="44">
        <f t="shared" si="499"/>
        <v>1000.125</v>
      </c>
      <c r="U182" s="45">
        <f t="shared" si="557"/>
        <v>23502.9375</v>
      </c>
      <c r="W182" s="2">
        <v>180</v>
      </c>
      <c r="X182" s="2" t="str">
        <f t="shared" si="500"/>
        <v xml:space="preserve"> AD SOYAD 180</v>
      </c>
      <c r="Y182" s="7">
        <f t="shared" si="501"/>
        <v>20002.5</v>
      </c>
      <c r="Z182" s="11">
        <f>PARAMETRELER!$D$4</f>
        <v>150018.75</v>
      </c>
      <c r="AA182" s="7">
        <f t="shared" si="558"/>
        <v>2800.3500000000004</v>
      </c>
      <c r="AB182" s="7">
        <f t="shared" si="559"/>
        <v>200.02500000000001</v>
      </c>
      <c r="AC182" s="7">
        <f t="shared" si="560"/>
        <v>17002.125</v>
      </c>
      <c r="AD182" s="7" cm="1">
        <f t="array" ref="AD182">SUMPRODUCT(--(SUM(G182,AC182)&gt;PARAMETRELER!$D$21:$D$24), (SUM(G182,AC182)-PARAMETRELER!$D$21:$D$24), {0.15;0.05;0.07;0.08})-SUM($H$2,H182)</f>
        <v>2550.3187499999999</v>
      </c>
      <c r="AE182" s="7">
        <f>PARAMETRELER!$D$9</f>
        <v>2550.3187499999999</v>
      </c>
      <c r="AF182" s="7">
        <f t="shared" si="561"/>
        <v>34004.25</v>
      </c>
      <c r="AG182" s="7">
        <f t="shared" si="562"/>
        <v>17002.125</v>
      </c>
      <c r="AH182" s="7">
        <f t="shared" si="563"/>
        <v>20002.5</v>
      </c>
      <c r="AI182" s="5">
        <f>PARAMETRELER!$D$6</f>
        <v>20002.5</v>
      </c>
      <c r="AJ182" s="7">
        <f t="shared" si="503"/>
        <v>0</v>
      </c>
      <c r="AK182" s="7">
        <f>IF(Y182&lt;=PARAMETRELER!$D$6,0,AJ182*0.00759)</f>
        <v>0</v>
      </c>
      <c r="AL182" s="20">
        <f t="shared" si="564"/>
        <v>17002.125</v>
      </c>
      <c r="AM182" s="21">
        <f t="shared" si="565"/>
        <v>4100.5124999999998</v>
      </c>
      <c r="AN182" s="21">
        <f t="shared" si="566"/>
        <v>400.05</v>
      </c>
      <c r="AO182" s="20">
        <f t="shared" si="567"/>
        <v>24503.0625</v>
      </c>
      <c r="AP182" s="44">
        <f t="shared" si="568"/>
        <v>1000.125</v>
      </c>
      <c r="AQ182" s="45">
        <f t="shared" si="569"/>
        <v>23502.9375</v>
      </c>
      <c r="AS182" s="2">
        <v>180</v>
      </c>
      <c r="AT182" s="2" t="str">
        <f t="shared" si="570"/>
        <v xml:space="preserve"> AD SOYAD 180</v>
      </c>
      <c r="AU182" s="7">
        <f t="shared" si="571"/>
        <v>20002.5</v>
      </c>
      <c r="AV182" s="11">
        <f>PARAMETRELER!$D$4</f>
        <v>150018.75</v>
      </c>
      <c r="AW182" s="7">
        <f t="shared" si="572"/>
        <v>2800.3500000000004</v>
      </c>
      <c r="AX182" s="7">
        <f t="shared" si="573"/>
        <v>200.02500000000001</v>
      </c>
      <c r="AY182" s="7">
        <f t="shared" si="574"/>
        <v>17002.125</v>
      </c>
      <c r="AZ182" s="7" cm="1">
        <f t="array" ref="AZ182">SUMPRODUCT(--(SUM(G182,AC182,AY182)&gt;PARAMETRELER!$D$21:$D$24), (SUM(G182,AC182,AY182)-PARAMETRELER!$D$21:$D$24), {0.15;0.05;0.07;0.08})-SUM($H$2,H182,AD182)</f>
        <v>2550.3187499999995</v>
      </c>
      <c r="BA182" s="7">
        <f>PARAMETRELER!$D$10</f>
        <v>2550.3187499999995</v>
      </c>
      <c r="BB182" s="7">
        <f t="shared" si="575"/>
        <v>51006.375</v>
      </c>
      <c r="BC182" s="7">
        <f t="shared" si="576"/>
        <v>34004.25</v>
      </c>
      <c r="BD182" s="7">
        <f t="shared" si="577"/>
        <v>20002.5</v>
      </c>
      <c r="BE182" s="5">
        <f>PARAMETRELER!$D$6</f>
        <v>20002.5</v>
      </c>
      <c r="BF182" s="7">
        <f t="shared" si="504"/>
        <v>0</v>
      </c>
      <c r="BG182" s="7">
        <f>IF(AU182&lt;=PARAMETRELER!$D$6,0,BF182*0.00759)</f>
        <v>0</v>
      </c>
      <c r="BH182" s="20">
        <f t="shared" si="578"/>
        <v>17002.125</v>
      </c>
      <c r="BI182" s="21">
        <f t="shared" si="579"/>
        <v>4100.5124999999998</v>
      </c>
      <c r="BJ182" s="21">
        <f t="shared" si="580"/>
        <v>400.05</v>
      </c>
      <c r="BK182" s="20">
        <f t="shared" si="581"/>
        <v>24503.0625</v>
      </c>
      <c r="BL182" s="44">
        <f t="shared" si="582"/>
        <v>1000.125</v>
      </c>
      <c r="BM182" s="45">
        <f t="shared" si="583"/>
        <v>23502.9375</v>
      </c>
      <c r="BO182" s="2">
        <v>180</v>
      </c>
      <c r="BP182" s="2" t="str">
        <f t="shared" si="584"/>
        <v xml:space="preserve"> AD SOYAD 180</v>
      </c>
      <c r="BQ182" s="7">
        <f t="shared" si="585"/>
        <v>20002.5</v>
      </c>
      <c r="BR182" s="11">
        <f>PARAMETRELER!$D$4</f>
        <v>150018.75</v>
      </c>
      <c r="BS182" s="7">
        <f t="shared" si="586"/>
        <v>2800.3500000000004</v>
      </c>
      <c r="BT182" s="7">
        <f t="shared" si="587"/>
        <v>200.02500000000001</v>
      </c>
      <c r="BU182" s="7">
        <f t="shared" si="588"/>
        <v>17002.125</v>
      </c>
      <c r="BV182" s="7" cm="1">
        <f t="array" ref="BV182">SUMPRODUCT(--(SUM(G182,AC182,AY182,BU182)&gt;PARAMETRELER!$D$21:$D$24), (SUM(G182,AC182,AY182,BU182)-PARAMETRELER!$D$21:$D$24), {0.15;0.05;0.07;0.08})-SUM($H$2,H182,AD182,AZ182)</f>
        <v>2550.3187500000004</v>
      </c>
      <c r="BW182" s="7">
        <f>PARAMETRELER!$D$11</f>
        <v>2550.3187500000004</v>
      </c>
      <c r="BX182" s="7">
        <f t="shared" si="589"/>
        <v>68008.5</v>
      </c>
      <c r="BY182" s="7">
        <f t="shared" si="590"/>
        <v>51006.375</v>
      </c>
      <c r="BZ182" s="7">
        <f t="shared" si="591"/>
        <v>20002.5</v>
      </c>
      <c r="CA182" s="5">
        <f>PARAMETRELER!$D$6</f>
        <v>20002.5</v>
      </c>
      <c r="CB182" s="7">
        <f t="shared" si="505"/>
        <v>0</v>
      </c>
      <c r="CC182" s="7">
        <f>IF(BQ182&lt;=PARAMETRELER!$D$6,0,CB182*0.00759)</f>
        <v>0</v>
      </c>
      <c r="CD182" s="20">
        <f t="shared" si="592"/>
        <v>17002.125</v>
      </c>
      <c r="CE182" s="21">
        <f t="shared" si="593"/>
        <v>4100.5124999999998</v>
      </c>
      <c r="CF182" s="21">
        <f t="shared" si="594"/>
        <v>400.05</v>
      </c>
      <c r="CG182" s="20">
        <f t="shared" si="595"/>
        <v>24503.0625</v>
      </c>
      <c r="CH182" s="44">
        <f t="shared" si="596"/>
        <v>1000.125</v>
      </c>
      <c r="CI182" s="45">
        <f t="shared" si="597"/>
        <v>23502.9375</v>
      </c>
      <c r="CK182" s="2">
        <v>180</v>
      </c>
      <c r="CL182" s="2" t="str">
        <f t="shared" si="598"/>
        <v xml:space="preserve"> AD SOYAD 180</v>
      </c>
      <c r="CM182" s="7">
        <f t="shared" si="599"/>
        <v>20002.5</v>
      </c>
      <c r="CN182" s="11">
        <f>PARAMETRELER!$D$4</f>
        <v>150018.75</v>
      </c>
      <c r="CO182" s="7">
        <f t="shared" si="600"/>
        <v>2800.3500000000004</v>
      </c>
      <c r="CP182" s="7">
        <f t="shared" si="601"/>
        <v>200.02500000000001</v>
      </c>
      <c r="CQ182" s="7">
        <f t="shared" si="602"/>
        <v>17002.125</v>
      </c>
      <c r="CR182" s="7" cm="1">
        <f t="array" ref="CR182">SUMPRODUCT(--(SUM(G182,AC182,AY182,BU182,CQ182)&gt;PARAMETRELER!$D$21:$D$24), (SUM(G182,AC182,AY182,BU182,CQ182)-PARAMETRELER!$D$21:$D$24), {0.15;0.05;0.07;0.08})-SUM($H$2,H182,AD182,AZ182,BV182)</f>
        <v>2550.3187500000004</v>
      </c>
      <c r="CS182" s="7">
        <f>PARAMETRELER!$D$12</f>
        <v>2550.3187500000004</v>
      </c>
      <c r="CT182" s="7">
        <f t="shared" si="603"/>
        <v>85010.625</v>
      </c>
      <c r="CU182" s="7">
        <f t="shared" si="604"/>
        <v>68008.5</v>
      </c>
      <c r="CV182" s="7">
        <f t="shared" si="605"/>
        <v>20002.5</v>
      </c>
      <c r="CW182" s="5">
        <f>PARAMETRELER!$D$6</f>
        <v>20002.5</v>
      </c>
      <c r="CX182" s="7">
        <f t="shared" si="506"/>
        <v>0</v>
      </c>
      <c r="CY182" s="7">
        <f>IF(CM182&lt;=PARAMETRELER!$D$6,0,CX182*0.00759)</f>
        <v>0</v>
      </c>
      <c r="CZ182" s="20">
        <f t="shared" si="606"/>
        <v>17002.125</v>
      </c>
      <c r="DA182" s="21">
        <f t="shared" si="607"/>
        <v>4100.5124999999998</v>
      </c>
      <c r="DB182" s="21">
        <f t="shared" si="608"/>
        <v>400.05</v>
      </c>
      <c r="DC182" s="20">
        <f t="shared" si="609"/>
        <v>24503.0625</v>
      </c>
      <c r="DD182" s="44">
        <f t="shared" si="610"/>
        <v>1000.125</v>
      </c>
      <c r="DE182" s="45">
        <f t="shared" si="611"/>
        <v>23502.9375</v>
      </c>
      <c r="DG182" s="2">
        <v>180</v>
      </c>
      <c r="DH182" s="2" t="str">
        <f t="shared" si="612"/>
        <v xml:space="preserve"> AD SOYAD 180</v>
      </c>
      <c r="DI182" s="7">
        <f t="shared" si="613"/>
        <v>20002.5</v>
      </c>
      <c r="DJ182" s="11">
        <f>PARAMETRELER!$D$4</f>
        <v>150018.75</v>
      </c>
      <c r="DK182" s="7">
        <f t="shared" si="614"/>
        <v>2800.3500000000004</v>
      </c>
      <c r="DL182" s="7">
        <f t="shared" si="615"/>
        <v>200.02500000000001</v>
      </c>
      <c r="DM182" s="7">
        <f t="shared" si="616"/>
        <v>17002.125</v>
      </c>
      <c r="DN182" s="7" cm="1">
        <f t="array" ref="DN182">SUMPRODUCT(--(SUM(G182,AC182,AY182,BU182,CQ182,DM182)&gt;PARAMETRELER!$D$21:$D$24), (SUM(G182,AC182,AY182,BU182,CQ182,DM182)-PARAMETRELER!$D$21:$D$24), {0.15;0.05;0.07;0.08})-SUM($H$2,H182,AD182,AZ182,BV182,CR182)</f>
        <v>2550.3187499999985</v>
      </c>
      <c r="DO182" s="7">
        <f>PARAMETRELER!$D$13</f>
        <v>2550.3187499999985</v>
      </c>
      <c r="DP182" s="7">
        <f t="shared" si="617"/>
        <v>102012.75</v>
      </c>
      <c r="DQ182" s="7">
        <f t="shared" si="618"/>
        <v>85010.625</v>
      </c>
      <c r="DR182" s="7">
        <f t="shared" si="619"/>
        <v>20002.5</v>
      </c>
      <c r="DS182" s="5">
        <f>PARAMETRELER!$D$6</f>
        <v>20002.5</v>
      </c>
      <c r="DT182" s="7">
        <f t="shared" si="507"/>
        <v>0</v>
      </c>
      <c r="DU182" s="7">
        <f>IF(DI182&lt;=PARAMETRELER!$D$6,0,DT182*0.00759)</f>
        <v>0</v>
      </c>
      <c r="DV182" s="20">
        <f t="shared" si="620"/>
        <v>17002.125</v>
      </c>
      <c r="DW182" s="21">
        <f t="shared" si="621"/>
        <v>4100.5124999999998</v>
      </c>
      <c r="DX182" s="21">
        <f t="shared" si="622"/>
        <v>400.05</v>
      </c>
      <c r="DY182" s="20">
        <f t="shared" si="623"/>
        <v>24503.0625</v>
      </c>
      <c r="DZ182" s="44">
        <f t="shared" si="624"/>
        <v>1000.125</v>
      </c>
      <c r="EA182" s="45">
        <f t="shared" si="625"/>
        <v>23502.9375</v>
      </c>
      <c r="EC182" s="2">
        <v>180</v>
      </c>
      <c r="ED182" s="2" t="str">
        <f t="shared" si="626"/>
        <v xml:space="preserve"> AD SOYAD 180</v>
      </c>
      <c r="EE182" s="7">
        <f t="shared" si="508"/>
        <v>20002.5</v>
      </c>
      <c r="EF182" s="11">
        <f>PARAMETRELER!$D$4</f>
        <v>150018.75</v>
      </c>
      <c r="EG182" s="7">
        <f t="shared" si="509"/>
        <v>2800.3500000000004</v>
      </c>
      <c r="EH182" s="7">
        <f t="shared" si="510"/>
        <v>200.02500000000001</v>
      </c>
      <c r="EI182" s="7">
        <f t="shared" si="511"/>
        <v>17002.125</v>
      </c>
      <c r="EJ182" s="7" cm="1">
        <f t="array" ref="EJ182">SUMPRODUCT(--(SUM(G182,AC182,AY182,BU182,CQ182,DM182,EI182)&gt;PARAMETRELER!$D$21:$D$24), (SUM(G182,AC182,AY182,BU182,CQ182,DM182,EI182)-PARAMETRELER!$D$21:$D$24), {0.15;0.05;0.07;0.08})-SUM($H$2,H182,AD182,AZ182,BV182,CR182,DN182)</f>
        <v>3001.0625000000036</v>
      </c>
      <c r="EK182" s="7">
        <f>PARAMETRELER!$D$14</f>
        <v>3001.0625000000036</v>
      </c>
      <c r="EL182" s="7">
        <f t="shared" si="512"/>
        <v>119014.875</v>
      </c>
      <c r="EM182" s="7">
        <f t="shared" si="513"/>
        <v>102012.75</v>
      </c>
      <c r="EN182" s="7">
        <f t="shared" si="514"/>
        <v>20002.5</v>
      </c>
      <c r="EO182" s="5">
        <f>PARAMETRELER!$D$6</f>
        <v>20002.5</v>
      </c>
      <c r="EP182" s="7">
        <f t="shared" si="515"/>
        <v>0</v>
      </c>
      <c r="EQ182" s="7">
        <f>IF(EE182&lt;=PARAMETRELER!$D$6,0,EP182*0.00759)</f>
        <v>0</v>
      </c>
      <c r="ER182" s="20">
        <f t="shared" si="627"/>
        <v>17002.125</v>
      </c>
      <c r="ES182" s="21">
        <f t="shared" si="628"/>
        <v>4100.5124999999998</v>
      </c>
      <c r="ET182" s="21">
        <f t="shared" si="629"/>
        <v>400.05</v>
      </c>
      <c r="EU182" s="20">
        <f t="shared" si="630"/>
        <v>24503.0625</v>
      </c>
      <c r="EV182" s="44">
        <f t="shared" si="631"/>
        <v>1000.125</v>
      </c>
      <c r="EW182" s="45">
        <f t="shared" si="632"/>
        <v>23502.9375</v>
      </c>
      <c r="EY182" s="2">
        <v>180</v>
      </c>
      <c r="EZ182" s="2" t="str">
        <f t="shared" si="633"/>
        <v xml:space="preserve"> AD SOYAD 180</v>
      </c>
      <c r="FA182" s="7">
        <f t="shared" si="516"/>
        <v>20002.5</v>
      </c>
      <c r="FB182" s="11">
        <f>PARAMETRELER!$D$4</f>
        <v>150018.75</v>
      </c>
      <c r="FC182" s="7">
        <f t="shared" si="517"/>
        <v>2800.3500000000004</v>
      </c>
      <c r="FD182" s="7">
        <f t="shared" si="518"/>
        <v>200.02500000000001</v>
      </c>
      <c r="FE182" s="7">
        <f t="shared" si="519"/>
        <v>17002.125</v>
      </c>
      <c r="FF182" s="7" cm="1">
        <f t="array" ref="FF182">SUMPRODUCT(--(SUM(G182,AC182,AY182,BU182,CQ182,DM182,EI182,FE182)&gt;PARAMETRELER!$D$21:$D$24), (SUM(G182,AC182,AY182,BU182,CQ182,DM182,EI182,FE182)-PARAMETRELER!$D$21:$D$24), {0.15;0.05;0.07;0.08})-SUM($H$2,H182,AD182,AZ182,BV182,CR182,DN182,EJ182)</f>
        <v>3400.4249999999956</v>
      </c>
      <c r="FG182" s="7">
        <f>PARAMETRELER!$D$15</f>
        <v>3400.4249999999956</v>
      </c>
      <c r="FH182" s="7">
        <f t="shared" si="520"/>
        <v>136017</v>
      </c>
      <c r="FI182" s="7">
        <f t="shared" si="521"/>
        <v>119014.875</v>
      </c>
      <c r="FJ182" s="7">
        <f t="shared" si="522"/>
        <v>20002.5</v>
      </c>
      <c r="FK182" s="5">
        <f>PARAMETRELER!$D$6</f>
        <v>20002.5</v>
      </c>
      <c r="FL182" s="7">
        <f t="shared" si="523"/>
        <v>0</v>
      </c>
      <c r="FM182" s="7">
        <f>IF(FA182&lt;=PARAMETRELER!$D$6,0,FL182*0.00759)</f>
        <v>0</v>
      </c>
      <c r="FN182" s="20">
        <f t="shared" si="634"/>
        <v>17002.125</v>
      </c>
      <c r="FO182" s="21">
        <f t="shared" si="635"/>
        <v>4100.5124999999998</v>
      </c>
      <c r="FP182" s="21">
        <f t="shared" si="636"/>
        <v>400.05</v>
      </c>
      <c r="FQ182" s="20">
        <f t="shared" si="637"/>
        <v>24503.0625</v>
      </c>
      <c r="FR182" s="44">
        <f t="shared" si="638"/>
        <v>1000.125</v>
      </c>
      <c r="FS182" s="45">
        <f t="shared" si="639"/>
        <v>23502.9375</v>
      </c>
      <c r="FU182" s="2">
        <v>180</v>
      </c>
      <c r="FV182" s="2" t="str">
        <f t="shared" si="640"/>
        <v xml:space="preserve"> AD SOYAD 180</v>
      </c>
      <c r="FW182" s="7">
        <f t="shared" si="524"/>
        <v>20002.5</v>
      </c>
      <c r="FX182" s="11">
        <f>PARAMETRELER!$D$4</f>
        <v>150018.75</v>
      </c>
      <c r="FY182" s="7">
        <f t="shared" si="525"/>
        <v>2800.3500000000004</v>
      </c>
      <c r="FZ182" s="7">
        <f t="shared" si="526"/>
        <v>200.02500000000001</v>
      </c>
      <c r="GA182" s="7">
        <f t="shared" si="527"/>
        <v>17002.125</v>
      </c>
      <c r="GB182" s="7" cm="1">
        <f t="array" ref="GB182">SUMPRODUCT(--(SUM(G182,AC182,AY182,BU182,CQ182,DM182,EI182,FE182,GA182)&gt;PARAMETRELER!$D$21:$D$24), (SUM(G182,AC182,AY182,BU182,CQ182,DM182,EI182,FE182,GA182)-PARAMETRELER!$D$21:$D$24), {0.15;0.05;0.07;0.08})-SUM($H$2,H182,AD182,AZ182,BV182,CR182,DN182,EJ182,FF182)</f>
        <v>3400.4249999999993</v>
      </c>
      <c r="GC182" s="7">
        <f>PARAMETRELER!$D$16</f>
        <v>3400.4249999999993</v>
      </c>
      <c r="GD182" s="7">
        <f t="shared" si="528"/>
        <v>153019.125</v>
      </c>
      <c r="GE182" s="7">
        <f t="shared" si="529"/>
        <v>136017</v>
      </c>
      <c r="GF182" s="7">
        <f t="shared" si="530"/>
        <v>20002.5</v>
      </c>
      <c r="GG182" s="5">
        <f>PARAMETRELER!$D$6</f>
        <v>20002.5</v>
      </c>
      <c r="GH182" s="7">
        <f t="shared" si="531"/>
        <v>0</v>
      </c>
      <c r="GI182" s="7">
        <f>IF(FW182&lt;=PARAMETRELER!$D$6,0,GH182*0.00759)</f>
        <v>0</v>
      </c>
      <c r="GJ182" s="20">
        <f t="shared" si="641"/>
        <v>17002.125</v>
      </c>
      <c r="GK182" s="21">
        <f t="shared" si="642"/>
        <v>4100.5124999999998</v>
      </c>
      <c r="GL182" s="21">
        <f t="shared" si="643"/>
        <v>400.05</v>
      </c>
      <c r="GM182" s="20">
        <f t="shared" si="644"/>
        <v>24503.0625</v>
      </c>
      <c r="GN182" s="44">
        <f t="shared" si="645"/>
        <v>1000.125</v>
      </c>
      <c r="GO182" s="45">
        <f t="shared" si="646"/>
        <v>23502.9375</v>
      </c>
      <c r="GQ182" s="2">
        <v>180</v>
      </c>
      <c r="GR182" s="2" t="str">
        <f t="shared" si="647"/>
        <v xml:space="preserve"> AD SOYAD 180</v>
      </c>
      <c r="GS182" s="7">
        <f t="shared" si="532"/>
        <v>20002.5</v>
      </c>
      <c r="GT182" s="11">
        <f>PARAMETRELER!$D$4</f>
        <v>150018.75</v>
      </c>
      <c r="GU182" s="7">
        <f t="shared" si="533"/>
        <v>2800.3500000000004</v>
      </c>
      <c r="GV182" s="7">
        <f t="shared" si="534"/>
        <v>200.02500000000001</v>
      </c>
      <c r="GW182" s="7">
        <f t="shared" si="535"/>
        <v>17002.125</v>
      </c>
      <c r="GX182" s="7" cm="1">
        <f t="array" ref="GX182">SUMPRODUCT(--(SUM(G182,AC182,AY182,BU182,CQ182,DM182,EI182,FE182,GA182,GW182)&gt;PARAMETRELER!$D$21:$D$24), (SUM(G182,AC182,AY182,BU182,CQ182,DM182,EI182,FE182,GA182,GW182)-PARAMETRELER!$D$21:$D$24), {0.15;0.05;0.07;0.08})-SUM($H$2,H182,AD182,AZ182,BV182,CR182,DN182,EJ182,FF182,GB182)</f>
        <v>3400.4250000000029</v>
      </c>
      <c r="GY182" s="7">
        <f>PARAMETRELER!$D$17</f>
        <v>3400.4250000000029</v>
      </c>
      <c r="GZ182" s="7">
        <f t="shared" si="536"/>
        <v>170021.25</v>
      </c>
      <c r="HA182" s="7">
        <f t="shared" si="537"/>
        <v>153019.125</v>
      </c>
      <c r="HB182" s="7">
        <f t="shared" si="538"/>
        <v>20002.5</v>
      </c>
      <c r="HC182" s="5">
        <f>PARAMETRELER!$D$6</f>
        <v>20002.5</v>
      </c>
      <c r="HD182" s="7">
        <f t="shared" si="539"/>
        <v>0</v>
      </c>
      <c r="HE182" s="7">
        <f>IF(GS182&lt;=PARAMETRELER!$D$6,0,HD182*0.00759)</f>
        <v>0</v>
      </c>
      <c r="HF182" s="20">
        <f t="shared" si="648"/>
        <v>17002.125</v>
      </c>
      <c r="HG182" s="21">
        <f t="shared" si="649"/>
        <v>4100.5124999999998</v>
      </c>
      <c r="HH182" s="21">
        <f t="shared" si="650"/>
        <v>400.05</v>
      </c>
      <c r="HI182" s="20">
        <f t="shared" si="651"/>
        <v>24503.0625</v>
      </c>
      <c r="HJ182" s="44">
        <f t="shared" si="652"/>
        <v>1000.125</v>
      </c>
      <c r="HK182" s="45">
        <f t="shared" si="653"/>
        <v>23502.9375</v>
      </c>
      <c r="HM182" s="2">
        <v>180</v>
      </c>
      <c r="HN182" s="2" t="str">
        <f t="shared" si="654"/>
        <v xml:space="preserve"> AD SOYAD 180</v>
      </c>
      <c r="HO182" s="7">
        <f t="shared" si="540"/>
        <v>20002.5</v>
      </c>
      <c r="HP182" s="11">
        <f>PARAMETRELER!$D$4</f>
        <v>150018.75</v>
      </c>
      <c r="HQ182" s="7">
        <f t="shared" si="541"/>
        <v>2800.3500000000004</v>
      </c>
      <c r="HR182" s="7">
        <f t="shared" si="542"/>
        <v>200.02500000000001</v>
      </c>
      <c r="HS182" s="7">
        <f t="shared" si="543"/>
        <v>17002.125</v>
      </c>
      <c r="HT182" s="7" cm="1">
        <f t="array" ref="HT182">SUMPRODUCT(--(SUM(G182,AC182,AY182,BU182,CQ182,DM182,EI182,FE182,GA182,GW182,HS182)&gt;PARAMETRELER!$D$21:$D$24), (SUM(G182,AC182,AY182,BU182,CQ182,DM182,EI182,FE182,GA182,GW182,HS182)-PARAMETRELER!$D$21:$D$24), {0.15;0.05;0.07;0.08})-SUM($H$2,H182,AD182,AZ182,BV182,CR182,DN182,EJ182,FF182,GB182,GX182)</f>
        <v>3400.4249999999993</v>
      </c>
      <c r="HU182" s="7">
        <f>PARAMETRELER!$D$18</f>
        <v>3400.4249999999993</v>
      </c>
      <c r="HV182" s="7">
        <f t="shared" si="544"/>
        <v>187023.375</v>
      </c>
      <c r="HW182" s="7">
        <f t="shared" si="545"/>
        <v>170021.25</v>
      </c>
      <c r="HX182" s="7">
        <f t="shared" si="546"/>
        <v>20002.5</v>
      </c>
      <c r="HY182" s="5">
        <f>PARAMETRELER!$D$6</f>
        <v>20002.5</v>
      </c>
      <c r="HZ182" s="7">
        <f t="shared" si="547"/>
        <v>0</v>
      </c>
      <c r="IA182" s="7">
        <f>IF(HO182&lt;=PARAMETRELER!$D$6,0,HZ182*0.00759)</f>
        <v>0</v>
      </c>
      <c r="IB182" s="20">
        <f t="shared" si="655"/>
        <v>17002.125</v>
      </c>
      <c r="IC182" s="21">
        <f t="shared" si="656"/>
        <v>4100.5124999999998</v>
      </c>
      <c r="ID182" s="21">
        <f t="shared" si="657"/>
        <v>400.05</v>
      </c>
      <c r="IE182" s="20">
        <f t="shared" si="658"/>
        <v>24503.0625</v>
      </c>
      <c r="IF182" s="44">
        <f t="shared" si="659"/>
        <v>1000.125</v>
      </c>
      <c r="IG182" s="45">
        <f t="shared" si="660"/>
        <v>23502.9375</v>
      </c>
      <c r="II182" s="2">
        <v>180</v>
      </c>
      <c r="IJ182" s="2" t="str">
        <f t="shared" si="661"/>
        <v xml:space="preserve"> AD SOYAD 180</v>
      </c>
      <c r="IK182" s="7">
        <f t="shared" si="548"/>
        <v>20002.5</v>
      </c>
      <c r="IL182" s="11">
        <f>PARAMETRELER!$D$4</f>
        <v>150018.75</v>
      </c>
      <c r="IM182" s="7">
        <f t="shared" si="549"/>
        <v>2800.3500000000004</v>
      </c>
      <c r="IN182" s="7">
        <f t="shared" si="550"/>
        <v>200.02500000000001</v>
      </c>
      <c r="IO182" s="7">
        <f t="shared" si="551"/>
        <v>17002.125</v>
      </c>
      <c r="IP182" s="7" cm="1">
        <f t="array" ref="IP182">SUMPRODUCT(--(SUM(G182,AC182,AY182,BU182,CQ182,DM182,EI182,FE182,GA182,GW182,HS182,IO182)&gt;PARAMETRELER!$D$21:$D$24), (SUM(G182,AC182,AY182,BU182,CQ182,DM182,EI182,FE182,GA182,GW182,HS182,IO182)-PARAMETRELER!$D$21:$D$24), {0.15;0.05;0.07;0.08})-SUM($H$2,H182,AD182,AZ182,BV182,CR182,DN182,EJ182,FF182,GB182,GX182,HT182)</f>
        <v>3400.4249999999993</v>
      </c>
      <c r="IQ182" s="7">
        <f>PARAMETRELER!$D$19</f>
        <v>3400.4249999999993</v>
      </c>
      <c r="IR182" s="7">
        <f t="shared" si="552"/>
        <v>204025.5</v>
      </c>
      <c r="IS182" s="7">
        <f t="shared" si="553"/>
        <v>187023.375</v>
      </c>
      <c r="IT182" s="7">
        <f t="shared" si="554"/>
        <v>20002.5</v>
      </c>
      <c r="IU182" s="5">
        <f>PARAMETRELER!$D$6</f>
        <v>20002.5</v>
      </c>
      <c r="IV182" s="7">
        <f t="shared" si="555"/>
        <v>0</v>
      </c>
      <c r="IW182" s="7">
        <f>IF(IK182&lt;=PARAMETRELER!$D$6,0,IV182*0.00759)</f>
        <v>0</v>
      </c>
      <c r="IX182" s="20">
        <f t="shared" si="662"/>
        <v>17002.125</v>
      </c>
      <c r="IY182" s="21">
        <f t="shared" si="663"/>
        <v>4100.5124999999998</v>
      </c>
      <c r="IZ182" s="21">
        <f t="shared" si="664"/>
        <v>400.05</v>
      </c>
      <c r="JA182" s="20">
        <f t="shared" si="665"/>
        <v>24503.0625</v>
      </c>
      <c r="JB182" s="44">
        <f t="shared" si="666"/>
        <v>1000.125</v>
      </c>
      <c r="JC182" s="45">
        <f t="shared" si="667"/>
        <v>23502.9375</v>
      </c>
    </row>
    <row r="183" spans="1:263" ht="15.6" x14ac:dyDescent="0.3">
      <c r="A183" s="3">
        <v>181</v>
      </c>
      <c r="B183" s="3" t="str">
        <f>'YILLIK MALİYET RAPORU'!B183</f>
        <v xml:space="preserve"> AD SOYAD 181</v>
      </c>
      <c r="C183" s="4">
        <f>'YILLIK MALİYET RAPORU'!C183</f>
        <v>20002.5</v>
      </c>
      <c r="D183" s="4">
        <f>PARAMETRELER!$D$4</f>
        <v>150018.75</v>
      </c>
      <c r="E183" s="4">
        <f t="shared" si="491"/>
        <v>2800.3500000000004</v>
      </c>
      <c r="F183" s="4">
        <f t="shared" si="492"/>
        <v>200.02500000000001</v>
      </c>
      <c r="G183" s="4">
        <f t="shared" si="493"/>
        <v>17002.125</v>
      </c>
      <c r="H183" s="4" cm="1">
        <f t="array" ref="H183">SUMPRODUCT(--(SUM(G183:G183)&gt;PARAMETRELER!$D$21:$D$24), (SUM(G183:G183)-PARAMETRELER!$D$21:$D$24), {0.15;0.05;0.07;0.08})-SUM($H$2:$H$2)</f>
        <v>2550.3187499999999</v>
      </c>
      <c r="I183" s="4">
        <f>PARAMETRELER!$D$8</f>
        <v>2550.3187499999999</v>
      </c>
      <c r="J183" s="4">
        <f t="shared" si="556"/>
        <v>17002.125</v>
      </c>
      <c r="K183" s="4">
        <v>0</v>
      </c>
      <c r="L183" s="4">
        <f t="shared" si="494"/>
        <v>20002.5</v>
      </c>
      <c r="M183" s="4">
        <f>PARAMETRELER!$D$6</f>
        <v>20002.5</v>
      </c>
      <c r="N183" s="4">
        <f t="shared" si="502"/>
        <v>0</v>
      </c>
      <c r="O183" s="4">
        <f>IF(C183&lt;=PARAMETRELER!$D$6,0,N183*0.00759)</f>
        <v>0</v>
      </c>
      <c r="P183" s="20">
        <f t="shared" si="495"/>
        <v>17002.125</v>
      </c>
      <c r="Q183" s="21">
        <f t="shared" si="496"/>
        <v>4100.5124999999998</v>
      </c>
      <c r="R183" s="21">
        <f t="shared" si="497"/>
        <v>400.05</v>
      </c>
      <c r="S183" s="22">
        <f t="shared" si="498"/>
        <v>24503.0625</v>
      </c>
      <c r="T183" s="44">
        <f t="shared" si="499"/>
        <v>1000.125</v>
      </c>
      <c r="U183" s="45">
        <f t="shared" si="557"/>
        <v>23502.9375</v>
      </c>
      <c r="W183" s="3">
        <v>181</v>
      </c>
      <c r="X183" s="3" t="str">
        <f t="shared" si="500"/>
        <v xml:space="preserve"> AD SOYAD 181</v>
      </c>
      <c r="Y183" s="4">
        <f t="shared" si="501"/>
        <v>20002.5</v>
      </c>
      <c r="Z183" s="4">
        <f>PARAMETRELER!$D$4</f>
        <v>150018.75</v>
      </c>
      <c r="AA183" s="4">
        <f t="shared" si="558"/>
        <v>2800.3500000000004</v>
      </c>
      <c r="AB183" s="4">
        <f t="shared" si="559"/>
        <v>200.02500000000001</v>
      </c>
      <c r="AC183" s="4">
        <f t="shared" si="560"/>
        <v>17002.125</v>
      </c>
      <c r="AD183" s="4" cm="1">
        <f t="array" ref="AD183">SUMPRODUCT(--(SUM(G183,AC183)&gt;PARAMETRELER!$D$21:$D$24), (SUM(G183,AC183)-PARAMETRELER!$D$21:$D$24), {0.15;0.05;0.07;0.08})-SUM($H$2,H183)</f>
        <v>2550.3187499999999</v>
      </c>
      <c r="AE183" s="4">
        <f>PARAMETRELER!$D$9</f>
        <v>2550.3187499999999</v>
      </c>
      <c r="AF183" s="4">
        <f t="shared" si="561"/>
        <v>34004.25</v>
      </c>
      <c r="AG183" s="4">
        <f t="shared" si="562"/>
        <v>17002.125</v>
      </c>
      <c r="AH183" s="4">
        <f t="shared" si="563"/>
        <v>20002.5</v>
      </c>
      <c r="AI183" s="4">
        <f>PARAMETRELER!$D$6</f>
        <v>20002.5</v>
      </c>
      <c r="AJ183" s="4">
        <f t="shared" si="503"/>
        <v>0</v>
      </c>
      <c r="AK183" s="4">
        <f>IF(Y183&lt;=PARAMETRELER!$D$6,0,AJ183*0.00759)</f>
        <v>0</v>
      </c>
      <c r="AL183" s="20">
        <f t="shared" si="564"/>
        <v>17002.125</v>
      </c>
      <c r="AM183" s="21">
        <f t="shared" si="565"/>
        <v>4100.5124999999998</v>
      </c>
      <c r="AN183" s="21">
        <f t="shared" si="566"/>
        <v>400.05</v>
      </c>
      <c r="AO183" s="22">
        <f t="shared" si="567"/>
        <v>24503.0625</v>
      </c>
      <c r="AP183" s="44">
        <f t="shared" si="568"/>
        <v>1000.125</v>
      </c>
      <c r="AQ183" s="45">
        <f t="shared" si="569"/>
        <v>23502.9375</v>
      </c>
      <c r="AS183" s="3">
        <v>181</v>
      </c>
      <c r="AT183" s="3" t="str">
        <f t="shared" si="570"/>
        <v xml:space="preserve"> AD SOYAD 181</v>
      </c>
      <c r="AU183" s="4">
        <f t="shared" si="571"/>
        <v>20002.5</v>
      </c>
      <c r="AV183" s="4">
        <f>PARAMETRELER!$D$4</f>
        <v>150018.75</v>
      </c>
      <c r="AW183" s="4">
        <f t="shared" si="572"/>
        <v>2800.3500000000004</v>
      </c>
      <c r="AX183" s="4">
        <f t="shared" si="573"/>
        <v>200.02500000000001</v>
      </c>
      <c r="AY183" s="4">
        <f t="shared" si="574"/>
        <v>17002.125</v>
      </c>
      <c r="AZ183" s="4" cm="1">
        <f t="array" ref="AZ183">SUMPRODUCT(--(SUM(G183,AC183,AY183)&gt;PARAMETRELER!$D$21:$D$24), (SUM(G183,AC183,AY183)-PARAMETRELER!$D$21:$D$24), {0.15;0.05;0.07;0.08})-SUM($H$2,H183,AD183)</f>
        <v>2550.3187499999995</v>
      </c>
      <c r="BA183" s="4">
        <f>PARAMETRELER!$D$10</f>
        <v>2550.3187499999995</v>
      </c>
      <c r="BB183" s="4">
        <f t="shared" si="575"/>
        <v>51006.375</v>
      </c>
      <c r="BC183" s="4">
        <f t="shared" si="576"/>
        <v>34004.25</v>
      </c>
      <c r="BD183" s="4">
        <f t="shared" si="577"/>
        <v>20002.5</v>
      </c>
      <c r="BE183" s="4">
        <f>PARAMETRELER!$D$6</f>
        <v>20002.5</v>
      </c>
      <c r="BF183" s="4">
        <f t="shared" si="504"/>
        <v>0</v>
      </c>
      <c r="BG183" s="4">
        <f>IF(AU183&lt;=PARAMETRELER!$D$6,0,BF183*0.00759)</f>
        <v>0</v>
      </c>
      <c r="BH183" s="20">
        <f t="shared" si="578"/>
        <v>17002.125</v>
      </c>
      <c r="BI183" s="21">
        <f t="shared" si="579"/>
        <v>4100.5124999999998</v>
      </c>
      <c r="BJ183" s="21">
        <f t="shared" si="580"/>
        <v>400.05</v>
      </c>
      <c r="BK183" s="22">
        <f t="shared" si="581"/>
        <v>24503.0625</v>
      </c>
      <c r="BL183" s="44">
        <f t="shared" si="582"/>
        <v>1000.125</v>
      </c>
      <c r="BM183" s="45">
        <f t="shared" si="583"/>
        <v>23502.9375</v>
      </c>
      <c r="BO183" s="3">
        <v>181</v>
      </c>
      <c r="BP183" s="3" t="str">
        <f t="shared" si="584"/>
        <v xml:space="preserve"> AD SOYAD 181</v>
      </c>
      <c r="BQ183" s="4">
        <f t="shared" si="585"/>
        <v>20002.5</v>
      </c>
      <c r="BR183" s="4">
        <f>PARAMETRELER!$D$4</f>
        <v>150018.75</v>
      </c>
      <c r="BS183" s="4">
        <f t="shared" si="586"/>
        <v>2800.3500000000004</v>
      </c>
      <c r="BT183" s="4">
        <f t="shared" si="587"/>
        <v>200.02500000000001</v>
      </c>
      <c r="BU183" s="4">
        <f t="shared" si="588"/>
        <v>17002.125</v>
      </c>
      <c r="BV183" s="4" cm="1">
        <f t="array" ref="BV183">SUMPRODUCT(--(SUM(G183,AC183,AY183,BU183)&gt;PARAMETRELER!$D$21:$D$24), (SUM(G183,AC183,AY183,BU183)-PARAMETRELER!$D$21:$D$24), {0.15;0.05;0.07;0.08})-SUM($H$2,H183,AD183,AZ183)</f>
        <v>2550.3187500000004</v>
      </c>
      <c r="BW183" s="4">
        <f>PARAMETRELER!$D$11</f>
        <v>2550.3187500000004</v>
      </c>
      <c r="BX183" s="4">
        <f t="shared" si="589"/>
        <v>68008.5</v>
      </c>
      <c r="BY183" s="4">
        <f t="shared" si="590"/>
        <v>51006.375</v>
      </c>
      <c r="BZ183" s="4">
        <f t="shared" si="591"/>
        <v>20002.5</v>
      </c>
      <c r="CA183" s="4">
        <f>PARAMETRELER!$D$6</f>
        <v>20002.5</v>
      </c>
      <c r="CB183" s="4">
        <f t="shared" si="505"/>
        <v>0</v>
      </c>
      <c r="CC183" s="4">
        <f>IF(BQ183&lt;=PARAMETRELER!$D$6,0,CB183*0.00759)</f>
        <v>0</v>
      </c>
      <c r="CD183" s="20">
        <f t="shared" si="592"/>
        <v>17002.125</v>
      </c>
      <c r="CE183" s="21">
        <f t="shared" si="593"/>
        <v>4100.5124999999998</v>
      </c>
      <c r="CF183" s="21">
        <f t="shared" si="594"/>
        <v>400.05</v>
      </c>
      <c r="CG183" s="22">
        <f t="shared" si="595"/>
        <v>24503.0625</v>
      </c>
      <c r="CH183" s="44">
        <f t="shared" si="596"/>
        <v>1000.125</v>
      </c>
      <c r="CI183" s="45">
        <f t="shared" si="597"/>
        <v>23502.9375</v>
      </c>
      <c r="CK183" s="3">
        <v>181</v>
      </c>
      <c r="CL183" s="3" t="str">
        <f t="shared" si="598"/>
        <v xml:space="preserve"> AD SOYAD 181</v>
      </c>
      <c r="CM183" s="4">
        <f t="shared" si="599"/>
        <v>20002.5</v>
      </c>
      <c r="CN183" s="4">
        <f>PARAMETRELER!$D$4</f>
        <v>150018.75</v>
      </c>
      <c r="CO183" s="4">
        <f t="shared" si="600"/>
        <v>2800.3500000000004</v>
      </c>
      <c r="CP183" s="4">
        <f t="shared" si="601"/>
        <v>200.02500000000001</v>
      </c>
      <c r="CQ183" s="4">
        <f t="shared" si="602"/>
        <v>17002.125</v>
      </c>
      <c r="CR183" s="4" cm="1">
        <f t="array" ref="CR183">SUMPRODUCT(--(SUM(G183,AC183,AY183,BU183,CQ183)&gt;PARAMETRELER!$D$21:$D$24), (SUM(G183,AC183,AY183,BU183,CQ183)-PARAMETRELER!$D$21:$D$24), {0.15;0.05;0.07;0.08})-SUM($H$2,H183,AD183,AZ183,BV183)</f>
        <v>2550.3187500000004</v>
      </c>
      <c r="CS183" s="4">
        <f>PARAMETRELER!$D$12</f>
        <v>2550.3187500000004</v>
      </c>
      <c r="CT183" s="4">
        <f t="shared" si="603"/>
        <v>85010.625</v>
      </c>
      <c r="CU183" s="4">
        <f t="shared" si="604"/>
        <v>68008.5</v>
      </c>
      <c r="CV183" s="4">
        <f t="shared" si="605"/>
        <v>20002.5</v>
      </c>
      <c r="CW183" s="4">
        <f>PARAMETRELER!$D$6</f>
        <v>20002.5</v>
      </c>
      <c r="CX183" s="4">
        <f t="shared" si="506"/>
        <v>0</v>
      </c>
      <c r="CY183" s="4">
        <f>IF(CM183&lt;=PARAMETRELER!$D$6,0,CX183*0.00759)</f>
        <v>0</v>
      </c>
      <c r="CZ183" s="20">
        <f t="shared" si="606"/>
        <v>17002.125</v>
      </c>
      <c r="DA183" s="21">
        <f t="shared" si="607"/>
        <v>4100.5124999999998</v>
      </c>
      <c r="DB183" s="21">
        <f t="shared" si="608"/>
        <v>400.05</v>
      </c>
      <c r="DC183" s="22">
        <f t="shared" si="609"/>
        <v>24503.0625</v>
      </c>
      <c r="DD183" s="44">
        <f t="shared" si="610"/>
        <v>1000.125</v>
      </c>
      <c r="DE183" s="45">
        <f t="shared" si="611"/>
        <v>23502.9375</v>
      </c>
      <c r="DG183" s="3">
        <v>181</v>
      </c>
      <c r="DH183" s="3" t="str">
        <f t="shared" si="612"/>
        <v xml:space="preserve"> AD SOYAD 181</v>
      </c>
      <c r="DI183" s="4">
        <f t="shared" si="613"/>
        <v>20002.5</v>
      </c>
      <c r="DJ183" s="4">
        <f>PARAMETRELER!$D$4</f>
        <v>150018.75</v>
      </c>
      <c r="DK183" s="4">
        <f t="shared" si="614"/>
        <v>2800.3500000000004</v>
      </c>
      <c r="DL183" s="4">
        <f t="shared" si="615"/>
        <v>200.02500000000001</v>
      </c>
      <c r="DM183" s="4">
        <f t="shared" si="616"/>
        <v>17002.125</v>
      </c>
      <c r="DN183" s="4" cm="1">
        <f t="array" ref="DN183">SUMPRODUCT(--(SUM(G183,AC183,AY183,BU183,CQ183,DM183)&gt;PARAMETRELER!$D$21:$D$24), (SUM(G183,AC183,AY183,BU183,CQ183,DM183)-PARAMETRELER!$D$21:$D$24), {0.15;0.05;0.07;0.08})-SUM($H$2,H183,AD183,AZ183,BV183,CR183)</f>
        <v>2550.3187499999985</v>
      </c>
      <c r="DO183" s="4">
        <f>PARAMETRELER!$D$13</f>
        <v>2550.3187499999985</v>
      </c>
      <c r="DP183" s="4">
        <f t="shared" si="617"/>
        <v>102012.75</v>
      </c>
      <c r="DQ183" s="4">
        <f t="shared" si="618"/>
        <v>85010.625</v>
      </c>
      <c r="DR183" s="4">
        <f t="shared" si="619"/>
        <v>20002.5</v>
      </c>
      <c r="DS183" s="4">
        <f>PARAMETRELER!$D$6</f>
        <v>20002.5</v>
      </c>
      <c r="DT183" s="4">
        <f t="shared" si="507"/>
        <v>0</v>
      </c>
      <c r="DU183" s="4">
        <f>IF(DI183&lt;=PARAMETRELER!$D$6,0,DT183*0.00759)</f>
        <v>0</v>
      </c>
      <c r="DV183" s="20">
        <f t="shared" si="620"/>
        <v>17002.125</v>
      </c>
      <c r="DW183" s="21">
        <f t="shared" si="621"/>
        <v>4100.5124999999998</v>
      </c>
      <c r="DX183" s="21">
        <f t="shared" si="622"/>
        <v>400.05</v>
      </c>
      <c r="DY183" s="22">
        <f t="shared" si="623"/>
        <v>24503.0625</v>
      </c>
      <c r="DZ183" s="44">
        <f t="shared" si="624"/>
        <v>1000.125</v>
      </c>
      <c r="EA183" s="45">
        <f t="shared" si="625"/>
        <v>23502.9375</v>
      </c>
      <c r="EC183" s="3">
        <v>181</v>
      </c>
      <c r="ED183" s="3" t="str">
        <f t="shared" si="626"/>
        <v xml:space="preserve"> AD SOYAD 181</v>
      </c>
      <c r="EE183" s="4">
        <f t="shared" si="508"/>
        <v>20002.5</v>
      </c>
      <c r="EF183" s="4">
        <f>PARAMETRELER!$D$4</f>
        <v>150018.75</v>
      </c>
      <c r="EG183" s="4">
        <f t="shared" si="509"/>
        <v>2800.3500000000004</v>
      </c>
      <c r="EH183" s="4">
        <f t="shared" si="510"/>
        <v>200.02500000000001</v>
      </c>
      <c r="EI183" s="4">
        <f t="shared" si="511"/>
        <v>17002.125</v>
      </c>
      <c r="EJ183" s="4" cm="1">
        <f t="array" ref="EJ183">SUMPRODUCT(--(SUM(G183,AC183,AY183,BU183,CQ183,DM183,EI183)&gt;PARAMETRELER!$D$21:$D$24), (SUM(G183,AC183,AY183,BU183,CQ183,DM183,EI183)-PARAMETRELER!$D$21:$D$24), {0.15;0.05;0.07;0.08})-SUM($H$2,H183,AD183,AZ183,BV183,CR183,DN183)</f>
        <v>3001.0625000000036</v>
      </c>
      <c r="EK183" s="4">
        <f>PARAMETRELER!$D$14</f>
        <v>3001.0625000000036</v>
      </c>
      <c r="EL183" s="4">
        <f t="shared" si="512"/>
        <v>119014.875</v>
      </c>
      <c r="EM183" s="4">
        <f t="shared" si="513"/>
        <v>102012.75</v>
      </c>
      <c r="EN183" s="4">
        <f t="shared" si="514"/>
        <v>20002.5</v>
      </c>
      <c r="EO183" s="4">
        <f>PARAMETRELER!$D$6</f>
        <v>20002.5</v>
      </c>
      <c r="EP183" s="4">
        <f t="shared" si="515"/>
        <v>0</v>
      </c>
      <c r="EQ183" s="4">
        <f>IF(EE183&lt;=PARAMETRELER!$D$6,0,EP183*0.00759)</f>
        <v>0</v>
      </c>
      <c r="ER183" s="20">
        <f t="shared" si="627"/>
        <v>17002.125</v>
      </c>
      <c r="ES183" s="21">
        <f t="shared" si="628"/>
        <v>4100.5124999999998</v>
      </c>
      <c r="ET183" s="21">
        <f t="shared" si="629"/>
        <v>400.05</v>
      </c>
      <c r="EU183" s="22">
        <f t="shared" si="630"/>
        <v>24503.0625</v>
      </c>
      <c r="EV183" s="44">
        <f t="shared" si="631"/>
        <v>1000.125</v>
      </c>
      <c r="EW183" s="45">
        <f t="shared" si="632"/>
        <v>23502.9375</v>
      </c>
      <c r="EY183" s="3">
        <v>181</v>
      </c>
      <c r="EZ183" s="3" t="str">
        <f t="shared" si="633"/>
        <v xml:space="preserve"> AD SOYAD 181</v>
      </c>
      <c r="FA183" s="4">
        <f t="shared" si="516"/>
        <v>20002.5</v>
      </c>
      <c r="FB183" s="4">
        <f>PARAMETRELER!$D$4</f>
        <v>150018.75</v>
      </c>
      <c r="FC183" s="4">
        <f t="shared" si="517"/>
        <v>2800.3500000000004</v>
      </c>
      <c r="FD183" s="4">
        <f t="shared" si="518"/>
        <v>200.02500000000001</v>
      </c>
      <c r="FE183" s="4">
        <f t="shared" si="519"/>
        <v>17002.125</v>
      </c>
      <c r="FF183" s="4" cm="1">
        <f t="array" ref="FF183">SUMPRODUCT(--(SUM(G183,AC183,AY183,BU183,CQ183,DM183,EI183,FE183)&gt;PARAMETRELER!$D$21:$D$24), (SUM(G183,AC183,AY183,BU183,CQ183,DM183,EI183,FE183)-PARAMETRELER!$D$21:$D$24), {0.15;0.05;0.07;0.08})-SUM($H$2,H183,AD183,AZ183,BV183,CR183,DN183,EJ183)</f>
        <v>3400.4249999999956</v>
      </c>
      <c r="FG183" s="4">
        <f>PARAMETRELER!$D$15</f>
        <v>3400.4249999999956</v>
      </c>
      <c r="FH183" s="4">
        <f t="shared" si="520"/>
        <v>136017</v>
      </c>
      <c r="FI183" s="4">
        <f t="shared" si="521"/>
        <v>119014.875</v>
      </c>
      <c r="FJ183" s="4">
        <f t="shared" si="522"/>
        <v>20002.5</v>
      </c>
      <c r="FK183" s="4">
        <f>PARAMETRELER!$D$6</f>
        <v>20002.5</v>
      </c>
      <c r="FL183" s="4">
        <f t="shared" si="523"/>
        <v>0</v>
      </c>
      <c r="FM183" s="4">
        <f>IF(FA183&lt;=PARAMETRELER!$D$6,0,FL183*0.00759)</f>
        <v>0</v>
      </c>
      <c r="FN183" s="20">
        <f t="shared" si="634"/>
        <v>17002.125</v>
      </c>
      <c r="FO183" s="21">
        <f t="shared" si="635"/>
        <v>4100.5124999999998</v>
      </c>
      <c r="FP183" s="21">
        <f t="shared" si="636"/>
        <v>400.05</v>
      </c>
      <c r="FQ183" s="22">
        <f t="shared" si="637"/>
        <v>24503.0625</v>
      </c>
      <c r="FR183" s="44">
        <f t="shared" si="638"/>
        <v>1000.125</v>
      </c>
      <c r="FS183" s="45">
        <f t="shared" si="639"/>
        <v>23502.9375</v>
      </c>
      <c r="FU183" s="3">
        <v>181</v>
      </c>
      <c r="FV183" s="3" t="str">
        <f t="shared" si="640"/>
        <v xml:space="preserve"> AD SOYAD 181</v>
      </c>
      <c r="FW183" s="4">
        <f t="shared" si="524"/>
        <v>20002.5</v>
      </c>
      <c r="FX183" s="4">
        <f>PARAMETRELER!$D$4</f>
        <v>150018.75</v>
      </c>
      <c r="FY183" s="4">
        <f t="shared" si="525"/>
        <v>2800.3500000000004</v>
      </c>
      <c r="FZ183" s="4">
        <f t="shared" si="526"/>
        <v>200.02500000000001</v>
      </c>
      <c r="GA183" s="4">
        <f t="shared" si="527"/>
        <v>17002.125</v>
      </c>
      <c r="GB183" s="4" cm="1">
        <f t="array" ref="GB183">SUMPRODUCT(--(SUM(G183,AC183,AY183,BU183,CQ183,DM183,EI183,FE183,GA183)&gt;PARAMETRELER!$D$21:$D$24), (SUM(G183,AC183,AY183,BU183,CQ183,DM183,EI183,FE183,GA183)-PARAMETRELER!$D$21:$D$24), {0.15;0.05;0.07;0.08})-SUM($H$2,H183,AD183,AZ183,BV183,CR183,DN183,EJ183,FF183)</f>
        <v>3400.4249999999993</v>
      </c>
      <c r="GC183" s="4">
        <f>PARAMETRELER!$D$16</f>
        <v>3400.4249999999993</v>
      </c>
      <c r="GD183" s="4">
        <f t="shared" si="528"/>
        <v>153019.125</v>
      </c>
      <c r="GE183" s="4">
        <f t="shared" si="529"/>
        <v>136017</v>
      </c>
      <c r="GF183" s="4">
        <f t="shared" si="530"/>
        <v>20002.5</v>
      </c>
      <c r="GG183" s="4">
        <f>PARAMETRELER!$D$6</f>
        <v>20002.5</v>
      </c>
      <c r="GH183" s="4">
        <f t="shared" si="531"/>
        <v>0</v>
      </c>
      <c r="GI183" s="4">
        <f>IF(FW183&lt;=PARAMETRELER!$D$6,0,GH183*0.00759)</f>
        <v>0</v>
      </c>
      <c r="GJ183" s="20">
        <f t="shared" si="641"/>
        <v>17002.125</v>
      </c>
      <c r="GK183" s="21">
        <f t="shared" si="642"/>
        <v>4100.5124999999998</v>
      </c>
      <c r="GL183" s="21">
        <f t="shared" si="643"/>
        <v>400.05</v>
      </c>
      <c r="GM183" s="22">
        <f t="shared" si="644"/>
        <v>24503.0625</v>
      </c>
      <c r="GN183" s="44">
        <f t="shared" si="645"/>
        <v>1000.125</v>
      </c>
      <c r="GO183" s="45">
        <f t="shared" si="646"/>
        <v>23502.9375</v>
      </c>
      <c r="GQ183" s="3">
        <v>181</v>
      </c>
      <c r="GR183" s="3" t="str">
        <f t="shared" si="647"/>
        <v xml:space="preserve"> AD SOYAD 181</v>
      </c>
      <c r="GS183" s="4">
        <f t="shared" si="532"/>
        <v>20002.5</v>
      </c>
      <c r="GT183" s="4">
        <f>PARAMETRELER!$D$4</f>
        <v>150018.75</v>
      </c>
      <c r="GU183" s="4">
        <f t="shared" si="533"/>
        <v>2800.3500000000004</v>
      </c>
      <c r="GV183" s="4">
        <f t="shared" si="534"/>
        <v>200.02500000000001</v>
      </c>
      <c r="GW183" s="4">
        <f t="shared" si="535"/>
        <v>17002.125</v>
      </c>
      <c r="GX183" s="4" cm="1">
        <f t="array" ref="GX183">SUMPRODUCT(--(SUM(G183,AC183,AY183,BU183,CQ183,DM183,EI183,FE183,GA183,GW183)&gt;PARAMETRELER!$D$21:$D$24), (SUM(G183,AC183,AY183,BU183,CQ183,DM183,EI183,FE183,GA183,GW183)-PARAMETRELER!$D$21:$D$24), {0.15;0.05;0.07;0.08})-SUM($H$2,H183,AD183,AZ183,BV183,CR183,DN183,EJ183,FF183,GB183)</f>
        <v>3400.4250000000029</v>
      </c>
      <c r="GY183" s="4">
        <f>PARAMETRELER!$D$17</f>
        <v>3400.4250000000029</v>
      </c>
      <c r="GZ183" s="4">
        <f t="shared" si="536"/>
        <v>170021.25</v>
      </c>
      <c r="HA183" s="4">
        <f t="shared" si="537"/>
        <v>153019.125</v>
      </c>
      <c r="HB183" s="4">
        <f t="shared" si="538"/>
        <v>20002.5</v>
      </c>
      <c r="HC183" s="4">
        <f>PARAMETRELER!$D$6</f>
        <v>20002.5</v>
      </c>
      <c r="HD183" s="4">
        <f t="shared" si="539"/>
        <v>0</v>
      </c>
      <c r="HE183" s="4">
        <f>IF(GS183&lt;=PARAMETRELER!$D$6,0,HD183*0.00759)</f>
        <v>0</v>
      </c>
      <c r="HF183" s="20">
        <f t="shared" si="648"/>
        <v>17002.125</v>
      </c>
      <c r="HG183" s="21">
        <f t="shared" si="649"/>
        <v>4100.5124999999998</v>
      </c>
      <c r="HH183" s="21">
        <f t="shared" si="650"/>
        <v>400.05</v>
      </c>
      <c r="HI183" s="22">
        <f t="shared" si="651"/>
        <v>24503.0625</v>
      </c>
      <c r="HJ183" s="44">
        <f t="shared" si="652"/>
        <v>1000.125</v>
      </c>
      <c r="HK183" s="45">
        <f t="shared" si="653"/>
        <v>23502.9375</v>
      </c>
      <c r="HM183" s="3">
        <v>181</v>
      </c>
      <c r="HN183" s="3" t="str">
        <f t="shared" si="654"/>
        <v xml:space="preserve"> AD SOYAD 181</v>
      </c>
      <c r="HO183" s="4">
        <f t="shared" si="540"/>
        <v>20002.5</v>
      </c>
      <c r="HP183" s="4">
        <f>PARAMETRELER!$D$4</f>
        <v>150018.75</v>
      </c>
      <c r="HQ183" s="4">
        <f t="shared" si="541"/>
        <v>2800.3500000000004</v>
      </c>
      <c r="HR183" s="4">
        <f t="shared" si="542"/>
        <v>200.02500000000001</v>
      </c>
      <c r="HS183" s="4">
        <f t="shared" si="543"/>
        <v>17002.125</v>
      </c>
      <c r="HT183" s="4" cm="1">
        <f t="array" ref="HT183">SUMPRODUCT(--(SUM(G183,AC183,AY183,BU183,CQ183,DM183,EI183,FE183,GA183,GW183,HS183)&gt;PARAMETRELER!$D$21:$D$24), (SUM(G183,AC183,AY183,BU183,CQ183,DM183,EI183,FE183,GA183,GW183,HS183)-PARAMETRELER!$D$21:$D$24), {0.15;0.05;0.07;0.08})-SUM($H$2,H183,AD183,AZ183,BV183,CR183,DN183,EJ183,FF183,GB183,GX183)</f>
        <v>3400.4249999999993</v>
      </c>
      <c r="HU183" s="4">
        <f>PARAMETRELER!$D$18</f>
        <v>3400.4249999999993</v>
      </c>
      <c r="HV183" s="4">
        <f t="shared" si="544"/>
        <v>187023.375</v>
      </c>
      <c r="HW183" s="4">
        <f t="shared" si="545"/>
        <v>170021.25</v>
      </c>
      <c r="HX183" s="4">
        <f t="shared" si="546"/>
        <v>20002.5</v>
      </c>
      <c r="HY183" s="4">
        <f>PARAMETRELER!$D$6</f>
        <v>20002.5</v>
      </c>
      <c r="HZ183" s="4">
        <f t="shared" si="547"/>
        <v>0</v>
      </c>
      <c r="IA183" s="4">
        <f>IF(HO183&lt;=PARAMETRELER!$D$6,0,HZ183*0.00759)</f>
        <v>0</v>
      </c>
      <c r="IB183" s="20">
        <f t="shared" si="655"/>
        <v>17002.125</v>
      </c>
      <c r="IC183" s="21">
        <f t="shared" si="656"/>
        <v>4100.5124999999998</v>
      </c>
      <c r="ID183" s="21">
        <f t="shared" si="657"/>
        <v>400.05</v>
      </c>
      <c r="IE183" s="22">
        <f t="shared" si="658"/>
        <v>24503.0625</v>
      </c>
      <c r="IF183" s="44">
        <f t="shared" si="659"/>
        <v>1000.125</v>
      </c>
      <c r="IG183" s="45">
        <f t="shared" si="660"/>
        <v>23502.9375</v>
      </c>
      <c r="II183" s="3">
        <v>181</v>
      </c>
      <c r="IJ183" s="3" t="str">
        <f t="shared" si="661"/>
        <v xml:space="preserve"> AD SOYAD 181</v>
      </c>
      <c r="IK183" s="4">
        <f t="shared" si="548"/>
        <v>20002.5</v>
      </c>
      <c r="IL183" s="4">
        <f>PARAMETRELER!$D$4</f>
        <v>150018.75</v>
      </c>
      <c r="IM183" s="4">
        <f t="shared" si="549"/>
        <v>2800.3500000000004</v>
      </c>
      <c r="IN183" s="4">
        <f t="shared" si="550"/>
        <v>200.02500000000001</v>
      </c>
      <c r="IO183" s="4">
        <f t="shared" si="551"/>
        <v>17002.125</v>
      </c>
      <c r="IP183" s="4" cm="1">
        <f t="array" ref="IP183">SUMPRODUCT(--(SUM(G183,AC183,AY183,BU183,CQ183,DM183,EI183,FE183,GA183,GW183,HS183,IO183)&gt;PARAMETRELER!$D$21:$D$24), (SUM(G183,AC183,AY183,BU183,CQ183,DM183,EI183,FE183,GA183,GW183,HS183,IO183)-PARAMETRELER!$D$21:$D$24), {0.15;0.05;0.07;0.08})-SUM($H$2,H183,AD183,AZ183,BV183,CR183,DN183,EJ183,FF183,GB183,GX183,HT183)</f>
        <v>3400.4249999999993</v>
      </c>
      <c r="IQ183" s="4">
        <f>PARAMETRELER!$D$19</f>
        <v>3400.4249999999993</v>
      </c>
      <c r="IR183" s="4">
        <f t="shared" si="552"/>
        <v>204025.5</v>
      </c>
      <c r="IS183" s="4">
        <f t="shared" si="553"/>
        <v>187023.375</v>
      </c>
      <c r="IT183" s="4">
        <f t="shared" si="554"/>
        <v>20002.5</v>
      </c>
      <c r="IU183" s="4">
        <f>PARAMETRELER!$D$6</f>
        <v>20002.5</v>
      </c>
      <c r="IV183" s="4">
        <f t="shared" si="555"/>
        <v>0</v>
      </c>
      <c r="IW183" s="4">
        <f>IF(IK183&lt;=PARAMETRELER!$D$6,0,IV183*0.00759)</f>
        <v>0</v>
      </c>
      <c r="IX183" s="20">
        <f t="shared" si="662"/>
        <v>17002.125</v>
      </c>
      <c r="IY183" s="21">
        <f t="shared" si="663"/>
        <v>4100.5124999999998</v>
      </c>
      <c r="IZ183" s="21">
        <f t="shared" si="664"/>
        <v>400.05</v>
      </c>
      <c r="JA183" s="22">
        <f t="shared" si="665"/>
        <v>24503.0625</v>
      </c>
      <c r="JB183" s="44">
        <f t="shared" si="666"/>
        <v>1000.125</v>
      </c>
      <c r="JC183" s="45">
        <f t="shared" si="667"/>
        <v>23502.9375</v>
      </c>
    </row>
    <row r="184" spans="1:263" ht="15.6" x14ac:dyDescent="0.3">
      <c r="A184" s="2">
        <v>182</v>
      </c>
      <c r="B184" s="2" t="str">
        <f>'YILLIK MALİYET RAPORU'!B184</f>
        <v xml:space="preserve"> AD SOYAD 182</v>
      </c>
      <c r="C184" s="7">
        <f>'YILLIK MALİYET RAPORU'!C184</f>
        <v>20002.5</v>
      </c>
      <c r="D184" s="11">
        <f>PARAMETRELER!$D$4</f>
        <v>150018.75</v>
      </c>
      <c r="E184" s="7">
        <f t="shared" si="491"/>
        <v>2800.3500000000004</v>
      </c>
      <c r="F184" s="7">
        <f t="shared" si="492"/>
        <v>200.02500000000001</v>
      </c>
      <c r="G184" s="7">
        <f t="shared" si="493"/>
        <v>17002.125</v>
      </c>
      <c r="H184" s="7" cm="1">
        <f t="array" ref="H184">SUMPRODUCT(--(SUM(G184:G184)&gt;PARAMETRELER!$D$21:$D$24), (SUM(G184:G184)-PARAMETRELER!$D$21:$D$24), {0.15;0.05;0.07;0.08})-SUM($H$2:$H$2)</f>
        <v>2550.3187499999999</v>
      </c>
      <c r="I184" s="7">
        <f>PARAMETRELER!$D$8</f>
        <v>2550.3187499999999</v>
      </c>
      <c r="J184" s="7">
        <f t="shared" si="556"/>
        <v>17002.125</v>
      </c>
      <c r="K184" s="7">
        <v>0</v>
      </c>
      <c r="L184" s="7">
        <f t="shared" si="494"/>
        <v>20002.5</v>
      </c>
      <c r="M184" s="5">
        <f>PARAMETRELER!$D$6</f>
        <v>20002.5</v>
      </c>
      <c r="N184" s="7">
        <f t="shared" si="502"/>
        <v>0</v>
      </c>
      <c r="O184" s="7">
        <f>IF(C184&lt;=PARAMETRELER!$D$6,0,N184*0.00759)</f>
        <v>0</v>
      </c>
      <c r="P184" s="20">
        <f t="shared" si="495"/>
        <v>17002.125</v>
      </c>
      <c r="Q184" s="21">
        <f t="shared" si="496"/>
        <v>4100.5124999999998</v>
      </c>
      <c r="R184" s="21">
        <f t="shared" si="497"/>
        <v>400.05</v>
      </c>
      <c r="S184" s="20">
        <f t="shared" si="498"/>
        <v>24503.0625</v>
      </c>
      <c r="T184" s="44">
        <f t="shared" si="499"/>
        <v>1000.125</v>
      </c>
      <c r="U184" s="45">
        <f t="shared" si="557"/>
        <v>23502.9375</v>
      </c>
      <c r="W184" s="2">
        <v>182</v>
      </c>
      <c r="X184" s="2" t="str">
        <f t="shared" si="500"/>
        <v xml:space="preserve"> AD SOYAD 182</v>
      </c>
      <c r="Y184" s="7">
        <f t="shared" si="501"/>
        <v>20002.5</v>
      </c>
      <c r="Z184" s="11">
        <f>PARAMETRELER!$D$4</f>
        <v>150018.75</v>
      </c>
      <c r="AA184" s="7">
        <f t="shared" si="558"/>
        <v>2800.3500000000004</v>
      </c>
      <c r="AB184" s="7">
        <f t="shared" si="559"/>
        <v>200.02500000000001</v>
      </c>
      <c r="AC184" s="7">
        <f t="shared" si="560"/>
        <v>17002.125</v>
      </c>
      <c r="AD184" s="7" cm="1">
        <f t="array" ref="AD184">SUMPRODUCT(--(SUM(G184,AC184)&gt;PARAMETRELER!$D$21:$D$24), (SUM(G184,AC184)-PARAMETRELER!$D$21:$D$24), {0.15;0.05;0.07;0.08})-SUM($H$2,H184)</f>
        <v>2550.3187499999999</v>
      </c>
      <c r="AE184" s="7">
        <f>PARAMETRELER!$D$9</f>
        <v>2550.3187499999999</v>
      </c>
      <c r="AF184" s="7">
        <f t="shared" si="561"/>
        <v>34004.25</v>
      </c>
      <c r="AG184" s="7">
        <f t="shared" si="562"/>
        <v>17002.125</v>
      </c>
      <c r="AH184" s="7">
        <f t="shared" si="563"/>
        <v>20002.5</v>
      </c>
      <c r="AI184" s="5">
        <f>PARAMETRELER!$D$6</f>
        <v>20002.5</v>
      </c>
      <c r="AJ184" s="7">
        <f t="shared" si="503"/>
        <v>0</v>
      </c>
      <c r="AK184" s="7">
        <f>IF(Y184&lt;=PARAMETRELER!$D$6,0,AJ184*0.00759)</f>
        <v>0</v>
      </c>
      <c r="AL184" s="20">
        <f t="shared" si="564"/>
        <v>17002.125</v>
      </c>
      <c r="AM184" s="21">
        <f t="shared" si="565"/>
        <v>4100.5124999999998</v>
      </c>
      <c r="AN184" s="21">
        <f t="shared" si="566"/>
        <v>400.05</v>
      </c>
      <c r="AO184" s="20">
        <f t="shared" si="567"/>
        <v>24503.0625</v>
      </c>
      <c r="AP184" s="44">
        <f t="shared" si="568"/>
        <v>1000.125</v>
      </c>
      <c r="AQ184" s="45">
        <f t="shared" si="569"/>
        <v>23502.9375</v>
      </c>
      <c r="AS184" s="2">
        <v>182</v>
      </c>
      <c r="AT184" s="2" t="str">
        <f t="shared" si="570"/>
        <v xml:space="preserve"> AD SOYAD 182</v>
      </c>
      <c r="AU184" s="7">
        <f t="shared" si="571"/>
        <v>20002.5</v>
      </c>
      <c r="AV184" s="11">
        <f>PARAMETRELER!$D$4</f>
        <v>150018.75</v>
      </c>
      <c r="AW184" s="7">
        <f t="shared" si="572"/>
        <v>2800.3500000000004</v>
      </c>
      <c r="AX184" s="7">
        <f t="shared" si="573"/>
        <v>200.02500000000001</v>
      </c>
      <c r="AY184" s="7">
        <f t="shared" si="574"/>
        <v>17002.125</v>
      </c>
      <c r="AZ184" s="7" cm="1">
        <f t="array" ref="AZ184">SUMPRODUCT(--(SUM(G184,AC184,AY184)&gt;PARAMETRELER!$D$21:$D$24), (SUM(G184,AC184,AY184)-PARAMETRELER!$D$21:$D$24), {0.15;0.05;0.07;0.08})-SUM($H$2,H184,AD184)</f>
        <v>2550.3187499999995</v>
      </c>
      <c r="BA184" s="7">
        <f>PARAMETRELER!$D$10</f>
        <v>2550.3187499999995</v>
      </c>
      <c r="BB184" s="7">
        <f t="shared" si="575"/>
        <v>51006.375</v>
      </c>
      <c r="BC184" s="7">
        <f t="shared" si="576"/>
        <v>34004.25</v>
      </c>
      <c r="BD184" s="7">
        <f t="shared" si="577"/>
        <v>20002.5</v>
      </c>
      <c r="BE184" s="5">
        <f>PARAMETRELER!$D$6</f>
        <v>20002.5</v>
      </c>
      <c r="BF184" s="7">
        <f t="shared" si="504"/>
        <v>0</v>
      </c>
      <c r="BG184" s="7">
        <f>IF(AU184&lt;=PARAMETRELER!$D$6,0,BF184*0.00759)</f>
        <v>0</v>
      </c>
      <c r="BH184" s="20">
        <f t="shared" si="578"/>
        <v>17002.125</v>
      </c>
      <c r="BI184" s="21">
        <f t="shared" si="579"/>
        <v>4100.5124999999998</v>
      </c>
      <c r="BJ184" s="21">
        <f t="shared" si="580"/>
        <v>400.05</v>
      </c>
      <c r="BK184" s="20">
        <f t="shared" si="581"/>
        <v>24503.0625</v>
      </c>
      <c r="BL184" s="44">
        <f t="shared" si="582"/>
        <v>1000.125</v>
      </c>
      <c r="BM184" s="45">
        <f t="shared" si="583"/>
        <v>23502.9375</v>
      </c>
      <c r="BO184" s="2">
        <v>182</v>
      </c>
      <c r="BP184" s="2" t="str">
        <f t="shared" si="584"/>
        <v xml:space="preserve"> AD SOYAD 182</v>
      </c>
      <c r="BQ184" s="7">
        <f t="shared" si="585"/>
        <v>20002.5</v>
      </c>
      <c r="BR184" s="11">
        <f>PARAMETRELER!$D$4</f>
        <v>150018.75</v>
      </c>
      <c r="BS184" s="7">
        <f t="shared" si="586"/>
        <v>2800.3500000000004</v>
      </c>
      <c r="BT184" s="7">
        <f t="shared" si="587"/>
        <v>200.02500000000001</v>
      </c>
      <c r="BU184" s="7">
        <f t="shared" si="588"/>
        <v>17002.125</v>
      </c>
      <c r="BV184" s="7" cm="1">
        <f t="array" ref="BV184">SUMPRODUCT(--(SUM(G184,AC184,AY184,BU184)&gt;PARAMETRELER!$D$21:$D$24), (SUM(G184,AC184,AY184,BU184)-PARAMETRELER!$D$21:$D$24), {0.15;0.05;0.07;0.08})-SUM($H$2,H184,AD184,AZ184)</f>
        <v>2550.3187500000004</v>
      </c>
      <c r="BW184" s="7">
        <f>PARAMETRELER!$D$11</f>
        <v>2550.3187500000004</v>
      </c>
      <c r="BX184" s="7">
        <f t="shared" si="589"/>
        <v>68008.5</v>
      </c>
      <c r="BY184" s="7">
        <f t="shared" si="590"/>
        <v>51006.375</v>
      </c>
      <c r="BZ184" s="7">
        <f t="shared" si="591"/>
        <v>20002.5</v>
      </c>
      <c r="CA184" s="5">
        <f>PARAMETRELER!$D$6</f>
        <v>20002.5</v>
      </c>
      <c r="CB184" s="7">
        <f t="shared" si="505"/>
        <v>0</v>
      </c>
      <c r="CC184" s="7">
        <f>IF(BQ184&lt;=PARAMETRELER!$D$6,0,CB184*0.00759)</f>
        <v>0</v>
      </c>
      <c r="CD184" s="20">
        <f t="shared" si="592"/>
        <v>17002.125</v>
      </c>
      <c r="CE184" s="21">
        <f t="shared" si="593"/>
        <v>4100.5124999999998</v>
      </c>
      <c r="CF184" s="21">
        <f t="shared" si="594"/>
        <v>400.05</v>
      </c>
      <c r="CG184" s="20">
        <f t="shared" si="595"/>
        <v>24503.0625</v>
      </c>
      <c r="CH184" s="44">
        <f t="shared" si="596"/>
        <v>1000.125</v>
      </c>
      <c r="CI184" s="45">
        <f t="shared" si="597"/>
        <v>23502.9375</v>
      </c>
      <c r="CK184" s="2">
        <v>182</v>
      </c>
      <c r="CL184" s="2" t="str">
        <f t="shared" si="598"/>
        <v xml:space="preserve"> AD SOYAD 182</v>
      </c>
      <c r="CM184" s="7">
        <f t="shared" si="599"/>
        <v>20002.5</v>
      </c>
      <c r="CN184" s="11">
        <f>PARAMETRELER!$D$4</f>
        <v>150018.75</v>
      </c>
      <c r="CO184" s="7">
        <f t="shared" si="600"/>
        <v>2800.3500000000004</v>
      </c>
      <c r="CP184" s="7">
        <f t="shared" si="601"/>
        <v>200.02500000000001</v>
      </c>
      <c r="CQ184" s="7">
        <f t="shared" si="602"/>
        <v>17002.125</v>
      </c>
      <c r="CR184" s="7" cm="1">
        <f t="array" ref="CR184">SUMPRODUCT(--(SUM(G184,AC184,AY184,BU184,CQ184)&gt;PARAMETRELER!$D$21:$D$24), (SUM(G184,AC184,AY184,BU184,CQ184)-PARAMETRELER!$D$21:$D$24), {0.15;0.05;0.07;0.08})-SUM($H$2,H184,AD184,AZ184,BV184)</f>
        <v>2550.3187500000004</v>
      </c>
      <c r="CS184" s="7">
        <f>PARAMETRELER!$D$12</f>
        <v>2550.3187500000004</v>
      </c>
      <c r="CT184" s="7">
        <f t="shared" si="603"/>
        <v>85010.625</v>
      </c>
      <c r="CU184" s="7">
        <f t="shared" si="604"/>
        <v>68008.5</v>
      </c>
      <c r="CV184" s="7">
        <f t="shared" si="605"/>
        <v>20002.5</v>
      </c>
      <c r="CW184" s="5">
        <f>PARAMETRELER!$D$6</f>
        <v>20002.5</v>
      </c>
      <c r="CX184" s="7">
        <f t="shared" si="506"/>
        <v>0</v>
      </c>
      <c r="CY184" s="7">
        <f>IF(CM184&lt;=PARAMETRELER!$D$6,0,CX184*0.00759)</f>
        <v>0</v>
      </c>
      <c r="CZ184" s="20">
        <f t="shared" si="606"/>
        <v>17002.125</v>
      </c>
      <c r="DA184" s="21">
        <f t="shared" si="607"/>
        <v>4100.5124999999998</v>
      </c>
      <c r="DB184" s="21">
        <f t="shared" si="608"/>
        <v>400.05</v>
      </c>
      <c r="DC184" s="20">
        <f t="shared" si="609"/>
        <v>24503.0625</v>
      </c>
      <c r="DD184" s="44">
        <f t="shared" si="610"/>
        <v>1000.125</v>
      </c>
      <c r="DE184" s="45">
        <f t="shared" si="611"/>
        <v>23502.9375</v>
      </c>
      <c r="DG184" s="2">
        <v>182</v>
      </c>
      <c r="DH184" s="2" t="str">
        <f t="shared" si="612"/>
        <v xml:space="preserve"> AD SOYAD 182</v>
      </c>
      <c r="DI184" s="7">
        <f t="shared" si="613"/>
        <v>20002.5</v>
      </c>
      <c r="DJ184" s="11">
        <f>PARAMETRELER!$D$4</f>
        <v>150018.75</v>
      </c>
      <c r="DK184" s="7">
        <f t="shared" si="614"/>
        <v>2800.3500000000004</v>
      </c>
      <c r="DL184" s="7">
        <f t="shared" si="615"/>
        <v>200.02500000000001</v>
      </c>
      <c r="DM184" s="7">
        <f t="shared" si="616"/>
        <v>17002.125</v>
      </c>
      <c r="DN184" s="7" cm="1">
        <f t="array" ref="DN184">SUMPRODUCT(--(SUM(G184,AC184,AY184,BU184,CQ184,DM184)&gt;PARAMETRELER!$D$21:$D$24), (SUM(G184,AC184,AY184,BU184,CQ184,DM184)-PARAMETRELER!$D$21:$D$24), {0.15;0.05;0.07;0.08})-SUM($H$2,H184,AD184,AZ184,BV184,CR184)</f>
        <v>2550.3187499999985</v>
      </c>
      <c r="DO184" s="7">
        <f>PARAMETRELER!$D$13</f>
        <v>2550.3187499999985</v>
      </c>
      <c r="DP184" s="7">
        <f t="shared" si="617"/>
        <v>102012.75</v>
      </c>
      <c r="DQ184" s="7">
        <f t="shared" si="618"/>
        <v>85010.625</v>
      </c>
      <c r="DR184" s="7">
        <f t="shared" si="619"/>
        <v>20002.5</v>
      </c>
      <c r="DS184" s="5">
        <f>PARAMETRELER!$D$6</f>
        <v>20002.5</v>
      </c>
      <c r="DT184" s="7">
        <f t="shared" si="507"/>
        <v>0</v>
      </c>
      <c r="DU184" s="7">
        <f>IF(DI184&lt;=PARAMETRELER!$D$6,0,DT184*0.00759)</f>
        <v>0</v>
      </c>
      <c r="DV184" s="20">
        <f t="shared" si="620"/>
        <v>17002.125</v>
      </c>
      <c r="DW184" s="21">
        <f t="shared" si="621"/>
        <v>4100.5124999999998</v>
      </c>
      <c r="DX184" s="21">
        <f t="shared" si="622"/>
        <v>400.05</v>
      </c>
      <c r="DY184" s="20">
        <f t="shared" si="623"/>
        <v>24503.0625</v>
      </c>
      <c r="DZ184" s="44">
        <f t="shared" si="624"/>
        <v>1000.125</v>
      </c>
      <c r="EA184" s="45">
        <f t="shared" si="625"/>
        <v>23502.9375</v>
      </c>
      <c r="EC184" s="2">
        <v>182</v>
      </c>
      <c r="ED184" s="2" t="str">
        <f t="shared" si="626"/>
        <v xml:space="preserve"> AD SOYAD 182</v>
      </c>
      <c r="EE184" s="7">
        <f t="shared" si="508"/>
        <v>20002.5</v>
      </c>
      <c r="EF184" s="11">
        <f>PARAMETRELER!$D$4</f>
        <v>150018.75</v>
      </c>
      <c r="EG184" s="7">
        <f t="shared" si="509"/>
        <v>2800.3500000000004</v>
      </c>
      <c r="EH184" s="7">
        <f t="shared" si="510"/>
        <v>200.02500000000001</v>
      </c>
      <c r="EI184" s="7">
        <f t="shared" si="511"/>
        <v>17002.125</v>
      </c>
      <c r="EJ184" s="7" cm="1">
        <f t="array" ref="EJ184">SUMPRODUCT(--(SUM(G184,AC184,AY184,BU184,CQ184,DM184,EI184)&gt;PARAMETRELER!$D$21:$D$24), (SUM(G184,AC184,AY184,BU184,CQ184,DM184,EI184)-PARAMETRELER!$D$21:$D$24), {0.15;0.05;0.07;0.08})-SUM($H$2,H184,AD184,AZ184,BV184,CR184,DN184)</f>
        <v>3001.0625000000036</v>
      </c>
      <c r="EK184" s="7">
        <f>PARAMETRELER!$D$14</f>
        <v>3001.0625000000036</v>
      </c>
      <c r="EL184" s="7">
        <f t="shared" si="512"/>
        <v>119014.875</v>
      </c>
      <c r="EM184" s="7">
        <f t="shared" si="513"/>
        <v>102012.75</v>
      </c>
      <c r="EN184" s="7">
        <f t="shared" si="514"/>
        <v>20002.5</v>
      </c>
      <c r="EO184" s="5">
        <f>PARAMETRELER!$D$6</f>
        <v>20002.5</v>
      </c>
      <c r="EP184" s="7">
        <f t="shared" si="515"/>
        <v>0</v>
      </c>
      <c r="EQ184" s="7">
        <f>IF(EE184&lt;=PARAMETRELER!$D$6,0,EP184*0.00759)</f>
        <v>0</v>
      </c>
      <c r="ER184" s="20">
        <f t="shared" si="627"/>
        <v>17002.125</v>
      </c>
      <c r="ES184" s="21">
        <f t="shared" si="628"/>
        <v>4100.5124999999998</v>
      </c>
      <c r="ET184" s="21">
        <f t="shared" si="629"/>
        <v>400.05</v>
      </c>
      <c r="EU184" s="20">
        <f t="shared" si="630"/>
        <v>24503.0625</v>
      </c>
      <c r="EV184" s="44">
        <f t="shared" si="631"/>
        <v>1000.125</v>
      </c>
      <c r="EW184" s="45">
        <f t="shared" si="632"/>
        <v>23502.9375</v>
      </c>
      <c r="EY184" s="2">
        <v>182</v>
      </c>
      <c r="EZ184" s="2" t="str">
        <f t="shared" si="633"/>
        <v xml:space="preserve"> AD SOYAD 182</v>
      </c>
      <c r="FA184" s="7">
        <f t="shared" si="516"/>
        <v>20002.5</v>
      </c>
      <c r="FB184" s="11">
        <f>PARAMETRELER!$D$4</f>
        <v>150018.75</v>
      </c>
      <c r="FC184" s="7">
        <f t="shared" si="517"/>
        <v>2800.3500000000004</v>
      </c>
      <c r="FD184" s="7">
        <f t="shared" si="518"/>
        <v>200.02500000000001</v>
      </c>
      <c r="FE184" s="7">
        <f t="shared" si="519"/>
        <v>17002.125</v>
      </c>
      <c r="FF184" s="7" cm="1">
        <f t="array" ref="FF184">SUMPRODUCT(--(SUM(G184,AC184,AY184,BU184,CQ184,DM184,EI184,FE184)&gt;PARAMETRELER!$D$21:$D$24), (SUM(G184,AC184,AY184,BU184,CQ184,DM184,EI184,FE184)-PARAMETRELER!$D$21:$D$24), {0.15;0.05;0.07;0.08})-SUM($H$2,H184,AD184,AZ184,BV184,CR184,DN184,EJ184)</f>
        <v>3400.4249999999956</v>
      </c>
      <c r="FG184" s="7">
        <f>PARAMETRELER!$D$15</f>
        <v>3400.4249999999956</v>
      </c>
      <c r="FH184" s="7">
        <f t="shared" si="520"/>
        <v>136017</v>
      </c>
      <c r="FI184" s="7">
        <f t="shared" si="521"/>
        <v>119014.875</v>
      </c>
      <c r="FJ184" s="7">
        <f t="shared" si="522"/>
        <v>20002.5</v>
      </c>
      <c r="FK184" s="5">
        <f>PARAMETRELER!$D$6</f>
        <v>20002.5</v>
      </c>
      <c r="FL184" s="7">
        <f t="shared" si="523"/>
        <v>0</v>
      </c>
      <c r="FM184" s="7">
        <f>IF(FA184&lt;=PARAMETRELER!$D$6,0,FL184*0.00759)</f>
        <v>0</v>
      </c>
      <c r="FN184" s="20">
        <f t="shared" si="634"/>
        <v>17002.125</v>
      </c>
      <c r="FO184" s="21">
        <f t="shared" si="635"/>
        <v>4100.5124999999998</v>
      </c>
      <c r="FP184" s="21">
        <f t="shared" si="636"/>
        <v>400.05</v>
      </c>
      <c r="FQ184" s="20">
        <f t="shared" si="637"/>
        <v>24503.0625</v>
      </c>
      <c r="FR184" s="44">
        <f t="shared" si="638"/>
        <v>1000.125</v>
      </c>
      <c r="FS184" s="45">
        <f t="shared" si="639"/>
        <v>23502.9375</v>
      </c>
      <c r="FU184" s="2">
        <v>182</v>
      </c>
      <c r="FV184" s="2" t="str">
        <f t="shared" si="640"/>
        <v xml:space="preserve"> AD SOYAD 182</v>
      </c>
      <c r="FW184" s="7">
        <f t="shared" si="524"/>
        <v>20002.5</v>
      </c>
      <c r="FX184" s="11">
        <f>PARAMETRELER!$D$4</f>
        <v>150018.75</v>
      </c>
      <c r="FY184" s="7">
        <f t="shared" si="525"/>
        <v>2800.3500000000004</v>
      </c>
      <c r="FZ184" s="7">
        <f t="shared" si="526"/>
        <v>200.02500000000001</v>
      </c>
      <c r="GA184" s="7">
        <f t="shared" si="527"/>
        <v>17002.125</v>
      </c>
      <c r="GB184" s="7" cm="1">
        <f t="array" ref="GB184">SUMPRODUCT(--(SUM(G184,AC184,AY184,BU184,CQ184,DM184,EI184,FE184,GA184)&gt;PARAMETRELER!$D$21:$D$24), (SUM(G184,AC184,AY184,BU184,CQ184,DM184,EI184,FE184,GA184)-PARAMETRELER!$D$21:$D$24), {0.15;0.05;0.07;0.08})-SUM($H$2,H184,AD184,AZ184,BV184,CR184,DN184,EJ184,FF184)</f>
        <v>3400.4249999999993</v>
      </c>
      <c r="GC184" s="7">
        <f>PARAMETRELER!$D$16</f>
        <v>3400.4249999999993</v>
      </c>
      <c r="GD184" s="7">
        <f t="shared" si="528"/>
        <v>153019.125</v>
      </c>
      <c r="GE184" s="7">
        <f t="shared" si="529"/>
        <v>136017</v>
      </c>
      <c r="GF184" s="7">
        <f t="shared" si="530"/>
        <v>20002.5</v>
      </c>
      <c r="GG184" s="5">
        <f>PARAMETRELER!$D$6</f>
        <v>20002.5</v>
      </c>
      <c r="GH184" s="7">
        <f t="shared" si="531"/>
        <v>0</v>
      </c>
      <c r="GI184" s="7">
        <f>IF(FW184&lt;=PARAMETRELER!$D$6,0,GH184*0.00759)</f>
        <v>0</v>
      </c>
      <c r="GJ184" s="20">
        <f t="shared" si="641"/>
        <v>17002.125</v>
      </c>
      <c r="GK184" s="21">
        <f t="shared" si="642"/>
        <v>4100.5124999999998</v>
      </c>
      <c r="GL184" s="21">
        <f t="shared" si="643"/>
        <v>400.05</v>
      </c>
      <c r="GM184" s="20">
        <f t="shared" si="644"/>
        <v>24503.0625</v>
      </c>
      <c r="GN184" s="44">
        <f t="shared" si="645"/>
        <v>1000.125</v>
      </c>
      <c r="GO184" s="45">
        <f t="shared" si="646"/>
        <v>23502.9375</v>
      </c>
      <c r="GQ184" s="2">
        <v>182</v>
      </c>
      <c r="GR184" s="2" t="str">
        <f t="shared" si="647"/>
        <v xml:space="preserve"> AD SOYAD 182</v>
      </c>
      <c r="GS184" s="7">
        <f t="shared" si="532"/>
        <v>20002.5</v>
      </c>
      <c r="GT184" s="11">
        <f>PARAMETRELER!$D$4</f>
        <v>150018.75</v>
      </c>
      <c r="GU184" s="7">
        <f t="shared" si="533"/>
        <v>2800.3500000000004</v>
      </c>
      <c r="GV184" s="7">
        <f t="shared" si="534"/>
        <v>200.02500000000001</v>
      </c>
      <c r="GW184" s="7">
        <f t="shared" si="535"/>
        <v>17002.125</v>
      </c>
      <c r="GX184" s="7" cm="1">
        <f t="array" ref="GX184">SUMPRODUCT(--(SUM(G184,AC184,AY184,BU184,CQ184,DM184,EI184,FE184,GA184,GW184)&gt;PARAMETRELER!$D$21:$D$24), (SUM(G184,AC184,AY184,BU184,CQ184,DM184,EI184,FE184,GA184,GW184)-PARAMETRELER!$D$21:$D$24), {0.15;0.05;0.07;0.08})-SUM($H$2,H184,AD184,AZ184,BV184,CR184,DN184,EJ184,FF184,GB184)</f>
        <v>3400.4250000000029</v>
      </c>
      <c r="GY184" s="7">
        <f>PARAMETRELER!$D$17</f>
        <v>3400.4250000000029</v>
      </c>
      <c r="GZ184" s="7">
        <f t="shared" si="536"/>
        <v>170021.25</v>
      </c>
      <c r="HA184" s="7">
        <f t="shared" si="537"/>
        <v>153019.125</v>
      </c>
      <c r="HB184" s="7">
        <f t="shared" si="538"/>
        <v>20002.5</v>
      </c>
      <c r="HC184" s="5">
        <f>PARAMETRELER!$D$6</f>
        <v>20002.5</v>
      </c>
      <c r="HD184" s="7">
        <f t="shared" si="539"/>
        <v>0</v>
      </c>
      <c r="HE184" s="7">
        <f>IF(GS184&lt;=PARAMETRELER!$D$6,0,HD184*0.00759)</f>
        <v>0</v>
      </c>
      <c r="HF184" s="20">
        <f t="shared" si="648"/>
        <v>17002.125</v>
      </c>
      <c r="HG184" s="21">
        <f t="shared" si="649"/>
        <v>4100.5124999999998</v>
      </c>
      <c r="HH184" s="21">
        <f t="shared" si="650"/>
        <v>400.05</v>
      </c>
      <c r="HI184" s="20">
        <f t="shared" si="651"/>
        <v>24503.0625</v>
      </c>
      <c r="HJ184" s="44">
        <f t="shared" si="652"/>
        <v>1000.125</v>
      </c>
      <c r="HK184" s="45">
        <f t="shared" si="653"/>
        <v>23502.9375</v>
      </c>
      <c r="HM184" s="2">
        <v>182</v>
      </c>
      <c r="HN184" s="2" t="str">
        <f t="shared" si="654"/>
        <v xml:space="preserve"> AD SOYAD 182</v>
      </c>
      <c r="HO184" s="7">
        <f t="shared" si="540"/>
        <v>20002.5</v>
      </c>
      <c r="HP184" s="11">
        <f>PARAMETRELER!$D$4</f>
        <v>150018.75</v>
      </c>
      <c r="HQ184" s="7">
        <f t="shared" si="541"/>
        <v>2800.3500000000004</v>
      </c>
      <c r="HR184" s="7">
        <f t="shared" si="542"/>
        <v>200.02500000000001</v>
      </c>
      <c r="HS184" s="7">
        <f t="shared" si="543"/>
        <v>17002.125</v>
      </c>
      <c r="HT184" s="7" cm="1">
        <f t="array" ref="HT184">SUMPRODUCT(--(SUM(G184,AC184,AY184,BU184,CQ184,DM184,EI184,FE184,GA184,GW184,HS184)&gt;PARAMETRELER!$D$21:$D$24), (SUM(G184,AC184,AY184,BU184,CQ184,DM184,EI184,FE184,GA184,GW184,HS184)-PARAMETRELER!$D$21:$D$24), {0.15;0.05;0.07;0.08})-SUM($H$2,H184,AD184,AZ184,BV184,CR184,DN184,EJ184,FF184,GB184,GX184)</f>
        <v>3400.4249999999993</v>
      </c>
      <c r="HU184" s="7">
        <f>PARAMETRELER!$D$18</f>
        <v>3400.4249999999993</v>
      </c>
      <c r="HV184" s="7">
        <f t="shared" si="544"/>
        <v>187023.375</v>
      </c>
      <c r="HW184" s="7">
        <f t="shared" si="545"/>
        <v>170021.25</v>
      </c>
      <c r="HX184" s="7">
        <f t="shared" si="546"/>
        <v>20002.5</v>
      </c>
      <c r="HY184" s="5">
        <f>PARAMETRELER!$D$6</f>
        <v>20002.5</v>
      </c>
      <c r="HZ184" s="7">
        <f t="shared" si="547"/>
        <v>0</v>
      </c>
      <c r="IA184" s="7">
        <f>IF(HO184&lt;=PARAMETRELER!$D$6,0,HZ184*0.00759)</f>
        <v>0</v>
      </c>
      <c r="IB184" s="20">
        <f t="shared" si="655"/>
        <v>17002.125</v>
      </c>
      <c r="IC184" s="21">
        <f t="shared" si="656"/>
        <v>4100.5124999999998</v>
      </c>
      <c r="ID184" s="21">
        <f t="shared" si="657"/>
        <v>400.05</v>
      </c>
      <c r="IE184" s="20">
        <f t="shared" si="658"/>
        <v>24503.0625</v>
      </c>
      <c r="IF184" s="44">
        <f t="shared" si="659"/>
        <v>1000.125</v>
      </c>
      <c r="IG184" s="45">
        <f t="shared" si="660"/>
        <v>23502.9375</v>
      </c>
      <c r="II184" s="2">
        <v>182</v>
      </c>
      <c r="IJ184" s="2" t="str">
        <f t="shared" si="661"/>
        <v xml:space="preserve"> AD SOYAD 182</v>
      </c>
      <c r="IK184" s="7">
        <f t="shared" si="548"/>
        <v>20002.5</v>
      </c>
      <c r="IL184" s="11">
        <f>PARAMETRELER!$D$4</f>
        <v>150018.75</v>
      </c>
      <c r="IM184" s="7">
        <f t="shared" si="549"/>
        <v>2800.3500000000004</v>
      </c>
      <c r="IN184" s="7">
        <f t="shared" si="550"/>
        <v>200.02500000000001</v>
      </c>
      <c r="IO184" s="7">
        <f t="shared" si="551"/>
        <v>17002.125</v>
      </c>
      <c r="IP184" s="7" cm="1">
        <f t="array" ref="IP184">SUMPRODUCT(--(SUM(G184,AC184,AY184,BU184,CQ184,DM184,EI184,FE184,GA184,GW184,HS184,IO184)&gt;PARAMETRELER!$D$21:$D$24), (SUM(G184,AC184,AY184,BU184,CQ184,DM184,EI184,FE184,GA184,GW184,HS184,IO184)-PARAMETRELER!$D$21:$D$24), {0.15;0.05;0.07;0.08})-SUM($H$2,H184,AD184,AZ184,BV184,CR184,DN184,EJ184,FF184,GB184,GX184,HT184)</f>
        <v>3400.4249999999993</v>
      </c>
      <c r="IQ184" s="7">
        <f>PARAMETRELER!$D$19</f>
        <v>3400.4249999999993</v>
      </c>
      <c r="IR184" s="7">
        <f t="shared" si="552"/>
        <v>204025.5</v>
      </c>
      <c r="IS184" s="7">
        <f t="shared" si="553"/>
        <v>187023.375</v>
      </c>
      <c r="IT184" s="7">
        <f t="shared" si="554"/>
        <v>20002.5</v>
      </c>
      <c r="IU184" s="5">
        <f>PARAMETRELER!$D$6</f>
        <v>20002.5</v>
      </c>
      <c r="IV184" s="7">
        <f t="shared" si="555"/>
        <v>0</v>
      </c>
      <c r="IW184" s="7">
        <f>IF(IK184&lt;=PARAMETRELER!$D$6,0,IV184*0.00759)</f>
        <v>0</v>
      </c>
      <c r="IX184" s="20">
        <f t="shared" si="662"/>
        <v>17002.125</v>
      </c>
      <c r="IY184" s="21">
        <f t="shared" si="663"/>
        <v>4100.5124999999998</v>
      </c>
      <c r="IZ184" s="21">
        <f t="shared" si="664"/>
        <v>400.05</v>
      </c>
      <c r="JA184" s="20">
        <f t="shared" si="665"/>
        <v>24503.0625</v>
      </c>
      <c r="JB184" s="44">
        <f t="shared" si="666"/>
        <v>1000.125</v>
      </c>
      <c r="JC184" s="45">
        <f t="shared" si="667"/>
        <v>23502.9375</v>
      </c>
    </row>
    <row r="185" spans="1:263" ht="15.6" x14ac:dyDescent="0.3">
      <c r="A185" s="3">
        <v>183</v>
      </c>
      <c r="B185" s="3" t="str">
        <f>'YILLIK MALİYET RAPORU'!B185</f>
        <v xml:space="preserve"> AD SOYAD 183</v>
      </c>
      <c r="C185" s="4">
        <f>'YILLIK MALİYET RAPORU'!C185</f>
        <v>20002.5</v>
      </c>
      <c r="D185" s="4">
        <f>PARAMETRELER!$D$4</f>
        <v>150018.75</v>
      </c>
      <c r="E185" s="4">
        <f t="shared" si="491"/>
        <v>2800.3500000000004</v>
      </c>
      <c r="F185" s="4">
        <f t="shared" si="492"/>
        <v>200.02500000000001</v>
      </c>
      <c r="G185" s="4">
        <f t="shared" si="493"/>
        <v>17002.125</v>
      </c>
      <c r="H185" s="4" cm="1">
        <f t="array" ref="H185">SUMPRODUCT(--(SUM(G185:G185)&gt;PARAMETRELER!$D$21:$D$24), (SUM(G185:G185)-PARAMETRELER!$D$21:$D$24), {0.15;0.05;0.07;0.08})-SUM($H$2:$H$2)</f>
        <v>2550.3187499999999</v>
      </c>
      <c r="I185" s="4">
        <f>PARAMETRELER!$D$8</f>
        <v>2550.3187499999999</v>
      </c>
      <c r="J185" s="4">
        <f t="shared" si="556"/>
        <v>17002.125</v>
      </c>
      <c r="K185" s="4">
        <v>0</v>
      </c>
      <c r="L185" s="4">
        <f t="shared" si="494"/>
        <v>20002.5</v>
      </c>
      <c r="M185" s="4">
        <f>PARAMETRELER!$D$6</f>
        <v>20002.5</v>
      </c>
      <c r="N185" s="4">
        <f t="shared" si="502"/>
        <v>0</v>
      </c>
      <c r="O185" s="4">
        <f>IF(C185&lt;=PARAMETRELER!$D$6,0,N185*0.00759)</f>
        <v>0</v>
      </c>
      <c r="P185" s="20">
        <f t="shared" si="495"/>
        <v>17002.125</v>
      </c>
      <c r="Q185" s="21">
        <f t="shared" si="496"/>
        <v>4100.5124999999998</v>
      </c>
      <c r="R185" s="21">
        <f t="shared" si="497"/>
        <v>400.05</v>
      </c>
      <c r="S185" s="22">
        <f t="shared" si="498"/>
        <v>24503.0625</v>
      </c>
      <c r="T185" s="44">
        <f t="shared" si="499"/>
        <v>1000.125</v>
      </c>
      <c r="U185" s="45">
        <f t="shared" si="557"/>
        <v>23502.9375</v>
      </c>
      <c r="W185" s="3">
        <v>183</v>
      </c>
      <c r="X185" s="3" t="str">
        <f t="shared" si="500"/>
        <v xml:space="preserve"> AD SOYAD 183</v>
      </c>
      <c r="Y185" s="4">
        <f t="shared" si="501"/>
        <v>20002.5</v>
      </c>
      <c r="Z185" s="4">
        <f>PARAMETRELER!$D$4</f>
        <v>150018.75</v>
      </c>
      <c r="AA185" s="4">
        <f t="shared" si="558"/>
        <v>2800.3500000000004</v>
      </c>
      <c r="AB185" s="4">
        <f t="shared" si="559"/>
        <v>200.02500000000001</v>
      </c>
      <c r="AC185" s="4">
        <f t="shared" si="560"/>
        <v>17002.125</v>
      </c>
      <c r="AD185" s="4" cm="1">
        <f t="array" ref="AD185">SUMPRODUCT(--(SUM(G185,AC185)&gt;PARAMETRELER!$D$21:$D$24), (SUM(G185,AC185)-PARAMETRELER!$D$21:$D$24), {0.15;0.05;0.07;0.08})-SUM($H$2,H185)</f>
        <v>2550.3187499999999</v>
      </c>
      <c r="AE185" s="4">
        <f>PARAMETRELER!$D$9</f>
        <v>2550.3187499999999</v>
      </c>
      <c r="AF185" s="4">
        <f t="shared" si="561"/>
        <v>34004.25</v>
      </c>
      <c r="AG185" s="4">
        <f t="shared" si="562"/>
        <v>17002.125</v>
      </c>
      <c r="AH185" s="4">
        <f t="shared" si="563"/>
        <v>20002.5</v>
      </c>
      <c r="AI185" s="4">
        <f>PARAMETRELER!$D$6</f>
        <v>20002.5</v>
      </c>
      <c r="AJ185" s="4">
        <f t="shared" si="503"/>
        <v>0</v>
      </c>
      <c r="AK185" s="4">
        <f>IF(Y185&lt;=PARAMETRELER!$D$6,0,AJ185*0.00759)</f>
        <v>0</v>
      </c>
      <c r="AL185" s="20">
        <f t="shared" si="564"/>
        <v>17002.125</v>
      </c>
      <c r="AM185" s="21">
        <f t="shared" si="565"/>
        <v>4100.5124999999998</v>
      </c>
      <c r="AN185" s="21">
        <f t="shared" si="566"/>
        <v>400.05</v>
      </c>
      <c r="AO185" s="22">
        <f t="shared" si="567"/>
        <v>24503.0625</v>
      </c>
      <c r="AP185" s="44">
        <f t="shared" si="568"/>
        <v>1000.125</v>
      </c>
      <c r="AQ185" s="45">
        <f t="shared" si="569"/>
        <v>23502.9375</v>
      </c>
      <c r="AS185" s="3">
        <v>183</v>
      </c>
      <c r="AT185" s="3" t="str">
        <f t="shared" si="570"/>
        <v xml:space="preserve"> AD SOYAD 183</v>
      </c>
      <c r="AU185" s="4">
        <f t="shared" si="571"/>
        <v>20002.5</v>
      </c>
      <c r="AV185" s="4">
        <f>PARAMETRELER!$D$4</f>
        <v>150018.75</v>
      </c>
      <c r="AW185" s="4">
        <f t="shared" si="572"/>
        <v>2800.3500000000004</v>
      </c>
      <c r="AX185" s="4">
        <f t="shared" si="573"/>
        <v>200.02500000000001</v>
      </c>
      <c r="AY185" s="4">
        <f t="shared" si="574"/>
        <v>17002.125</v>
      </c>
      <c r="AZ185" s="4" cm="1">
        <f t="array" ref="AZ185">SUMPRODUCT(--(SUM(G185,AC185,AY185)&gt;PARAMETRELER!$D$21:$D$24), (SUM(G185,AC185,AY185)-PARAMETRELER!$D$21:$D$24), {0.15;0.05;0.07;0.08})-SUM($H$2,H185,AD185)</f>
        <v>2550.3187499999995</v>
      </c>
      <c r="BA185" s="4">
        <f>PARAMETRELER!$D$10</f>
        <v>2550.3187499999995</v>
      </c>
      <c r="BB185" s="4">
        <f t="shared" si="575"/>
        <v>51006.375</v>
      </c>
      <c r="BC185" s="4">
        <f t="shared" si="576"/>
        <v>34004.25</v>
      </c>
      <c r="BD185" s="4">
        <f t="shared" si="577"/>
        <v>20002.5</v>
      </c>
      <c r="BE185" s="4">
        <f>PARAMETRELER!$D$6</f>
        <v>20002.5</v>
      </c>
      <c r="BF185" s="4">
        <f t="shared" si="504"/>
        <v>0</v>
      </c>
      <c r="BG185" s="4">
        <f>IF(AU185&lt;=PARAMETRELER!$D$6,0,BF185*0.00759)</f>
        <v>0</v>
      </c>
      <c r="BH185" s="20">
        <f t="shared" si="578"/>
        <v>17002.125</v>
      </c>
      <c r="BI185" s="21">
        <f t="shared" si="579"/>
        <v>4100.5124999999998</v>
      </c>
      <c r="BJ185" s="21">
        <f t="shared" si="580"/>
        <v>400.05</v>
      </c>
      <c r="BK185" s="22">
        <f t="shared" si="581"/>
        <v>24503.0625</v>
      </c>
      <c r="BL185" s="44">
        <f t="shared" si="582"/>
        <v>1000.125</v>
      </c>
      <c r="BM185" s="45">
        <f t="shared" si="583"/>
        <v>23502.9375</v>
      </c>
      <c r="BO185" s="3">
        <v>183</v>
      </c>
      <c r="BP185" s="3" t="str">
        <f t="shared" si="584"/>
        <v xml:space="preserve"> AD SOYAD 183</v>
      </c>
      <c r="BQ185" s="4">
        <f t="shared" si="585"/>
        <v>20002.5</v>
      </c>
      <c r="BR185" s="4">
        <f>PARAMETRELER!$D$4</f>
        <v>150018.75</v>
      </c>
      <c r="BS185" s="4">
        <f t="shared" si="586"/>
        <v>2800.3500000000004</v>
      </c>
      <c r="BT185" s="4">
        <f t="shared" si="587"/>
        <v>200.02500000000001</v>
      </c>
      <c r="BU185" s="4">
        <f t="shared" si="588"/>
        <v>17002.125</v>
      </c>
      <c r="BV185" s="4" cm="1">
        <f t="array" ref="BV185">SUMPRODUCT(--(SUM(G185,AC185,AY185,BU185)&gt;PARAMETRELER!$D$21:$D$24), (SUM(G185,AC185,AY185,BU185)-PARAMETRELER!$D$21:$D$24), {0.15;0.05;0.07;0.08})-SUM($H$2,H185,AD185,AZ185)</f>
        <v>2550.3187500000004</v>
      </c>
      <c r="BW185" s="4">
        <f>PARAMETRELER!$D$11</f>
        <v>2550.3187500000004</v>
      </c>
      <c r="BX185" s="4">
        <f t="shared" si="589"/>
        <v>68008.5</v>
      </c>
      <c r="BY185" s="4">
        <f t="shared" si="590"/>
        <v>51006.375</v>
      </c>
      <c r="BZ185" s="4">
        <f t="shared" si="591"/>
        <v>20002.5</v>
      </c>
      <c r="CA185" s="4">
        <f>PARAMETRELER!$D$6</f>
        <v>20002.5</v>
      </c>
      <c r="CB185" s="4">
        <f t="shared" si="505"/>
        <v>0</v>
      </c>
      <c r="CC185" s="4">
        <f>IF(BQ185&lt;=PARAMETRELER!$D$6,0,CB185*0.00759)</f>
        <v>0</v>
      </c>
      <c r="CD185" s="20">
        <f t="shared" si="592"/>
        <v>17002.125</v>
      </c>
      <c r="CE185" s="21">
        <f t="shared" si="593"/>
        <v>4100.5124999999998</v>
      </c>
      <c r="CF185" s="21">
        <f t="shared" si="594"/>
        <v>400.05</v>
      </c>
      <c r="CG185" s="22">
        <f t="shared" si="595"/>
        <v>24503.0625</v>
      </c>
      <c r="CH185" s="44">
        <f t="shared" si="596"/>
        <v>1000.125</v>
      </c>
      <c r="CI185" s="45">
        <f t="shared" si="597"/>
        <v>23502.9375</v>
      </c>
      <c r="CK185" s="3">
        <v>183</v>
      </c>
      <c r="CL185" s="3" t="str">
        <f t="shared" si="598"/>
        <v xml:space="preserve"> AD SOYAD 183</v>
      </c>
      <c r="CM185" s="4">
        <f t="shared" si="599"/>
        <v>20002.5</v>
      </c>
      <c r="CN185" s="4">
        <f>PARAMETRELER!$D$4</f>
        <v>150018.75</v>
      </c>
      <c r="CO185" s="4">
        <f t="shared" si="600"/>
        <v>2800.3500000000004</v>
      </c>
      <c r="CP185" s="4">
        <f t="shared" si="601"/>
        <v>200.02500000000001</v>
      </c>
      <c r="CQ185" s="4">
        <f t="shared" si="602"/>
        <v>17002.125</v>
      </c>
      <c r="CR185" s="4" cm="1">
        <f t="array" ref="CR185">SUMPRODUCT(--(SUM(G185,AC185,AY185,BU185,CQ185)&gt;PARAMETRELER!$D$21:$D$24), (SUM(G185,AC185,AY185,BU185,CQ185)-PARAMETRELER!$D$21:$D$24), {0.15;0.05;0.07;0.08})-SUM($H$2,H185,AD185,AZ185,BV185)</f>
        <v>2550.3187500000004</v>
      </c>
      <c r="CS185" s="4">
        <f>PARAMETRELER!$D$12</f>
        <v>2550.3187500000004</v>
      </c>
      <c r="CT185" s="4">
        <f t="shared" si="603"/>
        <v>85010.625</v>
      </c>
      <c r="CU185" s="4">
        <f t="shared" si="604"/>
        <v>68008.5</v>
      </c>
      <c r="CV185" s="4">
        <f t="shared" si="605"/>
        <v>20002.5</v>
      </c>
      <c r="CW185" s="4">
        <f>PARAMETRELER!$D$6</f>
        <v>20002.5</v>
      </c>
      <c r="CX185" s="4">
        <f t="shared" si="506"/>
        <v>0</v>
      </c>
      <c r="CY185" s="4">
        <f>IF(CM185&lt;=PARAMETRELER!$D$6,0,CX185*0.00759)</f>
        <v>0</v>
      </c>
      <c r="CZ185" s="20">
        <f t="shared" si="606"/>
        <v>17002.125</v>
      </c>
      <c r="DA185" s="21">
        <f t="shared" si="607"/>
        <v>4100.5124999999998</v>
      </c>
      <c r="DB185" s="21">
        <f t="shared" si="608"/>
        <v>400.05</v>
      </c>
      <c r="DC185" s="22">
        <f t="shared" si="609"/>
        <v>24503.0625</v>
      </c>
      <c r="DD185" s="44">
        <f t="shared" si="610"/>
        <v>1000.125</v>
      </c>
      <c r="DE185" s="45">
        <f t="shared" si="611"/>
        <v>23502.9375</v>
      </c>
      <c r="DG185" s="3">
        <v>183</v>
      </c>
      <c r="DH185" s="3" t="str">
        <f t="shared" si="612"/>
        <v xml:space="preserve"> AD SOYAD 183</v>
      </c>
      <c r="DI185" s="4">
        <f t="shared" si="613"/>
        <v>20002.5</v>
      </c>
      <c r="DJ185" s="4">
        <f>PARAMETRELER!$D$4</f>
        <v>150018.75</v>
      </c>
      <c r="DK185" s="4">
        <f t="shared" si="614"/>
        <v>2800.3500000000004</v>
      </c>
      <c r="DL185" s="4">
        <f t="shared" si="615"/>
        <v>200.02500000000001</v>
      </c>
      <c r="DM185" s="4">
        <f t="shared" si="616"/>
        <v>17002.125</v>
      </c>
      <c r="DN185" s="4" cm="1">
        <f t="array" ref="DN185">SUMPRODUCT(--(SUM(G185,AC185,AY185,BU185,CQ185,DM185)&gt;PARAMETRELER!$D$21:$D$24), (SUM(G185,AC185,AY185,BU185,CQ185,DM185)-PARAMETRELER!$D$21:$D$24), {0.15;0.05;0.07;0.08})-SUM($H$2,H185,AD185,AZ185,BV185,CR185)</f>
        <v>2550.3187499999985</v>
      </c>
      <c r="DO185" s="4">
        <f>PARAMETRELER!$D$13</f>
        <v>2550.3187499999985</v>
      </c>
      <c r="DP185" s="4">
        <f t="shared" si="617"/>
        <v>102012.75</v>
      </c>
      <c r="DQ185" s="4">
        <f t="shared" si="618"/>
        <v>85010.625</v>
      </c>
      <c r="DR185" s="4">
        <f t="shared" si="619"/>
        <v>20002.5</v>
      </c>
      <c r="DS185" s="4">
        <f>PARAMETRELER!$D$6</f>
        <v>20002.5</v>
      </c>
      <c r="DT185" s="4">
        <f t="shared" si="507"/>
        <v>0</v>
      </c>
      <c r="DU185" s="4">
        <f>IF(DI185&lt;=PARAMETRELER!$D$6,0,DT185*0.00759)</f>
        <v>0</v>
      </c>
      <c r="DV185" s="20">
        <f t="shared" si="620"/>
        <v>17002.125</v>
      </c>
      <c r="DW185" s="21">
        <f t="shared" si="621"/>
        <v>4100.5124999999998</v>
      </c>
      <c r="DX185" s="21">
        <f t="shared" si="622"/>
        <v>400.05</v>
      </c>
      <c r="DY185" s="22">
        <f t="shared" si="623"/>
        <v>24503.0625</v>
      </c>
      <c r="DZ185" s="44">
        <f t="shared" si="624"/>
        <v>1000.125</v>
      </c>
      <c r="EA185" s="45">
        <f t="shared" si="625"/>
        <v>23502.9375</v>
      </c>
      <c r="EC185" s="3">
        <v>183</v>
      </c>
      <c r="ED185" s="3" t="str">
        <f t="shared" si="626"/>
        <v xml:space="preserve"> AD SOYAD 183</v>
      </c>
      <c r="EE185" s="4">
        <f t="shared" si="508"/>
        <v>20002.5</v>
      </c>
      <c r="EF185" s="4">
        <f>PARAMETRELER!$D$4</f>
        <v>150018.75</v>
      </c>
      <c r="EG185" s="4">
        <f t="shared" si="509"/>
        <v>2800.3500000000004</v>
      </c>
      <c r="EH185" s="4">
        <f t="shared" si="510"/>
        <v>200.02500000000001</v>
      </c>
      <c r="EI185" s="4">
        <f t="shared" si="511"/>
        <v>17002.125</v>
      </c>
      <c r="EJ185" s="4" cm="1">
        <f t="array" ref="EJ185">SUMPRODUCT(--(SUM(G185,AC185,AY185,BU185,CQ185,DM185,EI185)&gt;PARAMETRELER!$D$21:$D$24), (SUM(G185,AC185,AY185,BU185,CQ185,DM185,EI185)-PARAMETRELER!$D$21:$D$24), {0.15;0.05;0.07;0.08})-SUM($H$2,H185,AD185,AZ185,BV185,CR185,DN185)</f>
        <v>3001.0625000000036</v>
      </c>
      <c r="EK185" s="4">
        <f>PARAMETRELER!$D$14</f>
        <v>3001.0625000000036</v>
      </c>
      <c r="EL185" s="4">
        <f t="shared" si="512"/>
        <v>119014.875</v>
      </c>
      <c r="EM185" s="4">
        <f t="shared" si="513"/>
        <v>102012.75</v>
      </c>
      <c r="EN185" s="4">
        <f t="shared" si="514"/>
        <v>20002.5</v>
      </c>
      <c r="EO185" s="4">
        <f>PARAMETRELER!$D$6</f>
        <v>20002.5</v>
      </c>
      <c r="EP185" s="4">
        <f t="shared" si="515"/>
        <v>0</v>
      </c>
      <c r="EQ185" s="4">
        <f>IF(EE185&lt;=PARAMETRELER!$D$6,0,EP185*0.00759)</f>
        <v>0</v>
      </c>
      <c r="ER185" s="20">
        <f t="shared" si="627"/>
        <v>17002.125</v>
      </c>
      <c r="ES185" s="21">
        <f t="shared" si="628"/>
        <v>4100.5124999999998</v>
      </c>
      <c r="ET185" s="21">
        <f t="shared" si="629"/>
        <v>400.05</v>
      </c>
      <c r="EU185" s="22">
        <f t="shared" si="630"/>
        <v>24503.0625</v>
      </c>
      <c r="EV185" s="44">
        <f t="shared" si="631"/>
        <v>1000.125</v>
      </c>
      <c r="EW185" s="45">
        <f t="shared" si="632"/>
        <v>23502.9375</v>
      </c>
      <c r="EY185" s="3">
        <v>183</v>
      </c>
      <c r="EZ185" s="3" t="str">
        <f t="shared" si="633"/>
        <v xml:space="preserve"> AD SOYAD 183</v>
      </c>
      <c r="FA185" s="4">
        <f t="shared" si="516"/>
        <v>20002.5</v>
      </c>
      <c r="FB185" s="4">
        <f>PARAMETRELER!$D$4</f>
        <v>150018.75</v>
      </c>
      <c r="FC185" s="4">
        <f t="shared" si="517"/>
        <v>2800.3500000000004</v>
      </c>
      <c r="FD185" s="4">
        <f t="shared" si="518"/>
        <v>200.02500000000001</v>
      </c>
      <c r="FE185" s="4">
        <f t="shared" si="519"/>
        <v>17002.125</v>
      </c>
      <c r="FF185" s="4" cm="1">
        <f t="array" ref="FF185">SUMPRODUCT(--(SUM(G185,AC185,AY185,BU185,CQ185,DM185,EI185,FE185)&gt;PARAMETRELER!$D$21:$D$24), (SUM(G185,AC185,AY185,BU185,CQ185,DM185,EI185,FE185)-PARAMETRELER!$D$21:$D$24), {0.15;0.05;0.07;0.08})-SUM($H$2,H185,AD185,AZ185,BV185,CR185,DN185,EJ185)</f>
        <v>3400.4249999999956</v>
      </c>
      <c r="FG185" s="4">
        <f>PARAMETRELER!$D$15</f>
        <v>3400.4249999999956</v>
      </c>
      <c r="FH185" s="4">
        <f t="shared" si="520"/>
        <v>136017</v>
      </c>
      <c r="FI185" s="4">
        <f t="shared" si="521"/>
        <v>119014.875</v>
      </c>
      <c r="FJ185" s="4">
        <f t="shared" si="522"/>
        <v>20002.5</v>
      </c>
      <c r="FK185" s="4">
        <f>PARAMETRELER!$D$6</f>
        <v>20002.5</v>
      </c>
      <c r="FL185" s="4">
        <f t="shared" si="523"/>
        <v>0</v>
      </c>
      <c r="FM185" s="4">
        <f>IF(FA185&lt;=PARAMETRELER!$D$6,0,FL185*0.00759)</f>
        <v>0</v>
      </c>
      <c r="FN185" s="20">
        <f t="shared" si="634"/>
        <v>17002.125</v>
      </c>
      <c r="FO185" s="21">
        <f t="shared" si="635"/>
        <v>4100.5124999999998</v>
      </c>
      <c r="FP185" s="21">
        <f t="shared" si="636"/>
        <v>400.05</v>
      </c>
      <c r="FQ185" s="22">
        <f t="shared" si="637"/>
        <v>24503.0625</v>
      </c>
      <c r="FR185" s="44">
        <f t="shared" si="638"/>
        <v>1000.125</v>
      </c>
      <c r="FS185" s="45">
        <f t="shared" si="639"/>
        <v>23502.9375</v>
      </c>
      <c r="FU185" s="3">
        <v>183</v>
      </c>
      <c r="FV185" s="3" t="str">
        <f t="shared" si="640"/>
        <v xml:space="preserve"> AD SOYAD 183</v>
      </c>
      <c r="FW185" s="4">
        <f t="shared" si="524"/>
        <v>20002.5</v>
      </c>
      <c r="FX185" s="4">
        <f>PARAMETRELER!$D$4</f>
        <v>150018.75</v>
      </c>
      <c r="FY185" s="4">
        <f t="shared" si="525"/>
        <v>2800.3500000000004</v>
      </c>
      <c r="FZ185" s="4">
        <f t="shared" si="526"/>
        <v>200.02500000000001</v>
      </c>
      <c r="GA185" s="4">
        <f t="shared" si="527"/>
        <v>17002.125</v>
      </c>
      <c r="GB185" s="4" cm="1">
        <f t="array" ref="GB185">SUMPRODUCT(--(SUM(G185,AC185,AY185,BU185,CQ185,DM185,EI185,FE185,GA185)&gt;PARAMETRELER!$D$21:$D$24), (SUM(G185,AC185,AY185,BU185,CQ185,DM185,EI185,FE185,GA185)-PARAMETRELER!$D$21:$D$24), {0.15;0.05;0.07;0.08})-SUM($H$2,H185,AD185,AZ185,BV185,CR185,DN185,EJ185,FF185)</f>
        <v>3400.4249999999993</v>
      </c>
      <c r="GC185" s="4">
        <f>PARAMETRELER!$D$16</f>
        <v>3400.4249999999993</v>
      </c>
      <c r="GD185" s="4">
        <f t="shared" si="528"/>
        <v>153019.125</v>
      </c>
      <c r="GE185" s="4">
        <f t="shared" si="529"/>
        <v>136017</v>
      </c>
      <c r="GF185" s="4">
        <f t="shared" si="530"/>
        <v>20002.5</v>
      </c>
      <c r="GG185" s="4">
        <f>PARAMETRELER!$D$6</f>
        <v>20002.5</v>
      </c>
      <c r="GH185" s="4">
        <f t="shared" si="531"/>
        <v>0</v>
      </c>
      <c r="GI185" s="4">
        <f>IF(FW185&lt;=PARAMETRELER!$D$6,0,GH185*0.00759)</f>
        <v>0</v>
      </c>
      <c r="GJ185" s="20">
        <f t="shared" si="641"/>
        <v>17002.125</v>
      </c>
      <c r="GK185" s="21">
        <f t="shared" si="642"/>
        <v>4100.5124999999998</v>
      </c>
      <c r="GL185" s="21">
        <f t="shared" si="643"/>
        <v>400.05</v>
      </c>
      <c r="GM185" s="22">
        <f t="shared" si="644"/>
        <v>24503.0625</v>
      </c>
      <c r="GN185" s="44">
        <f t="shared" si="645"/>
        <v>1000.125</v>
      </c>
      <c r="GO185" s="45">
        <f t="shared" si="646"/>
        <v>23502.9375</v>
      </c>
      <c r="GQ185" s="3">
        <v>183</v>
      </c>
      <c r="GR185" s="3" t="str">
        <f t="shared" si="647"/>
        <v xml:space="preserve"> AD SOYAD 183</v>
      </c>
      <c r="GS185" s="4">
        <f t="shared" si="532"/>
        <v>20002.5</v>
      </c>
      <c r="GT185" s="4">
        <f>PARAMETRELER!$D$4</f>
        <v>150018.75</v>
      </c>
      <c r="GU185" s="4">
        <f t="shared" si="533"/>
        <v>2800.3500000000004</v>
      </c>
      <c r="GV185" s="4">
        <f t="shared" si="534"/>
        <v>200.02500000000001</v>
      </c>
      <c r="GW185" s="4">
        <f t="shared" si="535"/>
        <v>17002.125</v>
      </c>
      <c r="GX185" s="4" cm="1">
        <f t="array" ref="GX185">SUMPRODUCT(--(SUM(G185,AC185,AY185,BU185,CQ185,DM185,EI185,FE185,GA185,GW185)&gt;PARAMETRELER!$D$21:$D$24), (SUM(G185,AC185,AY185,BU185,CQ185,DM185,EI185,FE185,GA185,GW185)-PARAMETRELER!$D$21:$D$24), {0.15;0.05;0.07;0.08})-SUM($H$2,H185,AD185,AZ185,BV185,CR185,DN185,EJ185,FF185,GB185)</f>
        <v>3400.4250000000029</v>
      </c>
      <c r="GY185" s="4">
        <f>PARAMETRELER!$D$17</f>
        <v>3400.4250000000029</v>
      </c>
      <c r="GZ185" s="4">
        <f t="shared" si="536"/>
        <v>170021.25</v>
      </c>
      <c r="HA185" s="4">
        <f t="shared" si="537"/>
        <v>153019.125</v>
      </c>
      <c r="HB185" s="4">
        <f t="shared" si="538"/>
        <v>20002.5</v>
      </c>
      <c r="HC185" s="4">
        <f>PARAMETRELER!$D$6</f>
        <v>20002.5</v>
      </c>
      <c r="HD185" s="4">
        <f t="shared" si="539"/>
        <v>0</v>
      </c>
      <c r="HE185" s="4">
        <f>IF(GS185&lt;=PARAMETRELER!$D$6,0,HD185*0.00759)</f>
        <v>0</v>
      </c>
      <c r="HF185" s="20">
        <f t="shared" si="648"/>
        <v>17002.125</v>
      </c>
      <c r="HG185" s="21">
        <f t="shared" si="649"/>
        <v>4100.5124999999998</v>
      </c>
      <c r="HH185" s="21">
        <f t="shared" si="650"/>
        <v>400.05</v>
      </c>
      <c r="HI185" s="22">
        <f t="shared" si="651"/>
        <v>24503.0625</v>
      </c>
      <c r="HJ185" s="44">
        <f t="shared" si="652"/>
        <v>1000.125</v>
      </c>
      <c r="HK185" s="45">
        <f t="shared" si="653"/>
        <v>23502.9375</v>
      </c>
      <c r="HM185" s="3">
        <v>183</v>
      </c>
      <c r="HN185" s="3" t="str">
        <f t="shared" si="654"/>
        <v xml:space="preserve"> AD SOYAD 183</v>
      </c>
      <c r="HO185" s="4">
        <f t="shared" si="540"/>
        <v>20002.5</v>
      </c>
      <c r="HP185" s="4">
        <f>PARAMETRELER!$D$4</f>
        <v>150018.75</v>
      </c>
      <c r="HQ185" s="4">
        <f t="shared" si="541"/>
        <v>2800.3500000000004</v>
      </c>
      <c r="HR185" s="4">
        <f t="shared" si="542"/>
        <v>200.02500000000001</v>
      </c>
      <c r="HS185" s="4">
        <f t="shared" si="543"/>
        <v>17002.125</v>
      </c>
      <c r="HT185" s="4" cm="1">
        <f t="array" ref="HT185">SUMPRODUCT(--(SUM(G185,AC185,AY185,BU185,CQ185,DM185,EI185,FE185,GA185,GW185,HS185)&gt;PARAMETRELER!$D$21:$D$24), (SUM(G185,AC185,AY185,BU185,CQ185,DM185,EI185,FE185,GA185,GW185,HS185)-PARAMETRELER!$D$21:$D$24), {0.15;0.05;0.07;0.08})-SUM($H$2,H185,AD185,AZ185,BV185,CR185,DN185,EJ185,FF185,GB185,GX185)</f>
        <v>3400.4249999999993</v>
      </c>
      <c r="HU185" s="4">
        <f>PARAMETRELER!$D$18</f>
        <v>3400.4249999999993</v>
      </c>
      <c r="HV185" s="4">
        <f t="shared" si="544"/>
        <v>187023.375</v>
      </c>
      <c r="HW185" s="4">
        <f t="shared" si="545"/>
        <v>170021.25</v>
      </c>
      <c r="HX185" s="4">
        <f t="shared" si="546"/>
        <v>20002.5</v>
      </c>
      <c r="HY185" s="4">
        <f>PARAMETRELER!$D$6</f>
        <v>20002.5</v>
      </c>
      <c r="HZ185" s="4">
        <f t="shared" si="547"/>
        <v>0</v>
      </c>
      <c r="IA185" s="4">
        <f>IF(HO185&lt;=PARAMETRELER!$D$6,0,HZ185*0.00759)</f>
        <v>0</v>
      </c>
      <c r="IB185" s="20">
        <f t="shared" si="655"/>
        <v>17002.125</v>
      </c>
      <c r="IC185" s="21">
        <f t="shared" si="656"/>
        <v>4100.5124999999998</v>
      </c>
      <c r="ID185" s="21">
        <f t="shared" si="657"/>
        <v>400.05</v>
      </c>
      <c r="IE185" s="22">
        <f t="shared" si="658"/>
        <v>24503.0625</v>
      </c>
      <c r="IF185" s="44">
        <f t="shared" si="659"/>
        <v>1000.125</v>
      </c>
      <c r="IG185" s="45">
        <f t="shared" si="660"/>
        <v>23502.9375</v>
      </c>
      <c r="II185" s="3">
        <v>183</v>
      </c>
      <c r="IJ185" s="3" t="str">
        <f t="shared" si="661"/>
        <v xml:space="preserve"> AD SOYAD 183</v>
      </c>
      <c r="IK185" s="4">
        <f t="shared" si="548"/>
        <v>20002.5</v>
      </c>
      <c r="IL185" s="4">
        <f>PARAMETRELER!$D$4</f>
        <v>150018.75</v>
      </c>
      <c r="IM185" s="4">
        <f t="shared" si="549"/>
        <v>2800.3500000000004</v>
      </c>
      <c r="IN185" s="4">
        <f t="shared" si="550"/>
        <v>200.02500000000001</v>
      </c>
      <c r="IO185" s="4">
        <f t="shared" si="551"/>
        <v>17002.125</v>
      </c>
      <c r="IP185" s="4" cm="1">
        <f t="array" ref="IP185">SUMPRODUCT(--(SUM(G185,AC185,AY185,BU185,CQ185,DM185,EI185,FE185,GA185,GW185,HS185,IO185)&gt;PARAMETRELER!$D$21:$D$24), (SUM(G185,AC185,AY185,BU185,CQ185,DM185,EI185,FE185,GA185,GW185,HS185,IO185)-PARAMETRELER!$D$21:$D$24), {0.15;0.05;0.07;0.08})-SUM($H$2,H185,AD185,AZ185,BV185,CR185,DN185,EJ185,FF185,GB185,GX185,HT185)</f>
        <v>3400.4249999999993</v>
      </c>
      <c r="IQ185" s="4">
        <f>PARAMETRELER!$D$19</f>
        <v>3400.4249999999993</v>
      </c>
      <c r="IR185" s="4">
        <f t="shared" si="552"/>
        <v>204025.5</v>
      </c>
      <c r="IS185" s="4">
        <f t="shared" si="553"/>
        <v>187023.375</v>
      </c>
      <c r="IT185" s="4">
        <f t="shared" si="554"/>
        <v>20002.5</v>
      </c>
      <c r="IU185" s="4">
        <f>PARAMETRELER!$D$6</f>
        <v>20002.5</v>
      </c>
      <c r="IV185" s="4">
        <f t="shared" si="555"/>
        <v>0</v>
      </c>
      <c r="IW185" s="4">
        <f>IF(IK185&lt;=PARAMETRELER!$D$6,0,IV185*0.00759)</f>
        <v>0</v>
      </c>
      <c r="IX185" s="20">
        <f t="shared" si="662"/>
        <v>17002.125</v>
      </c>
      <c r="IY185" s="21">
        <f t="shared" si="663"/>
        <v>4100.5124999999998</v>
      </c>
      <c r="IZ185" s="21">
        <f t="shared" si="664"/>
        <v>400.05</v>
      </c>
      <c r="JA185" s="22">
        <f t="shared" si="665"/>
        <v>24503.0625</v>
      </c>
      <c r="JB185" s="44">
        <f t="shared" si="666"/>
        <v>1000.125</v>
      </c>
      <c r="JC185" s="45">
        <f t="shared" si="667"/>
        <v>23502.9375</v>
      </c>
    </row>
    <row r="186" spans="1:263" ht="15.6" x14ac:dyDescent="0.3">
      <c r="A186" s="2">
        <v>184</v>
      </c>
      <c r="B186" s="2" t="str">
        <f>'YILLIK MALİYET RAPORU'!B186</f>
        <v xml:space="preserve"> AD SOYAD 184</v>
      </c>
      <c r="C186" s="7">
        <f>'YILLIK MALİYET RAPORU'!C186</f>
        <v>20002.5</v>
      </c>
      <c r="D186" s="11">
        <f>PARAMETRELER!$D$4</f>
        <v>150018.75</v>
      </c>
      <c r="E186" s="7">
        <f t="shared" si="491"/>
        <v>2800.3500000000004</v>
      </c>
      <c r="F186" s="7">
        <f t="shared" si="492"/>
        <v>200.02500000000001</v>
      </c>
      <c r="G186" s="7">
        <f t="shared" si="493"/>
        <v>17002.125</v>
      </c>
      <c r="H186" s="7" cm="1">
        <f t="array" ref="H186">SUMPRODUCT(--(SUM(G186:G186)&gt;PARAMETRELER!$D$21:$D$24), (SUM(G186:G186)-PARAMETRELER!$D$21:$D$24), {0.15;0.05;0.07;0.08})-SUM($H$2:$H$2)</f>
        <v>2550.3187499999999</v>
      </c>
      <c r="I186" s="7">
        <f>PARAMETRELER!$D$8</f>
        <v>2550.3187499999999</v>
      </c>
      <c r="J186" s="7">
        <f t="shared" si="556"/>
        <v>17002.125</v>
      </c>
      <c r="K186" s="7">
        <v>0</v>
      </c>
      <c r="L186" s="7">
        <f t="shared" si="494"/>
        <v>20002.5</v>
      </c>
      <c r="M186" s="5">
        <f>PARAMETRELER!$D$6</f>
        <v>20002.5</v>
      </c>
      <c r="N186" s="7">
        <f t="shared" si="502"/>
        <v>0</v>
      </c>
      <c r="O186" s="7">
        <f>IF(C186&lt;=PARAMETRELER!$D$6,0,N186*0.00759)</f>
        <v>0</v>
      </c>
      <c r="P186" s="20">
        <f t="shared" si="495"/>
        <v>17002.125</v>
      </c>
      <c r="Q186" s="21">
        <f t="shared" si="496"/>
        <v>4100.5124999999998</v>
      </c>
      <c r="R186" s="21">
        <f t="shared" si="497"/>
        <v>400.05</v>
      </c>
      <c r="S186" s="20">
        <f t="shared" si="498"/>
        <v>24503.0625</v>
      </c>
      <c r="T186" s="44">
        <f t="shared" si="499"/>
        <v>1000.125</v>
      </c>
      <c r="U186" s="45">
        <f t="shared" si="557"/>
        <v>23502.9375</v>
      </c>
      <c r="W186" s="2">
        <v>184</v>
      </c>
      <c r="X186" s="2" t="str">
        <f t="shared" si="500"/>
        <v xml:space="preserve"> AD SOYAD 184</v>
      </c>
      <c r="Y186" s="7">
        <f t="shared" si="501"/>
        <v>20002.5</v>
      </c>
      <c r="Z186" s="11">
        <f>PARAMETRELER!$D$4</f>
        <v>150018.75</v>
      </c>
      <c r="AA186" s="7">
        <f t="shared" si="558"/>
        <v>2800.3500000000004</v>
      </c>
      <c r="AB186" s="7">
        <f t="shared" si="559"/>
        <v>200.02500000000001</v>
      </c>
      <c r="AC186" s="7">
        <f t="shared" si="560"/>
        <v>17002.125</v>
      </c>
      <c r="AD186" s="7" cm="1">
        <f t="array" ref="AD186">SUMPRODUCT(--(SUM(G186,AC186)&gt;PARAMETRELER!$D$21:$D$24), (SUM(G186,AC186)-PARAMETRELER!$D$21:$D$24), {0.15;0.05;0.07;0.08})-SUM($H$2,H186)</f>
        <v>2550.3187499999999</v>
      </c>
      <c r="AE186" s="7">
        <f>PARAMETRELER!$D$9</f>
        <v>2550.3187499999999</v>
      </c>
      <c r="AF186" s="7">
        <f t="shared" si="561"/>
        <v>34004.25</v>
      </c>
      <c r="AG186" s="7">
        <f t="shared" si="562"/>
        <v>17002.125</v>
      </c>
      <c r="AH186" s="7">
        <f t="shared" si="563"/>
        <v>20002.5</v>
      </c>
      <c r="AI186" s="5">
        <f>PARAMETRELER!$D$6</f>
        <v>20002.5</v>
      </c>
      <c r="AJ186" s="7">
        <f t="shared" si="503"/>
        <v>0</v>
      </c>
      <c r="AK186" s="7">
        <f>IF(Y186&lt;=PARAMETRELER!$D$6,0,AJ186*0.00759)</f>
        <v>0</v>
      </c>
      <c r="AL186" s="20">
        <f t="shared" si="564"/>
        <v>17002.125</v>
      </c>
      <c r="AM186" s="21">
        <f t="shared" si="565"/>
        <v>4100.5124999999998</v>
      </c>
      <c r="AN186" s="21">
        <f t="shared" si="566"/>
        <v>400.05</v>
      </c>
      <c r="AO186" s="20">
        <f t="shared" si="567"/>
        <v>24503.0625</v>
      </c>
      <c r="AP186" s="44">
        <f t="shared" si="568"/>
        <v>1000.125</v>
      </c>
      <c r="AQ186" s="45">
        <f t="shared" si="569"/>
        <v>23502.9375</v>
      </c>
      <c r="AS186" s="2">
        <v>184</v>
      </c>
      <c r="AT186" s="2" t="str">
        <f t="shared" si="570"/>
        <v xml:space="preserve"> AD SOYAD 184</v>
      </c>
      <c r="AU186" s="7">
        <f t="shared" si="571"/>
        <v>20002.5</v>
      </c>
      <c r="AV186" s="11">
        <f>PARAMETRELER!$D$4</f>
        <v>150018.75</v>
      </c>
      <c r="AW186" s="7">
        <f t="shared" si="572"/>
        <v>2800.3500000000004</v>
      </c>
      <c r="AX186" s="7">
        <f t="shared" si="573"/>
        <v>200.02500000000001</v>
      </c>
      <c r="AY186" s="7">
        <f t="shared" si="574"/>
        <v>17002.125</v>
      </c>
      <c r="AZ186" s="7" cm="1">
        <f t="array" ref="AZ186">SUMPRODUCT(--(SUM(G186,AC186,AY186)&gt;PARAMETRELER!$D$21:$D$24), (SUM(G186,AC186,AY186)-PARAMETRELER!$D$21:$D$24), {0.15;0.05;0.07;0.08})-SUM($H$2,H186,AD186)</f>
        <v>2550.3187499999995</v>
      </c>
      <c r="BA186" s="7">
        <f>PARAMETRELER!$D$10</f>
        <v>2550.3187499999995</v>
      </c>
      <c r="BB186" s="7">
        <f t="shared" si="575"/>
        <v>51006.375</v>
      </c>
      <c r="BC186" s="7">
        <f t="shared" si="576"/>
        <v>34004.25</v>
      </c>
      <c r="BD186" s="7">
        <f t="shared" si="577"/>
        <v>20002.5</v>
      </c>
      <c r="BE186" s="5">
        <f>PARAMETRELER!$D$6</f>
        <v>20002.5</v>
      </c>
      <c r="BF186" s="7">
        <f t="shared" si="504"/>
        <v>0</v>
      </c>
      <c r="BG186" s="7">
        <f>IF(AU186&lt;=PARAMETRELER!$D$6,0,BF186*0.00759)</f>
        <v>0</v>
      </c>
      <c r="BH186" s="20">
        <f t="shared" si="578"/>
        <v>17002.125</v>
      </c>
      <c r="BI186" s="21">
        <f t="shared" si="579"/>
        <v>4100.5124999999998</v>
      </c>
      <c r="BJ186" s="21">
        <f t="shared" si="580"/>
        <v>400.05</v>
      </c>
      <c r="BK186" s="20">
        <f t="shared" si="581"/>
        <v>24503.0625</v>
      </c>
      <c r="BL186" s="44">
        <f t="shared" si="582"/>
        <v>1000.125</v>
      </c>
      <c r="BM186" s="45">
        <f t="shared" si="583"/>
        <v>23502.9375</v>
      </c>
      <c r="BO186" s="2">
        <v>184</v>
      </c>
      <c r="BP186" s="2" t="str">
        <f t="shared" si="584"/>
        <v xml:space="preserve"> AD SOYAD 184</v>
      </c>
      <c r="BQ186" s="7">
        <f t="shared" si="585"/>
        <v>20002.5</v>
      </c>
      <c r="BR186" s="11">
        <f>PARAMETRELER!$D$4</f>
        <v>150018.75</v>
      </c>
      <c r="BS186" s="7">
        <f t="shared" si="586"/>
        <v>2800.3500000000004</v>
      </c>
      <c r="BT186" s="7">
        <f t="shared" si="587"/>
        <v>200.02500000000001</v>
      </c>
      <c r="BU186" s="7">
        <f t="shared" si="588"/>
        <v>17002.125</v>
      </c>
      <c r="BV186" s="7" cm="1">
        <f t="array" ref="BV186">SUMPRODUCT(--(SUM(G186,AC186,AY186,BU186)&gt;PARAMETRELER!$D$21:$D$24), (SUM(G186,AC186,AY186,BU186)-PARAMETRELER!$D$21:$D$24), {0.15;0.05;0.07;0.08})-SUM($H$2,H186,AD186,AZ186)</f>
        <v>2550.3187500000004</v>
      </c>
      <c r="BW186" s="7">
        <f>PARAMETRELER!$D$11</f>
        <v>2550.3187500000004</v>
      </c>
      <c r="BX186" s="7">
        <f t="shared" si="589"/>
        <v>68008.5</v>
      </c>
      <c r="BY186" s="7">
        <f t="shared" si="590"/>
        <v>51006.375</v>
      </c>
      <c r="BZ186" s="7">
        <f t="shared" si="591"/>
        <v>20002.5</v>
      </c>
      <c r="CA186" s="5">
        <f>PARAMETRELER!$D$6</f>
        <v>20002.5</v>
      </c>
      <c r="CB186" s="7">
        <f t="shared" si="505"/>
        <v>0</v>
      </c>
      <c r="CC186" s="7">
        <f>IF(BQ186&lt;=PARAMETRELER!$D$6,0,CB186*0.00759)</f>
        <v>0</v>
      </c>
      <c r="CD186" s="20">
        <f t="shared" si="592"/>
        <v>17002.125</v>
      </c>
      <c r="CE186" s="21">
        <f t="shared" si="593"/>
        <v>4100.5124999999998</v>
      </c>
      <c r="CF186" s="21">
        <f t="shared" si="594"/>
        <v>400.05</v>
      </c>
      <c r="CG186" s="20">
        <f t="shared" si="595"/>
        <v>24503.0625</v>
      </c>
      <c r="CH186" s="44">
        <f t="shared" si="596"/>
        <v>1000.125</v>
      </c>
      <c r="CI186" s="45">
        <f t="shared" si="597"/>
        <v>23502.9375</v>
      </c>
      <c r="CK186" s="2">
        <v>184</v>
      </c>
      <c r="CL186" s="2" t="str">
        <f t="shared" si="598"/>
        <v xml:space="preserve"> AD SOYAD 184</v>
      </c>
      <c r="CM186" s="7">
        <f t="shared" si="599"/>
        <v>20002.5</v>
      </c>
      <c r="CN186" s="11">
        <f>PARAMETRELER!$D$4</f>
        <v>150018.75</v>
      </c>
      <c r="CO186" s="7">
        <f t="shared" si="600"/>
        <v>2800.3500000000004</v>
      </c>
      <c r="CP186" s="7">
        <f t="shared" si="601"/>
        <v>200.02500000000001</v>
      </c>
      <c r="CQ186" s="7">
        <f t="shared" si="602"/>
        <v>17002.125</v>
      </c>
      <c r="CR186" s="7" cm="1">
        <f t="array" ref="CR186">SUMPRODUCT(--(SUM(G186,AC186,AY186,BU186,CQ186)&gt;PARAMETRELER!$D$21:$D$24), (SUM(G186,AC186,AY186,BU186,CQ186)-PARAMETRELER!$D$21:$D$24), {0.15;0.05;0.07;0.08})-SUM($H$2,H186,AD186,AZ186,BV186)</f>
        <v>2550.3187500000004</v>
      </c>
      <c r="CS186" s="7">
        <f>PARAMETRELER!$D$12</f>
        <v>2550.3187500000004</v>
      </c>
      <c r="CT186" s="7">
        <f t="shared" si="603"/>
        <v>85010.625</v>
      </c>
      <c r="CU186" s="7">
        <f t="shared" si="604"/>
        <v>68008.5</v>
      </c>
      <c r="CV186" s="7">
        <f t="shared" si="605"/>
        <v>20002.5</v>
      </c>
      <c r="CW186" s="5">
        <f>PARAMETRELER!$D$6</f>
        <v>20002.5</v>
      </c>
      <c r="CX186" s="7">
        <f t="shared" si="506"/>
        <v>0</v>
      </c>
      <c r="CY186" s="7">
        <f>IF(CM186&lt;=PARAMETRELER!$D$6,0,CX186*0.00759)</f>
        <v>0</v>
      </c>
      <c r="CZ186" s="20">
        <f t="shared" si="606"/>
        <v>17002.125</v>
      </c>
      <c r="DA186" s="21">
        <f t="shared" si="607"/>
        <v>4100.5124999999998</v>
      </c>
      <c r="DB186" s="21">
        <f t="shared" si="608"/>
        <v>400.05</v>
      </c>
      <c r="DC186" s="20">
        <f t="shared" si="609"/>
        <v>24503.0625</v>
      </c>
      <c r="DD186" s="44">
        <f t="shared" si="610"/>
        <v>1000.125</v>
      </c>
      <c r="DE186" s="45">
        <f t="shared" si="611"/>
        <v>23502.9375</v>
      </c>
      <c r="DG186" s="2">
        <v>184</v>
      </c>
      <c r="DH186" s="2" t="str">
        <f t="shared" si="612"/>
        <v xml:space="preserve"> AD SOYAD 184</v>
      </c>
      <c r="DI186" s="7">
        <f t="shared" si="613"/>
        <v>20002.5</v>
      </c>
      <c r="DJ186" s="11">
        <f>PARAMETRELER!$D$4</f>
        <v>150018.75</v>
      </c>
      <c r="DK186" s="7">
        <f t="shared" si="614"/>
        <v>2800.3500000000004</v>
      </c>
      <c r="DL186" s="7">
        <f t="shared" si="615"/>
        <v>200.02500000000001</v>
      </c>
      <c r="DM186" s="7">
        <f t="shared" si="616"/>
        <v>17002.125</v>
      </c>
      <c r="DN186" s="7" cm="1">
        <f t="array" ref="DN186">SUMPRODUCT(--(SUM(G186,AC186,AY186,BU186,CQ186,DM186)&gt;PARAMETRELER!$D$21:$D$24), (SUM(G186,AC186,AY186,BU186,CQ186,DM186)-PARAMETRELER!$D$21:$D$24), {0.15;0.05;0.07;0.08})-SUM($H$2,H186,AD186,AZ186,BV186,CR186)</f>
        <v>2550.3187499999985</v>
      </c>
      <c r="DO186" s="7">
        <f>PARAMETRELER!$D$13</f>
        <v>2550.3187499999985</v>
      </c>
      <c r="DP186" s="7">
        <f t="shared" si="617"/>
        <v>102012.75</v>
      </c>
      <c r="DQ186" s="7">
        <f t="shared" si="618"/>
        <v>85010.625</v>
      </c>
      <c r="DR186" s="7">
        <f t="shared" si="619"/>
        <v>20002.5</v>
      </c>
      <c r="DS186" s="5">
        <f>PARAMETRELER!$D$6</f>
        <v>20002.5</v>
      </c>
      <c r="DT186" s="7">
        <f t="shared" si="507"/>
        <v>0</v>
      </c>
      <c r="DU186" s="7">
        <f>IF(DI186&lt;=PARAMETRELER!$D$6,0,DT186*0.00759)</f>
        <v>0</v>
      </c>
      <c r="DV186" s="20">
        <f t="shared" si="620"/>
        <v>17002.125</v>
      </c>
      <c r="DW186" s="21">
        <f t="shared" si="621"/>
        <v>4100.5124999999998</v>
      </c>
      <c r="DX186" s="21">
        <f t="shared" si="622"/>
        <v>400.05</v>
      </c>
      <c r="DY186" s="20">
        <f t="shared" si="623"/>
        <v>24503.0625</v>
      </c>
      <c r="DZ186" s="44">
        <f t="shared" si="624"/>
        <v>1000.125</v>
      </c>
      <c r="EA186" s="45">
        <f t="shared" si="625"/>
        <v>23502.9375</v>
      </c>
      <c r="EC186" s="2">
        <v>184</v>
      </c>
      <c r="ED186" s="2" t="str">
        <f t="shared" si="626"/>
        <v xml:space="preserve"> AD SOYAD 184</v>
      </c>
      <c r="EE186" s="7">
        <f t="shared" si="508"/>
        <v>20002.5</v>
      </c>
      <c r="EF186" s="11">
        <f>PARAMETRELER!$D$4</f>
        <v>150018.75</v>
      </c>
      <c r="EG186" s="7">
        <f t="shared" si="509"/>
        <v>2800.3500000000004</v>
      </c>
      <c r="EH186" s="7">
        <f t="shared" si="510"/>
        <v>200.02500000000001</v>
      </c>
      <c r="EI186" s="7">
        <f t="shared" si="511"/>
        <v>17002.125</v>
      </c>
      <c r="EJ186" s="7" cm="1">
        <f t="array" ref="EJ186">SUMPRODUCT(--(SUM(G186,AC186,AY186,BU186,CQ186,DM186,EI186)&gt;PARAMETRELER!$D$21:$D$24), (SUM(G186,AC186,AY186,BU186,CQ186,DM186,EI186)-PARAMETRELER!$D$21:$D$24), {0.15;0.05;0.07;0.08})-SUM($H$2,H186,AD186,AZ186,BV186,CR186,DN186)</f>
        <v>3001.0625000000036</v>
      </c>
      <c r="EK186" s="7">
        <f>PARAMETRELER!$D$14</f>
        <v>3001.0625000000036</v>
      </c>
      <c r="EL186" s="7">
        <f t="shared" si="512"/>
        <v>119014.875</v>
      </c>
      <c r="EM186" s="7">
        <f t="shared" si="513"/>
        <v>102012.75</v>
      </c>
      <c r="EN186" s="7">
        <f t="shared" si="514"/>
        <v>20002.5</v>
      </c>
      <c r="EO186" s="5">
        <f>PARAMETRELER!$D$6</f>
        <v>20002.5</v>
      </c>
      <c r="EP186" s="7">
        <f t="shared" si="515"/>
        <v>0</v>
      </c>
      <c r="EQ186" s="7">
        <f>IF(EE186&lt;=PARAMETRELER!$D$6,0,EP186*0.00759)</f>
        <v>0</v>
      </c>
      <c r="ER186" s="20">
        <f t="shared" si="627"/>
        <v>17002.125</v>
      </c>
      <c r="ES186" s="21">
        <f t="shared" si="628"/>
        <v>4100.5124999999998</v>
      </c>
      <c r="ET186" s="21">
        <f t="shared" si="629"/>
        <v>400.05</v>
      </c>
      <c r="EU186" s="20">
        <f t="shared" si="630"/>
        <v>24503.0625</v>
      </c>
      <c r="EV186" s="44">
        <f t="shared" si="631"/>
        <v>1000.125</v>
      </c>
      <c r="EW186" s="45">
        <f t="shared" si="632"/>
        <v>23502.9375</v>
      </c>
      <c r="EY186" s="2">
        <v>184</v>
      </c>
      <c r="EZ186" s="2" t="str">
        <f t="shared" si="633"/>
        <v xml:space="preserve"> AD SOYAD 184</v>
      </c>
      <c r="FA186" s="7">
        <f t="shared" si="516"/>
        <v>20002.5</v>
      </c>
      <c r="FB186" s="11">
        <f>PARAMETRELER!$D$4</f>
        <v>150018.75</v>
      </c>
      <c r="FC186" s="7">
        <f t="shared" si="517"/>
        <v>2800.3500000000004</v>
      </c>
      <c r="FD186" s="7">
        <f t="shared" si="518"/>
        <v>200.02500000000001</v>
      </c>
      <c r="FE186" s="7">
        <f t="shared" si="519"/>
        <v>17002.125</v>
      </c>
      <c r="FF186" s="7" cm="1">
        <f t="array" ref="FF186">SUMPRODUCT(--(SUM(G186,AC186,AY186,BU186,CQ186,DM186,EI186,FE186)&gt;PARAMETRELER!$D$21:$D$24), (SUM(G186,AC186,AY186,BU186,CQ186,DM186,EI186,FE186)-PARAMETRELER!$D$21:$D$24), {0.15;0.05;0.07;0.08})-SUM($H$2,H186,AD186,AZ186,BV186,CR186,DN186,EJ186)</f>
        <v>3400.4249999999956</v>
      </c>
      <c r="FG186" s="7">
        <f>PARAMETRELER!$D$15</f>
        <v>3400.4249999999956</v>
      </c>
      <c r="FH186" s="7">
        <f t="shared" si="520"/>
        <v>136017</v>
      </c>
      <c r="FI186" s="7">
        <f t="shared" si="521"/>
        <v>119014.875</v>
      </c>
      <c r="FJ186" s="7">
        <f t="shared" si="522"/>
        <v>20002.5</v>
      </c>
      <c r="FK186" s="5">
        <f>PARAMETRELER!$D$6</f>
        <v>20002.5</v>
      </c>
      <c r="FL186" s="7">
        <f t="shared" si="523"/>
        <v>0</v>
      </c>
      <c r="FM186" s="7">
        <f>IF(FA186&lt;=PARAMETRELER!$D$6,0,FL186*0.00759)</f>
        <v>0</v>
      </c>
      <c r="FN186" s="20">
        <f t="shared" si="634"/>
        <v>17002.125</v>
      </c>
      <c r="FO186" s="21">
        <f t="shared" si="635"/>
        <v>4100.5124999999998</v>
      </c>
      <c r="FP186" s="21">
        <f t="shared" si="636"/>
        <v>400.05</v>
      </c>
      <c r="FQ186" s="20">
        <f t="shared" si="637"/>
        <v>24503.0625</v>
      </c>
      <c r="FR186" s="44">
        <f t="shared" si="638"/>
        <v>1000.125</v>
      </c>
      <c r="FS186" s="45">
        <f t="shared" si="639"/>
        <v>23502.9375</v>
      </c>
      <c r="FU186" s="2">
        <v>184</v>
      </c>
      <c r="FV186" s="2" t="str">
        <f t="shared" si="640"/>
        <v xml:space="preserve"> AD SOYAD 184</v>
      </c>
      <c r="FW186" s="7">
        <f t="shared" si="524"/>
        <v>20002.5</v>
      </c>
      <c r="FX186" s="11">
        <f>PARAMETRELER!$D$4</f>
        <v>150018.75</v>
      </c>
      <c r="FY186" s="7">
        <f t="shared" si="525"/>
        <v>2800.3500000000004</v>
      </c>
      <c r="FZ186" s="7">
        <f t="shared" si="526"/>
        <v>200.02500000000001</v>
      </c>
      <c r="GA186" s="7">
        <f t="shared" si="527"/>
        <v>17002.125</v>
      </c>
      <c r="GB186" s="7" cm="1">
        <f t="array" ref="GB186">SUMPRODUCT(--(SUM(G186,AC186,AY186,BU186,CQ186,DM186,EI186,FE186,GA186)&gt;PARAMETRELER!$D$21:$D$24), (SUM(G186,AC186,AY186,BU186,CQ186,DM186,EI186,FE186,GA186)-PARAMETRELER!$D$21:$D$24), {0.15;0.05;0.07;0.08})-SUM($H$2,H186,AD186,AZ186,BV186,CR186,DN186,EJ186,FF186)</f>
        <v>3400.4249999999993</v>
      </c>
      <c r="GC186" s="7">
        <f>PARAMETRELER!$D$16</f>
        <v>3400.4249999999993</v>
      </c>
      <c r="GD186" s="7">
        <f t="shared" si="528"/>
        <v>153019.125</v>
      </c>
      <c r="GE186" s="7">
        <f t="shared" si="529"/>
        <v>136017</v>
      </c>
      <c r="GF186" s="7">
        <f t="shared" si="530"/>
        <v>20002.5</v>
      </c>
      <c r="GG186" s="5">
        <f>PARAMETRELER!$D$6</f>
        <v>20002.5</v>
      </c>
      <c r="GH186" s="7">
        <f t="shared" si="531"/>
        <v>0</v>
      </c>
      <c r="GI186" s="7">
        <f>IF(FW186&lt;=PARAMETRELER!$D$6,0,GH186*0.00759)</f>
        <v>0</v>
      </c>
      <c r="GJ186" s="20">
        <f t="shared" si="641"/>
        <v>17002.125</v>
      </c>
      <c r="GK186" s="21">
        <f t="shared" si="642"/>
        <v>4100.5124999999998</v>
      </c>
      <c r="GL186" s="21">
        <f t="shared" si="643"/>
        <v>400.05</v>
      </c>
      <c r="GM186" s="20">
        <f t="shared" si="644"/>
        <v>24503.0625</v>
      </c>
      <c r="GN186" s="44">
        <f t="shared" si="645"/>
        <v>1000.125</v>
      </c>
      <c r="GO186" s="45">
        <f t="shared" si="646"/>
        <v>23502.9375</v>
      </c>
      <c r="GQ186" s="2">
        <v>184</v>
      </c>
      <c r="GR186" s="2" t="str">
        <f t="shared" si="647"/>
        <v xml:space="preserve"> AD SOYAD 184</v>
      </c>
      <c r="GS186" s="7">
        <f t="shared" si="532"/>
        <v>20002.5</v>
      </c>
      <c r="GT186" s="11">
        <f>PARAMETRELER!$D$4</f>
        <v>150018.75</v>
      </c>
      <c r="GU186" s="7">
        <f t="shared" si="533"/>
        <v>2800.3500000000004</v>
      </c>
      <c r="GV186" s="7">
        <f t="shared" si="534"/>
        <v>200.02500000000001</v>
      </c>
      <c r="GW186" s="7">
        <f t="shared" si="535"/>
        <v>17002.125</v>
      </c>
      <c r="GX186" s="7" cm="1">
        <f t="array" ref="GX186">SUMPRODUCT(--(SUM(G186,AC186,AY186,BU186,CQ186,DM186,EI186,FE186,GA186,GW186)&gt;PARAMETRELER!$D$21:$D$24), (SUM(G186,AC186,AY186,BU186,CQ186,DM186,EI186,FE186,GA186,GW186)-PARAMETRELER!$D$21:$D$24), {0.15;0.05;0.07;0.08})-SUM($H$2,H186,AD186,AZ186,BV186,CR186,DN186,EJ186,FF186,GB186)</f>
        <v>3400.4250000000029</v>
      </c>
      <c r="GY186" s="7">
        <f>PARAMETRELER!$D$17</f>
        <v>3400.4250000000029</v>
      </c>
      <c r="GZ186" s="7">
        <f t="shared" si="536"/>
        <v>170021.25</v>
      </c>
      <c r="HA186" s="7">
        <f t="shared" si="537"/>
        <v>153019.125</v>
      </c>
      <c r="HB186" s="7">
        <f t="shared" si="538"/>
        <v>20002.5</v>
      </c>
      <c r="HC186" s="5">
        <f>PARAMETRELER!$D$6</f>
        <v>20002.5</v>
      </c>
      <c r="HD186" s="7">
        <f t="shared" si="539"/>
        <v>0</v>
      </c>
      <c r="HE186" s="7">
        <f>IF(GS186&lt;=PARAMETRELER!$D$6,0,HD186*0.00759)</f>
        <v>0</v>
      </c>
      <c r="HF186" s="20">
        <f t="shared" si="648"/>
        <v>17002.125</v>
      </c>
      <c r="HG186" s="21">
        <f t="shared" si="649"/>
        <v>4100.5124999999998</v>
      </c>
      <c r="HH186" s="21">
        <f t="shared" si="650"/>
        <v>400.05</v>
      </c>
      <c r="HI186" s="20">
        <f t="shared" si="651"/>
        <v>24503.0625</v>
      </c>
      <c r="HJ186" s="44">
        <f t="shared" si="652"/>
        <v>1000.125</v>
      </c>
      <c r="HK186" s="45">
        <f t="shared" si="653"/>
        <v>23502.9375</v>
      </c>
      <c r="HM186" s="2">
        <v>184</v>
      </c>
      <c r="HN186" s="2" t="str">
        <f t="shared" si="654"/>
        <v xml:space="preserve"> AD SOYAD 184</v>
      </c>
      <c r="HO186" s="7">
        <f t="shared" si="540"/>
        <v>20002.5</v>
      </c>
      <c r="HP186" s="11">
        <f>PARAMETRELER!$D$4</f>
        <v>150018.75</v>
      </c>
      <c r="HQ186" s="7">
        <f t="shared" si="541"/>
        <v>2800.3500000000004</v>
      </c>
      <c r="HR186" s="7">
        <f t="shared" si="542"/>
        <v>200.02500000000001</v>
      </c>
      <c r="HS186" s="7">
        <f t="shared" si="543"/>
        <v>17002.125</v>
      </c>
      <c r="HT186" s="7" cm="1">
        <f t="array" ref="HT186">SUMPRODUCT(--(SUM(G186,AC186,AY186,BU186,CQ186,DM186,EI186,FE186,GA186,GW186,HS186)&gt;PARAMETRELER!$D$21:$D$24), (SUM(G186,AC186,AY186,BU186,CQ186,DM186,EI186,FE186,GA186,GW186,HS186)-PARAMETRELER!$D$21:$D$24), {0.15;0.05;0.07;0.08})-SUM($H$2,H186,AD186,AZ186,BV186,CR186,DN186,EJ186,FF186,GB186,GX186)</f>
        <v>3400.4249999999993</v>
      </c>
      <c r="HU186" s="7">
        <f>PARAMETRELER!$D$18</f>
        <v>3400.4249999999993</v>
      </c>
      <c r="HV186" s="7">
        <f t="shared" si="544"/>
        <v>187023.375</v>
      </c>
      <c r="HW186" s="7">
        <f t="shared" si="545"/>
        <v>170021.25</v>
      </c>
      <c r="HX186" s="7">
        <f t="shared" si="546"/>
        <v>20002.5</v>
      </c>
      <c r="HY186" s="5">
        <f>PARAMETRELER!$D$6</f>
        <v>20002.5</v>
      </c>
      <c r="HZ186" s="7">
        <f t="shared" si="547"/>
        <v>0</v>
      </c>
      <c r="IA186" s="7">
        <f>IF(HO186&lt;=PARAMETRELER!$D$6,0,HZ186*0.00759)</f>
        <v>0</v>
      </c>
      <c r="IB186" s="20">
        <f t="shared" si="655"/>
        <v>17002.125</v>
      </c>
      <c r="IC186" s="21">
        <f t="shared" si="656"/>
        <v>4100.5124999999998</v>
      </c>
      <c r="ID186" s="21">
        <f t="shared" si="657"/>
        <v>400.05</v>
      </c>
      <c r="IE186" s="20">
        <f t="shared" si="658"/>
        <v>24503.0625</v>
      </c>
      <c r="IF186" s="44">
        <f t="shared" si="659"/>
        <v>1000.125</v>
      </c>
      <c r="IG186" s="45">
        <f t="shared" si="660"/>
        <v>23502.9375</v>
      </c>
      <c r="II186" s="2">
        <v>184</v>
      </c>
      <c r="IJ186" s="2" t="str">
        <f t="shared" si="661"/>
        <v xml:space="preserve"> AD SOYAD 184</v>
      </c>
      <c r="IK186" s="7">
        <f t="shared" si="548"/>
        <v>20002.5</v>
      </c>
      <c r="IL186" s="11">
        <f>PARAMETRELER!$D$4</f>
        <v>150018.75</v>
      </c>
      <c r="IM186" s="7">
        <f t="shared" si="549"/>
        <v>2800.3500000000004</v>
      </c>
      <c r="IN186" s="7">
        <f t="shared" si="550"/>
        <v>200.02500000000001</v>
      </c>
      <c r="IO186" s="7">
        <f t="shared" si="551"/>
        <v>17002.125</v>
      </c>
      <c r="IP186" s="7" cm="1">
        <f t="array" ref="IP186">SUMPRODUCT(--(SUM(G186,AC186,AY186,BU186,CQ186,DM186,EI186,FE186,GA186,GW186,HS186,IO186)&gt;PARAMETRELER!$D$21:$D$24), (SUM(G186,AC186,AY186,BU186,CQ186,DM186,EI186,FE186,GA186,GW186,HS186,IO186)-PARAMETRELER!$D$21:$D$24), {0.15;0.05;0.07;0.08})-SUM($H$2,H186,AD186,AZ186,BV186,CR186,DN186,EJ186,FF186,GB186,GX186,HT186)</f>
        <v>3400.4249999999993</v>
      </c>
      <c r="IQ186" s="7">
        <f>PARAMETRELER!$D$19</f>
        <v>3400.4249999999993</v>
      </c>
      <c r="IR186" s="7">
        <f t="shared" si="552"/>
        <v>204025.5</v>
      </c>
      <c r="IS186" s="7">
        <f t="shared" si="553"/>
        <v>187023.375</v>
      </c>
      <c r="IT186" s="7">
        <f t="shared" si="554"/>
        <v>20002.5</v>
      </c>
      <c r="IU186" s="5">
        <f>PARAMETRELER!$D$6</f>
        <v>20002.5</v>
      </c>
      <c r="IV186" s="7">
        <f t="shared" si="555"/>
        <v>0</v>
      </c>
      <c r="IW186" s="7">
        <f>IF(IK186&lt;=PARAMETRELER!$D$6,0,IV186*0.00759)</f>
        <v>0</v>
      </c>
      <c r="IX186" s="20">
        <f t="shared" si="662"/>
        <v>17002.125</v>
      </c>
      <c r="IY186" s="21">
        <f t="shared" si="663"/>
        <v>4100.5124999999998</v>
      </c>
      <c r="IZ186" s="21">
        <f t="shared" si="664"/>
        <v>400.05</v>
      </c>
      <c r="JA186" s="20">
        <f t="shared" si="665"/>
        <v>24503.0625</v>
      </c>
      <c r="JB186" s="44">
        <f t="shared" si="666"/>
        <v>1000.125</v>
      </c>
      <c r="JC186" s="45">
        <f t="shared" si="667"/>
        <v>23502.9375</v>
      </c>
    </row>
    <row r="187" spans="1:263" ht="15.6" x14ac:dyDescent="0.3">
      <c r="A187" s="3">
        <v>185</v>
      </c>
      <c r="B187" s="3" t="str">
        <f>'YILLIK MALİYET RAPORU'!B187</f>
        <v xml:space="preserve"> AD SOYAD 185</v>
      </c>
      <c r="C187" s="4">
        <f>'YILLIK MALİYET RAPORU'!C187</f>
        <v>20002.5</v>
      </c>
      <c r="D187" s="4">
        <f>PARAMETRELER!$D$4</f>
        <v>150018.75</v>
      </c>
      <c r="E187" s="4">
        <f t="shared" si="491"/>
        <v>2800.3500000000004</v>
      </c>
      <c r="F187" s="4">
        <f t="shared" si="492"/>
        <v>200.02500000000001</v>
      </c>
      <c r="G187" s="4">
        <f t="shared" si="493"/>
        <v>17002.125</v>
      </c>
      <c r="H187" s="4" cm="1">
        <f t="array" ref="H187">SUMPRODUCT(--(SUM(G187:G187)&gt;PARAMETRELER!$D$21:$D$24), (SUM(G187:G187)-PARAMETRELER!$D$21:$D$24), {0.15;0.05;0.07;0.08})-SUM($H$2:$H$2)</f>
        <v>2550.3187499999999</v>
      </c>
      <c r="I187" s="4">
        <f>PARAMETRELER!$D$8</f>
        <v>2550.3187499999999</v>
      </c>
      <c r="J187" s="4">
        <f t="shared" si="556"/>
        <v>17002.125</v>
      </c>
      <c r="K187" s="4">
        <v>0</v>
      </c>
      <c r="L187" s="4">
        <f t="shared" si="494"/>
        <v>20002.5</v>
      </c>
      <c r="M187" s="4">
        <f>PARAMETRELER!$D$6</f>
        <v>20002.5</v>
      </c>
      <c r="N187" s="4">
        <f t="shared" si="502"/>
        <v>0</v>
      </c>
      <c r="O187" s="4">
        <f>IF(C187&lt;=PARAMETRELER!$D$6,0,N187*0.00759)</f>
        <v>0</v>
      </c>
      <c r="P187" s="20">
        <f t="shared" si="495"/>
        <v>17002.125</v>
      </c>
      <c r="Q187" s="21">
        <f t="shared" si="496"/>
        <v>4100.5124999999998</v>
      </c>
      <c r="R187" s="21">
        <f t="shared" si="497"/>
        <v>400.05</v>
      </c>
      <c r="S187" s="22">
        <f t="shared" si="498"/>
        <v>24503.0625</v>
      </c>
      <c r="T187" s="44">
        <f t="shared" si="499"/>
        <v>1000.125</v>
      </c>
      <c r="U187" s="45">
        <f t="shared" si="557"/>
        <v>23502.9375</v>
      </c>
      <c r="W187" s="3">
        <v>185</v>
      </c>
      <c r="X187" s="3" t="str">
        <f t="shared" si="500"/>
        <v xml:space="preserve"> AD SOYAD 185</v>
      </c>
      <c r="Y187" s="4">
        <f t="shared" si="501"/>
        <v>20002.5</v>
      </c>
      <c r="Z187" s="4">
        <f>PARAMETRELER!$D$4</f>
        <v>150018.75</v>
      </c>
      <c r="AA187" s="4">
        <f t="shared" si="558"/>
        <v>2800.3500000000004</v>
      </c>
      <c r="AB187" s="4">
        <f t="shared" si="559"/>
        <v>200.02500000000001</v>
      </c>
      <c r="AC187" s="4">
        <f t="shared" si="560"/>
        <v>17002.125</v>
      </c>
      <c r="AD187" s="4" cm="1">
        <f t="array" ref="AD187">SUMPRODUCT(--(SUM(G187,AC187)&gt;PARAMETRELER!$D$21:$D$24), (SUM(G187,AC187)-PARAMETRELER!$D$21:$D$24), {0.15;0.05;0.07;0.08})-SUM($H$2,H187)</f>
        <v>2550.3187499999999</v>
      </c>
      <c r="AE187" s="4">
        <f>PARAMETRELER!$D$9</f>
        <v>2550.3187499999999</v>
      </c>
      <c r="AF187" s="4">
        <f t="shared" si="561"/>
        <v>34004.25</v>
      </c>
      <c r="AG187" s="4">
        <f t="shared" si="562"/>
        <v>17002.125</v>
      </c>
      <c r="AH187" s="4">
        <f t="shared" si="563"/>
        <v>20002.5</v>
      </c>
      <c r="AI187" s="4">
        <f>PARAMETRELER!$D$6</f>
        <v>20002.5</v>
      </c>
      <c r="AJ187" s="4">
        <f t="shared" si="503"/>
        <v>0</v>
      </c>
      <c r="AK187" s="4">
        <f>IF(Y187&lt;=PARAMETRELER!$D$6,0,AJ187*0.00759)</f>
        <v>0</v>
      </c>
      <c r="AL187" s="20">
        <f t="shared" si="564"/>
        <v>17002.125</v>
      </c>
      <c r="AM187" s="21">
        <f t="shared" si="565"/>
        <v>4100.5124999999998</v>
      </c>
      <c r="AN187" s="21">
        <f t="shared" si="566"/>
        <v>400.05</v>
      </c>
      <c r="AO187" s="22">
        <f t="shared" si="567"/>
        <v>24503.0625</v>
      </c>
      <c r="AP187" s="44">
        <f t="shared" si="568"/>
        <v>1000.125</v>
      </c>
      <c r="AQ187" s="45">
        <f t="shared" si="569"/>
        <v>23502.9375</v>
      </c>
      <c r="AS187" s="3">
        <v>185</v>
      </c>
      <c r="AT187" s="3" t="str">
        <f t="shared" si="570"/>
        <v xml:space="preserve"> AD SOYAD 185</v>
      </c>
      <c r="AU187" s="4">
        <f t="shared" si="571"/>
        <v>20002.5</v>
      </c>
      <c r="AV187" s="4">
        <f>PARAMETRELER!$D$4</f>
        <v>150018.75</v>
      </c>
      <c r="AW187" s="4">
        <f t="shared" si="572"/>
        <v>2800.3500000000004</v>
      </c>
      <c r="AX187" s="4">
        <f t="shared" si="573"/>
        <v>200.02500000000001</v>
      </c>
      <c r="AY187" s="4">
        <f t="shared" si="574"/>
        <v>17002.125</v>
      </c>
      <c r="AZ187" s="4" cm="1">
        <f t="array" ref="AZ187">SUMPRODUCT(--(SUM(G187,AC187,AY187)&gt;PARAMETRELER!$D$21:$D$24), (SUM(G187,AC187,AY187)-PARAMETRELER!$D$21:$D$24), {0.15;0.05;0.07;0.08})-SUM($H$2,H187,AD187)</f>
        <v>2550.3187499999995</v>
      </c>
      <c r="BA187" s="4">
        <f>PARAMETRELER!$D$10</f>
        <v>2550.3187499999995</v>
      </c>
      <c r="BB187" s="4">
        <f t="shared" si="575"/>
        <v>51006.375</v>
      </c>
      <c r="BC187" s="4">
        <f t="shared" si="576"/>
        <v>34004.25</v>
      </c>
      <c r="BD187" s="4">
        <f t="shared" si="577"/>
        <v>20002.5</v>
      </c>
      <c r="BE187" s="4">
        <f>PARAMETRELER!$D$6</f>
        <v>20002.5</v>
      </c>
      <c r="BF187" s="4">
        <f t="shared" si="504"/>
        <v>0</v>
      </c>
      <c r="BG187" s="4">
        <f>IF(AU187&lt;=PARAMETRELER!$D$6,0,BF187*0.00759)</f>
        <v>0</v>
      </c>
      <c r="BH187" s="20">
        <f t="shared" si="578"/>
        <v>17002.125</v>
      </c>
      <c r="BI187" s="21">
        <f t="shared" si="579"/>
        <v>4100.5124999999998</v>
      </c>
      <c r="BJ187" s="21">
        <f t="shared" si="580"/>
        <v>400.05</v>
      </c>
      <c r="BK187" s="22">
        <f t="shared" si="581"/>
        <v>24503.0625</v>
      </c>
      <c r="BL187" s="44">
        <f t="shared" si="582"/>
        <v>1000.125</v>
      </c>
      <c r="BM187" s="45">
        <f t="shared" si="583"/>
        <v>23502.9375</v>
      </c>
      <c r="BO187" s="3">
        <v>185</v>
      </c>
      <c r="BP187" s="3" t="str">
        <f t="shared" si="584"/>
        <v xml:space="preserve"> AD SOYAD 185</v>
      </c>
      <c r="BQ187" s="4">
        <f t="shared" si="585"/>
        <v>20002.5</v>
      </c>
      <c r="BR187" s="4">
        <f>PARAMETRELER!$D$4</f>
        <v>150018.75</v>
      </c>
      <c r="BS187" s="4">
        <f t="shared" si="586"/>
        <v>2800.3500000000004</v>
      </c>
      <c r="BT187" s="4">
        <f t="shared" si="587"/>
        <v>200.02500000000001</v>
      </c>
      <c r="BU187" s="4">
        <f t="shared" si="588"/>
        <v>17002.125</v>
      </c>
      <c r="BV187" s="4" cm="1">
        <f t="array" ref="BV187">SUMPRODUCT(--(SUM(G187,AC187,AY187,BU187)&gt;PARAMETRELER!$D$21:$D$24), (SUM(G187,AC187,AY187,BU187)-PARAMETRELER!$D$21:$D$24), {0.15;0.05;0.07;0.08})-SUM($H$2,H187,AD187,AZ187)</f>
        <v>2550.3187500000004</v>
      </c>
      <c r="BW187" s="4">
        <f>PARAMETRELER!$D$11</f>
        <v>2550.3187500000004</v>
      </c>
      <c r="BX187" s="4">
        <f t="shared" si="589"/>
        <v>68008.5</v>
      </c>
      <c r="BY187" s="4">
        <f t="shared" si="590"/>
        <v>51006.375</v>
      </c>
      <c r="BZ187" s="4">
        <f t="shared" si="591"/>
        <v>20002.5</v>
      </c>
      <c r="CA187" s="4">
        <f>PARAMETRELER!$D$6</f>
        <v>20002.5</v>
      </c>
      <c r="CB187" s="4">
        <f t="shared" si="505"/>
        <v>0</v>
      </c>
      <c r="CC187" s="4">
        <f>IF(BQ187&lt;=PARAMETRELER!$D$6,0,CB187*0.00759)</f>
        <v>0</v>
      </c>
      <c r="CD187" s="20">
        <f t="shared" si="592"/>
        <v>17002.125</v>
      </c>
      <c r="CE187" s="21">
        <f t="shared" si="593"/>
        <v>4100.5124999999998</v>
      </c>
      <c r="CF187" s="21">
        <f t="shared" si="594"/>
        <v>400.05</v>
      </c>
      <c r="CG187" s="22">
        <f t="shared" si="595"/>
        <v>24503.0625</v>
      </c>
      <c r="CH187" s="44">
        <f t="shared" si="596"/>
        <v>1000.125</v>
      </c>
      <c r="CI187" s="45">
        <f t="shared" si="597"/>
        <v>23502.9375</v>
      </c>
      <c r="CK187" s="3">
        <v>185</v>
      </c>
      <c r="CL187" s="3" t="str">
        <f t="shared" si="598"/>
        <v xml:space="preserve"> AD SOYAD 185</v>
      </c>
      <c r="CM187" s="4">
        <f t="shared" si="599"/>
        <v>20002.5</v>
      </c>
      <c r="CN187" s="4">
        <f>PARAMETRELER!$D$4</f>
        <v>150018.75</v>
      </c>
      <c r="CO187" s="4">
        <f t="shared" si="600"/>
        <v>2800.3500000000004</v>
      </c>
      <c r="CP187" s="4">
        <f t="shared" si="601"/>
        <v>200.02500000000001</v>
      </c>
      <c r="CQ187" s="4">
        <f t="shared" si="602"/>
        <v>17002.125</v>
      </c>
      <c r="CR187" s="4" cm="1">
        <f t="array" ref="CR187">SUMPRODUCT(--(SUM(G187,AC187,AY187,BU187,CQ187)&gt;PARAMETRELER!$D$21:$D$24), (SUM(G187,AC187,AY187,BU187,CQ187)-PARAMETRELER!$D$21:$D$24), {0.15;0.05;0.07;0.08})-SUM($H$2,H187,AD187,AZ187,BV187)</f>
        <v>2550.3187500000004</v>
      </c>
      <c r="CS187" s="4">
        <f>PARAMETRELER!$D$12</f>
        <v>2550.3187500000004</v>
      </c>
      <c r="CT187" s="4">
        <f t="shared" si="603"/>
        <v>85010.625</v>
      </c>
      <c r="CU187" s="4">
        <f t="shared" si="604"/>
        <v>68008.5</v>
      </c>
      <c r="CV187" s="4">
        <f t="shared" si="605"/>
        <v>20002.5</v>
      </c>
      <c r="CW187" s="4">
        <f>PARAMETRELER!$D$6</f>
        <v>20002.5</v>
      </c>
      <c r="CX187" s="4">
        <f t="shared" si="506"/>
        <v>0</v>
      </c>
      <c r="CY187" s="4">
        <f>IF(CM187&lt;=PARAMETRELER!$D$6,0,CX187*0.00759)</f>
        <v>0</v>
      </c>
      <c r="CZ187" s="20">
        <f t="shared" si="606"/>
        <v>17002.125</v>
      </c>
      <c r="DA187" s="21">
        <f t="shared" si="607"/>
        <v>4100.5124999999998</v>
      </c>
      <c r="DB187" s="21">
        <f t="shared" si="608"/>
        <v>400.05</v>
      </c>
      <c r="DC187" s="22">
        <f t="shared" si="609"/>
        <v>24503.0625</v>
      </c>
      <c r="DD187" s="44">
        <f t="shared" si="610"/>
        <v>1000.125</v>
      </c>
      <c r="DE187" s="45">
        <f t="shared" si="611"/>
        <v>23502.9375</v>
      </c>
      <c r="DG187" s="3">
        <v>185</v>
      </c>
      <c r="DH187" s="3" t="str">
        <f t="shared" si="612"/>
        <v xml:space="preserve"> AD SOYAD 185</v>
      </c>
      <c r="DI187" s="4">
        <f t="shared" si="613"/>
        <v>20002.5</v>
      </c>
      <c r="DJ187" s="4">
        <f>PARAMETRELER!$D$4</f>
        <v>150018.75</v>
      </c>
      <c r="DK187" s="4">
        <f t="shared" si="614"/>
        <v>2800.3500000000004</v>
      </c>
      <c r="DL187" s="4">
        <f t="shared" si="615"/>
        <v>200.02500000000001</v>
      </c>
      <c r="DM187" s="4">
        <f t="shared" si="616"/>
        <v>17002.125</v>
      </c>
      <c r="DN187" s="4" cm="1">
        <f t="array" ref="DN187">SUMPRODUCT(--(SUM(G187,AC187,AY187,BU187,CQ187,DM187)&gt;PARAMETRELER!$D$21:$D$24), (SUM(G187,AC187,AY187,BU187,CQ187,DM187)-PARAMETRELER!$D$21:$D$24), {0.15;0.05;0.07;0.08})-SUM($H$2,H187,AD187,AZ187,BV187,CR187)</f>
        <v>2550.3187499999985</v>
      </c>
      <c r="DO187" s="4">
        <f>PARAMETRELER!$D$13</f>
        <v>2550.3187499999985</v>
      </c>
      <c r="DP187" s="4">
        <f t="shared" si="617"/>
        <v>102012.75</v>
      </c>
      <c r="DQ187" s="4">
        <f t="shared" si="618"/>
        <v>85010.625</v>
      </c>
      <c r="DR187" s="4">
        <f t="shared" si="619"/>
        <v>20002.5</v>
      </c>
      <c r="DS187" s="4">
        <f>PARAMETRELER!$D$6</f>
        <v>20002.5</v>
      </c>
      <c r="DT187" s="4">
        <f t="shared" si="507"/>
        <v>0</v>
      </c>
      <c r="DU187" s="4">
        <f>IF(DI187&lt;=PARAMETRELER!$D$6,0,DT187*0.00759)</f>
        <v>0</v>
      </c>
      <c r="DV187" s="20">
        <f t="shared" si="620"/>
        <v>17002.125</v>
      </c>
      <c r="DW187" s="21">
        <f t="shared" si="621"/>
        <v>4100.5124999999998</v>
      </c>
      <c r="DX187" s="21">
        <f t="shared" si="622"/>
        <v>400.05</v>
      </c>
      <c r="DY187" s="22">
        <f t="shared" si="623"/>
        <v>24503.0625</v>
      </c>
      <c r="DZ187" s="44">
        <f t="shared" si="624"/>
        <v>1000.125</v>
      </c>
      <c r="EA187" s="45">
        <f t="shared" si="625"/>
        <v>23502.9375</v>
      </c>
      <c r="EC187" s="3">
        <v>185</v>
      </c>
      <c r="ED187" s="3" t="str">
        <f t="shared" si="626"/>
        <v xml:space="preserve"> AD SOYAD 185</v>
      </c>
      <c r="EE187" s="4">
        <f t="shared" si="508"/>
        <v>20002.5</v>
      </c>
      <c r="EF187" s="4">
        <f>PARAMETRELER!$D$4</f>
        <v>150018.75</v>
      </c>
      <c r="EG187" s="4">
        <f t="shared" si="509"/>
        <v>2800.3500000000004</v>
      </c>
      <c r="EH187" s="4">
        <f t="shared" si="510"/>
        <v>200.02500000000001</v>
      </c>
      <c r="EI187" s="4">
        <f t="shared" si="511"/>
        <v>17002.125</v>
      </c>
      <c r="EJ187" s="4" cm="1">
        <f t="array" ref="EJ187">SUMPRODUCT(--(SUM(G187,AC187,AY187,BU187,CQ187,DM187,EI187)&gt;PARAMETRELER!$D$21:$D$24), (SUM(G187,AC187,AY187,BU187,CQ187,DM187,EI187)-PARAMETRELER!$D$21:$D$24), {0.15;0.05;0.07;0.08})-SUM($H$2,H187,AD187,AZ187,BV187,CR187,DN187)</f>
        <v>3001.0625000000036</v>
      </c>
      <c r="EK187" s="4">
        <f>PARAMETRELER!$D$14</f>
        <v>3001.0625000000036</v>
      </c>
      <c r="EL187" s="4">
        <f t="shared" si="512"/>
        <v>119014.875</v>
      </c>
      <c r="EM187" s="4">
        <f t="shared" si="513"/>
        <v>102012.75</v>
      </c>
      <c r="EN187" s="4">
        <f t="shared" si="514"/>
        <v>20002.5</v>
      </c>
      <c r="EO187" s="4">
        <f>PARAMETRELER!$D$6</f>
        <v>20002.5</v>
      </c>
      <c r="EP187" s="4">
        <f t="shared" si="515"/>
        <v>0</v>
      </c>
      <c r="EQ187" s="4">
        <f>IF(EE187&lt;=PARAMETRELER!$D$6,0,EP187*0.00759)</f>
        <v>0</v>
      </c>
      <c r="ER187" s="20">
        <f t="shared" si="627"/>
        <v>17002.125</v>
      </c>
      <c r="ES187" s="21">
        <f t="shared" si="628"/>
        <v>4100.5124999999998</v>
      </c>
      <c r="ET187" s="21">
        <f t="shared" si="629"/>
        <v>400.05</v>
      </c>
      <c r="EU187" s="22">
        <f t="shared" si="630"/>
        <v>24503.0625</v>
      </c>
      <c r="EV187" s="44">
        <f t="shared" si="631"/>
        <v>1000.125</v>
      </c>
      <c r="EW187" s="45">
        <f t="shared" si="632"/>
        <v>23502.9375</v>
      </c>
      <c r="EY187" s="3">
        <v>185</v>
      </c>
      <c r="EZ187" s="3" t="str">
        <f t="shared" si="633"/>
        <v xml:space="preserve"> AD SOYAD 185</v>
      </c>
      <c r="FA187" s="4">
        <f t="shared" si="516"/>
        <v>20002.5</v>
      </c>
      <c r="FB187" s="4">
        <f>PARAMETRELER!$D$4</f>
        <v>150018.75</v>
      </c>
      <c r="FC187" s="4">
        <f t="shared" si="517"/>
        <v>2800.3500000000004</v>
      </c>
      <c r="FD187" s="4">
        <f t="shared" si="518"/>
        <v>200.02500000000001</v>
      </c>
      <c r="FE187" s="4">
        <f t="shared" si="519"/>
        <v>17002.125</v>
      </c>
      <c r="FF187" s="4" cm="1">
        <f t="array" ref="FF187">SUMPRODUCT(--(SUM(G187,AC187,AY187,BU187,CQ187,DM187,EI187,FE187)&gt;PARAMETRELER!$D$21:$D$24), (SUM(G187,AC187,AY187,BU187,CQ187,DM187,EI187,FE187)-PARAMETRELER!$D$21:$D$24), {0.15;0.05;0.07;0.08})-SUM($H$2,H187,AD187,AZ187,BV187,CR187,DN187,EJ187)</f>
        <v>3400.4249999999956</v>
      </c>
      <c r="FG187" s="4">
        <f>PARAMETRELER!$D$15</f>
        <v>3400.4249999999956</v>
      </c>
      <c r="FH187" s="4">
        <f t="shared" si="520"/>
        <v>136017</v>
      </c>
      <c r="FI187" s="4">
        <f t="shared" si="521"/>
        <v>119014.875</v>
      </c>
      <c r="FJ187" s="4">
        <f t="shared" si="522"/>
        <v>20002.5</v>
      </c>
      <c r="FK187" s="4">
        <f>PARAMETRELER!$D$6</f>
        <v>20002.5</v>
      </c>
      <c r="FL187" s="4">
        <f t="shared" si="523"/>
        <v>0</v>
      </c>
      <c r="FM187" s="4">
        <f>IF(FA187&lt;=PARAMETRELER!$D$6,0,FL187*0.00759)</f>
        <v>0</v>
      </c>
      <c r="FN187" s="20">
        <f t="shared" si="634"/>
        <v>17002.125</v>
      </c>
      <c r="FO187" s="21">
        <f t="shared" si="635"/>
        <v>4100.5124999999998</v>
      </c>
      <c r="FP187" s="21">
        <f t="shared" si="636"/>
        <v>400.05</v>
      </c>
      <c r="FQ187" s="22">
        <f t="shared" si="637"/>
        <v>24503.0625</v>
      </c>
      <c r="FR187" s="44">
        <f t="shared" si="638"/>
        <v>1000.125</v>
      </c>
      <c r="FS187" s="45">
        <f t="shared" si="639"/>
        <v>23502.9375</v>
      </c>
      <c r="FU187" s="3">
        <v>185</v>
      </c>
      <c r="FV187" s="3" t="str">
        <f t="shared" si="640"/>
        <v xml:space="preserve"> AD SOYAD 185</v>
      </c>
      <c r="FW187" s="4">
        <f t="shared" si="524"/>
        <v>20002.5</v>
      </c>
      <c r="FX187" s="4">
        <f>PARAMETRELER!$D$4</f>
        <v>150018.75</v>
      </c>
      <c r="FY187" s="4">
        <f t="shared" si="525"/>
        <v>2800.3500000000004</v>
      </c>
      <c r="FZ187" s="4">
        <f t="shared" si="526"/>
        <v>200.02500000000001</v>
      </c>
      <c r="GA187" s="4">
        <f t="shared" si="527"/>
        <v>17002.125</v>
      </c>
      <c r="GB187" s="4" cm="1">
        <f t="array" ref="GB187">SUMPRODUCT(--(SUM(G187,AC187,AY187,BU187,CQ187,DM187,EI187,FE187,GA187)&gt;PARAMETRELER!$D$21:$D$24), (SUM(G187,AC187,AY187,BU187,CQ187,DM187,EI187,FE187,GA187)-PARAMETRELER!$D$21:$D$24), {0.15;0.05;0.07;0.08})-SUM($H$2,H187,AD187,AZ187,BV187,CR187,DN187,EJ187,FF187)</f>
        <v>3400.4249999999993</v>
      </c>
      <c r="GC187" s="4">
        <f>PARAMETRELER!$D$16</f>
        <v>3400.4249999999993</v>
      </c>
      <c r="GD187" s="4">
        <f t="shared" si="528"/>
        <v>153019.125</v>
      </c>
      <c r="GE187" s="4">
        <f t="shared" si="529"/>
        <v>136017</v>
      </c>
      <c r="GF187" s="4">
        <f t="shared" si="530"/>
        <v>20002.5</v>
      </c>
      <c r="GG187" s="4">
        <f>PARAMETRELER!$D$6</f>
        <v>20002.5</v>
      </c>
      <c r="GH187" s="4">
        <f t="shared" si="531"/>
        <v>0</v>
      </c>
      <c r="GI187" s="4">
        <f>IF(FW187&lt;=PARAMETRELER!$D$6,0,GH187*0.00759)</f>
        <v>0</v>
      </c>
      <c r="GJ187" s="20">
        <f t="shared" si="641"/>
        <v>17002.125</v>
      </c>
      <c r="GK187" s="21">
        <f t="shared" si="642"/>
        <v>4100.5124999999998</v>
      </c>
      <c r="GL187" s="21">
        <f t="shared" si="643"/>
        <v>400.05</v>
      </c>
      <c r="GM187" s="22">
        <f t="shared" si="644"/>
        <v>24503.0625</v>
      </c>
      <c r="GN187" s="44">
        <f t="shared" si="645"/>
        <v>1000.125</v>
      </c>
      <c r="GO187" s="45">
        <f t="shared" si="646"/>
        <v>23502.9375</v>
      </c>
      <c r="GQ187" s="3">
        <v>185</v>
      </c>
      <c r="GR187" s="3" t="str">
        <f t="shared" si="647"/>
        <v xml:space="preserve"> AD SOYAD 185</v>
      </c>
      <c r="GS187" s="4">
        <f t="shared" si="532"/>
        <v>20002.5</v>
      </c>
      <c r="GT187" s="4">
        <f>PARAMETRELER!$D$4</f>
        <v>150018.75</v>
      </c>
      <c r="GU187" s="4">
        <f t="shared" si="533"/>
        <v>2800.3500000000004</v>
      </c>
      <c r="GV187" s="4">
        <f t="shared" si="534"/>
        <v>200.02500000000001</v>
      </c>
      <c r="GW187" s="4">
        <f t="shared" si="535"/>
        <v>17002.125</v>
      </c>
      <c r="GX187" s="4" cm="1">
        <f t="array" ref="GX187">SUMPRODUCT(--(SUM(G187,AC187,AY187,BU187,CQ187,DM187,EI187,FE187,GA187,GW187)&gt;PARAMETRELER!$D$21:$D$24), (SUM(G187,AC187,AY187,BU187,CQ187,DM187,EI187,FE187,GA187,GW187)-PARAMETRELER!$D$21:$D$24), {0.15;0.05;0.07;0.08})-SUM($H$2,H187,AD187,AZ187,BV187,CR187,DN187,EJ187,FF187,GB187)</f>
        <v>3400.4250000000029</v>
      </c>
      <c r="GY187" s="4">
        <f>PARAMETRELER!$D$17</f>
        <v>3400.4250000000029</v>
      </c>
      <c r="GZ187" s="4">
        <f t="shared" si="536"/>
        <v>170021.25</v>
      </c>
      <c r="HA187" s="4">
        <f t="shared" si="537"/>
        <v>153019.125</v>
      </c>
      <c r="HB187" s="4">
        <f t="shared" si="538"/>
        <v>20002.5</v>
      </c>
      <c r="HC187" s="4">
        <f>PARAMETRELER!$D$6</f>
        <v>20002.5</v>
      </c>
      <c r="HD187" s="4">
        <f t="shared" si="539"/>
        <v>0</v>
      </c>
      <c r="HE187" s="4">
        <f>IF(GS187&lt;=PARAMETRELER!$D$6,0,HD187*0.00759)</f>
        <v>0</v>
      </c>
      <c r="HF187" s="20">
        <f t="shared" si="648"/>
        <v>17002.125</v>
      </c>
      <c r="HG187" s="21">
        <f t="shared" si="649"/>
        <v>4100.5124999999998</v>
      </c>
      <c r="HH187" s="21">
        <f t="shared" si="650"/>
        <v>400.05</v>
      </c>
      <c r="HI187" s="22">
        <f t="shared" si="651"/>
        <v>24503.0625</v>
      </c>
      <c r="HJ187" s="44">
        <f t="shared" si="652"/>
        <v>1000.125</v>
      </c>
      <c r="HK187" s="45">
        <f t="shared" si="653"/>
        <v>23502.9375</v>
      </c>
      <c r="HM187" s="3">
        <v>185</v>
      </c>
      <c r="HN187" s="3" t="str">
        <f t="shared" si="654"/>
        <v xml:space="preserve"> AD SOYAD 185</v>
      </c>
      <c r="HO187" s="4">
        <f t="shared" si="540"/>
        <v>20002.5</v>
      </c>
      <c r="HP187" s="4">
        <f>PARAMETRELER!$D$4</f>
        <v>150018.75</v>
      </c>
      <c r="HQ187" s="4">
        <f t="shared" si="541"/>
        <v>2800.3500000000004</v>
      </c>
      <c r="HR187" s="4">
        <f t="shared" si="542"/>
        <v>200.02500000000001</v>
      </c>
      <c r="HS187" s="4">
        <f t="shared" si="543"/>
        <v>17002.125</v>
      </c>
      <c r="HT187" s="4" cm="1">
        <f t="array" ref="HT187">SUMPRODUCT(--(SUM(G187,AC187,AY187,BU187,CQ187,DM187,EI187,FE187,GA187,GW187,HS187)&gt;PARAMETRELER!$D$21:$D$24), (SUM(G187,AC187,AY187,BU187,CQ187,DM187,EI187,FE187,GA187,GW187,HS187)-PARAMETRELER!$D$21:$D$24), {0.15;0.05;0.07;0.08})-SUM($H$2,H187,AD187,AZ187,BV187,CR187,DN187,EJ187,FF187,GB187,GX187)</f>
        <v>3400.4249999999993</v>
      </c>
      <c r="HU187" s="4">
        <f>PARAMETRELER!$D$18</f>
        <v>3400.4249999999993</v>
      </c>
      <c r="HV187" s="4">
        <f t="shared" si="544"/>
        <v>187023.375</v>
      </c>
      <c r="HW187" s="4">
        <f t="shared" si="545"/>
        <v>170021.25</v>
      </c>
      <c r="HX187" s="4">
        <f t="shared" si="546"/>
        <v>20002.5</v>
      </c>
      <c r="HY187" s="4">
        <f>PARAMETRELER!$D$6</f>
        <v>20002.5</v>
      </c>
      <c r="HZ187" s="4">
        <f t="shared" si="547"/>
        <v>0</v>
      </c>
      <c r="IA187" s="4">
        <f>IF(HO187&lt;=PARAMETRELER!$D$6,0,HZ187*0.00759)</f>
        <v>0</v>
      </c>
      <c r="IB187" s="20">
        <f t="shared" si="655"/>
        <v>17002.125</v>
      </c>
      <c r="IC187" s="21">
        <f t="shared" si="656"/>
        <v>4100.5124999999998</v>
      </c>
      <c r="ID187" s="21">
        <f t="shared" si="657"/>
        <v>400.05</v>
      </c>
      <c r="IE187" s="22">
        <f t="shared" si="658"/>
        <v>24503.0625</v>
      </c>
      <c r="IF187" s="44">
        <f t="shared" si="659"/>
        <v>1000.125</v>
      </c>
      <c r="IG187" s="45">
        <f t="shared" si="660"/>
        <v>23502.9375</v>
      </c>
      <c r="II187" s="3">
        <v>185</v>
      </c>
      <c r="IJ187" s="3" t="str">
        <f t="shared" si="661"/>
        <v xml:space="preserve"> AD SOYAD 185</v>
      </c>
      <c r="IK187" s="4">
        <f t="shared" si="548"/>
        <v>20002.5</v>
      </c>
      <c r="IL187" s="4">
        <f>PARAMETRELER!$D$4</f>
        <v>150018.75</v>
      </c>
      <c r="IM187" s="4">
        <f t="shared" si="549"/>
        <v>2800.3500000000004</v>
      </c>
      <c r="IN187" s="4">
        <f t="shared" si="550"/>
        <v>200.02500000000001</v>
      </c>
      <c r="IO187" s="4">
        <f t="shared" si="551"/>
        <v>17002.125</v>
      </c>
      <c r="IP187" s="4" cm="1">
        <f t="array" ref="IP187">SUMPRODUCT(--(SUM(G187,AC187,AY187,BU187,CQ187,DM187,EI187,FE187,GA187,GW187,HS187,IO187)&gt;PARAMETRELER!$D$21:$D$24), (SUM(G187,AC187,AY187,BU187,CQ187,DM187,EI187,FE187,GA187,GW187,HS187,IO187)-PARAMETRELER!$D$21:$D$24), {0.15;0.05;0.07;0.08})-SUM($H$2,H187,AD187,AZ187,BV187,CR187,DN187,EJ187,FF187,GB187,GX187,HT187)</f>
        <v>3400.4249999999993</v>
      </c>
      <c r="IQ187" s="4">
        <f>PARAMETRELER!$D$19</f>
        <v>3400.4249999999993</v>
      </c>
      <c r="IR187" s="4">
        <f t="shared" si="552"/>
        <v>204025.5</v>
      </c>
      <c r="IS187" s="4">
        <f t="shared" si="553"/>
        <v>187023.375</v>
      </c>
      <c r="IT187" s="4">
        <f t="shared" si="554"/>
        <v>20002.5</v>
      </c>
      <c r="IU187" s="4">
        <f>PARAMETRELER!$D$6</f>
        <v>20002.5</v>
      </c>
      <c r="IV187" s="4">
        <f t="shared" si="555"/>
        <v>0</v>
      </c>
      <c r="IW187" s="4">
        <f>IF(IK187&lt;=PARAMETRELER!$D$6,0,IV187*0.00759)</f>
        <v>0</v>
      </c>
      <c r="IX187" s="20">
        <f t="shared" si="662"/>
        <v>17002.125</v>
      </c>
      <c r="IY187" s="21">
        <f t="shared" si="663"/>
        <v>4100.5124999999998</v>
      </c>
      <c r="IZ187" s="21">
        <f t="shared" si="664"/>
        <v>400.05</v>
      </c>
      <c r="JA187" s="22">
        <f t="shared" si="665"/>
        <v>24503.0625</v>
      </c>
      <c r="JB187" s="44">
        <f t="shared" si="666"/>
        <v>1000.125</v>
      </c>
      <c r="JC187" s="45">
        <f t="shared" si="667"/>
        <v>23502.9375</v>
      </c>
    </row>
    <row r="188" spans="1:263" ht="15.6" x14ac:dyDescent="0.3">
      <c r="A188" s="2">
        <v>186</v>
      </c>
      <c r="B188" s="2" t="str">
        <f>'YILLIK MALİYET RAPORU'!B188</f>
        <v xml:space="preserve"> AD SOYAD 186</v>
      </c>
      <c r="C188" s="7">
        <f>'YILLIK MALİYET RAPORU'!C188</f>
        <v>20002.5</v>
      </c>
      <c r="D188" s="11">
        <f>PARAMETRELER!$D$4</f>
        <v>150018.75</v>
      </c>
      <c r="E188" s="7">
        <f t="shared" si="491"/>
        <v>2800.3500000000004</v>
      </c>
      <c r="F188" s="7">
        <f t="shared" si="492"/>
        <v>200.02500000000001</v>
      </c>
      <c r="G188" s="7">
        <f t="shared" si="493"/>
        <v>17002.125</v>
      </c>
      <c r="H188" s="7" cm="1">
        <f t="array" ref="H188">SUMPRODUCT(--(SUM(G188:G188)&gt;PARAMETRELER!$D$21:$D$24), (SUM(G188:G188)-PARAMETRELER!$D$21:$D$24), {0.15;0.05;0.07;0.08})-SUM($H$2:$H$2)</f>
        <v>2550.3187499999999</v>
      </c>
      <c r="I188" s="7">
        <f>PARAMETRELER!$D$8</f>
        <v>2550.3187499999999</v>
      </c>
      <c r="J188" s="7">
        <f t="shared" si="556"/>
        <v>17002.125</v>
      </c>
      <c r="K188" s="7">
        <v>0</v>
      </c>
      <c r="L188" s="7">
        <f t="shared" si="494"/>
        <v>20002.5</v>
      </c>
      <c r="M188" s="5">
        <f>PARAMETRELER!$D$6</f>
        <v>20002.5</v>
      </c>
      <c r="N188" s="7">
        <f t="shared" si="502"/>
        <v>0</v>
      </c>
      <c r="O188" s="7">
        <f>IF(C188&lt;=PARAMETRELER!$D$6,0,N188*0.00759)</f>
        <v>0</v>
      </c>
      <c r="P188" s="20">
        <f t="shared" si="495"/>
        <v>17002.125</v>
      </c>
      <c r="Q188" s="21">
        <f t="shared" si="496"/>
        <v>4100.5124999999998</v>
      </c>
      <c r="R188" s="21">
        <f t="shared" si="497"/>
        <v>400.05</v>
      </c>
      <c r="S188" s="20">
        <f t="shared" si="498"/>
        <v>24503.0625</v>
      </c>
      <c r="T188" s="44">
        <f t="shared" si="499"/>
        <v>1000.125</v>
      </c>
      <c r="U188" s="45">
        <f t="shared" si="557"/>
        <v>23502.9375</v>
      </c>
      <c r="W188" s="2">
        <v>186</v>
      </c>
      <c r="X188" s="2" t="str">
        <f t="shared" si="500"/>
        <v xml:space="preserve"> AD SOYAD 186</v>
      </c>
      <c r="Y188" s="7">
        <f t="shared" si="501"/>
        <v>20002.5</v>
      </c>
      <c r="Z188" s="11">
        <f>PARAMETRELER!$D$4</f>
        <v>150018.75</v>
      </c>
      <c r="AA188" s="7">
        <f t="shared" si="558"/>
        <v>2800.3500000000004</v>
      </c>
      <c r="AB188" s="7">
        <f t="shared" si="559"/>
        <v>200.02500000000001</v>
      </c>
      <c r="AC188" s="7">
        <f t="shared" si="560"/>
        <v>17002.125</v>
      </c>
      <c r="AD188" s="7" cm="1">
        <f t="array" ref="AD188">SUMPRODUCT(--(SUM(G188,AC188)&gt;PARAMETRELER!$D$21:$D$24), (SUM(G188,AC188)-PARAMETRELER!$D$21:$D$24), {0.15;0.05;0.07;0.08})-SUM($H$2,H188)</f>
        <v>2550.3187499999999</v>
      </c>
      <c r="AE188" s="7">
        <f>PARAMETRELER!$D$9</f>
        <v>2550.3187499999999</v>
      </c>
      <c r="AF188" s="7">
        <f t="shared" si="561"/>
        <v>34004.25</v>
      </c>
      <c r="AG188" s="7">
        <f t="shared" si="562"/>
        <v>17002.125</v>
      </c>
      <c r="AH188" s="7">
        <f t="shared" si="563"/>
        <v>20002.5</v>
      </c>
      <c r="AI188" s="5">
        <f>PARAMETRELER!$D$6</f>
        <v>20002.5</v>
      </c>
      <c r="AJ188" s="7">
        <f t="shared" si="503"/>
        <v>0</v>
      </c>
      <c r="AK188" s="7">
        <f>IF(Y188&lt;=PARAMETRELER!$D$6,0,AJ188*0.00759)</f>
        <v>0</v>
      </c>
      <c r="AL188" s="20">
        <f t="shared" si="564"/>
        <v>17002.125</v>
      </c>
      <c r="AM188" s="21">
        <f t="shared" si="565"/>
        <v>4100.5124999999998</v>
      </c>
      <c r="AN188" s="21">
        <f t="shared" si="566"/>
        <v>400.05</v>
      </c>
      <c r="AO188" s="20">
        <f t="shared" si="567"/>
        <v>24503.0625</v>
      </c>
      <c r="AP188" s="44">
        <f t="shared" si="568"/>
        <v>1000.125</v>
      </c>
      <c r="AQ188" s="45">
        <f t="shared" si="569"/>
        <v>23502.9375</v>
      </c>
      <c r="AS188" s="2">
        <v>186</v>
      </c>
      <c r="AT188" s="2" t="str">
        <f t="shared" si="570"/>
        <v xml:space="preserve"> AD SOYAD 186</v>
      </c>
      <c r="AU188" s="7">
        <f t="shared" si="571"/>
        <v>20002.5</v>
      </c>
      <c r="AV188" s="11">
        <f>PARAMETRELER!$D$4</f>
        <v>150018.75</v>
      </c>
      <c r="AW188" s="7">
        <f t="shared" si="572"/>
        <v>2800.3500000000004</v>
      </c>
      <c r="AX188" s="7">
        <f t="shared" si="573"/>
        <v>200.02500000000001</v>
      </c>
      <c r="AY188" s="7">
        <f t="shared" si="574"/>
        <v>17002.125</v>
      </c>
      <c r="AZ188" s="7" cm="1">
        <f t="array" ref="AZ188">SUMPRODUCT(--(SUM(G188,AC188,AY188)&gt;PARAMETRELER!$D$21:$D$24), (SUM(G188,AC188,AY188)-PARAMETRELER!$D$21:$D$24), {0.15;0.05;0.07;0.08})-SUM($H$2,H188,AD188)</f>
        <v>2550.3187499999995</v>
      </c>
      <c r="BA188" s="7">
        <f>PARAMETRELER!$D$10</f>
        <v>2550.3187499999995</v>
      </c>
      <c r="BB188" s="7">
        <f t="shared" si="575"/>
        <v>51006.375</v>
      </c>
      <c r="BC188" s="7">
        <f t="shared" si="576"/>
        <v>34004.25</v>
      </c>
      <c r="BD188" s="7">
        <f t="shared" si="577"/>
        <v>20002.5</v>
      </c>
      <c r="BE188" s="5">
        <f>PARAMETRELER!$D$6</f>
        <v>20002.5</v>
      </c>
      <c r="BF188" s="7">
        <f t="shared" si="504"/>
        <v>0</v>
      </c>
      <c r="BG188" s="7">
        <f>IF(AU188&lt;=PARAMETRELER!$D$6,0,BF188*0.00759)</f>
        <v>0</v>
      </c>
      <c r="BH188" s="20">
        <f t="shared" si="578"/>
        <v>17002.125</v>
      </c>
      <c r="BI188" s="21">
        <f t="shared" si="579"/>
        <v>4100.5124999999998</v>
      </c>
      <c r="BJ188" s="21">
        <f t="shared" si="580"/>
        <v>400.05</v>
      </c>
      <c r="BK188" s="20">
        <f t="shared" si="581"/>
        <v>24503.0625</v>
      </c>
      <c r="BL188" s="44">
        <f t="shared" si="582"/>
        <v>1000.125</v>
      </c>
      <c r="BM188" s="45">
        <f t="shared" si="583"/>
        <v>23502.9375</v>
      </c>
      <c r="BO188" s="2">
        <v>186</v>
      </c>
      <c r="BP188" s="2" t="str">
        <f t="shared" si="584"/>
        <v xml:space="preserve"> AD SOYAD 186</v>
      </c>
      <c r="BQ188" s="7">
        <f t="shared" si="585"/>
        <v>20002.5</v>
      </c>
      <c r="BR188" s="11">
        <f>PARAMETRELER!$D$4</f>
        <v>150018.75</v>
      </c>
      <c r="BS188" s="7">
        <f t="shared" si="586"/>
        <v>2800.3500000000004</v>
      </c>
      <c r="BT188" s="7">
        <f t="shared" si="587"/>
        <v>200.02500000000001</v>
      </c>
      <c r="BU188" s="7">
        <f t="shared" si="588"/>
        <v>17002.125</v>
      </c>
      <c r="BV188" s="7" cm="1">
        <f t="array" ref="BV188">SUMPRODUCT(--(SUM(G188,AC188,AY188,BU188)&gt;PARAMETRELER!$D$21:$D$24), (SUM(G188,AC188,AY188,BU188)-PARAMETRELER!$D$21:$D$24), {0.15;0.05;0.07;0.08})-SUM($H$2,H188,AD188,AZ188)</f>
        <v>2550.3187500000004</v>
      </c>
      <c r="BW188" s="7">
        <f>PARAMETRELER!$D$11</f>
        <v>2550.3187500000004</v>
      </c>
      <c r="BX188" s="7">
        <f t="shared" si="589"/>
        <v>68008.5</v>
      </c>
      <c r="BY188" s="7">
        <f t="shared" si="590"/>
        <v>51006.375</v>
      </c>
      <c r="BZ188" s="7">
        <f t="shared" si="591"/>
        <v>20002.5</v>
      </c>
      <c r="CA188" s="5">
        <f>PARAMETRELER!$D$6</f>
        <v>20002.5</v>
      </c>
      <c r="CB188" s="7">
        <f t="shared" si="505"/>
        <v>0</v>
      </c>
      <c r="CC188" s="7">
        <f>IF(BQ188&lt;=PARAMETRELER!$D$6,0,CB188*0.00759)</f>
        <v>0</v>
      </c>
      <c r="CD188" s="20">
        <f t="shared" si="592"/>
        <v>17002.125</v>
      </c>
      <c r="CE188" s="21">
        <f t="shared" si="593"/>
        <v>4100.5124999999998</v>
      </c>
      <c r="CF188" s="21">
        <f t="shared" si="594"/>
        <v>400.05</v>
      </c>
      <c r="CG188" s="20">
        <f t="shared" si="595"/>
        <v>24503.0625</v>
      </c>
      <c r="CH188" s="44">
        <f t="shared" si="596"/>
        <v>1000.125</v>
      </c>
      <c r="CI188" s="45">
        <f t="shared" si="597"/>
        <v>23502.9375</v>
      </c>
      <c r="CK188" s="2">
        <v>186</v>
      </c>
      <c r="CL188" s="2" t="str">
        <f t="shared" si="598"/>
        <v xml:space="preserve"> AD SOYAD 186</v>
      </c>
      <c r="CM188" s="7">
        <f t="shared" si="599"/>
        <v>20002.5</v>
      </c>
      <c r="CN188" s="11">
        <f>PARAMETRELER!$D$4</f>
        <v>150018.75</v>
      </c>
      <c r="CO188" s="7">
        <f t="shared" si="600"/>
        <v>2800.3500000000004</v>
      </c>
      <c r="CP188" s="7">
        <f t="shared" si="601"/>
        <v>200.02500000000001</v>
      </c>
      <c r="CQ188" s="7">
        <f t="shared" si="602"/>
        <v>17002.125</v>
      </c>
      <c r="CR188" s="7" cm="1">
        <f t="array" ref="CR188">SUMPRODUCT(--(SUM(G188,AC188,AY188,BU188,CQ188)&gt;PARAMETRELER!$D$21:$D$24), (SUM(G188,AC188,AY188,BU188,CQ188)-PARAMETRELER!$D$21:$D$24), {0.15;0.05;0.07;0.08})-SUM($H$2,H188,AD188,AZ188,BV188)</f>
        <v>2550.3187500000004</v>
      </c>
      <c r="CS188" s="7">
        <f>PARAMETRELER!$D$12</f>
        <v>2550.3187500000004</v>
      </c>
      <c r="CT188" s="7">
        <f t="shared" si="603"/>
        <v>85010.625</v>
      </c>
      <c r="CU188" s="7">
        <f t="shared" si="604"/>
        <v>68008.5</v>
      </c>
      <c r="CV188" s="7">
        <f t="shared" si="605"/>
        <v>20002.5</v>
      </c>
      <c r="CW188" s="5">
        <f>PARAMETRELER!$D$6</f>
        <v>20002.5</v>
      </c>
      <c r="CX188" s="7">
        <f t="shared" si="506"/>
        <v>0</v>
      </c>
      <c r="CY188" s="7">
        <f>IF(CM188&lt;=PARAMETRELER!$D$6,0,CX188*0.00759)</f>
        <v>0</v>
      </c>
      <c r="CZ188" s="20">
        <f t="shared" si="606"/>
        <v>17002.125</v>
      </c>
      <c r="DA188" s="21">
        <f t="shared" si="607"/>
        <v>4100.5124999999998</v>
      </c>
      <c r="DB188" s="21">
        <f t="shared" si="608"/>
        <v>400.05</v>
      </c>
      <c r="DC188" s="20">
        <f t="shared" si="609"/>
        <v>24503.0625</v>
      </c>
      <c r="DD188" s="44">
        <f t="shared" si="610"/>
        <v>1000.125</v>
      </c>
      <c r="DE188" s="45">
        <f t="shared" si="611"/>
        <v>23502.9375</v>
      </c>
      <c r="DG188" s="2">
        <v>186</v>
      </c>
      <c r="DH188" s="2" t="str">
        <f t="shared" si="612"/>
        <v xml:space="preserve"> AD SOYAD 186</v>
      </c>
      <c r="DI188" s="7">
        <f t="shared" si="613"/>
        <v>20002.5</v>
      </c>
      <c r="DJ188" s="11">
        <f>PARAMETRELER!$D$4</f>
        <v>150018.75</v>
      </c>
      <c r="DK188" s="7">
        <f t="shared" si="614"/>
        <v>2800.3500000000004</v>
      </c>
      <c r="DL188" s="7">
        <f t="shared" si="615"/>
        <v>200.02500000000001</v>
      </c>
      <c r="DM188" s="7">
        <f t="shared" si="616"/>
        <v>17002.125</v>
      </c>
      <c r="DN188" s="7" cm="1">
        <f t="array" ref="DN188">SUMPRODUCT(--(SUM(G188,AC188,AY188,BU188,CQ188,DM188)&gt;PARAMETRELER!$D$21:$D$24), (SUM(G188,AC188,AY188,BU188,CQ188,DM188)-PARAMETRELER!$D$21:$D$24), {0.15;0.05;0.07;0.08})-SUM($H$2,H188,AD188,AZ188,BV188,CR188)</f>
        <v>2550.3187499999985</v>
      </c>
      <c r="DO188" s="7">
        <f>PARAMETRELER!$D$13</f>
        <v>2550.3187499999985</v>
      </c>
      <c r="DP188" s="7">
        <f t="shared" si="617"/>
        <v>102012.75</v>
      </c>
      <c r="DQ188" s="7">
        <f t="shared" si="618"/>
        <v>85010.625</v>
      </c>
      <c r="DR188" s="7">
        <f t="shared" si="619"/>
        <v>20002.5</v>
      </c>
      <c r="DS188" s="5">
        <f>PARAMETRELER!$D$6</f>
        <v>20002.5</v>
      </c>
      <c r="DT188" s="7">
        <f t="shared" si="507"/>
        <v>0</v>
      </c>
      <c r="DU188" s="7">
        <f>IF(DI188&lt;=PARAMETRELER!$D$6,0,DT188*0.00759)</f>
        <v>0</v>
      </c>
      <c r="DV188" s="20">
        <f t="shared" si="620"/>
        <v>17002.125</v>
      </c>
      <c r="DW188" s="21">
        <f t="shared" si="621"/>
        <v>4100.5124999999998</v>
      </c>
      <c r="DX188" s="21">
        <f t="shared" si="622"/>
        <v>400.05</v>
      </c>
      <c r="DY188" s="20">
        <f t="shared" si="623"/>
        <v>24503.0625</v>
      </c>
      <c r="DZ188" s="44">
        <f t="shared" si="624"/>
        <v>1000.125</v>
      </c>
      <c r="EA188" s="45">
        <f t="shared" si="625"/>
        <v>23502.9375</v>
      </c>
      <c r="EC188" s="2">
        <v>186</v>
      </c>
      <c r="ED188" s="2" t="str">
        <f t="shared" si="626"/>
        <v xml:space="preserve"> AD SOYAD 186</v>
      </c>
      <c r="EE188" s="7">
        <f t="shared" si="508"/>
        <v>20002.5</v>
      </c>
      <c r="EF188" s="11">
        <f>PARAMETRELER!$D$4</f>
        <v>150018.75</v>
      </c>
      <c r="EG188" s="7">
        <f t="shared" si="509"/>
        <v>2800.3500000000004</v>
      </c>
      <c r="EH188" s="7">
        <f t="shared" si="510"/>
        <v>200.02500000000001</v>
      </c>
      <c r="EI188" s="7">
        <f t="shared" si="511"/>
        <v>17002.125</v>
      </c>
      <c r="EJ188" s="7" cm="1">
        <f t="array" ref="EJ188">SUMPRODUCT(--(SUM(G188,AC188,AY188,BU188,CQ188,DM188,EI188)&gt;PARAMETRELER!$D$21:$D$24), (SUM(G188,AC188,AY188,BU188,CQ188,DM188,EI188)-PARAMETRELER!$D$21:$D$24), {0.15;0.05;0.07;0.08})-SUM($H$2,H188,AD188,AZ188,BV188,CR188,DN188)</f>
        <v>3001.0625000000036</v>
      </c>
      <c r="EK188" s="7">
        <f>PARAMETRELER!$D$14</f>
        <v>3001.0625000000036</v>
      </c>
      <c r="EL188" s="7">
        <f t="shared" si="512"/>
        <v>119014.875</v>
      </c>
      <c r="EM188" s="7">
        <f t="shared" si="513"/>
        <v>102012.75</v>
      </c>
      <c r="EN188" s="7">
        <f t="shared" si="514"/>
        <v>20002.5</v>
      </c>
      <c r="EO188" s="5">
        <f>PARAMETRELER!$D$6</f>
        <v>20002.5</v>
      </c>
      <c r="EP188" s="7">
        <f t="shared" si="515"/>
        <v>0</v>
      </c>
      <c r="EQ188" s="7">
        <f>IF(EE188&lt;=PARAMETRELER!$D$6,0,EP188*0.00759)</f>
        <v>0</v>
      </c>
      <c r="ER188" s="20">
        <f t="shared" si="627"/>
        <v>17002.125</v>
      </c>
      <c r="ES188" s="21">
        <f t="shared" si="628"/>
        <v>4100.5124999999998</v>
      </c>
      <c r="ET188" s="21">
        <f t="shared" si="629"/>
        <v>400.05</v>
      </c>
      <c r="EU188" s="20">
        <f t="shared" si="630"/>
        <v>24503.0625</v>
      </c>
      <c r="EV188" s="44">
        <f t="shared" si="631"/>
        <v>1000.125</v>
      </c>
      <c r="EW188" s="45">
        <f t="shared" si="632"/>
        <v>23502.9375</v>
      </c>
      <c r="EY188" s="2">
        <v>186</v>
      </c>
      <c r="EZ188" s="2" t="str">
        <f t="shared" si="633"/>
        <v xml:space="preserve"> AD SOYAD 186</v>
      </c>
      <c r="FA188" s="7">
        <f t="shared" si="516"/>
        <v>20002.5</v>
      </c>
      <c r="FB188" s="11">
        <f>PARAMETRELER!$D$4</f>
        <v>150018.75</v>
      </c>
      <c r="FC188" s="7">
        <f t="shared" si="517"/>
        <v>2800.3500000000004</v>
      </c>
      <c r="FD188" s="7">
        <f t="shared" si="518"/>
        <v>200.02500000000001</v>
      </c>
      <c r="FE188" s="7">
        <f t="shared" si="519"/>
        <v>17002.125</v>
      </c>
      <c r="FF188" s="7" cm="1">
        <f t="array" ref="FF188">SUMPRODUCT(--(SUM(G188,AC188,AY188,BU188,CQ188,DM188,EI188,FE188)&gt;PARAMETRELER!$D$21:$D$24), (SUM(G188,AC188,AY188,BU188,CQ188,DM188,EI188,FE188)-PARAMETRELER!$D$21:$D$24), {0.15;0.05;0.07;0.08})-SUM($H$2,H188,AD188,AZ188,BV188,CR188,DN188,EJ188)</f>
        <v>3400.4249999999956</v>
      </c>
      <c r="FG188" s="7">
        <f>PARAMETRELER!$D$15</f>
        <v>3400.4249999999956</v>
      </c>
      <c r="FH188" s="7">
        <f t="shared" si="520"/>
        <v>136017</v>
      </c>
      <c r="FI188" s="7">
        <f t="shared" si="521"/>
        <v>119014.875</v>
      </c>
      <c r="FJ188" s="7">
        <f t="shared" si="522"/>
        <v>20002.5</v>
      </c>
      <c r="FK188" s="5">
        <f>PARAMETRELER!$D$6</f>
        <v>20002.5</v>
      </c>
      <c r="FL188" s="7">
        <f t="shared" si="523"/>
        <v>0</v>
      </c>
      <c r="FM188" s="7">
        <f>IF(FA188&lt;=PARAMETRELER!$D$6,0,FL188*0.00759)</f>
        <v>0</v>
      </c>
      <c r="FN188" s="20">
        <f t="shared" si="634"/>
        <v>17002.125</v>
      </c>
      <c r="FO188" s="21">
        <f t="shared" si="635"/>
        <v>4100.5124999999998</v>
      </c>
      <c r="FP188" s="21">
        <f t="shared" si="636"/>
        <v>400.05</v>
      </c>
      <c r="FQ188" s="20">
        <f t="shared" si="637"/>
        <v>24503.0625</v>
      </c>
      <c r="FR188" s="44">
        <f t="shared" si="638"/>
        <v>1000.125</v>
      </c>
      <c r="FS188" s="45">
        <f t="shared" si="639"/>
        <v>23502.9375</v>
      </c>
      <c r="FU188" s="2">
        <v>186</v>
      </c>
      <c r="FV188" s="2" t="str">
        <f t="shared" si="640"/>
        <v xml:space="preserve"> AD SOYAD 186</v>
      </c>
      <c r="FW188" s="7">
        <f t="shared" si="524"/>
        <v>20002.5</v>
      </c>
      <c r="FX188" s="11">
        <f>PARAMETRELER!$D$4</f>
        <v>150018.75</v>
      </c>
      <c r="FY188" s="7">
        <f t="shared" si="525"/>
        <v>2800.3500000000004</v>
      </c>
      <c r="FZ188" s="7">
        <f t="shared" si="526"/>
        <v>200.02500000000001</v>
      </c>
      <c r="GA188" s="7">
        <f t="shared" si="527"/>
        <v>17002.125</v>
      </c>
      <c r="GB188" s="7" cm="1">
        <f t="array" ref="GB188">SUMPRODUCT(--(SUM(G188,AC188,AY188,BU188,CQ188,DM188,EI188,FE188,GA188)&gt;PARAMETRELER!$D$21:$D$24), (SUM(G188,AC188,AY188,BU188,CQ188,DM188,EI188,FE188,GA188)-PARAMETRELER!$D$21:$D$24), {0.15;0.05;0.07;0.08})-SUM($H$2,H188,AD188,AZ188,BV188,CR188,DN188,EJ188,FF188)</f>
        <v>3400.4249999999993</v>
      </c>
      <c r="GC188" s="7">
        <f>PARAMETRELER!$D$16</f>
        <v>3400.4249999999993</v>
      </c>
      <c r="GD188" s="7">
        <f t="shared" si="528"/>
        <v>153019.125</v>
      </c>
      <c r="GE188" s="7">
        <f t="shared" si="529"/>
        <v>136017</v>
      </c>
      <c r="GF188" s="7">
        <f t="shared" si="530"/>
        <v>20002.5</v>
      </c>
      <c r="GG188" s="5">
        <f>PARAMETRELER!$D$6</f>
        <v>20002.5</v>
      </c>
      <c r="GH188" s="7">
        <f t="shared" si="531"/>
        <v>0</v>
      </c>
      <c r="GI188" s="7">
        <f>IF(FW188&lt;=PARAMETRELER!$D$6,0,GH188*0.00759)</f>
        <v>0</v>
      </c>
      <c r="GJ188" s="20">
        <f t="shared" si="641"/>
        <v>17002.125</v>
      </c>
      <c r="GK188" s="21">
        <f t="shared" si="642"/>
        <v>4100.5124999999998</v>
      </c>
      <c r="GL188" s="21">
        <f t="shared" si="643"/>
        <v>400.05</v>
      </c>
      <c r="GM188" s="20">
        <f t="shared" si="644"/>
        <v>24503.0625</v>
      </c>
      <c r="GN188" s="44">
        <f t="shared" si="645"/>
        <v>1000.125</v>
      </c>
      <c r="GO188" s="45">
        <f t="shared" si="646"/>
        <v>23502.9375</v>
      </c>
      <c r="GQ188" s="2">
        <v>186</v>
      </c>
      <c r="GR188" s="2" t="str">
        <f t="shared" si="647"/>
        <v xml:space="preserve"> AD SOYAD 186</v>
      </c>
      <c r="GS188" s="7">
        <f t="shared" si="532"/>
        <v>20002.5</v>
      </c>
      <c r="GT188" s="11">
        <f>PARAMETRELER!$D$4</f>
        <v>150018.75</v>
      </c>
      <c r="GU188" s="7">
        <f t="shared" si="533"/>
        <v>2800.3500000000004</v>
      </c>
      <c r="GV188" s="7">
        <f t="shared" si="534"/>
        <v>200.02500000000001</v>
      </c>
      <c r="GW188" s="7">
        <f t="shared" si="535"/>
        <v>17002.125</v>
      </c>
      <c r="GX188" s="7" cm="1">
        <f t="array" ref="GX188">SUMPRODUCT(--(SUM(G188,AC188,AY188,BU188,CQ188,DM188,EI188,FE188,GA188,GW188)&gt;PARAMETRELER!$D$21:$D$24), (SUM(G188,AC188,AY188,BU188,CQ188,DM188,EI188,FE188,GA188,GW188)-PARAMETRELER!$D$21:$D$24), {0.15;0.05;0.07;0.08})-SUM($H$2,H188,AD188,AZ188,BV188,CR188,DN188,EJ188,FF188,GB188)</f>
        <v>3400.4250000000029</v>
      </c>
      <c r="GY188" s="7">
        <f>PARAMETRELER!$D$17</f>
        <v>3400.4250000000029</v>
      </c>
      <c r="GZ188" s="7">
        <f t="shared" si="536"/>
        <v>170021.25</v>
      </c>
      <c r="HA188" s="7">
        <f t="shared" si="537"/>
        <v>153019.125</v>
      </c>
      <c r="HB188" s="7">
        <f t="shared" si="538"/>
        <v>20002.5</v>
      </c>
      <c r="HC188" s="5">
        <f>PARAMETRELER!$D$6</f>
        <v>20002.5</v>
      </c>
      <c r="HD188" s="7">
        <f t="shared" si="539"/>
        <v>0</v>
      </c>
      <c r="HE188" s="7">
        <f>IF(GS188&lt;=PARAMETRELER!$D$6,0,HD188*0.00759)</f>
        <v>0</v>
      </c>
      <c r="HF188" s="20">
        <f t="shared" si="648"/>
        <v>17002.125</v>
      </c>
      <c r="HG188" s="21">
        <f t="shared" si="649"/>
        <v>4100.5124999999998</v>
      </c>
      <c r="HH188" s="21">
        <f t="shared" si="650"/>
        <v>400.05</v>
      </c>
      <c r="HI188" s="20">
        <f t="shared" si="651"/>
        <v>24503.0625</v>
      </c>
      <c r="HJ188" s="44">
        <f t="shared" si="652"/>
        <v>1000.125</v>
      </c>
      <c r="HK188" s="45">
        <f t="shared" si="653"/>
        <v>23502.9375</v>
      </c>
      <c r="HM188" s="2">
        <v>186</v>
      </c>
      <c r="HN188" s="2" t="str">
        <f t="shared" si="654"/>
        <v xml:space="preserve"> AD SOYAD 186</v>
      </c>
      <c r="HO188" s="7">
        <f t="shared" si="540"/>
        <v>20002.5</v>
      </c>
      <c r="HP188" s="11">
        <f>PARAMETRELER!$D$4</f>
        <v>150018.75</v>
      </c>
      <c r="HQ188" s="7">
        <f t="shared" si="541"/>
        <v>2800.3500000000004</v>
      </c>
      <c r="HR188" s="7">
        <f t="shared" si="542"/>
        <v>200.02500000000001</v>
      </c>
      <c r="HS188" s="7">
        <f t="shared" si="543"/>
        <v>17002.125</v>
      </c>
      <c r="HT188" s="7" cm="1">
        <f t="array" ref="HT188">SUMPRODUCT(--(SUM(G188,AC188,AY188,BU188,CQ188,DM188,EI188,FE188,GA188,GW188,HS188)&gt;PARAMETRELER!$D$21:$D$24), (SUM(G188,AC188,AY188,BU188,CQ188,DM188,EI188,FE188,GA188,GW188,HS188)-PARAMETRELER!$D$21:$D$24), {0.15;0.05;0.07;0.08})-SUM($H$2,H188,AD188,AZ188,BV188,CR188,DN188,EJ188,FF188,GB188,GX188)</f>
        <v>3400.4249999999993</v>
      </c>
      <c r="HU188" s="7">
        <f>PARAMETRELER!$D$18</f>
        <v>3400.4249999999993</v>
      </c>
      <c r="HV188" s="7">
        <f t="shared" si="544"/>
        <v>187023.375</v>
      </c>
      <c r="HW188" s="7">
        <f t="shared" si="545"/>
        <v>170021.25</v>
      </c>
      <c r="HX188" s="7">
        <f t="shared" si="546"/>
        <v>20002.5</v>
      </c>
      <c r="HY188" s="5">
        <f>PARAMETRELER!$D$6</f>
        <v>20002.5</v>
      </c>
      <c r="HZ188" s="7">
        <f t="shared" si="547"/>
        <v>0</v>
      </c>
      <c r="IA188" s="7">
        <f>IF(HO188&lt;=PARAMETRELER!$D$6,0,HZ188*0.00759)</f>
        <v>0</v>
      </c>
      <c r="IB188" s="20">
        <f t="shared" si="655"/>
        <v>17002.125</v>
      </c>
      <c r="IC188" s="21">
        <f t="shared" si="656"/>
        <v>4100.5124999999998</v>
      </c>
      <c r="ID188" s="21">
        <f t="shared" si="657"/>
        <v>400.05</v>
      </c>
      <c r="IE188" s="20">
        <f t="shared" si="658"/>
        <v>24503.0625</v>
      </c>
      <c r="IF188" s="44">
        <f t="shared" si="659"/>
        <v>1000.125</v>
      </c>
      <c r="IG188" s="45">
        <f t="shared" si="660"/>
        <v>23502.9375</v>
      </c>
      <c r="II188" s="2">
        <v>186</v>
      </c>
      <c r="IJ188" s="2" t="str">
        <f t="shared" si="661"/>
        <v xml:space="preserve"> AD SOYAD 186</v>
      </c>
      <c r="IK188" s="7">
        <f t="shared" si="548"/>
        <v>20002.5</v>
      </c>
      <c r="IL188" s="11">
        <f>PARAMETRELER!$D$4</f>
        <v>150018.75</v>
      </c>
      <c r="IM188" s="7">
        <f t="shared" si="549"/>
        <v>2800.3500000000004</v>
      </c>
      <c r="IN188" s="7">
        <f t="shared" si="550"/>
        <v>200.02500000000001</v>
      </c>
      <c r="IO188" s="7">
        <f t="shared" si="551"/>
        <v>17002.125</v>
      </c>
      <c r="IP188" s="7" cm="1">
        <f t="array" ref="IP188">SUMPRODUCT(--(SUM(G188,AC188,AY188,BU188,CQ188,DM188,EI188,FE188,GA188,GW188,HS188,IO188)&gt;PARAMETRELER!$D$21:$D$24), (SUM(G188,AC188,AY188,BU188,CQ188,DM188,EI188,FE188,GA188,GW188,HS188,IO188)-PARAMETRELER!$D$21:$D$24), {0.15;0.05;0.07;0.08})-SUM($H$2,H188,AD188,AZ188,BV188,CR188,DN188,EJ188,FF188,GB188,GX188,HT188)</f>
        <v>3400.4249999999993</v>
      </c>
      <c r="IQ188" s="7">
        <f>PARAMETRELER!$D$19</f>
        <v>3400.4249999999993</v>
      </c>
      <c r="IR188" s="7">
        <f t="shared" si="552"/>
        <v>204025.5</v>
      </c>
      <c r="IS188" s="7">
        <f t="shared" si="553"/>
        <v>187023.375</v>
      </c>
      <c r="IT188" s="7">
        <f t="shared" si="554"/>
        <v>20002.5</v>
      </c>
      <c r="IU188" s="5">
        <f>PARAMETRELER!$D$6</f>
        <v>20002.5</v>
      </c>
      <c r="IV188" s="7">
        <f t="shared" si="555"/>
        <v>0</v>
      </c>
      <c r="IW188" s="7">
        <f>IF(IK188&lt;=PARAMETRELER!$D$6,0,IV188*0.00759)</f>
        <v>0</v>
      </c>
      <c r="IX188" s="20">
        <f t="shared" si="662"/>
        <v>17002.125</v>
      </c>
      <c r="IY188" s="21">
        <f t="shared" si="663"/>
        <v>4100.5124999999998</v>
      </c>
      <c r="IZ188" s="21">
        <f t="shared" si="664"/>
        <v>400.05</v>
      </c>
      <c r="JA188" s="20">
        <f t="shared" si="665"/>
        <v>24503.0625</v>
      </c>
      <c r="JB188" s="44">
        <f t="shared" si="666"/>
        <v>1000.125</v>
      </c>
      <c r="JC188" s="45">
        <f t="shared" si="667"/>
        <v>23502.9375</v>
      </c>
    </row>
    <row r="189" spans="1:263" ht="15.6" x14ac:dyDescent="0.3">
      <c r="A189" s="3">
        <v>187</v>
      </c>
      <c r="B189" s="3" t="str">
        <f>'YILLIK MALİYET RAPORU'!B189</f>
        <v xml:space="preserve"> AD SOYAD 187</v>
      </c>
      <c r="C189" s="4">
        <f>'YILLIK MALİYET RAPORU'!C189</f>
        <v>20002.5</v>
      </c>
      <c r="D189" s="4">
        <f>PARAMETRELER!$D$4</f>
        <v>150018.75</v>
      </c>
      <c r="E189" s="4">
        <f t="shared" si="491"/>
        <v>2800.3500000000004</v>
      </c>
      <c r="F189" s="4">
        <f t="shared" si="492"/>
        <v>200.02500000000001</v>
      </c>
      <c r="G189" s="4">
        <f t="shared" si="493"/>
        <v>17002.125</v>
      </c>
      <c r="H189" s="4" cm="1">
        <f t="array" ref="H189">SUMPRODUCT(--(SUM(G189:G189)&gt;PARAMETRELER!$D$21:$D$24), (SUM(G189:G189)-PARAMETRELER!$D$21:$D$24), {0.15;0.05;0.07;0.08})-SUM($H$2:$H$2)</f>
        <v>2550.3187499999999</v>
      </c>
      <c r="I189" s="4">
        <f>PARAMETRELER!$D$8</f>
        <v>2550.3187499999999</v>
      </c>
      <c r="J189" s="4">
        <f t="shared" si="556"/>
        <v>17002.125</v>
      </c>
      <c r="K189" s="4">
        <v>0</v>
      </c>
      <c r="L189" s="4">
        <f t="shared" si="494"/>
        <v>20002.5</v>
      </c>
      <c r="M189" s="4">
        <f>PARAMETRELER!$D$6</f>
        <v>20002.5</v>
      </c>
      <c r="N189" s="4">
        <f t="shared" si="502"/>
        <v>0</v>
      </c>
      <c r="O189" s="4">
        <f>IF(C189&lt;=PARAMETRELER!$D$6,0,N189*0.00759)</f>
        <v>0</v>
      </c>
      <c r="P189" s="20">
        <f t="shared" si="495"/>
        <v>17002.125</v>
      </c>
      <c r="Q189" s="21">
        <f t="shared" si="496"/>
        <v>4100.5124999999998</v>
      </c>
      <c r="R189" s="21">
        <f t="shared" si="497"/>
        <v>400.05</v>
      </c>
      <c r="S189" s="22">
        <f t="shared" si="498"/>
        <v>24503.0625</v>
      </c>
      <c r="T189" s="44">
        <f t="shared" si="499"/>
        <v>1000.125</v>
      </c>
      <c r="U189" s="45">
        <f t="shared" si="557"/>
        <v>23502.9375</v>
      </c>
      <c r="W189" s="3">
        <v>187</v>
      </c>
      <c r="X189" s="3" t="str">
        <f t="shared" si="500"/>
        <v xml:space="preserve"> AD SOYAD 187</v>
      </c>
      <c r="Y189" s="4">
        <f t="shared" si="501"/>
        <v>20002.5</v>
      </c>
      <c r="Z189" s="4">
        <f>PARAMETRELER!$D$4</f>
        <v>150018.75</v>
      </c>
      <c r="AA189" s="4">
        <f t="shared" si="558"/>
        <v>2800.3500000000004</v>
      </c>
      <c r="AB189" s="4">
        <f t="shared" si="559"/>
        <v>200.02500000000001</v>
      </c>
      <c r="AC189" s="4">
        <f t="shared" si="560"/>
        <v>17002.125</v>
      </c>
      <c r="AD189" s="4" cm="1">
        <f t="array" ref="AD189">SUMPRODUCT(--(SUM(G189,AC189)&gt;PARAMETRELER!$D$21:$D$24), (SUM(G189,AC189)-PARAMETRELER!$D$21:$D$24), {0.15;0.05;0.07;0.08})-SUM($H$2,H189)</f>
        <v>2550.3187499999999</v>
      </c>
      <c r="AE189" s="4">
        <f>PARAMETRELER!$D$9</f>
        <v>2550.3187499999999</v>
      </c>
      <c r="AF189" s="4">
        <f t="shared" si="561"/>
        <v>34004.25</v>
      </c>
      <c r="AG189" s="4">
        <f t="shared" si="562"/>
        <v>17002.125</v>
      </c>
      <c r="AH189" s="4">
        <f t="shared" si="563"/>
        <v>20002.5</v>
      </c>
      <c r="AI189" s="4">
        <f>PARAMETRELER!$D$6</f>
        <v>20002.5</v>
      </c>
      <c r="AJ189" s="4">
        <f t="shared" si="503"/>
        <v>0</v>
      </c>
      <c r="AK189" s="4">
        <f>IF(Y189&lt;=PARAMETRELER!$D$6,0,AJ189*0.00759)</f>
        <v>0</v>
      </c>
      <c r="AL189" s="20">
        <f t="shared" si="564"/>
        <v>17002.125</v>
      </c>
      <c r="AM189" s="21">
        <f t="shared" si="565"/>
        <v>4100.5124999999998</v>
      </c>
      <c r="AN189" s="21">
        <f t="shared" si="566"/>
        <v>400.05</v>
      </c>
      <c r="AO189" s="22">
        <f t="shared" si="567"/>
        <v>24503.0625</v>
      </c>
      <c r="AP189" s="44">
        <f t="shared" si="568"/>
        <v>1000.125</v>
      </c>
      <c r="AQ189" s="45">
        <f t="shared" si="569"/>
        <v>23502.9375</v>
      </c>
      <c r="AS189" s="3">
        <v>187</v>
      </c>
      <c r="AT189" s="3" t="str">
        <f t="shared" si="570"/>
        <v xml:space="preserve"> AD SOYAD 187</v>
      </c>
      <c r="AU189" s="4">
        <f t="shared" si="571"/>
        <v>20002.5</v>
      </c>
      <c r="AV189" s="4">
        <f>PARAMETRELER!$D$4</f>
        <v>150018.75</v>
      </c>
      <c r="AW189" s="4">
        <f t="shared" si="572"/>
        <v>2800.3500000000004</v>
      </c>
      <c r="AX189" s="4">
        <f t="shared" si="573"/>
        <v>200.02500000000001</v>
      </c>
      <c r="AY189" s="4">
        <f t="shared" si="574"/>
        <v>17002.125</v>
      </c>
      <c r="AZ189" s="4" cm="1">
        <f t="array" ref="AZ189">SUMPRODUCT(--(SUM(G189,AC189,AY189)&gt;PARAMETRELER!$D$21:$D$24), (SUM(G189,AC189,AY189)-PARAMETRELER!$D$21:$D$24), {0.15;0.05;0.07;0.08})-SUM($H$2,H189,AD189)</f>
        <v>2550.3187499999995</v>
      </c>
      <c r="BA189" s="4">
        <f>PARAMETRELER!$D$10</f>
        <v>2550.3187499999995</v>
      </c>
      <c r="BB189" s="4">
        <f t="shared" si="575"/>
        <v>51006.375</v>
      </c>
      <c r="BC189" s="4">
        <f t="shared" si="576"/>
        <v>34004.25</v>
      </c>
      <c r="BD189" s="4">
        <f t="shared" si="577"/>
        <v>20002.5</v>
      </c>
      <c r="BE189" s="4">
        <f>PARAMETRELER!$D$6</f>
        <v>20002.5</v>
      </c>
      <c r="BF189" s="4">
        <f t="shared" si="504"/>
        <v>0</v>
      </c>
      <c r="BG189" s="4">
        <f>IF(AU189&lt;=PARAMETRELER!$D$6,0,BF189*0.00759)</f>
        <v>0</v>
      </c>
      <c r="BH189" s="20">
        <f t="shared" si="578"/>
        <v>17002.125</v>
      </c>
      <c r="BI189" s="21">
        <f t="shared" si="579"/>
        <v>4100.5124999999998</v>
      </c>
      <c r="BJ189" s="21">
        <f t="shared" si="580"/>
        <v>400.05</v>
      </c>
      <c r="BK189" s="22">
        <f t="shared" si="581"/>
        <v>24503.0625</v>
      </c>
      <c r="BL189" s="44">
        <f t="shared" si="582"/>
        <v>1000.125</v>
      </c>
      <c r="BM189" s="45">
        <f t="shared" si="583"/>
        <v>23502.9375</v>
      </c>
      <c r="BO189" s="3">
        <v>187</v>
      </c>
      <c r="BP189" s="3" t="str">
        <f t="shared" si="584"/>
        <v xml:space="preserve"> AD SOYAD 187</v>
      </c>
      <c r="BQ189" s="4">
        <f t="shared" si="585"/>
        <v>20002.5</v>
      </c>
      <c r="BR189" s="4">
        <f>PARAMETRELER!$D$4</f>
        <v>150018.75</v>
      </c>
      <c r="BS189" s="4">
        <f t="shared" si="586"/>
        <v>2800.3500000000004</v>
      </c>
      <c r="BT189" s="4">
        <f t="shared" si="587"/>
        <v>200.02500000000001</v>
      </c>
      <c r="BU189" s="4">
        <f t="shared" si="588"/>
        <v>17002.125</v>
      </c>
      <c r="BV189" s="4" cm="1">
        <f t="array" ref="BV189">SUMPRODUCT(--(SUM(G189,AC189,AY189,BU189)&gt;PARAMETRELER!$D$21:$D$24), (SUM(G189,AC189,AY189,BU189)-PARAMETRELER!$D$21:$D$24), {0.15;0.05;0.07;0.08})-SUM($H$2,H189,AD189,AZ189)</f>
        <v>2550.3187500000004</v>
      </c>
      <c r="BW189" s="4">
        <f>PARAMETRELER!$D$11</f>
        <v>2550.3187500000004</v>
      </c>
      <c r="BX189" s="4">
        <f t="shared" si="589"/>
        <v>68008.5</v>
      </c>
      <c r="BY189" s="4">
        <f t="shared" si="590"/>
        <v>51006.375</v>
      </c>
      <c r="BZ189" s="4">
        <f t="shared" si="591"/>
        <v>20002.5</v>
      </c>
      <c r="CA189" s="4">
        <f>PARAMETRELER!$D$6</f>
        <v>20002.5</v>
      </c>
      <c r="CB189" s="4">
        <f t="shared" si="505"/>
        <v>0</v>
      </c>
      <c r="CC189" s="4">
        <f>IF(BQ189&lt;=PARAMETRELER!$D$6,0,CB189*0.00759)</f>
        <v>0</v>
      </c>
      <c r="CD189" s="20">
        <f t="shared" si="592"/>
        <v>17002.125</v>
      </c>
      <c r="CE189" s="21">
        <f t="shared" si="593"/>
        <v>4100.5124999999998</v>
      </c>
      <c r="CF189" s="21">
        <f t="shared" si="594"/>
        <v>400.05</v>
      </c>
      <c r="CG189" s="22">
        <f t="shared" si="595"/>
        <v>24503.0625</v>
      </c>
      <c r="CH189" s="44">
        <f t="shared" si="596"/>
        <v>1000.125</v>
      </c>
      <c r="CI189" s="45">
        <f t="shared" si="597"/>
        <v>23502.9375</v>
      </c>
      <c r="CK189" s="3">
        <v>187</v>
      </c>
      <c r="CL189" s="3" t="str">
        <f t="shared" si="598"/>
        <v xml:space="preserve"> AD SOYAD 187</v>
      </c>
      <c r="CM189" s="4">
        <f t="shared" si="599"/>
        <v>20002.5</v>
      </c>
      <c r="CN189" s="4">
        <f>PARAMETRELER!$D$4</f>
        <v>150018.75</v>
      </c>
      <c r="CO189" s="4">
        <f t="shared" si="600"/>
        <v>2800.3500000000004</v>
      </c>
      <c r="CP189" s="4">
        <f t="shared" si="601"/>
        <v>200.02500000000001</v>
      </c>
      <c r="CQ189" s="4">
        <f t="shared" si="602"/>
        <v>17002.125</v>
      </c>
      <c r="CR189" s="4" cm="1">
        <f t="array" ref="CR189">SUMPRODUCT(--(SUM(G189,AC189,AY189,BU189,CQ189)&gt;PARAMETRELER!$D$21:$D$24), (SUM(G189,AC189,AY189,BU189,CQ189)-PARAMETRELER!$D$21:$D$24), {0.15;0.05;0.07;0.08})-SUM($H$2,H189,AD189,AZ189,BV189)</f>
        <v>2550.3187500000004</v>
      </c>
      <c r="CS189" s="4">
        <f>PARAMETRELER!$D$12</f>
        <v>2550.3187500000004</v>
      </c>
      <c r="CT189" s="4">
        <f t="shared" si="603"/>
        <v>85010.625</v>
      </c>
      <c r="CU189" s="4">
        <f t="shared" si="604"/>
        <v>68008.5</v>
      </c>
      <c r="CV189" s="4">
        <f t="shared" si="605"/>
        <v>20002.5</v>
      </c>
      <c r="CW189" s="4">
        <f>PARAMETRELER!$D$6</f>
        <v>20002.5</v>
      </c>
      <c r="CX189" s="4">
        <f t="shared" si="506"/>
        <v>0</v>
      </c>
      <c r="CY189" s="4">
        <f>IF(CM189&lt;=PARAMETRELER!$D$6,0,CX189*0.00759)</f>
        <v>0</v>
      </c>
      <c r="CZ189" s="20">
        <f t="shared" si="606"/>
        <v>17002.125</v>
      </c>
      <c r="DA189" s="21">
        <f t="shared" si="607"/>
        <v>4100.5124999999998</v>
      </c>
      <c r="DB189" s="21">
        <f t="shared" si="608"/>
        <v>400.05</v>
      </c>
      <c r="DC189" s="22">
        <f t="shared" si="609"/>
        <v>24503.0625</v>
      </c>
      <c r="DD189" s="44">
        <f t="shared" si="610"/>
        <v>1000.125</v>
      </c>
      <c r="DE189" s="45">
        <f t="shared" si="611"/>
        <v>23502.9375</v>
      </c>
      <c r="DG189" s="3">
        <v>187</v>
      </c>
      <c r="DH189" s="3" t="str">
        <f t="shared" si="612"/>
        <v xml:space="preserve"> AD SOYAD 187</v>
      </c>
      <c r="DI189" s="4">
        <f t="shared" si="613"/>
        <v>20002.5</v>
      </c>
      <c r="DJ189" s="4">
        <f>PARAMETRELER!$D$4</f>
        <v>150018.75</v>
      </c>
      <c r="DK189" s="4">
        <f t="shared" si="614"/>
        <v>2800.3500000000004</v>
      </c>
      <c r="DL189" s="4">
        <f t="shared" si="615"/>
        <v>200.02500000000001</v>
      </c>
      <c r="DM189" s="4">
        <f t="shared" si="616"/>
        <v>17002.125</v>
      </c>
      <c r="DN189" s="4" cm="1">
        <f t="array" ref="DN189">SUMPRODUCT(--(SUM(G189,AC189,AY189,BU189,CQ189,DM189)&gt;PARAMETRELER!$D$21:$D$24), (SUM(G189,AC189,AY189,BU189,CQ189,DM189)-PARAMETRELER!$D$21:$D$24), {0.15;0.05;0.07;0.08})-SUM($H$2,H189,AD189,AZ189,BV189,CR189)</f>
        <v>2550.3187499999985</v>
      </c>
      <c r="DO189" s="4">
        <f>PARAMETRELER!$D$13</f>
        <v>2550.3187499999985</v>
      </c>
      <c r="DP189" s="4">
        <f t="shared" si="617"/>
        <v>102012.75</v>
      </c>
      <c r="DQ189" s="4">
        <f t="shared" si="618"/>
        <v>85010.625</v>
      </c>
      <c r="DR189" s="4">
        <f t="shared" si="619"/>
        <v>20002.5</v>
      </c>
      <c r="DS189" s="4">
        <f>PARAMETRELER!$D$6</f>
        <v>20002.5</v>
      </c>
      <c r="DT189" s="4">
        <f t="shared" si="507"/>
        <v>0</v>
      </c>
      <c r="DU189" s="4">
        <f>IF(DI189&lt;=PARAMETRELER!$D$6,0,DT189*0.00759)</f>
        <v>0</v>
      </c>
      <c r="DV189" s="20">
        <f t="shared" si="620"/>
        <v>17002.125</v>
      </c>
      <c r="DW189" s="21">
        <f t="shared" si="621"/>
        <v>4100.5124999999998</v>
      </c>
      <c r="DX189" s="21">
        <f t="shared" si="622"/>
        <v>400.05</v>
      </c>
      <c r="DY189" s="22">
        <f t="shared" si="623"/>
        <v>24503.0625</v>
      </c>
      <c r="DZ189" s="44">
        <f t="shared" si="624"/>
        <v>1000.125</v>
      </c>
      <c r="EA189" s="45">
        <f t="shared" si="625"/>
        <v>23502.9375</v>
      </c>
      <c r="EC189" s="3">
        <v>187</v>
      </c>
      <c r="ED189" s="3" t="str">
        <f t="shared" si="626"/>
        <v xml:space="preserve"> AD SOYAD 187</v>
      </c>
      <c r="EE189" s="4">
        <f t="shared" si="508"/>
        <v>20002.5</v>
      </c>
      <c r="EF189" s="4">
        <f>PARAMETRELER!$D$4</f>
        <v>150018.75</v>
      </c>
      <c r="EG189" s="4">
        <f t="shared" si="509"/>
        <v>2800.3500000000004</v>
      </c>
      <c r="EH189" s="4">
        <f t="shared" si="510"/>
        <v>200.02500000000001</v>
      </c>
      <c r="EI189" s="4">
        <f t="shared" si="511"/>
        <v>17002.125</v>
      </c>
      <c r="EJ189" s="4" cm="1">
        <f t="array" ref="EJ189">SUMPRODUCT(--(SUM(G189,AC189,AY189,BU189,CQ189,DM189,EI189)&gt;PARAMETRELER!$D$21:$D$24), (SUM(G189,AC189,AY189,BU189,CQ189,DM189,EI189)-PARAMETRELER!$D$21:$D$24), {0.15;0.05;0.07;0.08})-SUM($H$2,H189,AD189,AZ189,BV189,CR189,DN189)</f>
        <v>3001.0625000000036</v>
      </c>
      <c r="EK189" s="4">
        <f>PARAMETRELER!$D$14</f>
        <v>3001.0625000000036</v>
      </c>
      <c r="EL189" s="4">
        <f t="shared" si="512"/>
        <v>119014.875</v>
      </c>
      <c r="EM189" s="4">
        <f t="shared" si="513"/>
        <v>102012.75</v>
      </c>
      <c r="EN189" s="4">
        <f t="shared" si="514"/>
        <v>20002.5</v>
      </c>
      <c r="EO189" s="4">
        <f>PARAMETRELER!$D$6</f>
        <v>20002.5</v>
      </c>
      <c r="EP189" s="4">
        <f t="shared" si="515"/>
        <v>0</v>
      </c>
      <c r="EQ189" s="4">
        <f>IF(EE189&lt;=PARAMETRELER!$D$6,0,EP189*0.00759)</f>
        <v>0</v>
      </c>
      <c r="ER189" s="20">
        <f t="shared" si="627"/>
        <v>17002.125</v>
      </c>
      <c r="ES189" s="21">
        <f t="shared" si="628"/>
        <v>4100.5124999999998</v>
      </c>
      <c r="ET189" s="21">
        <f t="shared" si="629"/>
        <v>400.05</v>
      </c>
      <c r="EU189" s="22">
        <f t="shared" si="630"/>
        <v>24503.0625</v>
      </c>
      <c r="EV189" s="44">
        <f t="shared" si="631"/>
        <v>1000.125</v>
      </c>
      <c r="EW189" s="45">
        <f t="shared" si="632"/>
        <v>23502.9375</v>
      </c>
      <c r="EY189" s="3">
        <v>187</v>
      </c>
      <c r="EZ189" s="3" t="str">
        <f t="shared" si="633"/>
        <v xml:space="preserve"> AD SOYAD 187</v>
      </c>
      <c r="FA189" s="4">
        <f t="shared" si="516"/>
        <v>20002.5</v>
      </c>
      <c r="FB189" s="4">
        <f>PARAMETRELER!$D$4</f>
        <v>150018.75</v>
      </c>
      <c r="FC189" s="4">
        <f t="shared" si="517"/>
        <v>2800.3500000000004</v>
      </c>
      <c r="FD189" s="4">
        <f t="shared" si="518"/>
        <v>200.02500000000001</v>
      </c>
      <c r="FE189" s="4">
        <f t="shared" si="519"/>
        <v>17002.125</v>
      </c>
      <c r="FF189" s="4" cm="1">
        <f t="array" ref="FF189">SUMPRODUCT(--(SUM(G189,AC189,AY189,BU189,CQ189,DM189,EI189,FE189)&gt;PARAMETRELER!$D$21:$D$24), (SUM(G189,AC189,AY189,BU189,CQ189,DM189,EI189,FE189)-PARAMETRELER!$D$21:$D$24), {0.15;0.05;0.07;0.08})-SUM($H$2,H189,AD189,AZ189,BV189,CR189,DN189,EJ189)</f>
        <v>3400.4249999999956</v>
      </c>
      <c r="FG189" s="4">
        <f>PARAMETRELER!$D$15</f>
        <v>3400.4249999999956</v>
      </c>
      <c r="FH189" s="4">
        <f t="shared" si="520"/>
        <v>136017</v>
      </c>
      <c r="FI189" s="4">
        <f t="shared" si="521"/>
        <v>119014.875</v>
      </c>
      <c r="FJ189" s="4">
        <f t="shared" si="522"/>
        <v>20002.5</v>
      </c>
      <c r="FK189" s="4">
        <f>PARAMETRELER!$D$6</f>
        <v>20002.5</v>
      </c>
      <c r="FL189" s="4">
        <f t="shared" si="523"/>
        <v>0</v>
      </c>
      <c r="FM189" s="4">
        <f>IF(FA189&lt;=PARAMETRELER!$D$6,0,FL189*0.00759)</f>
        <v>0</v>
      </c>
      <c r="FN189" s="20">
        <f t="shared" si="634"/>
        <v>17002.125</v>
      </c>
      <c r="FO189" s="21">
        <f t="shared" si="635"/>
        <v>4100.5124999999998</v>
      </c>
      <c r="FP189" s="21">
        <f t="shared" si="636"/>
        <v>400.05</v>
      </c>
      <c r="FQ189" s="22">
        <f t="shared" si="637"/>
        <v>24503.0625</v>
      </c>
      <c r="FR189" s="44">
        <f t="shared" si="638"/>
        <v>1000.125</v>
      </c>
      <c r="FS189" s="45">
        <f t="shared" si="639"/>
        <v>23502.9375</v>
      </c>
      <c r="FU189" s="3">
        <v>187</v>
      </c>
      <c r="FV189" s="3" t="str">
        <f t="shared" si="640"/>
        <v xml:space="preserve"> AD SOYAD 187</v>
      </c>
      <c r="FW189" s="4">
        <f t="shared" si="524"/>
        <v>20002.5</v>
      </c>
      <c r="FX189" s="4">
        <f>PARAMETRELER!$D$4</f>
        <v>150018.75</v>
      </c>
      <c r="FY189" s="4">
        <f t="shared" si="525"/>
        <v>2800.3500000000004</v>
      </c>
      <c r="FZ189" s="4">
        <f t="shared" si="526"/>
        <v>200.02500000000001</v>
      </c>
      <c r="GA189" s="4">
        <f t="shared" si="527"/>
        <v>17002.125</v>
      </c>
      <c r="GB189" s="4" cm="1">
        <f t="array" ref="GB189">SUMPRODUCT(--(SUM(G189,AC189,AY189,BU189,CQ189,DM189,EI189,FE189,GA189)&gt;PARAMETRELER!$D$21:$D$24), (SUM(G189,AC189,AY189,BU189,CQ189,DM189,EI189,FE189,GA189)-PARAMETRELER!$D$21:$D$24), {0.15;0.05;0.07;0.08})-SUM($H$2,H189,AD189,AZ189,BV189,CR189,DN189,EJ189,FF189)</f>
        <v>3400.4249999999993</v>
      </c>
      <c r="GC189" s="4">
        <f>PARAMETRELER!$D$16</f>
        <v>3400.4249999999993</v>
      </c>
      <c r="GD189" s="4">
        <f t="shared" si="528"/>
        <v>153019.125</v>
      </c>
      <c r="GE189" s="4">
        <f t="shared" si="529"/>
        <v>136017</v>
      </c>
      <c r="GF189" s="4">
        <f t="shared" si="530"/>
        <v>20002.5</v>
      </c>
      <c r="GG189" s="4">
        <f>PARAMETRELER!$D$6</f>
        <v>20002.5</v>
      </c>
      <c r="GH189" s="4">
        <f t="shared" si="531"/>
        <v>0</v>
      </c>
      <c r="GI189" s="4">
        <f>IF(FW189&lt;=PARAMETRELER!$D$6,0,GH189*0.00759)</f>
        <v>0</v>
      </c>
      <c r="GJ189" s="20">
        <f t="shared" si="641"/>
        <v>17002.125</v>
      </c>
      <c r="GK189" s="21">
        <f t="shared" si="642"/>
        <v>4100.5124999999998</v>
      </c>
      <c r="GL189" s="21">
        <f t="shared" si="643"/>
        <v>400.05</v>
      </c>
      <c r="GM189" s="22">
        <f t="shared" si="644"/>
        <v>24503.0625</v>
      </c>
      <c r="GN189" s="44">
        <f t="shared" si="645"/>
        <v>1000.125</v>
      </c>
      <c r="GO189" s="45">
        <f t="shared" si="646"/>
        <v>23502.9375</v>
      </c>
      <c r="GQ189" s="3">
        <v>187</v>
      </c>
      <c r="GR189" s="3" t="str">
        <f t="shared" si="647"/>
        <v xml:space="preserve"> AD SOYAD 187</v>
      </c>
      <c r="GS189" s="4">
        <f t="shared" si="532"/>
        <v>20002.5</v>
      </c>
      <c r="GT189" s="4">
        <f>PARAMETRELER!$D$4</f>
        <v>150018.75</v>
      </c>
      <c r="GU189" s="4">
        <f t="shared" si="533"/>
        <v>2800.3500000000004</v>
      </c>
      <c r="GV189" s="4">
        <f t="shared" si="534"/>
        <v>200.02500000000001</v>
      </c>
      <c r="GW189" s="4">
        <f t="shared" si="535"/>
        <v>17002.125</v>
      </c>
      <c r="GX189" s="4" cm="1">
        <f t="array" ref="GX189">SUMPRODUCT(--(SUM(G189,AC189,AY189,BU189,CQ189,DM189,EI189,FE189,GA189,GW189)&gt;PARAMETRELER!$D$21:$D$24), (SUM(G189,AC189,AY189,BU189,CQ189,DM189,EI189,FE189,GA189,GW189)-PARAMETRELER!$D$21:$D$24), {0.15;0.05;0.07;0.08})-SUM($H$2,H189,AD189,AZ189,BV189,CR189,DN189,EJ189,FF189,GB189)</f>
        <v>3400.4250000000029</v>
      </c>
      <c r="GY189" s="4">
        <f>PARAMETRELER!$D$17</f>
        <v>3400.4250000000029</v>
      </c>
      <c r="GZ189" s="4">
        <f t="shared" si="536"/>
        <v>170021.25</v>
      </c>
      <c r="HA189" s="4">
        <f t="shared" si="537"/>
        <v>153019.125</v>
      </c>
      <c r="HB189" s="4">
        <f t="shared" si="538"/>
        <v>20002.5</v>
      </c>
      <c r="HC189" s="4">
        <f>PARAMETRELER!$D$6</f>
        <v>20002.5</v>
      </c>
      <c r="HD189" s="4">
        <f t="shared" si="539"/>
        <v>0</v>
      </c>
      <c r="HE189" s="4">
        <f>IF(GS189&lt;=PARAMETRELER!$D$6,0,HD189*0.00759)</f>
        <v>0</v>
      </c>
      <c r="HF189" s="20">
        <f t="shared" si="648"/>
        <v>17002.125</v>
      </c>
      <c r="HG189" s="21">
        <f t="shared" si="649"/>
        <v>4100.5124999999998</v>
      </c>
      <c r="HH189" s="21">
        <f t="shared" si="650"/>
        <v>400.05</v>
      </c>
      <c r="HI189" s="22">
        <f t="shared" si="651"/>
        <v>24503.0625</v>
      </c>
      <c r="HJ189" s="44">
        <f t="shared" si="652"/>
        <v>1000.125</v>
      </c>
      <c r="HK189" s="45">
        <f t="shared" si="653"/>
        <v>23502.9375</v>
      </c>
      <c r="HM189" s="3">
        <v>187</v>
      </c>
      <c r="HN189" s="3" t="str">
        <f t="shared" si="654"/>
        <v xml:space="preserve"> AD SOYAD 187</v>
      </c>
      <c r="HO189" s="4">
        <f t="shared" si="540"/>
        <v>20002.5</v>
      </c>
      <c r="HP189" s="4">
        <f>PARAMETRELER!$D$4</f>
        <v>150018.75</v>
      </c>
      <c r="HQ189" s="4">
        <f t="shared" si="541"/>
        <v>2800.3500000000004</v>
      </c>
      <c r="HR189" s="4">
        <f t="shared" si="542"/>
        <v>200.02500000000001</v>
      </c>
      <c r="HS189" s="4">
        <f t="shared" si="543"/>
        <v>17002.125</v>
      </c>
      <c r="HT189" s="4" cm="1">
        <f t="array" ref="HT189">SUMPRODUCT(--(SUM(G189,AC189,AY189,BU189,CQ189,DM189,EI189,FE189,GA189,GW189,HS189)&gt;PARAMETRELER!$D$21:$D$24), (SUM(G189,AC189,AY189,BU189,CQ189,DM189,EI189,FE189,GA189,GW189,HS189)-PARAMETRELER!$D$21:$D$24), {0.15;0.05;0.07;0.08})-SUM($H$2,H189,AD189,AZ189,BV189,CR189,DN189,EJ189,FF189,GB189,GX189)</f>
        <v>3400.4249999999993</v>
      </c>
      <c r="HU189" s="4">
        <f>PARAMETRELER!$D$18</f>
        <v>3400.4249999999993</v>
      </c>
      <c r="HV189" s="4">
        <f t="shared" si="544"/>
        <v>187023.375</v>
      </c>
      <c r="HW189" s="4">
        <f t="shared" si="545"/>
        <v>170021.25</v>
      </c>
      <c r="HX189" s="4">
        <f t="shared" si="546"/>
        <v>20002.5</v>
      </c>
      <c r="HY189" s="4">
        <f>PARAMETRELER!$D$6</f>
        <v>20002.5</v>
      </c>
      <c r="HZ189" s="4">
        <f t="shared" si="547"/>
        <v>0</v>
      </c>
      <c r="IA189" s="4">
        <f>IF(HO189&lt;=PARAMETRELER!$D$6,0,HZ189*0.00759)</f>
        <v>0</v>
      </c>
      <c r="IB189" s="20">
        <f t="shared" si="655"/>
        <v>17002.125</v>
      </c>
      <c r="IC189" s="21">
        <f t="shared" si="656"/>
        <v>4100.5124999999998</v>
      </c>
      <c r="ID189" s="21">
        <f t="shared" si="657"/>
        <v>400.05</v>
      </c>
      <c r="IE189" s="22">
        <f t="shared" si="658"/>
        <v>24503.0625</v>
      </c>
      <c r="IF189" s="44">
        <f t="shared" si="659"/>
        <v>1000.125</v>
      </c>
      <c r="IG189" s="45">
        <f t="shared" si="660"/>
        <v>23502.9375</v>
      </c>
      <c r="II189" s="3">
        <v>187</v>
      </c>
      <c r="IJ189" s="3" t="str">
        <f t="shared" si="661"/>
        <v xml:space="preserve"> AD SOYAD 187</v>
      </c>
      <c r="IK189" s="4">
        <f t="shared" si="548"/>
        <v>20002.5</v>
      </c>
      <c r="IL189" s="4">
        <f>PARAMETRELER!$D$4</f>
        <v>150018.75</v>
      </c>
      <c r="IM189" s="4">
        <f t="shared" si="549"/>
        <v>2800.3500000000004</v>
      </c>
      <c r="IN189" s="4">
        <f t="shared" si="550"/>
        <v>200.02500000000001</v>
      </c>
      <c r="IO189" s="4">
        <f t="shared" si="551"/>
        <v>17002.125</v>
      </c>
      <c r="IP189" s="4" cm="1">
        <f t="array" ref="IP189">SUMPRODUCT(--(SUM(G189,AC189,AY189,BU189,CQ189,DM189,EI189,FE189,GA189,GW189,HS189,IO189)&gt;PARAMETRELER!$D$21:$D$24), (SUM(G189,AC189,AY189,BU189,CQ189,DM189,EI189,FE189,GA189,GW189,HS189,IO189)-PARAMETRELER!$D$21:$D$24), {0.15;0.05;0.07;0.08})-SUM($H$2,H189,AD189,AZ189,BV189,CR189,DN189,EJ189,FF189,GB189,GX189,HT189)</f>
        <v>3400.4249999999993</v>
      </c>
      <c r="IQ189" s="4">
        <f>PARAMETRELER!$D$19</f>
        <v>3400.4249999999993</v>
      </c>
      <c r="IR189" s="4">
        <f t="shared" si="552"/>
        <v>204025.5</v>
      </c>
      <c r="IS189" s="4">
        <f t="shared" si="553"/>
        <v>187023.375</v>
      </c>
      <c r="IT189" s="4">
        <f t="shared" si="554"/>
        <v>20002.5</v>
      </c>
      <c r="IU189" s="4">
        <f>PARAMETRELER!$D$6</f>
        <v>20002.5</v>
      </c>
      <c r="IV189" s="4">
        <f t="shared" si="555"/>
        <v>0</v>
      </c>
      <c r="IW189" s="4">
        <f>IF(IK189&lt;=PARAMETRELER!$D$6,0,IV189*0.00759)</f>
        <v>0</v>
      </c>
      <c r="IX189" s="20">
        <f t="shared" si="662"/>
        <v>17002.125</v>
      </c>
      <c r="IY189" s="21">
        <f t="shared" si="663"/>
        <v>4100.5124999999998</v>
      </c>
      <c r="IZ189" s="21">
        <f t="shared" si="664"/>
        <v>400.05</v>
      </c>
      <c r="JA189" s="22">
        <f t="shared" si="665"/>
        <v>24503.0625</v>
      </c>
      <c r="JB189" s="44">
        <f t="shared" si="666"/>
        <v>1000.125</v>
      </c>
      <c r="JC189" s="45">
        <f t="shared" si="667"/>
        <v>23502.9375</v>
      </c>
    </row>
    <row r="190" spans="1:263" ht="15.6" x14ac:dyDescent="0.3">
      <c r="A190" s="2">
        <v>188</v>
      </c>
      <c r="B190" s="2" t="str">
        <f>'YILLIK MALİYET RAPORU'!B190</f>
        <v xml:space="preserve"> AD SOYAD 188</v>
      </c>
      <c r="C190" s="7">
        <f>'YILLIK MALİYET RAPORU'!C190</f>
        <v>20002.5</v>
      </c>
      <c r="D190" s="11">
        <f>PARAMETRELER!$D$4</f>
        <v>150018.75</v>
      </c>
      <c r="E190" s="7">
        <f t="shared" si="491"/>
        <v>2800.3500000000004</v>
      </c>
      <c r="F190" s="7">
        <f t="shared" si="492"/>
        <v>200.02500000000001</v>
      </c>
      <c r="G190" s="7">
        <f t="shared" si="493"/>
        <v>17002.125</v>
      </c>
      <c r="H190" s="7" cm="1">
        <f t="array" ref="H190">SUMPRODUCT(--(SUM(G190:G190)&gt;PARAMETRELER!$D$21:$D$24), (SUM(G190:G190)-PARAMETRELER!$D$21:$D$24), {0.15;0.05;0.07;0.08})-SUM($H$2:$H$2)</f>
        <v>2550.3187499999999</v>
      </c>
      <c r="I190" s="7">
        <f>PARAMETRELER!$D$8</f>
        <v>2550.3187499999999</v>
      </c>
      <c r="J190" s="7">
        <f t="shared" si="556"/>
        <v>17002.125</v>
      </c>
      <c r="K190" s="7">
        <v>0</v>
      </c>
      <c r="L190" s="7">
        <f t="shared" si="494"/>
        <v>20002.5</v>
      </c>
      <c r="M190" s="5">
        <f>PARAMETRELER!$D$6</f>
        <v>20002.5</v>
      </c>
      <c r="N190" s="7">
        <f t="shared" si="502"/>
        <v>0</v>
      </c>
      <c r="O190" s="7">
        <f>IF(C190&lt;=PARAMETRELER!$D$6,0,N190*0.00759)</f>
        <v>0</v>
      </c>
      <c r="P190" s="20">
        <f t="shared" si="495"/>
        <v>17002.125</v>
      </c>
      <c r="Q190" s="21">
        <f t="shared" si="496"/>
        <v>4100.5124999999998</v>
      </c>
      <c r="R190" s="21">
        <f t="shared" si="497"/>
        <v>400.05</v>
      </c>
      <c r="S190" s="20">
        <f t="shared" si="498"/>
        <v>24503.0625</v>
      </c>
      <c r="T190" s="44">
        <f t="shared" si="499"/>
        <v>1000.125</v>
      </c>
      <c r="U190" s="45">
        <f t="shared" si="557"/>
        <v>23502.9375</v>
      </c>
      <c r="W190" s="2">
        <v>188</v>
      </c>
      <c r="X190" s="2" t="str">
        <f t="shared" si="500"/>
        <v xml:space="preserve"> AD SOYAD 188</v>
      </c>
      <c r="Y190" s="7">
        <f t="shared" si="501"/>
        <v>20002.5</v>
      </c>
      <c r="Z190" s="11">
        <f>PARAMETRELER!$D$4</f>
        <v>150018.75</v>
      </c>
      <c r="AA190" s="7">
        <f t="shared" si="558"/>
        <v>2800.3500000000004</v>
      </c>
      <c r="AB190" s="7">
        <f t="shared" si="559"/>
        <v>200.02500000000001</v>
      </c>
      <c r="AC190" s="7">
        <f t="shared" si="560"/>
        <v>17002.125</v>
      </c>
      <c r="AD190" s="7" cm="1">
        <f t="array" ref="AD190">SUMPRODUCT(--(SUM(G190,AC190)&gt;PARAMETRELER!$D$21:$D$24), (SUM(G190,AC190)-PARAMETRELER!$D$21:$D$24), {0.15;0.05;0.07;0.08})-SUM($H$2,H190)</f>
        <v>2550.3187499999999</v>
      </c>
      <c r="AE190" s="7">
        <f>PARAMETRELER!$D$9</f>
        <v>2550.3187499999999</v>
      </c>
      <c r="AF190" s="7">
        <f t="shared" si="561"/>
        <v>34004.25</v>
      </c>
      <c r="AG190" s="7">
        <f t="shared" si="562"/>
        <v>17002.125</v>
      </c>
      <c r="AH190" s="7">
        <f t="shared" si="563"/>
        <v>20002.5</v>
      </c>
      <c r="AI190" s="5">
        <f>PARAMETRELER!$D$6</f>
        <v>20002.5</v>
      </c>
      <c r="AJ190" s="7">
        <f t="shared" si="503"/>
        <v>0</v>
      </c>
      <c r="AK190" s="7">
        <f>IF(Y190&lt;=PARAMETRELER!$D$6,0,AJ190*0.00759)</f>
        <v>0</v>
      </c>
      <c r="AL190" s="20">
        <f t="shared" si="564"/>
        <v>17002.125</v>
      </c>
      <c r="AM190" s="21">
        <f t="shared" si="565"/>
        <v>4100.5124999999998</v>
      </c>
      <c r="AN190" s="21">
        <f t="shared" si="566"/>
        <v>400.05</v>
      </c>
      <c r="AO190" s="20">
        <f t="shared" si="567"/>
        <v>24503.0625</v>
      </c>
      <c r="AP190" s="44">
        <f t="shared" si="568"/>
        <v>1000.125</v>
      </c>
      <c r="AQ190" s="45">
        <f t="shared" si="569"/>
        <v>23502.9375</v>
      </c>
      <c r="AS190" s="2">
        <v>188</v>
      </c>
      <c r="AT190" s="2" t="str">
        <f t="shared" si="570"/>
        <v xml:space="preserve"> AD SOYAD 188</v>
      </c>
      <c r="AU190" s="7">
        <f t="shared" si="571"/>
        <v>20002.5</v>
      </c>
      <c r="AV190" s="11">
        <f>PARAMETRELER!$D$4</f>
        <v>150018.75</v>
      </c>
      <c r="AW190" s="7">
        <f t="shared" si="572"/>
        <v>2800.3500000000004</v>
      </c>
      <c r="AX190" s="7">
        <f t="shared" si="573"/>
        <v>200.02500000000001</v>
      </c>
      <c r="AY190" s="7">
        <f t="shared" si="574"/>
        <v>17002.125</v>
      </c>
      <c r="AZ190" s="7" cm="1">
        <f t="array" ref="AZ190">SUMPRODUCT(--(SUM(G190,AC190,AY190)&gt;PARAMETRELER!$D$21:$D$24), (SUM(G190,AC190,AY190)-PARAMETRELER!$D$21:$D$24), {0.15;0.05;0.07;0.08})-SUM($H$2,H190,AD190)</f>
        <v>2550.3187499999995</v>
      </c>
      <c r="BA190" s="7">
        <f>PARAMETRELER!$D$10</f>
        <v>2550.3187499999995</v>
      </c>
      <c r="BB190" s="7">
        <f t="shared" si="575"/>
        <v>51006.375</v>
      </c>
      <c r="BC190" s="7">
        <f t="shared" si="576"/>
        <v>34004.25</v>
      </c>
      <c r="BD190" s="7">
        <f t="shared" si="577"/>
        <v>20002.5</v>
      </c>
      <c r="BE190" s="5">
        <f>PARAMETRELER!$D$6</f>
        <v>20002.5</v>
      </c>
      <c r="BF190" s="7">
        <f t="shared" si="504"/>
        <v>0</v>
      </c>
      <c r="BG190" s="7">
        <f>IF(AU190&lt;=PARAMETRELER!$D$6,0,BF190*0.00759)</f>
        <v>0</v>
      </c>
      <c r="BH190" s="20">
        <f t="shared" si="578"/>
        <v>17002.125</v>
      </c>
      <c r="BI190" s="21">
        <f t="shared" si="579"/>
        <v>4100.5124999999998</v>
      </c>
      <c r="BJ190" s="21">
        <f t="shared" si="580"/>
        <v>400.05</v>
      </c>
      <c r="BK190" s="20">
        <f t="shared" si="581"/>
        <v>24503.0625</v>
      </c>
      <c r="BL190" s="44">
        <f t="shared" si="582"/>
        <v>1000.125</v>
      </c>
      <c r="BM190" s="45">
        <f t="shared" si="583"/>
        <v>23502.9375</v>
      </c>
      <c r="BO190" s="2">
        <v>188</v>
      </c>
      <c r="BP190" s="2" t="str">
        <f t="shared" si="584"/>
        <v xml:space="preserve"> AD SOYAD 188</v>
      </c>
      <c r="BQ190" s="7">
        <f t="shared" si="585"/>
        <v>20002.5</v>
      </c>
      <c r="BR190" s="11">
        <f>PARAMETRELER!$D$4</f>
        <v>150018.75</v>
      </c>
      <c r="BS190" s="7">
        <f t="shared" si="586"/>
        <v>2800.3500000000004</v>
      </c>
      <c r="BT190" s="7">
        <f t="shared" si="587"/>
        <v>200.02500000000001</v>
      </c>
      <c r="BU190" s="7">
        <f t="shared" si="588"/>
        <v>17002.125</v>
      </c>
      <c r="BV190" s="7" cm="1">
        <f t="array" ref="BV190">SUMPRODUCT(--(SUM(G190,AC190,AY190,BU190)&gt;PARAMETRELER!$D$21:$D$24), (SUM(G190,AC190,AY190,BU190)-PARAMETRELER!$D$21:$D$24), {0.15;0.05;0.07;0.08})-SUM($H$2,H190,AD190,AZ190)</f>
        <v>2550.3187500000004</v>
      </c>
      <c r="BW190" s="7">
        <f>PARAMETRELER!$D$11</f>
        <v>2550.3187500000004</v>
      </c>
      <c r="BX190" s="7">
        <f t="shared" si="589"/>
        <v>68008.5</v>
      </c>
      <c r="BY190" s="7">
        <f t="shared" si="590"/>
        <v>51006.375</v>
      </c>
      <c r="BZ190" s="7">
        <f t="shared" si="591"/>
        <v>20002.5</v>
      </c>
      <c r="CA190" s="5">
        <f>PARAMETRELER!$D$6</f>
        <v>20002.5</v>
      </c>
      <c r="CB190" s="7">
        <f t="shared" si="505"/>
        <v>0</v>
      </c>
      <c r="CC190" s="7">
        <f>IF(BQ190&lt;=PARAMETRELER!$D$6,0,CB190*0.00759)</f>
        <v>0</v>
      </c>
      <c r="CD190" s="20">
        <f t="shared" si="592"/>
        <v>17002.125</v>
      </c>
      <c r="CE190" s="21">
        <f t="shared" si="593"/>
        <v>4100.5124999999998</v>
      </c>
      <c r="CF190" s="21">
        <f t="shared" si="594"/>
        <v>400.05</v>
      </c>
      <c r="CG190" s="20">
        <f t="shared" si="595"/>
        <v>24503.0625</v>
      </c>
      <c r="CH190" s="44">
        <f t="shared" si="596"/>
        <v>1000.125</v>
      </c>
      <c r="CI190" s="45">
        <f t="shared" si="597"/>
        <v>23502.9375</v>
      </c>
      <c r="CK190" s="2">
        <v>188</v>
      </c>
      <c r="CL190" s="2" t="str">
        <f t="shared" si="598"/>
        <v xml:space="preserve"> AD SOYAD 188</v>
      </c>
      <c r="CM190" s="7">
        <f t="shared" si="599"/>
        <v>20002.5</v>
      </c>
      <c r="CN190" s="11">
        <f>PARAMETRELER!$D$4</f>
        <v>150018.75</v>
      </c>
      <c r="CO190" s="7">
        <f t="shared" si="600"/>
        <v>2800.3500000000004</v>
      </c>
      <c r="CP190" s="7">
        <f t="shared" si="601"/>
        <v>200.02500000000001</v>
      </c>
      <c r="CQ190" s="7">
        <f t="shared" si="602"/>
        <v>17002.125</v>
      </c>
      <c r="CR190" s="7" cm="1">
        <f t="array" ref="CR190">SUMPRODUCT(--(SUM(G190,AC190,AY190,BU190,CQ190)&gt;PARAMETRELER!$D$21:$D$24), (SUM(G190,AC190,AY190,BU190,CQ190)-PARAMETRELER!$D$21:$D$24), {0.15;0.05;0.07;0.08})-SUM($H$2,H190,AD190,AZ190,BV190)</f>
        <v>2550.3187500000004</v>
      </c>
      <c r="CS190" s="7">
        <f>PARAMETRELER!$D$12</f>
        <v>2550.3187500000004</v>
      </c>
      <c r="CT190" s="7">
        <f t="shared" si="603"/>
        <v>85010.625</v>
      </c>
      <c r="CU190" s="7">
        <f t="shared" si="604"/>
        <v>68008.5</v>
      </c>
      <c r="CV190" s="7">
        <f t="shared" si="605"/>
        <v>20002.5</v>
      </c>
      <c r="CW190" s="5">
        <f>PARAMETRELER!$D$6</f>
        <v>20002.5</v>
      </c>
      <c r="CX190" s="7">
        <f t="shared" si="506"/>
        <v>0</v>
      </c>
      <c r="CY190" s="7">
        <f>IF(CM190&lt;=PARAMETRELER!$D$6,0,CX190*0.00759)</f>
        <v>0</v>
      </c>
      <c r="CZ190" s="20">
        <f t="shared" si="606"/>
        <v>17002.125</v>
      </c>
      <c r="DA190" s="21">
        <f t="shared" si="607"/>
        <v>4100.5124999999998</v>
      </c>
      <c r="DB190" s="21">
        <f t="shared" si="608"/>
        <v>400.05</v>
      </c>
      <c r="DC190" s="20">
        <f t="shared" si="609"/>
        <v>24503.0625</v>
      </c>
      <c r="DD190" s="44">
        <f t="shared" si="610"/>
        <v>1000.125</v>
      </c>
      <c r="DE190" s="45">
        <f t="shared" si="611"/>
        <v>23502.9375</v>
      </c>
      <c r="DG190" s="2">
        <v>188</v>
      </c>
      <c r="DH190" s="2" t="str">
        <f t="shared" si="612"/>
        <v xml:space="preserve"> AD SOYAD 188</v>
      </c>
      <c r="DI190" s="7">
        <f t="shared" si="613"/>
        <v>20002.5</v>
      </c>
      <c r="DJ190" s="11">
        <f>PARAMETRELER!$D$4</f>
        <v>150018.75</v>
      </c>
      <c r="DK190" s="7">
        <f t="shared" si="614"/>
        <v>2800.3500000000004</v>
      </c>
      <c r="DL190" s="7">
        <f t="shared" si="615"/>
        <v>200.02500000000001</v>
      </c>
      <c r="DM190" s="7">
        <f t="shared" si="616"/>
        <v>17002.125</v>
      </c>
      <c r="DN190" s="7" cm="1">
        <f t="array" ref="DN190">SUMPRODUCT(--(SUM(G190,AC190,AY190,BU190,CQ190,DM190)&gt;PARAMETRELER!$D$21:$D$24), (SUM(G190,AC190,AY190,BU190,CQ190,DM190)-PARAMETRELER!$D$21:$D$24), {0.15;0.05;0.07;0.08})-SUM($H$2,H190,AD190,AZ190,BV190,CR190)</f>
        <v>2550.3187499999985</v>
      </c>
      <c r="DO190" s="7">
        <f>PARAMETRELER!$D$13</f>
        <v>2550.3187499999985</v>
      </c>
      <c r="DP190" s="7">
        <f t="shared" si="617"/>
        <v>102012.75</v>
      </c>
      <c r="DQ190" s="7">
        <f t="shared" si="618"/>
        <v>85010.625</v>
      </c>
      <c r="DR190" s="7">
        <f t="shared" si="619"/>
        <v>20002.5</v>
      </c>
      <c r="DS190" s="5">
        <f>PARAMETRELER!$D$6</f>
        <v>20002.5</v>
      </c>
      <c r="DT190" s="7">
        <f t="shared" si="507"/>
        <v>0</v>
      </c>
      <c r="DU190" s="7">
        <f>IF(DI190&lt;=PARAMETRELER!$D$6,0,DT190*0.00759)</f>
        <v>0</v>
      </c>
      <c r="DV190" s="20">
        <f t="shared" si="620"/>
        <v>17002.125</v>
      </c>
      <c r="DW190" s="21">
        <f t="shared" si="621"/>
        <v>4100.5124999999998</v>
      </c>
      <c r="DX190" s="21">
        <f t="shared" si="622"/>
        <v>400.05</v>
      </c>
      <c r="DY190" s="20">
        <f t="shared" si="623"/>
        <v>24503.0625</v>
      </c>
      <c r="DZ190" s="44">
        <f t="shared" si="624"/>
        <v>1000.125</v>
      </c>
      <c r="EA190" s="45">
        <f t="shared" si="625"/>
        <v>23502.9375</v>
      </c>
      <c r="EC190" s="2">
        <v>188</v>
      </c>
      <c r="ED190" s="2" t="str">
        <f t="shared" si="626"/>
        <v xml:space="preserve"> AD SOYAD 188</v>
      </c>
      <c r="EE190" s="7">
        <f t="shared" si="508"/>
        <v>20002.5</v>
      </c>
      <c r="EF190" s="11">
        <f>PARAMETRELER!$D$4</f>
        <v>150018.75</v>
      </c>
      <c r="EG190" s="7">
        <f t="shared" si="509"/>
        <v>2800.3500000000004</v>
      </c>
      <c r="EH190" s="7">
        <f t="shared" si="510"/>
        <v>200.02500000000001</v>
      </c>
      <c r="EI190" s="7">
        <f t="shared" si="511"/>
        <v>17002.125</v>
      </c>
      <c r="EJ190" s="7" cm="1">
        <f t="array" ref="EJ190">SUMPRODUCT(--(SUM(G190,AC190,AY190,BU190,CQ190,DM190,EI190)&gt;PARAMETRELER!$D$21:$D$24), (SUM(G190,AC190,AY190,BU190,CQ190,DM190,EI190)-PARAMETRELER!$D$21:$D$24), {0.15;0.05;0.07;0.08})-SUM($H$2,H190,AD190,AZ190,BV190,CR190,DN190)</f>
        <v>3001.0625000000036</v>
      </c>
      <c r="EK190" s="7">
        <f>PARAMETRELER!$D$14</f>
        <v>3001.0625000000036</v>
      </c>
      <c r="EL190" s="7">
        <f t="shared" si="512"/>
        <v>119014.875</v>
      </c>
      <c r="EM190" s="7">
        <f t="shared" si="513"/>
        <v>102012.75</v>
      </c>
      <c r="EN190" s="7">
        <f t="shared" si="514"/>
        <v>20002.5</v>
      </c>
      <c r="EO190" s="5">
        <f>PARAMETRELER!$D$6</f>
        <v>20002.5</v>
      </c>
      <c r="EP190" s="7">
        <f t="shared" si="515"/>
        <v>0</v>
      </c>
      <c r="EQ190" s="7">
        <f>IF(EE190&lt;=PARAMETRELER!$D$6,0,EP190*0.00759)</f>
        <v>0</v>
      </c>
      <c r="ER190" s="20">
        <f t="shared" si="627"/>
        <v>17002.125</v>
      </c>
      <c r="ES190" s="21">
        <f t="shared" si="628"/>
        <v>4100.5124999999998</v>
      </c>
      <c r="ET190" s="21">
        <f t="shared" si="629"/>
        <v>400.05</v>
      </c>
      <c r="EU190" s="20">
        <f t="shared" si="630"/>
        <v>24503.0625</v>
      </c>
      <c r="EV190" s="44">
        <f t="shared" si="631"/>
        <v>1000.125</v>
      </c>
      <c r="EW190" s="45">
        <f t="shared" si="632"/>
        <v>23502.9375</v>
      </c>
      <c r="EY190" s="2">
        <v>188</v>
      </c>
      <c r="EZ190" s="2" t="str">
        <f t="shared" si="633"/>
        <v xml:space="preserve"> AD SOYAD 188</v>
      </c>
      <c r="FA190" s="7">
        <f t="shared" si="516"/>
        <v>20002.5</v>
      </c>
      <c r="FB190" s="11">
        <f>PARAMETRELER!$D$4</f>
        <v>150018.75</v>
      </c>
      <c r="FC190" s="7">
        <f t="shared" si="517"/>
        <v>2800.3500000000004</v>
      </c>
      <c r="FD190" s="7">
        <f t="shared" si="518"/>
        <v>200.02500000000001</v>
      </c>
      <c r="FE190" s="7">
        <f t="shared" si="519"/>
        <v>17002.125</v>
      </c>
      <c r="FF190" s="7" cm="1">
        <f t="array" ref="FF190">SUMPRODUCT(--(SUM(G190,AC190,AY190,BU190,CQ190,DM190,EI190,FE190)&gt;PARAMETRELER!$D$21:$D$24), (SUM(G190,AC190,AY190,BU190,CQ190,DM190,EI190,FE190)-PARAMETRELER!$D$21:$D$24), {0.15;0.05;0.07;0.08})-SUM($H$2,H190,AD190,AZ190,BV190,CR190,DN190,EJ190)</f>
        <v>3400.4249999999956</v>
      </c>
      <c r="FG190" s="7">
        <f>PARAMETRELER!$D$15</f>
        <v>3400.4249999999956</v>
      </c>
      <c r="FH190" s="7">
        <f t="shared" si="520"/>
        <v>136017</v>
      </c>
      <c r="FI190" s="7">
        <f t="shared" si="521"/>
        <v>119014.875</v>
      </c>
      <c r="FJ190" s="7">
        <f t="shared" si="522"/>
        <v>20002.5</v>
      </c>
      <c r="FK190" s="5">
        <f>PARAMETRELER!$D$6</f>
        <v>20002.5</v>
      </c>
      <c r="FL190" s="7">
        <f t="shared" si="523"/>
        <v>0</v>
      </c>
      <c r="FM190" s="7">
        <f>IF(FA190&lt;=PARAMETRELER!$D$6,0,FL190*0.00759)</f>
        <v>0</v>
      </c>
      <c r="FN190" s="20">
        <f t="shared" si="634"/>
        <v>17002.125</v>
      </c>
      <c r="FO190" s="21">
        <f t="shared" si="635"/>
        <v>4100.5124999999998</v>
      </c>
      <c r="FP190" s="21">
        <f t="shared" si="636"/>
        <v>400.05</v>
      </c>
      <c r="FQ190" s="20">
        <f t="shared" si="637"/>
        <v>24503.0625</v>
      </c>
      <c r="FR190" s="44">
        <f t="shared" si="638"/>
        <v>1000.125</v>
      </c>
      <c r="FS190" s="45">
        <f t="shared" si="639"/>
        <v>23502.9375</v>
      </c>
      <c r="FU190" s="2">
        <v>188</v>
      </c>
      <c r="FV190" s="2" t="str">
        <f t="shared" si="640"/>
        <v xml:space="preserve"> AD SOYAD 188</v>
      </c>
      <c r="FW190" s="7">
        <f t="shared" si="524"/>
        <v>20002.5</v>
      </c>
      <c r="FX190" s="11">
        <f>PARAMETRELER!$D$4</f>
        <v>150018.75</v>
      </c>
      <c r="FY190" s="7">
        <f t="shared" si="525"/>
        <v>2800.3500000000004</v>
      </c>
      <c r="FZ190" s="7">
        <f t="shared" si="526"/>
        <v>200.02500000000001</v>
      </c>
      <c r="GA190" s="7">
        <f t="shared" si="527"/>
        <v>17002.125</v>
      </c>
      <c r="GB190" s="7" cm="1">
        <f t="array" ref="GB190">SUMPRODUCT(--(SUM(G190,AC190,AY190,BU190,CQ190,DM190,EI190,FE190,GA190)&gt;PARAMETRELER!$D$21:$D$24), (SUM(G190,AC190,AY190,BU190,CQ190,DM190,EI190,FE190,GA190)-PARAMETRELER!$D$21:$D$24), {0.15;0.05;0.07;0.08})-SUM($H$2,H190,AD190,AZ190,BV190,CR190,DN190,EJ190,FF190)</f>
        <v>3400.4249999999993</v>
      </c>
      <c r="GC190" s="7">
        <f>PARAMETRELER!$D$16</f>
        <v>3400.4249999999993</v>
      </c>
      <c r="GD190" s="7">
        <f t="shared" si="528"/>
        <v>153019.125</v>
      </c>
      <c r="GE190" s="7">
        <f t="shared" si="529"/>
        <v>136017</v>
      </c>
      <c r="GF190" s="7">
        <f t="shared" si="530"/>
        <v>20002.5</v>
      </c>
      <c r="GG190" s="5">
        <f>PARAMETRELER!$D$6</f>
        <v>20002.5</v>
      </c>
      <c r="GH190" s="7">
        <f t="shared" si="531"/>
        <v>0</v>
      </c>
      <c r="GI190" s="7">
        <f>IF(FW190&lt;=PARAMETRELER!$D$6,0,GH190*0.00759)</f>
        <v>0</v>
      </c>
      <c r="GJ190" s="20">
        <f t="shared" si="641"/>
        <v>17002.125</v>
      </c>
      <c r="GK190" s="21">
        <f t="shared" si="642"/>
        <v>4100.5124999999998</v>
      </c>
      <c r="GL190" s="21">
        <f t="shared" si="643"/>
        <v>400.05</v>
      </c>
      <c r="GM190" s="20">
        <f t="shared" si="644"/>
        <v>24503.0625</v>
      </c>
      <c r="GN190" s="44">
        <f t="shared" si="645"/>
        <v>1000.125</v>
      </c>
      <c r="GO190" s="45">
        <f t="shared" si="646"/>
        <v>23502.9375</v>
      </c>
      <c r="GQ190" s="2">
        <v>188</v>
      </c>
      <c r="GR190" s="2" t="str">
        <f t="shared" si="647"/>
        <v xml:space="preserve"> AD SOYAD 188</v>
      </c>
      <c r="GS190" s="7">
        <f t="shared" si="532"/>
        <v>20002.5</v>
      </c>
      <c r="GT190" s="11">
        <f>PARAMETRELER!$D$4</f>
        <v>150018.75</v>
      </c>
      <c r="GU190" s="7">
        <f t="shared" si="533"/>
        <v>2800.3500000000004</v>
      </c>
      <c r="GV190" s="7">
        <f t="shared" si="534"/>
        <v>200.02500000000001</v>
      </c>
      <c r="GW190" s="7">
        <f t="shared" si="535"/>
        <v>17002.125</v>
      </c>
      <c r="GX190" s="7" cm="1">
        <f t="array" ref="GX190">SUMPRODUCT(--(SUM(G190,AC190,AY190,BU190,CQ190,DM190,EI190,FE190,GA190,GW190)&gt;PARAMETRELER!$D$21:$D$24), (SUM(G190,AC190,AY190,BU190,CQ190,DM190,EI190,FE190,GA190,GW190)-PARAMETRELER!$D$21:$D$24), {0.15;0.05;0.07;0.08})-SUM($H$2,H190,AD190,AZ190,BV190,CR190,DN190,EJ190,FF190,GB190)</f>
        <v>3400.4250000000029</v>
      </c>
      <c r="GY190" s="7">
        <f>PARAMETRELER!$D$17</f>
        <v>3400.4250000000029</v>
      </c>
      <c r="GZ190" s="7">
        <f t="shared" si="536"/>
        <v>170021.25</v>
      </c>
      <c r="HA190" s="7">
        <f t="shared" si="537"/>
        <v>153019.125</v>
      </c>
      <c r="HB190" s="7">
        <f t="shared" si="538"/>
        <v>20002.5</v>
      </c>
      <c r="HC190" s="5">
        <f>PARAMETRELER!$D$6</f>
        <v>20002.5</v>
      </c>
      <c r="HD190" s="7">
        <f t="shared" si="539"/>
        <v>0</v>
      </c>
      <c r="HE190" s="7">
        <f>IF(GS190&lt;=PARAMETRELER!$D$6,0,HD190*0.00759)</f>
        <v>0</v>
      </c>
      <c r="HF190" s="20">
        <f t="shared" si="648"/>
        <v>17002.125</v>
      </c>
      <c r="HG190" s="21">
        <f t="shared" si="649"/>
        <v>4100.5124999999998</v>
      </c>
      <c r="HH190" s="21">
        <f t="shared" si="650"/>
        <v>400.05</v>
      </c>
      <c r="HI190" s="20">
        <f t="shared" si="651"/>
        <v>24503.0625</v>
      </c>
      <c r="HJ190" s="44">
        <f t="shared" si="652"/>
        <v>1000.125</v>
      </c>
      <c r="HK190" s="45">
        <f t="shared" si="653"/>
        <v>23502.9375</v>
      </c>
      <c r="HM190" s="2">
        <v>188</v>
      </c>
      <c r="HN190" s="2" t="str">
        <f t="shared" si="654"/>
        <v xml:space="preserve"> AD SOYAD 188</v>
      </c>
      <c r="HO190" s="7">
        <f t="shared" si="540"/>
        <v>20002.5</v>
      </c>
      <c r="HP190" s="11">
        <f>PARAMETRELER!$D$4</f>
        <v>150018.75</v>
      </c>
      <c r="HQ190" s="7">
        <f t="shared" si="541"/>
        <v>2800.3500000000004</v>
      </c>
      <c r="HR190" s="7">
        <f t="shared" si="542"/>
        <v>200.02500000000001</v>
      </c>
      <c r="HS190" s="7">
        <f t="shared" si="543"/>
        <v>17002.125</v>
      </c>
      <c r="HT190" s="7" cm="1">
        <f t="array" ref="HT190">SUMPRODUCT(--(SUM(G190,AC190,AY190,BU190,CQ190,DM190,EI190,FE190,GA190,GW190,HS190)&gt;PARAMETRELER!$D$21:$D$24), (SUM(G190,AC190,AY190,BU190,CQ190,DM190,EI190,FE190,GA190,GW190,HS190)-PARAMETRELER!$D$21:$D$24), {0.15;0.05;0.07;0.08})-SUM($H$2,H190,AD190,AZ190,BV190,CR190,DN190,EJ190,FF190,GB190,GX190)</f>
        <v>3400.4249999999993</v>
      </c>
      <c r="HU190" s="7">
        <f>PARAMETRELER!$D$18</f>
        <v>3400.4249999999993</v>
      </c>
      <c r="HV190" s="7">
        <f t="shared" si="544"/>
        <v>187023.375</v>
      </c>
      <c r="HW190" s="7">
        <f t="shared" si="545"/>
        <v>170021.25</v>
      </c>
      <c r="HX190" s="7">
        <f t="shared" si="546"/>
        <v>20002.5</v>
      </c>
      <c r="HY190" s="5">
        <f>PARAMETRELER!$D$6</f>
        <v>20002.5</v>
      </c>
      <c r="HZ190" s="7">
        <f t="shared" si="547"/>
        <v>0</v>
      </c>
      <c r="IA190" s="7">
        <f>IF(HO190&lt;=PARAMETRELER!$D$6,0,HZ190*0.00759)</f>
        <v>0</v>
      </c>
      <c r="IB190" s="20">
        <f t="shared" si="655"/>
        <v>17002.125</v>
      </c>
      <c r="IC190" s="21">
        <f t="shared" si="656"/>
        <v>4100.5124999999998</v>
      </c>
      <c r="ID190" s="21">
        <f t="shared" si="657"/>
        <v>400.05</v>
      </c>
      <c r="IE190" s="20">
        <f t="shared" si="658"/>
        <v>24503.0625</v>
      </c>
      <c r="IF190" s="44">
        <f t="shared" si="659"/>
        <v>1000.125</v>
      </c>
      <c r="IG190" s="45">
        <f t="shared" si="660"/>
        <v>23502.9375</v>
      </c>
      <c r="II190" s="2">
        <v>188</v>
      </c>
      <c r="IJ190" s="2" t="str">
        <f t="shared" si="661"/>
        <v xml:space="preserve"> AD SOYAD 188</v>
      </c>
      <c r="IK190" s="7">
        <f t="shared" si="548"/>
        <v>20002.5</v>
      </c>
      <c r="IL190" s="11">
        <f>PARAMETRELER!$D$4</f>
        <v>150018.75</v>
      </c>
      <c r="IM190" s="7">
        <f t="shared" si="549"/>
        <v>2800.3500000000004</v>
      </c>
      <c r="IN190" s="7">
        <f t="shared" si="550"/>
        <v>200.02500000000001</v>
      </c>
      <c r="IO190" s="7">
        <f t="shared" si="551"/>
        <v>17002.125</v>
      </c>
      <c r="IP190" s="7" cm="1">
        <f t="array" ref="IP190">SUMPRODUCT(--(SUM(G190,AC190,AY190,BU190,CQ190,DM190,EI190,FE190,GA190,GW190,HS190,IO190)&gt;PARAMETRELER!$D$21:$D$24), (SUM(G190,AC190,AY190,BU190,CQ190,DM190,EI190,FE190,GA190,GW190,HS190,IO190)-PARAMETRELER!$D$21:$D$24), {0.15;0.05;0.07;0.08})-SUM($H$2,H190,AD190,AZ190,BV190,CR190,DN190,EJ190,FF190,GB190,GX190,HT190)</f>
        <v>3400.4249999999993</v>
      </c>
      <c r="IQ190" s="7">
        <f>PARAMETRELER!$D$19</f>
        <v>3400.4249999999993</v>
      </c>
      <c r="IR190" s="7">
        <f t="shared" si="552"/>
        <v>204025.5</v>
      </c>
      <c r="IS190" s="7">
        <f t="shared" si="553"/>
        <v>187023.375</v>
      </c>
      <c r="IT190" s="7">
        <f t="shared" si="554"/>
        <v>20002.5</v>
      </c>
      <c r="IU190" s="5">
        <f>PARAMETRELER!$D$6</f>
        <v>20002.5</v>
      </c>
      <c r="IV190" s="7">
        <f t="shared" si="555"/>
        <v>0</v>
      </c>
      <c r="IW190" s="7">
        <f>IF(IK190&lt;=PARAMETRELER!$D$6,0,IV190*0.00759)</f>
        <v>0</v>
      </c>
      <c r="IX190" s="20">
        <f t="shared" si="662"/>
        <v>17002.125</v>
      </c>
      <c r="IY190" s="21">
        <f t="shared" si="663"/>
        <v>4100.5124999999998</v>
      </c>
      <c r="IZ190" s="21">
        <f t="shared" si="664"/>
        <v>400.05</v>
      </c>
      <c r="JA190" s="20">
        <f t="shared" si="665"/>
        <v>24503.0625</v>
      </c>
      <c r="JB190" s="44">
        <f t="shared" si="666"/>
        <v>1000.125</v>
      </c>
      <c r="JC190" s="45">
        <f t="shared" si="667"/>
        <v>23502.9375</v>
      </c>
    </row>
    <row r="191" spans="1:263" ht="15.6" x14ac:dyDescent="0.3">
      <c r="A191" s="3">
        <v>189</v>
      </c>
      <c r="B191" s="3" t="str">
        <f>'YILLIK MALİYET RAPORU'!B191</f>
        <v xml:space="preserve"> AD SOYAD 189</v>
      </c>
      <c r="C191" s="4">
        <f>'YILLIK MALİYET RAPORU'!C191</f>
        <v>20002.5</v>
      </c>
      <c r="D191" s="4">
        <f>PARAMETRELER!$D$4</f>
        <v>150018.75</v>
      </c>
      <c r="E191" s="4">
        <f t="shared" si="491"/>
        <v>2800.3500000000004</v>
      </c>
      <c r="F191" s="4">
        <f t="shared" si="492"/>
        <v>200.02500000000001</v>
      </c>
      <c r="G191" s="4">
        <f t="shared" si="493"/>
        <v>17002.125</v>
      </c>
      <c r="H191" s="4" cm="1">
        <f t="array" ref="H191">SUMPRODUCT(--(SUM(G191:G191)&gt;PARAMETRELER!$D$21:$D$24), (SUM(G191:G191)-PARAMETRELER!$D$21:$D$24), {0.15;0.05;0.07;0.08})-SUM($H$2:$H$2)</f>
        <v>2550.3187499999999</v>
      </c>
      <c r="I191" s="4">
        <f>PARAMETRELER!$D$8</f>
        <v>2550.3187499999999</v>
      </c>
      <c r="J191" s="4">
        <f t="shared" si="556"/>
        <v>17002.125</v>
      </c>
      <c r="K191" s="4">
        <v>0</v>
      </c>
      <c r="L191" s="4">
        <f t="shared" si="494"/>
        <v>20002.5</v>
      </c>
      <c r="M191" s="4">
        <f>PARAMETRELER!$D$6</f>
        <v>20002.5</v>
      </c>
      <c r="N191" s="4">
        <f t="shared" si="502"/>
        <v>0</v>
      </c>
      <c r="O191" s="4">
        <f>IF(C191&lt;=PARAMETRELER!$D$6,0,N191*0.00759)</f>
        <v>0</v>
      </c>
      <c r="P191" s="20">
        <f t="shared" si="495"/>
        <v>17002.125</v>
      </c>
      <c r="Q191" s="21">
        <f t="shared" si="496"/>
        <v>4100.5124999999998</v>
      </c>
      <c r="R191" s="21">
        <f t="shared" si="497"/>
        <v>400.05</v>
      </c>
      <c r="S191" s="22">
        <f t="shared" si="498"/>
        <v>24503.0625</v>
      </c>
      <c r="T191" s="44">
        <f t="shared" si="499"/>
        <v>1000.125</v>
      </c>
      <c r="U191" s="45">
        <f t="shared" si="557"/>
        <v>23502.9375</v>
      </c>
      <c r="W191" s="3">
        <v>189</v>
      </c>
      <c r="X191" s="3" t="str">
        <f t="shared" si="500"/>
        <v xml:space="preserve"> AD SOYAD 189</v>
      </c>
      <c r="Y191" s="4">
        <f t="shared" si="501"/>
        <v>20002.5</v>
      </c>
      <c r="Z191" s="4">
        <f>PARAMETRELER!$D$4</f>
        <v>150018.75</v>
      </c>
      <c r="AA191" s="4">
        <f t="shared" si="558"/>
        <v>2800.3500000000004</v>
      </c>
      <c r="AB191" s="4">
        <f t="shared" si="559"/>
        <v>200.02500000000001</v>
      </c>
      <c r="AC191" s="4">
        <f t="shared" si="560"/>
        <v>17002.125</v>
      </c>
      <c r="AD191" s="4" cm="1">
        <f t="array" ref="AD191">SUMPRODUCT(--(SUM(G191,AC191)&gt;PARAMETRELER!$D$21:$D$24), (SUM(G191,AC191)-PARAMETRELER!$D$21:$D$24), {0.15;0.05;0.07;0.08})-SUM($H$2,H191)</f>
        <v>2550.3187499999999</v>
      </c>
      <c r="AE191" s="4">
        <f>PARAMETRELER!$D$9</f>
        <v>2550.3187499999999</v>
      </c>
      <c r="AF191" s="4">
        <f t="shared" si="561"/>
        <v>34004.25</v>
      </c>
      <c r="AG191" s="4">
        <f t="shared" si="562"/>
        <v>17002.125</v>
      </c>
      <c r="AH191" s="4">
        <f t="shared" si="563"/>
        <v>20002.5</v>
      </c>
      <c r="AI191" s="4">
        <f>PARAMETRELER!$D$6</f>
        <v>20002.5</v>
      </c>
      <c r="AJ191" s="4">
        <f t="shared" si="503"/>
        <v>0</v>
      </c>
      <c r="AK191" s="4">
        <f>IF(Y191&lt;=PARAMETRELER!$D$6,0,AJ191*0.00759)</f>
        <v>0</v>
      </c>
      <c r="AL191" s="20">
        <f t="shared" si="564"/>
        <v>17002.125</v>
      </c>
      <c r="AM191" s="21">
        <f t="shared" si="565"/>
        <v>4100.5124999999998</v>
      </c>
      <c r="AN191" s="21">
        <f t="shared" si="566"/>
        <v>400.05</v>
      </c>
      <c r="AO191" s="22">
        <f t="shared" si="567"/>
        <v>24503.0625</v>
      </c>
      <c r="AP191" s="44">
        <f t="shared" si="568"/>
        <v>1000.125</v>
      </c>
      <c r="AQ191" s="45">
        <f t="shared" si="569"/>
        <v>23502.9375</v>
      </c>
      <c r="AS191" s="3">
        <v>189</v>
      </c>
      <c r="AT191" s="3" t="str">
        <f t="shared" si="570"/>
        <v xml:space="preserve"> AD SOYAD 189</v>
      </c>
      <c r="AU191" s="4">
        <f t="shared" si="571"/>
        <v>20002.5</v>
      </c>
      <c r="AV191" s="4">
        <f>PARAMETRELER!$D$4</f>
        <v>150018.75</v>
      </c>
      <c r="AW191" s="4">
        <f t="shared" si="572"/>
        <v>2800.3500000000004</v>
      </c>
      <c r="AX191" s="4">
        <f t="shared" si="573"/>
        <v>200.02500000000001</v>
      </c>
      <c r="AY191" s="4">
        <f t="shared" si="574"/>
        <v>17002.125</v>
      </c>
      <c r="AZ191" s="4" cm="1">
        <f t="array" ref="AZ191">SUMPRODUCT(--(SUM(G191,AC191,AY191)&gt;PARAMETRELER!$D$21:$D$24), (SUM(G191,AC191,AY191)-PARAMETRELER!$D$21:$D$24), {0.15;0.05;0.07;0.08})-SUM($H$2,H191,AD191)</f>
        <v>2550.3187499999995</v>
      </c>
      <c r="BA191" s="4">
        <f>PARAMETRELER!$D$10</f>
        <v>2550.3187499999995</v>
      </c>
      <c r="BB191" s="4">
        <f t="shared" si="575"/>
        <v>51006.375</v>
      </c>
      <c r="BC191" s="4">
        <f t="shared" si="576"/>
        <v>34004.25</v>
      </c>
      <c r="BD191" s="4">
        <f t="shared" si="577"/>
        <v>20002.5</v>
      </c>
      <c r="BE191" s="4">
        <f>PARAMETRELER!$D$6</f>
        <v>20002.5</v>
      </c>
      <c r="BF191" s="4">
        <f t="shared" si="504"/>
        <v>0</v>
      </c>
      <c r="BG191" s="4">
        <f>IF(AU191&lt;=PARAMETRELER!$D$6,0,BF191*0.00759)</f>
        <v>0</v>
      </c>
      <c r="BH191" s="20">
        <f t="shared" si="578"/>
        <v>17002.125</v>
      </c>
      <c r="BI191" s="21">
        <f t="shared" si="579"/>
        <v>4100.5124999999998</v>
      </c>
      <c r="BJ191" s="21">
        <f t="shared" si="580"/>
        <v>400.05</v>
      </c>
      <c r="BK191" s="22">
        <f t="shared" si="581"/>
        <v>24503.0625</v>
      </c>
      <c r="BL191" s="44">
        <f t="shared" si="582"/>
        <v>1000.125</v>
      </c>
      <c r="BM191" s="45">
        <f t="shared" si="583"/>
        <v>23502.9375</v>
      </c>
      <c r="BO191" s="3">
        <v>189</v>
      </c>
      <c r="BP191" s="3" t="str">
        <f t="shared" si="584"/>
        <v xml:space="preserve"> AD SOYAD 189</v>
      </c>
      <c r="BQ191" s="4">
        <f t="shared" si="585"/>
        <v>20002.5</v>
      </c>
      <c r="BR191" s="4">
        <f>PARAMETRELER!$D$4</f>
        <v>150018.75</v>
      </c>
      <c r="BS191" s="4">
        <f t="shared" si="586"/>
        <v>2800.3500000000004</v>
      </c>
      <c r="BT191" s="4">
        <f t="shared" si="587"/>
        <v>200.02500000000001</v>
      </c>
      <c r="BU191" s="4">
        <f t="shared" si="588"/>
        <v>17002.125</v>
      </c>
      <c r="BV191" s="4" cm="1">
        <f t="array" ref="BV191">SUMPRODUCT(--(SUM(G191,AC191,AY191,BU191)&gt;PARAMETRELER!$D$21:$D$24), (SUM(G191,AC191,AY191,BU191)-PARAMETRELER!$D$21:$D$24), {0.15;0.05;0.07;0.08})-SUM($H$2,H191,AD191,AZ191)</f>
        <v>2550.3187500000004</v>
      </c>
      <c r="BW191" s="4">
        <f>PARAMETRELER!$D$11</f>
        <v>2550.3187500000004</v>
      </c>
      <c r="BX191" s="4">
        <f t="shared" si="589"/>
        <v>68008.5</v>
      </c>
      <c r="BY191" s="4">
        <f t="shared" si="590"/>
        <v>51006.375</v>
      </c>
      <c r="BZ191" s="4">
        <f t="shared" si="591"/>
        <v>20002.5</v>
      </c>
      <c r="CA191" s="4">
        <f>PARAMETRELER!$D$6</f>
        <v>20002.5</v>
      </c>
      <c r="CB191" s="4">
        <f t="shared" si="505"/>
        <v>0</v>
      </c>
      <c r="CC191" s="4">
        <f>IF(BQ191&lt;=PARAMETRELER!$D$6,0,CB191*0.00759)</f>
        <v>0</v>
      </c>
      <c r="CD191" s="20">
        <f t="shared" si="592"/>
        <v>17002.125</v>
      </c>
      <c r="CE191" s="21">
        <f t="shared" si="593"/>
        <v>4100.5124999999998</v>
      </c>
      <c r="CF191" s="21">
        <f t="shared" si="594"/>
        <v>400.05</v>
      </c>
      <c r="CG191" s="22">
        <f t="shared" si="595"/>
        <v>24503.0625</v>
      </c>
      <c r="CH191" s="44">
        <f t="shared" si="596"/>
        <v>1000.125</v>
      </c>
      <c r="CI191" s="45">
        <f t="shared" si="597"/>
        <v>23502.9375</v>
      </c>
      <c r="CK191" s="3">
        <v>189</v>
      </c>
      <c r="CL191" s="3" t="str">
        <f t="shared" si="598"/>
        <v xml:space="preserve"> AD SOYAD 189</v>
      </c>
      <c r="CM191" s="4">
        <f t="shared" si="599"/>
        <v>20002.5</v>
      </c>
      <c r="CN191" s="4">
        <f>PARAMETRELER!$D$4</f>
        <v>150018.75</v>
      </c>
      <c r="CO191" s="4">
        <f t="shared" si="600"/>
        <v>2800.3500000000004</v>
      </c>
      <c r="CP191" s="4">
        <f t="shared" si="601"/>
        <v>200.02500000000001</v>
      </c>
      <c r="CQ191" s="4">
        <f t="shared" si="602"/>
        <v>17002.125</v>
      </c>
      <c r="CR191" s="4" cm="1">
        <f t="array" ref="CR191">SUMPRODUCT(--(SUM(G191,AC191,AY191,BU191,CQ191)&gt;PARAMETRELER!$D$21:$D$24), (SUM(G191,AC191,AY191,BU191,CQ191)-PARAMETRELER!$D$21:$D$24), {0.15;0.05;0.07;0.08})-SUM($H$2,H191,AD191,AZ191,BV191)</f>
        <v>2550.3187500000004</v>
      </c>
      <c r="CS191" s="4">
        <f>PARAMETRELER!$D$12</f>
        <v>2550.3187500000004</v>
      </c>
      <c r="CT191" s="4">
        <f t="shared" si="603"/>
        <v>85010.625</v>
      </c>
      <c r="CU191" s="4">
        <f t="shared" si="604"/>
        <v>68008.5</v>
      </c>
      <c r="CV191" s="4">
        <f t="shared" si="605"/>
        <v>20002.5</v>
      </c>
      <c r="CW191" s="4">
        <f>PARAMETRELER!$D$6</f>
        <v>20002.5</v>
      </c>
      <c r="CX191" s="4">
        <f t="shared" si="506"/>
        <v>0</v>
      </c>
      <c r="CY191" s="4">
        <f>IF(CM191&lt;=PARAMETRELER!$D$6,0,CX191*0.00759)</f>
        <v>0</v>
      </c>
      <c r="CZ191" s="20">
        <f t="shared" si="606"/>
        <v>17002.125</v>
      </c>
      <c r="DA191" s="21">
        <f t="shared" si="607"/>
        <v>4100.5124999999998</v>
      </c>
      <c r="DB191" s="21">
        <f t="shared" si="608"/>
        <v>400.05</v>
      </c>
      <c r="DC191" s="22">
        <f t="shared" si="609"/>
        <v>24503.0625</v>
      </c>
      <c r="DD191" s="44">
        <f t="shared" si="610"/>
        <v>1000.125</v>
      </c>
      <c r="DE191" s="45">
        <f t="shared" si="611"/>
        <v>23502.9375</v>
      </c>
      <c r="DG191" s="3">
        <v>189</v>
      </c>
      <c r="DH191" s="3" t="str">
        <f t="shared" si="612"/>
        <v xml:space="preserve"> AD SOYAD 189</v>
      </c>
      <c r="DI191" s="4">
        <f t="shared" si="613"/>
        <v>20002.5</v>
      </c>
      <c r="DJ191" s="4">
        <f>PARAMETRELER!$D$4</f>
        <v>150018.75</v>
      </c>
      <c r="DK191" s="4">
        <f t="shared" si="614"/>
        <v>2800.3500000000004</v>
      </c>
      <c r="DL191" s="4">
        <f t="shared" si="615"/>
        <v>200.02500000000001</v>
      </c>
      <c r="DM191" s="4">
        <f t="shared" si="616"/>
        <v>17002.125</v>
      </c>
      <c r="DN191" s="4" cm="1">
        <f t="array" ref="DN191">SUMPRODUCT(--(SUM(G191,AC191,AY191,BU191,CQ191,DM191)&gt;PARAMETRELER!$D$21:$D$24), (SUM(G191,AC191,AY191,BU191,CQ191,DM191)-PARAMETRELER!$D$21:$D$24), {0.15;0.05;0.07;0.08})-SUM($H$2,H191,AD191,AZ191,BV191,CR191)</f>
        <v>2550.3187499999985</v>
      </c>
      <c r="DO191" s="4">
        <f>PARAMETRELER!$D$13</f>
        <v>2550.3187499999985</v>
      </c>
      <c r="DP191" s="4">
        <f t="shared" si="617"/>
        <v>102012.75</v>
      </c>
      <c r="DQ191" s="4">
        <f t="shared" si="618"/>
        <v>85010.625</v>
      </c>
      <c r="DR191" s="4">
        <f t="shared" si="619"/>
        <v>20002.5</v>
      </c>
      <c r="DS191" s="4">
        <f>PARAMETRELER!$D$6</f>
        <v>20002.5</v>
      </c>
      <c r="DT191" s="4">
        <f t="shared" si="507"/>
        <v>0</v>
      </c>
      <c r="DU191" s="4">
        <f>IF(DI191&lt;=PARAMETRELER!$D$6,0,DT191*0.00759)</f>
        <v>0</v>
      </c>
      <c r="DV191" s="20">
        <f t="shared" si="620"/>
        <v>17002.125</v>
      </c>
      <c r="DW191" s="21">
        <f t="shared" si="621"/>
        <v>4100.5124999999998</v>
      </c>
      <c r="DX191" s="21">
        <f t="shared" si="622"/>
        <v>400.05</v>
      </c>
      <c r="DY191" s="22">
        <f t="shared" si="623"/>
        <v>24503.0625</v>
      </c>
      <c r="DZ191" s="44">
        <f t="shared" si="624"/>
        <v>1000.125</v>
      </c>
      <c r="EA191" s="45">
        <f t="shared" si="625"/>
        <v>23502.9375</v>
      </c>
      <c r="EC191" s="3">
        <v>189</v>
      </c>
      <c r="ED191" s="3" t="str">
        <f t="shared" si="626"/>
        <v xml:space="preserve"> AD SOYAD 189</v>
      </c>
      <c r="EE191" s="4">
        <f t="shared" si="508"/>
        <v>20002.5</v>
      </c>
      <c r="EF191" s="4">
        <f>PARAMETRELER!$D$4</f>
        <v>150018.75</v>
      </c>
      <c r="EG191" s="4">
        <f t="shared" si="509"/>
        <v>2800.3500000000004</v>
      </c>
      <c r="EH191" s="4">
        <f t="shared" si="510"/>
        <v>200.02500000000001</v>
      </c>
      <c r="EI191" s="4">
        <f t="shared" si="511"/>
        <v>17002.125</v>
      </c>
      <c r="EJ191" s="4" cm="1">
        <f t="array" ref="EJ191">SUMPRODUCT(--(SUM(G191,AC191,AY191,BU191,CQ191,DM191,EI191)&gt;PARAMETRELER!$D$21:$D$24), (SUM(G191,AC191,AY191,BU191,CQ191,DM191,EI191)-PARAMETRELER!$D$21:$D$24), {0.15;0.05;0.07;0.08})-SUM($H$2,H191,AD191,AZ191,BV191,CR191,DN191)</f>
        <v>3001.0625000000036</v>
      </c>
      <c r="EK191" s="4">
        <f>PARAMETRELER!$D$14</f>
        <v>3001.0625000000036</v>
      </c>
      <c r="EL191" s="4">
        <f t="shared" si="512"/>
        <v>119014.875</v>
      </c>
      <c r="EM191" s="4">
        <f t="shared" si="513"/>
        <v>102012.75</v>
      </c>
      <c r="EN191" s="4">
        <f t="shared" si="514"/>
        <v>20002.5</v>
      </c>
      <c r="EO191" s="4">
        <f>PARAMETRELER!$D$6</f>
        <v>20002.5</v>
      </c>
      <c r="EP191" s="4">
        <f t="shared" si="515"/>
        <v>0</v>
      </c>
      <c r="EQ191" s="4">
        <f>IF(EE191&lt;=PARAMETRELER!$D$6,0,EP191*0.00759)</f>
        <v>0</v>
      </c>
      <c r="ER191" s="20">
        <f t="shared" si="627"/>
        <v>17002.125</v>
      </c>
      <c r="ES191" s="21">
        <f t="shared" si="628"/>
        <v>4100.5124999999998</v>
      </c>
      <c r="ET191" s="21">
        <f t="shared" si="629"/>
        <v>400.05</v>
      </c>
      <c r="EU191" s="22">
        <f t="shared" si="630"/>
        <v>24503.0625</v>
      </c>
      <c r="EV191" s="44">
        <f t="shared" si="631"/>
        <v>1000.125</v>
      </c>
      <c r="EW191" s="45">
        <f t="shared" si="632"/>
        <v>23502.9375</v>
      </c>
      <c r="EY191" s="3">
        <v>189</v>
      </c>
      <c r="EZ191" s="3" t="str">
        <f t="shared" si="633"/>
        <v xml:space="preserve"> AD SOYAD 189</v>
      </c>
      <c r="FA191" s="4">
        <f t="shared" si="516"/>
        <v>20002.5</v>
      </c>
      <c r="FB191" s="4">
        <f>PARAMETRELER!$D$4</f>
        <v>150018.75</v>
      </c>
      <c r="FC191" s="4">
        <f t="shared" si="517"/>
        <v>2800.3500000000004</v>
      </c>
      <c r="FD191" s="4">
        <f t="shared" si="518"/>
        <v>200.02500000000001</v>
      </c>
      <c r="FE191" s="4">
        <f t="shared" si="519"/>
        <v>17002.125</v>
      </c>
      <c r="FF191" s="4" cm="1">
        <f t="array" ref="FF191">SUMPRODUCT(--(SUM(G191,AC191,AY191,BU191,CQ191,DM191,EI191,FE191)&gt;PARAMETRELER!$D$21:$D$24), (SUM(G191,AC191,AY191,BU191,CQ191,DM191,EI191,FE191)-PARAMETRELER!$D$21:$D$24), {0.15;0.05;0.07;0.08})-SUM($H$2,H191,AD191,AZ191,BV191,CR191,DN191,EJ191)</f>
        <v>3400.4249999999956</v>
      </c>
      <c r="FG191" s="4">
        <f>PARAMETRELER!$D$15</f>
        <v>3400.4249999999956</v>
      </c>
      <c r="FH191" s="4">
        <f t="shared" si="520"/>
        <v>136017</v>
      </c>
      <c r="FI191" s="4">
        <f t="shared" si="521"/>
        <v>119014.875</v>
      </c>
      <c r="FJ191" s="4">
        <f t="shared" si="522"/>
        <v>20002.5</v>
      </c>
      <c r="FK191" s="4">
        <f>PARAMETRELER!$D$6</f>
        <v>20002.5</v>
      </c>
      <c r="FL191" s="4">
        <f t="shared" si="523"/>
        <v>0</v>
      </c>
      <c r="FM191" s="4">
        <f>IF(FA191&lt;=PARAMETRELER!$D$6,0,FL191*0.00759)</f>
        <v>0</v>
      </c>
      <c r="FN191" s="20">
        <f t="shared" si="634"/>
        <v>17002.125</v>
      </c>
      <c r="FO191" s="21">
        <f t="shared" si="635"/>
        <v>4100.5124999999998</v>
      </c>
      <c r="FP191" s="21">
        <f t="shared" si="636"/>
        <v>400.05</v>
      </c>
      <c r="FQ191" s="22">
        <f t="shared" si="637"/>
        <v>24503.0625</v>
      </c>
      <c r="FR191" s="44">
        <f t="shared" si="638"/>
        <v>1000.125</v>
      </c>
      <c r="FS191" s="45">
        <f t="shared" si="639"/>
        <v>23502.9375</v>
      </c>
      <c r="FU191" s="3">
        <v>189</v>
      </c>
      <c r="FV191" s="3" t="str">
        <f t="shared" si="640"/>
        <v xml:space="preserve"> AD SOYAD 189</v>
      </c>
      <c r="FW191" s="4">
        <f t="shared" si="524"/>
        <v>20002.5</v>
      </c>
      <c r="FX191" s="4">
        <f>PARAMETRELER!$D$4</f>
        <v>150018.75</v>
      </c>
      <c r="FY191" s="4">
        <f t="shared" si="525"/>
        <v>2800.3500000000004</v>
      </c>
      <c r="FZ191" s="4">
        <f t="shared" si="526"/>
        <v>200.02500000000001</v>
      </c>
      <c r="GA191" s="4">
        <f t="shared" si="527"/>
        <v>17002.125</v>
      </c>
      <c r="GB191" s="4" cm="1">
        <f t="array" ref="GB191">SUMPRODUCT(--(SUM(G191,AC191,AY191,BU191,CQ191,DM191,EI191,FE191,GA191)&gt;PARAMETRELER!$D$21:$D$24), (SUM(G191,AC191,AY191,BU191,CQ191,DM191,EI191,FE191,GA191)-PARAMETRELER!$D$21:$D$24), {0.15;0.05;0.07;0.08})-SUM($H$2,H191,AD191,AZ191,BV191,CR191,DN191,EJ191,FF191)</f>
        <v>3400.4249999999993</v>
      </c>
      <c r="GC191" s="4">
        <f>PARAMETRELER!$D$16</f>
        <v>3400.4249999999993</v>
      </c>
      <c r="GD191" s="4">
        <f t="shared" si="528"/>
        <v>153019.125</v>
      </c>
      <c r="GE191" s="4">
        <f t="shared" si="529"/>
        <v>136017</v>
      </c>
      <c r="GF191" s="4">
        <f t="shared" si="530"/>
        <v>20002.5</v>
      </c>
      <c r="GG191" s="4">
        <f>PARAMETRELER!$D$6</f>
        <v>20002.5</v>
      </c>
      <c r="GH191" s="4">
        <f t="shared" si="531"/>
        <v>0</v>
      </c>
      <c r="GI191" s="4">
        <f>IF(FW191&lt;=PARAMETRELER!$D$6,0,GH191*0.00759)</f>
        <v>0</v>
      </c>
      <c r="GJ191" s="20">
        <f t="shared" si="641"/>
        <v>17002.125</v>
      </c>
      <c r="GK191" s="21">
        <f t="shared" si="642"/>
        <v>4100.5124999999998</v>
      </c>
      <c r="GL191" s="21">
        <f t="shared" si="643"/>
        <v>400.05</v>
      </c>
      <c r="GM191" s="22">
        <f t="shared" si="644"/>
        <v>24503.0625</v>
      </c>
      <c r="GN191" s="44">
        <f t="shared" si="645"/>
        <v>1000.125</v>
      </c>
      <c r="GO191" s="45">
        <f t="shared" si="646"/>
        <v>23502.9375</v>
      </c>
      <c r="GQ191" s="3">
        <v>189</v>
      </c>
      <c r="GR191" s="3" t="str">
        <f t="shared" si="647"/>
        <v xml:space="preserve"> AD SOYAD 189</v>
      </c>
      <c r="GS191" s="4">
        <f t="shared" si="532"/>
        <v>20002.5</v>
      </c>
      <c r="GT191" s="4">
        <f>PARAMETRELER!$D$4</f>
        <v>150018.75</v>
      </c>
      <c r="GU191" s="4">
        <f t="shared" si="533"/>
        <v>2800.3500000000004</v>
      </c>
      <c r="GV191" s="4">
        <f t="shared" si="534"/>
        <v>200.02500000000001</v>
      </c>
      <c r="GW191" s="4">
        <f t="shared" si="535"/>
        <v>17002.125</v>
      </c>
      <c r="GX191" s="4" cm="1">
        <f t="array" ref="GX191">SUMPRODUCT(--(SUM(G191,AC191,AY191,BU191,CQ191,DM191,EI191,FE191,GA191,GW191)&gt;PARAMETRELER!$D$21:$D$24), (SUM(G191,AC191,AY191,BU191,CQ191,DM191,EI191,FE191,GA191,GW191)-PARAMETRELER!$D$21:$D$24), {0.15;0.05;0.07;0.08})-SUM($H$2,H191,AD191,AZ191,BV191,CR191,DN191,EJ191,FF191,GB191)</f>
        <v>3400.4250000000029</v>
      </c>
      <c r="GY191" s="4">
        <f>PARAMETRELER!$D$17</f>
        <v>3400.4250000000029</v>
      </c>
      <c r="GZ191" s="4">
        <f t="shared" si="536"/>
        <v>170021.25</v>
      </c>
      <c r="HA191" s="4">
        <f t="shared" si="537"/>
        <v>153019.125</v>
      </c>
      <c r="HB191" s="4">
        <f t="shared" si="538"/>
        <v>20002.5</v>
      </c>
      <c r="HC191" s="4">
        <f>PARAMETRELER!$D$6</f>
        <v>20002.5</v>
      </c>
      <c r="HD191" s="4">
        <f t="shared" si="539"/>
        <v>0</v>
      </c>
      <c r="HE191" s="4">
        <f>IF(GS191&lt;=PARAMETRELER!$D$6,0,HD191*0.00759)</f>
        <v>0</v>
      </c>
      <c r="HF191" s="20">
        <f t="shared" si="648"/>
        <v>17002.125</v>
      </c>
      <c r="HG191" s="21">
        <f t="shared" si="649"/>
        <v>4100.5124999999998</v>
      </c>
      <c r="HH191" s="21">
        <f t="shared" si="650"/>
        <v>400.05</v>
      </c>
      <c r="HI191" s="22">
        <f t="shared" si="651"/>
        <v>24503.0625</v>
      </c>
      <c r="HJ191" s="44">
        <f t="shared" si="652"/>
        <v>1000.125</v>
      </c>
      <c r="HK191" s="45">
        <f t="shared" si="653"/>
        <v>23502.9375</v>
      </c>
      <c r="HM191" s="3">
        <v>189</v>
      </c>
      <c r="HN191" s="3" t="str">
        <f t="shared" si="654"/>
        <v xml:space="preserve"> AD SOYAD 189</v>
      </c>
      <c r="HO191" s="4">
        <f t="shared" si="540"/>
        <v>20002.5</v>
      </c>
      <c r="HP191" s="4">
        <f>PARAMETRELER!$D$4</f>
        <v>150018.75</v>
      </c>
      <c r="HQ191" s="4">
        <f t="shared" si="541"/>
        <v>2800.3500000000004</v>
      </c>
      <c r="HR191" s="4">
        <f t="shared" si="542"/>
        <v>200.02500000000001</v>
      </c>
      <c r="HS191" s="4">
        <f t="shared" si="543"/>
        <v>17002.125</v>
      </c>
      <c r="HT191" s="4" cm="1">
        <f t="array" ref="HT191">SUMPRODUCT(--(SUM(G191,AC191,AY191,BU191,CQ191,DM191,EI191,FE191,GA191,GW191,HS191)&gt;PARAMETRELER!$D$21:$D$24), (SUM(G191,AC191,AY191,BU191,CQ191,DM191,EI191,FE191,GA191,GW191,HS191)-PARAMETRELER!$D$21:$D$24), {0.15;0.05;0.07;0.08})-SUM($H$2,H191,AD191,AZ191,BV191,CR191,DN191,EJ191,FF191,GB191,GX191)</f>
        <v>3400.4249999999993</v>
      </c>
      <c r="HU191" s="4">
        <f>PARAMETRELER!$D$18</f>
        <v>3400.4249999999993</v>
      </c>
      <c r="HV191" s="4">
        <f t="shared" si="544"/>
        <v>187023.375</v>
      </c>
      <c r="HW191" s="4">
        <f t="shared" si="545"/>
        <v>170021.25</v>
      </c>
      <c r="HX191" s="4">
        <f t="shared" si="546"/>
        <v>20002.5</v>
      </c>
      <c r="HY191" s="4">
        <f>PARAMETRELER!$D$6</f>
        <v>20002.5</v>
      </c>
      <c r="HZ191" s="4">
        <f t="shared" si="547"/>
        <v>0</v>
      </c>
      <c r="IA191" s="4">
        <f>IF(HO191&lt;=PARAMETRELER!$D$6,0,HZ191*0.00759)</f>
        <v>0</v>
      </c>
      <c r="IB191" s="20">
        <f t="shared" si="655"/>
        <v>17002.125</v>
      </c>
      <c r="IC191" s="21">
        <f t="shared" si="656"/>
        <v>4100.5124999999998</v>
      </c>
      <c r="ID191" s="21">
        <f t="shared" si="657"/>
        <v>400.05</v>
      </c>
      <c r="IE191" s="22">
        <f t="shared" si="658"/>
        <v>24503.0625</v>
      </c>
      <c r="IF191" s="44">
        <f t="shared" si="659"/>
        <v>1000.125</v>
      </c>
      <c r="IG191" s="45">
        <f t="shared" si="660"/>
        <v>23502.9375</v>
      </c>
      <c r="II191" s="3">
        <v>189</v>
      </c>
      <c r="IJ191" s="3" t="str">
        <f t="shared" si="661"/>
        <v xml:space="preserve"> AD SOYAD 189</v>
      </c>
      <c r="IK191" s="4">
        <f t="shared" si="548"/>
        <v>20002.5</v>
      </c>
      <c r="IL191" s="4">
        <f>PARAMETRELER!$D$4</f>
        <v>150018.75</v>
      </c>
      <c r="IM191" s="4">
        <f t="shared" si="549"/>
        <v>2800.3500000000004</v>
      </c>
      <c r="IN191" s="4">
        <f t="shared" si="550"/>
        <v>200.02500000000001</v>
      </c>
      <c r="IO191" s="4">
        <f t="shared" si="551"/>
        <v>17002.125</v>
      </c>
      <c r="IP191" s="4" cm="1">
        <f t="array" ref="IP191">SUMPRODUCT(--(SUM(G191,AC191,AY191,BU191,CQ191,DM191,EI191,FE191,GA191,GW191,HS191,IO191)&gt;PARAMETRELER!$D$21:$D$24), (SUM(G191,AC191,AY191,BU191,CQ191,DM191,EI191,FE191,GA191,GW191,HS191,IO191)-PARAMETRELER!$D$21:$D$24), {0.15;0.05;0.07;0.08})-SUM($H$2,H191,AD191,AZ191,BV191,CR191,DN191,EJ191,FF191,GB191,GX191,HT191)</f>
        <v>3400.4249999999993</v>
      </c>
      <c r="IQ191" s="4">
        <f>PARAMETRELER!$D$19</f>
        <v>3400.4249999999993</v>
      </c>
      <c r="IR191" s="4">
        <f t="shared" si="552"/>
        <v>204025.5</v>
      </c>
      <c r="IS191" s="4">
        <f t="shared" si="553"/>
        <v>187023.375</v>
      </c>
      <c r="IT191" s="4">
        <f t="shared" si="554"/>
        <v>20002.5</v>
      </c>
      <c r="IU191" s="4">
        <f>PARAMETRELER!$D$6</f>
        <v>20002.5</v>
      </c>
      <c r="IV191" s="4">
        <f t="shared" si="555"/>
        <v>0</v>
      </c>
      <c r="IW191" s="4">
        <f>IF(IK191&lt;=PARAMETRELER!$D$6,0,IV191*0.00759)</f>
        <v>0</v>
      </c>
      <c r="IX191" s="20">
        <f t="shared" si="662"/>
        <v>17002.125</v>
      </c>
      <c r="IY191" s="21">
        <f t="shared" si="663"/>
        <v>4100.5124999999998</v>
      </c>
      <c r="IZ191" s="21">
        <f t="shared" si="664"/>
        <v>400.05</v>
      </c>
      <c r="JA191" s="22">
        <f t="shared" si="665"/>
        <v>24503.0625</v>
      </c>
      <c r="JB191" s="44">
        <f t="shared" si="666"/>
        <v>1000.125</v>
      </c>
      <c r="JC191" s="45">
        <f t="shared" si="667"/>
        <v>23502.9375</v>
      </c>
    </row>
    <row r="192" spans="1:263" ht="15.6" x14ac:dyDescent="0.3">
      <c r="A192" s="2">
        <v>190</v>
      </c>
      <c r="B192" s="2" t="str">
        <f>'YILLIK MALİYET RAPORU'!B192</f>
        <v xml:space="preserve"> AD SOYAD 190</v>
      </c>
      <c r="C192" s="7">
        <f>'YILLIK MALİYET RAPORU'!C192</f>
        <v>20002.5</v>
      </c>
      <c r="D192" s="11">
        <f>PARAMETRELER!$D$4</f>
        <v>150018.75</v>
      </c>
      <c r="E192" s="7">
        <f t="shared" si="491"/>
        <v>2800.3500000000004</v>
      </c>
      <c r="F192" s="7">
        <f t="shared" si="492"/>
        <v>200.02500000000001</v>
      </c>
      <c r="G192" s="7">
        <f t="shared" si="493"/>
        <v>17002.125</v>
      </c>
      <c r="H192" s="7" cm="1">
        <f t="array" ref="H192">SUMPRODUCT(--(SUM(G192:G192)&gt;PARAMETRELER!$D$21:$D$24), (SUM(G192:G192)-PARAMETRELER!$D$21:$D$24), {0.15;0.05;0.07;0.08})-SUM($H$2:$H$2)</f>
        <v>2550.3187499999999</v>
      </c>
      <c r="I192" s="7">
        <f>PARAMETRELER!$D$8</f>
        <v>2550.3187499999999</v>
      </c>
      <c r="J192" s="7">
        <f t="shared" si="556"/>
        <v>17002.125</v>
      </c>
      <c r="K192" s="7">
        <v>0</v>
      </c>
      <c r="L192" s="7">
        <f t="shared" si="494"/>
        <v>20002.5</v>
      </c>
      <c r="M192" s="5">
        <f>PARAMETRELER!$D$6</f>
        <v>20002.5</v>
      </c>
      <c r="N192" s="7">
        <f t="shared" si="502"/>
        <v>0</v>
      </c>
      <c r="O192" s="7">
        <f>IF(C192&lt;=PARAMETRELER!$D$6,0,N192*0.00759)</f>
        <v>0</v>
      </c>
      <c r="P192" s="20">
        <f t="shared" si="495"/>
        <v>17002.125</v>
      </c>
      <c r="Q192" s="21">
        <f t="shared" si="496"/>
        <v>4100.5124999999998</v>
      </c>
      <c r="R192" s="21">
        <f t="shared" si="497"/>
        <v>400.05</v>
      </c>
      <c r="S192" s="20">
        <f t="shared" si="498"/>
        <v>24503.0625</v>
      </c>
      <c r="T192" s="44">
        <f t="shared" si="499"/>
        <v>1000.125</v>
      </c>
      <c r="U192" s="45">
        <f t="shared" si="557"/>
        <v>23502.9375</v>
      </c>
      <c r="W192" s="2">
        <v>190</v>
      </c>
      <c r="X192" s="2" t="str">
        <f t="shared" si="500"/>
        <v xml:space="preserve"> AD SOYAD 190</v>
      </c>
      <c r="Y192" s="7">
        <f t="shared" si="501"/>
        <v>20002.5</v>
      </c>
      <c r="Z192" s="11">
        <f>PARAMETRELER!$D$4</f>
        <v>150018.75</v>
      </c>
      <c r="AA192" s="7">
        <f t="shared" si="558"/>
        <v>2800.3500000000004</v>
      </c>
      <c r="AB192" s="7">
        <f t="shared" si="559"/>
        <v>200.02500000000001</v>
      </c>
      <c r="AC192" s="7">
        <f t="shared" si="560"/>
        <v>17002.125</v>
      </c>
      <c r="AD192" s="7" cm="1">
        <f t="array" ref="AD192">SUMPRODUCT(--(SUM(G192,AC192)&gt;PARAMETRELER!$D$21:$D$24), (SUM(G192,AC192)-PARAMETRELER!$D$21:$D$24), {0.15;0.05;0.07;0.08})-SUM($H$2,H192)</f>
        <v>2550.3187499999999</v>
      </c>
      <c r="AE192" s="7">
        <f>PARAMETRELER!$D$9</f>
        <v>2550.3187499999999</v>
      </c>
      <c r="AF192" s="7">
        <f t="shared" si="561"/>
        <v>34004.25</v>
      </c>
      <c r="AG192" s="7">
        <f t="shared" si="562"/>
        <v>17002.125</v>
      </c>
      <c r="AH192" s="7">
        <f t="shared" si="563"/>
        <v>20002.5</v>
      </c>
      <c r="AI192" s="5">
        <f>PARAMETRELER!$D$6</f>
        <v>20002.5</v>
      </c>
      <c r="AJ192" s="7">
        <f t="shared" si="503"/>
        <v>0</v>
      </c>
      <c r="AK192" s="7">
        <f>IF(Y192&lt;=PARAMETRELER!$D$6,0,AJ192*0.00759)</f>
        <v>0</v>
      </c>
      <c r="AL192" s="20">
        <f t="shared" si="564"/>
        <v>17002.125</v>
      </c>
      <c r="AM192" s="21">
        <f t="shared" si="565"/>
        <v>4100.5124999999998</v>
      </c>
      <c r="AN192" s="21">
        <f t="shared" si="566"/>
        <v>400.05</v>
      </c>
      <c r="AO192" s="20">
        <f t="shared" si="567"/>
        <v>24503.0625</v>
      </c>
      <c r="AP192" s="44">
        <f t="shared" si="568"/>
        <v>1000.125</v>
      </c>
      <c r="AQ192" s="45">
        <f t="shared" si="569"/>
        <v>23502.9375</v>
      </c>
      <c r="AS192" s="2">
        <v>190</v>
      </c>
      <c r="AT192" s="2" t="str">
        <f t="shared" si="570"/>
        <v xml:space="preserve"> AD SOYAD 190</v>
      </c>
      <c r="AU192" s="7">
        <f t="shared" si="571"/>
        <v>20002.5</v>
      </c>
      <c r="AV192" s="11">
        <f>PARAMETRELER!$D$4</f>
        <v>150018.75</v>
      </c>
      <c r="AW192" s="7">
        <f t="shared" si="572"/>
        <v>2800.3500000000004</v>
      </c>
      <c r="AX192" s="7">
        <f t="shared" si="573"/>
        <v>200.02500000000001</v>
      </c>
      <c r="AY192" s="7">
        <f t="shared" si="574"/>
        <v>17002.125</v>
      </c>
      <c r="AZ192" s="7" cm="1">
        <f t="array" ref="AZ192">SUMPRODUCT(--(SUM(G192,AC192,AY192)&gt;PARAMETRELER!$D$21:$D$24), (SUM(G192,AC192,AY192)-PARAMETRELER!$D$21:$D$24), {0.15;0.05;0.07;0.08})-SUM($H$2,H192,AD192)</f>
        <v>2550.3187499999995</v>
      </c>
      <c r="BA192" s="7">
        <f>PARAMETRELER!$D$10</f>
        <v>2550.3187499999995</v>
      </c>
      <c r="BB192" s="7">
        <f t="shared" si="575"/>
        <v>51006.375</v>
      </c>
      <c r="BC192" s="7">
        <f t="shared" si="576"/>
        <v>34004.25</v>
      </c>
      <c r="BD192" s="7">
        <f t="shared" si="577"/>
        <v>20002.5</v>
      </c>
      <c r="BE192" s="5">
        <f>PARAMETRELER!$D$6</f>
        <v>20002.5</v>
      </c>
      <c r="BF192" s="7">
        <f t="shared" si="504"/>
        <v>0</v>
      </c>
      <c r="BG192" s="7">
        <f>IF(AU192&lt;=PARAMETRELER!$D$6,0,BF192*0.00759)</f>
        <v>0</v>
      </c>
      <c r="BH192" s="20">
        <f t="shared" si="578"/>
        <v>17002.125</v>
      </c>
      <c r="BI192" s="21">
        <f t="shared" si="579"/>
        <v>4100.5124999999998</v>
      </c>
      <c r="BJ192" s="21">
        <f t="shared" si="580"/>
        <v>400.05</v>
      </c>
      <c r="BK192" s="20">
        <f t="shared" si="581"/>
        <v>24503.0625</v>
      </c>
      <c r="BL192" s="44">
        <f t="shared" si="582"/>
        <v>1000.125</v>
      </c>
      <c r="BM192" s="45">
        <f t="shared" si="583"/>
        <v>23502.9375</v>
      </c>
      <c r="BO192" s="2">
        <v>190</v>
      </c>
      <c r="BP192" s="2" t="str">
        <f t="shared" si="584"/>
        <v xml:space="preserve"> AD SOYAD 190</v>
      </c>
      <c r="BQ192" s="7">
        <f t="shared" si="585"/>
        <v>20002.5</v>
      </c>
      <c r="BR192" s="11">
        <f>PARAMETRELER!$D$4</f>
        <v>150018.75</v>
      </c>
      <c r="BS192" s="7">
        <f t="shared" si="586"/>
        <v>2800.3500000000004</v>
      </c>
      <c r="BT192" s="7">
        <f t="shared" si="587"/>
        <v>200.02500000000001</v>
      </c>
      <c r="BU192" s="7">
        <f t="shared" si="588"/>
        <v>17002.125</v>
      </c>
      <c r="BV192" s="7" cm="1">
        <f t="array" ref="BV192">SUMPRODUCT(--(SUM(G192,AC192,AY192,BU192)&gt;PARAMETRELER!$D$21:$D$24), (SUM(G192,AC192,AY192,BU192)-PARAMETRELER!$D$21:$D$24), {0.15;0.05;0.07;0.08})-SUM($H$2,H192,AD192,AZ192)</f>
        <v>2550.3187500000004</v>
      </c>
      <c r="BW192" s="7">
        <f>PARAMETRELER!$D$11</f>
        <v>2550.3187500000004</v>
      </c>
      <c r="BX192" s="7">
        <f t="shared" si="589"/>
        <v>68008.5</v>
      </c>
      <c r="BY192" s="7">
        <f t="shared" si="590"/>
        <v>51006.375</v>
      </c>
      <c r="BZ192" s="7">
        <f t="shared" si="591"/>
        <v>20002.5</v>
      </c>
      <c r="CA192" s="5">
        <f>PARAMETRELER!$D$6</f>
        <v>20002.5</v>
      </c>
      <c r="CB192" s="7">
        <f t="shared" si="505"/>
        <v>0</v>
      </c>
      <c r="CC192" s="7">
        <f>IF(BQ192&lt;=PARAMETRELER!$D$6,0,CB192*0.00759)</f>
        <v>0</v>
      </c>
      <c r="CD192" s="20">
        <f t="shared" si="592"/>
        <v>17002.125</v>
      </c>
      <c r="CE192" s="21">
        <f t="shared" si="593"/>
        <v>4100.5124999999998</v>
      </c>
      <c r="CF192" s="21">
        <f t="shared" si="594"/>
        <v>400.05</v>
      </c>
      <c r="CG192" s="20">
        <f t="shared" si="595"/>
        <v>24503.0625</v>
      </c>
      <c r="CH192" s="44">
        <f t="shared" si="596"/>
        <v>1000.125</v>
      </c>
      <c r="CI192" s="45">
        <f t="shared" si="597"/>
        <v>23502.9375</v>
      </c>
      <c r="CK192" s="2">
        <v>190</v>
      </c>
      <c r="CL192" s="2" t="str">
        <f t="shared" si="598"/>
        <v xml:space="preserve"> AD SOYAD 190</v>
      </c>
      <c r="CM192" s="7">
        <f t="shared" si="599"/>
        <v>20002.5</v>
      </c>
      <c r="CN192" s="11">
        <f>PARAMETRELER!$D$4</f>
        <v>150018.75</v>
      </c>
      <c r="CO192" s="7">
        <f t="shared" si="600"/>
        <v>2800.3500000000004</v>
      </c>
      <c r="CP192" s="7">
        <f t="shared" si="601"/>
        <v>200.02500000000001</v>
      </c>
      <c r="CQ192" s="7">
        <f t="shared" si="602"/>
        <v>17002.125</v>
      </c>
      <c r="CR192" s="7" cm="1">
        <f t="array" ref="CR192">SUMPRODUCT(--(SUM(G192,AC192,AY192,BU192,CQ192)&gt;PARAMETRELER!$D$21:$D$24), (SUM(G192,AC192,AY192,BU192,CQ192)-PARAMETRELER!$D$21:$D$24), {0.15;0.05;0.07;0.08})-SUM($H$2,H192,AD192,AZ192,BV192)</f>
        <v>2550.3187500000004</v>
      </c>
      <c r="CS192" s="7">
        <f>PARAMETRELER!$D$12</f>
        <v>2550.3187500000004</v>
      </c>
      <c r="CT192" s="7">
        <f t="shared" si="603"/>
        <v>85010.625</v>
      </c>
      <c r="CU192" s="7">
        <f t="shared" si="604"/>
        <v>68008.5</v>
      </c>
      <c r="CV192" s="7">
        <f t="shared" si="605"/>
        <v>20002.5</v>
      </c>
      <c r="CW192" s="5">
        <f>PARAMETRELER!$D$6</f>
        <v>20002.5</v>
      </c>
      <c r="CX192" s="7">
        <f t="shared" si="506"/>
        <v>0</v>
      </c>
      <c r="CY192" s="7">
        <f>IF(CM192&lt;=PARAMETRELER!$D$6,0,CX192*0.00759)</f>
        <v>0</v>
      </c>
      <c r="CZ192" s="20">
        <f t="shared" si="606"/>
        <v>17002.125</v>
      </c>
      <c r="DA192" s="21">
        <f t="shared" si="607"/>
        <v>4100.5124999999998</v>
      </c>
      <c r="DB192" s="21">
        <f t="shared" si="608"/>
        <v>400.05</v>
      </c>
      <c r="DC192" s="20">
        <f t="shared" si="609"/>
        <v>24503.0625</v>
      </c>
      <c r="DD192" s="44">
        <f t="shared" si="610"/>
        <v>1000.125</v>
      </c>
      <c r="DE192" s="45">
        <f t="shared" si="611"/>
        <v>23502.9375</v>
      </c>
      <c r="DG192" s="2">
        <v>190</v>
      </c>
      <c r="DH192" s="2" t="str">
        <f t="shared" si="612"/>
        <v xml:space="preserve"> AD SOYAD 190</v>
      </c>
      <c r="DI192" s="7">
        <f t="shared" si="613"/>
        <v>20002.5</v>
      </c>
      <c r="DJ192" s="11">
        <f>PARAMETRELER!$D$4</f>
        <v>150018.75</v>
      </c>
      <c r="DK192" s="7">
        <f t="shared" si="614"/>
        <v>2800.3500000000004</v>
      </c>
      <c r="DL192" s="7">
        <f t="shared" si="615"/>
        <v>200.02500000000001</v>
      </c>
      <c r="DM192" s="7">
        <f t="shared" si="616"/>
        <v>17002.125</v>
      </c>
      <c r="DN192" s="7" cm="1">
        <f t="array" ref="DN192">SUMPRODUCT(--(SUM(G192,AC192,AY192,BU192,CQ192,DM192)&gt;PARAMETRELER!$D$21:$D$24), (SUM(G192,AC192,AY192,BU192,CQ192,DM192)-PARAMETRELER!$D$21:$D$24), {0.15;0.05;0.07;0.08})-SUM($H$2,H192,AD192,AZ192,BV192,CR192)</f>
        <v>2550.3187499999985</v>
      </c>
      <c r="DO192" s="7">
        <f>PARAMETRELER!$D$13</f>
        <v>2550.3187499999985</v>
      </c>
      <c r="DP192" s="7">
        <f t="shared" si="617"/>
        <v>102012.75</v>
      </c>
      <c r="DQ192" s="7">
        <f t="shared" si="618"/>
        <v>85010.625</v>
      </c>
      <c r="DR192" s="7">
        <f t="shared" si="619"/>
        <v>20002.5</v>
      </c>
      <c r="DS192" s="5">
        <f>PARAMETRELER!$D$6</f>
        <v>20002.5</v>
      </c>
      <c r="DT192" s="7">
        <f t="shared" si="507"/>
        <v>0</v>
      </c>
      <c r="DU192" s="7">
        <f>IF(DI192&lt;=PARAMETRELER!$D$6,0,DT192*0.00759)</f>
        <v>0</v>
      </c>
      <c r="DV192" s="20">
        <f t="shared" si="620"/>
        <v>17002.125</v>
      </c>
      <c r="DW192" s="21">
        <f t="shared" si="621"/>
        <v>4100.5124999999998</v>
      </c>
      <c r="DX192" s="21">
        <f t="shared" si="622"/>
        <v>400.05</v>
      </c>
      <c r="DY192" s="20">
        <f t="shared" si="623"/>
        <v>24503.0625</v>
      </c>
      <c r="DZ192" s="44">
        <f t="shared" si="624"/>
        <v>1000.125</v>
      </c>
      <c r="EA192" s="45">
        <f t="shared" si="625"/>
        <v>23502.9375</v>
      </c>
      <c r="EC192" s="2">
        <v>190</v>
      </c>
      <c r="ED192" s="2" t="str">
        <f t="shared" si="626"/>
        <v xml:space="preserve"> AD SOYAD 190</v>
      </c>
      <c r="EE192" s="7">
        <f t="shared" si="508"/>
        <v>20002.5</v>
      </c>
      <c r="EF192" s="11">
        <f>PARAMETRELER!$D$4</f>
        <v>150018.75</v>
      </c>
      <c r="EG192" s="7">
        <f t="shared" si="509"/>
        <v>2800.3500000000004</v>
      </c>
      <c r="EH192" s="7">
        <f t="shared" si="510"/>
        <v>200.02500000000001</v>
      </c>
      <c r="EI192" s="7">
        <f t="shared" si="511"/>
        <v>17002.125</v>
      </c>
      <c r="EJ192" s="7" cm="1">
        <f t="array" ref="EJ192">SUMPRODUCT(--(SUM(G192,AC192,AY192,BU192,CQ192,DM192,EI192)&gt;PARAMETRELER!$D$21:$D$24), (SUM(G192,AC192,AY192,BU192,CQ192,DM192,EI192)-PARAMETRELER!$D$21:$D$24), {0.15;0.05;0.07;0.08})-SUM($H$2,H192,AD192,AZ192,BV192,CR192,DN192)</f>
        <v>3001.0625000000036</v>
      </c>
      <c r="EK192" s="7">
        <f>PARAMETRELER!$D$14</f>
        <v>3001.0625000000036</v>
      </c>
      <c r="EL192" s="7">
        <f t="shared" si="512"/>
        <v>119014.875</v>
      </c>
      <c r="EM192" s="7">
        <f t="shared" si="513"/>
        <v>102012.75</v>
      </c>
      <c r="EN192" s="7">
        <f t="shared" si="514"/>
        <v>20002.5</v>
      </c>
      <c r="EO192" s="5">
        <f>PARAMETRELER!$D$6</f>
        <v>20002.5</v>
      </c>
      <c r="EP192" s="7">
        <f t="shared" si="515"/>
        <v>0</v>
      </c>
      <c r="EQ192" s="7">
        <f>IF(EE192&lt;=PARAMETRELER!$D$6,0,EP192*0.00759)</f>
        <v>0</v>
      </c>
      <c r="ER192" s="20">
        <f t="shared" si="627"/>
        <v>17002.125</v>
      </c>
      <c r="ES192" s="21">
        <f t="shared" si="628"/>
        <v>4100.5124999999998</v>
      </c>
      <c r="ET192" s="21">
        <f t="shared" si="629"/>
        <v>400.05</v>
      </c>
      <c r="EU192" s="20">
        <f t="shared" si="630"/>
        <v>24503.0625</v>
      </c>
      <c r="EV192" s="44">
        <f t="shared" si="631"/>
        <v>1000.125</v>
      </c>
      <c r="EW192" s="45">
        <f t="shared" si="632"/>
        <v>23502.9375</v>
      </c>
      <c r="EY192" s="2">
        <v>190</v>
      </c>
      <c r="EZ192" s="2" t="str">
        <f t="shared" si="633"/>
        <v xml:space="preserve"> AD SOYAD 190</v>
      </c>
      <c r="FA192" s="7">
        <f t="shared" si="516"/>
        <v>20002.5</v>
      </c>
      <c r="FB192" s="11">
        <f>PARAMETRELER!$D$4</f>
        <v>150018.75</v>
      </c>
      <c r="FC192" s="7">
        <f t="shared" si="517"/>
        <v>2800.3500000000004</v>
      </c>
      <c r="FD192" s="7">
        <f t="shared" si="518"/>
        <v>200.02500000000001</v>
      </c>
      <c r="FE192" s="7">
        <f t="shared" si="519"/>
        <v>17002.125</v>
      </c>
      <c r="FF192" s="7" cm="1">
        <f t="array" ref="FF192">SUMPRODUCT(--(SUM(G192,AC192,AY192,BU192,CQ192,DM192,EI192,FE192)&gt;PARAMETRELER!$D$21:$D$24), (SUM(G192,AC192,AY192,BU192,CQ192,DM192,EI192,FE192)-PARAMETRELER!$D$21:$D$24), {0.15;0.05;0.07;0.08})-SUM($H$2,H192,AD192,AZ192,BV192,CR192,DN192,EJ192)</f>
        <v>3400.4249999999956</v>
      </c>
      <c r="FG192" s="7">
        <f>PARAMETRELER!$D$15</f>
        <v>3400.4249999999956</v>
      </c>
      <c r="FH192" s="7">
        <f t="shared" si="520"/>
        <v>136017</v>
      </c>
      <c r="FI192" s="7">
        <f t="shared" si="521"/>
        <v>119014.875</v>
      </c>
      <c r="FJ192" s="7">
        <f t="shared" si="522"/>
        <v>20002.5</v>
      </c>
      <c r="FK192" s="5">
        <f>PARAMETRELER!$D$6</f>
        <v>20002.5</v>
      </c>
      <c r="FL192" s="7">
        <f t="shared" si="523"/>
        <v>0</v>
      </c>
      <c r="FM192" s="7">
        <f>IF(FA192&lt;=PARAMETRELER!$D$6,0,FL192*0.00759)</f>
        <v>0</v>
      </c>
      <c r="FN192" s="20">
        <f t="shared" si="634"/>
        <v>17002.125</v>
      </c>
      <c r="FO192" s="21">
        <f t="shared" si="635"/>
        <v>4100.5124999999998</v>
      </c>
      <c r="FP192" s="21">
        <f t="shared" si="636"/>
        <v>400.05</v>
      </c>
      <c r="FQ192" s="20">
        <f t="shared" si="637"/>
        <v>24503.0625</v>
      </c>
      <c r="FR192" s="44">
        <f t="shared" si="638"/>
        <v>1000.125</v>
      </c>
      <c r="FS192" s="45">
        <f t="shared" si="639"/>
        <v>23502.9375</v>
      </c>
      <c r="FU192" s="2">
        <v>190</v>
      </c>
      <c r="FV192" s="2" t="str">
        <f t="shared" si="640"/>
        <v xml:space="preserve"> AD SOYAD 190</v>
      </c>
      <c r="FW192" s="7">
        <f t="shared" si="524"/>
        <v>20002.5</v>
      </c>
      <c r="FX192" s="11">
        <f>PARAMETRELER!$D$4</f>
        <v>150018.75</v>
      </c>
      <c r="FY192" s="7">
        <f t="shared" si="525"/>
        <v>2800.3500000000004</v>
      </c>
      <c r="FZ192" s="7">
        <f t="shared" si="526"/>
        <v>200.02500000000001</v>
      </c>
      <c r="GA192" s="7">
        <f t="shared" si="527"/>
        <v>17002.125</v>
      </c>
      <c r="GB192" s="7" cm="1">
        <f t="array" ref="GB192">SUMPRODUCT(--(SUM(G192,AC192,AY192,BU192,CQ192,DM192,EI192,FE192,GA192)&gt;PARAMETRELER!$D$21:$D$24), (SUM(G192,AC192,AY192,BU192,CQ192,DM192,EI192,FE192,GA192)-PARAMETRELER!$D$21:$D$24), {0.15;0.05;0.07;0.08})-SUM($H$2,H192,AD192,AZ192,BV192,CR192,DN192,EJ192,FF192)</f>
        <v>3400.4249999999993</v>
      </c>
      <c r="GC192" s="7">
        <f>PARAMETRELER!$D$16</f>
        <v>3400.4249999999993</v>
      </c>
      <c r="GD192" s="7">
        <f t="shared" si="528"/>
        <v>153019.125</v>
      </c>
      <c r="GE192" s="7">
        <f t="shared" si="529"/>
        <v>136017</v>
      </c>
      <c r="GF192" s="7">
        <f t="shared" si="530"/>
        <v>20002.5</v>
      </c>
      <c r="GG192" s="5">
        <f>PARAMETRELER!$D$6</f>
        <v>20002.5</v>
      </c>
      <c r="GH192" s="7">
        <f t="shared" si="531"/>
        <v>0</v>
      </c>
      <c r="GI192" s="7">
        <f>IF(FW192&lt;=PARAMETRELER!$D$6,0,GH192*0.00759)</f>
        <v>0</v>
      </c>
      <c r="GJ192" s="20">
        <f t="shared" si="641"/>
        <v>17002.125</v>
      </c>
      <c r="GK192" s="21">
        <f t="shared" si="642"/>
        <v>4100.5124999999998</v>
      </c>
      <c r="GL192" s="21">
        <f t="shared" si="643"/>
        <v>400.05</v>
      </c>
      <c r="GM192" s="20">
        <f t="shared" si="644"/>
        <v>24503.0625</v>
      </c>
      <c r="GN192" s="44">
        <f t="shared" si="645"/>
        <v>1000.125</v>
      </c>
      <c r="GO192" s="45">
        <f t="shared" si="646"/>
        <v>23502.9375</v>
      </c>
      <c r="GQ192" s="2">
        <v>190</v>
      </c>
      <c r="GR192" s="2" t="str">
        <f t="shared" si="647"/>
        <v xml:space="preserve"> AD SOYAD 190</v>
      </c>
      <c r="GS192" s="7">
        <f t="shared" si="532"/>
        <v>20002.5</v>
      </c>
      <c r="GT192" s="11">
        <f>PARAMETRELER!$D$4</f>
        <v>150018.75</v>
      </c>
      <c r="GU192" s="7">
        <f t="shared" si="533"/>
        <v>2800.3500000000004</v>
      </c>
      <c r="GV192" s="7">
        <f t="shared" si="534"/>
        <v>200.02500000000001</v>
      </c>
      <c r="GW192" s="7">
        <f t="shared" si="535"/>
        <v>17002.125</v>
      </c>
      <c r="GX192" s="7" cm="1">
        <f t="array" ref="GX192">SUMPRODUCT(--(SUM(G192,AC192,AY192,BU192,CQ192,DM192,EI192,FE192,GA192,GW192)&gt;PARAMETRELER!$D$21:$D$24), (SUM(G192,AC192,AY192,BU192,CQ192,DM192,EI192,FE192,GA192,GW192)-PARAMETRELER!$D$21:$D$24), {0.15;0.05;0.07;0.08})-SUM($H$2,H192,AD192,AZ192,BV192,CR192,DN192,EJ192,FF192,GB192)</f>
        <v>3400.4250000000029</v>
      </c>
      <c r="GY192" s="7">
        <f>PARAMETRELER!$D$17</f>
        <v>3400.4250000000029</v>
      </c>
      <c r="GZ192" s="7">
        <f t="shared" si="536"/>
        <v>170021.25</v>
      </c>
      <c r="HA192" s="7">
        <f t="shared" si="537"/>
        <v>153019.125</v>
      </c>
      <c r="HB192" s="7">
        <f t="shared" si="538"/>
        <v>20002.5</v>
      </c>
      <c r="HC192" s="5">
        <f>PARAMETRELER!$D$6</f>
        <v>20002.5</v>
      </c>
      <c r="HD192" s="7">
        <f t="shared" si="539"/>
        <v>0</v>
      </c>
      <c r="HE192" s="7">
        <f>IF(GS192&lt;=PARAMETRELER!$D$6,0,HD192*0.00759)</f>
        <v>0</v>
      </c>
      <c r="HF192" s="20">
        <f t="shared" si="648"/>
        <v>17002.125</v>
      </c>
      <c r="HG192" s="21">
        <f t="shared" si="649"/>
        <v>4100.5124999999998</v>
      </c>
      <c r="HH192" s="21">
        <f t="shared" si="650"/>
        <v>400.05</v>
      </c>
      <c r="HI192" s="20">
        <f t="shared" si="651"/>
        <v>24503.0625</v>
      </c>
      <c r="HJ192" s="44">
        <f t="shared" si="652"/>
        <v>1000.125</v>
      </c>
      <c r="HK192" s="45">
        <f t="shared" si="653"/>
        <v>23502.9375</v>
      </c>
      <c r="HM192" s="2">
        <v>190</v>
      </c>
      <c r="HN192" s="2" t="str">
        <f t="shared" si="654"/>
        <v xml:space="preserve"> AD SOYAD 190</v>
      </c>
      <c r="HO192" s="7">
        <f t="shared" si="540"/>
        <v>20002.5</v>
      </c>
      <c r="HP192" s="11">
        <f>PARAMETRELER!$D$4</f>
        <v>150018.75</v>
      </c>
      <c r="HQ192" s="7">
        <f t="shared" si="541"/>
        <v>2800.3500000000004</v>
      </c>
      <c r="HR192" s="7">
        <f t="shared" si="542"/>
        <v>200.02500000000001</v>
      </c>
      <c r="HS192" s="7">
        <f t="shared" si="543"/>
        <v>17002.125</v>
      </c>
      <c r="HT192" s="7" cm="1">
        <f t="array" ref="HT192">SUMPRODUCT(--(SUM(G192,AC192,AY192,BU192,CQ192,DM192,EI192,FE192,GA192,GW192,HS192)&gt;PARAMETRELER!$D$21:$D$24), (SUM(G192,AC192,AY192,BU192,CQ192,DM192,EI192,FE192,GA192,GW192,HS192)-PARAMETRELER!$D$21:$D$24), {0.15;0.05;0.07;0.08})-SUM($H$2,H192,AD192,AZ192,BV192,CR192,DN192,EJ192,FF192,GB192,GX192)</f>
        <v>3400.4249999999993</v>
      </c>
      <c r="HU192" s="7">
        <f>PARAMETRELER!$D$18</f>
        <v>3400.4249999999993</v>
      </c>
      <c r="HV192" s="7">
        <f t="shared" si="544"/>
        <v>187023.375</v>
      </c>
      <c r="HW192" s="7">
        <f t="shared" si="545"/>
        <v>170021.25</v>
      </c>
      <c r="HX192" s="7">
        <f t="shared" si="546"/>
        <v>20002.5</v>
      </c>
      <c r="HY192" s="5">
        <f>PARAMETRELER!$D$6</f>
        <v>20002.5</v>
      </c>
      <c r="HZ192" s="7">
        <f t="shared" si="547"/>
        <v>0</v>
      </c>
      <c r="IA192" s="7">
        <f>IF(HO192&lt;=PARAMETRELER!$D$6,0,HZ192*0.00759)</f>
        <v>0</v>
      </c>
      <c r="IB192" s="20">
        <f t="shared" si="655"/>
        <v>17002.125</v>
      </c>
      <c r="IC192" s="21">
        <f t="shared" si="656"/>
        <v>4100.5124999999998</v>
      </c>
      <c r="ID192" s="21">
        <f t="shared" si="657"/>
        <v>400.05</v>
      </c>
      <c r="IE192" s="20">
        <f t="shared" si="658"/>
        <v>24503.0625</v>
      </c>
      <c r="IF192" s="44">
        <f t="shared" si="659"/>
        <v>1000.125</v>
      </c>
      <c r="IG192" s="45">
        <f t="shared" si="660"/>
        <v>23502.9375</v>
      </c>
      <c r="II192" s="2">
        <v>190</v>
      </c>
      <c r="IJ192" s="2" t="str">
        <f t="shared" si="661"/>
        <v xml:space="preserve"> AD SOYAD 190</v>
      </c>
      <c r="IK192" s="7">
        <f t="shared" si="548"/>
        <v>20002.5</v>
      </c>
      <c r="IL192" s="11">
        <f>PARAMETRELER!$D$4</f>
        <v>150018.75</v>
      </c>
      <c r="IM192" s="7">
        <f t="shared" si="549"/>
        <v>2800.3500000000004</v>
      </c>
      <c r="IN192" s="7">
        <f t="shared" si="550"/>
        <v>200.02500000000001</v>
      </c>
      <c r="IO192" s="7">
        <f t="shared" si="551"/>
        <v>17002.125</v>
      </c>
      <c r="IP192" s="7" cm="1">
        <f t="array" ref="IP192">SUMPRODUCT(--(SUM(G192,AC192,AY192,BU192,CQ192,DM192,EI192,FE192,GA192,GW192,HS192,IO192)&gt;PARAMETRELER!$D$21:$D$24), (SUM(G192,AC192,AY192,BU192,CQ192,DM192,EI192,FE192,GA192,GW192,HS192,IO192)-PARAMETRELER!$D$21:$D$24), {0.15;0.05;0.07;0.08})-SUM($H$2,H192,AD192,AZ192,BV192,CR192,DN192,EJ192,FF192,GB192,GX192,HT192)</f>
        <v>3400.4249999999993</v>
      </c>
      <c r="IQ192" s="7">
        <f>PARAMETRELER!$D$19</f>
        <v>3400.4249999999993</v>
      </c>
      <c r="IR192" s="7">
        <f t="shared" si="552"/>
        <v>204025.5</v>
      </c>
      <c r="IS192" s="7">
        <f t="shared" si="553"/>
        <v>187023.375</v>
      </c>
      <c r="IT192" s="7">
        <f t="shared" si="554"/>
        <v>20002.5</v>
      </c>
      <c r="IU192" s="5">
        <f>PARAMETRELER!$D$6</f>
        <v>20002.5</v>
      </c>
      <c r="IV192" s="7">
        <f t="shared" si="555"/>
        <v>0</v>
      </c>
      <c r="IW192" s="7">
        <f>IF(IK192&lt;=PARAMETRELER!$D$6,0,IV192*0.00759)</f>
        <v>0</v>
      </c>
      <c r="IX192" s="20">
        <f t="shared" si="662"/>
        <v>17002.125</v>
      </c>
      <c r="IY192" s="21">
        <f t="shared" si="663"/>
        <v>4100.5124999999998</v>
      </c>
      <c r="IZ192" s="21">
        <f t="shared" si="664"/>
        <v>400.05</v>
      </c>
      <c r="JA192" s="20">
        <f t="shared" si="665"/>
        <v>24503.0625</v>
      </c>
      <c r="JB192" s="44">
        <f t="shared" si="666"/>
        <v>1000.125</v>
      </c>
      <c r="JC192" s="45">
        <f t="shared" si="667"/>
        <v>23502.9375</v>
      </c>
    </row>
    <row r="193" spans="1:263" ht="15.6" x14ac:dyDescent="0.3">
      <c r="A193" s="3">
        <v>191</v>
      </c>
      <c r="B193" s="3" t="str">
        <f>'YILLIK MALİYET RAPORU'!B193</f>
        <v xml:space="preserve"> AD SOYAD 191</v>
      </c>
      <c r="C193" s="4">
        <f>'YILLIK MALİYET RAPORU'!C193</f>
        <v>20002.5</v>
      </c>
      <c r="D193" s="4">
        <f>PARAMETRELER!$D$4</f>
        <v>150018.75</v>
      </c>
      <c r="E193" s="4">
        <f t="shared" si="491"/>
        <v>2800.3500000000004</v>
      </c>
      <c r="F193" s="4">
        <f t="shared" si="492"/>
        <v>200.02500000000001</v>
      </c>
      <c r="G193" s="4">
        <f t="shared" si="493"/>
        <v>17002.125</v>
      </c>
      <c r="H193" s="4" cm="1">
        <f t="array" ref="H193">SUMPRODUCT(--(SUM(G193:G193)&gt;PARAMETRELER!$D$21:$D$24), (SUM(G193:G193)-PARAMETRELER!$D$21:$D$24), {0.15;0.05;0.07;0.08})-SUM($H$2:$H$2)</f>
        <v>2550.3187499999999</v>
      </c>
      <c r="I193" s="4">
        <f>PARAMETRELER!$D$8</f>
        <v>2550.3187499999999</v>
      </c>
      <c r="J193" s="4">
        <f t="shared" si="556"/>
        <v>17002.125</v>
      </c>
      <c r="K193" s="4">
        <v>0</v>
      </c>
      <c r="L193" s="4">
        <f t="shared" si="494"/>
        <v>20002.5</v>
      </c>
      <c r="M193" s="4">
        <f>PARAMETRELER!$D$6</f>
        <v>20002.5</v>
      </c>
      <c r="N193" s="4">
        <f t="shared" si="502"/>
        <v>0</v>
      </c>
      <c r="O193" s="4">
        <f>IF(C193&lt;=PARAMETRELER!$D$6,0,N193*0.00759)</f>
        <v>0</v>
      </c>
      <c r="P193" s="20">
        <f t="shared" si="495"/>
        <v>17002.125</v>
      </c>
      <c r="Q193" s="21">
        <f t="shared" si="496"/>
        <v>4100.5124999999998</v>
      </c>
      <c r="R193" s="21">
        <f t="shared" si="497"/>
        <v>400.05</v>
      </c>
      <c r="S193" s="22">
        <f t="shared" si="498"/>
        <v>24503.0625</v>
      </c>
      <c r="T193" s="44">
        <f t="shared" si="499"/>
        <v>1000.125</v>
      </c>
      <c r="U193" s="45">
        <f t="shared" si="557"/>
        <v>23502.9375</v>
      </c>
      <c r="W193" s="3">
        <v>191</v>
      </c>
      <c r="X193" s="3" t="str">
        <f t="shared" si="500"/>
        <v xml:space="preserve"> AD SOYAD 191</v>
      </c>
      <c r="Y193" s="4">
        <f t="shared" si="501"/>
        <v>20002.5</v>
      </c>
      <c r="Z193" s="4">
        <f>PARAMETRELER!$D$4</f>
        <v>150018.75</v>
      </c>
      <c r="AA193" s="4">
        <f t="shared" si="558"/>
        <v>2800.3500000000004</v>
      </c>
      <c r="AB193" s="4">
        <f t="shared" si="559"/>
        <v>200.02500000000001</v>
      </c>
      <c r="AC193" s="4">
        <f t="shared" si="560"/>
        <v>17002.125</v>
      </c>
      <c r="AD193" s="4" cm="1">
        <f t="array" ref="AD193">SUMPRODUCT(--(SUM(G193,AC193)&gt;PARAMETRELER!$D$21:$D$24), (SUM(G193,AC193)-PARAMETRELER!$D$21:$D$24), {0.15;0.05;0.07;0.08})-SUM($H$2,H193)</f>
        <v>2550.3187499999999</v>
      </c>
      <c r="AE193" s="4">
        <f>PARAMETRELER!$D$9</f>
        <v>2550.3187499999999</v>
      </c>
      <c r="AF193" s="4">
        <f t="shared" si="561"/>
        <v>34004.25</v>
      </c>
      <c r="AG193" s="4">
        <f t="shared" si="562"/>
        <v>17002.125</v>
      </c>
      <c r="AH193" s="4">
        <f t="shared" si="563"/>
        <v>20002.5</v>
      </c>
      <c r="AI193" s="4">
        <f>PARAMETRELER!$D$6</f>
        <v>20002.5</v>
      </c>
      <c r="AJ193" s="4">
        <f t="shared" si="503"/>
        <v>0</v>
      </c>
      <c r="AK193" s="4">
        <f>IF(Y193&lt;=PARAMETRELER!$D$6,0,AJ193*0.00759)</f>
        <v>0</v>
      </c>
      <c r="AL193" s="20">
        <f t="shared" si="564"/>
        <v>17002.125</v>
      </c>
      <c r="AM193" s="21">
        <f t="shared" si="565"/>
        <v>4100.5124999999998</v>
      </c>
      <c r="AN193" s="21">
        <f t="shared" si="566"/>
        <v>400.05</v>
      </c>
      <c r="AO193" s="22">
        <f t="shared" si="567"/>
        <v>24503.0625</v>
      </c>
      <c r="AP193" s="44">
        <f t="shared" si="568"/>
        <v>1000.125</v>
      </c>
      <c r="AQ193" s="45">
        <f t="shared" si="569"/>
        <v>23502.9375</v>
      </c>
      <c r="AS193" s="3">
        <v>191</v>
      </c>
      <c r="AT193" s="3" t="str">
        <f t="shared" si="570"/>
        <v xml:space="preserve"> AD SOYAD 191</v>
      </c>
      <c r="AU193" s="4">
        <f t="shared" si="571"/>
        <v>20002.5</v>
      </c>
      <c r="AV193" s="4">
        <f>PARAMETRELER!$D$4</f>
        <v>150018.75</v>
      </c>
      <c r="AW193" s="4">
        <f t="shared" si="572"/>
        <v>2800.3500000000004</v>
      </c>
      <c r="AX193" s="4">
        <f t="shared" si="573"/>
        <v>200.02500000000001</v>
      </c>
      <c r="AY193" s="4">
        <f t="shared" si="574"/>
        <v>17002.125</v>
      </c>
      <c r="AZ193" s="4" cm="1">
        <f t="array" ref="AZ193">SUMPRODUCT(--(SUM(G193,AC193,AY193)&gt;PARAMETRELER!$D$21:$D$24), (SUM(G193,AC193,AY193)-PARAMETRELER!$D$21:$D$24), {0.15;0.05;0.07;0.08})-SUM($H$2,H193,AD193)</f>
        <v>2550.3187499999995</v>
      </c>
      <c r="BA193" s="4">
        <f>PARAMETRELER!$D$10</f>
        <v>2550.3187499999995</v>
      </c>
      <c r="BB193" s="4">
        <f t="shared" si="575"/>
        <v>51006.375</v>
      </c>
      <c r="BC193" s="4">
        <f t="shared" si="576"/>
        <v>34004.25</v>
      </c>
      <c r="BD193" s="4">
        <f t="shared" si="577"/>
        <v>20002.5</v>
      </c>
      <c r="BE193" s="4">
        <f>PARAMETRELER!$D$6</f>
        <v>20002.5</v>
      </c>
      <c r="BF193" s="4">
        <f t="shared" si="504"/>
        <v>0</v>
      </c>
      <c r="BG193" s="4">
        <f>IF(AU193&lt;=PARAMETRELER!$D$6,0,BF193*0.00759)</f>
        <v>0</v>
      </c>
      <c r="BH193" s="20">
        <f t="shared" si="578"/>
        <v>17002.125</v>
      </c>
      <c r="BI193" s="21">
        <f t="shared" si="579"/>
        <v>4100.5124999999998</v>
      </c>
      <c r="BJ193" s="21">
        <f t="shared" si="580"/>
        <v>400.05</v>
      </c>
      <c r="BK193" s="22">
        <f t="shared" si="581"/>
        <v>24503.0625</v>
      </c>
      <c r="BL193" s="44">
        <f t="shared" si="582"/>
        <v>1000.125</v>
      </c>
      <c r="BM193" s="45">
        <f t="shared" si="583"/>
        <v>23502.9375</v>
      </c>
      <c r="BO193" s="3">
        <v>191</v>
      </c>
      <c r="BP193" s="3" t="str">
        <f t="shared" si="584"/>
        <v xml:space="preserve"> AD SOYAD 191</v>
      </c>
      <c r="BQ193" s="4">
        <f t="shared" si="585"/>
        <v>20002.5</v>
      </c>
      <c r="BR193" s="4">
        <f>PARAMETRELER!$D$4</f>
        <v>150018.75</v>
      </c>
      <c r="BS193" s="4">
        <f t="shared" si="586"/>
        <v>2800.3500000000004</v>
      </c>
      <c r="BT193" s="4">
        <f t="shared" si="587"/>
        <v>200.02500000000001</v>
      </c>
      <c r="BU193" s="4">
        <f t="shared" si="588"/>
        <v>17002.125</v>
      </c>
      <c r="BV193" s="4" cm="1">
        <f t="array" ref="BV193">SUMPRODUCT(--(SUM(G193,AC193,AY193,BU193)&gt;PARAMETRELER!$D$21:$D$24), (SUM(G193,AC193,AY193,BU193)-PARAMETRELER!$D$21:$D$24), {0.15;0.05;0.07;0.08})-SUM($H$2,H193,AD193,AZ193)</f>
        <v>2550.3187500000004</v>
      </c>
      <c r="BW193" s="4">
        <f>PARAMETRELER!$D$11</f>
        <v>2550.3187500000004</v>
      </c>
      <c r="BX193" s="4">
        <f t="shared" si="589"/>
        <v>68008.5</v>
      </c>
      <c r="BY193" s="4">
        <f t="shared" si="590"/>
        <v>51006.375</v>
      </c>
      <c r="BZ193" s="4">
        <f t="shared" si="591"/>
        <v>20002.5</v>
      </c>
      <c r="CA193" s="4">
        <f>PARAMETRELER!$D$6</f>
        <v>20002.5</v>
      </c>
      <c r="CB193" s="4">
        <f t="shared" si="505"/>
        <v>0</v>
      </c>
      <c r="CC193" s="4">
        <f>IF(BQ193&lt;=PARAMETRELER!$D$6,0,CB193*0.00759)</f>
        <v>0</v>
      </c>
      <c r="CD193" s="20">
        <f t="shared" si="592"/>
        <v>17002.125</v>
      </c>
      <c r="CE193" s="21">
        <f t="shared" si="593"/>
        <v>4100.5124999999998</v>
      </c>
      <c r="CF193" s="21">
        <f t="shared" si="594"/>
        <v>400.05</v>
      </c>
      <c r="CG193" s="22">
        <f t="shared" si="595"/>
        <v>24503.0625</v>
      </c>
      <c r="CH193" s="44">
        <f t="shared" si="596"/>
        <v>1000.125</v>
      </c>
      <c r="CI193" s="45">
        <f t="shared" si="597"/>
        <v>23502.9375</v>
      </c>
      <c r="CK193" s="3">
        <v>191</v>
      </c>
      <c r="CL193" s="3" t="str">
        <f t="shared" si="598"/>
        <v xml:space="preserve"> AD SOYAD 191</v>
      </c>
      <c r="CM193" s="4">
        <f t="shared" si="599"/>
        <v>20002.5</v>
      </c>
      <c r="CN193" s="4">
        <f>PARAMETRELER!$D$4</f>
        <v>150018.75</v>
      </c>
      <c r="CO193" s="4">
        <f t="shared" si="600"/>
        <v>2800.3500000000004</v>
      </c>
      <c r="CP193" s="4">
        <f t="shared" si="601"/>
        <v>200.02500000000001</v>
      </c>
      <c r="CQ193" s="4">
        <f t="shared" si="602"/>
        <v>17002.125</v>
      </c>
      <c r="CR193" s="4" cm="1">
        <f t="array" ref="CR193">SUMPRODUCT(--(SUM(G193,AC193,AY193,BU193,CQ193)&gt;PARAMETRELER!$D$21:$D$24), (SUM(G193,AC193,AY193,BU193,CQ193)-PARAMETRELER!$D$21:$D$24), {0.15;0.05;0.07;0.08})-SUM($H$2,H193,AD193,AZ193,BV193)</f>
        <v>2550.3187500000004</v>
      </c>
      <c r="CS193" s="4">
        <f>PARAMETRELER!$D$12</f>
        <v>2550.3187500000004</v>
      </c>
      <c r="CT193" s="4">
        <f t="shared" si="603"/>
        <v>85010.625</v>
      </c>
      <c r="CU193" s="4">
        <f t="shared" si="604"/>
        <v>68008.5</v>
      </c>
      <c r="CV193" s="4">
        <f t="shared" si="605"/>
        <v>20002.5</v>
      </c>
      <c r="CW193" s="4">
        <f>PARAMETRELER!$D$6</f>
        <v>20002.5</v>
      </c>
      <c r="CX193" s="4">
        <f t="shared" si="506"/>
        <v>0</v>
      </c>
      <c r="CY193" s="4">
        <f>IF(CM193&lt;=PARAMETRELER!$D$6,0,CX193*0.00759)</f>
        <v>0</v>
      </c>
      <c r="CZ193" s="20">
        <f t="shared" si="606"/>
        <v>17002.125</v>
      </c>
      <c r="DA193" s="21">
        <f t="shared" si="607"/>
        <v>4100.5124999999998</v>
      </c>
      <c r="DB193" s="21">
        <f t="shared" si="608"/>
        <v>400.05</v>
      </c>
      <c r="DC193" s="22">
        <f t="shared" si="609"/>
        <v>24503.0625</v>
      </c>
      <c r="DD193" s="44">
        <f t="shared" si="610"/>
        <v>1000.125</v>
      </c>
      <c r="DE193" s="45">
        <f t="shared" si="611"/>
        <v>23502.9375</v>
      </c>
      <c r="DG193" s="3">
        <v>191</v>
      </c>
      <c r="DH193" s="3" t="str">
        <f t="shared" si="612"/>
        <v xml:space="preserve"> AD SOYAD 191</v>
      </c>
      <c r="DI193" s="4">
        <f t="shared" si="613"/>
        <v>20002.5</v>
      </c>
      <c r="DJ193" s="4">
        <f>PARAMETRELER!$D$4</f>
        <v>150018.75</v>
      </c>
      <c r="DK193" s="4">
        <f t="shared" si="614"/>
        <v>2800.3500000000004</v>
      </c>
      <c r="DL193" s="4">
        <f t="shared" si="615"/>
        <v>200.02500000000001</v>
      </c>
      <c r="DM193" s="4">
        <f t="shared" si="616"/>
        <v>17002.125</v>
      </c>
      <c r="DN193" s="4" cm="1">
        <f t="array" ref="DN193">SUMPRODUCT(--(SUM(G193,AC193,AY193,BU193,CQ193,DM193)&gt;PARAMETRELER!$D$21:$D$24), (SUM(G193,AC193,AY193,BU193,CQ193,DM193)-PARAMETRELER!$D$21:$D$24), {0.15;0.05;0.07;0.08})-SUM($H$2,H193,AD193,AZ193,BV193,CR193)</f>
        <v>2550.3187499999985</v>
      </c>
      <c r="DO193" s="4">
        <f>PARAMETRELER!$D$13</f>
        <v>2550.3187499999985</v>
      </c>
      <c r="DP193" s="4">
        <f t="shared" si="617"/>
        <v>102012.75</v>
      </c>
      <c r="DQ193" s="4">
        <f t="shared" si="618"/>
        <v>85010.625</v>
      </c>
      <c r="DR193" s="4">
        <f t="shared" si="619"/>
        <v>20002.5</v>
      </c>
      <c r="DS193" s="4">
        <f>PARAMETRELER!$D$6</f>
        <v>20002.5</v>
      </c>
      <c r="DT193" s="4">
        <f t="shared" si="507"/>
        <v>0</v>
      </c>
      <c r="DU193" s="4">
        <f>IF(DI193&lt;=PARAMETRELER!$D$6,0,DT193*0.00759)</f>
        <v>0</v>
      </c>
      <c r="DV193" s="20">
        <f t="shared" si="620"/>
        <v>17002.125</v>
      </c>
      <c r="DW193" s="21">
        <f t="shared" si="621"/>
        <v>4100.5124999999998</v>
      </c>
      <c r="DX193" s="21">
        <f t="shared" si="622"/>
        <v>400.05</v>
      </c>
      <c r="DY193" s="22">
        <f t="shared" si="623"/>
        <v>24503.0625</v>
      </c>
      <c r="DZ193" s="44">
        <f t="shared" si="624"/>
        <v>1000.125</v>
      </c>
      <c r="EA193" s="45">
        <f t="shared" si="625"/>
        <v>23502.9375</v>
      </c>
      <c r="EC193" s="3">
        <v>191</v>
      </c>
      <c r="ED193" s="3" t="str">
        <f t="shared" si="626"/>
        <v xml:space="preserve"> AD SOYAD 191</v>
      </c>
      <c r="EE193" s="4">
        <f t="shared" si="508"/>
        <v>20002.5</v>
      </c>
      <c r="EF193" s="4">
        <f>PARAMETRELER!$D$4</f>
        <v>150018.75</v>
      </c>
      <c r="EG193" s="4">
        <f t="shared" si="509"/>
        <v>2800.3500000000004</v>
      </c>
      <c r="EH193" s="4">
        <f t="shared" si="510"/>
        <v>200.02500000000001</v>
      </c>
      <c r="EI193" s="4">
        <f t="shared" si="511"/>
        <v>17002.125</v>
      </c>
      <c r="EJ193" s="4" cm="1">
        <f t="array" ref="EJ193">SUMPRODUCT(--(SUM(G193,AC193,AY193,BU193,CQ193,DM193,EI193)&gt;PARAMETRELER!$D$21:$D$24), (SUM(G193,AC193,AY193,BU193,CQ193,DM193,EI193)-PARAMETRELER!$D$21:$D$24), {0.15;0.05;0.07;0.08})-SUM($H$2,H193,AD193,AZ193,BV193,CR193,DN193)</f>
        <v>3001.0625000000036</v>
      </c>
      <c r="EK193" s="4">
        <f>PARAMETRELER!$D$14</f>
        <v>3001.0625000000036</v>
      </c>
      <c r="EL193" s="4">
        <f t="shared" si="512"/>
        <v>119014.875</v>
      </c>
      <c r="EM193" s="4">
        <f t="shared" si="513"/>
        <v>102012.75</v>
      </c>
      <c r="EN193" s="4">
        <f t="shared" si="514"/>
        <v>20002.5</v>
      </c>
      <c r="EO193" s="4">
        <f>PARAMETRELER!$D$6</f>
        <v>20002.5</v>
      </c>
      <c r="EP193" s="4">
        <f t="shared" si="515"/>
        <v>0</v>
      </c>
      <c r="EQ193" s="4">
        <f>IF(EE193&lt;=PARAMETRELER!$D$6,0,EP193*0.00759)</f>
        <v>0</v>
      </c>
      <c r="ER193" s="20">
        <f t="shared" si="627"/>
        <v>17002.125</v>
      </c>
      <c r="ES193" s="21">
        <f t="shared" si="628"/>
        <v>4100.5124999999998</v>
      </c>
      <c r="ET193" s="21">
        <f t="shared" si="629"/>
        <v>400.05</v>
      </c>
      <c r="EU193" s="22">
        <f t="shared" si="630"/>
        <v>24503.0625</v>
      </c>
      <c r="EV193" s="44">
        <f t="shared" si="631"/>
        <v>1000.125</v>
      </c>
      <c r="EW193" s="45">
        <f t="shared" si="632"/>
        <v>23502.9375</v>
      </c>
      <c r="EY193" s="3">
        <v>191</v>
      </c>
      <c r="EZ193" s="3" t="str">
        <f t="shared" si="633"/>
        <v xml:space="preserve"> AD SOYAD 191</v>
      </c>
      <c r="FA193" s="4">
        <f t="shared" si="516"/>
        <v>20002.5</v>
      </c>
      <c r="FB193" s="4">
        <f>PARAMETRELER!$D$4</f>
        <v>150018.75</v>
      </c>
      <c r="FC193" s="4">
        <f t="shared" si="517"/>
        <v>2800.3500000000004</v>
      </c>
      <c r="FD193" s="4">
        <f t="shared" si="518"/>
        <v>200.02500000000001</v>
      </c>
      <c r="FE193" s="4">
        <f t="shared" si="519"/>
        <v>17002.125</v>
      </c>
      <c r="FF193" s="4" cm="1">
        <f t="array" ref="FF193">SUMPRODUCT(--(SUM(G193,AC193,AY193,BU193,CQ193,DM193,EI193,FE193)&gt;PARAMETRELER!$D$21:$D$24), (SUM(G193,AC193,AY193,BU193,CQ193,DM193,EI193,FE193)-PARAMETRELER!$D$21:$D$24), {0.15;0.05;0.07;0.08})-SUM($H$2,H193,AD193,AZ193,BV193,CR193,DN193,EJ193)</f>
        <v>3400.4249999999956</v>
      </c>
      <c r="FG193" s="4">
        <f>PARAMETRELER!$D$15</f>
        <v>3400.4249999999956</v>
      </c>
      <c r="FH193" s="4">
        <f t="shared" si="520"/>
        <v>136017</v>
      </c>
      <c r="FI193" s="4">
        <f t="shared" si="521"/>
        <v>119014.875</v>
      </c>
      <c r="FJ193" s="4">
        <f t="shared" si="522"/>
        <v>20002.5</v>
      </c>
      <c r="FK193" s="4">
        <f>PARAMETRELER!$D$6</f>
        <v>20002.5</v>
      </c>
      <c r="FL193" s="4">
        <f t="shared" si="523"/>
        <v>0</v>
      </c>
      <c r="FM193" s="4">
        <f>IF(FA193&lt;=PARAMETRELER!$D$6,0,FL193*0.00759)</f>
        <v>0</v>
      </c>
      <c r="FN193" s="20">
        <f t="shared" si="634"/>
        <v>17002.125</v>
      </c>
      <c r="FO193" s="21">
        <f t="shared" si="635"/>
        <v>4100.5124999999998</v>
      </c>
      <c r="FP193" s="21">
        <f t="shared" si="636"/>
        <v>400.05</v>
      </c>
      <c r="FQ193" s="22">
        <f t="shared" si="637"/>
        <v>24503.0625</v>
      </c>
      <c r="FR193" s="44">
        <f t="shared" si="638"/>
        <v>1000.125</v>
      </c>
      <c r="FS193" s="45">
        <f t="shared" si="639"/>
        <v>23502.9375</v>
      </c>
      <c r="FU193" s="3">
        <v>191</v>
      </c>
      <c r="FV193" s="3" t="str">
        <f t="shared" si="640"/>
        <v xml:space="preserve"> AD SOYAD 191</v>
      </c>
      <c r="FW193" s="4">
        <f t="shared" si="524"/>
        <v>20002.5</v>
      </c>
      <c r="FX193" s="4">
        <f>PARAMETRELER!$D$4</f>
        <v>150018.75</v>
      </c>
      <c r="FY193" s="4">
        <f t="shared" si="525"/>
        <v>2800.3500000000004</v>
      </c>
      <c r="FZ193" s="4">
        <f t="shared" si="526"/>
        <v>200.02500000000001</v>
      </c>
      <c r="GA193" s="4">
        <f t="shared" si="527"/>
        <v>17002.125</v>
      </c>
      <c r="GB193" s="4" cm="1">
        <f t="array" ref="GB193">SUMPRODUCT(--(SUM(G193,AC193,AY193,BU193,CQ193,DM193,EI193,FE193,GA193)&gt;PARAMETRELER!$D$21:$D$24), (SUM(G193,AC193,AY193,BU193,CQ193,DM193,EI193,FE193,GA193)-PARAMETRELER!$D$21:$D$24), {0.15;0.05;0.07;0.08})-SUM($H$2,H193,AD193,AZ193,BV193,CR193,DN193,EJ193,FF193)</f>
        <v>3400.4249999999993</v>
      </c>
      <c r="GC193" s="4">
        <f>PARAMETRELER!$D$16</f>
        <v>3400.4249999999993</v>
      </c>
      <c r="GD193" s="4">
        <f t="shared" si="528"/>
        <v>153019.125</v>
      </c>
      <c r="GE193" s="4">
        <f t="shared" si="529"/>
        <v>136017</v>
      </c>
      <c r="GF193" s="4">
        <f t="shared" si="530"/>
        <v>20002.5</v>
      </c>
      <c r="GG193" s="4">
        <f>PARAMETRELER!$D$6</f>
        <v>20002.5</v>
      </c>
      <c r="GH193" s="4">
        <f t="shared" si="531"/>
        <v>0</v>
      </c>
      <c r="GI193" s="4">
        <f>IF(FW193&lt;=PARAMETRELER!$D$6,0,GH193*0.00759)</f>
        <v>0</v>
      </c>
      <c r="GJ193" s="20">
        <f t="shared" si="641"/>
        <v>17002.125</v>
      </c>
      <c r="GK193" s="21">
        <f t="shared" si="642"/>
        <v>4100.5124999999998</v>
      </c>
      <c r="GL193" s="21">
        <f t="shared" si="643"/>
        <v>400.05</v>
      </c>
      <c r="GM193" s="22">
        <f t="shared" si="644"/>
        <v>24503.0625</v>
      </c>
      <c r="GN193" s="44">
        <f t="shared" si="645"/>
        <v>1000.125</v>
      </c>
      <c r="GO193" s="45">
        <f t="shared" si="646"/>
        <v>23502.9375</v>
      </c>
      <c r="GQ193" s="3">
        <v>191</v>
      </c>
      <c r="GR193" s="3" t="str">
        <f t="shared" si="647"/>
        <v xml:space="preserve"> AD SOYAD 191</v>
      </c>
      <c r="GS193" s="4">
        <f t="shared" si="532"/>
        <v>20002.5</v>
      </c>
      <c r="GT193" s="4">
        <f>PARAMETRELER!$D$4</f>
        <v>150018.75</v>
      </c>
      <c r="GU193" s="4">
        <f t="shared" si="533"/>
        <v>2800.3500000000004</v>
      </c>
      <c r="GV193" s="4">
        <f t="shared" si="534"/>
        <v>200.02500000000001</v>
      </c>
      <c r="GW193" s="4">
        <f t="shared" si="535"/>
        <v>17002.125</v>
      </c>
      <c r="GX193" s="4" cm="1">
        <f t="array" ref="GX193">SUMPRODUCT(--(SUM(G193,AC193,AY193,BU193,CQ193,DM193,EI193,FE193,GA193,GW193)&gt;PARAMETRELER!$D$21:$D$24), (SUM(G193,AC193,AY193,BU193,CQ193,DM193,EI193,FE193,GA193,GW193)-PARAMETRELER!$D$21:$D$24), {0.15;0.05;0.07;0.08})-SUM($H$2,H193,AD193,AZ193,BV193,CR193,DN193,EJ193,FF193,GB193)</f>
        <v>3400.4250000000029</v>
      </c>
      <c r="GY193" s="4">
        <f>PARAMETRELER!$D$17</f>
        <v>3400.4250000000029</v>
      </c>
      <c r="GZ193" s="4">
        <f t="shared" si="536"/>
        <v>170021.25</v>
      </c>
      <c r="HA193" s="4">
        <f t="shared" si="537"/>
        <v>153019.125</v>
      </c>
      <c r="HB193" s="4">
        <f t="shared" si="538"/>
        <v>20002.5</v>
      </c>
      <c r="HC193" s="4">
        <f>PARAMETRELER!$D$6</f>
        <v>20002.5</v>
      </c>
      <c r="HD193" s="4">
        <f t="shared" si="539"/>
        <v>0</v>
      </c>
      <c r="HE193" s="4">
        <f>IF(GS193&lt;=PARAMETRELER!$D$6,0,HD193*0.00759)</f>
        <v>0</v>
      </c>
      <c r="HF193" s="20">
        <f t="shared" si="648"/>
        <v>17002.125</v>
      </c>
      <c r="HG193" s="21">
        <f t="shared" si="649"/>
        <v>4100.5124999999998</v>
      </c>
      <c r="HH193" s="21">
        <f t="shared" si="650"/>
        <v>400.05</v>
      </c>
      <c r="HI193" s="22">
        <f t="shared" si="651"/>
        <v>24503.0625</v>
      </c>
      <c r="HJ193" s="44">
        <f t="shared" si="652"/>
        <v>1000.125</v>
      </c>
      <c r="HK193" s="45">
        <f t="shared" si="653"/>
        <v>23502.9375</v>
      </c>
      <c r="HM193" s="3">
        <v>191</v>
      </c>
      <c r="HN193" s="3" t="str">
        <f t="shared" si="654"/>
        <v xml:space="preserve"> AD SOYAD 191</v>
      </c>
      <c r="HO193" s="4">
        <f t="shared" si="540"/>
        <v>20002.5</v>
      </c>
      <c r="HP193" s="4">
        <f>PARAMETRELER!$D$4</f>
        <v>150018.75</v>
      </c>
      <c r="HQ193" s="4">
        <f t="shared" si="541"/>
        <v>2800.3500000000004</v>
      </c>
      <c r="HR193" s="4">
        <f t="shared" si="542"/>
        <v>200.02500000000001</v>
      </c>
      <c r="HS193" s="4">
        <f t="shared" si="543"/>
        <v>17002.125</v>
      </c>
      <c r="HT193" s="4" cm="1">
        <f t="array" ref="HT193">SUMPRODUCT(--(SUM(G193,AC193,AY193,BU193,CQ193,DM193,EI193,FE193,GA193,GW193,HS193)&gt;PARAMETRELER!$D$21:$D$24), (SUM(G193,AC193,AY193,BU193,CQ193,DM193,EI193,FE193,GA193,GW193,HS193)-PARAMETRELER!$D$21:$D$24), {0.15;0.05;0.07;0.08})-SUM($H$2,H193,AD193,AZ193,BV193,CR193,DN193,EJ193,FF193,GB193,GX193)</f>
        <v>3400.4249999999993</v>
      </c>
      <c r="HU193" s="4">
        <f>PARAMETRELER!$D$18</f>
        <v>3400.4249999999993</v>
      </c>
      <c r="HV193" s="4">
        <f t="shared" si="544"/>
        <v>187023.375</v>
      </c>
      <c r="HW193" s="4">
        <f t="shared" si="545"/>
        <v>170021.25</v>
      </c>
      <c r="HX193" s="4">
        <f t="shared" si="546"/>
        <v>20002.5</v>
      </c>
      <c r="HY193" s="4">
        <f>PARAMETRELER!$D$6</f>
        <v>20002.5</v>
      </c>
      <c r="HZ193" s="4">
        <f t="shared" si="547"/>
        <v>0</v>
      </c>
      <c r="IA193" s="4">
        <f>IF(HO193&lt;=PARAMETRELER!$D$6,0,HZ193*0.00759)</f>
        <v>0</v>
      </c>
      <c r="IB193" s="20">
        <f t="shared" si="655"/>
        <v>17002.125</v>
      </c>
      <c r="IC193" s="21">
        <f t="shared" si="656"/>
        <v>4100.5124999999998</v>
      </c>
      <c r="ID193" s="21">
        <f t="shared" si="657"/>
        <v>400.05</v>
      </c>
      <c r="IE193" s="22">
        <f t="shared" si="658"/>
        <v>24503.0625</v>
      </c>
      <c r="IF193" s="44">
        <f t="shared" si="659"/>
        <v>1000.125</v>
      </c>
      <c r="IG193" s="45">
        <f t="shared" si="660"/>
        <v>23502.9375</v>
      </c>
      <c r="II193" s="3">
        <v>191</v>
      </c>
      <c r="IJ193" s="3" t="str">
        <f t="shared" si="661"/>
        <v xml:space="preserve"> AD SOYAD 191</v>
      </c>
      <c r="IK193" s="4">
        <f t="shared" si="548"/>
        <v>20002.5</v>
      </c>
      <c r="IL193" s="4">
        <f>PARAMETRELER!$D$4</f>
        <v>150018.75</v>
      </c>
      <c r="IM193" s="4">
        <f t="shared" si="549"/>
        <v>2800.3500000000004</v>
      </c>
      <c r="IN193" s="4">
        <f t="shared" si="550"/>
        <v>200.02500000000001</v>
      </c>
      <c r="IO193" s="4">
        <f t="shared" si="551"/>
        <v>17002.125</v>
      </c>
      <c r="IP193" s="4" cm="1">
        <f t="array" ref="IP193">SUMPRODUCT(--(SUM(G193,AC193,AY193,BU193,CQ193,DM193,EI193,FE193,GA193,GW193,HS193,IO193)&gt;PARAMETRELER!$D$21:$D$24), (SUM(G193,AC193,AY193,BU193,CQ193,DM193,EI193,FE193,GA193,GW193,HS193,IO193)-PARAMETRELER!$D$21:$D$24), {0.15;0.05;0.07;0.08})-SUM($H$2,H193,AD193,AZ193,BV193,CR193,DN193,EJ193,FF193,GB193,GX193,HT193)</f>
        <v>3400.4249999999993</v>
      </c>
      <c r="IQ193" s="4">
        <f>PARAMETRELER!$D$19</f>
        <v>3400.4249999999993</v>
      </c>
      <c r="IR193" s="4">
        <f t="shared" si="552"/>
        <v>204025.5</v>
      </c>
      <c r="IS193" s="4">
        <f t="shared" si="553"/>
        <v>187023.375</v>
      </c>
      <c r="IT193" s="4">
        <f t="shared" si="554"/>
        <v>20002.5</v>
      </c>
      <c r="IU193" s="4">
        <f>PARAMETRELER!$D$6</f>
        <v>20002.5</v>
      </c>
      <c r="IV193" s="4">
        <f t="shared" si="555"/>
        <v>0</v>
      </c>
      <c r="IW193" s="4">
        <f>IF(IK193&lt;=PARAMETRELER!$D$6,0,IV193*0.00759)</f>
        <v>0</v>
      </c>
      <c r="IX193" s="20">
        <f t="shared" si="662"/>
        <v>17002.125</v>
      </c>
      <c r="IY193" s="21">
        <f t="shared" si="663"/>
        <v>4100.5124999999998</v>
      </c>
      <c r="IZ193" s="21">
        <f t="shared" si="664"/>
        <v>400.05</v>
      </c>
      <c r="JA193" s="22">
        <f t="shared" si="665"/>
        <v>24503.0625</v>
      </c>
      <c r="JB193" s="44">
        <f t="shared" si="666"/>
        <v>1000.125</v>
      </c>
      <c r="JC193" s="45">
        <f t="shared" si="667"/>
        <v>23502.9375</v>
      </c>
    </row>
    <row r="194" spans="1:263" ht="15.6" x14ac:dyDescent="0.3">
      <c r="A194" s="2">
        <v>192</v>
      </c>
      <c r="B194" s="2" t="str">
        <f>'YILLIK MALİYET RAPORU'!B194</f>
        <v xml:space="preserve"> AD SOYAD 192</v>
      </c>
      <c r="C194" s="7">
        <f>'YILLIK MALİYET RAPORU'!C194</f>
        <v>20002.5</v>
      </c>
      <c r="D194" s="11">
        <f>PARAMETRELER!$D$4</f>
        <v>150018.75</v>
      </c>
      <c r="E194" s="7">
        <f t="shared" si="491"/>
        <v>2800.3500000000004</v>
      </c>
      <c r="F194" s="7">
        <f t="shared" si="492"/>
        <v>200.02500000000001</v>
      </c>
      <c r="G194" s="7">
        <f t="shared" si="493"/>
        <v>17002.125</v>
      </c>
      <c r="H194" s="7" cm="1">
        <f t="array" ref="H194">SUMPRODUCT(--(SUM(G194:G194)&gt;PARAMETRELER!$D$21:$D$24), (SUM(G194:G194)-PARAMETRELER!$D$21:$D$24), {0.15;0.05;0.07;0.08})-SUM($H$2:$H$2)</f>
        <v>2550.3187499999999</v>
      </c>
      <c r="I194" s="7">
        <f>PARAMETRELER!$D$8</f>
        <v>2550.3187499999999</v>
      </c>
      <c r="J194" s="7">
        <f t="shared" si="556"/>
        <v>17002.125</v>
      </c>
      <c r="K194" s="7">
        <v>0</v>
      </c>
      <c r="L194" s="7">
        <f t="shared" si="494"/>
        <v>20002.5</v>
      </c>
      <c r="M194" s="5">
        <f>PARAMETRELER!$D$6</f>
        <v>20002.5</v>
      </c>
      <c r="N194" s="7">
        <f t="shared" si="502"/>
        <v>0</v>
      </c>
      <c r="O194" s="7">
        <f>IF(C194&lt;=PARAMETRELER!$D$6,0,N194*0.00759)</f>
        <v>0</v>
      </c>
      <c r="P194" s="20">
        <f t="shared" si="495"/>
        <v>17002.125</v>
      </c>
      <c r="Q194" s="21">
        <f t="shared" si="496"/>
        <v>4100.5124999999998</v>
      </c>
      <c r="R194" s="21">
        <f t="shared" si="497"/>
        <v>400.05</v>
      </c>
      <c r="S194" s="20">
        <f t="shared" si="498"/>
        <v>24503.0625</v>
      </c>
      <c r="T194" s="44">
        <f t="shared" si="499"/>
        <v>1000.125</v>
      </c>
      <c r="U194" s="45">
        <f t="shared" si="557"/>
        <v>23502.9375</v>
      </c>
      <c r="W194" s="2">
        <v>192</v>
      </c>
      <c r="X194" s="2" t="str">
        <f t="shared" si="500"/>
        <v xml:space="preserve"> AD SOYAD 192</v>
      </c>
      <c r="Y194" s="7">
        <f t="shared" si="501"/>
        <v>20002.5</v>
      </c>
      <c r="Z194" s="11">
        <f>PARAMETRELER!$D$4</f>
        <v>150018.75</v>
      </c>
      <c r="AA194" s="7">
        <f t="shared" si="558"/>
        <v>2800.3500000000004</v>
      </c>
      <c r="AB194" s="7">
        <f t="shared" si="559"/>
        <v>200.02500000000001</v>
      </c>
      <c r="AC194" s="7">
        <f t="shared" si="560"/>
        <v>17002.125</v>
      </c>
      <c r="AD194" s="7" cm="1">
        <f t="array" ref="AD194">SUMPRODUCT(--(SUM(G194,AC194)&gt;PARAMETRELER!$D$21:$D$24), (SUM(G194,AC194)-PARAMETRELER!$D$21:$D$24), {0.15;0.05;0.07;0.08})-SUM($H$2,H194)</f>
        <v>2550.3187499999999</v>
      </c>
      <c r="AE194" s="7">
        <f>PARAMETRELER!$D$9</f>
        <v>2550.3187499999999</v>
      </c>
      <c r="AF194" s="7">
        <f t="shared" si="561"/>
        <v>34004.25</v>
      </c>
      <c r="AG194" s="7">
        <f t="shared" si="562"/>
        <v>17002.125</v>
      </c>
      <c r="AH194" s="7">
        <f t="shared" si="563"/>
        <v>20002.5</v>
      </c>
      <c r="AI194" s="5">
        <f>PARAMETRELER!$D$6</f>
        <v>20002.5</v>
      </c>
      <c r="AJ194" s="7">
        <f t="shared" si="503"/>
        <v>0</v>
      </c>
      <c r="AK194" s="7">
        <f>IF(Y194&lt;=PARAMETRELER!$D$6,0,AJ194*0.00759)</f>
        <v>0</v>
      </c>
      <c r="AL194" s="20">
        <f t="shared" si="564"/>
        <v>17002.125</v>
      </c>
      <c r="AM194" s="21">
        <f t="shared" si="565"/>
        <v>4100.5124999999998</v>
      </c>
      <c r="AN194" s="21">
        <f t="shared" si="566"/>
        <v>400.05</v>
      </c>
      <c r="AO194" s="20">
        <f t="shared" si="567"/>
        <v>24503.0625</v>
      </c>
      <c r="AP194" s="44">
        <f t="shared" si="568"/>
        <v>1000.125</v>
      </c>
      <c r="AQ194" s="45">
        <f t="shared" si="569"/>
        <v>23502.9375</v>
      </c>
      <c r="AS194" s="2">
        <v>192</v>
      </c>
      <c r="AT194" s="2" t="str">
        <f t="shared" si="570"/>
        <v xml:space="preserve"> AD SOYAD 192</v>
      </c>
      <c r="AU194" s="7">
        <f t="shared" si="571"/>
        <v>20002.5</v>
      </c>
      <c r="AV194" s="11">
        <f>PARAMETRELER!$D$4</f>
        <v>150018.75</v>
      </c>
      <c r="AW194" s="7">
        <f t="shared" si="572"/>
        <v>2800.3500000000004</v>
      </c>
      <c r="AX194" s="7">
        <f t="shared" si="573"/>
        <v>200.02500000000001</v>
      </c>
      <c r="AY194" s="7">
        <f t="shared" si="574"/>
        <v>17002.125</v>
      </c>
      <c r="AZ194" s="7" cm="1">
        <f t="array" ref="AZ194">SUMPRODUCT(--(SUM(G194,AC194,AY194)&gt;PARAMETRELER!$D$21:$D$24), (SUM(G194,AC194,AY194)-PARAMETRELER!$D$21:$D$24), {0.15;0.05;0.07;0.08})-SUM($H$2,H194,AD194)</f>
        <v>2550.3187499999995</v>
      </c>
      <c r="BA194" s="7">
        <f>PARAMETRELER!$D$10</f>
        <v>2550.3187499999995</v>
      </c>
      <c r="BB194" s="7">
        <f t="shared" si="575"/>
        <v>51006.375</v>
      </c>
      <c r="BC194" s="7">
        <f t="shared" si="576"/>
        <v>34004.25</v>
      </c>
      <c r="BD194" s="7">
        <f t="shared" si="577"/>
        <v>20002.5</v>
      </c>
      <c r="BE194" s="5">
        <f>PARAMETRELER!$D$6</f>
        <v>20002.5</v>
      </c>
      <c r="BF194" s="7">
        <f t="shared" si="504"/>
        <v>0</v>
      </c>
      <c r="BG194" s="7">
        <f>IF(AU194&lt;=PARAMETRELER!$D$6,0,BF194*0.00759)</f>
        <v>0</v>
      </c>
      <c r="BH194" s="20">
        <f t="shared" si="578"/>
        <v>17002.125</v>
      </c>
      <c r="BI194" s="21">
        <f t="shared" si="579"/>
        <v>4100.5124999999998</v>
      </c>
      <c r="BJ194" s="21">
        <f t="shared" si="580"/>
        <v>400.05</v>
      </c>
      <c r="BK194" s="20">
        <f t="shared" si="581"/>
        <v>24503.0625</v>
      </c>
      <c r="BL194" s="44">
        <f t="shared" si="582"/>
        <v>1000.125</v>
      </c>
      <c r="BM194" s="45">
        <f t="shared" si="583"/>
        <v>23502.9375</v>
      </c>
      <c r="BO194" s="2">
        <v>192</v>
      </c>
      <c r="BP194" s="2" t="str">
        <f t="shared" si="584"/>
        <v xml:space="preserve"> AD SOYAD 192</v>
      </c>
      <c r="BQ194" s="7">
        <f t="shared" si="585"/>
        <v>20002.5</v>
      </c>
      <c r="BR194" s="11">
        <f>PARAMETRELER!$D$4</f>
        <v>150018.75</v>
      </c>
      <c r="BS194" s="7">
        <f t="shared" si="586"/>
        <v>2800.3500000000004</v>
      </c>
      <c r="BT194" s="7">
        <f t="shared" si="587"/>
        <v>200.02500000000001</v>
      </c>
      <c r="BU194" s="7">
        <f t="shared" si="588"/>
        <v>17002.125</v>
      </c>
      <c r="BV194" s="7" cm="1">
        <f t="array" ref="BV194">SUMPRODUCT(--(SUM(G194,AC194,AY194,BU194)&gt;PARAMETRELER!$D$21:$D$24), (SUM(G194,AC194,AY194,BU194)-PARAMETRELER!$D$21:$D$24), {0.15;0.05;0.07;0.08})-SUM($H$2,H194,AD194,AZ194)</f>
        <v>2550.3187500000004</v>
      </c>
      <c r="BW194" s="7">
        <f>PARAMETRELER!$D$11</f>
        <v>2550.3187500000004</v>
      </c>
      <c r="BX194" s="7">
        <f t="shared" si="589"/>
        <v>68008.5</v>
      </c>
      <c r="BY194" s="7">
        <f t="shared" si="590"/>
        <v>51006.375</v>
      </c>
      <c r="BZ194" s="7">
        <f t="shared" si="591"/>
        <v>20002.5</v>
      </c>
      <c r="CA194" s="5">
        <f>PARAMETRELER!$D$6</f>
        <v>20002.5</v>
      </c>
      <c r="CB194" s="7">
        <f t="shared" si="505"/>
        <v>0</v>
      </c>
      <c r="CC194" s="7">
        <f>IF(BQ194&lt;=PARAMETRELER!$D$6,0,CB194*0.00759)</f>
        <v>0</v>
      </c>
      <c r="CD194" s="20">
        <f t="shared" si="592"/>
        <v>17002.125</v>
      </c>
      <c r="CE194" s="21">
        <f t="shared" si="593"/>
        <v>4100.5124999999998</v>
      </c>
      <c r="CF194" s="21">
        <f t="shared" si="594"/>
        <v>400.05</v>
      </c>
      <c r="CG194" s="20">
        <f t="shared" si="595"/>
        <v>24503.0625</v>
      </c>
      <c r="CH194" s="44">
        <f t="shared" si="596"/>
        <v>1000.125</v>
      </c>
      <c r="CI194" s="45">
        <f t="shared" si="597"/>
        <v>23502.9375</v>
      </c>
      <c r="CK194" s="2">
        <v>192</v>
      </c>
      <c r="CL194" s="2" t="str">
        <f t="shared" si="598"/>
        <v xml:space="preserve"> AD SOYAD 192</v>
      </c>
      <c r="CM194" s="7">
        <f t="shared" si="599"/>
        <v>20002.5</v>
      </c>
      <c r="CN194" s="11">
        <f>PARAMETRELER!$D$4</f>
        <v>150018.75</v>
      </c>
      <c r="CO194" s="7">
        <f t="shared" si="600"/>
        <v>2800.3500000000004</v>
      </c>
      <c r="CP194" s="7">
        <f t="shared" si="601"/>
        <v>200.02500000000001</v>
      </c>
      <c r="CQ194" s="7">
        <f t="shared" si="602"/>
        <v>17002.125</v>
      </c>
      <c r="CR194" s="7" cm="1">
        <f t="array" ref="CR194">SUMPRODUCT(--(SUM(G194,AC194,AY194,BU194,CQ194)&gt;PARAMETRELER!$D$21:$D$24), (SUM(G194,AC194,AY194,BU194,CQ194)-PARAMETRELER!$D$21:$D$24), {0.15;0.05;0.07;0.08})-SUM($H$2,H194,AD194,AZ194,BV194)</f>
        <v>2550.3187500000004</v>
      </c>
      <c r="CS194" s="7">
        <f>PARAMETRELER!$D$12</f>
        <v>2550.3187500000004</v>
      </c>
      <c r="CT194" s="7">
        <f t="shared" si="603"/>
        <v>85010.625</v>
      </c>
      <c r="CU194" s="7">
        <f t="shared" si="604"/>
        <v>68008.5</v>
      </c>
      <c r="CV194" s="7">
        <f t="shared" si="605"/>
        <v>20002.5</v>
      </c>
      <c r="CW194" s="5">
        <f>PARAMETRELER!$D$6</f>
        <v>20002.5</v>
      </c>
      <c r="CX194" s="7">
        <f t="shared" si="506"/>
        <v>0</v>
      </c>
      <c r="CY194" s="7">
        <f>IF(CM194&lt;=PARAMETRELER!$D$6,0,CX194*0.00759)</f>
        <v>0</v>
      </c>
      <c r="CZ194" s="20">
        <f t="shared" si="606"/>
        <v>17002.125</v>
      </c>
      <c r="DA194" s="21">
        <f t="shared" si="607"/>
        <v>4100.5124999999998</v>
      </c>
      <c r="DB194" s="21">
        <f t="shared" si="608"/>
        <v>400.05</v>
      </c>
      <c r="DC194" s="20">
        <f t="shared" si="609"/>
        <v>24503.0625</v>
      </c>
      <c r="DD194" s="44">
        <f t="shared" si="610"/>
        <v>1000.125</v>
      </c>
      <c r="DE194" s="45">
        <f t="shared" si="611"/>
        <v>23502.9375</v>
      </c>
      <c r="DG194" s="2">
        <v>192</v>
      </c>
      <c r="DH194" s="2" t="str">
        <f t="shared" si="612"/>
        <v xml:space="preserve"> AD SOYAD 192</v>
      </c>
      <c r="DI194" s="7">
        <f t="shared" si="613"/>
        <v>20002.5</v>
      </c>
      <c r="DJ194" s="11">
        <f>PARAMETRELER!$D$4</f>
        <v>150018.75</v>
      </c>
      <c r="DK194" s="7">
        <f t="shared" si="614"/>
        <v>2800.3500000000004</v>
      </c>
      <c r="DL194" s="7">
        <f t="shared" si="615"/>
        <v>200.02500000000001</v>
      </c>
      <c r="DM194" s="7">
        <f t="shared" si="616"/>
        <v>17002.125</v>
      </c>
      <c r="DN194" s="7" cm="1">
        <f t="array" ref="DN194">SUMPRODUCT(--(SUM(G194,AC194,AY194,BU194,CQ194,DM194)&gt;PARAMETRELER!$D$21:$D$24), (SUM(G194,AC194,AY194,BU194,CQ194,DM194)-PARAMETRELER!$D$21:$D$24), {0.15;0.05;0.07;0.08})-SUM($H$2,H194,AD194,AZ194,BV194,CR194)</f>
        <v>2550.3187499999985</v>
      </c>
      <c r="DO194" s="7">
        <f>PARAMETRELER!$D$13</f>
        <v>2550.3187499999985</v>
      </c>
      <c r="DP194" s="7">
        <f t="shared" si="617"/>
        <v>102012.75</v>
      </c>
      <c r="DQ194" s="7">
        <f t="shared" si="618"/>
        <v>85010.625</v>
      </c>
      <c r="DR194" s="7">
        <f t="shared" si="619"/>
        <v>20002.5</v>
      </c>
      <c r="DS194" s="5">
        <f>PARAMETRELER!$D$6</f>
        <v>20002.5</v>
      </c>
      <c r="DT194" s="7">
        <f t="shared" si="507"/>
        <v>0</v>
      </c>
      <c r="DU194" s="7">
        <f>IF(DI194&lt;=PARAMETRELER!$D$6,0,DT194*0.00759)</f>
        <v>0</v>
      </c>
      <c r="DV194" s="20">
        <f t="shared" si="620"/>
        <v>17002.125</v>
      </c>
      <c r="DW194" s="21">
        <f t="shared" si="621"/>
        <v>4100.5124999999998</v>
      </c>
      <c r="DX194" s="21">
        <f t="shared" si="622"/>
        <v>400.05</v>
      </c>
      <c r="DY194" s="20">
        <f t="shared" si="623"/>
        <v>24503.0625</v>
      </c>
      <c r="DZ194" s="44">
        <f t="shared" si="624"/>
        <v>1000.125</v>
      </c>
      <c r="EA194" s="45">
        <f t="shared" si="625"/>
        <v>23502.9375</v>
      </c>
      <c r="EC194" s="2">
        <v>192</v>
      </c>
      <c r="ED194" s="2" t="str">
        <f t="shared" si="626"/>
        <v xml:space="preserve"> AD SOYAD 192</v>
      </c>
      <c r="EE194" s="7">
        <f t="shared" si="508"/>
        <v>20002.5</v>
      </c>
      <c r="EF194" s="11">
        <f>PARAMETRELER!$D$4</f>
        <v>150018.75</v>
      </c>
      <c r="EG194" s="7">
        <f t="shared" si="509"/>
        <v>2800.3500000000004</v>
      </c>
      <c r="EH194" s="7">
        <f t="shared" si="510"/>
        <v>200.02500000000001</v>
      </c>
      <c r="EI194" s="7">
        <f t="shared" si="511"/>
        <v>17002.125</v>
      </c>
      <c r="EJ194" s="7" cm="1">
        <f t="array" ref="EJ194">SUMPRODUCT(--(SUM(G194,AC194,AY194,BU194,CQ194,DM194,EI194)&gt;PARAMETRELER!$D$21:$D$24), (SUM(G194,AC194,AY194,BU194,CQ194,DM194,EI194)-PARAMETRELER!$D$21:$D$24), {0.15;0.05;0.07;0.08})-SUM($H$2,H194,AD194,AZ194,BV194,CR194,DN194)</f>
        <v>3001.0625000000036</v>
      </c>
      <c r="EK194" s="7">
        <f>PARAMETRELER!$D$14</f>
        <v>3001.0625000000036</v>
      </c>
      <c r="EL194" s="7">
        <f t="shared" si="512"/>
        <v>119014.875</v>
      </c>
      <c r="EM194" s="7">
        <f t="shared" si="513"/>
        <v>102012.75</v>
      </c>
      <c r="EN194" s="7">
        <f t="shared" si="514"/>
        <v>20002.5</v>
      </c>
      <c r="EO194" s="5">
        <f>PARAMETRELER!$D$6</f>
        <v>20002.5</v>
      </c>
      <c r="EP194" s="7">
        <f t="shared" si="515"/>
        <v>0</v>
      </c>
      <c r="EQ194" s="7">
        <f>IF(EE194&lt;=PARAMETRELER!$D$6,0,EP194*0.00759)</f>
        <v>0</v>
      </c>
      <c r="ER194" s="20">
        <f t="shared" si="627"/>
        <v>17002.125</v>
      </c>
      <c r="ES194" s="21">
        <f t="shared" si="628"/>
        <v>4100.5124999999998</v>
      </c>
      <c r="ET194" s="21">
        <f t="shared" si="629"/>
        <v>400.05</v>
      </c>
      <c r="EU194" s="20">
        <f t="shared" si="630"/>
        <v>24503.0625</v>
      </c>
      <c r="EV194" s="44">
        <f t="shared" si="631"/>
        <v>1000.125</v>
      </c>
      <c r="EW194" s="45">
        <f t="shared" si="632"/>
        <v>23502.9375</v>
      </c>
      <c r="EY194" s="2">
        <v>192</v>
      </c>
      <c r="EZ194" s="2" t="str">
        <f t="shared" si="633"/>
        <v xml:space="preserve"> AD SOYAD 192</v>
      </c>
      <c r="FA194" s="7">
        <f t="shared" si="516"/>
        <v>20002.5</v>
      </c>
      <c r="FB194" s="11">
        <f>PARAMETRELER!$D$4</f>
        <v>150018.75</v>
      </c>
      <c r="FC194" s="7">
        <f t="shared" si="517"/>
        <v>2800.3500000000004</v>
      </c>
      <c r="FD194" s="7">
        <f t="shared" si="518"/>
        <v>200.02500000000001</v>
      </c>
      <c r="FE194" s="7">
        <f t="shared" si="519"/>
        <v>17002.125</v>
      </c>
      <c r="FF194" s="7" cm="1">
        <f t="array" ref="FF194">SUMPRODUCT(--(SUM(G194,AC194,AY194,BU194,CQ194,DM194,EI194,FE194)&gt;PARAMETRELER!$D$21:$D$24), (SUM(G194,AC194,AY194,BU194,CQ194,DM194,EI194,FE194)-PARAMETRELER!$D$21:$D$24), {0.15;0.05;0.07;0.08})-SUM($H$2,H194,AD194,AZ194,BV194,CR194,DN194,EJ194)</f>
        <v>3400.4249999999956</v>
      </c>
      <c r="FG194" s="7">
        <f>PARAMETRELER!$D$15</f>
        <v>3400.4249999999956</v>
      </c>
      <c r="FH194" s="7">
        <f t="shared" si="520"/>
        <v>136017</v>
      </c>
      <c r="FI194" s="7">
        <f t="shared" si="521"/>
        <v>119014.875</v>
      </c>
      <c r="FJ194" s="7">
        <f t="shared" si="522"/>
        <v>20002.5</v>
      </c>
      <c r="FK194" s="5">
        <f>PARAMETRELER!$D$6</f>
        <v>20002.5</v>
      </c>
      <c r="FL194" s="7">
        <f t="shared" si="523"/>
        <v>0</v>
      </c>
      <c r="FM194" s="7">
        <f>IF(FA194&lt;=PARAMETRELER!$D$6,0,FL194*0.00759)</f>
        <v>0</v>
      </c>
      <c r="FN194" s="20">
        <f t="shared" si="634"/>
        <v>17002.125</v>
      </c>
      <c r="FO194" s="21">
        <f t="shared" si="635"/>
        <v>4100.5124999999998</v>
      </c>
      <c r="FP194" s="21">
        <f t="shared" si="636"/>
        <v>400.05</v>
      </c>
      <c r="FQ194" s="20">
        <f t="shared" si="637"/>
        <v>24503.0625</v>
      </c>
      <c r="FR194" s="44">
        <f t="shared" si="638"/>
        <v>1000.125</v>
      </c>
      <c r="FS194" s="45">
        <f t="shared" si="639"/>
        <v>23502.9375</v>
      </c>
      <c r="FU194" s="2">
        <v>192</v>
      </c>
      <c r="FV194" s="2" t="str">
        <f t="shared" si="640"/>
        <v xml:space="preserve"> AD SOYAD 192</v>
      </c>
      <c r="FW194" s="7">
        <f t="shared" si="524"/>
        <v>20002.5</v>
      </c>
      <c r="FX194" s="11">
        <f>PARAMETRELER!$D$4</f>
        <v>150018.75</v>
      </c>
      <c r="FY194" s="7">
        <f t="shared" si="525"/>
        <v>2800.3500000000004</v>
      </c>
      <c r="FZ194" s="7">
        <f t="shared" si="526"/>
        <v>200.02500000000001</v>
      </c>
      <c r="GA194" s="7">
        <f t="shared" si="527"/>
        <v>17002.125</v>
      </c>
      <c r="GB194" s="7" cm="1">
        <f t="array" ref="GB194">SUMPRODUCT(--(SUM(G194,AC194,AY194,BU194,CQ194,DM194,EI194,FE194,GA194)&gt;PARAMETRELER!$D$21:$D$24), (SUM(G194,AC194,AY194,BU194,CQ194,DM194,EI194,FE194,GA194)-PARAMETRELER!$D$21:$D$24), {0.15;0.05;0.07;0.08})-SUM($H$2,H194,AD194,AZ194,BV194,CR194,DN194,EJ194,FF194)</f>
        <v>3400.4249999999993</v>
      </c>
      <c r="GC194" s="7">
        <f>PARAMETRELER!$D$16</f>
        <v>3400.4249999999993</v>
      </c>
      <c r="GD194" s="7">
        <f t="shared" si="528"/>
        <v>153019.125</v>
      </c>
      <c r="GE194" s="7">
        <f t="shared" si="529"/>
        <v>136017</v>
      </c>
      <c r="GF194" s="7">
        <f t="shared" si="530"/>
        <v>20002.5</v>
      </c>
      <c r="GG194" s="5">
        <f>PARAMETRELER!$D$6</f>
        <v>20002.5</v>
      </c>
      <c r="GH194" s="7">
        <f t="shared" si="531"/>
        <v>0</v>
      </c>
      <c r="GI194" s="7">
        <f>IF(FW194&lt;=PARAMETRELER!$D$6,0,GH194*0.00759)</f>
        <v>0</v>
      </c>
      <c r="GJ194" s="20">
        <f t="shared" si="641"/>
        <v>17002.125</v>
      </c>
      <c r="GK194" s="21">
        <f t="shared" si="642"/>
        <v>4100.5124999999998</v>
      </c>
      <c r="GL194" s="21">
        <f t="shared" si="643"/>
        <v>400.05</v>
      </c>
      <c r="GM194" s="20">
        <f t="shared" si="644"/>
        <v>24503.0625</v>
      </c>
      <c r="GN194" s="44">
        <f t="shared" si="645"/>
        <v>1000.125</v>
      </c>
      <c r="GO194" s="45">
        <f t="shared" si="646"/>
        <v>23502.9375</v>
      </c>
      <c r="GQ194" s="2">
        <v>192</v>
      </c>
      <c r="GR194" s="2" t="str">
        <f t="shared" si="647"/>
        <v xml:space="preserve"> AD SOYAD 192</v>
      </c>
      <c r="GS194" s="7">
        <f t="shared" si="532"/>
        <v>20002.5</v>
      </c>
      <c r="GT194" s="11">
        <f>PARAMETRELER!$D$4</f>
        <v>150018.75</v>
      </c>
      <c r="GU194" s="7">
        <f t="shared" si="533"/>
        <v>2800.3500000000004</v>
      </c>
      <c r="GV194" s="7">
        <f t="shared" si="534"/>
        <v>200.02500000000001</v>
      </c>
      <c r="GW194" s="7">
        <f t="shared" si="535"/>
        <v>17002.125</v>
      </c>
      <c r="GX194" s="7" cm="1">
        <f t="array" ref="GX194">SUMPRODUCT(--(SUM(G194,AC194,AY194,BU194,CQ194,DM194,EI194,FE194,GA194,GW194)&gt;PARAMETRELER!$D$21:$D$24), (SUM(G194,AC194,AY194,BU194,CQ194,DM194,EI194,FE194,GA194,GW194)-PARAMETRELER!$D$21:$D$24), {0.15;0.05;0.07;0.08})-SUM($H$2,H194,AD194,AZ194,BV194,CR194,DN194,EJ194,FF194,GB194)</f>
        <v>3400.4250000000029</v>
      </c>
      <c r="GY194" s="7">
        <f>PARAMETRELER!$D$17</f>
        <v>3400.4250000000029</v>
      </c>
      <c r="GZ194" s="7">
        <f t="shared" si="536"/>
        <v>170021.25</v>
      </c>
      <c r="HA194" s="7">
        <f t="shared" si="537"/>
        <v>153019.125</v>
      </c>
      <c r="HB194" s="7">
        <f t="shared" si="538"/>
        <v>20002.5</v>
      </c>
      <c r="HC194" s="5">
        <f>PARAMETRELER!$D$6</f>
        <v>20002.5</v>
      </c>
      <c r="HD194" s="7">
        <f t="shared" si="539"/>
        <v>0</v>
      </c>
      <c r="HE194" s="7">
        <f>IF(GS194&lt;=PARAMETRELER!$D$6,0,HD194*0.00759)</f>
        <v>0</v>
      </c>
      <c r="HF194" s="20">
        <f t="shared" si="648"/>
        <v>17002.125</v>
      </c>
      <c r="HG194" s="21">
        <f t="shared" si="649"/>
        <v>4100.5124999999998</v>
      </c>
      <c r="HH194" s="21">
        <f t="shared" si="650"/>
        <v>400.05</v>
      </c>
      <c r="HI194" s="20">
        <f t="shared" si="651"/>
        <v>24503.0625</v>
      </c>
      <c r="HJ194" s="44">
        <f t="shared" si="652"/>
        <v>1000.125</v>
      </c>
      <c r="HK194" s="45">
        <f t="shared" si="653"/>
        <v>23502.9375</v>
      </c>
      <c r="HM194" s="2">
        <v>192</v>
      </c>
      <c r="HN194" s="2" t="str">
        <f t="shared" si="654"/>
        <v xml:space="preserve"> AD SOYAD 192</v>
      </c>
      <c r="HO194" s="7">
        <f t="shared" si="540"/>
        <v>20002.5</v>
      </c>
      <c r="HP194" s="11">
        <f>PARAMETRELER!$D$4</f>
        <v>150018.75</v>
      </c>
      <c r="HQ194" s="7">
        <f t="shared" si="541"/>
        <v>2800.3500000000004</v>
      </c>
      <c r="HR194" s="7">
        <f t="shared" si="542"/>
        <v>200.02500000000001</v>
      </c>
      <c r="HS194" s="7">
        <f t="shared" si="543"/>
        <v>17002.125</v>
      </c>
      <c r="HT194" s="7" cm="1">
        <f t="array" ref="HT194">SUMPRODUCT(--(SUM(G194,AC194,AY194,BU194,CQ194,DM194,EI194,FE194,GA194,GW194,HS194)&gt;PARAMETRELER!$D$21:$D$24), (SUM(G194,AC194,AY194,BU194,CQ194,DM194,EI194,FE194,GA194,GW194,HS194)-PARAMETRELER!$D$21:$D$24), {0.15;0.05;0.07;0.08})-SUM($H$2,H194,AD194,AZ194,BV194,CR194,DN194,EJ194,FF194,GB194,GX194)</f>
        <v>3400.4249999999993</v>
      </c>
      <c r="HU194" s="7">
        <f>PARAMETRELER!$D$18</f>
        <v>3400.4249999999993</v>
      </c>
      <c r="HV194" s="7">
        <f t="shared" si="544"/>
        <v>187023.375</v>
      </c>
      <c r="HW194" s="7">
        <f t="shared" si="545"/>
        <v>170021.25</v>
      </c>
      <c r="HX194" s="7">
        <f t="shared" si="546"/>
        <v>20002.5</v>
      </c>
      <c r="HY194" s="5">
        <f>PARAMETRELER!$D$6</f>
        <v>20002.5</v>
      </c>
      <c r="HZ194" s="7">
        <f t="shared" si="547"/>
        <v>0</v>
      </c>
      <c r="IA194" s="7">
        <f>IF(HO194&lt;=PARAMETRELER!$D$6,0,HZ194*0.00759)</f>
        <v>0</v>
      </c>
      <c r="IB194" s="20">
        <f t="shared" si="655"/>
        <v>17002.125</v>
      </c>
      <c r="IC194" s="21">
        <f t="shared" si="656"/>
        <v>4100.5124999999998</v>
      </c>
      <c r="ID194" s="21">
        <f t="shared" si="657"/>
        <v>400.05</v>
      </c>
      <c r="IE194" s="20">
        <f t="shared" si="658"/>
        <v>24503.0625</v>
      </c>
      <c r="IF194" s="44">
        <f t="shared" si="659"/>
        <v>1000.125</v>
      </c>
      <c r="IG194" s="45">
        <f t="shared" si="660"/>
        <v>23502.9375</v>
      </c>
      <c r="II194" s="2">
        <v>192</v>
      </c>
      <c r="IJ194" s="2" t="str">
        <f t="shared" si="661"/>
        <v xml:space="preserve"> AD SOYAD 192</v>
      </c>
      <c r="IK194" s="7">
        <f t="shared" si="548"/>
        <v>20002.5</v>
      </c>
      <c r="IL194" s="11">
        <f>PARAMETRELER!$D$4</f>
        <v>150018.75</v>
      </c>
      <c r="IM194" s="7">
        <f t="shared" si="549"/>
        <v>2800.3500000000004</v>
      </c>
      <c r="IN194" s="7">
        <f t="shared" si="550"/>
        <v>200.02500000000001</v>
      </c>
      <c r="IO194" s="7">
        <f t="shared" si="551"/>
        <v>17002.125</v>
      </c>
      <c r="IP194" s="7" cm="1">
        <f t="array" ref="IP194">SUMPRODUCT(--(SUM(G194,AC194,AY194,BU194,CQ194,DM194,EI194,FE194,GA194,GW194,HS194,IO194)&gt;PARAMETRELER!$D$21:$D$24), (SUM(G194,AC194,AY194,BU194,CQ194,DM194,EI194,FE194,GA194,GW194,HS194,IO194)-PARAMETRELER!$D$21:$D$24), {0.15;0.05;0.07;0.08})-SUM($H$2,H194,AD194,AZ194,BV194,CR194,DN194,EJ194,FF194,GB194,GX194,HT194)</f>
        <v>3400.4249999999993</v>
      </c>
      <c r="IQ194" s="7">
        <f>PARAMETRELER!$D$19</f>
        <v>3400.4249999999993</v>
      </c>
      <c r="IR194" s="7">
        <f t="shared" si="552"/>
        <v>204025.5</v>
      </c>
      <c r="IS194" s="7">
        <f t="shared" si="553"/>
        <v>187023.375</v>
      </c>
      <c r="IT194" s="7">
        <f t="shared" si="554"/>
        <v>20002.5</v>
      </c>
      <c r="IU194" s="5">
        <f>PARAMETRELER!$D$6</f>
        <v>20002.5</v>
      </c>
      <c r="IV194" s="7">
        <f t="shared" si="555"/>
        <v>0</v>
      </c>
      <c r="IW194" s="7">
        <f>IF(IK194&lt;=PARAMETRELER!$D$6,0,IV194*0.00759)</f>
        <v>0</v>
      </c>
      <c r="IX194" s="20">
        <f t="shared" si="662"/>
        <v>17002.125</v>
      </c>
      <c r="IY194" s="21">
        <f t="shared" si="663"/>
        <v>4100.5124999999998</v>
      </c>
      <c r="IZ194" s="21">
        <f t="shared" si="664"/>
        <v>400.05</v>
      </c>
      <c r="JA194" s="20">
        <f t="shared" si="665"/>
        <v>24503.0625</v>
      </c>
      <c r="JB194" s="44">
        <f t="shared" si="666"/>
        <v>1000.125</v>
      </c>
      <c r="JC194" s="45">
        <f t="shared" si="667"/>
        <v>23502.9375</v>
      </c>
    </row>
    <row r="195" spans="1:263" ht="15.6" x14ac:dyDescent="0.3">
      <c r="A195" s="3">
        <v>193</v>
      </c>
      <c r="B195" s="3" t="str">
        <f>'YILLIK MALİYET RAPORU'!B195</f>
        <v xml:space="preserve"> AD SOYAD 193</v>
      </c>
      <c r="C195" s="4">
        <f>'YILLIK MALİYET RAPORU'!C195</f>
        <v>20002.5</v>
      </c>
      <c r="D195" s="4">
        <f>PARAMETRELER!$D$4</f>
        <v>150018.75</v>
      </c>
      <c r="E195" s="4">
        <f t="shared" ref="E195:E258" si="668">IF(C195&lt;D195,C195,D195)*0.14</f>
        <v>2800.3500000000004</v>
      </c>
      <c r="F195" s="4">
        <f t="shared" ref="F195:F258" si="669">IF(C195&lt;D195,C195,D195)*0.01</f>
        <v>200.02500000000001</v>
      </c>
      <c r="G195" s="4">
        <f t="shared" ref="G195:G258" si="670">C195-E195-F195</f>
        <v>17002.125</v>
      </c>
      <c r="H195" s="4" cm="1">
        <f t="array" ref="H195">SUMPRODUCT(--(SUM(G195:G195)&gt;PARAMETRELER!$D$21:$D$24), (SUM(G195:G195)-PARAMETRELER!$D$21:$D$24), {0.15;0.05;0.07;0.08})-SUM($H$2:$H$2)</f>
        <v>2550.3187499999999</v>
      </c>
      <c r="I195" s="4">
        <f>PARAMETRELER!$D$8</f>
        <v>2550.3187499999999</v>
      </c>
      <c r="J195" s="4">
        <f t="shared" si="556"/>
        <v>17002.125</v>
      </c>
      <c r="K195" s="4">
        <v>0</v>
      </c>
      <c r="L195" s="4">
        <f t="shared" ref="L195:L258" si="671">C195</f>
        <v>20002.5</v>
      </c>
      <c r="M195" s="4">
        <f>PARAMETRELER!$D$6</f>
        <v>20002.5</v>
      </c>
      <c r="N195" s="4">
        <f t="shared" si="502"/>
        <v>0</v>
      </c>
      <c r="O195" s="4">
        <f>IF(C195&lt;=PARAMETRELER!$D$6,0,N195*0.00759)</f>
        <v>0</v>
      </c>
      <c r="P195" s="20">
        <f t="shared" ref="P195:P258" si="672">C195-E195-F195-H195-O195+I195</f>
        <v>17002.125</v>
      </c>
      <c r="Q195" s="21">
        <f t="shared" ref="Q195:Q258" si="673">IF(C195&lt;D195,C195,D195)*0.205</f>
        <v>4100.5124999999998</v>
      </c>
      <c r="R195" s="21">
        <f t="shared" ref="R195:R258" si="674">IF(C195&lt;D195,C195,D195)*0.02</f>
        <v>400.05</v>
      </c>
      <c r="S195" s="22">
        <f t="shared" ref="S195:S258" si="675">C195+Q195+R195</f>
        <v>24503.0625</v>
      </c>
      <c r="T195" s="44">
        <f t="shared" ref="T195:T258" si="676">IF(B195&lt;C195,B195,C195)*0.05</f>
        <v>1000.125</v>
      </c>
      <c r="U195" s="45">
        <f t="shared" si="557"/>
        <v>23502.9375</v>
      </c>
      <c r="W195" s="3">
        <v>193</v>
      </c>
      <c r="X195" s="3" t="str">
        <f t="shared" ref="X195:X258" si="677">B195</f>
        <v xml:space="preserve"> AD SOYAD 193</v>
      </c>
      <c r="Y195" s="4">
        <f t="shared" ref="Y195:Y258" si="678">C195</f>
        <v>20002.5</v>
      </c>
      <c r="Z195" s="4">
        <f>PARAMETRELER!$D$4</f>
        <v>150018.75</v>
      </c>
      <c r="AA195" s="4">
        <f t="shared" si="558"/>
        <v>2800.3500000000004</v>
      </c>
      <c r="AB195" s="4">
        <f t="shared" si="559"/>
        <v>200.02500000000001</v>
      </c>
      <c r="AC195" s="4">
        <f t="shared" si="560"/>
        <v>17002.125</v>
      </c>
      <c r="AD195" s="4" cm="1">
        <f t="array" ref="AD195">SUMPRODUCT(--(SUM(G195,AC195)&gt;PARAMETRELER!$D$21:$D$24), (SUM(G195,AC195)-PARAMETRELER!$D$21:$D$24), {0.15;0.05;0.07;0.08})-SUM($H$2,H195)</f>
        <v>2550.3187499999999</v>
      </c>
      <c r="AE195" s="4">
        <f>PARAMETRELER!$D$9</f>
        <v>2550.3187499999999</v>
      </c>
      <c r="AF195" s="4">
        <f t="shared" si="561"/>
        <v>34004.25</v>
      </c>
      <c r="AG195" s="4">
        <f t="shared" si="562"/>
        <v>17002.125</v>
      </c>
      <c r="AH195" s="4">
        <f t="shared" si="563"/>
        <v>20002.5</v>
      </c>
      <c r="AI195" s="4">
        <f>PARAMETRELER!$D$6</f>
        <v>20002.5</v>
      </c>
      <c r="AJ195" s="4">
        <f t="shared" si="503"/>
        <v>0</v>
      </c>
      <c r="AK195" s="4">
        <f>IF(Y195&lt;=PARAMETRELER!$D$6,0,AJ195*0.00759)</f>
        <v>0</v>
      </c>
      <c r="AL195" s="20">
        <f t="shared" si="564"/>
        <v>17002.125</v>
      </c>
      <c r="AM195" s="21">
        <f t="shared" si="565"/>
        <v>4100.5124999999998</v>
      </c>
      <c r="AN195" s="21">
        <f t="shared" si="566"/>
        <v>400.05</v>
      </c>
      <c r="AO195" s="22">
        <f t="shared" si="567"/>
        <v>24503.0625</v>
      </c>
      <c r="AP195" s="44">
        <f t="shared" si="568"/>
        <v>1000.125</v>
      </c>
      <c r="AQ195" s="45">
        <f t="shared" si="569"/>
        <v>23502.9375</v>
      </c>
      <c r="AS195" s="3">
        <v>193</v>
      </c>
      <c r="AT195" s="3" t="str">
        <f t="shared" si="570"/>
        <v xml:space="preserve"> AD SOYAD 193</v>
      </c>
      <c r="AU195" s="4">
        <f t="shared" si="571"/>
        <v>20002.5</v>
      </c>
      <c r="AV195" s="4">
        <f>PARAMETRELER!$D$4</f>
        <v>150018.75</v>
      </c>
      <c r="AW195" s="4">
        <f t="shared" si="572"/>
        <v>2800.3500000000004</v>
      </c>
      <c r="AX195" s="4">
        <f t="shared" si="573"/>
        <v>200.02500000000001</v>
      </c>
      <c r="AY195" s="4">
        <f t="shared" si="574"/>
        <v>17002.125</v>
      </c>
      <c r="AZ195" s="4" cm="1">
        <f t="array" ref="AZ195">SUMPRODUCT(--(SUM(G195,AC195,AY195)&gt;PARAMETRELER!$D$21:$D$24), (SUM(G195,AC195,AY195)-PARAMETRELER!$D$21:$D$24), {0.15;0.05;0.07;0.08})-SUM($H$2,H195,AD195)</f>
        <v>2550.3187499999995</v>
      </c>
      <c r="BA195" s="4">
        <f>PARAMETRELER!$D$10</f>
        <v>2550.3187499999995</v>
      </c>
      <c r="BB195" s="4">
        <f t="shared" si="575"/>
        <v>51006.375</v>
      </c>
      <c r="BC195" s="4">
        <f t="shared" si="576"/>
        <v>34004.25</v>
      </c>
      <c r="BD195" s="4">
        <f t="shared" si="577"/>
        <v>20002.5</v>
      </c>
      <c r="BE195" s="4">
        <f>PARAMETRELER!$D$6</f>
        <v>20002.5</v>
      </c>
      <c r="BF195" s="4">
        <f t="shared" si="504"/>
        <v>0</v>
      </c>
      <c r="BG195" s="4">
        <f>IF(AU195&lt;=PARAMETRELER!$D$6,0,BF195*0.00759)</f>
        <v>0</v>
      </c>
      <c r="BH195" s="20">
        <f t="shared" si="578"/>
        <v>17002.125</v>
      </c>
      <c r="BI195" s="21">
        <f t="shared" si="579"/>
        <v>4100.5124999999998</v>
      </c>
      <c r="BJ195" s="21">
        <f t="shared" si="580"/>
        <v>400.05</v>
      </c>
      <c r="BK195" s="22">
        <f t="shared" si="581"/>
        <v>24503.0625</v>
      </c>
      <c r="BL195" s="44">
        <f t="shared" si="582"/>
        <v>1000.125</v>
      </c>
      <c r="BM195" s="45">
        <f t="shared" si="583"/>
        <v>23502.9375</v>
      </c>
      <c r="BO195" s="3">
        <v>193</v>
      </c>
      <c r="BP195" s="3" t="str">
        <f t="shared" si="584"/>
        <v xml:space="preserve"> AD SOYAD 193</v>
      </c>
      <c r="BQ195" s="4">
        <f t="shared" si="585"/>
        <v>20002.5</v>
      </c>
      <c r="BR195" s="4">
        <f>PARAMETRELER!$D$4</f>
        <v>150018.75</v>
      </c>
      <c r="BS195" s="4">
        <f t="shared" si="586"/>
        <v>2800.3500000000004</v>
      </c>
      <c r="BT195" s="4">
        <f t="shared" si="587"/>
        <v>200.02500000000001</v>
      </c>
      <c r="BU195" s="4">
        <f t="shared" si="588"/>
        <v>17002.125</v>
      </c>
      <c r="BV195" s="4" cm="1">
        <f t="array" ref="BV195">SUMPRODUCT(--(SUM(G195,AC195,AY195,BU195)&gt;PARAMETRELER!$D$21:$D$24), (SUM(G195,AC195,AY195,BU195)-PARAMETRELER!$D$21:$D$24), {0.15;0.05;0.07;0.08})-SUM($H$2,H195,AD195,AZ195)</f>
        <v>2550.3187500000004</v>
      </c>
      <c r="BW195" s="4">
        <f>PARAMETRELER!$D$11</f>
        <v>2550.3187500000004</v>
      </c>
      <c r="BX195" s="4">
        <f t="shared" si="589"/>
        <v>68008.5</v>
      </c>
      <c r="BY195" s="4">
        <f t="shared" si="590"/>
        <v>51006.375</v>
      </c>
      <c r="BZ195" s="4">
        <f t="shared" si="591"/>
        <v>20002.5</v>
      </c>
      <c r="CA195" s="4">
        <f>PARAMETRELER!$D$6</f>
        <v>20002.5</v>
      </c>
      <c r="CB195" s="4">
        <f t="shared" si="505"/>
        <v>0</v>
      </c>
      <c r="CC195" s="4">
        <f>IF(BQ195&lt;=PARAMETRELER!$D$6,0,CB195*0.00759)</f>
        <v>0</v>
      </c>
      <c r="CD195" s="20">
        <f t="shared" si="592"/>
        <v>17002.125</v>
      </c>
      <c r="CE195" s="21">
        <f t="shared" si="593"/>
        <v>4100.5124999999998</v>
      </c>
      <c r="CF195" s="21">
        <f t="shared" si="594"/>
        <v>400.05</v>
      </c>
      <c r="CG195" s="22">
        <f t="shared" si="595"/>
        <v>24503.0625</v>
      </c>
      <c r="CH195" s="44">
        <f t="shared" si="596"/>
        <v>1000.125</v>
      </c>
      <c r="CI195" s="45">
        <f t="shared" si="597"/>
        <v>23502.9375</v>
      </c>
      <c r="CK195" s="3">
        <v>193</v>
      </c>
      <c r="CL195" s="3" t="str">
        <f t="shared" si="598"/>
        <v xml:space="preserve"> AD SOYAD 193</v>
      </c>
      <c r="CM195" s="4">
        <f t="shared" si="599"/>
        <v>20002.5</v>
      </c>
      <c r="CN195" s="4">
        <f>PARAMETRELER!$D$4</f>
        <v>150018.75</v>
      </c>
      <c r="CO195" s="4">
        <f t="shared" si="600"/>
        <v>2800.3500000000004</v>
      </c>
      <c r="CP195" s="4">
        <f t="shared" si="601"/>
        <v>200.02500000000001</v>
      </c>
      <c r="CQ195" s="4">
        <f t="shared" si="602"/>
        <v>17002.125</v>
      </c>
      <c r="CR195" s="4" cm="1">
        <f t="array" ref="CR195">SUMPRODUCT(--(SUM(G195,AC195,AY195,BU195,CQ195)&gt;PARAMETRELER!$D$21:$D$24), (SUM(G195,AC195,AY195,BU195,CQ195)-PARAMETRELER!$D$21:$D$24), {0.15;0.05;0.07;0.08})-SUM($H$2,H195,AD195,AZ195,BV195)</f>
        <v>2550.3187500000004</v>
      </c>
      <c r="CS195" s="4">
        <f>PARAMETRELER!$D$12</f>
        <v>2550.3187500000004</v>
      </c>
      <c r="CT195" s="4">
        <f t="shared" si="603"/>
        <v>85010.625</v>
      </c>
      <c r="CU195" s="4">
        <f t="shared" si="604"/>
        <v>68008.5</v>
      </c>
      <c r="CV195" s="4">
        <f t="shared" si="605"/>
        <v>20002.5</v>
      </c>
      <c r="CW195" s="4">
        <f>PARAMETRELER!$D$6</f>
        <v>20002.5</v>
      </c>
      <c r="CX195" s="4">
        <f t="shared" si="506"/>
        <v>0</v>
      </c>
      <c r="CY195" s="4">
        <f>IF(CM195&lt;=PARAMETRELER!$D$6,0,CX195*0.00759)</f>
        <v>0</v>
      </c>
      <c r="CZ195" s="20">
        <f t="shared" si="606"/>
        <v>17002.125</v>
      </c>
      <c r="DA195" s="21">
        <f t="shared" si="607"/>
        <v>4100.5124999999998</v>
      </c>
      <c r="DB195" s="21">
        <f t="shared" si="608"/>
        <v>400.05</v>
      </c>
      <c r="DC195" s="22">
        <f t="shared" si="609"/>
        <v>24503.0625</v>
      </c>
      <c r="DD195" s="44">
        <f t="shared" si="610"/>
        <v>1000.125</v>
      </c>
      <c r="DE195" s="45">
        <f t="shared" si="611"/>
        <v>23502.9375</v>
      </c>
      <c r="DG195" s="3">
        <v>193</v>
      </c>
      <c r="DH195" s="3" t="str">
        <f t="shared" si="612"/>
        <v xml:space="preserve"> AD SOYAD 193</v>
      </c>
      <c r="DI195" s="4">
        <f t="shared" si="613"/>
        <v>20002.5</v>
      </c>
      <c r="DJ195" s="4">
        <f>PARAMETRELER!$D$4</f>
        <v>150018.75</v>
      </c>
      <c r="DK195" s="4">
        <f t="shared" si="614"/>
        <v>2800.3500000000004</v>
      </c>
      <c r="DL195" s="4">
        <f t="shared" si="615"/>
        <v>200.02500000000001</v>
      </c>
      <c r="DM195" s="4">
        <f t="shared" si="616"/>
        <v>17002.125</v>
      </c>
      <c r="DN195" s="4" cm="1">
        <f t="array" ref="DN195">SUMPRODUCT(--(SUM(G195,AC195,AY195,BU195,CQ195,DM195)&gt;PARAMETRELER!$D$21:$D$24), (SUM(G195,AC195,AY195,BU195,CQ195,DM195)-PARAMETRELER!$D$21:$D$24), {0.15;0.05;0.07;0.08})-SUM($H$2,H195,AD195,AZ195,BV195,CR195)</f>
        <v>2550.3187499999985</v>
      </c>
      <c r="DO195" s="4">
        <f>PARAMETRELER!$D$13</f>
        <v>2550.3187499999985</v>
      </c>
      <c r="DP195" s="4">
        <f t="shared" si="617"/>
        <v>102012.75</v>
      </c>
      <c r="DQ195" s="4">
        <f t="shared" si="618"/>
        <v>85010.625</v>
      </c>
      <c r="DR195" s="4">
        <f t="shared" si="619"/>
        <v>20002.5</v>
      </c>
      <c r="DS195" s="4">
        <f>PARAMETRELER!$D$6</f>
        <v>20002.5</v>
      </c>
      <c r="DT195" s="4">
        <f t="shared" si="507"/>
        <v>0</v>
      </c>
      <c r="DU195" s="4">
        <f>IF(DI195&lt;=PARAMETRELER!$D$6,0,DT195*0.00759)</f>
        <v>0</v>
      </c>
      <c r="DV195" s="20">
        <f t="shared" si="620"/>
        <v>17002.125</v>
      </c>
      <c r="DW195" s="21">
        <f t="shared" si="621"/>
        <v>4100.5124999999998</v>
      </c>
      <c r="DX195" s="21">
        <f t="shared" si="622"/>
        <v>400.05</v>
      </c>
      <c r="DY195" s="22">
        <f t="shared" si="623"/>
        <v>24503.0625</v>
      </c>
      <c r="DZ195" s="44">
        <f t="shared" si="624"/>
        <v>1000.125</v>
      </c>
      <c r="EA195" s="45">
        <f t="shared" si="625"/>
        <v>23502.9375</v>
      </c>
      <c r="EC195" s="3">
        <v>193</v>
      </c>
      <c r="ED195" s="3" t="str">
        <f t="shared" si="626"/>
        <v xml:space="preserve"> AD SOYAD 193</v>
      </c>
      <c r="EE195" s="4">
        <f t="shared" si="508"/>
        <v>20002.5</v>
      </c>
      <c r="EF195" s="4">
        <f>PARAMETRELER!$D$4</f>
        <v>150018.75</v>
      </c>
      <c r="EG195" s="4">
        <f t="shared" si="509"/>
        <v>2800.3500000000004</v>
      </c>
      <c r="EH195" s="4">
        <f t="shared" si="510"/>
        <v>200.02500000000001</v>
      </c>
      <c r="EI195" s="4">
        <f t="shared" si="511"/>
        <v>17002.125</v>
      </c>
      <c r="EJ195" s="4" cm="1">
        <f t="array" ref="EJ195">SUMPRODUCT(--(SUM(G195,AC195,AY195,BU195,CQ195,DM195,EI195)&gt;PARAMETRELER!$D$21:$D$24), (SUM(G195,AC195,AY195,BU195,CQ195,DM195,EI195)-PARAMETRELER!$D$21:$D$24), {0.15;0.05;0.07;0.08})-SUM($H$2,H195,AD195,AZ195,BV195,CR195,DN195)</f>
        <v>3001.0625000000036</v>
      </c>
      <c r="EK195" s="4">
        <f>PARAMETRELER!$D$14</f>
        <v>3001.0625000000036</v>
      </c>
      <c r="EL195" s="4">
        <f t="shared" si="512"/>
        <v>119014.875</v>
      </c>
      <c r="EM195" s="4">
        <f t="shared" si="513"/>
        <v>102012.75</v>
      </c>
      <c r="EN195" s="4">
        <f t="shared" si="514"/>
        <v>20002.5</v>
      </c>
      <c r="EO195" s="4">
        <f>PARAMETRELER!$D$6</f>
        <v>20002.5</v>
      </c>
      <c r="EP195" s="4">
        <f t="shared" si="515"/>
        <v>0</v>
      </c>
      <c r="EQ195" s="4">
        <f>IF(EE195&lt;=PARAMETRELER!$D$6,0,EP195*0.00759)</f>
        <v>0</v>
      </c>
      <c r="ER195" s="20">
        <f t="shared" si="627"/>
        <v>17002.125</v>
      </c>
      <c r="ES195" s="21">
        <f t="shared" si="628"/>
        <v>4100.5124999999998</v>
      </c>
      <c r="ET195" s="21">
        <f t="shared" si="629"/>
        <v>400.05</v>
      </c>
      <c r="EU195" s="22">
        <f t="shared" si="630"/>
        <v>24503.0625</v>
      </c>
      <c r="EV195" s="44">
        <f t="shared" si="631"/>
        <v>1000.125</v>
      </c>
      <c r="EW195" s="45">
        <f t="shared" si="632"/>
        <v>23502.9375</v>
      </c>
      <c r="EY195" s="3">
        <v>193</v>
      </c>
      <c r="EZ195" s="3" t="str">
        <f t="shared" si="633"/>
        <v xml:space="preserve"> AD SOYAD 193</v>
      </c>
      <c r="FA195" s="4">
        <f t="shared" si="516"/>
        <v>20002.5</v>
      </c>
      <c r="FB195" s="4">
        <f>PARAMETRELER!$D$4</f>
        <v>150018.75</v>
      </c>
      <c r="FC195" s="4">
        <f t="shared" si="517"/>
        <v>2800.3500000000004</v>
      </c>
      <c r="FD195" s="4">
        <f t="shared" si="518"/>
        <v>200.02500000000001</v>
      </c>
      <c r="FE195" s="4">
        <f t="shared" si="519"/>
        <v>17002.125</v>
      </c>
      <c r="FF195" s="4" cm="1">
        <f t="array" ref="FF195">SUMPRODUCT(--(SUM(G195,AC195,AY195,BU195,CQ195,DM195,EI195,FE195)&gt;PARAMETRELER!$D$21:$D$24), (SUM(G195,AC195,AY195,BU195,CQ195,DM195,EI195,FE195)-PARAMETRELER!$D$21:$D$24), {0.15;0.05;0.07;0.08})-SUM($H$2,H195,AD195,AZ195,BV195,CR195,DN195,EJ195)</f>
        <v>3400.4249999999956</v>
      </c>
      <c r="FG195" s="4">
        <f>PARAMETRELER!$D$15</f>
        <v>3400.4249999999956</v>
      </c>
      <c r="FH195" s="4">
        <f t="shared" si="520"/>
        <v>136017</v>
      </c>
      <c r="FI195" s="4">
        <f t="shared" si="521"/>
        <v>119014.875</v>
      </c>
      <c r="FJ195" s="4">
        <f t="shared" si="522"/>
        <v>20002.5</v>
      </c>
      <c r="FK195" s="4">
        <f>PARAMETRELER!$D$6</f>
        <v>20002.5</v>
      </c>
      <c r="FL195" s="4">
        <f t="shared" si="523"/>
        <v>0</v>
      </c>
      <c r="FM195" s="4">
        <f>IF(FA195&lt;=PARAMETRELER!$D$6,0,FL195*0.00759)</f>
        <v>0</v>
      </c>
      <c r="FN195" s="20">
        <f t="shared" si="634"/>
        <v>17002.125</v>
      </c>
      <c r="FO195" s="21">
        <f t="shared" si="635"/>
        <v>4100.5124999999998</v>
      </c>
      <c r="FP195" s="21">
        <f t="shared" si="636"/>
        <v>400.05</v>
      </c>
      <c r="FQ195" s="22">
        <f t="shared" si="637"/>
        <v>24503.0625</v>
      </c>
      <c r="FR195" s="44">
        <f t="shared" si="638"/>
        <v>1000.125</v>
      </c>
      <c r="FS195" s="45">
        <f t="shared" si="639"/>
        <v>23502.9375</v>
      </c>
      <c r="FU195" s="3">
        <v>193</v>
      </c>
      <c r="FV195" s="3" t="str">
        <f t="shared" si="640"/>
        <v xml:space="preserve"> AD SOYAD 193</v>
      </c>
      <c r="FW195" s="4">
        <f t="shared" si="524"/>
        <v>20002.5</v>
      </c>
      <c r="FX195" s="4">
        <f>PARAMETRELER!$D$4</f>
        <v>150018.75</v>
      </c>
      <c r="FY195" s="4">
        <f t="shared" si="525"/>
        <v>2800.3500000000004</v>
      </c>
      <c r="FZ195" s="4">
        <f t="shared" si="526"/>
        <v>200.02500000000001</v>
      </c>
      <c r="GA195" s="4">
        <f t="shared" si="527"/>
        <v>17002.125</v>
      </c>
      <c r="GB195" s="4" cm="1">
        <f t="array" ref="GB195">SUMPRODUCT(--(SUM(G195,AC195,AY195,BU195,CQ195,DM195,EI195,FE195,GA195)&gt;PARAMETRELER!$D$21:$D$24), (SUM(G195,AC195,AY195,BU195,CQ195,DM195,EI195,FE195,GA195)-PARAMETRELER!$D$21:$D$24), {0.15;0.05;0.07;0.08})-SUM($H$2,H195,AD195,AZ195,BV195,CR195,DN195,EJ195,FF195)</f>
        <v>3400.4249999999993</v>
      </c>
      <c r="GC195" s="4">
        <f>PARAMETRELER!$D$16</f>
        <v>3400.4249999999993</v>
      </c>
      <c r="GD195" s="4">
        <f t="shared" si="528"/>
        <v>153019.125</v>
      </c>
      <c r="GE195" s="4">
        <f t="shared" si="529"/>
        <v>136017</v>
      </c>
      <c r="GF195" s="4">
        <f t="shared" si="530"/>
        <v>20002.5</v>
      </c>
      <c r="GG195" s="4">
        <f>PARAMETRELER!$D$6</f>
        <v>20002.5</v>
      </c>
      <c r="GH195" s="4">
        <f t="shared" si="531"/>
        <v>0</v>
      </c>
      <c r="GI195" s="4">
        <f>IF(FW195&lt;=PARAMETRELER!$D$6,0,GH195*0.00759)</f>
        <v>0</v>
      </c>
      <c r="GJ195" s="20">
        <f t="shared" si="641"/>
        <v>17002.125</v>
      </c>
      <c r="GK195" s="21">
        <f t="shared" si="642"/>
        <v>4100.5124999999998</v>
      </c>
      <c r="GL195" s="21">
        <f t="shared" si="643"/>
        <v>400.05</v>
      </c>
      <c r="GM195" s="22">
        <f t="shared" si="644"/>
        <v>24503.0625</v>
      </c>
      <c r="GN195" s="44">
        <f t="shared" si="645"/>
        <v>1000.125</v>
      </c>
      <c r="GO195" s="45">
        <f t="shared" si="646"/>
        <v>23502.9375</v>
      </c>
      <c r="GQ195" s="3">
        <v>193</v>
      </c>
      <c r="GR195" s="3" t="str">
        <f t="shared" si="647"/>
        <v xml:space="preserve"> AD SOYAD 193</v>
      </c>
      <c r="GS195" s="4">
        <f t="shared" si="532"/>
        <v>20002.5</v>
      </c>
      <c r="GT195" s="4">
        <f>PARAMETRELER!$D$4</f>
        <v>150018.75</v>
      </c>
      <c r="GU195" s="4">
        <f t="shared" si="533"/>
        <v>2800.3500000000004</v>
      </c>
      <c r="GV195" s="4">
        <f t="shared" si="534"/>
        <v>200.02500000000001</v>
      </c>
      <c r="GW195" s="4">
        <f t="shared" si="535"/>
        <v>17002.125</v>
      </c>
      <c r="GX195" s="4" cm="1">
        <f t="array" ref="GX195">SUMPRODUCT(--(SUM(G195,AC195,AY195,BU195,CQ195,DM195,EI195,FE195,GA195,GW195)&gt;PARAMETRELER!$D$21:$D$24), (SUM(G195,AC195,AY195,BU195,CQ195,DM195,EI195,FE195,GA195,GW195)-PARAMETRELER!$D$21:$D$24), {0.15;0.05;0.07;0.08})-SUM($H$2,H195,AD195,AZ195,BV195,CR195,DN195,EJ195,FF195,GB195)</f>
        <v>3400.4250000000029</v>
      </c>
      <c r="GY195" s="4">
        <f>PARAMETRELER!$D$17</f>
        <v>3400.4250000000029</v>
      </c>
      <c r="GZ195" s="4">
        <f t="shared" si="536"/>
        <v>170021.25</v>
      </c>
      <c r="HA195" s="4">
        <f t="shared" si="537"/>
        <v>153019.125</v>
      </c>
      <c r="HB195" s="4">
        <f t="shared" si="538"/>
        <v>20002.5</v>
      </c>
      <c r="HC195" s="4">
        <f>PARAMETRELER!$D$6</f>
        <v>20002.5</v>
      </c>
      <c r="HD195" s="4">
        <f t="shared" si="539"/>
        <v>0</v>
      </c>
      <c r="HE195" s="4">
        <f>IF(GS195&lt;=PARAMETRELER!$D$6,0,HD195*0.00759)</f>
        <v>0</v>
      </c>
      <c r="HF195" s="20">
        <f t="shared" si="648"/>
        <v>17002.125</v>
      </c>
      <c r="HG195" s="21">
        <f t="shared" si="649"/>
        <v>4100.5124999999998</v>
      </c>
      <c r="HH195" s="21">
        <f t="shared" si="650"/>
        <v>400.05</v>
      </c>
      <c r="HI195" s="22">
        <f t="shared" si="651"/>
        <v>24503.0625</v>
      </c>
      <c r="HJ195" s="44">
        <f t="shared" si="652"/>
        <v>1000.125</v>
      </c>
      <c r="HK195" s="45">
        <f t="shared" si="653"/>
        <v>23502.9375</v>
      </c>
      <c r="HM195" s="3">
        <v>193</v>
      </c>
      <c r="HN195" s="3" t="str">
        <f t="shared" si="654"/>
        <v xml:space="preserve"> AD SOYAD 193</v>
      </c>
      <c r="HO195" s="4">
        <f t="shared" si="540"/>
        <v>20002.5</v>
      </c>
      <c r="HP195" s="4">
        <f>PARAMETRELER!$D$4</f>
        <v>150018.75</v>
      </c>
      <c r="HQ195" s="4">
        <f t="shared" si="541"/>
        <v>2800.3500000000004</v>
      </c>
      <c r="HR195" s="4">
        <f t="shared" si="542"/>
        <v>200.02500000000001</v>
      </c>
      <c r="HS195" s="4">
        <f t="shared" si="543"/>
        <v>17002.125</v>
      </c>
      <c r="HT195" s="4" cm="1">
        <f t="array" ref="HT195">SUMPRODUCT(--(SUM(G195,AC195,AY195,BU195,CQ195,DM195,EI195,FE195,GA195,GW195,HS195)&gt;PARAMETRELER!$D$21:$D$24), (SUM(G195,AC195,AY195,BU195,CQ195,DM195,EI195,FE195,GA195,GW195,HS195)-PARAMETRELER!$D$21:$D$24), {0.15;0.05;0.07;0.08})-SUM($H$2,H195,AD195,AZ195,BV195,CR195,DN195,EJ195,FF195,GB195,GX195)</f>
        <v>3400.4249999999993</v>
      </c>
      <c r="HU195" s="4">
        <f>PARAMETRELER!$D$18</f>
        <v>3400.4249999999993</v>
      </c>
      <c r="HV195" s="4">
        <f t="shared" si="544"/>
        <v>187023.375</v>
      </c>
      <c r="HW195" s="4">
        <f t="shared" si="545"/>
        <v>170021.25</v>
      </c>
      <c r="HX195" s="4">
        <f t="shared" si="546"/>
        <v>20002.5</v>
      </c>
      <c r="HY195" s="4">
        <f>PARAMETRELER!$D$6</f>
        <v>20002.5</v>
      </c>
      <c r="HZ195" s="4">
        <f t="shared" si="547"/>
        <v>0</v>
      </c>
      <c r="IA195" s="4">
        <f>IF(HO195&lt;=PARAMETRELER!$D$6,0,HZ195*0.00759)</f>
        <v>0</v>
      </c>
      <c r="IB195" s="20">
        <f t="shared" si="655"/>
        <v>17002.125</v>
      </c>
      <c r="IC195" s="21">
        <f t="shared" si="656"/>
        <v>4100.5124999999998</v>
      </c>
      <c r="ID195" s="21">
        <f t="shared" si="657"/>
        <v>400.05</v>
      </c>
      <c r="IE195" s="22">
        <f t="shared" si="658"/>
        <v>24503.0625</v>
      </c>
      <c r="IF195" s="44">
        <f t="shared" si="659"/>
        <v>1000.125</v>
      </c>
      <c r="IG195" s="45">
        <f t="shared" si="660"/>
        <v>23502.9375</v>
      </c>
      <c r="II195" s="3">
        <v>193</v>
      </c>
      <c r="IJ195" s="3" t="str">
        <f t="shared" si="661"/>
        <v xml:space="preserve"> AD SOYAD 193</v>
      </c>
      <c r="IK195" s="4">
        <f t="shared" si="548"/>
        <v>20002.5</v>
      </c>
      <c r="IL195" s="4">
        <f>PARAMETRELER!$D$4</f>
        <v>150018.75</v>
      </c>
      <c r="IM195" s="4">
        <f t="shared" si="549"/>
        <v>2800.3500000000004</v>
      </c>
      <c r="IN195" s="4">
        <f t="shared" si="550"/>
        <v>200.02500000000001</v>
      </c>
      <c r="IO195" s="4">
        <f t="shared" si="551"/>
        <v>17002.125</v>
      </c>
      <c r="IP195" s="4" cm="1">
        <f t="array" ref="IP195">SUMPRODUCT(--(SUM(G195,AC195,AY195,BU195,CQ195,DM195,EI195,FE195,GA195,GW195,HS195,IO195)&gt;PARAMETRELER!$D$21:$D$24), (SUM(G195,AC195,AY195,BU195,CQ195,DM195,EI195,FE195,GA195,GW195,HS195,IO195)-PARAMETRELER!$D$21:$D$24), {0.15;0.05;0.07;0.08})-SUM($H$2,H195,AD195,AZ195,BV195,CR195,DN195,EJ195,FF195,GB195,GX195,HT195)</f>
        <v>3400.4249999999993</v>
      </c>
      <c r="IQ195" s="4">
        <f>PARAMETRELER!$D$19</f>
        <v>3400.4249999999993</v>
      </c>
      <c r="IR195" s="4">
        <f t="shared" si="552"/>
        <v>204025.5</v>
      </c>
      <c r="IS195" s="4">
        <f t="shared" si="553"/>
        <v>187023.375</v>
      </c>
      <c r="IT195" s="4">
        <f t="shared" si="554"/>
        <v>20002.5</v>
      </c>
      <c r="IU195" s="4">
        <f>PARAMETRELER!$D$6</f>
        <v>20002.5</v>
      </c>
      <c r="IV195" s="4">
        <f t="shared" si="555"/>
        <v>0</v>
      </c>
      <c r="IW195" s="4">
        <f>IF(IK195&lt;=PARAMETRELER!$D$6,0,IV195*0.00759)</f>
        <v>0</v>
      </c>
      <c r="IX195" s="20">
        <f t="shared" si="662"/>
        <v>17002.125</v>
      </c>
      <c r="IY195" s="21">
        <f t="shared" si="663"/>
        <v>4100.5124999999998</v>
      </c>
      <c r="IZ195" s="21">
        <f t="shared" si="664"/>
        <v>400.05</v>
      </c>
      <c r="JA195" s="22">
        <f t="shared" si="665"/>
        <v>24503.0625</v>
      </c>
      <c r="JB195" s="44">
        <f t="shared" si="666"/>
        <v>1000.125</v>
      </c>
      <c r="JC195" s="45">
        <f t="shared" si="667"/>
        <v>23502.9375</v>
      </c>
    </row>
    <row r="196" spans="1:263" ht="15.6" x14ac:dyDescent="0.3">
      <c r="A196" s="2">
        <v>194</v>
      </c>
      <c r="B196" s="2" t="str">
        <f>'YILLIK MALİYET RAPORU'!B196</f>
        <v xml:space="preserve"> AD SOYAD 194</v>
      </c>
      <c r="C196" s="7">
        <f>'YILLIK MALİYET RAPORU'!C196</f>
        <v>20002.5</v>
      </c>
      <c r="D196" s="11">
        <f>PARAMETRELER!$D$4</f>
        <v>150018.75</v>
      </c>
      <c r="E196" s="7">
        <f t="shared" si="668"/>
        <v>2800.3500000000004</v>
      </c>
      <c r="F196" s="7">
        <f t="shared" si="669"/>
        <v>200.02500000000001</v>
      </c>
      <c r="G196" s="7">
        <f t="shared" si="670"/>
        <v>17002.125</v>
      </c>
      <c r="H196" s="7" cm="1">
        <f t="array" ref="H196">SUMPRODUCT(--(SUM(G196:G196)&gt;PARAMETRELER!$D$21:$D$24), (SUM(G196:G196)-PARAMETRELER!$D$21:$D$24), {0.15;0.05;0.07;0.08})-SUM($H$2:$H$2)</f>
        <v>2550.3187499999999</v>
      </c>
      <c r="I196" s="7">
        <f>PARAMETRELER!$D$8</f>
        <v>2550.3187499999999</v>
      </c>
      <c r="J196" s="7">
        <f t="shared" si="556"/>
        <v>17002.125</v>
      </c>
      <c r="K196" s="7">
        <v>0</v>
      </c>
      <c r="L196" s="7">
        <f t="shared" si="671"/>
        <v>20002.5</v>
      </c>
      <c r="M196" s="5">
        <f>PARAMETRELER!$D$6</f>
        <v>20002.5</v>
      </c>
      <c r="N196" s="7">
        <f t="shared" si="502"/>
        <v>0</v>
      </c>
      <c r="O196" s="7">
        <f>IF(C196&lt;=PARAMETRELER!$D$6,0,N196*0.00759)</f>
        <v>0</v>
      </c>
      <c r="P196" s="20">
        <f t="shared" si="672"/>
        <v>17002.125</v>
      </c>
      <c r="Q196" s="21">
        <f t="shared" si="673"/>
        <v>4100.5124999999998</v>
      </c>
      <c r="R196" s="21">
        <f t="shared" si="674"/>
        <v>400.05</v>
      </c>
      <c r="S196" s="20">
        <f t="shared" si="675"/>
        <v>24503.0625</v>
      </c>
      <c r="T196" s="44">
        <f t="shared" si="676"/>
        <v>1000.125</v>
      </c>
      <c r="U196" s="45">
        <f t="shared" si="557"/>
        <v>23502.9375</v>
      </c>
      <c r="W196" s="2">
        <v>194</v>
      </c>
      <c r="X196" s="2" t="str">
        <f t="shared" si="677"/>
        <v xml:space="preserve"> AD SOYAD 194</v>
      </c>
      <c r="Y196" s="7">
        <f t="shared" si="678"/>
        <v>20002.5</v>
      </c>
      <c r="Z196" s="11">
        <f>PARAMETRELER!$D$4</f>
        <v>150018.75</v>
      </c>
      <c r="AA196" s="7">
        <f t="shared" si="558"/>
        <v>2800.3500000000004</v>
      </c>
      <c r="AB196" s="7">
        <f t="shared" si="559"/>
        <v>200.02500000000001</v>
      </c>
      <c r="AC196" s="7">
        <f t="shared" si="560"/>
        <v>17002.125</v>
      </c>
      <c r="AD196" s="7" cm="1">
        <f t="array" ref="AD196">SUMPRODUCT(--(SUM(G196,AC196)&gt;PARAMETRELER!$D$21:$D$24), (SUM(G196,AC196)-PARAMETRELER!$D$21:$D$24), {0.15;0.05;0.07;0.08})-SUM($H$2,H196)</f>
        <v>2550.3187499999999</v>
      </c>
      <c r="AE196" s="7">
        <f>PARAMETRELER!$D$9</f>
        <v>2550.3187499999999</v>
      </c>
      <c r="AF196" s="7">
        <f t="shared" si="561"/>
        <v>34004.25</v>
      </c>
      <c r="AG196" s="7">
        <f t="shared" si="562"/>
        <v>17002.125</v>
      </c>
      <c r="AH196" s="7">
        <f t="shared" si="563"/>
        <v>20002.5</v>
      </c>
      <c r="AI196" s="5">
        <f>PARAMETRELER!$D$6</f>
        <v>20002.5</v>
      </c>
      <c r="AJ196" s="7">
        <f t="shared" si="503"/>
        <v>0</v>
      </c>
      <c r="AK196" s="7">
        <f>IF(Y196&lt;=PARAMETRELER!$D$6,0,AJ196*0.00759)</f>
        <v>0</v>
      </c>
      <c r="AL196" s="20">
        <f t="shared" si="564"/>
        <v>17002.125</v>
      </c>
      <c r="AM196" s="21">
        <f t="shared" si="565"/>
        <v>4100.5124999999998</v>
      </c>
      <c r="AN196" s="21">
        <f t="shared" si="566"/>
        <v>400.05</v>
      </c>
      <c r="AO196" s="20">
        <f t="shared" si="567"/>
        <v>24503.0625</v>
      </c>
      <c r="AP196" s="44">
        <f t="shared" si="568"/>
        <v>1000.125</v>
      </c>
      <c r="AQ196" s="45">
        <f t="shared" si="569"/>
        <v>23502.9375</v>
      </c>
      <c r="AS196" s="2">
        <v>194</v>
      </c>
      <c r="AT196" s="2" t="str">
        <f t="shared" si="570"/>
        <v xml:space="preserve"> AD SOYAD 194</v>
      </c>
      <c r="AU196" s="7">
        <f t="shared" si="571"/>
        <v>20002.5</v>
      </c>
      <c r="AV196" s="11">
        <f>PARAMETRELER!$D$4</f>
        <v>150018.75</v>
      </c>
      <c r="AW196" s="7">
        <f t="shared" si="572"/>
        <v>2800.3500000000004</v>
      </c>
      <c r="AX196" s="7">
        <f t="shared" si="573"/>
        <v>200.02500000000001</v>
      </c>
      <c r="AY196" s="7">
        <f t="shared" si="574"/>
        <v>17002.125</v>
      </c>
      <c r="AZ196" s="7" cm="1">
        <f t="array" ref="AZ196">SUMPRODUCT(--(SUM(G196,AC196,AY196)&gt;PARAMETRELER!$D$21:$D$24), (SUM(G196,AC196,AY196)-PARAMETRELER!$D$21:$D$24), {0.15;0.05;0.07;0.08})-SUM($H$2,H196,AD196)</f>
        <v>2550.3187499999995</v>
      </c>
      <c r="BA196" s="7">
        <f>PARAMETRELER!$D$10</f>
        <v>2550.3187499999995</v>
      </c>
      <c r="BB196" s="7">
        <f t="shared" si="575"/>
        <v>51006.375</v>
      </c>
      <c r="BC196" s="7">
        <f t="shared" si="576"/>
        <v>34004.25</v>
      </c>
      <c r="BD196" s="7">
        <f t="shared" si="577"/>
        <v>20002.5</v>
      </c>
      <c r="BE196" s="5">
        <f>PARAMETRELER!$D$6</f>
        <v>20002.5</v>
      </c>
      <c r="BF196" s="7">
        <f t="shared" si="504"/>
        <v>0</v>
      </c>
      <c r="BG196" s="7">
        <f>IF(AU196&lt;=PARAMETRELER!$D$6,0,BF196*0.00759)</f>
        <v>0</v>
      </c>
      <c r="BH196" s="20">
        <f t="shared" si="578"/>
        <v>17002.125</v>
      </c>
      <c r="BI196" s="21">
        <f t="shared" si="579"/>
        <v>4100.5124999999998</v>
      </c>
      <c r="BJ196" s="21">
        <f t="shared" si="580"/>
        <v>400.05</v>
      </c>
      <c r="BK196" s="20">
        <f t="shared" si="581"/>
        <v>24503.0625</v>
      </c>
      <c r="BL196" s="44">
        <f t="shared" si="582"/>
        <v>1000.125</v>
      </c>
      <c r="BM196" s="45">
        <f t="shared" si="583"/>
        <v>23502.9375</v>
      </c>
      <c r="BO196" s="2">
        <v>194</v>
      </c>
      <c r="BP196" s="2" t="str">
        <f t="shared" si="584"/>
        <v xml:space="preserve"> AD SOYAD 194</v>
      </c>
      <c r="BQ196" s="7">
        <f t="shared" si="585"/>
        <v>20002.5</v>
      </c>
      <c r="BR196" s="11">
        <f>PARAMETRELER!$D$4</f>
        <v>150018.75</v>
      </c>
      <c r="BS196" s="7">
        <f t="shared" si="586"/>
        <v>2800.3500000000004</v>
      </c>
      <c r="BT196" s="7">
        <f t="shared" si="587"/>
        <v>200.02500000000001</v>
      </c>
      <c r="BU196" s="7">
        <f t="shared" si="588"/>
        <v>17002.125</v>
      </c>
      <c r="BV196" s="7" cm="1">
        <f t="array" ref="BV196">SUMPRODUCT(--(SUM(G196,AC196,AY196,BU196)&gt;PARAMETRELER!$D$21:$D$24), (SUM(G196,AC196,AY196,BU196)-PARAMETRELER!$D$21:$D$24), {0.15;0.05;0.07;0.08})-SUM($H$2,H196,AD196,AZ196)</f>
        <v>2550.3187500000004</v>
      </c>
      <c r="BW196" s="7">
        <f>PARAMETRELER!$D$11</f>
        <v>2550.3187500000004</v>
      </c>
      <c r="BX196" s="7">
        <f t="shared" si="589"/>
        <v>68008.5</v>
      </c>
      <c r="BY196" s="7">
        <f t="shared" si="590"/>
        <v>51006.375</v>
      </c>
      <c r="BZ196" s="7">
        <f t="shared" si="591"/>
        <v>20002.5</v>
      </c>
      <c r="CA196" s="5">
        <f>PARAMETRELER!$D$6</f>
        <v>20002.5</v>
      </c>
      <c r="CB196" s="7">
        <f t="shared" si="505"/>
        <v>0</v>
      </c>
      <c r="CC196" s="7">
        <f>IF(BQ196&lt;=PARAMETRELER!$D$6,0,CB196*0.00759)</f>
        <v>0</v>
      </c>
      <c r="CD196" s="20">
        <f t="shared" si="592"/>
        <v>17002.125</v>
      </c>
      <c r="CE196" s="21">
        <f t="shared" si="593"/>
        <v>4100.5124999999998</v>
      </c>
      <c r="CF196" s="21">
        <f t="shared" si="594"/>
        <v>400.05</v>
      </c>
      <c r="CG196" s="20">
        <f t="shared" si="595"/>
        <v>24503.0625</v>
      </c>
      <c r="CH196" s="44">
        <f t="shared" si="596"/>
        <v>1000.125</v>
      </c>
      <c r="CI196" s="45">
        <f t="shared" si="597"/>
        <v>23502.9375</v>
      </c>
      <c r="CK196" s="2">
        <v>194</v>
      </c>
      <c r="CL196" s="2" t="str">
        <f t="shared" si="598"/>
        <v xml:space="preserve"> AD SOYAD 194</v>
      </c>
      <c r="CM196" s="7">
        <f t="shared" si="599"/>
        <v>20002.5</v>
      </c>
      <c r="CN196" s="11">
        <f>PARAMETRELER!$D$4</f>
        <v>150018.75</v>
      </c>
      <c r="CO196" s="7">
        <f t="shared" si="600"/>
        <v>2800.3500000000004</v>
      </c>
      <c r="CP196" s="7">
        <f t="shared" si="601"/>
        <v>200.02500000000001</v>
      </c>
      <c r="CQ196" s="7">
        <f t="shared" si="602"/>
        <v>17002.125</v>
      </c>
      <c r="CR196" s="7" cm="1">
        <f t="array" ref="CR196">SUMPRODUCT(--(SUM(G196,AC196,AY196,BU196,CQ196)&gt;PARAMETRELER!$D$21:$D$24), (SUM(G196,AC196,AY196,BU196,CQ196)-PARAMETRELER!$D$21:$D$24), {0.15;0.05;0.07;0.08})-SUM($H$2,H196,AD196,AZ196,BV196)</f>
        <v>2550.3187500000004</v>
      </c>
      <c r="CS196" s="7">
        <f>PARAMETRELER!$D$12</f>
        <v>2550.3187500000004</v>
      </c>
      <c r="CT196" s="7">
        <f t="shared" si="603"/>
        <v>85010.625</v>
      </c>
      <c r="CU196" s="7">
        <f t="shared" si="604"/>
        <v>68008.5</v>
      </c>
      <c r="CV196" s="7">
        <f t="shared" si="605"/>
        <v>20002.5</v>
      </c>
      <c r="CW196" s="5">
        <f>PARAMETRELER!$D$6</f>
        <v>20002.5</v>
      </c>
      <c r="CX196" s="7">
        <f t="shared" si="506"/>
        <v>0</v>
      </c>
      <c r="CY196" s="7">
        <f>IF(CM196&lt;=PARAMETRELER!$D$6,0,CX196*0.00759)</f>
        <v>0</v>
      </c>
      <c r="CZ196" s="20">
        <f t="shared" si="606"/>
        <v>17002.125</v>
      </c>
      <c r="DA196" s="21">
        <f t="shared" si="607"/>
        <v>4100.5124999999998</v>
      </c>
      <c r="DB196" s="21">
        <f t="shared" si="608"/>
        <v>400.05</v>
      </c>
      <c r="DC196" s="20">
        <f t="shared" si="609"/>
        <v>24503.0625</v>
      </c>
      <c r="DD196" s="44">
        <f t="shared" si="610"/>
        <v>1000.125</v>
      </c>
      <c r="DE196" s="45">
        <f t="shared" si="611"/>
        <v>23502.9375</v>
      </c>
      <c r="DG196" s="2">
        <v>194</v>
      </c>
      <c r="DH196" s="2" t="str">
        <f t="shared" si="612"/>
        <v xml:space="preserve"> AD SOYAD 194</v>
      </c>
      <c r="DI196" s="7">
        <f t="shared" si="613"/>
        <v>20002.5</v>
      </c>
      <c r="DJ196" s="11">
        <f>PARAMETRELER!$D$4</f>
        <v>150018.75</v>
      </c>
      <c r="DK196" s="7">
        <f t="shared" si="614"/>
        <v>2800.3500000000004</v>
      </c>
      <c r="DL196" s="7">
        <f t="shared" si="615"/>
        <v>200.02500000000001</v>
      </c>
      <c r="DM196" s="7">
        <f t="shared" si="616"/>
        <v>17002.125</v>
      </c>
      <c r="DN196" s="7" cm="1">
        <f t="array" ref="DN196">SUMPRODUCT(--(SUM(G196,AC196,AY196,BU196,CQ196,DM196)&gt;PARAMETRELER!$D$21:$D$24), (SUM(G196,AC196,AY196,BU196,CQ196,DM196)-PARAMETRELER!$D$21:$D$24), {0.15;0.05;0.07;0.08})-SUM($H$2,H196,AD196,AZ196,BV196,CR196)</f>
        <v>2550.3187499999985</v>
      </c>
      <c r="DO196" s="7">
        <f>PARAMETRELER!$D$13</f>
        <v>2550.3187499999985</v>
      </c>
      <c r="DP196" s="7">
        <f t="shared" si="617"/>
        <v>102012.75</v>
      </c>
      <c r="DQ196" s="7">
        <f t="shared" si="618"/>
        <v>85010.625</v>
      </c>
      <c r="DR196" s="7">
        <f t="shared" si="619"/>
        <v>20002.5</v>
      </c>
      <c r="DS196" s="5">
        <f>PARAMETRELER!$D$6</f>
        <v>20002.5</v>
      </c>
      <c r="DT196" s="7">
        <f t="shared" si="507"/>
        <v>0</v>
      </c>
      <c r="DU196" s="7">
        <f>IF(DI196&lt;=PARAMETRELER!$D$6,0,DT196*0.00759)</f>
        <v>0</v>
      </c>
      <c r="DV196" s="20">
        <f t="shared" si="620"/>
        <v>17002.125</v>
      </c>
      <c r="DW196" s="21">
        <f t="shared" si="621"/>
        <v>4100.5124999999998</v>
      </c>
      <c r="DX196" s="21">
        <f t="shared" si="622"/>
        <v>400.05</v>
      </c>
      <c r="DY196" s="20">
        <f t="shared" si="623"/>
        <v>24503.0625</v>
      </c>
      <c r="DZ196" s="44">
        <f t="shared" si="624"/>
        <v>1000.125</v>
      </c>
      <c r="EA196" s="45">
        <f t="shared" si="625"/>
        <v>23502.9375</v>
      </c>
      <c r="EC196" s="2">
        <v>194</v>
      </c>
      <c r="ED196" s="2" t="str">
        <f t="shared" si="626"/>
        <v xml:space="preserve"> AD SOYAD 194</v>
      </c>
      <c r="EE196" s="7">
        <f t="shared" si="508"/>
        <v>20002.5</v>
      </c>
      <c r="EF196" s="11">
        <f>PARAMETRELER!$D$4</f>
        <v>150018.75</v>
      </c>
      <c r="EG196" s="7">
        <f t="shared" si="509"/>
        <v>2800.3500000000004</v>
      </c>
      <c r="EH196" s="7">
        <f t="shared" si="510"/>
        <v>200.02500000000001</v>
      </c>
      <c r="EI196" s="7">
        <f t="shared" si="511"/>
        <v>17002.125</v>
      </c>
      <c r="EJ196" s="7" cm="1">
        <f t="array" ref="EJ196">SUMPRODUCT(--(SUM(G196,AC196,AY196,BU196,CQ196,DM196,EI196)&gt;PARAMETRELER!$D$21:$D$24), (SUM(G196,AC196,AY196,BU196,CQ196,DM196,EI196)-PARAMETRELER!$D$21:$D$24), {0.15;0.05;0.07;0.08})-SUM($H$2,H196,AD196,AZ196,BV196,CR196,DN196)</f>
        <v>3001.0625000000036</v>
      </c>
      <c r="EK196" s="7">
        <f>PARAMETRELER!$D$14</f>
        <v>3001.0625000000036</v>
      </c>
      <c r="EL196" s="7">
        <f t="shared" si="512"/>
        <v>119014.875</v>
      </c>
      <c r="EM196" s="7">
        <f t="shared" si="513"/>
        <v>102012.75</v>
      </c>
      <c r="EN196" s="7">
        <f t="shared" si="514"/>
        <v>20002.5</v>
      </c>
      <c r="EO196" s="5">
        <f>PARAMETRELER!$D$6</f>
        <v>20002.5</v>
      </c>
      <c r="EP196" s="7">
        <f t="shared" si="515"/>
        <v>0</v>
      </c>
      <c r="EQ196" s="7">
        <f>IF(EE196&lt;=PARAMETRELER!$D$6,0,EP196*0.00759)</f>
        <v>0</v>
      </c>
      <c r="ER196" s="20">
        <f t="shared" si="627"/>
        <v>17002.125</v>
      </c>
      <c r="ES196" s="21">
        <f t="shared" si="628"/>
        <v>4100.5124999999998</v>
      </c>
      <c r="ET196" s="21">
        <f t="shared" si="629"/>
        <v>400.05</v>
      </c>
      <c r="EU196" s="20">
        <f t="shared" si="630"/>
        <v>24503.0625</v>
      </c>
      <c r="EV196" s="44">
        <f t="shared" si="631"/>
        <v>1000.125</v>
      </c>
      <c r="EW196" s="45">
        <f t="shared" si="632"/>
        <v>23502.9375</v>
      </c>
      <c r="EY196" s="2">
        <v>194</v>
      </c>
      <c r="EZ196" s="2" t="str">
        <f t="shared" si="633"/>
        <v xml:space="preserve"> AD SOYAD 194</v>
      </c>
      <c r="FA196" s="7">
        <f t="shared" si="516"/>
        <v>20002.5</v>
      </c>
      <c r="FB196" s="11">
        <f>PARAMETRELER!$D$4</f>
        <v>150018.75</v>
      </c>
      <c r="FC196" s="7">
        <f t="shared" si="517"/>
        <v>2800.3500000000004</v>
      </c>
      <c r="FD196" s="7">
        <f t="shared" si="518"/>
        <v>200.02500000000001</v>
      </c>
      <c r="FE196" s="7">
        <f t="shared" si="519"/>
        <v>17002.125</v>
      </c>
      <c r="FF196" s="7" cm="1">
        <f t="array" ref="FF196">SUMPRODUCT(--(SUM(G196,AC196,AY196,BU196,CQ196,DM196,EI196,FE196)&gt;PARAMETRELER!$D$21:$D$24), (SUM(G196,AC196,AY196,BU196,CQ196,DM196,EI196,FE196)-PARAMETRELER!$D$21:$D$24), {0.15;0.05;0.07;0.08})-SUM($H$2,H196,AD196,AZ196,BV196,CR196,DN196,EJ196)</f>
        <v>3400.4249999999956</v>
      </c>
      <c r="FG196" s="7">
        <f>PARAMETRELER!$D$15</f>
        <v>3400.4249999999956</v>
      </c>
      <c r="FH196" s="7">
        <f t="shared" si="520"/>
        <v>136017</v>
      </c>
      <c r="FI196" s="7">
        <f t="shared" si="521"/>
        <v>119014.875</v>
      </c>
      <c r="FJ196" s="7">
        <f t="shared" si="522"/>
        <v>20002.5</v>
      </c>
      <c r="FK196" s="5">
        <f>PARAMETRELER!$D$6</f>
        <v>20002.5</v>
      </c>
      <c r="FL196" s="7">
        <f t="shared" si="523"/>
        <v>0</v>
      </c>
      <c r="FM196" s="7">
        <f>IF(FA196&lt;=PARAMETRELER!$D$6,0,FL196*0.00759)</f>
        <v>0</v>
      </c>
      <c r="FN196" s="20">
        <f t="shared" si="634"/>
        <v>17002.125</v>
      </c>
      <c r="FO196" s="21">
        <f t="shared" si="635"/>
        <v>4100.5124999999998</v>
      </c>
      <c r="FP196" s="21">
        <f t="shared" si="636"/>
        <v>400.05</v>
      </c>
      <c r="FQ196" s="20">
        <f t="shared" si="637"/>
        <v>24503.0625</v>
      </c>
      <c r="FR196" s="44">
        <f t="shared" si="638"/>
        <v>1000.125</v>
      </c>
      <c r="FS196" s="45">
        <f t="shared" si="639"/>
        <v>23502.9375</v>
      </c>
      <c r="FU196" s="2">
        <v>194</v>
      </c>
      <c r="FV196" s="2" t="str">
        <f t="shared" si="640"/>
        <v xml:space="preserve"> AD SOYAD 194</v>
      </c>
      <c r="FW196" s="7">
        <f t="shared" si="524"/>
        <v>20002.5</v>
      </c>
      <c r="FX196" s="11">
        <f>PARAMETRELER!$D$4</f>
        <v>150018.75</v>
      </c>
      <c r="FY196" s="7">
        <f t="shared" si="525"/>
        <v>2800.3500000000004</v>
      </c>
      <c r="FZ196" s="7">
        <f t="shared" si="526"/>
        <v>200.02500000000001</v>
      </c>
      <c r="GA196" s="7">
        <f t="shared" si="527"/>
        <v>17002.125</v>
      </c>
      <c r="GB196" s="7" cm="1">
        <f t="array" ref="GB196">SUMPRODUCT(--(SUM(G196,AC196,AY196,BU196,CQ196,DM196,EI196,FE196,GA196)&gt;PARAMETRELER!$D$21:$D$24), (SUM(G196,AC196,AY196,BU196,CQ196,DM196,EI196,FE196,GA196)-PARAMETRELER!$D$21:$D$24), {0.15;0.05;0.07;0.08})-SUM($H$2,H196,AD196,AZ196,BV196,CR196,DN196,EJ196,FF196)</f>
        <v>3400.4249999999993</v>
      </c>
      <c r="GC196" s="7">
        <f>PARAMETRELER!$D$16</f>
        <v>3400.4249999999993</v>
      </c>
      <c r="GD196" s="7">
        <f t="shared" si="528"/>
        <v>153019.125</v>
      </c>
      <c r="GE196" s="7">
        <f t="shared" si="529"/>
        <v>136017</v>
      </c>
      <c r="GF196" s="7">
        <f t="shared" si="530"/>
        <v>20002.5</v>
      </c>
      <c r="GG196" s="5">
        <f>PARAMETRELER!$D$6</f>
        <v>20002.5</v>
      </c>
      <c r="GH196" s="7">
        <f t="shared" si="531"/>
        <v>0</v>
      </c>
      <c r="GI196" s="7">
        <f>IF(FW196&lt;=PARAMETRELER!$D$6,0,GH196*0.00759)</f>
        <v>0</v>
      </c>
      <c r="GJ196" s="20">
        <f t="shared" si="641"/>
        <v>17002.125</v>
      </c>
      <c r="GK196" s="21">
        <f t="shared" si="642"/>
        <v>4100.5124999999998</v>
      </c>
      <c r="GL196" s="21">
        <f t="shared" si="643"/>
        <v>400.05</v>
      </c>
      <c r="GM196" s="20">
        <f t="shared" si="644"/>
        <v>24503.0625</v>
      </c>
      <c r="GN196" s="44">
        <f t="shared" si="645"/>
        <v>1000.125</v>
      </c>
      <c r="GO196" s="45">
        <f t="shared" si="646"/>
        <v>23502.9375</v>
      </c>
      <c r="GQ196" s="2">
        <v>194</v>
      </c>
      <c r="GR196" s="2" t="str">
        <f t="shared" si="647"/>
        <v xml:space="preserve"> AD SOYAD 194</v>
      </c>
      <c r="GS196" s="7">
        <f t="shared" si="532"/>
        <v>20002.5</v>
      </c>
      <c r="GT196" s="11">
        <f>PARAMETRELER!$D$4</f>
        <v>150018.75</v>
      </c>
      <c r="GU196" s="7">
        <f t="shared" si="533"/>
        <v>2800.3500000000004</v>
      </c>
      <c r="GV196" s="7">
        <f t="shared" si="534"/>
        <v>200.02500000000001</v>
      </c>
      <c r="GW196" s="7">
        <f t="shared" si="535"/>
        <v>17002.125</v>
      </c>
      <c r="GX196" s="7" cm="1">
        <f t="array" ref="GX196">SUMPRODUCT(--(SUM(G196,AC196,AY196,BU196,CQ196,DM196,EI196,FE196,GA196,GW196)&gt;PARAMETRELER!$D$21:$D$24), (SUM(G196,AC196,AY196,BU196,CQ196,DM196,EI196,FE196,GA196,GW196)-PARAMETRELER!$D$21:$D$24), {0.15;0.05;0.07;0.08})-SUM($H$2,H196,AD196,AZ196,BV196,CR196,DN196,EJ196,FF196,GB196)</f>
        <v>3400.4250000000029</v>
      </c>
      <c r="GY196" s="7">
        <f>PARAMETRELER!$D$17</f>
        <v>3400.4250000000029</v>
      </c>
      <c r="GZ196" s="7">
        <f t="shared" si="536"/>
        <v>170021.25</v>
      </c>
      <c r="HA196" s="7">
        <f t="shared" si="537"/>
        <v>153019.125</v>
      </c>
      <c r="HB196" s="7">
        <f t="shared" si="538"/>
        <v>20002.5</v>
      </c>
      <c r="HC196" s="5">
        <f>PARAMETRELER!$D$6</f>
        <v>20002.5</v>
      </c>
      <c r="HD196" s="7">
        <f t="shared" si="539"/>
        <v>0</v>
      </c>
      <c r="HE196" s="7">
        <f>IF(GS196&lt;=PARAMETRELER!$D$6,0,HD196*0.00759)</f>
        <v>0</v>
      </c>
      <c r="HF196" s="20">
        <f t="shared" si="648"/>
        <v>17002.125</v>
      </c>
      <c r="HG196" s="21">
        <f t="shared" si="649"/>
        <v>4100.5124999999998</v>
      </c>
      <c r="HH196" s="21">
        <f t="shared" si="650"/>
        <v>400.05</v>
      </c>
      <c r="HI196" s="20">
        <f t="shared" si="651"/>
        <v>24503.0625</v>
      </c>
      <c r="HJ196" s="44">
        <f t="shared" si="652"/>
        <v>1000.125</v>
      </c>
      <c r="HK196" s="45">
        <f t="shared" si="653"/>
        <v>23502.9375</v>
      </c>
      <c r="HM196" s="2">
        <v>194</v>
      </c>
      <c r="HN196" s="2" t="str">
        <f t="shared" si="654"/>
        <v xml:space="preserve"> AD SOYAD 194</v>
      </c>
      <c r="HO196" s="7">
        <f t="shared" si="540"/>
        <v>20002.5</v>
      </c>
      <c r="HP196" s="11">
        <f>PARAMETRELER!$D$4</f>
        <v>150018.75</v>
      </c>
      <c r="HQ196" s="7">
        <f t="shared" si="541"/>
        <v>2800.3500000000004</v>
      </c>
      <c r="HR196" s="7">
        <f t="shared" si="542"/>
        <v>200.02500000000001</v>
      </c>
      <c r="HS196" s="7">
        <f t="shared" si="543"/>
        <v>17002.125</v>
      </c>
      <c r="HT196" s="7" cm="1">
        <f t="array" ref="HT196">SUMPRODUCT(--(SUM(G196,AC196,AY196,BU196,CQ196,DM196,EI196,FE196,GA196,GW196,HS196)&gt;PARAMETRELER!$D$21:$D$24), (SUM(G196,AC196,AY196,BU196,CQ196,DM196,EI196,FE196,GA196,GW196,HS196)-PARAMETRELER!$D$21:$D$24), {0.15;0.05;0.07;0.08})-SUM($H$2,H196,AD196,AZ196,BV196,CR196,DN196,EJ196,FF196,GB196,GX196)</f>
        <v>3400.4249999999993</v>
      </c>
      <c r="HU196" s="7">
        <f>PARAMETRELER!$D$18</f>
        <v>3400.4249999999993</v>
      </c>
      <c r="HV196" s="7">
        <f t="shared" si="544"/>
        <v>187023.375</v>
      </c>
      <c r="HW196" s="7">
        <f t="shared" si="545"/>
        <v>170021.25</v>
      </c>
      <c r="HX196" s="7">
        <f t="shared" si="546"/>
        <v>20002.5</v>
      </c>
      <c r="HY196" s="5">
        <f>PARAMETRELER!$D$6</f>
        <v>20002.5</v>
      </c>
      <c r="HZ196" s="7">
        <f t="shared" si="547"/>
        <v>0</v>
      </c>
      <c r="IA196" s="7">
        <f>IF(HO196&lt;=PARAMETRELER!$D$6,0,HZ196*0.00759)</f>
        <v>0</v>
      </c>
      <c r="IB196" s="20">
        <f t="shared" si="655"/>
        <v>17002.125</v>
      </c>
      <c r="IC196" s="21">
        <f t="shared" si="656"/>
        <v>4100.5124999999998</v>
      </c>
      <c r="ID196" s="21">
        <f t="shared" si="657"/>
        <v>400.05</v>
      </c>
      <c r="IE196" s="20">
        <f t="shared" si="658"/>
        <v>24503.0625</v>
      </c>
      <c r="IF196" s="44">
        <f t="shared" si="659"/>
        <v>1000.125</v>
      </c>
      <c r="IG196" s="45">
        <f t="shared" si="660"/>
        <v>23502.9375</v>
      </c>
      <c r="II196" s="2">
        <v>194</v>
      </c>
      <c r="IJ196" s="2" t="str">
        <f t="shared" si="661"/>
        <v xml:space="preserve"> AD SOYAD 194</v>
      </c>
      <c r="IK196" s="7">
        <f t="shared" si="548"/>
        <v>20002.5</v>
      </c>
      <c r="IL196" s="11">
        <f>PARAMETRELER!$D$4</f>
        <v>150018.75</v>
      </c>
      <c r="IM196" s="7">
        <f t="shared" si="549"/>
        <v>2800.3500000000004</v>
      </c>
      <c r="IN196" s="7">
        <f t="shared" si="550"/>
        <v>200.02500000000001</v>
      </c>
      <c r="IO196" s="7">
        <f t="shared" si="551"/>
        <v>17002.125</v>
      </c>
      <c r="IP196" s="7" cm="1">
        <f t="array" ref="IP196">SUMPRODUCT(--(SUM(G196,AC196,AY196,BU196,CQ196,DM196,EI196,FE196,GA196,GW196,HS196,IO196)&gt;PARAMETRELER!$D$21:$D$24), (SUM(G196,AC196,AY196,BU196,CQ196,DM196,EI196,FE196,GA196,GW196,HS196,IO196)-PARAMETRELER!$D$21:$D$24), {0.15;0.05;0.07;0.08})-SUM($H$2,H196,AD196,AZ196,BV196,CR196,DN196,EJ196,FF196,GB196,GX196,HT196)</f>
        <v>3400.4249999999993</v>
      </c>
      <c r="IQ196" s="7">
        <f>PARAMETRELER!$D$19</f>
        <v>3400.4249999999993</v>
      </c>
      <c r="IR196" s="7">
        <f t="shared" si="552"/>
        <v>204025.5</v>
      </c>
      <c r="IS196" s="7">
        <f t="shared" si="553"/>
        <v>187023.375</v>
      </c>
      <c r="IT196" s="7">
        <f t="shared" si="554"/>
        <v>20002.5</v>
      </c>
      <c r="IU196" s="5">
        <f>PARAMETRELER!$D$6</f>
        <v>20002.5</v>
      </c>
      <c r="IV196" s="7">
        <f t="shared" si="555"/>
        <v>0</v>
      </c>
      <c r="IW196" s="7">
        <f>IF(IK196&lt;=PARAMETRELER!$D$6,0,IV196*0.00759)</f>
        <v>0</v>
      </c>
      <c r="IX196" s="20">
        <f t="shared" si="662"/>
        <v>17002.125</v>
      </c>
      <c r="IY196" s="21">
        <f t="shared" si="663"/>
        <v>4100.5124999999998</v>
      </c>
      <c r="IZ196" s="21">
        <f t="shared" si="664"/>
        <v>400.05</v>
      </c>
      <c r="JA196" s="20">
        <f t="shared" si="665"/>
        <v>24503.0625</v>
      </c>
      <c r="JB196" s="44">
        <f t="shared" si="666"/>
        <v>1000.125</v>
      </c>
      <c r="JC196" s="45">
        <f t="shared" si="667"/>
        <v>23502.9375</v>
      </c>
    </row>
    <row r="197" spans="1:263" ht="15.6" x14ac:dyDescent="0.3">
      <c r="A197" s="3">
        <v>195</v>
      </c>
      <c r="B197" s="3" t="str">
        <f>'YILLIK MALİYET RAPORU'!B197</f>
        <v xml:space="preserve"> AD SOYAD 195</v>
      </c>
      <c r="C197" s="4">
        <f>'YILLIK MALİYET RAPORU'!C197</f>
        <v>20002.5</v>
      </c>
      <c r="D197" s="4">
        <f>PARAMETRELER!$D$4</f>
        <v>150018.75</v>
      </c>
      <c r="E197" s="4">
        <f t="shared" si="668"/>
        <v>2800.3500000000004</v>
      </c>
      <c r="F197" s="4">
        <f t="shared" si="669"/>
        <v>200.02500000000001</v>
      </c>
      <c r="G197" s="4">
        <f t="shared" si="670"/>
        <v>17002.125</v>
      </c>
      <c r="H197" s="4" cm="1">
        <f t="array" ref="H197">SUMPRODUCT(--(SUM(G197:G197)&gt;PARAMETRELER!$D$21:$D$24), (SUM(G197:G197)-PARAMETRELER!$D$21:$D$24), {0.15;0.05;0.07;0.08})-SUM($H$2:$H$2)</f>
        <v>2550.3187499999999</v>
      </c>
      <c r="I197" s="4">
        <f>PARAMETRELER!$D$8</f>
        <v>2550.3187499999999</v>
      </c>
      <c r="J197" s="4">
        <f t="shared" si="556"/>
        <v>17002.125</v>
      </c>
      <c r="K197" s="4">
        <v>0</v>
      </c>
      <c r="L197" s="4">
        <f t="shared" si="671"/>
        <v>20002.5</v>
      </c>
      <c r="M197" s="4">
        <f>PARAMETRELER!$D$6</f>
        <v>20002.5</v>
      </c>
      <c r="N197" s="4">
        <f t="shared" ref="N197:N260" si="679">IF(L197-M197&gt;0,L197-M197,0)</f>
        <v>0</v>
      </c>
      <c r="O197" s="4">
        <f>IF(C197&lt;=PARAMETRELER!$D$6,0,N197*0.00759)</f>
        <v>0</v>
      </c>
      <c r="P197" s="20">
        <f t="shared" si="672"/>
        <v>17002.125</v>
      </c>
      <c r="Q197" s="21">
        <f t="shared" si="673"/>
        <v>4100.5124999999998</v>
      </c>
      <c r="R197" s="21">
        <f t="shared" si="674"/>
        <v>400.05</v>
      </c>
      <c r="S197" s="22">
        <f t="shared" si="675"/>
        <v>24503.0625</v>
      </c>
      <c r="T197" s="44">
        <f t="shared" si="676"/>
        <v>1000.125</v>
      </c>
      <c r="U197" s="45">
        <f t="shared" si="557"/>
        <v>23502.9375</v>
      </c>
      <c r="W197" s="3">
        <v>195</v>
      </c>
      <c r="X197" s="3" t="str">
        <f t="shared" si="677"/>
        <v xml:space="preserve"> AD SOYAD 195</v>
      </c>
      <c r="Y197" s="4">
        <f t="shared" si="678"/>
        <v>20002.5</v>
      </c>
      <c r="Z197" s="4">
        <f>PARAMETRELER!$D$4</f>
        <v>150018.75</v>
      </c>
      <c r="AA197" s="4">
        <f t="shared" si="558"/>
        <v>2800.3500000000004</v>
      </c>
      <c r="AB197" s="4">
        <f t="shared" si="559"/>
        <v>200.02500000000001</v>
      </c>
      <c r="AC197" s="4">
        <f t="shared" si="560"/>
        <v>17002.125</v>
      </c>
      <c r="AD197" s="4" cm="1">
        <f t="array" ref="AD197">SUMPRODUCT(--(SUM(G197,AC197)&gt;PARAMETRELER!$D$21:$D$24), (SUM(G197,AC197)-PARAMETRELER!$D$21:$D$24), {0.15;0.05;0.07;0.08})-SUM($H$2,H197)</f>
        <v>2550.3187499999999</v>
      </c>
      <c r="AE197" s="4">
        <f>PARAMETRELER!$D$9</f>
        <v>2550.3187499999999</v>
      </c>
      <c r="AF197" s="4">
        <f t="shared" si="561"/>
        <v>34004.25</v>
      </c>
      <c r="AG197" s="4">
        <f t="shared" si="562"/>
        <v>17002.125</v>
      </c>
      <c r="AH197" s="4">
        <f t="shared" si="563"/>
        <v>20002.5</v>
      </c>
      <c r="AI197" s="4">
        <f>PARAMETRELER!$D$6</f>
        <v>20002.5</v>
      </c>
      <c r="AJ197" s="4">
        <f t="shared" ref="AJ197:AJ260" si="680">IF(AH197-AI197&gt;0,AH197-AI197,0)</f>
        <v>0</v>
      </c>
      <c r="AK197" s="4">
        <f>IF(Y197&lt;=PARAMETRELER!$D$6,0,AJ197*0.00759)</f>
        <v>0</v>
      </c>
      <c r="AL197" s="20">
        <f t="shared" si="564"/>
        <v>17002.125</v>
      </c>
      <c r="AM197" s="21">
        <f t="shared" si="565"/>
        <v>4100.5124999999998</v>
      </c>
      <c r="AN197" s="21">
        <f t="shared" si="566"/>
        <v>400.05</v>
      </c>
      <c r="AO197" s="22">
        <f t="shared" si="567"/>
        <v>24503.0625</v>
      </c>
      <c r="AP197" s="44">
        <f t="shared" si="568"/>
        <v>1000.125</v>
      </c>
      <c r="AQ197" s="45">
        <f t="shared" si="569"/>
        <v>23502.9375</v>
      </c>
      <c r="AS197" s="3">
        <v>195</v>
      </c>
      <c r="AT197" s="3" t="str">
        <f t="shared" si="570"/>
        <v xml:space="preserve"> AD SOYAD 195</v>
      </c>
      <c r="AU197" s="4">
        <f t="shared" si="571"/>
        <v>20002.5</v>
      </c>
      <c r="AV197" s="4">
        <f>PARAMETRELER!$D$4</f>
        <v>150018.75</v>
      </c>
      <c r="AW197" s="4">
        <f t="shared" si="572"/>
        <v>2800.3500000000004</v>
      </c>
      <c r="AX197" s="4">
        <f t="shared" si="573"/>
        <v>200.02500000000001</v>
      </c>
      <c r="AY197" s="4">
        <f t="shared" si="574"/>
        <v>17002.125</v>
      </c>
      <c r="AZ197" s="4" cm="1">
        <f t="array" ref="AZ197">SUMPRODUCT(--(SUM(G197,AC197,AY197)&gt;PARAMETRELER!$D$21:$D$24), (SUM(G197,AC197,AY197)-PARAMETRELER!$D$21:$D$24), {0.15;0.05;0.07;0.08})-SUM($H$2,H197,AD197)</f>
        <v>2550.3187499999995</v>
      </c>
      <c r="BA197" s="4">
        <f>PARAMETRELER!$D$10</f>
        <v>2550.3187499999995</v>
      </c>
      <c r="BB197" s="4">
        <f t="shared" si="575"/>
        <v>51006.375</v>
      </c>
      <c r="BC197" s="4">
        <f t="shared" si="576"/>
        <v>34004.25</v>
      </c>
      <c r="BD197" s="4">
        <f t="shared" si="577"/>
        <v>20002.5</v>
      </c>
      <c r="BE197" s="4">
        <f>PARAMETRELER!$D$6</f>
        <v>20002.5</v>
      </c>
      <c r="BF197" s="4">
        <f t="shared" ref="BF197:BF260" si="681">IF(BD197-BE197&gt;0,BD197-BE197,0)</f>
        <v>0</v>
      </c>
      <c r="BG197" s="4">
        <f>IF(AU197&lt;=PARAMETRELER!$D$6,0,BF197*0.00759)</f>
        <v>0</v>
      </c>
      <c r="BH197" s="20">
        <f t="shared" si="578"/>
        <v>17002.125</v>
      </c>
      <c r="BI197" s="21">
        <f t="shared" si="579"/>
        <v>4100.5124999999998</v>
      </c>
      <c r="BJ197" s="21">
        <f t="shared" si="580"/>
        <v>400.05</v>
      </c>
      <c r="BK197" s="22">
        <f t="shared" si="581"/>
        <v>24503.0625</v>
      </c>
      <c r="BL197" s="44">
        <f t="shared" si="582"/>
        <v>1000.125</v>
      </c>
      <c r="BM197" s="45">
        <f t="shared" si="583"/>
        <v>23502.9375</v>
      </c>
      <c r="BO197" s="3">
        <v>195</v>
      </c>
      <c r="BP197" s="3" t="str">
        <f t="shared" si="584"/>
        <v xml:space="preserve"> AD SOYAD 195</v>
      </c>
      <c r="BQ197" s="4">
        <f t="shared" si="585"/>
        <v>20002.5</v>
      </c>
      <c r="BR197" s="4">
        <f>PARAMETRELER!$D$4</f>
        <v>150018.75</v>
      </c>
      <c r="BS197" s="4">
        <f t="shared" si="586"/>
        <v>2800.3500000000004</v>
      </c>
      <c r="BT197" s="4">
        <f t="shared" si="587"/>
        <v>200.02500000000001</v>
      </c>
      <c r="BU197" s="4">
        <f t="shared" si="588"/>
        <v>17002.125</v>
      </c>
      <c r="BV197" s="4" cm="1">
        <f t="array" ref="BV197">SUMPRODUCT(--(SUM(G197,AC197,AY197,BU197)&gt;PARAMETRELER!$D$21:$D$24), (SUM(G197,AC197,AY197,BU197)-PARAMETRELER!$D$21:$D$24), {0.15;0.05;0.07;0.08})-SUM($H$2,H197,AD197,AZ197)</f>
        <v>2550.3187500000004</v>
      </c>
      <c r="BW197" s="4">
        <f>PARAMETRELER!$D$11</f>
        <v>2550.3187500000004</v>
      </c>
      <c r="BX197" s="4">
        <f t="shared" si="589"/>
        <v>68008.5</v>
      </c>
      <c r="BY197" s="4">
        <f t="shared" si="590"/>
        <v>51006.375</v>
      </c>
      <c r="BZ197" s="4">
        <f t="shared" si="591"/>
        <v>20002.5</v>
      </c>
      <c r="CA197" s="4">
        <f>PARAMETRELER!$D$6</f>
        <v>20002.5</v>
      </c>
      <c r="CB197" s="4">
        <f t="shared" ref="CB197:CB260" si="682">IF(BZ197-CA197&gt;0,BZ197-CA197,0)</f>
        <v>0</v>
      </c>
      <c r="CC197" s="4">
        <f>IF(BQ197&lt;=PARAMETRELER!$D$6,0,CB197*0.00759)</f>
        <v>0</v>
      </c>
      <c r="CD197" s="20">
        <f t="shared" si="592"/>
        <v>17002.125</v>
      </c>
      <c r="CE197" s="21">
        <f t="shared" si="593"/>
        <v>4100.5124999999998</v>
      </c>
      <c r="CF197" s="21">
        <f t="shared" si="594"/>
        <v>400.05</v>
      </c>
      <c r="CG197" s="22">
        <f t="shared" si="595"/>
        <v>24503.0625</v>
      </c>
      <c r="CH197" s="44">
        <f t="shared" si="596"/>
        <v>1000.125</v>
      </c>
      <c r="CI197" s="45">
        <f t="shared" si="597"/>
        <v>23502.9375</v>
      </c>
      <c r="CK197" s="3">
        <v>195</v>
      </c>
      <c r="CL197" s="3" t="str">
        <f t="shared" si="598"/>
        <v xml:space="preserve"> AD SOYAD 195</v>
      </c>
      <c r="CM197" s="4">
        <f t="shared" si="599"/>
        <v>20002.5</v>
      </c>
      <c r="CN197" s="4">
        <f>PARAMETRELER!$D$4</f>
        <v>150018.75</v>
      </c>
      <c r="CO197" s="4">
        <f t="shared" si="600"/>
        <v>2800.3500000000004</v>
      </c>
      <c r="CP197" s="4">
        <f t="shared" si="601"/>
        <v>200.02500000000001</v>
      </c>
      <c r="CQ197" s="4">
        <f t="shared" si="602"/>
        <v>17002.125</v>
      </c>
      <c r="CR197" s="4" cm="1">
        <f t="array" ref="CR197">SUMPRODUCT(--(SUM(G197,AC197,AY197,BU197,CQ197)&gt;PARAMETRELER!$D$21:$D$24), (SUM(G197,AC197,AY197,BU197,CQ197)-PARAMETRELER!$D$21:$D$24), {0.15;0.05;0.07;0.08})-SUM($H$2,H197,AD197,AZ197,BV197)</f>
        <v>2550.3187500000004</v>
      </c>
      <c r="CS197" s="4">
        <f>PARAMETRELER!$D$12</f>
        <v>2550.3187500000004</v>
      </c>
      <c r="CT197" s="4">
        <f t="shared" si="603"/>
        <v>85010.625</v>
      </c>
      <c r="CU197" s="4">
        <f t="shared" si="604"/>
        <v>68008.5</v>
      </c>
      <c r="CV197" s="4">
        <f t="shared" si="605"/>
        <v>20002.5</v>
      </c>
      <c r="CW197" s="4">
        <f>PARAMETRELER!$D$6</f>
        <v>20002.5</v>
      </c>
      <c r="CX197" s="4">
        <f t="shared" ref="CX197:CX260" si="683">IF(CV197-CW197&gt;0,CV197-CW197,0)</f>
        <v>0</v>
      </c>
      <c r="CY197" s="4">
        <f>IF(CM197&lt;=PARAMETRELER!$D$6,0,CX197*0.00759)</f>
        <v>0</v>
      </c>
      <c r="CZ197" s="20">
        <f t="shared" si="606"/>
        <v>17002.125</v>
      </c>
      <c r="DA197" s="21">
        <f t="shared" si="607"/>
        <v>4100.5124999999998</v>
      </c>
      <c r="DB197" s="21">
        <f t="shared" si="608"/>
        <v>400.05</v>
      </c>
      <c r="DC197" s="22">
        <f t="shared" si="609"/>
        <v>24503.0625</v>
      </c>
      <c r="DD197" s="44">
        <f t="shared" si="610"/>
        <v>1000.125</v>
      </c>
      <c r="DE197" s="45">
        <f t="shared" si="611"/>
        <v>23502.9375</v>
      </c>
      <c r="DG197" s="3">
        <v>195</v>
      </c>
      <c r="DH197" s="3" t="str">
        <f t="shared" si="612"/>
        <v xml:space="preserve"> AD SOYAD 195</v>
      </c>
      <c r="DI197" s="4">
        <f t="shared" si="613"/>
        <v>20002.5</v>
      </c>
      <c r="DJ197" s="4">
        <f>PARAMETRELER!$D$4</f>
        <v>150018.75</v>
      </c>
      <c r="DK197" s="4">
        <f t="shared" si="614"/>
        <v>2800.3500000000004</v>
      </c>
      <c r="DL197" s="4">
        <f t="shared" si="615"/>
        <v>200.02500000000001</v>
      </c>
      <c r="DM197" s="4">
        <f t="shared" si="616"/>
        <v>17002.125</v>
      </c>
      <c r="DN197" s="4" cm="1">
        <f t="array" ref="DN197">SUMPRODUCT(--(SUM(G197,AC197,AY197,BU197,CQ197,DM197)&gt;PARAMETRELER!$D$21:$D$24), (SUM(G197,AC197,AY197,BU197,CQ197,DM197)-PARAMETRELER!$D$21:$D$24), {0.15;0.05;0.07;0.08})-SUM($H$2,H197,AD197,AZ197,BV197,CR197)</f>
        <v>2550.3187499999985</v>
      </c>
      <c r="DO197" s="4">
        <f>PARAMETRELER!$D$13</f>
        <v>2550.3187499999985</v>
      </c>
      <c r="DP197" s="4">
        <f t="shared" si="617"/>
        <v>102012.75</v>
      </c>
      <c r="DQ197" s="4">
        <f t="shared" si="618"/>
        <v>85010.625</v>
      </c>
      <c r="DR197" s="4">
        <f t="shared" si="619"/>
        <v>20002.5</v>
      </c>
      <c r="DS197" s="4">
        <f>PARAMETRELER!$D$6</f>
        <v>20002.5</v>
      </c>
      <c r="DT197" s="4">
        <f t="shared" ref="DT197:DT260" si="684">IF(DR197-DS197&gt;0,DR197-DS197,0)</f>
        <v>0</v>
      </c>
      <c r="DU197" s="4">
        <f>IF(DI197&lt;=PARAMETRELER!$D$6,0,DT197*0.00759)</f>
        <v>0</v>
      </c>
      <c r="DV197" s="20">
        <f t="shared" si="620"/>
        <v>17002.125</v>
      </c>
      <c r="DW197" s="21">
        <f t="shared" si="621"/>
        <v>4100.5124999999998</v>
      </c>
      <c r="DX197" s="21">
        <f t="shared" si="622"/>
        <v>400.05</v>
      </c>
      <c r="DY197" s="22">
        <f t="shared" si="623"/>
        <v>24503.0625</v>
      </c>
      <c r="DZ197" s="44">
        <f t="shared" si="624"/>
        <v>1000.125</v>
      </c>
      <c r="EA197" s="45">
        <f t="shared" si="625"/>
        <v>23502.9375</v>
      </c>
      <c r="EC197" s="3">
        <v>195</v>
      </c>
      <c r="ED197" s="3" t="str">
        <f t="shared" si="626"/>
        <v xml:space="preserve"> AD SOYAD 195</v>
      </c>
      <c r="EE197" s="4">
        <f t="shared" ref="EE197:EE260" si="685">C197</f>
        <v>20002.5</v>
      </c>
      <c r="EF197" s="4">
        <f>PARAMETRELER!$D$4</f>
        <v>150018.75</v>
      </c>
      <c r="EG197" s="4">
        <f t="shared" ref="EG197:EG260" si="686">IF(EE197&lt;EF197,EE197,EF197)*0.14</f>
        <v>2800.3500000000004</v>
      </c>
      <c r="EH197" s="4">
        <f t="shared" ref="EH197:EH260" si="687">IF(EE197&lt;EF197,EE197,EF197)*0.01</f>
        <v>200.02500000000001</v>
      </c>
      <c r="EI197" s="4">
        <f t="shared" ref="EI197:EI260" si="688">EE197-EG197-EH197</f>
        <v>17002.125</v>
      </c>
      <c r="EJ197" s="4" cm="1">
        <f t="array" ref="EJ197">SUMPRODUCT(--(SUM(G197,AC197,AY197,BU197,CQ197,DM197,EI197)&gt;PARAMETRELER!$D$21:$D$24), (SUM(G197,AC197,AY197,BU197,CQ197,DM197,EI197)-PARAMETRELER!$D$21:$D$24), {0.15;0.05;0.07;0.08})-SUM($H$2,H197,AD197,AZ197,BV197,CR197,DN197)</f>
        <v>3001.0625000000036</v>
      </c>
      <c r="EK197" s="4">
        <f>PARAMETRELER!$D$14</f>
        <v>3001.0625000000036</v>
      </c>
      <c r="EL197" s="4">
        <f t="shared" ref="EL197:EL260" si="689">EM197+EI197</f>
        <v>119014.875</v>
      </c>
      <c r="EM197" s="4">
        <f t="shared" ref="EM197:EM260" si="690">DP197</f>
        <v>102012.75</v>
      </c>
      <c r="EN197" s="4">
        <f t="shared" ref="EN197:EN260" si="691">EE197</f>
        <v>20002.5</v>
      </c>
      <c r="EO197" s="4">
        <f>PARAMETRELER!$D$6</f>
        <v>20002.5</v>
      </c>
      <c r="EP197" s="4">
        <f t="shared" ref="EP197:EP260" si="692">IF(EN197-EO197&gt;0,EN197-EO197,0)</f>
        <v>0</v>
      </c>
      <c r="EQ197" s="4">
        <f>IF(EE197&lt;=PARAMETRELER!$D$6,0,EP197*0.00759)</f>
        <v>0</v>
      </c>
      <c r="ER197" s="20">
        <f t="shared" si="627"/>
        <v>17002.125</v>
      </c>
      <c r="ES197" s="21">
        <f t="shared" si="628"/>
        <v>4100.5124999999998</v>
      </c>
      <c r="ET197" s="21">
        <f t="shared" si="629"/>
        <v>400.05</v>
      </c>
      <c r="EU197" s="22">
        <f t="shared" si="630"/>
        <v>24503.0625</v>
      </c>
      <c r="EV197" s="44">
        <f t="shared" si="631"/>
        <v>1000.125</v>
      </c>
      <c r="EW197" s="45">
        <f t="shared" si="632"/>
        <v>23502.9375</v>
      </c>
      <c r="EY197" s="3">
        <v>195</v>
      </c>
      <c r="EZ197" s="3" t="str">
        <f t="shared" si="633"/>
        <v xml:space="preserve"> AD SOYAD 195</v>
      </c>
      <c r="FA197" s="4">
        <f t="shared" ref="FA197:FA260" si="693">C197</f>
        <v>20002.5</v>
      </c>
      <c r="FB197" s="4">
        <f>PARAMETRELER!$D$4</f>
        <v>150018.75</v>
      </c>
      <c r="FC197" s="4">
        <f t="shared" ref="FC197:FC260" si="694">IF(FA197&lt;FB197,FA197,FB197)*0.14</f>
        <v>2800.3500000000004</v>
      </c>
      <c r="FD197" s="4">
        <f t="shared" ref="FD197:FD260" si="695">IF(FA197&lt;FB197,FA197,FB197)*0.01</f>
        <v>200.02500000000001</v>
      </c>
      <c r="FE197" s="4">
        <f t="shared" ref="FE197:FE260" si="696">FA197-FC197-FD197</f>
        <v>17002.125</v>
      </c>
      <c r="FF197" s="4" cm="1">
        <f t="array" ref="FF197">SUMPRODUCT(--(SUM(G197,AC197,AY197,BU197,CQ197,DM197,EI197,FE197)&gt;PARAMETRELER!$D$21:$D$24), (SUM(G197,AC197,AY197,BU197,CQ197,DM197,EI197,FE197)-PARAMETRELER!$D$21:$D$24), {0.15;0.05;0.07;0.08})-SUM($H$2,H197,AD197,AZ197,BV197,CR197,DN197,EJ197)</f>
        <v>3400.4249999999956</v>
      </c>
      <c r="FG197" s="4">
        <f>PARAMETRELER!$D$15</f>
        <v>3400.4249999999956</v>
      </c>
      <c r="FH197" s="4">
        <f t="shared" ref="FH197:FH260" si="697">FI197+FE197</f>
        <v>136017</v>
      </c>
      <c r="FI197" s="4">
        <f t="shared" ref="FI197:FI260" si="698">EL197</f>
        <v>119014.875</v>
      </c>
      <c r="FJ197" s="4">
        <f t="shared" ref="FJ197:FJ260" si="699">FA197</f>
        <v>20002.5</v>
      </c>
      <c r="FK197" s="4">
        <f>PARAMETRELER!$D$6</f>
        <v>20002.5</v>
      </c>
      <c r="FL197" s="4">
        <f t="shared" ref="FL197:FL260" si="700">IF(FJ197-FK197&gt;0,FJ197-FK197,0)</f>
        <v>0</v>
      </c>
      <c r="FM197" s="4">
        <f>IF(FA197&lt;=PARAMETRELER!$D$6,0,FL197*0.00759)</f>
        <v>0</v>
      </c>
      <c r="FN197" s="20">
        <f t="shared" si="634"/>
        <v>17002.125</v>
      </c>
      <c r="FO197" s="21">
        <f t="shared" si="635"/>
        <v>4100.5124999999998</v>
      </c>
      <c r="FP197" s="21">
        <f t="shared" si="636"/>
        <v>400.05</v>
      </c>
      <c r="FQ197" s="22">
        <f t="shared" si="637"/>
        <v>24503.0625</v>
      </c>
      <c r="FR197" s="44">
        <f t="shared" si="638"/>
        <v>1000.125</v>
      </c>
      <c r="FS197" s="45">
        <f t="shared" si="639"/>
        <v>23502.9375</v>
      </c>
      <c r="FU197" s="3">
        <v>195</v>
      </c>
      <c r="FV197" s="3" t="str">
        <f t="shared" si="640"/>
        <v xml:space="preserve"> AD SOYAD 195</v>
      </c>
      <c r="FW197" s="4">
        <f t="shared" ref="FW197:FW260" si="701">Y197</f>
        <v>20002.5</v>
      </c>
      <c r="FX197" s="4">
        <f>PARAMETRELER!$D$4</f>
        <v>150018.75</v>
      </c>
      <c r="FY197" s="4">
        <f t="shared" ref="FY197:FY260" si="702">IF(FW197&lt;FX197,FW197,FX197)*0.14</f>
        <v>2800.3500000000004</v>
      </c>
      <c r="FZ197" s="4">
        <f t="shared" ref="FZ197:FZ260" si="703">IF(FW197&lt;FX197,FW197,FX197)*0.01</f>
        <v>200.02500000000001</v>
      </c>
      <c r="GA197" s="4">
        <f t="shared" ref="GA197:GA260" si="704">FW197-FY197-FZ197</f>
        <v>17002.125</v>
      </c>
      <c r="GB197" s="4" cm="1">
        <f t="array" ref="GB197">SUMPRODUCT(--(SUM(G197,AC197,AY197,BU197,CQ197,DM197,EI197,FE197,GA197)&gt;PARAMETRELER!$D$21:$D$24), (SUM(G197,AC197,AY197,BU197,CQ197,DM197,EI197,FE197,GA197)-PARAMETRELER!$D$21:$D$24), {0.15;0.05;0.07;0.08})-SUM($H$2,H197,AD197,AZ197,BV197,CR197,DN197,EJ197,FF197)</f>
        <v>3400.4249999999993</v>
      </c>
      <c r="GC197" s="4">
        <f>PARAMETRELER!$D$16</f>
        <v>3400.4249999999993</v>
      </c>
      <c r="GD197" s="4">
        <f t="shared" ref="GD197:GD260" si="705">GE197+GA197</f>
        <v>153019.125</v>
      </c>
      <c r="GE197" s="4">
        <f t="shared" ref="GE197:GE260" si="706">FH197</f>
        <v>136017</v>
      </c>
      <c r="GF197" s="4">
        <f t="shared" ref="GF197:GF260" si="707">FW197</f>
        <v>20002.5</v>
      </c>
      <c r="GG197" s="4">
        <f>PARAMETRELER!$D$6</f>
        <v>20002.5</v>
      </c>
      <c r="GH197" s="4">
        <f t="shared" ref="GH197:GH260" si="708">IF(GF197-GG197&gt;0,GF197-GG197,0)</f>
        <v>0</v>
      </c>
      <c r="GI197" s="4">
        <f>IF(FW197&lt;=PARAMETRELER!$D$6,0,GH197*0.00759)</f>
        <v>0</v>
      </c>
      <c r="GJ197" s="20">
        <f t="shared" si="641"/>
        <v>17002.125</v>
      </c>
      <c r="GK197" s="21">
        <f t="shared" si="642"/>
        <v>4100.5124999999998</v>
      </c>
      <c r="GL197" s="21">
        <f t="shared" si="643"/>
        <v>400.05</v>
      </c>
      <c r="GM197" s="22">
        <f t="shared" si="644"/>
        <v>24503.0625</v>
      </c>
      <c r="GN197" s="44">
        <f t="shared" si="645"/>
        <v>1000.125</v>
      </c>
      <c r="GO197" s="45">
        <f t="shared" si="646"/>
        <v>23502.9375</v>
      </c>
      <c r="GQ197" s="3">
        <v>195</v>
      </c>
      <c r="GR197" s="3" t="str">
        <f t="shared" si="647"/>
        <v xml:space="preserve"> AD SOYAD 195</v>
      </c>
      <c r="GS197" s="4">
        <f t="shared" ref="GS197:GS260" si="709">AU197</f>
        <v>20002.5</v>
      </c>
      <c r="GT197" s="4">
        <f>PARAMETRELER!$D$4</f>
        <v>150018.75</v>
      </c>
      <c r="GU197" s="4">
        <f t="shared" ref="GU197:GU260" si="710">IF(GS197&lt;GT197,GS197,GT197)*0.14</f>
        <v>2800.3500000000004</v>
      </c>
      <c r="GV197" s="4">
        <f t="shared" ref="GV197:GV260" si="711">IF(GS197&lt;GT197,GS197,GT197)*0.01</f>
        <v>200.02500000000001</v>
      </c>
      <c r="GW197" s="4">
        <f t="shared" ref="GW197:GW260" si="712">GS197-GU197-GV197</f>
        <v>17002.125</v>
      </c>
      <c r="GX197" s="4" cm="1">
        <f t="array" ref="GX197">SUMPRODUCT(--(SUM(G197,AC197,AY197,BU197,CQ197,DM197,EI197,FE197,GA197,GW197)&gt;PARAMETRELER!$D$21:$D$24), (SUM(G197,AC197,AY197,BU197,CQ197,DM197,EI197,FE197,GA197,GW197)-PARAMETRELER!$D$21:$D$24), {0.15;0.05;0.07;0.08})-SUM($H$2,H197,AD197,AZ197,BV197,CR197,DN197,EJ197,FF197,GB197)</f>
        <v>3400.4250000000029</v>
      </c>
      <c r="GY197" s="4">
        <f>PARAMETRELER!$D$17</f>
        <v>3400.4250000000029</v>
      </c>
      <c r="GZ197" s="4">
        <f t="shared" ref="GZ197:GZ260" si="713">HA197+GW197</f>
        <v>170021.25</v>
      </c>
      <c r="HA197" s="4">
        <f t="shared" ref="HA197:HA260" si="714">GD197</f>
        <v>153019.125</v>
      </c>
      <c r="HB197" s="4">
        <f t="shared" ref="HB197:HB260" si="715">GS197</f>
        <v>20002.5</v>
      </c>
      <c r="HC197" s="4">
        <f>PARAMETRELER!$D$6</f>
        <v>20002.5</v>
      </c>
      <c r="HD197" s="4">
        <f t="shared" ref="HD197:HD260" si="716">IF(HB197-HC197&gt;0,HB197-HC197,0)</f>
        <v>0</v>
      </c>
      <c r="HE197" s="4">
        <f>IF(GS197&lt;=PARAMETRELER!$D$6,0,HD197*0.00759)</f>
        <v>0</v>
      </c>
      <c r="HF197" s="20">
        <f t="shared" si="648"/>
        <v>17002.125</v>
      </c>
      <c r="HG197" s="21">
        <f t="shared" si="649"/>
        <v>4100.5124999999998</v>
      </c>
      <c r="HH197" s="21">
        <f t="shared" si="650"/>
        <v>400.05</v>
      </c>
      <c r="HI197" s="22">
        <f t="shared" si="651"/>
        <v>24503.0625</v>
      </c>
      <c r="HJ197" s="44">
        <f t="shared" si="652"/>
        <v>1000.125</v>
      </c>
      <c r="HK197" s="45">
        <f t="shared" si="653"/>
        <v>23502.9375</v>
      </c>
      <c r="HM197" s="3">
        <v>195</v>
      </c>
      <c r="HN197" s="3" t="str">
        <f t="shared" si="654"/>
        <v xml:space="preserve"> AD SOYAD 195</v>
      </c>
      <c r="HO197" s="4">
        <f t="shared" ref="HO197:HO260" si="717">BQ197</f>
        <v>20002.5</v>
      </c>
      <c r="HP197" s="4">
        <f>PARAMETRELER!$D$4</f>
        <v>150018.75</v>
      </c>
      <c r="HQ197" s="4">
        <f t="shared" ref="HQ197:HQ260" si="718">IF(HO197&lt;HP197,HO197,HP197)*0.14</f>
        <v>2800.3500000000004</v>
      </c>
      <c r="HR197" s="4">
        <f t="shared" ref="HR197:HR260" si="719">IF(HO197&lt;HP197,HO197,HP197)*0.01</f>
        <v>200.02500000000001</v>
      </c>
      <c r="HS197" s="4">
        <f t="shared" ref="HS197:HS260" si="720">HO197-HQ197-HR197</f>
        <v>17002.125</v>
      </c>
      <c r="HT197" s="4" cm="1">
        <f t="array" ref="HT197">SUMPRODUCT(--(SUM(G197,AC197,AY197,BU197,CQ197,DM197,EI197,FE197,GA197,GW197,HS197)&gt;PARAMETRELER!$D$21:$D$24), (SUM(G197,AC197,AY197,BU197,CQ197,DM197,EI197,FE197,GA197,GW197,HS197)-PARAMETRELER!$D$21:$D$24), {0.15;0.05;0.07;0.08})-SUM($H$2,H197,AD197,AZ197,BV197,CR197,DN197,EJ197,FF197,GB197,GX197)</f>
        <v>3400.4249999999993</v>
      </c>
      <c r="HU197" s="4">
        <f>PARAMETRELER!$D$18</f>
        <v>3400.4249999999993</v>
      </c>
      <c r="HV197" s="4">
        <f t="shared" ref="HV197:HV260" si="721">HW197+HS197</f>
        <v>187023.375</v>
      </c>
      <c r="HW197" s="4">
        <f t="shared" ref="HW197:HW260" si="722">GZ197</f>
        <v>170021.25</v>
      </c>
      <c r="HX197" s="4">
        <f t="shared" ref="HX197:HX260" si="723">HO197</f>
        <v>20002.5</v>
      </c>
      <c r="HY197" s="4">
        <f>PARAMETRELER!$D$6</f>
        <v>20002.5</v>
      </c>
      <c r="HZ197" s="4">
        <f t="shared" ref="HZ197:HZ260" si="724">IF(HX197-HY197&gt;0,HX197-HY197,0)</f>
        <v>0</v>
      </c>
      <c r="IA197" s="4">
        <f>IF(HO197&lt;=PARAMETRELER!$D$6,0,HZ197*0.00759)</f>
        <v>0</v>
      </c>
      <c r="IB197" s="20">
        <f t="shared" si="655"/>
        <v>17002.125</v>
      </c>
      <c r="IC197" s="21">
        <f t="shared" si="656"/>
        <v>4100.5124999999998</v>
      </c>
      <c r="ID197" s="21">
        <f t="shared" si="657"/>
        <v>400.05</v>
      </c>
      <c r="IE197" s="22">
        <f t="shared" si="658"/>
        <v>24503.0625</v>
      </c>
      <c r="IF197" s="44">
        <f t="shared" si="659"/>
        <v>1000.125</v>
      </c>
      <c r="IG197" s="45">
        <f t="shared" si="660"/>
        <v>23502.9375</v>
      </c>
      <c r="II197" s="3">
        <v>195</v>
      </c>
      <c r="IJ197" s="3" t="str">
        <f t="shared" si="661"/>
        <v xml:space="preserve"> AD SOYAD 195</v>
      </c>
      <c r="IK197" s="4">
        <f t="shared" ref="IK197:IK260" si="725">CM197</f>
        <v>20002.5</v>
      </c>
      <c r="IL197" s="4">
        <f>PARAMETRELER!$D$4</f>
        <v>150018.75</v>
      </c>
      <c r="IM197" s="4">
        <f t="shared" ref="IM197:IM260" si="726">IF(IK197&lt;IL197,IK197,IL197)*0.14</f>
        <v>2800.3500000000004</v>
      </c>
      <c r="IN197" s="4">
        <f t="shared" ref="IN197:IN260" si="727">IF(IK197&lt;IL197,IK197,IL197)*0.01</f>
        <v>200.02500000000001</v>
      </c>
      <c r="IO197" s="4">
        <f t="shared" ref="IO197:IO260" si="728">IK197-IM197-IN197</f>
        <v>17002.125</v>
      </c>
      <c r="IP197" s="4" cm="1">
        <f t="array" ref="IP197">SUMPRODUCT(--(SUM(G197,AC197,AY197,BU197,CQ197,DM197,EI197,FE197,GA197,GW197,HS197,IO197)&gt;PARAMETRELER!$D$21:$D$24), (SUM(G197,AC197,AY197,BU197,CQ197,DM197,EI197,FE197,GA197,GW197,HS197,IO197)-PARAMETRELER!$D$21:$D$24), {0.15;0.05;0.07;0.08})-SUM($H$2,H197,AD197,AZ197,BV197,CR197,DN197,EJ197,FF197,GB197,GX197,HT197)</f>
        <v>3400.4249999999993</v>
      </c>
      <c r="IQ197" s="4">
        <f>PARAMETRELER!$D$19</f>
        <v>3400.4249999999993</v>
      </c>
      <c r="IR197" s="4">
        <f t="shared" ref="IR197:IR260" si="729">IS197+IO197</f>
        <v>204025.5</v>
      </c>
      <c r="IS197" s="4">
        <f t="shared" ref="IS197:IS260" si="730">HV197</f>
        <v>187023.375</v>
      </c>
      <c r="IT197" s="4">
        <f t="shared" ref="IT197:IT260" si="731">IK197</f>
        <v>20002.5</v>
      </c>
      <c r="IU197" s="4">
        <f>PARAMETRELER!$D$6</f>
        <v>20002.5</v>
      </c>
      <c r="IV197" s="4">
        <f t="shared" ref="IV197:IV260" si="732">IF(IT197-IU197&gt;0,IT197-IU197,0)</f>
        <v>0</v>
      </c>
      <c r="IW197" s="4">
        <f>IF(IK197&lt;=PARAMETRELER!$D$6,0,IV197*0.00759)</f>
        <v>0</v>
      </c>
      <c r="IX197" s="20">
        <f t="shared" si="662"/>
        <v>17002.125</v>
      </c>
      <c r="IY197" s="21">
        <f t="shared" si="663"/>
        <v>4100.5124999999998</v>
      </c>
      <c r="IZ197" s="21">
        <f t="shared" si="664"/>
        <v>400.05</v>
      </c>
      <c r="JA197" s="22">
        <f t="shared" si="665"/>
        <v>24503.0625</v>
      </c>
      <c r="JB197" s="44">
        <f t="shared" si="666"/>
        <v>1000.125</v>
      </c>
      <c r="JC197" s="45">
        <f t="shared" si="667"/>
        <v>23502.9375</v>
      </c>
    </row>
    <row r="198" spans="1:263" ht="15.6" x14ac:dyDescent="0.3">
      <c r="A198" s="2">
        <v>196</v>
      </c>
      <c r="B198" s="2" t="str">
        <f>'YILLIK MALİYET RAPORU'!B198</f>
        <v xml:space="preserve"> AD SOYAD 196</v>
      </c>
      <c r="C198" s="7">
        <f>'YILLIK MALİYET RAPORU'!C198</f>
        <v>20002.5</v>
      </c>
      <c r="D198" s="11">
        <f>PARAMETRELER!$D$4</f>
        <v>150018.75</v>
      </c>
      <c r="E198" s="7">
        <f t="shared" si="668"/>
        <v>2800.3500000000004</v>
      </c>
      <c r="F198" s="7">
        <f t="shared" si="669"/>
        <v>200.02500000000001</v>
      </c>
      <c r="G198" s="7">
        <f t="shared" si="670"/>
        <v>17002.125</v>
      </c>
      <c r="H198" s="7" cm="1">
        <f t="array" ref="H198">SUMPRODUCT(--(SUM(G198:G198)&gt;PARAMETRELER!$D$21:$D$24), (SUM(G198:G198)-PARAMETRELER!$D$21:$D$24), {0.15;0.05;0.07;0.08})-SUM($H$2:$H$2)</f>
        <v>2550.3187499999999</v>
      </c>
      <c r="I198" s="7">
        <f>PARAMETRELER!$D$8</f>
        <v>2550.3187499999999</v>
      </c>
      <c r="J198" s="7">
        <f t="shared" si="556"/>
        <v>17002.125</v>
      </c>
      <c r="K198" s="7">
        <v>0</v>
      </c>
      <c r="L198" s="7">
        <f t="shared" si="671"/>
        <v>20002.5</v>
      </c>
      <c r="M198" s="5">
        <f>PARAMETRELER!$D$6</f>
        <v>20002.5</v>
      </c>
      <c r="N198" s="7">
        <f t="shared" si="679"/>
        <v>0</v>
      </c>
      <c r="O198" s="7">
        <f>IF(C198&lt;=PARAMETRELER!$D$6,0,N198*0.00759)</f>
        <v>0</v>
      </c>
      <c r="P198" s="20">
        <f t="shared" si="672"/>
        <v>17002.125</v>
      </c>
      <c r="Q198" s="21">
        <f t="shared" si="673"/>
        <v>4100.5124999999998</v>
      </c>
      <c r="R198" s="21">
        <f t="shared" si="674"/>
        <v>400.05</v>
      </c>
      <c r="S198" s="20">
        <f t="shared" si="675"/>
        <v>24503.0625</v>
      </c>
      <c r="T198" s="44">
        <f t="shared" si="676"/>
        <v>1000.125</v>
      </c>
      <c r="U198" s="45">
        <f t="shared" si="557"/>
        <v>23502.9375</v>
      </c>
      <c r="W198" s="2">
        <v>196</v>
      </c>
      <c r="X198" s="2" t="str">
        <f t="shared" si="677"/>
        <v xml:space="preserve"> AD SOYAD 196</v>
      </c>
      <c r="Y198" s="7">
        <f t="shared" si="678"/>
        <v>20002.5</v>
      </c>
      <c r="Z198" s="11">
        <f>PARAMETRELER!$D$4</f>
        <v>150018.75</v>
      </c>
      <c r="AA198" s="7">
        <f t="shared" si="558"/>
        <v>2800.3500000000004</v>
      </c>
      <c r="AB198" s="7">
        <f t="shared" si="559"/>
        <v>200.02500000000001</v>
      </c>
      <c r="AC198" s="7">
        <f t="shared" si="560"/>
        <v>17002.125</v>
      </c>
      <c r="AD198" s="7" cm="1">
        <f t="array" ref="AD198">SUMPRODUCT(--(SUM(G198,AC198)&gt;PARAMETRELER!$D$21:$D$24), (SUM(G198,AC198)-PARAMETRELER!$D$21:$D$24), {0.15;0.05;0.07;0.08})-SUM($H$2,H198)</f>
        <v>2550.3187499999999</v>
      </c>
      <c r="AE198" s="7">
        <f>PARAMETRELER!$D$9</f>
        <v>2550.3187499999999</v>
      </c>
      <c r="AF198" s="7">
        <f t="shared" si="561"/>
        <v>34004.25</v>
      </c>
      <c r="AG198" s="7">
        <f t="shared" si="562"/>
        <v>17002.125</v>
      </c>
      <c r="AH198" s="7">
        <f t="shared" si="563"/>
        <v>20002.5</v>
      </c>
      <c r="AI198" s="5">
        <f>PARAMETRELER!$D$6</f>
        <v>20002.5</v>
      </c>
      <c r="AJ198" s="7">
        <f t="shared" si="680"/>
        <v>0</v>
      </c>
      <c r="AK198" s="7">
        <f>IF(Y198&lt;=PARAMETRELER!$D$6,0,AJ198*0.00759)</f>
        <v>0</v>
      </c>
      <c r="AL198" s="20">
        <f t="shared" si="564"/>
        <v>17002.125</v>
      </c>
      <c r="AM198" s="21">
        <f t="shared" si="565"/>
        <v>4100.5124999999998</v>
      </c>
      <c r="AN198" s="21">
        <f t="shared" si="566"/>
        <v>400.05</v>
      </c>
      <c r="AO198" s="20">
        <f t="shared" si="567"/>
        <v>24503.0625</v>
      </c>
      <c r="AP198" s="44">
        <f t="shared" si="568"/>
        <v>1000.125</v>
      </c>
      <c r="AQ198" s="45">
        <f t="shared" si="569"/>
        <v>23502.9375</v>
      </c>
      <c r="AS198" s="2">
        <v>196</v>
      </c>
      <c r="AT198" s="2" t="str">
        <f t="shared" si="570"/>
        <v xml:space="preserve"> AD SOYAD 196</v>
      </c>
      <c r="AU198" s="7">
        <f t="shared" si="571"/>
        <v>20002.5</v>
      </c>
      <c r="AV198" s="11">
        <f>PARAMETRELER!$D$4</f>
        <v>150018.75</v>
      </c>
      <c r="AW198" s="7">
        <f t="shared" si="572"/>
        <v>2800.3500000000004</v>
      </c>
      <c r="AX198" s="7">
        <f t="shared" si="573"/>
        <v>200.02500000000001</v>
      </c>
      <c r="AY198" s="7">
        <f t="shared" si="574"/>
        <v>17002.125</v>
      </c>
      <c r="AZ198" s="7" cm="1">
        <f t="array" ref="AZ198">SUMPRODUCT(--(SUM(G198,AC198,AY198)&gt;PARAMETRELER!$D$21:$D$24), (SUM(G198,AC198,AY198)-PARAMETRELER!$D$21:$D$24), {0.15;0.05;0.07;0.08})-SUM($H$2,H198,AD198)</f>
        <v>2550.3187499999995</v>
      </c>
      <c r="BA198" s="7">
        <f>PARAMETRELER!$D$10</f>
        <v>2550.3187499999995</v>
      </c>
      <c r="BB198" s="7">
        <f t="shared" si="575"/>
        <v>51006.375</v>
      </c>
      <c r="BC198" s="7">
        <f t="shared" si="576"/>
        <v>34004.25</v>
      </c>
      <c r="BD198" s="7">
        <f t="shared" si="577"/>
        <v>20002.5</v>
      </c>
      <c r="BE198" s="5">
        <f>PARAMETRELER!$D$6</f>
        <v>20002.5</v>
      </c>
      <c r="BF198" s="7">
        <f t="shared" si="681"/>
        <v>0</v>
      </c>
      <c r="BG198" s="7">
        <f>IF(AU198&lt;=PARAMETRELER!$D$6,0,BF198*0.00759)</f>
        <v>0</v>
      </c>
      <c r="BH198" s="20">
        <f t="shared" si="578"/>
        <v>17002.125</v>
      </c>
      <c r="BI198" s="21">
        <f t="shared" si="579"/>
        <v>4100.5124999999998</v>
      </c>
      <c r="BJ198" s="21">
        <f t="shared" si="580"/>
        <v>400.05</v>
      </c>
      <c r="BK198" s="20">
        <f t="shared" si="581"/>
        <v>24503.0625</v>
      </c>
      <c r="BL198" s="44">
        <f t="shared" si="582"/>
        <v>1000.125</v>
      </c>
      <c r="BM198" s="45">
        <f t="shared" si="583"/>
        <v>23502.9375</v>
      </c>
      <c r="BO198" s="2">
        <v>196</v>
      </c>
      <c r="BP198" s="2" t="str">
        <f t="shared" si="584"/>
        <v xml:space="preserve"> AD SOYAD 196</v>
      </c>
      <c r="BQ198" s="7">
        <f t="shared" si="585"/>
        <v>20002.5</v>
      </c>
      <c r="BR198" s="11">
        <f>PARAMETRELER!$D$4</f>
        <v>150018.75</v>
      </c>
      <c r="BS198" s="7">
        <f t="shared" si="586"/>
        <v>2800.3500000000004</v>
      </c>
      <c r="BT198" s="7">
        <f t="shared" si="587"/>
        <v>200.02500000000001</v>
      </c>
      <c r="BU198" s="7">
        <f t="shared" si="588"/>
        <v>17002.125</v>
      </c>
      <c r="BV198" s="7" cm="1">
        <f t="array" ref="BV198">SUMPRODUCT(--(SUM(G198,AC198,AY198,BU198)&gt;PARAMETRELER!$D$21:$D$24), (SUM(G198,AC198,AY198,BU198)-PARAMETRELER!$D$21:$D$24), {0.15;0.05;0.07;0.08})-SUM($H$2,H198,AD198,AZ198)</f>
        <v>2550.3187500000004</v>
      </c>
      <c r="BW198" s="7">
        <f>PARAMETRELER!$D$11</f>
        <v>2550.3187500000004</v>
      </c>
      <c r="BX198" s="7">
        <f t="shared" si="589"/>
        <v>68008.5</v>
      </c>
      <c r="BY198" s="7">
        <f t="shared" si="590"/>
        <v>51006.375</v>
      </c>
      <c r="BZ198" s="7">
        <f t="shared" si="591"/>
        <v>20002.5</v>
      </c>
      <c r="CA198" s="5">
        <f>PARAMETRELER!$D$6</f>
        <v>20002.5</v>
      </c>
      <c r="CB198" s="7">
        <f t="shared" si="682"/>
        <v>0</v>
      </c>
      <c r="CC198" s="7">
        <f>IF(BQ198&lt;=PARAMETRELER!$D$6,0,CB198*0.00759)</f>
        <v>0</v>
      </c>
      <c r="CD198" s="20">
        <f t="shared" si="592"/>
        <v>17002.125</v>
      </c>
      <c r="CE198" s="21">
        <f t="shared" si="593"/>
        <v>4100.5124999999998</v>
      </c>
      <c r="CF198" s="21">
        <f t="shared" si="594"/>
        <v>400.05</v>
      </c>
      <c r="CG198" s="20">
        <f t="shared" si="595"/>
        <v>24503.0625</v>
      </c>
      <c r="CH198" s="44">
        <f t="shared" si="596"/>
        <v>1000.125</v>
      </c>
      <c r="CI198" s="45">
        <f t="shared" si="597"/>
        <v>23502.9375</v>
      </c>
      <c r="CK198" s="2">
        <v>196</v>
      </c>
      <c r="CL198" s="2" t="str">
        <f t="shared" si="598"/>
        <v xml:space="preserve"> AD SOYAD 196</v>
      </c>
      <c r="CM198" s="7">
        <f t="shared" si="599"/>
        <v>20002.5</v>
      </c>
      <c r="CN198" s="11">
        <f>PARAMETRELER!$D$4</f>
        <v>150018.75</v>
      </c>
      <c r="CO198" s="7">
        <f t="shared" si="600"/>
        <v>2800.3500000000004</v>
      </c>
      <c r="CP198" s="7">
        <f t="shared" si="601"/>
        <v>200.02500000000001</v>
      </c>
      <c r="CQ198" s="7">
        <f t="shared" si="602"/>
        <v>17002.125</v>
      </c>
      <c r="CR198" s="7" cm="1">
        <f t="array" ref="CR198">SUMPRODUCT(--(SUM(G198,AC198,AY198,BU198,CQ198)&gt;PARAMETRELER!$D$21:$D$24), (SUM(G198,AC198,AY198,BU198,CQ198)-PARAMETRELER!$D$21:$D$24), {0.15;0.05;0.07;0.08})-SUM($H$2,H198,AD198,AZ198,BV198)</f>
        <v>2550.3187500000004</v>
      </c>
      <c r="CS198" s="7">
        <f>PARAMETRELER!$D$12</f>
        <v>2550.3187500000004</v>
      </c>
      <c r="CT198" s="7">
        <f t="shared" si="603"/>
        <v>85010.625</v>
      </c>
      <c r="CU198" s="7">
        <f t="shared" si="604"/>
        <v>68008.5</v>
      </c>
      <c r="CV198" s="7">
        <f t="shared" si="605"/>
        <v>20002.5</v>
      </c>
      <c r="CW198" s="5">
        <f>PARAMETRELER!$D$6</f>
        <v>20002.5</v>
      </c>
      <c r="CX198" s="7">
        <f t="shared" si="683"/>
        <v>0</v>
      </c>
      <c r="CY198" s="7">
        <f>IF(CM198&lt;=PARAMETRELER!$D$6,0,CX198*0.00759)</f>
        <v>0</v>
      </c>
      <c r="CZ198" s="20">
        <f t="shared" si="606"/>
        <v>17002.125</v>
      </c>
      <c r="DA198" s="21">
        <f t="shared" si="607"/>
        <v>4100.5124999999998</v>
      </c>
      <c r="DB198" s="21">
        <f t="shared" si="608"/>
        <v>400.05</v>
      </c>
      <c r="DC198" s="20">
        <f t="shared" si="609"/>
        <v>24503.0625</v>
      </c>
      <c r="DD198" s="44">
        <f t="shared" si="610"/>
        <v>1000.125</v>
      </c>
      <c r="DE198" s="45">
        <f t="shared" si="611"/>
        <v>23502.9375</v>
      </c>
      <c r="DG198" s="2">
        <v>196</v>
      </c>
      <c r="DH198" s="2" t="str">
        <f t="shared" si="612"/>
        <v xml:space="preserve"> AD SOYAD 196</v>
      </c>
      <c r="DI198" s="7">
        <f t="shared" si="613"/>
        <v>20002.5</v>
      </c>
      <c r="DJ198" s="11">
        <f>PARAMETRELER!$D$4</f>
        <v>150018.75</v>
      </c>
      <c r="DK198" s="7">
        <f t="shared" si="614"/>
        <v>2800.3500000000004</v>
      </c>
      <c r="DL198" s="7">
        <f t="shared" si="615"/>
        <v>200.02500000000001</v>
      </c>
      <c r="DM198" s="7">
        <f t="shared" si="616"/>
        <v>17002.125</v>
      </c>
      <c r="DN198" s="7" cm="1">
        <f t="array" ref="DN198">SUMPRODUCT(--(SUM(G198,AC198,AY198,BU198,CQ198,DM198)&gt;PARAMETRELER!$D$21:$D$24), (SUM(G198,AC198,AY198,BU198,CQ198,DM198)-PARAMETRELER!$D$21:$D$24), {0.15;0.05;0.07;0.08})-SUM($H$2,H198,AD198,AZ198,BV198,CR198)</f>
        <v>2550.3187499999985</v>
      </c>
      <c r="DO198" s="7">
        <f>PARAMETRELER!$D$13</f>
        <v>2550.3187499999985</v>
      </c>
      <c r="DP198" s="7">
        <f t="shared" si="617"/>
        <v>102012.75</v>
      </c>
      <c r="DQ198" s="7">
        <f t="shared" si="618"/>
        <v>85010.625</v>
      </c>
      <c r="DR198" s="7">
        <f t="shared" si="619"/>
        <v>20002.5</v>
      </c>
      <c r="DS198" s="5">
        <f>PARAMETRELER!$D$6</f>
        <v>20002.5</v>
      </c>
      <c r="DT198" s="7">
        <f t="shared" si="684"/>
        <v>0</v>
      </c>
      <c r="DU198" s="7">
        <f>IF(DI198&lt;=PARAMETRELER!$D$6,0,DT198*0.00759)</f>
        <v>0</v>
      </c>
      <c r="DV198" s="20">
        <f t="shared" si="620"/>
        <v>17002.125</v>
      </c>
      <c r="DW198" s="21">
        <f t="shared" si="621"/>
        <v>4100.5124999999998</v>
      </c>
      <c r="DX198" s="21">
        <f t="shared" si="622"/>
        <v>400.05</v>
      </c>
      <c r="DY198" s="20">
        <f t="shared" si="623"/>
        <v>24503.0625</v>
      </c>
      <c r="DZ198" s="44">
        <f t="shared" si="624"/>
        <v>1000.125</v>
      </c>
      <c r="EA198" s="45">
        <f t="shared" si="625"/>
        <v>23502.9375</v>
      </c>
      <c r="EC198" s="2">
        <v>196</v>
      </c>
      <c r="ED198" s="2" t="str">
        <f t="shared" si="626"/>
        <v xml:space="preserve"> AD SOYAD 196</v>
      </c>
      <c r="EE198" s="7">
        <f t="shared" si="685"/>
        <v>20002.5</v>
      </c>
      <c r="EF198" s="11">
        <f>PARAMETRELER!$D$4</f>
        <v>150018.75</v>
      </c>
      <c r="EG198" s="7">
        <f t="shared" si="686"/>
        <v>2800.3500000000004</v>
      </c>
      <c r="EH198" s="7">
        <f t="shared" si="687"/>
        <v>200.02500000000001</v>
      </c>
      <c r="EI198" s="7">
        <f t="shared" si="688"/>
        <v>17002.125</v>
      </c>
      <c r="EJ198" s="7" cm="1">
        <f t="array" ref="EJ198">SUMPRODUCT(--(SUM(G198,AC198,AY198,BU198,CQ198,DM198,EI198)&gt;PARAMETRELER!$D$21:$D$24), (SUM(G198,AC198,AY198,BU198,CQ198,DM198,EI198)-PARAMETRELER!$D$21:$D$24), {0.15;0.05;0.07;0.08})-SUM($H$2,H198,AD198,AZ198,BV198,CR198,DN198)</f>
        <v>3001.0625000000036</v>
      </c>
      <c r="EK198" s="7">
        <f>PARAMETRELER!$D$14</f>
        <v>3001.0625000000036</v>
      </c>
      <c r="EL198" s="7">
        <f t="shared" si="689"/>
        <v>119014.875</v>
      </c>
      <c r="EM198" s="7">
        <f t="shared" si="690"/>
        <v>102012.75</v>
      </c>
      <c r="EN198" s="7">
        <f t="shared" si="691"/>
        <v>20002.5</v>
      </c>
      <c r="EO198" s="5">
        <f>PARAMETRELER!$D$6</f>
        <v>20002.5</v>
      </c>
      <c r="EP198" s="7">
        <f t="shared" si="692"/>
        <v>0</v>
      </c>
      <c r="EQ198" s="7">
        <f>IF(EE198&lt;=PARAMETRELER!$D$6,0,EP198*0.00759)</f>
        <v>0</v>
      </c>
      <c r="ER198" s="20">
        <f t="shared" si="627"/>
        <v>17002.125</v>
      </c>
      <c r="ES198" s="21">
        <f t="shared" si="628"/>
        <v>4100.5124999999998</v>
      </c>
      <c r="ET198" s="21">
        <f t="shared" si="629"/>
        <v>400.05</v>
      </c>
      <c r="EU198" s="20">
        <f t="shared" si="630"/>
        <v>24503.0625</v>
      </c>
      <c r="EV198" s="44">
        <f t="shared" si="631"/>
        <v>1000.125</v>
      </c>
      <c r="EW198" s="45">
        <f t="shared" si="632"/>
        <v>23502.9375</v>
      </c>
      <c r="EY198" s="2">
        <v>196</v>
      </c>
      <c r="EZ198" s="2" t="str">
        <f t="shared" si="633"/>
        <v xml:space="preserve"> AD SOYAD 196</v>
      </c>
      <c r="FA198" s="7">
        <f t="shared" si="693"/>
        <v>20002.5</v>
      </c>
      <c r="FB198" s="11">
        <f>PARAMETRELER!$D$4</f>
        <v>150018.75</v>
      </c>
      <c r="FC198" s="7">
        <f t="shared" si="694"/>
        <v>2800.3500000000004</v>
      </c>
      <c r="FD198" s="7">
        <f t="shared" si="695"/>
        <v>200.02500000000001</v>
      </c>
      <c r="FE198" s="7">
        <f t="shared" si="696"/>
        <v>17002.125</v>
      </c>
      <c r="FF198" s="7" cm="1">
        <f t="array" ref="FF198">SUMPRODUCT(--(SUM(G198,AC198,AY198,BU198,CQ198,DM198,EI198,FE198)&gt;PARAMETRELER!$D$21:$D$24), (SUM(G198,AC198,AY198,BU198,CQ198,DM198,EI198,FE198)-PARAMETRELER!$D$21:$D$24), {0.15;0.05;0.07;0.08})-SUM($H$2,H198,AD198,AZ198,BV198,CR198,DN198,EJ198)</f>
        <v>3400.4249999999956</v>
      </c>
      <c r="FG198" s="7">
        <f>PARAMETRELER!$D$15</f>
        <v>3400.4249999999956</v>
      </c>
      <c r="FH198" s="7">
        <f t="shared" si="697"/>
        <v>136017</v>
      </c>
      <c r="FI198" s="7">
        <f t="shared" si="698"/>
        <v>119014.875</v>
      </c>
      <c r="FJ198" s="7">
        <f t="shared" si="699"/>
        <v>20002.5</v>
      </c>
      <c r="FK198" s="5">
        <f>PARAMETRELER!$D$6</f>
        <v>20002.5</v>
      </c>
      <c r="FL198" s="7">
        <f t="shared" si="700"/>
        <v>0</v>
      </c>
      <c r="FM198" s="7">
        <f>IF(FA198&lt;=PARAMETRELER!$D$6,0,FL198*0.00759)</f>
        <v>0</v>
      </c>
      <c r="FN198" s="20">
        <f t="shared" si="634"/>
        <v>17002.125</v>
      </c>
      <c r="FO198" s="21">
        <f t="shared" si="635"/>
        <v>4100.5124999999998</v>
      </c>
      <c r="FP198" s="21">
        <f t="shared" si="636"/>
        <v>400.05</v>
      </c>
      <c r="FQ198" s="20">
        <f t="shared" si="637"/>
        <v>24503.0625</v>
      </c>
      <c r="FR198" s="44">
        <f t="shared" si="638"/>
        <v>1000.125</v>
      </c>
      <c r="FS198" s="45">
        <f t="shared" si="639"/>
        <v>23502.9375</v>
      </c>
      <c r="FU198" s="2">
        <v>196</v>
      </c>
      <c r="FV198" s="2" t="str">
        <f t="shared" si="640"/>
        <v xml:space="preserve"> AD SOYAD 196</v>
      </c>
      <c r="FW198" s="7">
        <f t="shared" si="701"/>
        <v>20002.5</v>
      </c>
      <c r="FX198" s="11">
        <f>PARAMETRELER!$D$4</f>
        <v>150018.75</v>
      </c>
      <c r="FY198" s="7">
        <f t="shared" si="702"/>
        <v>2800.3500000000004</v>
      </c>
      <c r="FZ198" s="7">
        <f t="shared" si="703"/>
        <v>200.02500000000001</v>
      </c>
      <c r="GA198" s="7">
        <f t="shared" si="704"/>
        <v>17002.125</v>
      </c>
      <c r="GB198" s="7" cm="1">
        <f t="array" ref="GB198">SUMPRODUCT(--(SUM(G198,AC198,AY198,BU198,CQ198,DM198,EI198,FE198,GA198)&gt;PARAMETRELER!$D$21:$D$24), (SUM(G198,AC198,AY198,BU198,CQ198,DM198,EI198,FE198,GA198)-PARAMETRELER!$D$21:$D$24), {0.15;0.05;0.07;0.08})-SUM($H$2,H198,AD198,AZ198,BV198,CR198,DN198,EJ198,FF198)</f>
        <v>3400.4249999999993</v>
      </c>
      <c r="GC198" s="7">
        <f>PARAMETRELER!$D$16</f>
        <v>3400.4249999999993</v>
      </c>
      <c r="GD198" s="7">
        <f t="shared" si="705"/>
        <v>153019.125</v>
      </c>
      <c r="GE198" s="7">
        <f t="shared" si="706"/>
        <v>136017</v>
      </c>
      <c r="GF198" s="7">
        <f t="shared" si="707"/>
        <v>20002.5</v>
      </c>
      <c r="GG198" s="5">
        <f>PARAMETRELER!$D$6</f>
        <v>20002.5</v>
      </c>
      <c r="GH198" s="7">
        <f t="shared" si="708"/>
        <v>0</v>
      </c>
      <c r="GI198" s="7">
        <f>IF(FW198&lt;=PARAMETRELER!$D$6,0,GH198*0.00759)</f>
        <v>0</v>
      </c>
      <c r="GJ198" s="20">
        <f t="shared" si="641"/>
        <v>17002.125</v>
      </c>
      <c r="GK198" s="21">
        <f t="shared" si="642"/>
        <v>4100.5124999999998</v>
      </c>
      <c r="GL198" s="21">
        <f t="shared" si="643"/>
        <v>400.05</v>
      </c>
      <c r="GM198" s="20">
        <f t="shared" si="644"/>
        <v>24503.0625</v>
      </c>
      <c r="GN198" s="44">
        <f t="shared" si="645"/>
        <v>1000.125</v>
      </c>
      <c r="GO198" s="45">
        <f t="shared" si="646"/>
        <v>23502.9375</v>
      </c>
      <c r="GQ198" s="2">
        <v>196</v>
      </c>
      <c r="GR198" s="2" t="str">
        <f t="shared" si="647"/>
        <v xml:space="preserve"> AD SOYAD 196</v>
      </c>
      <c r="GS198" s="7">
        <f t="shared" si="709"/>
        <v>20002.5</v>
      </c>
      <c r="GT198" s="11">
        <f>PARAMETRELER!$D$4</f>
        <v>150018.75</v>
      </c>
      <c r="GU198" s="7">
        <f t="shared" si="710"/>
        <v>2800.3500000000004</v>
      </c>
      <c r="GV198" s="7">
        <f t="shared" si="711"/>
        <v>200.02500000000001</v>
      </c>
      <c r="GW198" s="7">
        <f t="shared" si="712"/>
        <v>17002.125</v>
      </c>
      <c r="GX198" s="7" cm="1">
        <f t="array" ref="GX198">SUMPRODUCT(--(SUM(G198,AC198,AY198,BU198,CQ198,DM198,EI198,FE198,GA198,GW198)&gt;PARAMETRELER!$D$21:$D$24), (SUM(G198,AC198,AY198,BU198,CQ198,DM198,EI198,FE198,GA198,GW198)-PARAMETRELER!$D$21:$D$24), {0.15;0.05;0.07;0.08})-SUM($H$2,H198,AD198,AZ198,BV198,CR198,DN198,EJ198,FF198,GB198)</f>
        <v>3400.4250000000029</v>
      </c>
      <c r="GY198" s="7">
        <f>PARAMETRELER!$D$17</f>
        <v>3400.4250000000029</v>
      </c>
      <c r="GZ198" s="7">
        <f t="shared" si="713"/>
        <v>170021.25</v>
      </c>
      <c r="HA198" s="7">
        <f t="shared" si="714"/>
        <v>153019.125</v>
      </c>
      <c r="HB198" s="7">
        <f t="shared" si="715"/>
        <v>20002.5</v>
      </c>
      <c r="HC198" s="5">
        <f>PARAMETRELER!$D$6</f>
        <v>20002.5</v>
      </c>
      <c r="HD198" s="7">
        <f t="shared" si="716"/>
        <v>0</v>
      </c>
      <c r="HE198" s="7">
        <f>IF(GS198&lt;=PARAMETRELER!$D$6,0,HD198*0.00759)</f>
        <v>0</v>
      </c>
      <c r="HF198" s="20">
        <f t="shared" si="648"/>
        <v>17002.125</v>
      </c>
      <c r="HG198" s="21">
        <f t="shared" si="649"/>
        <v>4100.5124999999998</v>
      </c>
      <c r="HH198" s="21">
        <f t="shared" si="650"/>
        <v>400.05</v>
      </c>
      <c r="HI198" s="20">
        <f t="shared" si="651"/>
        <v>24503.0625</v>
      </c>
      <c r="HJ198" s="44">
        <f t="shared" si="652"/>
        <v>1000.125</v>
      </c>
      <c r="HK198" s="45">
        <f t="shared" si="653"/>
        <v>23502.9375</v>
      </c>
      <c r="HM198" s="2">
        <v>196</v>
      </c>
      <c r="HN198" s="2" t="str">
        <f t="shared" si="654"/>
        <v xml:space="preserve"> AD SOYAD 196</v>
      </c>
      <c r="HO198" s="7">
        <f t="shared" si="717"/>
        <v>20002.5</v>
      </c>
      <c r="HP198" s="11">
        <f>PARAMETRELER!$D$4</f>
        <v>150018.75</v>
      </c>
      <c r="HQ198" s="7">
        <f t="shared" si="718"/>
        <v>2800.3500000000004</v>
      </c>
      <c r="HR198" s="7">
        <f t="shared" si="719"/>
        <v>200.02500000000001</v>
      </c>
      <c r="HS198" s="7">
        <f t="shared" si="720"/>
        <v>17002.125</v>
      </c>
      <c r="HT198" s="7" cm="1">
        <f t="array" ref="HT198">SUMPRODUCT(--(SUM(G198,AC198,AY198,BU198,CQ198,DM198,EI198,FE198,GA198,GW198,HS198)&gt;PARAMETRELER!$D$21:$D$24), (SUM(G198,AC198,AY198,BU198,CQ198,DM198,EI198,FE198,GA198,GW198,HS198)-PARAMETRELER!$D$21:$D$24), {0.15;0.05;0.07;0.08})-SUM($H$2,H198,AD198,AZ198,BV198,CR198,DN198,EJ198,FF198,GB198,GX198)</f>
        <v>3400.4249999999993</v>
      </c>
      <c r="HU198" s="7">
        <f>PARAMETRELER!$D$18</f>
        <v>3400.4249999999993</v>
      </c>
      <c r="HV198" s="7">
        <f t="shared" si="721"/>
        <v>187023.375</v>
      </c>
      <c r="HW198" s="7">
        <f t="shared" si="722"/>
        <v>170021.25</v>
      </c>
      <c r="HX198" s="7">
        <f t="shared" si="723"/>
        <v>20002.5</v>
      </c>
      <c r="HY198" s="5">
        <f>PARAMETRELER!$D$6</f>
        <v>20002.5</v>
      </c>
      <c r="HZ198" s="7">
        <f t="shared" si="724"/>
        <v>0</v>
      </c>
      <c r="IA198" s="7">
        <f>IF(HO198&lt;=PARAMETRELER!$D$6,0,HZ198*0.00759)</f>
        <v>0</v>
      </c>
      <c r="IB198" s="20">
        <f t="shared" si="655"/>
        <v>17002.125</v>
      </c>
      <c r="IC198" s="21">
        <f t="shared" si="656"/>
        <v>4100.5124999999998</v>
      </c>
      <c r="ID198" s="21">
        <f t="shared" si="657"/>
        <v>400.05</v>
      </c>
      <c r="IE198" s="20">
        <f t="shared" si="658"/>
        <v>24503.0625</v>
      </c>
      <c r="IF198" s="44">
        <f t="shared" si="659"/>
        <v>1000.125</v>
      </c>
      <c r="IG198" s="45">
        <f t="shared" si="660"/>
        <v>23502.9375</v>
      </c>
      <c r="II198" s="2">
        <v>196</v>
      </c>
      <c r="IJ198" s="2" t="str">
        <f t="shared" si="661"/>
        <v xml:space="preserve"> AD SOYAD 196</v>
      </c>
      <c r="IK198" s="7">
        <f t="shared" si="725"/>
        <v>20002.5</v>
      </c>
      <c r="IL198" s="11">
        <f>PARAMETRELER!$D$4</f>
        <v>150018.75</v>
      </c>
      <c r="IM198" s="7">
        <f t="shared" si="726"/>
        <v>2800.3500000000004</v>
      </c>
      <c r="IN198" s="7">
        <f t="shared" si="727"/>
        <v>200.02500000000001</v>
      </c>
      <c r="IO198" s="7">
        <f t="shared" si="728"/>
        <v>17002.125</v>
      </c>
      <c r="IP198" s="7" cm="1">
        <f t="array" ref="IP198">SUMPRODUCT(--(SUM(G198,AC198,AY198,BU198,CQ198,DM198,EI198,FE198,GA198,GW198,HS198,IO198)&gt;PARAMETRELER!$D$21:$D$24), (SUM(G198,AC198,AY198,BU198,CQ198,DM198,EI198,FE198,GA198,GW198,HS198,IO198)-PARAMETRELER!$D$21:$D$24), {0.15;0.05;0.07;0.08})-SUM($H$2,H198,AD198,AZ198,BV198,CR198,DN198,EJ198,FF198,GB198,GX198,HT198)</f>
        <v>3400.4249999999993</v>
      </c>
      <c r="IQ198" s="7">
        <f>PARAMETRELER!$D$19</f>
        <v>3400.4249999999993</v>
      </c>
      <c r="IR198" s="7">
        <f t="shared" si="729"/>
        <v>204025.5</v>
      </c>
      <c r="IS198" s="7">
        <f t="shared" si="730"/>
        <v>187023.375</v>
      </c>
      <c r="IT198" s="7">
        <f t="shared" si="731"/>
        <v>20002.5</v>
      </c>
      <c r="IU198" s="5">
        <f>PARAMETRELER!$D$6</f>
        <v>20002.5</v>
      </c>
      <c r="IV198" s="7">
        <f t="shared" si="732"/>
        <v>0</v>
      </c>
      <c r="IW198" s="7">
        <f>IF(IK198&lt;=PARAMETRELER!$D$6,0,IV198*0.00759)</f>
        <v>0</v>
      </c>
      <c r="IX198" s="20">
        <f t="shared" si="662"/>
        <v>17002.125</v>
      </c>
      <c r="IY198" s="21">
        <f t="shared" si="663"/>
        <v>4100.5124999999998</v>
      </c>
      <c r="IZ198" s="21">
        <f t="shared" si="664"/>
        <v>400.05</v>
      </c>
      <c r="JA198" s="20">
        <f t="shared" si="665"/>
        <v>24503.0625</v>
      </c>
      <c r="JB198" s="44">
        <f t="shared" si="666"/>
        <v>1000.125</v>
      </c>
      <c r="JC198" s="45">
        <f t="shared" si="667"/>
        <v>23502.9375</v>
      </c>
    </row>
    <row r="199" spans="1:263" ht="15.6" x14ac:dyDescent="0.3">
      <c r="A199" s="3">
        <v>197</v>
      </c>
      <c r="B199" s="3" t="str">
        <f>'YILLIK MALİYET RAPORU'!B199</f>
        <v xml:space="preserve"> AD SOYAD 197</v>
      </c>
      <c r="C199" s="4">
        <f>'YILLIK MALİYET RAPORU'!C199</f>
        <v>20002.5</v>
      </c>
      <c r="D199" s="4">
        <f>PARAMETRELER!$D$4</f>
        <v>150018.75</v>
      </c>
      <c r="E199" s="4">
        <f t="shared" si="668"/>
        <v>2800.3500000000004</v>
      </c>
      <c r="F199" s="4">
        <f t="shared" si="669"/>
        <v>200.02500000000001</v>
      </c>
      <c r="G199" s="4">
        <f t="shared" si="670"/>
        <v>17002.125</v>
      </c>
      <c r="H199" s="4" cm="1">
        <f t="array" ref="H199">SUMPRODUCT(--(SUM(G199:G199)&gt;PARAMETRELER!$D$21:$D$24), (SUM(G199:G199)-PARAMETRELER!$D$21:$D$24), {0.15;0.05;0.07;0.08})-SUM($H$2:$H$2)</f>
        <v>2550.3187499999999</v>
      </c>
      <c r="I199" s="4">
        <f>PARAMETRELER!$D$8</f>
        <v>2550.3187499999999</v>
      </c>
      <c r="J199" s="4">
        <f t="shared" si="556"/>
        <v>17002.125</v>
      </c>
      <c r="K199" s="4">
        <v>0</v>
      </c>
      <c r="L199" s="4">
        <f t="shared" si="671"/>
        <v>20002.5</v>
      </c>
      <c r="M199" s="4">
        <f>PARAMETRELER!$D$6</f>
        <v>20002.5</v>
      </c>
      <c r="N199" s="4">
        <f t="shared" si="679"/>
        <v>0</v>
      </c>
      <c r="O199" s="4">
        <f>IF(C199&lt;=PARAMETRELER!$D$6,0,N199*0.00759)</f>
        <v>0</v>
      </c>
      <c r="P199" s="20">
        <f t="shared" si="672"/>
        <v>17002.125</v>
      </c>
      <c r="Q199" s="21">
        <f t="shared" si="673"/>
        <v>4100.5124999999998</v>
      </c>
      <c r="R199" s="21">
        <f t="shared" si="674"/>
        <v>400.05</v>
      </c>
      <c r="S199" s="22">
        <f t="shared" si="675"/>
        <v>24503.0625</v>
      </c>
      <c r="T199" s="44">
        <f t="shared" si="676"/>
        <v>1000.125</v>
      </c>
      <c r="U199" s="45">
        <f t="shared" si="557"/>
        <v>23502.9375</v>
      </c>
      <c r="W199" s="3">
        <v>197</v>
      </c>
      <c r="X199" s="3" t="str">
        <f t="shared" si="677"/>
        <v xml:space="preserve"> AD SOYAD 197</v>
      </c>
      <c r="Y199" s="4">
        <f t="shared" si="678"/>
        <v>20002.5</v>
      </c>
      <c r="Z199" s="4">
        <f>PARAMETRELER!$D$4</f>
        <v>150018.75</v>
      </c>
      <c r="AA199" s="4">
        <f t="shared" si="558"/>
        <v>2800.3500000000004</v>
      </c>
      <c r="AB199" s="4">
        <f t="shared" si="559"/>
        <v>200.02500000000001</v>
      </c>
      <c r="AC199" s="4">
        <f t="shared" si="560"/>
        <v>17002.125</v>
      </c>
      <c r="AD199" s="4" cm="1">
        <f t="array" ref="AD199">SUMPRODUCT(--(SUM(G199,AC199)&gt;PARAMETRELER!$D$21:$D$24), (SUM(G199,AC199)-PARAMETRELER!$D$21:$D$24), {0.15;0.05;0.07;0.08})-SUM($H$2,H199)</f>
        <v>2550.3187499999999</v>
      </c>
      <c r="AE199" s="4">
        <f>PARAMETRELER!$D$9</f>
        <v>2550.3187499999999</v>
      </c>
      <c r="AF199" s="4">
        <f t="shared" si="561"/>
        <v>34004.25</v>
      </c>
      <c r="AG199" s="4">
        <f t="shared" si="562"/>
        <v>17002.125</v>
      </c>
      <c r="AH199" s="4">
        <f t="shared" si="563"/>
        <v>20002.5</v>
      </c>
      <c r="AI199" s="4">
        <f>PARAMETRELER!$D$6</f>
        <v>20002.5</v>
      </c>
      <c r="AJ199" s="4">
        <f t="shared" si="680"/>
        <v>0</v>
      </c>
      <c r="AK199" s="4">
        <f>IF(Y199&lt;=PARAMETRELER!$D$6,0,AJ199*0.00759)</f>
        <v>0</v>
      </c>
      <c r="AL199" s="20">
        <f t="shared" si="564"/>
        <v>17002.125</v>
      </c>
      <c r="AM199" s="21">
        <f t="shared" si="565"/>
        <v>4100.5124999999998</v>
      </c>
      <c r="AN199" s="21">
        <f t="shared" si="566"/>
        <v>400.05</v>
      </c>
      <c r="AO199" s="22">
        <f t="shared" si="567"/>
        <v>24503.0625</v>
      </c>
      <c r="AP199" s="44">
        <f t="shared" si="568"/>
        <v>1000.125</v>
      </c>
      <c r="AQ199" s="45">
        <f t="shared" si="569"/>
        <v>23502.9375</v>
      </c>
      <c r="AS199" s="3">
        <v>197</v>
      </c>
      <c r="AT199" s="3" t="str">
        <f t="shared" si="570"/>
        <v xml:space="preserve"> AD SOYAD 197</v>
      </c>
      <c r="AU199" s="4">
        <f t="shared" si="571"/>
        <v>20002.5</v>
      </c>
      <c r="AV199" s="4">
        <f>PARAMETRELER!$D$4</f>
        <v>150018.75</v>
      </c>
      <c r="AW199" s="4">
        <f t="shared" si="572"/>
        <v>2800.3500000000004</v>
      </c>
      <c r="AX199" s="4">
        <f t="shared" si="573"/>
        <v>200.02500000000001</v>
      </c>
      <c r="AY199" s="4">
        <f t="shared" si="574"/>
        <v>17002.125</v>
      </c>
      <c r="AZ199" s="4" cm="1">
        <f t="array" ref="AZ199">SUMPRODUCT(--(SUM(G199,AC199,AY199)&gt;PARAMETRELER!$D$21:$D$24), (SUM(G199,AC199,AY199)-PARAMETRELER!$D$21:$D$24), {0.15;0.05;0.07;0.08})-SUM($H$2,H199,AD199)</f>
        <v>2550.3187499999995</v>
      </c>
      <c r="BA199" s="4">
        <f>PARAMETRELER!$D$10</f>
        <v>2550.3187499999995</v>
      </c>
      <c r="BB199" s="4">
        <f t="shared" si="575"/>
        <v>51006.375</v>
      </c>
      <c r="BC199" s="4">
        <f t="shared" si="576"/>
        <v>34004.25</v>
      </c>
      <c r="BD199" s="4">
        <f t="shared" si="577"/>
        <v>20002.5</v>
      </c>
      <c r="BE199" s="4">
        <f>PARAMETRELER!$D$6</f>
        <v>20002.5</v>
      </c>
      <c r="BF199" s="4">
        <f t="shared" si="681"/>
        <v>0</v>
      </c>
      <c r="BG199" s="4">
        <f>IF(AU199&lt;=PARAMETRELER!$D$6,0,BF199*0.00759)</f>
        <v>0</v>
      </c>
      <c r="BH199" s="20">
        <f t="shared" si="578"/>
        <v>17002.125</v>
      </c>
      <c r="BI199" s="21">
        <f t="shared" si="579"/>
        <v>4100.5124999999998</v>
      </c>
      <c r="BJ199" s="21">
        <f t="shared" si="580"/>
        <v>400.05</v>
      </c>
      <c r="BK199" s="22">
        <f t="shared" si="581"/>
        <v>24503.0625</v>
      </c>
      <c r="BL199" s="44">
        <f t="shared" si="582"/>
        <v>1000.125</v>
      </c>
      <c r="BM199" s="45">
        <f t="shared" si="583"/>
        <v>23502.9375</v>
      </c>
      <c r="BO199" s="3">
        <v>197</v>
      </c>
      <c r="BP199" s="3" t="str">
        <f t="shared" si="584"/>
        <v xml:space="preserve"> AD SOYAD 197</v>
      </c>
      <c r="BQ199" s="4">
        <f t="shared" si="585"/>
        <v>20002.5</v>
      </c>
      <c r="BR199" s="4">
        <f>PARAMETRELER!$D$4</f>
        <v>150018.75</v>
      </c>
      <c r="BS199" s="4">
        <f t="shared" si="586"/>
        <v>2800.3500000000004</v>
      </c>
      <c r="BT199" s="4">
        <f t="shared" si="587"/>
        <v>200.02500000000001</v>
      </c>
      <c r="BU199" s="4">
        <f t="shared" si="588"/>
        <v>17002.125</v>
      </c>
      <c r="BV199" s="4" cm="1">
        <f t="array" ref="BV199">SUMPRODUCT(--(SUM(G199,AC199,AY199,BU199)&gt;PARAMETRELER!$D$21:$D$24), (SUM(G199,AC199,AY199,BU199)-PARAMETRELER!$D$21:$D$24), {0.15;0.05;0.07;0.08})-SUM($H$2,H199,AD199,AZ199)</f>
        <v>2550.3187500000004</v>
      </c>
      <c r="BW199" s="4">
        <f>PARAMETRELER!$D$11</f>
        <v>2550.3187500000004</v>
      </c>
      <c r="BX199" s="4">
        <f t="shared" si="589"/>
        <v>68008.5</v>
      </c>
      <c r="BY199" s="4">
        <f t="shared" si="590"/>
        <v>51006.375</v>
      </c>
      <c r="BZ199" s="4">
        <f t="shared" si="591"/>
        <v>20002.5</v>
      </c>
      <c r="CA199" s="4">
        <f>PARAMETRELER!$D$6</f>
        <v>20002.5</v>
      </c>
      <c r="CB199" s="4">
        <f t="shared" si="682"/>
        <v>0</v>
      </c>
      <c r="CC199" s="4">
        <f>IF(BQ199&lt;=PARAMETRELER!$D$6,0,CB199*0.00759)</f>
        <v>0</v>
      </c>
      <c r="CD199" s="20">
        <f t="shared" si="592"/>
        <v>17002.125</v>
      </c>
      <c r="CE199" s="21">
        <f t="shared" si="593"/>
        <v>4100.5124999999998</v>
      </c>
      <c r="CF199" s="21">
        <f t="shared" si="594"/>
        <v>400.05</v>
      </c>
      <c r="CG199" s="22">
        <f t="shared" si="595"/>
        <v>24503.0625</v>
      </c>
      <c r="CH199" s="44">
        <f t="shared" si="596"/>
        <v>1000.125</v>
      </c>
      <c r="CI199" s="45">
        <f t="shared" si="597"/>
        <v>23502.9375</v>
      </c>
      <c r="CK199" s="3">
        <v>197</v>
      </c>
      <c r="CL199" s="3" t="str">
        <f t="shared" si="598"/>
        <v xml:space="preserve"> AD SOYAD 197</v>
      </c>
      <c r="CM199" s="4">
        <f t="shared" si="599"/>
        <v>20002.5</v>
      </c>
      <c r="CN199" s="4">
        <f>PARAMETRELER!$D$4</f>
        <v>150018.75</v>
      </c>
      <c r="CO199" s="4">
        <f t="shared" si="600"/>
        <v>2800.3500000000004</v>
      </c>
      <c r="CP199" s="4">
        <f t="shared" si="601"/>
        <v>200.02500000000001</v>
      </c>
      <c r="CQ199" s="4">
        <f t="shared" si="602"/>
        <v>17002.125</v>
      </c>
      <c r="CR199" s="4" cm="1">
        <f t="array" ref="CR199">SUMPRODUCT(--(SUM(G199,AC199,AY199,BU199,CQ199)&gt;PARAMETRELER!$D$21:$D$24), (SUM(G199,AC199,AY199,BU199,CQ199)-PARAMETRELER!$D$21:$D$24), {0.15;0.05;0.07;0.08})-SUM($H$2,H199,AD199,AZ199,BV199)</f>
        <v>2550.3187500000004</v>
      </c>
      <c r="CS199" s="4">
        <f>PARAMETRELER!$D$12</f>
        <v>2550.3187500000004</v>
      </c>
      <c r="CT199" s="4">
        <f t="shared" si="603"/>
        <v>85010.625</v>
      </c>
      <c r="CU199" s="4">
        <f t="shared" si="604"/>
        <v>68008.5</v>
      </c>
      <c r="CV199" s="4">
        <f t="shared" si="605"/>
        <v>20002.5</v>
      </c>
      <c r="CW199" s="4">
        <f>PARAMETRELER!$D$6</f>
        <v>20002.5</v>
      </c>
      <c r="CX199" s="4">
        <f t="shared" si="683"/>
        <v>0</v>
      </c>
      <c r="CY199" s="4">
        <f>IF(CM199&lt;=PARAMETRELER!$D$6,0,CX199*0.00759)</f>
        <v>0</v>
      </c>
      <c r="CZ199" s="20">
        <f t="shared" si="606"/>
        <v>17002.125</v>
      </c>
      <c r="DA199" s="21">
        <f t="shared" si="607"/>
        <v>4100.5124999999998</v>
      </c>
      <c r="DB199" s="21">
        <f t="shared" si="608"/>
        <v>400.05</v>
      </c>
      <c r="DC199" s="22">
        <f t="shared" si="609"/>
        <v>24503.0625</v>
      </c>
      <c r="DD199" s="44">
        <f t="shared" si="610"/>
        <v>1000.125</v>
      </c>
      <c r="DE199" s="45">
        <f t="shared" si="611"/>
        <v>23502.9375</v>
      </c>
      <c r="DG199" s="3">
        <v>197</v>
      </c>
      <c r="DH199" s="3" t="str">
        <f t="shared" si="612"/>
        <v xml:space="preserve"> AD SOYAD 197</v>
      </c>
      <c r="DI199" s="4">
        <f t="shared" si="613"/>
        <v>20002.5</v>
      </c>
      <c r="DJ199" s="4">
        <f>PARAMETRELER!$D$4</f>
        <v>150018.75</v>
      </c>
      <c r="DK199" s="4">
        <f t="shared" si="614"/>
        <v>2800.3500000000004</v>
      </c>
      <c r="DL199" s="4">
        <f t="shared" si="615"/>
        <v>200.02500000000001</v>
      </c>
      <c r="DM199" s="4">
        <f t="shared" si="616"/>
        <v>17002.125</v>
      </c>
      <c r="DN199" s="4" cm="1">
        <f t="array" ref="DN199">SUMPRODUCT(--(SUM(G199,AC199,AY199,BU199,CQ199,DM199)&gt;PARAMETRELER!$D$21:$D$24), (SUM(G199,AC199,AY199,BU199,CQ199,DM199)-PARAMETRELER!$D$21:$D$24), {0.15;0.05;0.07;0.08})-SUM($H$2,H199,AD199,AZ199,BV199,CR199)</f>
        <v>2550.3187499999985</v>
      </c>
      <c r="DO199" s="4">
        <f>PARAMETRELER!$D$13</f>
        <v>2550.3187499999985</v>
      </c>
      <c r="DP199" s="4">
        <f t="shared" si="617"/>
        <v>102012.75</v>
      </c>
      <c r="DQ199" s="4">
        <f t="shared" si="618"/>
        <v>85010.625</v>
      </c>
      <c r="DR199" s="4">
        <f t="shared" si="619"/>
        <v>20002.5</v>
      </c>
      <c r="DS199" s="4">
        <f>PARAMETRELER!$D$6</f>
        <v>20002.5</v>
      </c>
      <c r="DT199" s="4">
        <f t="shared" si="684"/>
        <v>0</v>
      </c>
      <c r="DU199" s="4">
        <f>IF(DI199&lt;=PARAMETRELER!$D$6,0,DT199*0.00759)</f>
        <v>0</v>
      </c>
      <c r="DV199" s="20">
        <f t="shared" si="620"/>
        <v>17002.125</v>
      </c>
      <c r="DW199" s="21">
        <f t="shared" si="621"/>
        <v>4100.5124999999998</v>
      </c>
      <c r="DX199" s="21">
        <f t="shared" si="622"/>
        <v>400.05</v>
      </c>
      <c r="DY199" s="22">
        <f t="shared" si="623"/>
        <v>24503.0625</v>
      </c>
      <c r="DZ199" s="44">
        <f t="shared" si="624"/>
        <v>1000.125</v>
      </c>
      <c r="EA199" s="45">
        <f t="shared" si="625"/>
        <v>23502.9375</v>
      </c>
      <c r="EC199" s="3">
        <v>197</v>
      </c>
      <c r="ED199" s="3" t="str">
        <f t="shared" si="626"/>
        <v xml:space="preserve"> AD SOYAD 197</v>
      </c>
      <c r="EE199" s="4">
        <f t="shared" si="685"/>
        <v>20002.5</v>
      </c>
      <c r="EF199" s="4">
        <f>PARAMETRELER!$D$4</f>
        <v>150018.75</v>
      </c>
      <c r="EG199" s="4">
        <f t="shared" si="686"/>
        <v>2800.3500000000004</v>
      </c>
      <c r="EH199" s="4">
        <f t="shared" si="687"/>
        <v>200.02500000000001</v>
      </c>
      <c r="EI199" s="4">
        <f t="shared" si="688"/>
        <v>17002.125</v>
      </c>
      <c r="EJ199" s="4" cm="1">
        <f t="array" ref="EJ199">SUMPRODUCT(--(SUM(G199,AC199,AY199,BU199,CQ199,DM199,EI199)&gt;PARAMETRELER!$D$21:$D$24), (SUM(G199,AC199,AY199,BU199,CQ199,DM199,EI199)-PARAMETRELER!$D$21:$D$24), {0.15;0.05;0.07;0.08})-SUM($H$2,H199,AD199,AZ199,BV199,CR199,DN199)</f>
        <v>3001.0625000000036</v>
      </c>
      <c r="EK199" s="4">
        <f>PARAMETRELER!$D$14</f>
        <v>3001.0625000000036</v>
      </c>
      <c r="EL199" s="4">
        <f t="shared" si="689"/>
        <v>119014.875</v>
      </c>
      <c r="EM199" s="4">
        <f t="shared" si="690"/>
        <v>102012.75</v>
      </c>
      <c r="EN199" s="4">
        <f t="shared" si="691"/>
        <v>20002.5</v>
      </c>
      <c r="EO199" s="4">
        <f>PARAMETRELER!$D$6</f>
        <v>20002.5</v>
      </c>
      <c r="EP199" s="4">
        <f t="shared" si="692"/>
        <v>0</v>
      </c>
      <c r="EQ199" s="4">
        <f>IF(EE199&lt;=PARAMETRELER!$D$6,0,EP199*0.00759)</f>
        <v>0</v>
      </c>
      <c r="ER199" s="20">
        <f t="shared" si="627"/>
        <v>17002.125</v>
      </c>
      <c r="ES199" s="21">
        <f t="shared" si="628"/>
        <v>4100.5124999999998</v>
      </c>
      <c r="ET199" s="21">
        <f t="shared" si="629"/>
        <v>400.05</v>
      </c>
      <c r="EU199" s="22">
        <f t="shared" si="630"/>
        <v>24503.0625</v>
      </c>
      <c r="EV199" s="44">
        <f t="shared" si="631"/>
        <v>1000.125</v>
      </c>
      <c r="EW199" s="45">
        <f t="shared" si="632"/>
        <v>23502.9375</v>
      </c>
      <c r="EY199" s="3">
        <v>197</v>
      </c>
      <c r="EZ199" s="3" t="str">
        <f t="shared" si="633"/>
        <v xml:space="preserve"> AD SOYAD 197</v>
      </c>
      <c r="FA199" s="4">
        <f t="shared" si="693"/>
        <v>20002.5</v>
      </c>
      <c r="FB199" s="4">
        <f>PARAMETRELER!$D$4</f>
        <v>150018.75</v>
      </c>
      <c r="FC199" s="4">
        <f t="shared" si="694"/>
        <v>2800.3500000000004</v>
      </c>
      <c r="FD199" s="4">
        <f t="shared" si="695"/>
        <v>200.02500000000001</v>
      </c>
      <c r="FE199" s="4">
        <f t="shared" si="696"/>
        <v>17002.125</v>
      </c>
      <c r="FF199" s="4" cm="1">
        <f t="array" ref="FF199">SUMPRODUCT(--(SUM(G199,AC199,AY199,BU199,CQ199,DM199,EI199,FE199)&gt;PARAMETRELER!$D$21:$D$24), (SUM(G199,AC199,AY199,BU199,CQ199,DM199,EI199,FE199)-PARAMETRELER!$D$21:$D$24), {0.15;0.05;0.07;0.08})-SUM($H$2,H199,AD199,AZ199,BV199,CR199,DN199,EJ199)</f>
        <v>3400.4249999999956</v>
      </c>
      <c r="FG199" s="4">
        <f>PARAMETRELER!$D$15</f>
        <v>3400.4249999999956</v>
      </c>
      <c r="FH199" s="4">
        <f t="shared" si="697"/>
        <v>136017</v>
      </c>
      <c r="FI199" s="4">
        <f t="shared" si="698"/>
        <v>119014.875</v>
      </c>
      <c r="FJ199" s="4">
        <f t="shared" si="699"/>
        <v>20002.5</v>
      </c>
      <c r="FK199" s="4">
        <f>PARAMETRELER!$D$6</f>
        <v>20002.5</v>
      </c>
      <c r="FL199" s="4">
        <f t="shared" si="700"/>
        <v>0</v>
      </c>
      <c r="FM199" s="4">
        <f>IF(FA199&lt;=PARAMETRELER!$D$6,0,FL199*0.00759)</f>
        <v>0</v>
      </c>
      <c r="FN199" s="20">
        <f t="shared" si="634"/>
        <v>17002.125</v>
      </c>
      <c r="FO199" s="21">
        <f t="shared" si="635"/>
        <v>4100.5124999999998</v>
      </c>
      <c r="FP199" s="21">
        <f t="shared" si="636"/>
        <v>400.05</v>
      </c>
      <c r="FQ199" s="22">
        <f t="shared" si="637"/>
        <v>24503.0625</v>
      </c>
      <c r="FR199" s="44">
        <f t="shared" si="638"/>
        <v>1000.125</v>
      </c>
      <c r="FS199" s="45">
        <f t="shared" si="639"/>
        <v>23502.9375</v>
      </c>
      <c r="FU199" s="3">
        <v>197</v>
      </c>
      <c r="FV199" s="3" t="str">
        <f t="shared" si="640"/>
        <v xml:space="preserve"> AD SOYAD 197</v>
      </c>
      <c r="FW199" s="4">
        <f t="shared" si="701"/>
        <v>20002.5</v>
      </c>
      <c r="FX199" s="4">
        <f>PARAMETRELER!$D$4</f>
        <v>150018.75</v>
      </c>
      <c r="FY199" s="4">
        <f t="shared" si="702"/>
        <v>2800.3500000000004</v>
      </c>
      <c r="FZ199" s="4">
        <f t="shared" si="703"/>
        <v>200.02500000000001</v>
      </c>
      <c r="GA199" s="4">
        <f t="shared" si="704"/>
        <v>17002.125</v>
      </c>
      <c r="GB199" s="4" cm="1">
        <f t="array" ref="GB199">SUMPRODUCT(--(SUM(G199,AC199,AY199,BU199,CQ199,DM199,EI199,FE199,GA199)&gt;PARAMETRELER!$D$21:$D$24), (SUM(G199,AC199,AY199,BU199,CQ199,DM199,EI199,FE199,GA199)-PARAMETRELER!$D$21:$D$24), {0.15;0.05;0.07;0.08})-SUM($H$2,H199,AD199,AZ199,BV199,CR199,DN199,EJ199,FF199)</f>
        <v>3400.4249999999993</v>
      </c>
      <c r="GC199" s="4">
        <f>PARAMETRELER!$D$16</f>
        <v>3400.4249999999993</v>
      </c>
      <c r="GD199" s="4">
        <f t="shared" si="705"/>
        <v>153019.125</v>
      </c>
      <c r="GE199" s="4">
        <f t="shared" si="706"/>
        <v>136017</v>
      </c>
      <c r="GF199" s="4">
        <f t="shared" si="707"/>
        <v>20002.5</v>
      </c>
      <c r="GG199" s="4">
        <f>PARAMETRELER!$D$6</f>
        <v>20002.5</v>
      </c>
      <c r="GH199" s="4">
        <f t="shared" si="708"/>
        <v>0</v>
      </c>
      <c r="GI199" s="4">
        <f>IF(FW199&lt;=PARAMETRELER!$D$6,0,GH199*0.00759)</f>
        <v>0</v>
      </c>
      <c r="GJ199" s="20">
        <f t="shared" si="641"/>
        <v>17002.125</v>
      </c>
      <c r="GK199" s="21">
        <f t="shared" si="642"/>
        <v>4100.5124999999998</v>
      </c>
      <c r="GL199" s="21">
        <f t="shared" si="643"/>
        <v>400.05</v>
      </c>
      <c r="GM199" s="22">
        <f t="shared" si="644"/>
        <v>24503.0625</v>
      </c>
      <c r="GN199" s="44">
        <f t="shared" si="645"/>
        <v>1000.125</v>
      </c>
      <c r="GO199" s="45">
        <f t="shared" si="646"/>
        <v>23502.9375</v>
      </c>
      <c r="GQ199" s="3">
        <v>197</v>
      </c>
      <c r="GR199" s="3" t="str">
        <f t="shared" si="647"/>
        <v xml:space="preserve"> AD SOYAD 197</v>
      </c>
      <c r="GS199" s="4">
        <f t="shared" si="709"/>
        <v>20002.5</v>
      </c>
      <c r="GT199" s="4">
        <f>PARAMETRELER!$D$4</f>
        <v>150018.75</v>
      </c>
      <c r="GU199" s="4">
        <f t="shared" si="710"/>
        <v>2800.3500000000004</v>
      </c>
      <c r="GV199" s="4">
        <f t="shared" si="711"/>
        <v>200.02500000000001</v>
      </c>
      <c r="GW199" s="4">
        <f t="shared" si="712"/>
        <v>17002.125</v>
      </c>
      <c r="GX199" s="4" cm="1">
        <f t="array" ref="GX199">SUMPRODUCT(--(SUM(G199,AC199,AY199,BU199,CQ199,DM199,EI199,FE199,GA199,GW199)&gt;PARAMETRELER!$D$21:$D$24), (SUM(G199,AC199,AY199,BU199,CQ199,DM199,EI199,FE199,GA199,GW199)-PARAMETRELER!$D$21:$D$24), {0.15;0.05;0.07;0.08})-SUM($H$2,H199,AD199,AZ199,BV199,CR199,DN199,EJ199,FF199,GB199)</f>
        <v>3400.4250000000029</v>
      </c>
      <c r="GY199" s="4">
        <f>PARAMETRELER!$D$17</f>
        <v>3400.4250000000029</v>
      </c>
      <c r="GZ199" s="4">
        <f t="shared" si="713"/>
        <v>170021.25</v>
      </c>
      <c r="HA199" s="4">
        <f t="shared" si="714"/>
        <v>153019.125</v>
      </c>
      <c r="HB199" s="4">
        <f t="shared" si="715"/>
        <v>20002.5</v>
      </c>
      <c r="HC199" s="4">
        <f>PARAMETRELER!$D$6</f>
        <v>20002.5</v>
      </c>
      <c r="HD199" s="4">
        <f t="shared" si="716"/>
        <v>0</v>
      </c>
      <c r="HE199" s="4">
        <f>IF(GS199&lt;=PARAMETRELER!$D$6,0,HD199*0.00759)</f>
        <v>0</v>
      </c>
      <c r="HF199" s="20">
        <f t="shared" si="648"/>
        <v>17002.125</v>
      </c>
      <c r="HG199" s="21">
        <f t="shared" si="649"/>
        <v>4100.5124999999998</v>
      </c>
      <c r="HH199" s="21">
        <f t="shared" si="650"/>
        <v>400.05</v>
      </c>
      <c r="HI199" s="22">
        <f t="shared" si="651"/>
        <v>24503.0625</v>
      </c>
      <c r="HJ199" s="44">
        <f t="shared" si="652"/>
        <v>1000.125</v>
      </c>
      <c r="HK199" s="45">
        <f t="shared" si="653"/>
        <v>23502.9375</v>
      </c>
      <c r="HM199" s="3">
        <v>197</v>
      </c>
      <c r="HN199" s="3" t="str">
        <f t="shared" si="654"/>
        <v xml:space="preserve"> AD SOYAD 197</v>
      </c>
      <c r="HO199" s="4">
        <f t="shared" si="717"/>
        <v>20002.5</v>
      </c>
      <c r="HP199" s="4">
        <f>PARAMETRELER!$D$4</f>
        <v>150018.75</v>
      </c>
      <c r="HQ199" s="4">
        <f t="shared" si="718"/>
        <v>2800.3500000000004</v>
      </c>
      <c r="HR199" s="4">
        <f t="shared" si="719"/>
        <v>200.02500000000001</v>
      </c>
      <c r="HS199" s="4">
        <f t="shared" si="720"/>
        <v>17002.125</v>
      </c>
      <c r="HT199" s="4" cm="1">
        <f t="array" ref="HT199">SUMPRODUCT(--(SUM(G199,AC199,AY199,BU199,CQ199,DM199,EI199,FE199,GA199,GW199,HS199)&gt;PARAMETRELER!$D$21:$D$24), (SUM(G199,AC199,AY199,BU199,CQ199,DM199,EI199,FE199,GA199,GW199,HS199)-PARAMETRELER!$D$21:$D$24), {0.15;0.05;0.07;0.08})-SUM($H$2,H199,AD199,AZ199,BV199,CR199,DN199,EJ199,FF199,GB199,GX199)</f>
        <v>3400.4249999999993</v>
      </c>
      <c r="HU199" s="4">
        <f>PARAMETRELER!$D$18</f>
        <v>3400.4249999999993</v>
      </c>
      <c r="HV199" s="4">
        <f t="shared" si="721"/>
        <v>187023.375</v>
      </c>
      <c r="HW199" s="4">
        <f t="shared" si="722"/>
        <v>170021.25</v>
      </c>
      <c r="HX199" s="4">
        <f t="shared" si="723"/>
        <v>20002.5</v>
      </c>
      <c r="HY199" s="4">
        <f>PARAMETRELER!$D$6</f>
        <v>20002.5</v>
      </c>
      <c r="HZ199" s="4">
        <f t="shared" si="724"/>
        <v>0</v>
      </c>
      <c r="IA199" s="4">
        <f>IF(HO199&lt;=PARAMETRELER!$D$6,0,HZ199*0.00759)</f>
        <v>0</v>
      </c>
      <c r="IB199" s="20">
        <f t="shared" si="655"/>
        <v>17002.125</v>
      </c>
      <c r="IC199" s="21">
        <f t="shared" si="656"/>
        <v>4100.5124999999998</v>
      </c>
      <c r="ID199" s="21">
        <f t="shared" si="657"/>
        <v>400.05</v>
      </c>
      <c r="IE199" s="22">
        <f t="shared" si="658"/>
        <v>24503.0625</v>
      </c>
      <c r="IF199" s="44">
        <f t="shared" si="659"/>
        <v>1000.125</v>
      </c>
      <c r="IG199" s="45">
        <f t="shared" si="660"/>
        <v>23502.9375</v>
      </c>
      <c r="II199" s="3">
        <v>197</v>
      </c>
      <c r="IJ199" s="3" t="str">
        <f t="shared" si="661"/>
        <v xml:space="preserve"> AD SOYAD 197</v>
      </c>
      <c r="IK199" s="4">
        <f t="shared" si="725"/>
        <v>20002.5</v>
      </c>
      <c r="IL199" s="4">
        <f>PARAMETRELER!$D$4</f>
        <v>150018.75</v>
      </c>
      <c r="IM199" s="4">
        <f t="shared" si="726"/>
        <v>2800.3500000000004</v>
      </c>
      <c r="IN199" s="4">
        <f t="shared" si="727"/>
        <v>200.02500000000001</v>
      </c>
      <c r="IO199" s="4">
        <f t="shared" si="728"/>
        <v>17002.125</v>
      </c>
      <c r="IP199" s="4" cm="1">
        <f t="array" ref="IP199">SUMPRODUCT(--(SUM(G199,AC199,AY199,BU199,CQ199,DM199,EI199,FE199,GA199,GW199,HS199,IO199)&gt;PARAMETRELER!$D$21:$D$24), (SUM(G199,AC199,AY199,BU199,CQ199,DM199,EI199,FE199,GA199,GW199,HS199,IO199)-PARAMETRELER!$D$21:$D$24), {0.15;0.05;0.07;0.08})-SUM($H$2,H199,AD199,AZ199,BV199,CR199,DN199,EJ199,FF199,GB199,GX199,HT199)</f>
        <v>3400.4249999999993</v>
      </c>
      <c r="IQ199" s="4">
        <f>PARAMETRELER!$D$19</f>
        <v>3400.4249999999993</v>
      </c>
      <c r="IR199" s="4">
        <f t="shared" si="729"/>
        <v>204025.5</v>
      </c>
      <c r="IS199" s="4">
        <f t="shared" si="730"/>
        <v>187023.375</v>
      </c>
      <c r="IT199" s="4">
        <f t="shared" si="731"/>
        <v>20002.5</v>
      </c>
      <c r="IU199" s="4">
        <f>PARAMETRELER!$D$6</f>
        <v>20002.5</v>
      </c>
      <c r="IV199" s="4">
        <f t="shared" si="732"/>
        <v>0</v>
      </c>
      <c r="IW199" s="4">
        <f>IF(IK199&lt;=PARAMETRELER!$D$6,0,IV199*0.00759)</f>
        <v>0</v>
      </c>
      <c r="IX199" s="20">
        <f t="shared" si="662"/>
        <v>17002.125</v>
      </c>
      <c r="IY199" s="21">
        <f t="shared" si="663"/>
        <v>4100.5124999999998</v>
      </c>
      <c r="IZ199" s="21">
        <f t="shared" si="664"/>
        <v>400.05</v>
      </c>
      <c r="JA199" s="22">
        <f t="shared" si="665"/>
        <v>24503.0625</v>
      </c>
      <c r="JB199" s="44">
        <f t="shared" si="666"/>
        <v>1000.125</v>
      </c>
      <c r="JC199" s="45">
        <f t="shared" si="667"/>
        <v>23502.9375</v>
      </c>
    </row>
    <row r="200" spans="1:263" ht="15.6" x14ac:dyDescent="0.3">
      <c r="A200" s="2">
        <v>198</v>
      </c>
      <c r="B200" s="2" t="str">
        <f>'YILLIK MALİYET RAPORU'!B200</f>
        <v xml:space="preserve"> AD SOYAD 198</v>
      </c>
      <c r="C200" s="7">
        <f>'YILLIK MALİYET RAPORU'!C200</f>
        <v>20002.5</v>
      </c>
      <c r="D200" s="11">
        <f>PARAMETRELER!$D$4</f>
        <v>150018.75</v>
      </c>
      <c r="E200" s="7">
        <f t="shared" si="668"/>
        <v>2800.3500000000004</v>
      </c>
      <c r="F200" s="7">
        <f t="shared" si="669"/>
        <v>200.02500000000001</v>
      </c>
      <c r="G200" s="7">
        <f t="shared" si="670"/>
        <v>17002.125</v>
      </c>
      <c r="H200" s="7" cm="1">
        <f t="array" ref="H200">SUMPRODUCT(--(SUM(G200:G200)&gt;PARAMETRELER!$D$21:$D$24), (SUM(G200:G200)-PARAMETRELER!$D$21:$D$24), {0.15;0.05;0.07;0.08})-SUM($H$2:$H$2)</f>
        <v>2550.3187499999999</v>
      </c>
      <c r="I200" s="7">
        <f>PARAMETRELER!$D$8</f>
        <v>2550.3187499999999</v>
      </c>
      <c r="J200" s="7">
        <f t="shared" si="556"/>
        <v>17002.125</v>
      </c>
      <c r="K200" s="7">
        <v>0</v>
      </c>
      <c r="L200" s="7">
        <f t="shared" si="671"/>
        <v>20002.5</v>
      </c>
      <c r="M200" s="5">
        <f>PARAMETRELER!$D$6</f>
        <v>20002.5</v>
      </c>
      <c r="N200" s="7">
        <f t="shared" si="679"/>
        <v>0</v>
      </c>
      <c r="O200" s="7">
        <f>IF(C200&lt;=PARAMETRELER!$D$6,0,N200*0.00759)</f>
        <v>0</v>
      </c>
      <c r="P200" s="20">
        <f t="shared" si="672"/>
        <v>17002.125</v>
      </c>
      <c r="Q200" s="21">
        <f t="shared" si="673"/>
        <v>4100.5124999999998</v>
      </c>
      <c r="R200" s="21">
        <f t="shared" si="674"/>
        <v>400.05</v>
      </c>
      <c r="S200" s="20">
        <f t="shared" si="675"/>
        <v>24503.0625</v>
      </c>
      <c r="T200" s="44">
        <f t="shared" si="676"/>
        <v>1000.125</v>
      </c>
      <c r="U200" s="45">
        <f t="shared" si="557"/>
        <v>23502.9375</v>
      </c>
      <c r="W200" s="2">
        <v>198</v>
      </c>
      <c r="X200" s="2" t="str">
        <f t="shared" si="677"/>
        <v xml:space="preserve"> AD SOYAD 198</v>
      </c>
      <c r="Y200" s="7">
        <f t="shared" si="678"/>
        <v>20002.5</v>
      </c>
      <c r="Z200" s="11">
        <f>PARAMETRELER!$D$4</f>
        <v>150018.75</v>
      </c>
      <c r="AA200" s="7">
        <f t="shared" si="558"/>
        <v>2800.3500000000004</v>
      </c>
      <c r="AB200" s="7">
        <f t="shared" si="559"/>
        <v>200.02500000000001</v>
      </c>
      <c r="AC200" s="7">
        <f t="shared" si="560"/>
        <v>17002.125</v>
      </c>
      <c r="AD200" s="7" cm="1">
        <f t="array" ref="AD200">SUMPRODUCT(--(SUM(G200,AC200)&gt;PARAMETRELER!$D$21:$D$24), (SUM(G200,AC200)-PARAMETRELER!$D$21:$D$24), {0.15;0.05;0.07;0.08})-SUM($H$2,H200)</f>
        <v>2550.3187499999999</v>
      </c>
      <c r="AE200" s="7">
        <f>PARAMETRELER!$D$9</f>
        <v>2550.3187499999999</v>
      </c>
      <c r="AF200" s="7">
        <f t="shared" si="561"/>
        <v>34004.25</v>
      </c>
      <c r="AG200" s="7">
        <f t="shared" si="562"/>
        <v>17002.125</v>
      </c>
      <c r="AH200" s="7">
        <f t="shared" si="563"/>
        <v>20002.5</v>
      </c>
      <c r="AI200" s="5">
        <f>PARAMETRELER!$D$6</f>
        <v>20002.5</v>
      </c>
      <c r="AJ200" s="7">
        <f t="shared" si="680"/>
        <v>0</v>
      </c>
      <c r="AK200" s="7">
        <f>IF(Y200&lt;=PARAMETRELER!$D$6,0,AJ200*0.00759)</f>
        <v>0</v>
      </c>
      <c r="AL200" s="20">
        <f t="shared" si="564"/>
        <v>17002.125</v>
      </c>
      <c r="AM200" s="21">
        <f t="shared" si="565"/>
        <v>4100.5124999999998</v>
      </c>
      <c r="AN200" s="21">
        <f t="shared" si="566"/>
        <v>400.05</v>
      </c>
      <c r="AO200" s="20">
        <f t="shared" si="567"/>
        <v>24503.0625</v>
      </c>
      <c r="AP200" s="44">
        <f t="shared" si="568"/>
        <v>1000.125</v>
      </c>
      <c r="AQ200" s="45">
        <f t="shared" si="569"/>
        <v>23502.9375</v>
      </c>
      <c r="AS200" s="2">
        <v>198</v>
      </c>
      <c r="AT200" s="2" t="str">
        <f t="shared" si="570"/>
        <v xml:space="preserve"> AD SOYAD 198</v>
      </c>
      <c r="AU200" s="7">
        <f t="shared" si="571"/>
        <v>20002.5</v>
      </c>
      <c r="AV200" s="11">
        <f>PARAMETRELER!$D$4</f>
        <v>150018.75</v>
      </c>
      <c r="AW200" s="7">
        <f t="shared" si="572"/>
        <v>2800.3500000000004</v>
      </c>
      <c r="AX200" s="7">
        <f t="shared" si="573"/>
        <v>200.02500000000001</v>
      </c>
      <c r="AY200" s="7">
        <f t="shared" si="574"/>
        <v>17002.125</v>
      </c>
      <c r="AZ200" s="7" cm="1">
        <f t="array" ref="AZ200">SUMPRODUCT(--(SUM(G200,AC200,AY200)&gt;PARAMETRELER!$D$21:$D$24), (SUM(G200,AC200,AY200)-PARAMETRELER!$D$21:$D$24), {0.15;0.05;0.07;0.08})-SUM($H$2,H200,AD200)</f>
        <v>2550.3187499999995</v>
      </c>
      <c r="BA200" s="7">
        <f>PARAMETRELER!$D$10</f>
        <v>2550.3187499999995</v>
      </c>
      <c r="BB200" s="7">
        <f t="shared" si="575"/>
        <v>51006.375</v>
      </c>
      <c r="BC200" s="7">
        <f t="shared" si="576"/>
        <v>34004.25</v>
      </c>
      <c r="BD200" s="7">
        <f t="shared" si="577"/>
        <v>20002.5</v>
      </c>
      <c r="BE200" s="5">
        <f>PARAMETRELER!$D$6</f>
        <v>20002.5</v>
      </c>
      <c r="BF200" s="7">
        <f t="shared" si="681"/>
        <v>0</v>
      </c>
      <c r="BG200" s="7">
        <f>IF(AU200&lt;=PARAMETRELER!$D$6,0,BF200*0.00759)</f>
        <v>0</v>
      </c>
      <c r="BH200" s="20">
        <f t="shared" si="578"/>
        <v>17002.125</v>
      </c>
      <c r="BI200" s="21">
        <f t="shared" si="579"/>
        <v>4100.5124999999998</v>
      </c>
      <c r="BJ200" s="21">
        <f t="shared" si="580"/>
        <v>400.05</v>
      </c>
      <c r="BK200" s="20">
        <f t="shared" si="581"/>
        <v>24503.0625</v>
      </c>
      <c r="BL200" s="44">
        <f t="shared" si="582"/>
        <v>1000.125</v>
      </c>
      <c r="BM200" s="45">
        <f t="shared" si="583"/>
        <v>23502.9375</v>
      </c>
      <c r="BO200" s="2">
        <v>198</v>
      </c>
      <c r="BP200" s="2" t="str">
        <f t="shared" si="584"/>
        <v xml:space="preserve"> AD SOYAD 198</v>
      </c>
      <c r="BQ200" s="7">
        <f t="shared" si="585"/>
        <v>20002.5</v>
      </c>
      <c r="BR200" s="11">
        <f>PARAMETRELER!$D$4</f>
        <v>150018.75</v>
      </c>
      <c r="BS200" s="7">
        <f t="shared" si="586"/>
        <v>2800.3500000000004</v>
      </c>
      <c r="BT200" s="7">
        <f t="shared" si="587"/>
        <v>200.02500000000001</v>
      </c>
      <c r="BU200" s="7">
        <f t="shared" si="588"/>
        <v>17002.125</v>
      </c>
      <c r="BV200" s="7" cm="1">
        <f t="array" ref="BV200">SUMPRODUCT(--(SUM(G200,AC200,AY200,BU200)&gt;PARAMETRELER!$D$21:$D$24), (SUM(G200,AC200,AY200,BU200)-PARAMETRELER!$D$21:$D$24), {0.15;0.05;0.07;0.08})-SUM($H$2,H200,AD200,AZ200)</f>
        <v>2550.3187500000004</v>
      </c>
      <c r="BW200" s="7">
        <f>PARAMETRELER!$D$11</f>
        <v>2550.3187500000004</v>
      </c>
      <c r="BX200" s="7">
        <f t="shared" si="589"/>
        <v>68008.5</v>
      </c>
      <c r="BY200" s="7">
        <f t="shared" si="590"/>
        <v>51006.375</v>
      </c>
      <c r="BZ200" s="7">
        <f t="shared" si="591"/>
        <v>20002.5</v>
      </c>
      <c r="CA200" s="5">
        <f>PARAMETRELER!$D$6</f>
        <v>20002.5</v>
      </c>
      <c r="CB200" s="7">
        <f t="shared" si="682"/>
        <v>0</v>
      </c>
      <c r="CC200" s="7">
        <f>IF(BQ200&lt;=PARAMETRELER!$D$6,0,CB200*0.00759)</f>
        <v>0</v>
      </c>
      <c r="CD200" s="20">
        <f t="shared" si="592"/>
        <v>17002.125</v>
      </c>
      <c r="CE200" s="21">
        <f t="shared" si="593"/>
        <v>4100.5124999999998</v>
      </c>
      <c r="CF200" s="21">
        <f t="shared" si="594"/>
        <v>400.05</v>
      </c>
      <c r="CG200" s="20">
        <f t="shared" si="595"/>
        <v>24503.0625</v>
      </c>
      <c r="CH200" s="44">
        <f t="shared" si="596"/>
        <v>1000.125</v>
      </c>
      <c r="CI200" s="45">
        <f t="shared" si="597"/>
        <v>23502.9375</v>
      </c>
      <c r="CK200" s="2">
        <v>198</v>
      </c>
      <c r="CL200" s="2" t="str">
        <f t="shared" si="598"/>
        <v xml:space="preserve"> AD SOYAD 198</v>
      </c>
      <c r="CM200" s="7">
        <f t="shared" si="599"/>
        <v>20002.5</v>
      </c>
      <c r="CN200" s="11">
        <f>PARAMETRELER!$D$4</f>
        <v>150018.75</v>
      </c>
      <c r="CO200" s="7">
        <f t="shared" si="600"/>
        <v>2800.3500000000004</v>
      </c>
      <c r="CP200" s="7">
        <f t="shared" si="601"/>
        <v>200.02500000000001</v>
      </c>
      <c r="CQ200" s="7">
        <f t="shared" si="602"/>
        <v>17002.125</v>
      </c>
      <c r="CR200" s="7" cm="1">
        <f t="array" ref="CR200">SUMPRODUCT(--(SUM(G200,AC200,AY200,BU200,CQ200)&gt;PARAMETRELER!$D$21:$D$24), (SUM(G200,AC200,AY200,BU200,CQ200)-PARAMETRELER!$D$21:$D$24), {0.15;0.05;0.07;0.08})-SUM($H$2,H200,AD200,AZ200,BV200)</f>
        <v>2550.3187500000004</v>
      </c>
      <c r="CS200" s="7">
        <f>PARAMETRELER!$D$12</f>
        <v>2550.3187500000004</v>
      </c>
      <c r="CT200" s="7">
        <f t="shared" si="603"/>
        <v>85010.625</v>
      </c>
      <c r="CU200" s="7">
        <f t="shared" si="604"/>
        <v>68008.5</v>
      </c>
      <c r="CV200" s="7">
        <f t="shared" si="605"/>
        <v>20002.5</v>
      </c>
      <c r="CW200" s="5">
        <f>PARAMETRELER!$D$6</f>
        <v>20002.5</v>
      </c>
      <c r="CX200" s="7">
        <f t="shared" si="683"/>
        <v>0</v>
      </c>
      <c r="CY200" s="7">
        <f>IF(CM200&lt;=PARAMETRELER!$D$6,0,CX200*0.00759)</f>
        <v>0</v>
      </c>
      <c r="CZ200" s="20">
        <f t="shared" si="606"/>
        <v>17002.125</v>
      </c>
      <c r="DA200" s="21">
        <f t="shared" si="607"/>
        <v>4100.5124999999998</v>
      </c>
      <c r="DB200" s="21">
        <f t="shared" si="608"/>
        <v>400.05</v>
      </c>
      <c r="DC200" s="20">
        <f t="shared" si="609"/>
        <v>24503.0625</v>
      </c>
      <c r="DD200" s="44">
        <f t="shared" si="610"/>
        <v>1000.125</v>
      </c>
      <c r="DE200" s="45">
        <f t="shared" si="611"/>
        <v>23502.9375</v>
      </c>
      <c r="DG200" s="2">
        <v>198</v>
      </c>
      <c r="DH200" s="2" t="str">
        <f t="shared" si="612"/>
        <v xml:space="preserve"> AD SOYAD 198</v>
      </c>
      <c r="DI200" s="7">
        <f t="shared" si="613"/>
        <v>20002.5</v>
      </c>
      <c r="DJ200" s="11">
        <f>PARAMETRELER!$D$4</f>
        <v>150018.75</v>
      </c>
      <c r="DK200" s="7">
        <f t="shared" si="614"/>
        <v>2800.3500000000004</v>
      </c>
      <c r="DL200" s="7">
        <f t="shared" si="615"/>
        <v>200.02500000000001</v>
      </c>
      <c r="DM200" s="7">
        <f t="shared" si="616"/>
        <v>17002.125</v>
      </c>
      <c r="DN200" s="7" cm="1">
        <f t="array" ref="DN200">SUMPRODUCT(--(SUM(G200,AC200,AY200,BU200,CQ200,DM200)&gt;PARAMETRELER!$D$21:$D$24), (SUM(G200,AC200,AY200,BU200,CQ200,DM200)-PARAMETRELER!$D$21:$D$24), {0.15;0.05;0.07;0.08})-SUM($H$2,H200,AD200,AZ200,BV200,CR200)</f>
        <v>2550.3187499999985</v>
      </c>
      <c r="DO200" s="7">
        <f>PARAMETRELER!$D$13</f>
        <v>2550.3187499999985</v>
      </c>
      <c r="DP200" s="7">
        <f t="shared" si="617"/>
        <v>102012.75</v>
      </c>
      <c r="DQ200" s="7">
        <f t="shared" si="618"/>
        <v>85010.625</v>
      </c>
      <c r="DR200" s="7">
        <f t="shared" si="619"/>
        <v>20002.5</v>
      </c>
      <c r="DS200" s="5">
        <f>PARAMETRELER!$D$6</f>
        <v>20002.5</v>
      </c>
      <c r="DT200" s="7">
        <f t="shared" si="684"/>
        <v>0</v>
      </c>
      <c r="DU200" s="7">
        <f>IF(DI200&lt;=PARAMETRELER!$D$6,0,DT200*0.00759)</f>
        <v>0</v>
      </c>
      <c r="DV200" s="20">
        <f t="shared" si="620"/>
        <v>17002.125</v>
      </c>
      <c r="DW200" s="21">
        <f t="shared" si="621"/>
        <v>4100.5124999999998</v>
      </c>
      <c r="DX200" s="21">
        <f t="shared" si="622"/>
        <v>400.05</v>
      </c>
      <c r="DY200" s="20">
        <f t="shared" si="623"/>
        <v>24503.0625</v>
      </c>
      <c r="DZ200" s="44">
        <f t="shared" si="624"/>
        <v>1000.125</v>
      </c>
      <c r="EA200" s="45">
        <f t="shared" si="625"/>
        <v>23502.9375</v>
      </c>
      <c r="EC200" s="2">
        <v>198</v>
      </c>
      <c r="ED200" s="2" t="str">
        <f t="shared" si="626"/>
        <v xml:space="preserve"> AD SOYAD 198</v>
      </c>
      <c r="EE200" s="7">
        <f t="shared" si="685"/>
        <v>20002.5</v>
      </c>
      <c r="EF200" s="11">
        <f>PARAMETRELER!$D$4</f>
        <v>150018.75</v>
      </c>
      <c r="EG200" s="7">
        <f t="shared" si="686"/>
        <v>2800.3500000000004</v>
      </c>
      <c r="EH200" s="7">
        <f t="shared" si="687"/>
        <v>200.02500000000001</v>
      </c>
      <c r="EI200" s="7">
        <f t="shared" si="688"/>
        <v>17002.125</v>
      </c>
      <c r="EJ200" s="7" cm="1">
        <f t="array" ref="EJ200">SUMPRODUCT(--(SUM(G200,AC200,AY200,BU200,CQ200,DM200,EI200)&gt;PARAMETRELER!$D$21:$D$24), (SUM(G200,AC200,AY200,BU200,CQ200,DM200,EI200)-PARAMETRELER!$D$21:$D$24), {0.15;0.05;0.07;0.08})-SUM($H$2,H200,AD200,AZ200,BV200,CR200,DN200)</f>
        <v>3001.0625000000036</v>
      </c>
      <c r="EK200" s="7">
        <f>PARAMETRELER!$D$14</f>
        <v>3001.0625000000036</v>
      </c>
      <c r="EL200" s="7">
        <f t="shared" si="689"/>
        <v>119014.875</v>
      </c>
      <c r="EM200" s="7">
        <f t="shared" si="690"/>
        <v>102012.75</v>
      </c>
      <c r="EN200" s="7">
        <f t="shared" si="691"/>
        <v>20002.5</v>
      </c>
      <c r="EO200" s="5">
        <f>PARAMETRELER!$D$6</f>
        <v>20002.5</v>
      </c>
      <c r="EP200" s="7">
        <f t="shared" si="692"/>
        <v>0</v>
      </c>
      <c r="EQ200" s="7">
        <f>IF(EE200&lt;=PARAMETRELER!$D$6,0,EP200*0.00759)</f>
        <v>0</v>
      </c>
      <c r="ER200" s="20">
        <f t="shared" si="627"/>
        <v>17002.125</v>
      </c>
      <c r="ES200" s="21">
        <f t="shared" si="628"/>
        <v>4100.5124999999998</v>
      </c>
      <c r="ET200" s="21">
        <f t="shared" si="629"/>
        <v>400.05</v>
      </c>
      <c r="EU200" s="20">
        <f t="shared" si="630"/>
        <v>24503.0625</v>
      </c>
      <c r="EV200" s="44">
        <f t="shared" si="631"/>
        <v>1000.125</v>
      </c>
      <c r="EW200" s="45">
        <f t="shared" si="632"/>
        <v>23502.9375</v>
      </c>
      <c r="EY200" s="2">
        <v>198</v>
      </c>
      <c r="EZ200" s="2" t="str">
        <f t="shared" si="633"/>
        <v xml:space="preserve"> AD SOYAD 198</v>
      </c>
      <c r="FA200" s="7">
        <f t="shared" si="693"/>
        <v>20002.5</v>
      </c>
      <c r="FB200" s="11">
        <f>PARAMETRELER!$D$4</f>
        <v>150018.75</v>
      </c>
      <c r="FC200" s="7">
        <f t="shared" si="694"/>
        <v>2800.3500000000004</v>
      </c>
      <c r="FD200" s="7">
        <f t="shared" si="695"/>
        <v>200.02500000000001</v>
      </c>
      <c r="FE200" s="7">
        <f t="shared" si="696"/>
        <v>17002.125</v>
      </c>
      <c r="FF200" s="7" cm="1">
        <f t="array" ref="FF200">SUMPRODUCT(--(SUM(G200,AC200,AY200,BU200,CQ200,DM200,EI200,FE200)&gt;PARAMETRELER!$D$21:$D$24), (SUM(G200,AC200,AY200,BU200,CQ200,DM200,EI200,FE200)-PARAMETRELER!$D$21:$D$24), {0.15;0.05;0.07;0.08})-SUM($H$2,H200,AD200,AZ200,BV200,CR200,DN200,EJ200)</f>
        <v>3400.4249999999956</v>
      </c>
      <c r="FG200" s="7">
        <f>PARAMETRELER!$D$15</f>
        <v>3400.4249999999956</v>
      </c>
      <c r="FH200" s="7">
        <f t="shared" si="697"/>
        <v>136017</v>
      </c>
      <c r="FI200" s="7">
        <f t="shared" si="698"/>
        <v>119014.875</v>
      </c>
      <c r="FJ200" s="7">
        <f t="shared" si="699"/>
        <v>20002.5</v>
      </c>
      <c r="FK200" s="5">
        <f>PARAMETRELER!$D$6</f>
        <v>20002.5</v>
      </c>
      <c r="FL200" s="7">
        <f t="shared" si="700"/>
        <v>0</v>
      </c>
      <c r="FM200" s="7">
        <f>IF(FA200&lt;=PARAMETRELER!$D$6,0,FL200*0.00759)</f>
        <v>0</v>
      </c>
      <c r="FN200" s="20">
        <f t="shared" si="634"/>
        <v>17002.125</v>
      </c>
      <c r="FO200" s="21">
        <f t="shared" si="635"/>
        <v>4100.5124999999998</v>
      </c>
      <c r="FP200" s="21">
        <f t="shared" si="636"/>
        <v>400.05</v>
      </c>
      <c r="FQ200" s="20">
        <f t="shared" si="637"/>
        <v>24503.0625</v>
      </c>
      <c r="FR200" s="44">
        <f t="shared" si="638"/>
        <v>1000.125</v>
      </c>
      <c r="FS200" s="45">
        <f t="shared" si="639"/>
        <v>23502.9375</v>
      </c>
      <c r="FU200" s="2">
        <v>198</v>
      </c>
      <c r="FV200" s="2" t="str">
        <f t="shared" si="640"/>
        <v xml:space="preserve"> AD SOYAD 198</v>
      </c>
      <c r="FW200" s="7">
        <f t="shared" si="701"/>
        <v>20002.5</v>
      </c>
      <c r="FX200" s="11">
        <f>PARAMETRELER!$D$4</f>
        <v>150018.75</v>
      </c>
      <c r="FY200" s="7">
        <f t="shared" si="702"/>
        <v>2800.3500000000004</v>
      </c>
      <c r="FZ200" s="7">
        <f t="shared" si="703"/>
        <v>200.02500000000001</v>
      </c>
      <c r="GA200" s="7">
        <f t="shared" si="704"/>
        <v>17002.125</v>
      </c>
      <c r="GB200" s="7" cm="1">
        <f t="array" ref="GB200">SUMPRODUCT(--(SUM(G200,AC200,AY200,BU200,CQ200,DM200,EI200,FE200,GA200)&gt;PARAMETRELER!$D$21:$D$24), (SUM(G200,AC200,AY200,BU200,CQ200,DM200,EI200,FE200,GA200)-PARAMETRELER!$D$21:$D$24), {0.15;0.05;0.07;0.08})-SUM($H$2,H200,AD200,AZ200,BV200,CR200,DN200,EJ200,FF200)</f>
        <v>3400.4249999999993</v>
      </c>
      <c r="GC200" s="7">
        <f>PARAMETRELER!$D$16</f>
        <v>3400.4249999999993</v>
      </c>
      <c r="GD200" s="7">
        <f t="shared" si="705"/>
        <v>153019.125</v>
      </c>
      <c r="GE200" s="7">
        <f t="shared" si="706"/>
        <v>136017</v>
      </c>
      <c r="GF200" s="7">
        <f t="shared" si="707"/>
        <v>20002.5</v>
      </c>
      <c r="GG200" s="5">
        <f>PARAMETRELER!$D$6</f>
        <v>20002.5</v>
      </c>
      <c r="GH200" s="7">
        <f t="shared" si="708"/>
        <v>0</v>
      </c>
      <c r="GI200" s="7">
        <f>IF(FW200&lt;=PARAMETRELER!$D$6,0,GH200*0.00759)</f>
        <v>0</v>
      </c>
      <c r="GJ200" s="20">
        <f t="shared" si="641"/>
        <v>17002.125</v>
      </c>
      <c r="GK200" s="21">
        <f t="shared" si="642"/>
        <v>4100.5124999999998</v>
      </c>
      <c r="GL200" s="21">
        <f t="shared" si="643"/>
        <v>400.05</v>
      </c>
      <c r="GM200" s="20">
        <f t="shared" si="644"/>
        <v>24503.0625</v>
      </c>
      <c r="GN200" s="44">
        <f t="shared" si="645"/>
        <v>1000.125</v>
      </c>
      <c r="GO200" s="45">
        <f t="shared" si="646"/>
        <v>23502.9375</v>
      </c>
      <c r="GQ200" s="2">
        <v>198</v>
      </c>
      <c r="GR200" s="2" t="str">
        <f t="shared" si="647"/>
        <v xml:space="preserve"> AD SOYAD 198</v>
      </c>
      <c r="GS200" s="7">
        <f t="shared" si="709"/>
        <v>20002.5</v>
      </c>
      <c r="GT200" s="11">
        <f>PARAMETRELER!$D$4</f>
        <v>150018.75</v>
      </c>
      <c r="GU200" s="7">
        <f t="shared" si="710"/>
        <v>2800.3500000000004</v>
      </c>
      <c r="GV200" s="7">
        <f t="shared" si="711"/>
        <v>200.02500000000001</v>
      </c>
      <c r="GW200" s="7">
        <f t="shared" si="712"/>
        <v>17002.125</v>
      </c>
      <c r="GX200" s="7" cm="1">
        <f t="array" ref="GX200">SUMPRODUCT(--(SUM(G200,AC200,AY200,BU200,CQ200,DM200,EI200,FE200,GA200,GW200)&gt;PARAMETRELER!$D$21:$D$24), (SUM(G200,AC200,AY200,BU200,CQ200,DM200,EI200,FE200,GA200,GW200)-PARAMETRELER!$D$21:$D$24), {0.15;0.05;0.07;0.08})-SUM($H$2,H200,AD200,AZ200,BV200,CR200,DN200,EJ200,FF200,GB200)</f>
        <v>3400.4250000000029</v>
      </c>
      <c r="GY200" s="7">
        <f>PARAMETRELER!$D$17</f>
        <v>3400.4250000000029</v>
      </c>
      <c r="GZ200" s="7">
        <f t="shared" si="713"/>
        <v>170021.25</v>
      </c>
      <c r="HA200" s="7">
        <f t="shared" si="714"/>
        <v>153019.125</v>
      </c>
      <c r="HB200" s="7">
        <f t="shared" si="715"/>
        <v>20002.5</v>
      </c>
      <c r="HC200" s="5">
        <f>PARAMETRELER!$D$6</f>
        <v>20002.5</v>
      </c>
      <c r="HD200" s="7">
        <f t="shared" si="716"/>
        <v>0</v>
      </c>
      <c r="HE200" s="7">
        <f>IF(GS200&lt;=PARAMETRELER!$D$6,0,HD200*0.00759)</f>
        <v>0</v>
      </c>
      <c r="HF200" s="20">
        <f t="shared" si="648"/>
        <v>17002.125</v>
      </c>
      <c r="HG200" s="21">
        <f t="shared" si="649"/>
        <v>4100.5124999999998</v>
      </c>
      <c r="HH200" s="21">
        <f t="shared" si="650"/>
        <v>400.05</v>
      </c>
      <c r="HI200" s="20">
        <f t="shared" si="651"/>
        <v>24503.0625</v>
      </c>
      <c r="HJ200" s="44">
        <f t="shared" si="652"/>
        <v>1000.125</v>
      </c>
      <c r="HK200" s="45">
        <f t="shared" si="653"/>
        <v>23502.9375</v>
      </c>
      <c r="HM200" s="2">
        <v>198</v>
      </c>
      <c r="HN200" s="2" t="str">
        <f t="shared" si="654"/>
        <v xml:space="preserve"> AD SOYAD 198</v>
      </c>
      <c r="HO200" s="7">
        <f t="shared" si="717"/>
        <v>20002.5</v>
      </c>
      <c r="HP200" s="11">
        <f>PARAMETRELER!$D$4</f>
        <v>150018.75</v>
      </c>
      <c r="HQ200" s="7">
        <f t="shared" si="718"/>
        <v>2800.3500000000004</v>
      </c>
      <c r="HR200" s="7">
        <f t="shared" si="719"/>
        <v>200.02500000000001</v>
      </c>
      <c r="HS200" s="7">
        <f t="shared" si="720"/>
        <v>17002.125</v>
      </c>
      <c r="HT200" s="7" cm="1">
        <f t="array" ref="HT200">SUMPRODUCT(--(SUM(G200,AC200,AY200,BU200,CQ200,DM200,EI200,FE200,GA200,GW200,HS200)&gt;PARAMETRELER!$D$21:$D$24), (SUM(G200,AC200,AY200,BU200,CQ200,DM200,EI200,FE200,GA200,GW200,HS200)-PARAMETRELER!$D$21:$D$24), {0.15;0.05;0.07;0.08})-SUM($H$2,H200,AD200,AZ200,BV200,CR200,DN200,EJ200,FF200,GB200,GX200)</f>
        <v>3400.4249999999993</v>
      </c>
      <c r="HU200" s="7">
        <f>PARAMETRELER!$D$18</f>
        <v>3400.4249999999993</v>
      </c>
      <c r="HV200" s="7">
        <f t="shared" si="721"/>
        <v>187023.375</v>
      </c>
      <c r="HW200" s="7">
        <f t="shared" si="722"/>
        <v>170021.25</v>
      </c>
      <c r="HX200" s="7">
        <f t="shared" si="723"/>
        <v>20002.5</v>
      </c>
      <c r="HY200" s="5">
        <f>PARAMETRELER!$D$6</f>
        <v>20002.5</v>
      </c>
      <c r="HZ200" s="7">
        <f t="shared" si="724"/>
        <v>0</v>
      </c>
      <c r="IA200" s="7">
        <f>IF(HO200&lt;=PARAMETRELER!$D$6,0,HZ200*0.00759)</f>
        <v>0</v>
      </c>
      <c r="IB200" s="20">
        <f t="shared" si="655"/>
        <v>17002.125</v>
      </c>
      <c r="IC200" s="21">
        <f t="shared" si="656"/>
        <v>4100.5124999999998</v>
      </c>
      <c r="ID200" s="21">
        <f t="shared" si="657"/>
        <v>400.05</v>
      </c>
      <c r="IE200" s="20">
        <f t="shared" si="658"/>
        <v>24503.0625</v>
      </c>
      <c r="IF200" s="44">
        <f t="shared" si="659"/>
        <v>1000.125</v>
      </c>
      <c r="IG200" s="45">
        <f t="shared" si="660"/>
        <v>23502.9375</v>
      </c>
      <c r="II200" s="2">
        <v>198</v>
      </c>
      <c r="IJ200" s="2" t="str">
        <f t="shared" si="661"/>
        <v xml:space="preserve"> AD SOYAD 198</v>
      </c>
      <c r="IK200" s="7">
        <f t="shared" si="725"/>
        <v>20002.5</v>
      </c>
      <c r="IL200" s="11">
        <f>PARAMETRELER!$D$4</f>
        <v>150018.75</v>
      </c>
      <c r="IM200" s="7">
        <f t="shared" si="726"/>
        <v>2800.3500000000004</v>
      </c>
      <c r="IN200" s="7">
        <f t="shared" si="727"/>
        <v>200.02500000000001</v>
      </c>
      <c r="IO200" s="7">
        <f t="shared" si="728"/>
        <v>17002.125</v>
      </c>
      <c r="IP200" s="7" cm="1">
        <f t="array" ref="IP200">SUMPRODUCT(--(SUM(G200,AC200,AY200,BU200,CQ200,DM200,EI200,FE200,GA200,GW200,HS200,IO200)&gt;PARAMETRELER!$D$21:$D$24), (SUM(G200,AC200,AY200,BU200,CQ200,DM200,EI200,FE200,GA200,GW200,HS200,IO200)-PARAMETRELER!$D$21:$D$24), {0.15;0.05;0.07;0.08})-SUM($H$2,H200,AD200,AZ200,BV200,CR200,DN200,EJ200,FF200,GB200,GX200,HT200)</f>
        <v>3400.4249999999993</v>
      </c>
      <c r="IQ200" s="7">
        <f>PARAMETRELER!$D$19</f>
        <v>3400.4249999999993</v>
      </c>
      <c r="IR200" s="7">
        <f t="shared" si="729"/>
        <v>204025.5</v>
      </c>
      <c r="IS200" s="7">
        <f t="shared" si="730"/>
        <v>187023.375</v>
      </c>
      <c r="IT200" s="7">
        <f t="shared" si="731"/>
        <v>20002.5</v>
      </c>
      <c r="IU200" s="5">
        <f>PARAMETRELER!$D$6</f>
        <v>20002.5</v>
      </c>
      <c r="IV200" s="7">
        <f t="shared" si="732"/>
        <v>0</v>
      </c>
      <c r="IW200" s="7">
        <f>IF(IK200&lt;=PARAMETRELER!$D$6,0,IV200*0.00759)</f>
        <v>0</v>
      </c>
      <c r="IX200" s="20">
        <f t="shared" si="662"/>
        <v>17002.125</v>
      </c>
      <c r="IY200" s="21">
        <f t="shared" si="663"/>
        <v>4100.5124999999998</v>
      </c>
      <c r="IZ200" s="21">
        <f t="shared" si="664"/>
        <v>400.05</v>
      </c>
      <c r="JA200" s="20">
        <f t="shared" si="665"/>
        <v>24503.0625</v>
      </c>
      <c r="JB200" s="44">
        <f t="shared" si="666"/>
        <v>1000.125</v>
      </c>
      <c r="JC200" s="45">
        <f t="shared" si="667"/>
        <v>23502.9375</v>
      </c>
    </row>
    <row r="201" spans="1:263" ht="15.6" x14ac:dyDescent="0.3">
      <c r="A201" s="3">
        <v>199</v>
      </c>
      <c r="B201" s="3" t="str">
        <f>'YILLIK MALİYET RAPORU'!B201</f>
        <v xml:space="preserve"> AD SOYAD 199</v>
      </c>
      <c r="C201" s="4">
        <f>'YILLIK MALİYET RAPORU'!C201</f>
        <v>20002.5</v>
      </c>
      <c r="D201" s="4">
        <f>PARAMETRELER!$D$4</f>
        <v>150018.75</v>
      </c>
      <c r="E201" s="4">
        <f t="shared" si="668"/>
        <v>2800.3500000000004</v>
      </c>
      <c r="F201" s="4">
        <f t="shared" si="669"/>
        <v>200.02500000000001</v>
      </c>
      <c r="G201" s="4">
        <f t="shared" si="670"/>
        <v>17002.125</v>
      </c>
      <c r="H201" s="4" cm="1">
        <f t="array" ref="H201">SUMPRODUCT(--(SUM(G201:G201)&gt;PARAMETRELER!$D$21:$D$24), (SUM(G201:G201)-PARAMETRELER!$D$21:$D$24), {0.15;0.05;0.07;0.08})-SUM($H$2:$H$2)</f>
        <v>2550.3187499999999</v>
      </c>
      <c r="I201" s="4">
        <f>PARAMETRELER!$D$8</f>
        <v>2550.3187499999999</v>
      </c>
      <c r="J201" s="4">
        <f t="shared" si="556"/>
        <v>17002.125</v>
      </c>
      <c r="K201" s="4">
        <v>0</v>
      </c>
      <c r="L201" s="4">
        <f t="shared" si="671"/>
        <v>20002.5</v>
      </c>
      <c r="M201" s="4">
        <f>PARAMETRELER!$D$6</f>
        <v>20002.5</v>
      </c>
      <c r="N201" s="4">
        <f t="shared" si="679"/>
        <v>0</v>
      </c>
      <c r="O201" s="4">
        <f>IF(C201&lt;=PARAMETRELER!$D$6,0,N201*0.00759)</f>
        <v>0</v>
      </c>
      <c r="P201" s="20">
        <f t="shared" si="672"/>
        <v>17002.125</v>
      </c>
      <c r="Q201" s="21">
        <f t="shared" si="673"/>
        <v>4100.5124999999998</v>
      </c>
      <c r="R201" s="21">
        <f t="shared" si="674"/>
        <v>400.05</v>
      </c>
      <c r="S201" s="22">
        <f t="shared" si="675"/>
        <v>24503.0625</v>
      </c>
      <c r="T201" s="44">
        <f t="shared" si="676"/>
        <v>1000.125</v>
      </c>
      <c r="U201" s="45">
        <f t="shared" si="557"/>
        <v>23502.9375</v>
      </c>
      <c r="W201" s="3">
        <v>199</v>
      </c>
      <c r="X201" s="3" t="str">
        <f t="shared" si="677"/>
        <v xml:space="preserve"> AD SOYAD 199</v>
      </c>
      <c r="Y201" s="4">
        <f t="shared" si="678"/>
        <v>20002.5</v>
      </c>
      <c r="Z201" s="4">
        <f>PARAMETRELER!$D$4</f>
        <v>150018.75</v>
      </c>
      <c r="AA201" s="4">
        <f t="shared" si="558"/>
        <v>2800.3500000000004</v>
      </c>
      <c r="AB201" s="4">
        <f t="shared" si="559"/>
        <v>200.02500000000001</v>
      </c>
      <c r="AC201" s="4">
        <f t="shared" si="560"/>
        <v>17002.125</v>
      </c>
      <c r="AD201" s="4" cm="1">
        <f t="array" ref="AD201">SUMPRODUCT(--(SUM(G201,AC201)&gt;PARAMETRELER!$D$21:$D$24), (SUM(G201,AC201)-PARAMETRELER!$D$21:$D$24), {0.15;0.05;0.07;0.08})-SUM($H$2,H201)</f>
        <v>2550.3187499999999</v>
      </c>
      <c r="AE201" s="4">
        <f>PARAMETRELER!$D$9</f>
        <v>2550.3187499999999</v>
      </c>
      <c r="AF201" s="4">
        <f t="shared" si="561"/>
        <v>34004.25</v>
      </c>
      <c r="AG201" s="4">
        <f t="shared" si="562"/>
        <v>17002.125</v>
      </c>
      <c r="AH201" s="4">
        <f t="shared" si="563"/>
        <v>20002.5</v>
      </c>
      <c r="AI201" s="4">
        <f>PARAMETRELER!$D$6</f>
        <v>20002.5</v>
      </c>
      <c r="AJ201" s="4">
        <f t="shared" si="680"/>
        <v>0</v>
      </c>
      <c r="AK201" s="4">
        <f>IF(Y201&lt;=PARAMETRELER!$D$6,0,AJ201*0.00759)</f>
        <v>0</v>
      </c>
      <c r="AL201" s="20">
        <f t="shared" si="564"/>
        <v>17002.125</v>
      </c>
      <c r="AM201" s="21">
        <f t="shared" si="565"/>
        <v>4100.5124999999998</v>
      </c>
      <c r="AN201" s="21">
        <f t="shared" si="566"/>
        <v>400.05</v>
      </c>
      <c r="AO201" s="22">
        <f t="shared" si="567"/>
        <v>24503.0625</v>
      </c>
      <c r="AP201" s="44">
        <f t="shared" si="568"/>
        <v>1000.125</v>
      </c>
      <c r="AQ201" s="45">
        <f t="shared" si="569"/>
        <v>23502.9375</v>
      </c>
      <c r="AS201" s="3">
        <v>199</v>
      </c>
      <c r="AT201" s="3" t="str">
        <f t="shared" si="570"/>
        <v xml:space="preserve"> AD SOYAD 199</v>
      </c>
      <c r="AU201" s="4">
        <f t="shared" si="571"/>
        <v>20002.5</v>
      </c>
      <c r="AV201" s="4">
        <f>PARAMETRELER!$D$4</f>
        <v>150018.75</v>
      </c>
      <c r="AW201" s="4">
        <f t="shared" si="572"/>
        <v>2800.3500000000004</v>
      </c>
      <c r="AX201" s="4">
        <f t="shared" si="573"/>
        <v>200.02500000000001</v>
      </c>
      <c r="AY201" s="4">
        <f t="shared" si="574"/>
        <v>17002.125</v>
      </c>
      <c r="AZ201" s="4" cm="1">
        <f t="array" ref="AZ201">SUMPRODUCT(--(SUM(G201,AC201,AY201)&gt;PARAMETRELER!$D$21:$D$24), (SUM(G201,AC201,AY201)-PARAMETRELER!$D$21:$D$24), {0.15;0.05;0.07;0.08})-SUM($H$2,H201,AD201)</f>
        <v>2550.3187499999995</v>
      </c>
      <c r="BA201" s="4">
        <f>PARAMETRELER!$D$10</f>
        <v>2550.3187499999995</v>
      </c>
      <c r="BB201" s="4">
        <f t="shared" si="575"/>
        <v>51006.375</v>
      </c>
      <c r="BC201" s="4">
        <f t="shared" si="576"/>
        <v>34004.25</v>
      </c>
      <c r="BD201" s="4">
        <f t="shared" si="577"/>
        <v>20002.5</v>
      </c>
      <c r="BE201" s="4">
        <f>PARAMETRELER!$D$6</f>
        <v>20002.5</v>
      </c>
      <c r="BF201" s="4">
        <f t="shared" si="681"/>
        <v>0</v>
      </c>
      <c r="BG201" s="4">
        <f>IF(AU201&lt;=PARAMETRELER!$D$6,0,BF201*0.00759)</f>
        <v>0</v>
      </c>
      <c r="BH201" s="20">
        <f t="shared" si="578"/>
        <v>17002.125</v>
      </c>
      <c r="BI201" s="21">
        <f t="shared" si="579"/>
        <v>4100.5124999999998</v>
      </c>
      <c r="BJ201" s="21">
        <f t="shared" si="580"/>
        <v>400.05</v>
      </c>
      <c r="BK201" s="22">
        <f t="shared" si="581"/>
        <v>24503.0625</v>
      </c>
      <c r="BL201" s="44">
        <f t="shared" si="582"/>
        <v>1000.125</v>
      </c>
      <c r="BM201" s="45">
        <f t="shared" si="583"/>
        <v>23502.9375</v>
      </c>
      <c r="BO201" s="3">
        <v>199</v>
      </c>
      <c r="BP201" s="3" t="str">
        <f t="shared" si="584"/>
        <v xml:space="preserve"> AD SOYAD 199</v>
      </c>
      <c r="BQ201" s="4">
        <f t="shared" si="585"/>
        <v>20002.5</v>
      </c>
      <c r="BR201" s="4">
        <f>PARAMETRELER!$D$4</f>
        <v>150018.75</v>
      </c>
      <c r="BS201" s="4">
        <f t="shared" si="586"/>
        <v>2800.3500000000004</v>
      </c>
      <c r="BT201" s="4">
        <f t="shared" si="587"/>
        <v>200.02500000000001</v>
      </c>
      <c r="BU201" s="4">
        <f t="shared" si="588"/>
        <v>17002.125</v>
      </c>
      <c r="BV201" s="4" cm="1">
        <f t="array" ref="BV201">SUMPRODUCT(--(SUM(G201,AC201,AY201,BU201)&gt;PARAMETRELER!$D$21:$D$24), (SUM(G201,AC201,AY201,BU201)-PARAMETRELER!$D$21:$D$24), {0.15;0.05;0.07;0.08})-SUM($H$2,H201,AD201,AZ201)</f>
        <v>2550.3187500000004</v>
      </c>
      <c r="BW201" s="4">
        <f>PARAMETRELER!$D$11</f>
        <v>2550.3187500000004</v>
      </c>
      <c r="BX201" s="4">
        <f t="shared" si="589"/>
        <v>68008.5</v>
      </c>
      <c r="BY201" s="4">
        <f t="shared" si="590"/>
        <v>51006.375</v>
      </c>
      <c r="BZ201" s="4">
        <f t="shared" si="591"/>
        <v>20002.5</v>
      </c>
      <c r="CA201" s="4">
        <f>PARAMETRELER!$D$6</f>
        <v>20002.5</v>
      </c>
      <c r="CB201" s="4">
        <f t="shared" si="682"/>
        <v>0</v>
      </c>
      <c r="CC201" s="4">
        <f>IF(BQ201&lt;=PARAMETRELER!$D$6,0,CB201*0.00759)</f>
        <v>0</v>
      </c>
      <c r="CD201" s="20">
        <f t="shared" si="592"/>
        <v>17002.125</v>
      </c>
      <c r="CE201" s="21">
        <f t="shared" si="593"/>
        <v>4100.5124999999998</v>
      </c>
      <c r="CF201" s="21">
        <f t="shared" si="594"/>
        <v>400.05</v>
      </c>
      <c r="CG201" s="22">
        <f t="shared" si="595"/>
        <v>24503.0625</v>
      </c>
      <c r="CH201" s="44">
        <f t="shared" si="596"/>
        <v>1000.125</v>
      </c>
      <c r="CI201" s="45">
        <f t="shared" si="597"/>
        <v>23502.9375</v>
      </c>
      <c r="CK201" s="3">
        <v>199</v>
      </c>
      <c r="CL201" s="3" t="str">
        <f t="shared" si="598"/>
        <v xml:space="preserve"> AD SOYAD 199</v>
      </c>
      <c r="CM201" s="4">
        <f t="shared" si="599"/>
        <v>20002.5</v>
      </c>
      <c r="CN201" s="4">
        <f>PARAMETRELER!$D$4</f>
        <v>150018.75</v>
      </c>
      <c r="CO201" s="4">
        <f t="shared" si="600"/>
        <v>2800.3500000000004</v>
      </c>
      <c r="CP201" s="4">
        <f t="shared" si="601"/>
        <v>200.02500000000001</v>
      </c>
      <c r="CQ201" s="4">
        <f t="shared" si="602"/>
        <v>17002.125</v>
      </c>
      <c r="CR201" s="4" cm="1">
        <f t="array" ref="CR201">SUMPRODUCT(--(SUM(G201,AC201,AY201,BU201,CQ201)&gt;PARAMETRELER!$D$21:$D$24), (SUM(G201,AC201,AY201,BU201,CQ201)-PARAMETRELER!$D$21:$D$24), {0.15;0.05;0.07;0.08})-SUM($H$2,H201,AD201,AZ201,BV201)</f>
        <v>2550.3187500000004</v>
      </c>
      <c r="CS201" s="4">
        <f>PARAMETRELER!$D$12</f>
        <v>2550.3187500000004</v>
      </c>
      <c r="CT201" s="4">
        <f t="shared" si="603"/>
        <v>85010.625</v>
      </c>
      <c r="CU201" s="4">
        <f t="shared" si="604"/>
        <v>68008.5</v>
      </c>
      <c r="CV201" s="4">
        <f t="shared" si="605"/>
        <v>20002.5</v>
      </c>
      <c r="CW201" s="4">
        <f>PARAMETRELER!$D$6</f>
        <v>20002.5</v>
      </c>
      <c r="CX201" s="4">
        <f t="shared" si="683"/>
        <v>0</v>
      </c>
      <c r="CY201" s="4">
        <f>IF(CM201&lt;=PARAMETRELER!$D$6,0,CX201*0.00759)</f>
        <v>0</v>
      </c>
      <c r="CZ201" s="20">
        <f t="shared" si="606"/>
        <v>17002.125</v>
      </c>
      <c r="DA201" s="21">
        <f t="shared" si="607"/>
        <v>4100.5124999999998</v>
      </c>
      <c r="DB201" s="21">
        <f t="shared" si="608"/>
        <v>400.05</v>
      </c>
      <c r="DC201" s="22">
        <f t="shared" si="609"/>
        <v>24503.0625</v>
      </c>
      <c r="DD201" s="44">
        <f t="shared" si="610"/>
        <v>1000.125</v>
      </c>
      <c r="DE201" s="45">
        <f t="shared" si="611"/>
        <v>23502.9375</v>
      </c>
      <c r="DG201" s="3">
        <v>199</v>
      </c>
      <c r="DH201" s="3" t="str">
        <f t="shared" si="612"/>
        <v xml:space="preserve"> AD SOYAD 199</v>
      </c>
      <c r="DI201" s="4">
        <f t="shared" si="613"/>
        <v>20002.5</v>
      </c>
      <c r="DJ201" s="4">
        <f>PARAMETRELER!$D$4</f>
        <v>150018.75</v>
      </c>
      <c r="DK201" s="4">
        <f t="shared" si="614"/>
        <v>2800.3500000000004</v>
      </c>
      <c r="DL201" s="4">
        <f t="shared" si="615"/>
        <v>200.02500000000001</v>
      </c>
      <c r="DM201" s="4">
        <f t="shared" si="616"/>
        <v>17002.125</v>
      </c>
      <c r="DN201" s="4" cm="1">
        <f t="array" ref="DN201">SUMPRODUCT(--(SUM(G201,AC201,AY201,BU201,CQ201,DM201)&gt;PARAMETRELER!$D$21:$D$24), (SUM(G201,AC201,AY201,BU201,CQ201,DM201)-PARAMETRELER!$D$21:$D$24), {0.15;0.05;0.07;0.08})-SUM($H$2,H201,AD201,AZ201,BV201,CR201)</f>
        <v>2550.3187499999985</v>
      </c>
      <c r="DO201" s="4">
        <f>PARAMETRELER!$D$13</f>
        <v>2550.3187499999985</v>
      </c>
      <c r="DP201" s="4">
        <f t="shared" si="617"/>
        <v>102012.75</v>
      </c>
      <c r="DQ201" s="4">
        <f t="shared" si="618"/>
        <v>85010.625</v>
      </c>
      <c r="DR201" s="4">
        <f t="shared" si="619"/>
        <v>20002.5</v>
      </c>
      <c r="DS201" s="4">
        <f>PARAMETRELER!$D$6</f>
        <v>20002.5</v>
      </c>
      <c r="DT201" s="4">
        <f t="shared" si="684"/>
        <v>0</v>
      </c>
      <c r="DU201" s="4">
        <f>IF(DI201&lt;=PARAMETRELER!$D$6,0,DT201*0.00759)</f>
        <v>0</v>
      </c>
      <c r="DV201" s="20">
        <f t="shared" si="620"/>
        <v>17002.125</v>
      </c>
      <c r="DW201" s="21">
        <f t="shared" si="621"/>
        <v>4100.5124999999998</v>
      </c>
      <c r="DX201" s="21">
        <f t="shared" si="622"/>
        <v>400.05</v>
      </c>
      <c r="DY201" s="22">
        <f t="shared" si="623"/>
        <v>24503.0625</v>
      </c>
      <c r="DZ201" s="44">
        <f t="shared" si="624"/>
        <v>1000.125</v>
      </c>
      <c r="EA201" s="45">
        <f t="shared" si="625"/>
        <v>23502.9375</v>
      </c>
      <c r="EC201" s="3">
        <v>199</v>
      </c>
      <c r="ED201" s="3" t="str">
        <f t="shared" si="626"/>
        <v xml:space="preserve"> AD SOYAD 199</v>
      </c>
      <c r="EE201" s="4">
        <f t="shared" si="685"/>
        <v>20002.5</v>
      </c>
      <c r="EF201" s="4">
        <f>PARAMETRELER!$D$4</f>
        <v>150018.75</v>
      </c>
      <c r="EG201" s="4">
        <f t="shared" si="686"/>
        <v>2800.3500000000004</v>
      </c>
      <c r="EH201" s="4">
        <f t="shared" si="687"/>
        <v>200.02500000000001</v>
      </c>
      <c r="EI201" s="4">
        <f t="shared" si="688"/>
        <v>17002.125</v>
      </c>
      <c r="EJ201" s="4" cm="1">
        <f t="array" ref="EJ201">SUMPRODUCT(--(SUM(G201,AC201,AY201,BU201,CQ201,DM201,EI201)&gt;PARAMETRELER!$D$21:$D$24), (SUM(G201,AC201,AY201,BU201,CQ201,DM201,EI201)-PARAMETRELER!$D$21:$D$24), {0.15;0.05;0.07;0.08})-SUM($H$2,H201,AD201,AZ201,BV201,CR201,DN201)</f>
        <v>3001.0625000000036</v>
      </c>
      <c r="EK201" s="4">
        <f>PARAMETRELER!$D$14</f>
        <v>3001.0625000000036</v>
      </c>
      <c r="EL201" s="4">
        <f t="shared" si="689"/>
        <v>119014.875</v>
      </c>
      <c r="EM201" s="4">
        <f t="shared" si="690"/>
        <v>102012.75</v>
      </c>
      <c r="EN201" s="4">
        <f t="shared" si="691"/>
        <v>20002.5</v>
      </c>
      <c r="EO201" s="4">
        <f>PARAMETRELER!$D$6</f>
        <v>20002.5</v>
      </c>
      <c r="EP201" s="4">
        <f t="shared" si="692"/>
        <v>0</v>
      </c>
      <c r="EQ201" s="4">
        <f>IF(EE201&lt;=PARAMETRELER!$D$6,0,EP201*0.00759)</f>
        <v>0</v>
      </c>
      <c r="ER201" s="20">
        <f t="shared" si="627"/>
        <v>17002.125</v>
      </c>
      <c r="ES201" s="21">
        <f t="shared" si="628"/>
        <v>4100.5124999999998</v>
      </c>
      <c r="ET201" s="21">
        <f t="shared" si="629"/>
        <v>400.05</v>
      </c>
      <c r="EU201" s="22">
        <f t="shared" si="630"/>
        <v>24503.0625</v>
      </c>
      <c r="EV201" s="44">
        <f t="shared" si="631"/>
        <v>1000.125</v>
      </c>
      <c r="EW201" s="45">
        <f t="shared" si="632"/>
        <v>23502.9375</v>
      </c>
      <c r="EY201" s="3">
        <v>199</v>
      </c>
      <c r="EZ201" s="3" t="str">
        <f t="shared" si="633"/>
        <v xml:space="preserve"> AD SOYAD 199</v>
      </c>
      <c r="FA201" s="4">
        <f t="shared" si="693"/>
        <v>20002.5</v>
      </c>
      <c r="FB201" s="4">
        <f>PARAMETRELER!$D$4</f>
        <v>150018.75</v>
      </c>
      <c r="FC201" s="4">
        <f t="shared" si="694"/>
        <v>2800.3500000000004</v>
      </c>
      <c r="FD201" s="4">
        <f t="shared" si="695"/>
        <v>200.02500000000001</v>
      </c>
      <c r="FE201" s="4">
        <f t="shared" si="696"/>
        <v>17002.125</v>
      </c>
      <c r="FF201" s="4" cm="1">
        <f t="array" ref="FF201">SUMPRODUCT(--(SUM(G201,AC201,AY201,BU201,CQ201,DM201,EI201,FE201)&gt;PARAMETRELER!$D$21:$D$24), (SUM(G201,AC201,AY201,BU201,CQ201,DM201,EI201,FE201)-PARAMETRELER!$D$21:$D$24), {0.15;0.05;0.07;0.08})-SUM($H$2,H201,AD201,AZ201,BV201,CR201,DN201,EJ201)</f>
        <v>3400.4249999999956</v>
      </c>
      <c r="FG201" s="4">
        <f>PARAMETRELER!$D$15</f>
        <v>3400.4249999999956</v>
      </c>
      <c r="FH201" s="4">
        <f t="shared" si="697"/>
        <v>136017</v>
      </c>
      <c r="FI201" s="4">
        <f t="shared" si="698"/>
        <v>119014.875</v>
      </c>
      <c r="FJ201" s="4">
        <f t="shared" si="699"/>
        <v>20002.5</v>
      </c>
      <c r="FK201" s="4">
        <f>PARAMETRELER!$D$6</f>
        <v>20002.5</v>
      </c>
      <c r="FL201" s="4">
        <f t="shared" si="700"/>
        <v>0</v>
      </c>
      <c r="FM201" s="4">
        <f>IF(FA201&lt;=PARAMETRELER!$D$6,0,FL201*0.00759)</f>
        <v>0</v>
      </c>
      <c r="FN201" s="20">
        <f t="shared" si="634"/>
        <v>17002.125</v>
      </c>
      <c r="FO201" s="21">
        <f t="shared" si="635"/>
        <v>4100.5124999999998</v>
      </c>
      <c r="FP201" s="21">
        <f t="shared" si="636"/>
        <v>400.05</v>
      </c>
      <c r="FQ201" s="22">
        <f t="shared" si="637"/>
        <v>24503.0625</v>
      </c>
      <c r="FR201" s="44">
        <f t="shared" si="638"/>
        <v>1000.125</v>
      </c>
      <c r="FS201" s="45">
        <f t="shared" si="639"/>
        <v>23502.9375</v>
      </c>
      <c r="FU201" s="3">
        <v>199</v>
      </c>
      <c r="FV201" s="3" t="str">
        <f t="shared" si="640"/>
        <v xml:space="preserve"> AD SOYAD 199</v>
      </c>
      <c r="FW201" s="4">
        <f t="shared" si="701"/>
        <v>20002.5</v>
      </c>
      <c r="FX201" s="4">
        <f>PARAMETRELER!$D$4</f>
        <v>150018.75</v>
      </c>
      <c r="FY201" s="4">
        <f t="shared" si="702"/>
        <v>2800.3500000000004</v>
      </c>
      <c r="FZ201" s="4">
        <f t="shared" si="703"/>
        <v>200.02500000000001</v>
      </c>
      <c r="GA201" s="4">
        <f t="shared" si="704"/>
        <v>17002.125</v>
      </c>
      <c r="GB201" s="4" cm="1">
        <f t="array" ref="GB201">SUMPRODUCT(--(SUM(G201,AC201,AY201,BU201,CQ201,DM201,EI201,FE201,GA201)&gt;PARAMETRELER!$D$21:$D$24), (SUM(G201,AC201,AY201,BU201,CQ201,DM201,EI201,FE201,GA201)-PARAMETRELER!$D$21:$D$24), {0.15;0.05;0.07;0.08})-SUM($H$2,H201,AD201,AZ201,BV201,CR201,DN201,EJ201,FF201)</f>
        <v>3400.4249999999993</v>
      </c>
      <c r="GC201" s="4">
        <f>PARAMETRELER!$D$16</f>
        <v>3400.4249999999993</v>
      </c>
      <c r="GD201" s="4">
        <f t="shared" si="705"/>
        <v>153019.125</v>
      </c>
      <c r="GE201" s="4">
        <f t="shared" si="706"/>
        <v>136017</v>
      </c>
      <c r="GF201" s="4">
        <f t="shared" si="707"/>
        <v>20002.5</v>
      </c>
      <c r="GG201" s="4">
        <f>PARAMETRELER!$D$6</f>
        <v>20002.5</v>
      </c>
      <c r="GH201" s="4">
        <f t="shared" si="708"/>
        <v>0</v>
      </c>
      <c r="GI201" s="4">
        <f>IF(FW201&lt;=PARAMETRELER!$D$6,0,GH201*0.00759)</f>
        <v>0</v>
      </c>
      <c r="GJ201" s="20">
        <f t="shared" si="641"/>
        <v>17002.125</v>
      </c>
      <c r="GK201" s="21">
        <f t="shared" si="642"/>
        <v>4100.5124999999998</v>
      </c>
      <c r="GL201" s="21">
        <f t="shared" si="643"/>
        <v>400.05</v>
      </c>
      <c r="GM201" s="22">
        <f t="shared" si="644"/>
        <v>24503.0625</v>
      </c>
      <c r="GN201" s="44">
        <f t="shared" si="645"/>
        <v>1000.125</v>
      </c>
      <c r="GO201" s="45">
        <f t="shared" si="646"/>
        <v>23502.9375</v>
      </c>
      <c r="GQ201" s="3">
        <v>199</v>
      </c>
      <c r="GR201" s="3" t="str">
        <f t="shared" si="647"/>
        <v xml:space="preserve"> AD SOYAD 199</v>
      </c>
      <c r="GS201" s="4">
        <f t="shared" si="709"/>
        <v>20002.5</v>
      </c>
      <c r="GT201" s="4">
        <f>PARAMETRELER!$D$4</f>
        <v>150018.75</v>
      </c>
      <c r="GU201" s="4">
        <f t="shared" si="710"/>
        <v>2800.3500000000004</v>
      </c>
      <c r="GV201" s="4">
        <f t="shared" si="711"/>
        <v>200.02500000000001</v>
      </c>
      <c r="GW201" s="4">
        <f t="shared" si="712"/>
        <v>17002.125</v>
      </c>
      <c r="GX201" s="4" cm="1">
        <f t="array" ref="GX201">SUMPRODUCT(--(SUM(G201,AC201,AY201,BU201,CQ201,DM201,EI201,FE201,GA201,GW201)&gt;PARAMETRELER!$D$21:$D$24), (SUM(G201,AC201,AY201,BU201,CQ201,DM201,EI201,FE201,GA201,GW201)-PARAMETRELER!$D$21:$D$24), {0.15;0.05;0.07;0.08})-SUM($H$2,H201,AD201,AZ201,BV201,CR201,DN201,EJ201,FF201,GB201)</f>
        <v>3400.4250000000029</v>
      </c>
      <c r="GY201" s="4">
        <f>PARAMETRELER!$D$17</f>
        <v>3400.4250000000029</v>
      </c>
      <c r="GZ201" s="4">
        <f t="shared" si="713"/>
        <v>170021.25</v>
      </c>
      <c r="HA201" s="4">
        <f t="shared" si="714"/>
        <v>153019.125</v>
      </c>
      <c r="HB201" s="4">
        <f t="shared" si="715"/>
        <v>20002.5</v>
      </c>
      <c r="HC201" s="4">
        <f>PARAMETRELER!$D$6</f>
        <v>20002.5</v>
      </c>
      <c r="HD201" s="4">
        <f t="shared" si="716"/>
        <v>0</v>
      </c>
      <c r="HE201" s="4">
        <f>IF(GS201&lt;=PARAMETRELER!$D$6,0,HD201*0.00759)</f>
        <v>0</v>
      </c>
      <c r="HF201" s="20">
        <f t="shared" si="648"/>
        <v>17002.125</v>
      </c>
      <c r="HG201" s="21">
        <f t="shared" si="649"/>
        <v>4100.5124999999998</v>
      </c>
      <c r="HH201" s="21">
        <f t="shared" si="650"/>
        <v>400.05</v>
      </c>
      <c r="HI201" s="22">
        <f t="shared" si="651"/>
        <v>24503.0625</v>
      </c>
      <c r="HJ201" s="44">
        <f t="shared" si="652"/>
        <v>1000.125</v>
      </c>
      <c r="HK201" s="45">
        <f t="shared" si="653"/>
        <v>23502.9375</v>
      </c>
      <c r="HM201" s="3">
        <v>199</v>
      </c>
      <c r="HN201" s="3" t="str">
        <f t="shared" si="654"/>
        <v xml:space="preserve"> AD SOYAD 199</v>
      </c>
      <c r="HO201" s="4">
        <f t="shared" si="717"/>
        <v>20002.5</v>
      </c>
      <c r="HP201" s="4">
        <f>PARAMETRELER!$D$4</f>
        <v>150018.75</v>
      </c>
      <c r="HQ201" s="4">
        <f t="shared" si="718"/>
        <v>2800.3500000000004</v>
      </c>
      <c r="HR201" s="4">
        <f t="shared" si="719"/>
        <v>200.02500000000001</v>
      </c>
      <c r="HS201" s="4">
        <f t="shared" si="720"/>
        <v>17002.125</v>
      </c>
      <c r="HT201" s="4" cm="1">
        <f t="array" ref="HT201">SUMPRODUCT(--(SUM(G201,AC201,AY201,BU201,CQ201,DM201,EI201,FE201,GA201,GW201,HS201)&gt;PARAMETRELER!$D$21:$D$24), (SUM(G201,AC201,AY201,BU201,CQ201,DM201,EI201,FE201,GA201,GW201,HS201)-PARAMETRELER!$D$21:$D$24), {0.15;0.05;0.07;0.08})-SUM($H$2,H201,AD201,AZ201,BV201,CR201,DN201,EJ201,FF201,GB201,GX201)</f>
        <v>3400.4249999999993</v>
      </c>
      <c r="HU201" s="4">
        <f>PARAMETRELER!$D$18</f>
        <v>3400.4249999999993</v>
      </c>
      <c r="HV201" s="4">
        <f t="shared" si="721"/>
        <v>187023.375</v>
      </c>
      <c r="HW201" s="4">
        <f t="shared" si="722"/>
        <v>170021.25</v>
      </c>
      <c r="HX201" s="4">
        <f t="shared" si="723"/>
        <v>20002.5</v>
      </c>
      <c r="HY201" s="4">
        <f>PARAMETRELER!$D$6</f>
        <v>20002.5</v>
      </c>
      <c r="HZ201" s="4">
        <f t="shared" si="724"/>
        <v>0</v>
      </c>
      <c r="IA201" s="4">
        <f>IF(HO201&lt;=PARAMETRELER!$D$6,0,HZ201*0.00759)</f>
        <v>0</v>
      </c>
      <c r="IB201" s="20">
        <f t="shared" si="655"/>
        <v>17002.125</v>
      </c>
      <c r="IC201" s="21">
        <f t="shared" si="656"/>
        <v>4100.5124999999998</v>
      </c>
      <c r="ID201" s="21">
        <f t="shared" si="657"/>
        <v>400.05</v>
      </c>
      <c r="IE201" s="22">
        <f t="shared" si="658"/>
        <v>24503.0625</v>
      </c>
      <c r="IF201" s="44">
        <f t="shared" si="659"/>
        <v>1000.125</v>
      </c>
      <c r="IG201" s="45">
        <f t="shared" si="660"/>
        <v>23502.9375</v>
      </c>
      <c r="II201" s="3">
        <v>199</v>
      </c>
      <c r="IJ201" s="3" t="str">
        <f t="shared" si="661"/>
        <v xml:space="preserve"> AD SOYAD 199</v>
      </c>
      <c r="IK201" s="4">
        <f t="shared" si="725"/>
        <v>20002.5</v>
      </c>
      <c r="IL201" s="4">
        <f>PARAMETRELER!$D$4</f>
        <v>150018.75</v>
      </c>
      <c r="IM201" s="4">
        <f t="shared" si="726"/>
        <v>2800.3500000000004</v>
      </c>
      <c r="IN201" s="4">
        <f t="shared" si="727"/>
        <v>200.02500000000001</v>
      </c>
      <c r="IO201" s="4">
        <f t="shared" si="728"/>
        <v>17002.125</v>
      </c>
      <c r="IP201" s="4" cm="1">
        <f t="array" ref="IP201">SUMPRODUCT(--(SUM(G201,AC201,AY201,BU201,CQ201,DM201,EI201,FE201,GA201,GW201,HS201,IO201)&gt;PARAMETRELER!$D$21:$D$24), (SUM(G201,AC201,AY201,BU201,CQ201,DM201,EI201,FE201,GA201,GW201,HS201,IO201)-PARAMETRELER!$D$21:$D$24), {0.15;0.05;0.07;0.08})-SUM($H$2,H201,AD201,AZ201,BV201,CR201,DN201,EJ201,FF201,GB201,GX201,HT201)</f>
        <v>3400.4249999999993</v>
      </c>
      <c r="IQ201" s="4">
        <f>PARAMETRELER!$D$19</f>
        <v>3400.4249999999993</v>
      </c>
      <c r="IR201" s="4">
        <f t="shared" si="729"/>
        <v>204025.5</v>
      </c>
      <c r="IS201" s="4">
        <f t="shared" si="730"/>
        <v>187023.375</v>
      </c>
      <c r="IT201" s="4">
        <f t="shared" si="731"/>
        <v>20002.5</v>
      </c>
      <c r="IU201" s="4">
        <f>PARAMETRELER!$D$6</f>
        <v>20002.5</v>
      </c>
      <c r="IV201" s="4">
        <f t="shared" si="732"/>
        <v>0</v>
      </c>
      <c r="IW201" s="4">
        <f>IF(IK201&lt;=PARAMETRELER!$D$6,0,IV201*0.00759)</f>
        <v>0</v>
      </c>
      <c r="IX201" s="20">
        <f t="shared" si="662"/>
        <v>17002.125</v>
      </c>
      <c r="IY201" s="21">
        <f t="shared" si="663"/>
        <v>4100.5124999999998</v>
      </c>
      <c r="IZ201" s="21">
        <f t="shared" si="664"/>
        <v>400.05</v>
      </c>
      <c r="JA201" s="22">
        <f t="shared" si="665"/>
        <v>24503.0625</v>
      </c>
      <c r="JB201" s="44">
        <f t="shared" si="666"/>
        <v>1000.125</v>
      </c>
      <c r="JC201" s="45">
        <f t="shared" si="667"/>
        <v>23502.9375</v>
      </c>
    </row>
    <row r="202" spans="1:263" ht="15.6" x14ac:dyDescent="0.3">
      <c r="A202" s="2">
        <v>200</v>
      </c>
      <c r="B202" s="2" t="str">
        <f>'YILLIK MALİYET RAPORU'!B202</f>
        <v xml:space="preserve"> AD SOYAD 200</v>
      </c>
      <c r="C202" s="7">
        <f>'YILLIK MALİYET RAPORU'!C202</f>
        <v>20002.5</v>
      </c>
      <c r="D202" s="11">
        <f>PARAMETRELER!$D$4</f>
        <v>150018.75</v>
      </c>
      <c r="E202" s="7">
        <f t="shared" si="668"/>
        <v>2800.3500000000004</v>
      </c>
      <c r="F202" s="7">
        <f t="shared" si="669"/>
        <v>200.02500000000001</v>
      </c>
      <c r="G202" s="7">
        <f t="shared" si="670"/>
        <v>17002.125</v>
      </c>
      <c r="H202" s="7" cm="1">
        <f t="array" ref="H202">SUMPRODUCT(--(SUM(G202:G202)&gt;PARAMETRELER!$D$21:$D$24), (SUM(G202:G202)-PARAMETRELER!$D$21:$D$24), {0.15;0.05;0.07;0.08})-SUM($H$2:$H$2)</f>
        <v>2550.3187499999999</v>
      </c>
      <c r="I202" s="7">
        <f>PARAMETRELER!$D$8</f>
        <v>2550.3187499999999</v>
      </c>
      <c r="J202" s="7">
        <f t="shared" si="556"/>
        <v>17002.125</v>
      </c>
      <c r="K202" s="7">
        <v>0</v>
      </c>
      <c r="L202" s="7">
        <f t="shared" si="671"/>
        <v>20002.5</v>
      </c>
      <c r="M202" s="5">
        <f>PARAMETRELER!$D$6</f>
        <v>20002.5</v>
      </c>
      <c r="N202" s="7">
        <f t="shared" si="679"/>
        <v>0</v>
      </c>
      <c r="O202" s="7">
        <f>IF(C202&lt;=PARAMETRELER!$D$6,0,N202*0.00759)</f>
        <v>0</v>
      </c>
      <c r="P202" s="20">
        <f t="shared" si="672"/>
        <v>17002.125</v>
      </c>
      <c r="Q202" s="21">
        <f t="shared" si="673"/>
        <v>4100.5124999999998</v>
      </c>
      <c r="R202" s="21">
        <f t="shared" si="674"/>
        <v>400.05</v>
      </c>
      <c r="S202" s="20">
        <f t="shared" si="675"/>
        <v>24503.0625</v>
      </c>
      <c r="T202" s="44">
        <f t="shared" si="676"/>
        <v>1000.125</v>
      </c>
      <c r="U202" s="45">
        <f t="shared" si="557"/>
        <v>23502.9375</v>
      </c>
      <c r="W202" s="2">
        <v>200</v>
      </c>
      <c r="X202" s="2" t="str">
        <f t="shared" si="677"/>
        <v xml:space="preserve"> AD SOYAD 200</v>
      </c>
      <c r="Y202" s="7">
        <f t="shared" si="678"/>
        <v>20002.5</v>
      </c>
      <c r="Z202" s="11">
        <f>PARAMETRELER!$D$4</f>
        <v>150018.75</v>
      </c>
      <c r="AA202" s="7">
        <f t="shared" si="558"/>
        <v>2800.3500000000004</v>
      </c>
      <c r="AB202" s="7">
        <f t="shared" si="559"/>
        <v>200.02500000000001</v>
      </c>
      <c r="AC202" s="7">
        <f t="shared" si="560"/>
        <v>17002.125</v>
      </c>
      <c r="AD202" s="7" cm="1">
        <f t="array" ref="AD202">SUMPRODUCT(--(SUM(G202,AC202)&gt;PARAMETRELER!$D$21:$D$24), (SUM(G202,AC202)-PARAMETRELER!$D$21:$D$24), {0.15;0.05;0.07;0.08})-SUM($H$2,H202)</f>
        <v>2550.3187499999999</v>
      </c>
      <c r="AE202" s="7">
        <f>PARAMETRELER!$D$9</f>
        <v>2550.3187499999999</v>
      </c>
      <c r="AF202" s="7">
        <f t="shared" si="561"/>
        <v>34004.25</v>
      </c>
      <c r="AG202" s="7">
        <f t="shared" si="562"/>
        <v>17002.125</v>
      </c>
      <c r="AH202" s="7">
        <f t="shared" si="563"/>
        <v>20002.5</v>
      </c>
      <c r="AI202" s="5">
        <f>PARAMETRELER!$D$6</f>
        <v>20002.5</v>
      </c>
      <c r="AJ202" s="7">
        <f t="shared" si="680"/>
        <v>0</v>
      </c>
      <c r="AK202" s="7">
        <f>IF(Y202&lt;=PARAMETRELER!$D$6,0,AJ202*0.00759)</f>
        <v>0</v>
      </c>
      <c r="AL202" s="20">
        <f t="shared" si="564"/>
        <v>17002.125</v>
      </c>
      <c r="AM202" s="21">
        <f t="shared" si="565"/>
        <v>4100.5124999999998</v>
      </c>
      <c r="AN202" s="21">
        <f t="shared" si="566"/>
        <v>400.05</v>
      </c>
      <c r="AO202" s="20">
        <f t="shared" si="567"/>
        <v>24503.0625</v>
      </c>
      <c r="AP202" s="44">
        <f t="shared" si="568"/>
        <v>1000.125</v>
      </c>
      <c r="AQ202" s="45">
        <f t="shared" si="569"/>
        <v>23502.9375</v>
      </c>
      <c r="AS202" s="2">
        <v>200</v>
      </c>
      <c r="AT202" s="2" t="str">
        <f t="shared" si="570"/>
        <v xml:space="preserve"> AD SOYAD 200</v>
      </c>
      <c r="AU202" s="7">
        <f t="shared" si="571"/>
        <v>20002.5</v>
      </c>
      <c r="AV202" s="11">
        <f>PARAMETRELER!$D$4</f>
        <v>150018.75</v>
      </c>
      <c r="AW202" s="7">
        <f t="shared" si="572"/>
        <v>2800.3500000000004</v>
      </c>
      <c r="AX202" s="7">
        <f t="shared" si="573"/>
        <v>200.02500000000001</v>
      </c>
      <c r="AY202" s="7">
        <f t="shared" si="574"/>
        <v>17002.125</v>
      </c>
      <c r="AZ202" s="7" cm="1">
        <f t="array" ref="AZ202">SUMPRODUCT(--(SUM(G202,AC202,AY202)&gt;PARAMETRELER!$D$21:$D$24), (SUM(G202,AC202,AY202)-PARAMETRELER!$D$21:$D$24), {0.15;0.05;0.07;0.08})-SUM($H$2,H202,AD202)</f>
        <v>2550.3187499999995</v>
      </c>
      <c r="BA202" s="7">
        <f>PARAMETRELER!$D$10</f>
        <v>2550.3187499999995</v>
      </c>
      <c r="BB202" s="7">
        <f t="shared" si="575"/>
        <v>51006.375</v>
      </c>
      <c r="BC202" s="7">
        <f t="shared" si="576"/>
        <v>34004.25</v>
      </c>
      <c r="BD202" s="7">
        <f t="shared" si="577"/>
        <v>20002.5</v>
      </c>
      <c r="BE202" s="5">
        <f>PARAMETRELER!$D$6</f>
        <v>20002.5</v>
      </c>
      <c r="BF202" s="7">
        <f t="shared" si="681"/>
        <v>0</v>
      </c>
      <c r="BG202" s="7">
        <f>IF(AU202&lt;=PARAMETRELER!$D$6,0,BF202*0.00759)</f>
        <v>0</v>
      </c>
      <c r="BH202" s="20">
        <f t="shared" si="578"/>
        <v>17002.125</v>
      </c>
      <c r="BI202" s="21">
        <f t="shared" si="579"/>
        <v>4100.5124999999998</v>
      </c>
      <c r="BJ202" s="21">
        <f t="shared" si="580"/>
        <v>400.05</v>
      </c>
      <c r="BK202" s="20">
        <f t="shared" si="581"/>
        <v>24503.0625</v>
      </c>
      <c r="BL202" s="44">
        <f t="shared" si="582"/>
        <v>1000.125</v>
      </c>
      <c r="BM202" s="45">
        <f t="shared" si="583"/>
        <v>23502.9375</v>
      </c>
      <c r="BO202" s="2">
        <v>200</v>
      </c>
      <c r="BP202" s="2" t="str">
        <f t="shared" si="584"/>
        <v xml:space="preserve"> AD SOYAD 200</v>
      </c>
      <c r="BQ202" s="7">
        <f t="shared" si="585"/>
        <v>20002.5</v>
      </c>
      <c r="BR202" s="11">
        <f>PARAMETRELER!$D$4</f>
        <v>150018.75</v>
      </c>
      <c r="BS202" s="7">
        <f t="shared" si="586"/>
        <v>2800.3500000000004</v>
      </c>
      <c r="BT202" s="7">
        <f t="shared" si="587"/>
        <v>200.02500000000001</v>
      </c>
      <c r="BU202" s="7">
        <f t="shared" si="588"/>
        <v>17002.125</v>
      </c>
      <c r="BV202" s="7" cm="1">
        <f t="array" ref="BV202">SUMPRODUCT(--(SUM(G202,AC202,AY202,BU202)&gt;PARAMETRELER!$D$21:$D$24), (SUM(G202,AC202,AY202,BU202)-PARAMETRELER!$D$21:$D$24), {0.15;0.05;0.07;0.08})-SUM($H$2,H202,AD202,AZ202)</f>
        <v>2550.3187500000004</v>
      </c>
      <c r="BW202" s="7">
        <f>PARAMETRELER!$D$11</f>
        <v>2550.3187500000004</v>
      </c>
      <c r="BX202" s="7">
        <f t="shared" si="589"/>
        <v>68008.5</v>
      </c>
      <c r="BY202" s="7">
        <f t="shared" si="590"/>
        <v>51006.375</v>
      </c>
      <c r="BZ202" s="7">
        <f t="shared" si="591"/>
        <v>20002.5</v>
      </c>
      <c r="CA202" s="5">
        <f>PARAMETRELER!$D$6</f>
        <v>20002.5</v>
      </c>
      <c r="CB202" s="7">
        <f t="shared" si="682"/>
        <v>0</v>
      </c>
      <c r="CC202" s="7">
        <f>IF(BQ202&lt;=PARAMETRELER!$D$6,0,CB202*0.00759)</f>
        <v>0</v>
      </c>
      <c r="CD202" s="20">
        <f t="shared" si="592"/>
        <v>17002.125</v>
      </c>
      <c r="CE202" s="21">
        <f t="shared" si="593"/>
        <v>4100.5124999999998</v>
      </c>
      <c r="CF202" s="21">
        <f t="shared" si="594"/>
        <v>400.05</v>
      </c>
      <c r="CG202" s="20">
        <f t="shared" si="595"/>
        <v>24503.0625</v>
      </c>
      <c r="CH202" s="44">
        <f t="shared" si="596"/>
        <v>1000.125</v>
      </c>
      <c r="CI202" s="45">
        <f t="shared" si="597"/>
        <v>23502.9375</v>
      </c>
      <c r="CK202" s="2">
        <v>200</v>
      </c>
      <c r="CL202" s="2" t="str">
        <f t="shared" si="598"/>
        <v xml:space="preserve"> AD SOYAD 200</v>
      </c>
      <c r="CM202" s="7">
        <f t="shared" si="599"/>
        <v>20002.5</v>
      </c>
      <c r="CN202" s="11">
        <f>PARAMETRELER!$D$4</f>
        <v>150018.75</v>
      </c>
      <c r="CO202" s="7">
        <f t="shared" si="600"/>
        <v>2800.3500000000004</v>
      </c>
      <c r="CP202" s="7">
        <f t="shared" si="601"/>
        <v>200.02500000000001</v>
      </c>
      <c r="CQ202" s="7">
        <f t="shared" si="602"/>
        <v>17002.125</v>
      </c>
      <c r="CR202" s="7" cm="1">
        <f t="array" ref="CR202">SUMPRODUCT(--(SUM(G202,AC202,AY202,BU202,CQ202)&gt;PARAMETRELER!$D$21:$D$24), (SUM(G202,AC202,AY202,BU202,CQ202)-PARAMETRELER!$D$21:$D$24), {0.15;0.05;0.07;0.08})-SUM($H$2,H202,AD202,AZ202,BV202)</f>
        <v>2550.3187500000004</v>
      </c>
      <c r="CS202" s="7">
        <f>PARAMETRELER!$D$12</f>
        <v>2550.3187500000004</v>
      </c>
      <c r="CT202" s="7">
        <f t="shared" si="603"/>
        <v>85010.625</v>
      </c>
      <c r="CU202" s="7">
        <f t="shared" si="604"/>
        <v>68008.5</v>
      </c>
      <c r="CV202" s="7">
        <f t="shared" si="605"/>
        <v>20002.5</v>
      </c>
      <c r="CW202" s="5">
        <f>PARAMETRELER!$D$6</f>
        <v>20002.5</v>
      </c>
      <c r="CX202" s="7">
        <f t="shared" si="683"/>
        <v>0</v>
      </c>
      <c r="CY202" s="7">
        <f>IF(CM202&lt;=PARAMETRELER!$D$6,0,CX202*0.00759)</f>
        <v>0</v>
      </c>
      <c r="CZ202" s="20">
        <f t="shared" si="606"/>
        <v>17002.125</v>
      </c>
      <c r="DA202" s="21">
        <f t="shared" si="607"/>
        <v>4100.5124999999998</v>
      </c>
      <c r="DB202" s="21">
        <f t="shared" si="608"/>
        <v>400.05</v>
      </c>
      <c r="DC202" s="20">
        <f t="shared" si="609"/>
        <v>24503.0625</v>
      </c>
      <c r="DD202" s="44">
        <f t="shared" si="610"/>
        <v>1000.125</v>
      </c>
      <c r="DE202" s="45">
        <f t="shared" si="611"/>
        <v>23502.9375</v>
      </c>
      <c r="DG202" s="2">
        <v>200</v>
      </c>
      <c r="DH202" s="2" t="str">
        <f t="shared" si="612"/>
        <v xml:space="preserve"> AD SOYAD 200</v>
      </c>
      <c r="DI202" s="7">
        <f t="shared" si="613"/>
        <v>20002.5</v>
      </c>
      <c r="DJ202" s="11">
        <f>PARAMETRELER!$D$4</f>
        <v>150018.75</v>
      </c>
      <c r="DK202" s="7">
        <f t="shared" si="614"/>
        <v>2800.3500000000004</v>
      </c>
      <c r="DL202" s="7">
        <f t="shared" si="615"/>
        <v>200.02500000000001</v>
      </c>
      <c r="DM202" s="7">
        <f t="shared" si="616"/>
        <v>17002.125</v>
      </c>
      <c r="DN202" s="7" cm="1">
        <f t="array" ref="DN202">SUMPRODUCT(--(SUM(G202,AC202,AY202,BU202,CQ202,DM202)&gt;PARAMETRELER!$D$21:$D$24), (SUM(G202,AC202,AY202,BU202,CQ202,DM202)-PARAMETRELER!$D$21:$D$24), {0.15;0.05;0.07;0.08})-SUM($H$2,H202,AD202,AZ202,BV202,CR202)</f>
        <v>2550.3187499999985</v>
      </c>
      <c r="DO202" s="7">
        <f>PARAMETRELER!$D$13</f>
        <v>2550.3187499999985</v>
      </c>
      <c r="DP202" s="7">
        <f t="shared" si="617"/>
        <v>102012.75</v>
      </c>
      <c r="DQ202" s="7">
        <f t="shared" si="618"/>
        <v>85010.625</v>
      </c>
      <c r="DR202" s="7">
        <f t="shared" si="619"/>
        <v>20002.5</v>
      </c>
      <c r="DS202" s="5">
        <f>PARAMETRELER!$D$6</f>
        <v>20002.5</v>
      </c>
      <c r="DT202" s="7">
        <f t="shared" si="684"/>
        <v>0</v>
      </c>
      <c r="DU202" s="7">
        <f>IF(DI202&lt;=PARAMETRELER!$D$6,0,DT202*0.00759)</f>
        <v>0</v>
      </c>
      <c r="DV202" s="20">
        <f t="shared" si="620"/>
        <v>17002.125</v>
      </c>
      <c r="DW202" s="21">
        <f t="shared" si="621"/>
        <v>4100.5124999999998</v>
      </c>
      <c r="DX202" s="21">
        <f t="shared" si="622"/>
        <v>400.05</v>
      </c>
      <c r="DY202" s="20">
        <f t="shared" si="623"/>
        <v>24503.0625</v>
      </c>
      <c r="DZ202" s="44">
        <f t="shared" si="624"/>
        <v>1000.125</v>
      </c>
      <c r="EA202" s="45">
        <f t="shared" si="625"/>
        <v>23502.9375</v>
      </c>
      <c r="EC202" s="2">
        <v>200</v>
      </c>
      <c r="ED202" s="2" t="str">
        <f t="shared" si="626"/>
        <v xml:space="preserve"> AD SOYAD 200</v>
      </c>
      <c r="EE202" s="7">
        <f t="shared" si="685"/>
        <v>20002.5</v>
      </c>
      <c r="EF202" s="11">
        <f>PARAMETRELER!$D$4</f>
        <v>150018.75</v>
      </c>
      <c r="EG202" s="7">
        <f t="shared" si="686"/>
        <v>2800.3500000000004</v>
      </c>
      <c r="EH202" s="7">
        <f t="shared" si="687"/>
        <v>200.02500000000001</v>
      </c>
      <c r="EI202" s="7">
        <f t="shared" si="688"/>
        <v>17002.125</v>
      </c>
      <c r="EJ202" s="7" cm="1">
        <f t="array" ref="EJ202">SUMPRODUCT(--(SUM(G202,AC202,AY202,BU202,CQ202,DM202,EI202)&gt;PARAMETRELER!$D$21:$D$24), (SUM(G202,AC202,AY202,BU202,CQ202,DM202,EI202)-PARAMETRELER!$D$21:$D$24), {0.15;0.05;0.07;0.08})-SUM($H$2,H202,AD202,AZ202,BV202,CR202,DN202)</f>
        <v>3001.0625000000036</v>
      </c>
      <c r="EK202" s="7">
        <f>PARAMETRELER!$D$14</f>
        <v>3001.0625000000036</v>
      </c>
      <c r="EL202" s="7">
        <f t="shared" si="689"/>
        <v>119014.875</v>
      </c>
      <c r="EM202" s="7">
        <f t="shared" si="690"/>
        <v>102012.75</v>
      </c>
      <c r="EN202" s="7">
        <f t="shared" si="691"/>
        <v>20002.5</v>
      </c>
      <c r="EO202" s="5">
        <f>PARAMETRELER!$D$6</f>
        <v>20002.5</v>
      </c>
      <c r="EP202" s="7">
        <f t="shared" si="692"/>
        <v>0</v>
      </c>
      <c r="EQ202" s="7">
        <f>IF(EE202&lt;=PARAMETRELER!$D$6,0,EP202*0.00759)</f>
        <v>0</v>
      </c>
      <c r="ER202" s="20">
        <f t="shared" si="627"/>
        <v>17002.125</v>
      </c>
      <c r="ES202" s="21">
        <f t="shared" si="628"/>
        <v>4100.5124999999998</v>
      </c>
      <c r="ET202" s="21">
        <f t="shared" si="629"/>
        <v>400.05</v>
      </c>
      <c r="EU202" s="20">
        <f t="shared" si="630"/>
        <v>24503.0625</v>
      </c>
      <c r="EV202" s="44">
        <f t="shared" si="631"/>
        <v>1000.125</v>
      </c>
      <c r="EW202" s="45">
        <f t="shared" si="632"/>
        <v>23502.9375</v>
      </c>
      <c r="EY202" s="2">
        <v>200</v>
      </c>
      <c r="EZ202" s="2" t="str">
        <f t="shared" si="633"/>
        <v xml:space="preserve"> AD SOYAD 200</v>
      </c>
      <c r="FA202" s="7">
        <f t="shared" si="693"/>
        <v>20002.5</v>
      </c>
      <c r="FB202" s="11">
        <f>PARAMETRELER!$D$4</f>
        <v>150018.75</v>
      </c>
      <c r="FC202" s="7">
        <f t="shared" si="694"/>
        <v>2800.3500000000004</v>
      </c>
      <c r="FD202" s="7">
        <f t="shared" si="695"/>
        <v>200.02500000000001</v>
      </c>
      <c r="FE202" s="7">
        <f t="shared" si="696"/>
        <v>17002.125</v>
      </c>
      <c r="FF202" s="7" cm="1">
        <f t="array" ref="FF202">SUMPRODUCT(--(SUM(G202,AC202,AY202,BU202,CQ202,DM202,EI202,FE202)&gt;PARAMETRELER!$D$21:$D$24), (SUM(G202,AC202,AY202,BU202,CQ202,DM202,EI202,FE202)-PARAMETRELER!$D$21:$D$24), {0.15;0.05;0.07;0.08})-SUM($H$2,H202,AD202,AZ202,BV202,CR202,DN202,EJ202)</f>
        <v>3400.4249999999956</v>
      </c>
      <c r="FG202" s="7">
        <f>PARAMETRELER!$D$15</f>
        <v>3400.4249999999956</v>
      </c>
      <c r="FH202" s="7">
        <f t="shared" si="697"/>
        <v>136017</v>
      </c>
      <c r="FI202" s="7">
        <f t="shared" si="698"/>
        <v>119014.875</v>
      </c>
      <c r="FJ202" s="7">
        <f t="shared" si="699"/>
        <v>20002.5</v>
      </c>
      <c r="FK202" s="5">
        <f>PARAMETRELER!$D$6</f>
        <v>20002.5</v>
      </c>
      <c r="FL202" s="7">
        <f t="shared" si="700"/>
        <v>0</v>
      </c>
      <c r="FM202" s="7">
        <f>IF(FA202&lt;=PARAMETRELER!$D$6,0,FL202*0.00759)</f>
        <v>0</v>
      </c>
      <c r="FN202" s="20">
        <f t="shared" si="634"/>
        <v>17002.125</v>
      </c>
      <c r="FO202" s="21">
        <f t="shared" si="635"/>
        <v>4100.5124999999998</v>
      </c>
      <c r="FP202" s="21">
        <f t="shared" si="636"/>
        <v>400.05</v>
      </c>
      <c r="FQ202" s="20">
        <f t="shared" si="637"/>
        <v>24503.0625</v>
      </c>
      <c r="FR202" s="44">
        <f t="shared" si="638"/>
        <v>1000.125</v>
      </c>
      <c r="FS202" s="45">
        <f t="shared" si="639"/>
        <v>23502.9375</v>
      </c>
      <c r="FU202" s="2">
        <v>200</v>
      </c>
      <c r="FV202" s="2" t="str">
        <f t="shared" si="640"/>
        <v xml:space="preserve"> AD SOYAD 200</v>
      </c>
      <c r="FW202" s="7">
        <f t="shared" si="701"/>
        <v>20002.5</v>
      </c>
      <c r="FX202" s="11">
        <f>PARAMETRELER!$D$4</f>
        <v>150018.75</v>
      </c>
      <c r="FY202" s="7">
        <f t="shared" si="702"/>
        <v>2800.3500000000004</v>
      </c>
      <c r="FZ202" s="7">
        <f t="shared" si="703"/>
        <v>200.02500000000001</v>
      </c>
      <c r="GA202" s="7">
        <f t="shared" si="704"/>
        <v>17002.125</v>
      </c>
      <c r="GB202" s="7" cm="1">
        <f t="array" ref="GB202">SUMPRODUCT(--(SUM(G202,AC202,AY202,BU202,CQ202,DM202,EI202,FE202,GA202)&gt;PARAMETRELER!$D$21:$D$24), (SUM(G202,AC202,AY202,BU202,CQ202,DM202,EI202,FE202,GA202)-PARAMETRELER!$D$21:$D$24), {0.15;0.05;0.07;0.08})-SUM($H$2,H202,AD202,AZ202,BV202,CR202,DN202,EJ202,FF202)</f>
        <v>3400.4249999999993</v>
      </c>
      <c r="GC202" s="7">
        <f>PARAMETRELER!$D$16</f>
        <v>3400.4249999999993</v>
      </c>
      <c r="GD202" s="7">
        <f t="shared" si="705"/>
        <v>153019.125</v>
      </c>
      <c r="GE202" s="7">
        <f t="shared" si="706"/>
        <v>136017</v>
      </c>
      <c r="GF202" s="7">
        <f t="shared" si="707"/>
        <v>20002.5</v>
      </c>
      <c r="GG202" s="5">
        <f>PARAMETRELER!$D$6</f>
        <v>20002.5</v>
      </c>
      <c r="GH202" s="7">
        <f t="shared" si="708"/>
        <v>0</v>
      </c>
      <c r="GI202" s="7">
        <f>IF(FW202&lt;=PARAMETRELER!$D$6,0,GH202*0.00759)</f>
        <v>0</v>
      </c>
      <c r="GJ202" s="20">
        <f t="shared" si="641"/>
        <v>17002.125</v>
      </c>
      <c r="GK202" s="21">
        <f t="shared" si="642"/>
        <v>4100.5124999999998</v>
      </c>
      <c r="GL202" s="21">
        <f t="shared" si="643"/>
        <v>400.05</v>
      </c>
      <c r="GM202" s="20">
        <f t="shared" si="644"/>
        <v>24503.0625</v>
      </c>
      <c r="GN202" s="44">
        <f t="shared" si="645"/>
        <v>1000.125</v>
      </c>
      <c r="GO202" s="45">
        <f t="shared" si="646"/>
        <v>23502.9375</v>
      </c>
      <c r="GQ202" s="2">
        <v>200</v>
      </c>
      <c r="GR202" s="2" t="str">
        <f t="shared" si="647"/>
        <v xml:space="preserve"> AD SOYAD 200</v>
      </c>
      <c r="GS202" s="7">
        <f t="shared" si="709"/>
        <v>20002.5</v>
      </c>
      <c r="GT202" s="11">
        <f>PARAMETRELER!$D$4</f>
        <v>150018.75</v>
      </c>
      <c r="GU202" s="7">
        <f t="shared" si="710"/>
        <v>2800.3500000000004</v>
      </c>
      <c r="GV202" s="7">
        <f t="shared" si="711"/>
        <v>200.02500000000001</v>
      </c>
      <c r="GW202" s="7">
        <f t="shared" si="712"/>
        <v>17002.125</v>
      </c>
      <c r="GX202" s="7" cm="1">
        <f t="array" ref="GX202">SUMPRODUCT(--(SUM(G202,AC202,AY202,BU202,CQ202,DM202,EI202,FE202,GA202,GW202)&gt;PARAMETRELER!$D$21:$D$24), (SUM(G202,AC202,AY202,BU202,CQ202,DM202,EI202,FE202,GA202,GW202)-PARAMETRELER!$D$21:$D$24), {0.15;0.05;0.07;0.08})-SUM($H$2,H202,AD202,AZ202,BV202,CR202,DN202,EJ202,FF202,GB202)</f>
        <v>3400.4250000000029</v>
      </c>
      <c r="GY202" s="7">
        <f>PARAMETRELER!$D$17</f>
        <v>3400.4250000000029</v>
      </c>
      <c r="GZ202" s="7">
        <f t="shared" si="713"/>
        <v>170021.25</v>
      </c>
      <c r="HA202" s="7">
        <f t="shared" si="714"/>
        <v>153019.125</v>
      </c>
      <c r="HB202" s="7">
        <f t="shared" si="715"/>
        <v>20002.5</v>
      </c>
      <c r="HC202" s="5">
        <f>PARAMETRELER!$D$6</f>
        <v>20002.5</v>
      </c>
      <c r="HD202" s="7">
        <f t="shared" si="716"/>
        <v>0</v>
      </c>
      <c r="HE202" s="7">
        <f>IF(GS202&lt;=PARAMETRELER!$D$6,0,HD202*0.00759)</f>
        <v>0</v>
      </c>
      <c r="HF202" s="20">
        <f t="shared" si="648"/>
        <v>17002.125</v>
      </c>
      <c r="HG202" s="21">
        <f t="shared" si="649"/>
        <v>4100.5124999999998</v>
      </c>
      <c r="HH202" s="21">
        <f t="shared" si="650"/>
        <v>400.05</v>
      </c>
      <c r="HI202" s="20">
        <f t="shared" si="651"/>
        <v>24503.0625</v>
      </c>
      <c r="HJ202" s="44">
        <f t="shared" si="652"/>
        <v>1000.125</v>
      </c>
      <c r="HK202" s="45">
        <f t="shared" si="653"/>
        <v>23502.9375</v>
      </c>
      <c r="HM202" s="2">
        <v>200</v>
      </c>
      <c r="HN202" s="2" t="str">
        <f t="shared" si="654"/>
        <v xml:space="preserve"> AD SOYAD 200</v>
      </c>
      <c r="HO202" s="7">
        <f t="shared" si="717"/>
        <v>20002.5</v>
      </c>
      <c r="HP202" s="11">
        <f>PARAMETRELER!$D$4</f>
        <v>150018.75</v>
      </c>
      <c r="HQ202" s="7">
        <f t="shared" si="718"/>
        <v>2800.3500000000004</v>
      </c>
      <c r="HR202" s="7">
        <f t="shared" si="719"/>
        <v>200.02500000000001</v>
      </c>
      <c r="HS202" s="7">
        <f t="shared" si="720"/>
        <v>17002.125</v>
      </c>
      <c r="HT202" s="7" cm="1">
        <f t="array" ref="HT202">SUMPRODUCT(--(SUM(G202,AC202,AY202,BU202,CQ202,DM202,EI202,FE202,GA202,GW202,HS202)&gt;PARAMETRELER!$D$21:$D$24), (SUM(G202,AC202,AY202,BU202,CQ202,DM202,EI202,FE202,GA202,GW202,HS202)-PARAMETRELER!$D$21:$D$24), {0.15;0.05;0.07;0.08})-SUM($H$2,H202,AD202,AZ202,BV202,CR202,DN202,EJ202,FF202,GB202,GX202)</f>
        <v>3400.4249999999993</v>
      </c>
      <c r="HU202" s="7">
        <f>PARAMETRELER!$D$18</f>
        <v>3400.4249999999993</v>
      </c>
      <c r="HV202" s="7">
        <f t="shared" si="721"/>
        <v>187023.375</v>
      </c>
      <c r="HW202" s="7">
        <f t="shared" si="722"/>
        <v>170021.25</v>
      </c>
      <c r="HX202" s="7">
        <f t="shared" si="723"/>
        <v>20002.5</v>
      </c>
      <c r="HY202" s="5">
        <f>PARAMETRELER!$D$6</f>
        <v>20002.5</v>
      </c>
      <c r="HZ202" s="7">
        <f t="shared" si="724"/>
        <v>0</v>
      </c>
      <c r="IA202" s="7">
        <f>IF(HO202&lt;=PARAMETRELER!$D$6,0,HZ202*0.00759)</f>
        <v>0</v>
      </c>
      <c r="IB202" s="20">
        <f t="shared" si="655"/>
        <v>17002.125</v>
      </c>
      <c r="IC202" s="21">
        <f t="shared" si="656"/>
        <v>4100.5124999999998</v>
      </c>
      <c r="ID202" s="21">
        <f t="shared" si="657"/>
        <v>400.05</v>
      </c>
      <c r="IE202" s="20">
        <f t="shared" si="658"/>
        <v>24503.0625</v>
      </c>
      <c r="IF202" s="44">
        <f t="shared" si="659"/>
        <v>1000.125</v>
      </c>
      <c r="IG202" s="45">
        <f t="shared" si="660"/>
        <v>23502.9375</v>
      </c>
      <c r="II202" s="2">
        <v>200</v>
      </c>
      <c r="IJ202" s="2" t="str">
        <f t="shared" si="661"/>
        <v xml:space="preserve"> AD SOYAD 200</v>
      </c>
      <c r="IK202" s="7">
        <f t="shared" si="725"/>
        <v>20002.5</v>
      </c>
      <c r="IL202" s="11">
        <f>PARAMETRELER!$D$4</f>
        <v>150018.75</v>
      </c>
      <c r="IM202" s="7">
        <f t="shared" si="726"/>
        <v>2800.3500000000004</v>
      </c>
      <c r="IN202" s="7">
        <f t="shared" si="727"/>
        <v>200.02500000000001</v>
      </c>
      <c r="IO202" s="7">
        <f t="shared" si="728"/>
        <v>17002.125</v>
      </c>
      <c r="IP202" s="7" cm="1">
        <f t="array" ref="IP202">SUMPRODUCT(--(SUM(G202,AC202,AY202,BU202,CQ202,DM202,EI202,FE202,GA202,GW202,HS202,IO202)&gt;PARAMETRELER!$D$21:$D$24), (SUM(G202,AC202,AY202,BU202,CQ202,DM202,EI202,FE202,GA202,GW202,HS202,IO202)-PARAMETRELER!$D$21:$D$24), {0.15;0.05;0.07;0.08})-SUM($H$2,H202,AD202,AZ202,BV202,CR202,DN202,EJ202,FF202,GB202,GX202,HT202)</f>
        <v>3400.4249999999993</v>
      </c>
      <c r="IQ202" s="7">
        <f>PARAMETRELER!$D$19</f>
        <v>3400.4249999999993</v>
      </c>
      <c r="IR202" s="7">
        <f t="shared" si="729"/>
        <v>204025.5</v>
      </c>
      <c r="IS202" s="7">
        <f t="shared" si="730"/>
        <v>187023.375</v>
      </c>
      <c r="IT202" s="7">
        <f t="shared" si="731"/>
        <v>20002.5</v>
      </c>
      <c r="IU202" s="5">
        <f>PARAMETRELER!$D$6</f>
        <v>20002.5</v>
      </c>
      <c r="IV202" s="7">
        <f t="shared" si="732"/>
        <v>0</v>
      </c>
      <c r="IW202" s="7">
        <f>IF(IK202&lt;=PARAMETRELER!$D$6,0,IV202*0.00759)</f>
        <v>0</v>
      </c>
      <c r="IX202" s="20">
        <f t="shared" si="662"/>
        <v>17002.125</v>
      </c>
      <c r="IY202" s="21">
        <f t="shared" si="663"/>
        <v>4100.5124999999998</v>
      </c>
      <c r="IZ202" s="21">
        <f t="shared" si="664"/>
        <v>400.05</v>
      </c>
      <c r="JA202" s="20">
        <f t="shared" si="665"/>
        <v>24503.0625</v>
      </c>
      <c r="JB202" s="44">
        <f t="shared" si="666"/>
        <v>1000.125</v>
      </c>
      <c r="JC202" s="45">
        <f t="shared" si="667"/>
        <v>23502.9375</v>
      </c>
    </row>
    <row r="203" spans="1:263" ht="15.6" x14ac:dyDescent="0.3">
      <c r="A203" s="3">
        <v>201</v>
      </c>
      <c r="B203" s="3" t="str">
        <f>'YILLIK MALİYET RAPORU'!B203</f>
        <v xml:space="preserve"> AD SOYAD 201</v>
      </c>
      <c r="C203" s="4">
        <f>'YILLIK MALİYET RAPORU'!C203</f>
        <v>20002.5</v>
      </c>
      <c r="D203" s="4">
        <f>PARAMETRELER!$D$4</f>
        <v>150018.75</v>
      </c>
      <c r="E203" s="4">
        <f t="shared" si="668"/>
        <v>2800.3500000000004</v>
      </c>
      <c r="F203" s="4">
        <f t="shared" si="669"/>
        <v>200.02500000000001</v>
      </c>
      <c r="G203" s="4">
        <f t="shared" si="670"/>
        <v>17002.125</v>
      </c>
      <c r="H203" s="4" cm="1">
        <f t="array" ref="H203">SUMPRODUCT(--(SUM(G203:G203)&gt;PARAMETRELER!$D$21:$D$24), (SUM(G203:G203)-PARAMETRELER!$D$21:$D$24), {0.15;0.05;0.07;0.08})-SUM($H$2:$H$2)</f>
        <v>2550.3187499999999</v>
      </c>
      <c r="I203" s="4">
        <f>PARAMETRELER!$D$8</f>
        <v>2550.3187499999999</v>
      </c>
      <c r="J203" s="4">
        <f t="shared" si="556"/>
        <v>17002.125</v>
      </c>
      <c r="K203" s="4">
        <v>0</v>
      </c>
      <c r="L203" s="4">
        <f t="shared" si="671"/>
        <v>20002.5</v>
      </c>
      <c r="M203" s="4">
        <f>PARAMETRELER!$D$6</f>
        <v>20002.5</v>
      </c>
      <c r="N203" s="4">
        <f t="shared" si="679"/>
        <v>0</v>
      </c>
      <c r="O203" s="4">
        <f>IF(C203&lt;=PARAMETRELER!$D$6,0,N203*0.00759)</f>
        <v>0</v>
      </c>
      <c r="P203" s="20">
        <f t="shared" si="672"/>
        <v>17002.125</v>
      </c>
      <c r="Q203" s="21">
        <f t="shared" si="673"/>
        <v>4100.5124999999998</v>
      </c>
      <c r="R203" s="21">
        <f t="shared" si="674"/>
        <v>400.05</v>
      </c>
      <c r="S203" s="22">
        <f t="shared" si="675"/>
        <v>24503.0625</v>
      </c>
      <c r="T203" s="44">
        <f t="shared" si="676"/>
        <v>1000.125</v>
      </c>
      <c r="U203" s="45">
        <f t="shared" si="557"/>
        <v>23502.9375</v>
      </c>
      <c r="W203" s="3">
        <v>201</v>
      </c>
      <c r="X203" s="3" t="str">
        <f t="shared" si="677"/>
        <v xml:space="preserve"> AD SOYAD 201</v>
      </c>
      <c r="Y203" s="4">
        <f t="shared" si="678"/>
        <v>20002.5</v>
      </c>
      <c r="Z203" s="4">
        <f>PARAMETRELER!$D$4</f>
        <v>150018.75</v>
      </c>
      <c r="AA203" s="4">
        <f t="shared" si="558"/>
        <v>2800.3500000000004</v>
      </c>
      <c r="AB203" s="4">
        <f t="shared" si="559"/>
        <v>200.02500000000001</v>
      </c>
      <c r="AC203" s="4">
        <f t="shared" si="560"/>
        <v>17002.125</v>
      </c>
      <c r="AD203" s="4" cm="1">
        <f t="array" ref="AD203">SUMPRODUCT(--(SUM(G203,AC203)&gt;PARAMETRELER!$D$21:$D$24), (SUM(G203,AC203)-PARAMETRELER!$D$21:$D$24), {0.15;0.05;0.07;0.08})-SUM($H$2,H203)</f>
        <v>2550.3187499999999</v>
      </c>
      <c r="AE203" s="4">
        <f>PARAMETRELER!$D$9</f>
        <v>2550.3187499999999</v>
      </c>
      <c r="AF203" s="4">
        <f t="shared" si="561"/>
        <v>34004.25</v>
      </c>
      <c r="AG203" s="4">
        <f t="shared" si="562"/>
        <v>17002.125</v>
      </c>
      <c r="AH203" s="4">
        <f t="shared" si="563"/>
        <v>20002.5</v>
      </c>
      <c r="AI203" s="4">
        <f>PARAMETRELER!$D$6</f>
        <v>20002.5</v>
      </c>
      <c r="AJ203" s="4">
        <f t="shared" si="680"/>
        <v>0</v>
      </c>
      <c r="AK203" s="4">
        <f>IF(Y203&lt;=PARAMETRELER!$D$6,0,AJ203*0.00759)</f>
        <v>0</v>
      </c>
      <c r="AL203" s="20">
        <f t="shared" si="564"/>
        <v>17002.125</v>
      </c>
      <c r="AM203" s="21">
        <f t="shared" si="565"/>
        <v>4100.5124999999998</v>
      </c>
      <c r="AN203" s="21">
        <f t="shared" si="566"/>
        <v>400.05</v>
      </c>
      <c r="AO203" s="22">
        <f t="shared" si="567"/>
        <v>24503.0625</v>
      </c>
      <c r="AP203" s="44">
        <f t="shared" si="568"/>
        <v>1000.125</v>
      </c>
      <c r="AQ203" s="45">
        <f t="shared" si="569"/>
        <v>23502.9375</v>
      </c>
      <c r="AS203" s="3">
        <v>201</v>
      </c>
      <c r="AT203" s="3" t="str">
        <f t="shared" si="570"/>
        <v xml:space="preserve"> AD SOYAD 201</v>
      </c>
      <c r="AU203" s="4">
        <f t="shared" si="571"/>
        <v>20002.5</v>
      </c>
      <c r="AV203" s="4">
        <f>PARAMETRELER!$D$4</f>
        <v>150018.75</v>
      </c>
      <c r="AW203" s="4">
        <f t="shared" si="572"/>
        <v>2800.3500000000004</v>
      </c>
      <c r="AX203" s="4">
        <f t="shared" si="573"/>
        <v>200.02500000000001</v>
      </c>
      <c r="AY203" s="4">
        <f t="shared" si="574"/>
        <v>17002.125</v>
      </c>
      <c r="AZ203" s="4" cm="1">
        <f t="array" ref="AZ203">SUMPRODUCT(--(SUM(G203,AC203,AY203)&gt;PARAMETRELER!$D$21:$D$24), (SUM(G203,AC203,AY203)-PARAMETRELER!$D$21:$D$24), {0.15;0.05;0.07;0.08})-SUM($H$2,H203,AD203)</f>
        <v>2550.3187499999995</v>
      </c>
      <c r="BA203" s="4">
        <f>PARAMETRELER!$D$10</f>
        <v>2550.3187499999995</v>
      </c>
      <c r="BB203" s="4">
        <f t="shared" si="575"/>
        <v>51006.375</v>
      </c>
      <c r="BC203" s="4">
        <f t="shared" si="576"/>
        <v>34004.25</v>
      </c>
      <c r="BD203" s="4">
        <f t="shared" si="577"/>
        <v>20002.5</v>
      </c>
      <c r="BE203" s="4">
        <f>PARAMETRELER!$D$6</f>
        <v>20002.5</v>
      </c>
      <c r="BF203" s="4">
        <f t="shared" si="681"/>
        <v>0</v>
      </c>
      <c r="BG203" s="4">
        <f>IF(AU203&lt;=PARAMETRELER!$D$6,0,BF203*0.00759)</f>
        <v>0</v>
      </c>
      <c r="BH203" s="20">
        <f t="shared" si="578"/>
        <v>17002.125</v>
      </c>
      <c r="BI203" s="21">
        <f t="shared" si="579"/>
        <v>4100.5124999999998</v>
      </c>
      <c r="BJ203" s="21">
        <f t="shared" si="580"/>
        <v>400.05</v>
      </c>
      <c r="BK203" s="22">
        <f t="shared" si="581"/>
        <v>24503.0625</v>
      </c>
      <c r="BL203" s="44">
        <f t="shared" si="582"/>
        <v>1000.125</v>
      </c>
      <c r="BM203" s="45">
        <f t="shared" si="583"/>
        <v>23502.9375</v>
      </c>
      <c r="BO203" s="3">
        <v>201</v>
      </c>
      <c r="BP203" s="3" t="str">
        <f t="shared" si="584"/>
        <v xml:space="preserve"> AD SOYAD 201</v>
      </c>
      <c r="BQ203" s="4">
        <f t="shared" si="585"/>
        <v>20002.5</v>
      </c>
      <c r="BR203" s="4">
        <f>PARAMETRELER!$D$4</f>
        <v>150018.75</v>
      </c>
      <c r="BS203" s="4">
        <f t="shared" si="586"/>
        <v>2800.3500000000004</v>
      </c>
      <c r="BT203" s="4">
        <f t="shared" si="587"/>
        <v>200.02500000000001</v>
      </c>
      <c r="BU203" s="4">
        <f t="shared" si="588"/>
        <v>17002.125</v>
      </c>
      <c r="BV203" s="4" cm="1">
        <f t="array" ref="BV203">SUMPRODUCT(--(SUM(G203,AC203,AY203,BU203)&gt;PARAMETRELER!$D$21:$D$24), (SUM(G203,AC203,AY203,BU203)-PARAMETRELER!$D$21:$D$24), {0.15;0.05;0.07;0.08})-SUM($H$2,H203,AD203,AZ203)</f>
        <v>2550.3187500000004</v>
      </c>
      <c r="BW203" s="4">
        <f>PARAMETRELER!$D$11</f>
        <v>2550.3187500000004</v>
      </c>
      <c r="BX203" s="4">
        <f t="shared" si="589"/>
        <v>68008.5</v>
      </c>
      <c r="BY203" s="4">
        <f t="shared" si="590"/>
        <v>51006.375</v>
      </c>
      <c r="BZ203" s="4">
        <f t="shared" si="591"/>
        <v>20002.5</v>
      </c>
      <c r="CA203" s="4">
        <f>PARAMETRELER!$D$6</f>
        <v>20002.5</v>
      </c>
      <c r="CB203" s="4">
        <f t="shared" si="682"/>
        <v>0</v>
      </c>
      <c r="CC203" s="4">
        <f>IF(BQ203&lt;=PARAMETRELER!$D$6,0,CB203*0.00759)</f>
        <v>0</v>
      </c>
      <c r="CD203" s="20">
        <f t="shared" si="592"/>
        <v>17002.125</v>
      </c>
      <c r="CE203" s="21">
        <f t="shared" si="593"/>
        <v>4100.5124999999998</v>
      </c>
      <c r="CF203" s="21">
        <f t="shared" si="594"/>
        <v>400.05</v>
      </c>
      <c r="CG203" s="22">
        <f t="shared" si="595"/>
        <v>24503.0625</v>
      </c>
      <c r="CH203" s="44">
        <f t="shared" si="596"/>
        <v>1000.125</v>
      </c>
      <c r="CI203" s="45">
        <f t="shared" si="597"/>
        <v>23502.9375</v>
      </c>
      <c r="CK203" s="3">
        <v>201</v>
      </c>
      <c r="CL203" s="3" t="str">
        <f t="shared" si="598"/>
        <v xml:space="preserve"> AD SOYAD 201</v>
      </c>
      <c r="CM203" s="4">
        <f t="shared" si="599"/>
        <v>20002.5</v>
      </c>
      <c r="CN203" s="4">
        <f>PARAMETRELER!$D$4</f>
        <v>150018.75</v>
      </c>
      <c r="CO203" s="4">
        <f t="shared" si="600"/>
        <v>2800.3500000000004</v>
      </c>
      <c r="CP203" s="4">
        <f t="shared" si="601"/>
        <v>200.02500000000001</v>
      </c>
      <c r="CQ203" s="4">
        <f t="shared" si="602"/>
        <v>17002.125</v>
      </c>
      <c r="CR203" s="4" cm="1">
        <f t="array" ref="CR203">SUMPRODUCT(--(SUM(G203,AC203,AY203,BU203,CQ203)&gt;PARAMETRELER!$D$21:$D$24), (SUM(G203,AC203,AY203,BU203,CQ203)-PARAMETRELER!$D$21:$D$24), {0.15;0.05;0.07;0.08})-SUM($H$2,H203,AD203,AZ203,BV203)</f>
        <v>2550.3187500000004</v>
      </c>
      <c r="CS203" s="4">
        <f>PARAMETRELER!$D$12</f>
        <v>2550.3187500000004</v>
      </c>
      <c r="CT203" s="4">
        <f t="shared" si="603"/>
        <v>85010.625</v>
      </c>
      <c r="CU203" s="4">
        <f t="shared" si="604"/>
        <v>68008.5</v>
      </c>
      <c r="CV203" s="4">
        <f t="shared" si="605"/>
        <v>20002.5</v>
      </c>
      <c r="CW203" s="4">
        <f>PARAMETRELER!$D$6</f>
        <v>20002.5</v>
      </c>
      <c r="CX203" s="4">
        <f t="shared" si="683"/>
        <v>0</v>
      </c>
      <c r="CY203" s="4">
        <f>IF(CM203&lt;=PARAMETRELER!$D$6,0,CX203*0.00759)</f>
        <v>0</v>
      </c>
      <c r="CZ203" s="20">
        <f t="shared" si="606"/>
        <v>17002.125</v>
      </c>
      <c r="DA203" s="21">
        <f t="shared" si="607"/>
        <v>4100.5124999999998</v>
      </c>
      <c r="DB203" s="21">
        <f t="shared" si="608"/>
        <v>400.05</v>
      </c>
      <c r="DC203" s="22">
        <f t="shared" si="609"/>
        <v>24503.0625</v>
      </c>
      <c r="DD203" s="44">
        <f t="shared" si="610"/>
        <v>1000.125</v>
      </c>
      <c r="DE203" s="45">
        <f t="shared" si="611"/>
        <v>23502.9375</v>
      </c>
      <c r="DG203" s="3">
        <v>201</v>
      </c>
      <c r="DH203" s="3" t="str">
        <f t="shared" si="612"/>
        <v xml:space="preserve"> AD SOYAD 201</v>
      </c>
      <c r="DI203" s="4">
        <f t="shared" si="613"/>
        <v>20002.5</v>
      </c>
      <c r="DJ203" s="4">
        <f>PARAMETRELER!$D$4</f>
        <v>150018.75</v>
      </c>
      <c r="DK203" s="4">
        <f t="shared" si="614"/>
        <v>2800.3500000000004</v>
      </c>
      <c r="DL203" s="4">
        <f t="shared" si="615"/>
        <v>200.02500000000001</v>
      </c>
      <c r="DM203" s="4">
        <f t="shared" si="616"/>
        <v>17002.125</v>
      </c>
      <c r="DN203" s="4" cm="1">
        <f t="array" ref="DN203">SUMPRODUCT(--(SUM(G203,AC203,AY203,BU203,CQ203,DM203)&gt;PARAMETRELER!$D$21:$D$24), (SUM(G203,AC203,AY203,BU203,CQ203,DM203)-PARAMETRELER!$D$21:$D$24), {0.15;0.05;0.07;0.08})-SUM($H$2,H203,AD203,AZ203,BV203,CR203)</f>
        <v>2550.3187499999985</v>
      </c>
      <c r="DO203" s="4">
        <f>PARAMETRELER!$D$13</f>
        <v>2550.3187499999985</v>
      </c>
      <c r="DP203" s="4">
        <f t="shared" si="617"/>
        <v>102012.75</v>
      </c>
      <c r="DQ203" s="4">
        <f t="shared" si="618"/>
        <v>85010.625</v>
      </c>
      <c r="DR203" s="4">
        <f t="shared" si="619"/>
        <v>20002.5</v>
      </c>
      <c r="DS203" s="4">
        <f>PARAMETRELER!$D$6</f>
        <v>20002.5</v>
      </c>
      <c r="DT203" s="4">
        <f t="shared" si="684"/>
        <v>0</v>
      </c>
      <c r="DU203" s="4">
        <f>IF(DI203&lt;=PARAMETRELER!$D$6,0,DT203*0.00759)</f>
        <v>0</v>
      </c>
      <c r="DV203" s="20">
        <f t="shared" si="620"/>
        <v>17002.125</v>
      </c>
      <c r="DW203" s="21">
        <f t="shared" si="621"/>
        <v>4100.5124999999998</v>
      </c>
      <c r="DX203" s="21">
        <f t="shared" si="622"/>
        <v>400.05</v>
      </c>
      <c r="DY203" s="22">
        <f t="shared" si="623"/>
        <v>24503.0625</v>
      </c>
      <c r="DZ203" s="44">
        <f t="shared" si="624"/>
        <v>1000.125</v>
      </c>
      <c r="EA203" s="45">
        <f t="shared" si="625"/>
        <v>23502.9375</v>
      </c>
      <c r="EC203" s="3">
        <v>201</v>
      </c>
      <c r="ED203" s="3" t="str">
        <f t="shared" si="626"/>
        <v xml:space="preserve"> AD SOYAD 201</v>
      </c>
      <c r="EE203" s="4">
        <f t="shared" si="685"/>
        <v>20002.5</v>
      </c>
      <c r="EF203" s="4">
        <f>PARAMETRELER!$D$4</f>
        <v>150018.75</v>
      </c>
      <c r="EG203" s="4">
        <f t="shared" si="686"/>
        <v>2800.3500000000004</v>
      </c>
      <c r="EH203" s="4">
        <f t="shared" si="687"/>
        <v>200.02500000000001</v>
      </c>
      <c r="EI203" s="4">
        <f t="shared" si="688"/>
        <v>17002.125</v>
      </c>
      <c r="EJ203" s="4" cm="1">
        <f t="array" ref="EJ203">SUMPRODUCT(--(SUM(G203,AC203,AY203,BU203,CQ203,DM203,EI203)&gt;PARAMETRELER!$D$21:$D$24), (SUM(G203,AC203,AY203,BU203,CQ203,DM203,EI203)-PARAMETRELER!$D$21:$D$24), {0.15;0.05;0.07;0.08})-SUM($H$2,H203,AD203,AZ203,BV203,CR203,DN203)</f>
        <v>3001.0625000000036</v>
      </c>
      <c r="EK203" s="4">
        <f>PARAMETRELER!$D$14</f>
        <v>3001.0625000000036</v>
      </c>
      <c r="EL203" s="4">
        <f t="shared" si="689"/>
        <v>119014.875</v>
      </c>
      <c r="EM203" s="4">
        <f t="shared" si="690"/>
        <v>102012.75</v>
      </c>
      <c r="EN203" s="4">
        <f t="shared" si="691"/>
        <v>20002.5</v>
      </c>
      <c r="EO203" s="4">
        <f>PARAMETRELER!$D$6</f>
        <v>20002.5</v>
      </c>
      <c r="EP203" s="4">
        <f t="shared" si="692"/>
        <v>0</v>
      </c>
      <c r="EQ203" s="4">
        <f>IF(EE203&lt;=PARAMETRELER!$D$6,0,EP203*0.00759)</f>
        <v>0</v>
      </c>
      <c r="ER203" s="20">
        <f t="shared" si="627"/>
        <v>17002.125</v>
      </c>
      <c r="ES203" s="21">
        <f t="shared" si="628"/>
        <v>4100.5124999999998</v>
      </c>
      <c r="ET203" s="21">
        <f t="shared" si="629"/>
        <v>400.05</v>
      </c>
      <c r="EU203" s="22">
        <f t="shared" si="630"/>
        <v>24503.0625</v>
      </c>
      <c r="EV203" s="44">
        <f t="shared" si="631"/>
        <v>1000.125</v>
      </c>
      <c r="EW203" s="45">
        <f t="shared" si="632"/>
        <v>23502.9375</v>
      </c>
      <c r="EY203" s="3">
        <v>201</v>
      </c>
      <c r="EZ203" s="3" t="str">
        <f t="shared" si="633"/>
        <v xml:space="preserve"> AD SOYAD 201</v>
      </c>
      <c r="FA203" s="4">
        <f t="shared" si="693"/>
        <v>20002.5</v>
      </c>
      <c r="FB203" s="4">
        <f>PARAMETRELER!$D$4</f>
        <v>150018.75</v>
      </c>
      <c r="FC203" s="4">
        <f t="shared" si="694"/>
        <v>2800.3500000000004</v>
      </c>
      <c r="FD203" s="4">
        <f t="shared" si="695"/>
        <v>200.02500000000001</v>
      </c>
      <c r="FE203" s="4">
        <f t="shared" si="696"/>
        <v>17002.125</v>
      </c>
      <c r="FF203" s="4" cm="1">
        <f t="array" ref="FF203">SUMPRODUCT(--(SUM(G203,AC203,AY203,BU203,CQ203,DM203,EI203,FE203)&gt;PARAMETRELER!$D$21:$D$24), (SUM(G203,AC203,AY203,BU203,CQ203,DM203,EI203,FE203)-PARAMETRELER!$D$21:$D$24), {0.15;0.05;0.07;0.08})-SUM($H$2,H203,AD203,AZ203,BV203,CR203,DN203,EJ203)</f>
        <v>3400.4249999999956</v>
      </c>
      <c r="FG203" s="4">
        <f>PARAMETRELER!$D$15</f>
        <v>3400.4249999999956</v>
      </c>
      <c r="FH203" s="4">
        <f t="shared" si="697"/>
        <v>136017</v>
      </c>
      <c r="FI203" s="4">
        <f t="shared" si="698"/>
        <v>119014.875</v>
      </c>
      <c r="FJ203" s="4">
        <f t="shared" si="699"/>
        <v>20002.5</v>
      </c>
      <c r="FK203" s="4">
        <f>PARAMETRELER!$D$6</f>
        <v>20002.5</v>
      </c>
      <c r="FL203" s="4">
        <f t="shared" si="700"/>
        <v>0</v>
      </c>
      <c r="FM203" s="4">
        <f>IF(FA203&lt;=PARAMETRELER!$D$6,0,FL203*0.00759)</f>
        <v>0</v>
      </c>
      <c r="FN203" s="20">
        <f t="shared" si="634"/>
        <v>17002.125</v>
      </c>
      <c r="FO203" s="21">
        <f t="shared" si="635"/>
        <v>4100.5124999999998</v>
      </c>
      <c r="FP203" s="21">
        <f t="shared" si="636"/>
        <v>400.05</v>
      </c>
      <c r="FQ203" s="22">
        <f t="shared" si="637"/>
        <v>24503.0625</v>
      </c>
      <c r="FR203" s="44">
        <f t="shared" si="638"/>
        <v>1000.125</v>
      </c>
      <c r="FS203" s="45">
        <f t="shared" si="639"/>
        <v>23502.9375</v>
      </c>
      <c r="FU203" s="3">
        <v>201</v>
      </c>
      <c r="FV203" s="3" t="str">
        <f t="shared" si="640"/>
        <v xml:space="preserve"> AD SOYAD 201</v>
      </c>
      <c r="FW203" s="4">
        <f t="shared" si="701"/>
        <v>20002.5</v>
      </c>
      <c r="FX203" s="4">
        <f>PARAMETRELER!$D$4</f>
        <v>150018.75</v>
      </c>
      <c r="FY203" s="4">
        <f t="shared" si="702"/>
        <v>2800.3500000000004</v>
      </c>
      <c r="FZ203" s="4">
        <f t="shared" si="703"/>
        <v>200.02500000000001</v>
      </c>
      <c r="GA203" s="4">
        <f t="shared" si="704"/>
        <v>17002.125</v>
      </c>
      <c r="GB203" s="4" cm="1">
        <f t="array" ref="GB203">SUMPRODUCT(--(SUM(G203,AC203,AY203,BU203,CQ203,DM203,EI203,FE203,GA203)&gt;PARAMETRELER!$D$21:$D$24), (SUM(G203,AC203,AY203,BU203,CQ203,DM203,EI203,FE203,GA203)-PARAMETRELER!$D$21:$D$24), {0.15;0.05;0.07;0.08})-SUM($H$2,H203,AD203,AZ203,BV203,CR203,DN203,EJ203,FF203)</f>
        <v>3400.4249999999993</v>
      </c>
      <c r="GC203" s="4">
        <f>PARAMETRELER!$D$16</f>
        <v>3400.4249999999993</v>
      </c>
      <c r="GD203" s="4">
        <f t="shared" si="705"/>
        <v>153019.125</v>
      </c>
      <c r="GE203" s="4">
        <f t="shared" si="706"/>
        <v>136017</v>
      </c>
      <c r="GF203" s="4">
        <f t="shared" si="707"/>
        <v>20002.5</v>
      </c>
      <c r="GG203" s="4">
        <f>PARAMETRELER!$D$6</f>
        <v>20002.5</v>
      </c>
      <c r="GH203" s="4">
        <f t="shared" si="708"/>
        <v>0</v>
      </c>
      <c r="GI203" s="4">
        <f>IF(FW203&lt;=PARAMETRELER!$D$6,0,GH203*0.00759)</f>
        <v>0</v>
      </c>
      <c r="GJ203" s="20">
        <f t="shared" si="641"/>
        <v>17002.125</v>
      </c>
      <c r="GK203" s="21">
        <f t="shared" si="642"/>
        <v>4100.5124999999998</v>
      </c>
      <c r="GL203" s="21">
        <f t="shared" si="643"/>
        <v>400.05</v>
      </c>
      <c r="GM203" s="22">
        <f t="shared" si="644"/>
        <v>24503.0625</v>
      </c>
      <c r="GN203" s="44">
        <f t="shared" si="645"/>
        <v>1000.125</v>
      </c>
      <c r="GO203" s="45">
        <f t="shared" si="646"/>
        <v>23502.9375</v>
      </c>
      <c r="GQ203" s="3">
        <v>201</v>
      </c>
      <c r="GR203" s="3" t="str">
        <f t="shared" si="647"/>
        <v xml:space="preserve"> AD SOYAD 201</v>
      </c>
      <c r="GS203" s="4">
        <f t="shared" si="709"/>
        <v>20002.5</v>
      </c>
      <c r="GT203" s="4">
        <f>PARAMETRELER!$D$4</f>
        <v>150018.75</v>
      </c>
      <c r="GU203" s="4">
        <f t="shared" si="710"/>
        <v>2800.3500000000004</v>
      </c>
      <c r="GV203" s="4">
        <f t="shared" si="711"/>
        <v>200.02500000000001</v>
      </c>
      <c r="GW203" s="4">
        <f t="shared" si="712"/>
        <v>17002.125</v>
      </c>
      <c r="GX203" s="4" cm="1">
        <f t="array" ref="GX203">SUMPRODUCT(--(SUM(G203,AC203,AY203,BU203,CQ203,DM203,EI203,FE203,GA203,GW203)&gt;PARAMETRELER!$D$21:$D$24), (SUM(G203,AC203,AY203,BU203,CQ203,DM203,EI203,FE203,GA203,GW203)-PARAMETRELER!$D$21:$D$24), {0.15;0.05;0.07;0.08})-SUM($H$2,H203,AD203,AZ203,BV203,CR203,DN203,EJ203,FF203,GB203)</f>
        <v>3400.4250000000029</v>
      </c>
      <c r="GY203" s="4">
        <f>PARAMETRELER!$D$17</f>
        <v>3400.4250000000029</v>
      </c>
      <c r="GZ203" s="4">
        <f t="shared" si="713"/>
        <v>170021.25</v>
      </c>
      <c r="HA203" s="4">
        <f t="shared" si="714"/>
        <v>153019.125</v>
      </c>
      <c r="HB203" s="4">
        <f t="shared" si="715"/>
        <v>20002.5</v>
      </c>
      <c r="HC203" s="4">
        <f>PARAMETRELER!$D$6</f>
        <v>20002.5</v>
      </c>
      <c r="HD203" s="4">
        <f t="shared" si="716"/>
        <v>0</v>
      </c>
      <c r="HE203" s="4">
        <f>IF(GS203&lt;=PARAMETRELER!$D$6,0,HD203*0.00759)</f>
        <v>0</v>
      </c>
      <c r="HF203" s="20">
        <f t="shared" si="648"/>
        <v>17002.125</v>
      </c>
      <c r="HG203" s="21">
        <f t="shared" si="649"/>
        <v>4100.5124999999998</v>
      </c>
      <c r="HH203" s="21">
        <f t="shared" si="650"/>
        <v>400.05</v>
      </c>
      <c r="HI203" s="22">
        <f t="shared" si="651"/>
        <v>24503.0625</v>
      </c>
      <c r="HJ203" s="44">
        <f t="shared" si="652"/>
        <v>1000.125</v>
      </c>
      <c r="HK203" s="45">
        <f t="shared" si="653"/>
        <v>23502.9375</v>
      </c>
      <c r="HM203" s="3">
        <v>201</v>
      </c>
      <c r="HN203" s="3" t="str">
        <f t="shared" si="654"/>
        <v xml:space="preserve"> AD SOYAD 201</v>
      </c>
      <c r="HO203" s="4">
        <f t="shared" si="717"/>
        <v>20002.5</v>
      </c>
      <c r="HP203" s="4">
        <f>PARAMETRELER!$D$4</f>
        <v>150018.75</v>
      </c>
      <c r="HQ203" s="4">
        <f t="shared" si="718"/>
        <v>2800.3500000000004</v>
      </c>
      <c r="HR203" s="4">
        <f t="shared" si="719"/>
        <v>200.02500000000001</v>
      </c>
      <c r="HS203" s="4">
        <f t="shared" si="720"/>
        <v>17002.125</v>
      </c>
      <c r="HT203" s="4" cm="1">
        <f t="array" ref="HT203">SUMPRODUCT(--(SUM(G203,AC203,AY203,BU203,CQ203,DM203,EI203,FE203,GA203,GW203,HS203)&gt;PARAMETRELER!$D$21:$D$24), (SUM(G203,AC203,AY203,BU203,CQ203,DM203,EI203,FE203,GA203,GW203,HS203)-PARAMETRELER!$D$21:$D$24), {0.15;0.05;0.07;0.08})-SUM($H$2,H203,AD203,AZ203,BV203,CR203,DN203,EJ203,FF203,GB203,GX203)</f>
        <v>3400.4249999999993</v>
      </c>
      <c r="HU203" s="4">
        <f>PARAMETRELER!$D$18</f>
        <v>3400.4249999999993</v>
      </c>
      <c r="HV203" s="4">
        <f t="shared" si="721"/>
        <v>187023.375</v>
      </c>
      <c r="HW203" s="4">
        <f t="shared" si="722"/>
        <v>170021.25</v>
      </c>
      <c r="HX203" s="4">
        <f t="shared" si="723"/>
        <v>20002.5</v>
      </c>
      <c r="HY203" s="4">
        <f>PARAMETRELER!$D$6</f>
        <v>20002.5</v>
      </c>
      <c r="HZ203" s="4">
        <f t="shared" si="724"/>
        <v>0</v>
      </c>
      <c r="IA203" s="4">
        <f>IF(HO203&lt;=PARAMETRELER!$D$6,0,HZ203*0.00759)</f>
        <v>0</v>
      </c>
      <c r="IB203" s="20">
        <f t="shared" si="655"/>
        <v>17002.125</v>
      </c>
      <c r="IC203" s="21">
        <f t="shared" si="656"/>
        <v>4100.5124999999998</v>
      </c>
      <c r="ID203" s="21">
        <f t="shared" si="657"/>
        <v>400.05</v>
      </c>
      <c r="IE203" s="22">
        <f t="shared" si="658"/>
        <v>24503.0625</v>
      </c>
      <c r="IF203" s="44">
        <f t="shared" si="659"/>
        <v>1000.125</v>
      </c>
      <c r="IG203" s="45">
        <f t="shared" si="660"/>
        <v>23502.9375</v>
      </c>
      <c r="II203" s="3">
        <v>201</v>
      </c>
      <c r="IJ203" s="3" t="str">
        <f t="shared" si="661"/>
        <v xml:space="preserve"> AD SOYAD 201</v>
      </c>
      <c r="IK203" s="4">
        <f t="shared" si="725"/>
        <v>20002.5</v>
      </c>
      <c r="IL203" s="4">
        <f>PARAMETRELER!$D$4</f>
        <v>150018.75</v>
      </c>
      <c r="IM203" s="4">
        <f t="shared" si="726"/>
        <v>2800.3500000000004</v>
      </c>
      <c r="IN203" s="4">
        <f t="shared" si="727"/>
        <v>200.02500000000001</v>
      </c>
      <c r="IO203" s="4">
        <f t="shared" si="728"/>
        <v>17002.125</v>
      </c>
      <c r="IP203" s="4" cm="1">
        <f t="array" ref="IP203">SUMPRODUCT(--(SUM(G203,AC203,AY203,BU203,CQ203,DM203,EI203,FE203,GA203,GW203,HS203,IO203)&gt;PARAMETRELER!$D$21:$D$24), (SUM(G203,AC203,AY203,BU203,CQ203,DM203,EI203,FE203,GA203,GW203,HS203,IO203)-PARAMETRELER!$D$21:$D$24), {0.15;0.05;0.07;0.08})-SUM($H$2,H203,AD203,AZ203,BV203,CR203,DN203,EJ203,FF203,GB203,GX203,HT203)</f>
        <v>3400.4249999999993</v>
      </c>
      <c r="IQ203" s="4">
        <f>PARAMETRELER!$D$19</f>
        <v>3400.4249999999993</v>
      </c>
      <c r="IR203" s="4">
        <f t="shared" si="729"/>
        <v>204025.5</v>
      </c>
      <c r="IS203" s="4">
        <f t="shared" si="730"/>
        <v>187023.375</v>
      </c>
      <c r="IT203" s="4">
        <f t="shared" si="731"/>
        <v>20002.5</v>
      </c>
      <c r="IU203" s="4">
        <f>PARAMETRELER!$D$6</f>
        <v>20002.5</v>
      </c>
      <c r="IV203" s="4">
        <f t="shared" si="732"/>
        <v>0</v>
      </c>
      <c r="IW203" s="4">
        <f>IF(IK203&lt;=PARAMETRELER!$D$6,0,IV203*0.00759)</f>
        <v>0</v>
      </c>
      <c r="IX203" s="20">
        <f t="shared" si="662"/>
        <v>17002.125</v>
      </c>
      <c r="IY203" s="21">
        <f t="shared" si="663"/>
        <v>4100.5124999999998</v>
      </c>
      <c r="IZ203" s="21">
        <f t="shared" si="664"/>
        <v>400.05</v>
      </c>
      <c r="JA203" s="22">
        <f t="shared" si="665"/>
        <v>24503.0625</v>
      </c>
      <c r="JB203" s="44">
        <f t="shared" si="666"/>
        <v>1000.125</v>
      </c>
      <c r="JC203" s="45">
        <f t="shared" si="667"/>
        <v>23502.9375</v>
      </c>
    </row>
    <row r="204" spans="1:263" ht="15.6" x14ac:dyDescent="0.3">
      <c r="A204" s="2">
        <v>202</v>
      </c>
      <c r="B204" s="2" t="str">
        <f>'YILLIK MALİYET RAPORU'!B204</f>
        <v xml:space="preserve"> AD SOYAD 202</v>
      </c>
      <c r="C204" s="7">
        <f>'YILLIK MALİYET RAPORU'!C204</f>
        <v>20002.5</v>
      </c>
      <c r="D204" s="11">
        <f>PARAMETRELER!$D$4</f>
        <v>150018.75</v>
      </c>
      <c r="E204" s="7">
        <f t="shared" si="668"/>
        <v>2800.3500000000004</v>
      </c>
      <c r="F204" s="7">
        <f t="shared" si="669"/>
        <v>200.02500000000001</v>
      </c>
      <c r="G204" s="7">
        <f t="shared" si="670"/>
        <v>17002.125</v>
      </c>
      <c r="H204" s="7" cm="1">
        <f t="array" ref="H204">SUMPRODUCT(--(SUM(G204:G204)&gt;PARAMETRELER!$D$21:$D$24), (SUM(G204:G204)-PARAMETRELER!$D$21:$D$24), {0.15;0.05;0.07;0.08})-SUM($H$2:$H$2)</f>
        <v>2550.3187499999999</v>
      </c>
      <c r="I204" s="7">
        <f>PARAMETRELER!$D$8</f>
        <v>2550.3187499999999</v>
      </c>
      <c r="J204" s="7">
        <f t="shared" si="556"/>
        <v>17002.125</v>
      </c>
      <c r="K204" s="7">
        <v>0</v>
      </c>
      <c r="L204" s="7">
        <f t="shared" si="671"/>
        <v>20002.5</v>
      </c>
      <c r="M204" s="5">
        <f>PARAMETRELER!$D$6</f>
        <v>20002.5</v>
      </c>
      <c r="N204" s="7">
        <f t="shared" si="679"/>
        <v>0</v>
      </c>
      <c r="O204" s="7">
        <f>IF(C204&lt;=PARAMETRELER!$D$6,0,N204*0.00759)</f>
        <v>0</v>
      </c>
      <c r="P204" s="20">
        <f t="shared" si="672"/>
        <v>17002.125</v>
      </c>
      <c r="Q204" s="21">
        <f t="shared" si="673"/>
        <v>4100.5124999999998</v>
      </c>
      <c r="R204" s="21">
        <f t="shared" si="674"/>
        <v>400.05</v>
      </c>
      <c r="S204" s="20">
        <f t="shared" si="675"/>
        <v>24503.0625</v>
      </c>
      <c r="T204" s="44">
        <f t="shared" si="676"/>
        <v>1000.125</v>
      </c>
      <c r="U204" s="45">
        <f t="shared" si="557"/>
        <v>23502.9375</v>
      </c>
      <c r="W204" s="2">
        <v>202</v>
      </c>
      <c r="X204" s="2" t="str">
        <f t="shared" si="677"/>
        <v xml:space="preserve"> AD SOYAD 202</v>
      </c>
      <c r="Y204" s="7">
        <f t="shared" si="678"/>
        <v>20002.5</v>
      </c>
      <c r="Z204" s="11">
        <f>PARAMETRELER!$D$4</f>
        <v>150018.75</v>
      </c>
      <c r="AA204" s="7">
        <f t="shared" si="558"/>
        <v>2800.3500000000004</v>
      </c>
      <c r="AB204" s="7">
        <f t="shared" si="559"/>
        <v>200.02500000000001</v>
      </c>
      <c r="AC204" s="7">
        <f t="shared" si="560"/>
        <v>17002.125</v>
      </c>
      <c r="AD204" s="7" cm="1">
        <f t="array" ref="AD204">SUMPRODUCT(--(SUM(G204,AC204)&gt;PARAMETRELER!$D$21:$D$24), (SUM(G204,AC204)-PARAMETRELER!$D$21:$D$24), {0.15;0.05;0.07;0.08})-SUM($H$2,H204)</f>
        <v>2550.3187499999999</v>
      </c>
      <c r="AE204" s="7">
        <f>PARAMETRELER!$D$9</f>
        <v>2550.3187499999999</v>
      </c>
      <c r="AF204" s="7">
        <f t="shared" si="561"/>
        <v>34004.25</v>
      </c>
      <c r="AG204" s="7">
        <f t="shared" si="562"/>
        <v>17002.125</v>
      </c>
      <c r="AH204" s="7">
        <f t="shared" si="563"/>
        <v>20002.5</v>
      </c>
      <c r="AI204" s="5">
        <f>PARAMETRELER!$D$6</f>
        <v>20002.5</v>
      </c>
      <c r="AJ204" s="7">
        <f t="shared" si="680"/>
        <v>0</v>
      </c>
      <c r="AK204" s="7">
        <f>IF(Y204&lt;=PARAMETRELER!$D$6,0,AJ204*0.00759)</f>
        <v>0</v>
      </c>
      <c r="AL204" s="20">
        <f t="shared" si="564"/>
        <v>17002.125</v>
      </c>
      <c r="AM204" s="21">
        <f t="shared" si="565"/>
        <v>4100.5124999999998</v>
      </c>
      <c r="AN204" s="21">
        <f t="shared" si="566"/>
        <v>400.05</v>
      </c>
      <c r="AO204" s="20">
        <f t="shared" si="567"/>
        <v>24503.0625</v>
      </c>
      <c r="AP204" s="44">
        <f t="shared" si="568"/>
        <v>1000.125</v>
      </c>
      <c r="AQ204" s="45">
        <f t="shared" si="569"/>
        <v>23502.9375</v>
      </c>
      <c r="AS204" s="2">
        <v>202</v>
      </c>
      <c r="AT204" s="2" t="str">
        <f t="shared" si="570"/>
        <v xml:space="preserve"> AD SOYAD 202</v>
      </c>
      <c r="AU204" s="7">
        <f t="shared" si="571"/>
        <v>20002.5</v>
      </c>
      <c r="AV204" s="11">
        <f>PARAMETRELER!$D$4</f>
        <v>150018.75</v>
      </c>
      <c r="AW204" s="7">
        <f t="shared" si="572"/>
        <v>2800.3500000000004</v>
      </c>
      <c r="AX204" s="7">
        <f t="shared" si="573"/>
        <v>200.02500000000001</v>
      </c>
      <c r="AY204" s="7">
        <f t="shared" si="574"/>
        <v>17002.125</v>
      </c>
      <c r="AZ204" s="7" cm="1">
        <f t="array" ref="AZ204">SUMPRODUCT(--(SUM(G204,AC204,AY204)&gt;PARAMETRELER!$D$21:$D$24), (SUM(G204,AC204,AY204)-PARAMETRELER!$D$21:$D$24), {0.15;0.05;0.07;0.08})-SUM($H$2,H204,AD204)</f>
        <v>2550.3187499999995</v>
      </c>
      <c r="BA204" s="7">
        <f>PARAMETRELER!$D$10</f>
        <v>2550.3187499999995</v>
      </c>
      <c r="BB204" s="7">
        <f t="shared" si="575"/>
        <v>51006.375</v>
      </c>
      <c r="BC204" s="7">
        <f t="shared" si="576"/>
        <v>34004.25</v>
      </c>
      <c r="BD204" s="7">
        <f t="shared" si="577"/>
        <v>20002.5</v>
      </c>
      <c r="BE204" s="5">
        <f>PARAMETRELER!$D$6</f>
        <v>20002.5</v>
      </c>
      <c r="BF204" s="7">
        <f t="shared" si="681"/>
        <v>0</v>
      </c>
      <c r="BG204" s="7">
        <f>IF(AU204&lt;=PARAMETRELER!$D$6,0,BF204*0.00759)</f>
        <v>0</v>
      </c>
      <c r="BH204" s="20">
        <f t="shared" si="578"/>
        <v>17002.125</v>
      </c>
      <c r="BI204" s="21">
        <f t="shared" si="579"/>
        <v>4100.5124999999998</v>
      </c>
      <c r="BJ204" s="21">
        <f t="shared" si="580"/>
        <v>400.05</v>
      </c>
      <c r="BK204" s="20">
        <f t="shared" si="581"/>
        <v>24503.0625</v>
      </c>
      <c r="BL204" s="44">
        <f t="shared" si="582"/>
        <v>1000.125</v>
      </c>
      <c r="BM204" s="45">
        <f t="shared" si="583"/>
        <v>23502.9375</v>
      </c>
      <c r="BO204" s="2">
        <v>202</v>
      </c>
      <c r="BP204" s="2" t="str">
        <f t="shared" si="584"/>
        <v xml:space="preserve"> AD SOYAD 202</v>
      </c>
      <c r="BQ204" s="7">
        <f t="shared" si="585"/>
        <v>20002.5</v>
      </c>
      <c r="BR204" s="11">
        <f>PARAMETRELER!$D$4</f>
        <v>150018.75</v>
      </c>
      <c r="BS204" s="7">
        <f t="shared" si="586"/>
        <v>2800.3500000000004</v>
      </c>
      <c r="BT204" s="7">
        <f t="shared" si="587"/>
        <v>200.02500000000001</v>
      </c>
      <c r="BU204" s="7">
        <f t="shared" si="588"/>
        <v>17002.125</v>
      </c>
      <c r="BV204" s="7" cm="1">
        <f t="array" ref="BV204">SUMPRODUCT(--(SUM(G204,AC204,AY204,BU204)&gt;PARAMETRELER!$D$21:$D$24), (SUM(G204,AC204,AY204,BU204)-PARAMETRELER!$D$21:$D$24), {0.15;0.05;0.07;0.08})-SUM($H$2,H204,AD204,AZ204)</f>
        <v>2550.3187500000004</v>
      </c>
      <c r="BW204" s="7">
        <f>PARAMETRELER!$D$11</f>
        <v>2550.3187500000004</v>
      </c>
      <c r="BX204" s="7">
        <f t="shared" si="589"/>
        <v>68008.5</v>
      </c>
      <c r="BY204" s="7">
        <f t="shared" si="590"/>
        <v>51006.375</v>
      </c>
      <c r="BZ204" s="7">
        <f t="shared" si="591"/>
        <v>20002.5</v>
      </c>
      <c r="CA204" s="5">
        <f>PARAMETRELER!$D$6</f>
        <v>20002.5</v>
      </c>
      <c r="CB204" s="7">
        <f t="shared" si="682"/>
        <v>0</v>
      </c>
      <c r="CC204" s="7">
        <f>IF(BQ204&lt;=PARAMETRELER!$D$6,0,CB204*0.00759)</f>
        <v>0</v>
      </c>
      <c r="CD204" s="20">
        <f t="shared" si="592"/>
        <v>17002.125</v>
      </c>
      <c r="CE204" s="21">
        <f t="shared" si="593"/>
        <v>4100.5124999999998</v>
      </c>
      <c r="CF204" s="21">
        <f t="shared" si="594"/>
        <v>400.05</v>
      </c>
      <c r="CG204" s="20">
        <f t="shared" si="595"/>
        <v>24503.0625</v>
      </c>
      <c r="CH204" s="44">
        <f t="shared" si="596"/>
        <v>1000.125</v>
      </c>
      <c r="CI204" s="45">
        <f t="shared" si="597"/>
        <v>23502.9375</v>
      </c>
      <c r="CK204" s="2">
        <v>202</v>
      </c>
      <c r="CL204" s="2" t="str">
        <f t="shared" si="598"/>
        <v xml:space="preserve"> AD SOYAD 202</v>
      </c>
      <c r="CM204" s="7">
        <f t="shared" si="599"/>
        <v>20002.5</v>
      </c>
      <c r="CN204" s="11">
        <f>PARAMETRELER!$D$4</f>
        <v>150018.75</v>
      </c>
      <c r="CO204" s="7">
        <f t="shared" si="600"/>
        <v>2800.3500000000004</v>
      </c>
      <c r="CP204" s="7">
        <f t="shared" si="601"/>
        <v>200.02500000000001</v>
      </c>
      <c r="CQ204" s="7">
        <f t="shared" si="602"/>
        <v>17002.125</v>
      </c>
      <c r="CR204" s="7" cm="1">
        <f t="array" ref="CR204">SUMPRODUCT(--(SUM(G204,AC204,AY204,BU204,CQ204)&gt;PARAMETRELER!$D$21:$D$24), (SUM(G204,AC204,AY204,BU204,CQ204)-PARAMETRELER!$D$21:$D$24), {0.15;0.05;0.07;0.08})-SUM($H$2,H204,AD204,AZ204,BV204)</f>
        <v>2550.3187500000004</v>
      </c>
      <c r="CS204" s="7">
        <f>PARAMETRELER!$D$12</f>
        <v>2550.3187500000004</v>
      </c>
      <c r="CT204" s="7">
        <f t="shared" si="603"/>
        <v>85010.625</v>
      </c>
      <c r="CU204" s="7">
        <f t="shared" si="604"/>
        <v>68008.5</v>
      </c>
      <c r="CV204" s="7">
        <f t="shared" si="605"/>
        <v>20002.5</v>
      </c>
      <c r="CW204" s="5">
        <f>PARAMETRELER!$D$6</f>
        <v>20002.5</v>
      </c>
      <c r="CX204" s="7">
        <f t="shared" si="683"/>
        <v>0</v>
      </c>
      <c r="CY204" s="7">
        <f>IF(CM204&lt;=PARAMETRELER!$D$6,0,CX204*0.00759)</f>
        <v>0</v>
      </c>
      <c r="CZ204" s="20">
        <f t="shared" si="606"/>
        <v>17002.125</v>
      </c>
      <c r="DA204" s="21">
        <f t="shared" si="607"/>
        <v>4100.5124999999998</v>
      </c>
      <c r="DB204" s="21">
        <f t="shared" si="608"/>
        <v>400.05</v>
      </c>
      <c r="DC204" s="20">
        <f t="shared" si="609"/>
        <v>24503.0625</v>
      </c>
      <c r="DD204" s="44">
        <f t="shared" si="610"/>
        <v>1000.125</v>
      </c>
      <c r="DE204" s="45">
        <f t="shared" si="611"/>
        <v>23502.9375</v>
      </c>
      <c r="DG204" s="2">
        <v>202</v>
      </c>
      <c r="DH204" s="2" t="str">
        <f t="shared" si="612"/>
        <v xml:space="preserve"> AD SOYAD 202</v>
      </c>
      <c r="DI204" s="7">
        <f t="shared" si="613"/>
        <v>20002.5</v>
      </c>
      <c r="DJ204" s="11">
        <f>PARAMETRELER!$D$4</f>
        <v>150018.75</v>
      </c>
      <c r="DK204" s="7">
        <f t="shared" si="614"/>
        <v>2800.3500000000004</v>
      </c>
      <c r="DL204" s="7">
        <f t="shared" si="615"/>
        <v>200.02500000000001</v>
      </c>
      <c r="DM204" s="7">
        <f t="shared" si="616"/>
        <v>17002.125</v>
      </c>
      <c r="DN204" s="7" cm="1">
        <f t="array" ref="DN204">SUMPRODUCT(--(SUM(G204,AC204,AY204,BU204,CQ204,DM204)&gt;PARAMETRELER!$D$21:$D$24), (SUM(G204,AC204,AY204,BU204,CQ204,DM204)-PARAMETRELER!$D$21:$D$24), {0.15;0.05;0.07;0.08})-SUM($H$2,H204,AD204,AZ204,BV204,CR204)</f>
        <v>2550.3187499999985</v>
      </c>
      <c r="DO204" s="7">
        <f>PARAMETRELER!$D$13</f>
        <v>2550.3187499999985</v>
      </c>
      <c r="DP204" s="7">
        <f t="shared" si="617"/>
        <v>102012.75</v>
      </c>
      <c r="DQ204" s="7">
        <f t="shared" si="618"/>
        <v>85010.625</v>
      </c>
      <c r="DR204" s="7">
        <f t="shared" si="619"/>
        <v>20002.5</v>
      </c>
      <c r="DS204" s="5">
        <f>PARAMETRELER!$D$6</f>
        <v>20002.5</v>
      </c>
      <c r="DT204" s="7">
        <f t="shared" si="684"/>
        <v>0</v>
      </c>
      <c r="DU204" s="7">
        <f>IF(DI204&lt;=PARAMETRELER!$D$6,0,DT204*0.00759)</f>
        <v>0</v>
      </c>
      <c r="DV204" s="20">
        <f t="shared" si="620"/>
        <v>17002.125</v>
      </c>
      <c r="DW204" s="21">
        <f t="shared" si="621"/>
        <v>4100.5124999999998</v>
      </c>
      <c r="DX204" s="21">
        <f t="shared" si="622"/>
        <v>400.05</v>
      </c>
      <c r="DY204" s="20">
        <f t="shared" si="623"/>
        <v>24503.0625</v>
      </c>
      <c r="DZ204" s="44">
        <f t="shared" si="624"/>
        <v>1000.125</v>
      </c>
      <c r="EA204" s="45">
        <f t="shared" si="625"/>
        <v>23502.9375</v>
      </c>
      <c r="EC204" s="2">
        <v>202</v>
      </c>
      <c r="ED204" s="2" t="str">
        <f t="shared" si="626"/>
        <v xml:space="preserve"> AD SOYAD 202</v>
      </c>
      <c r="EE204" s="7">
        <f t="shared" si="685"/>
        <v>20002.5</v>
      </c>
      <c r="EF204" s="11">
        <f>PARAMETRELER!$D$4</f>
        <v>150018.75</v>
      </c>
      <c r="EG204" s="7">
        <f t="shared" si="686"/>
        <v>2800.3500000000004</v>
      </c>
      <c r="EH204" s="7">
        <f t="shared" si="687"/>
        <v>200.02500000000001</v>
      </c>
      <c r="EI204" s="7">
        <f t="shared" si="688"/>
        <v>17002.125</v>
      </c>
      <c r="EJ204" s="7" cm="1">
        <f t="array" ref="EJ204">SUMPRODUCT(--(SUM(G204,AC204,AY204,BU204,CQ204,DM204,EI204)&gt;PARAMETRELER!$D$21:$D$24), (SUM(G204,AC204,AY204,BU204,CQ204,DM204,EI204)-PARAMETRELER!$D$21:$D$24), {0.15;0.05;0.07;0.08})-SUM($H$2,H204,AD204,AZ204,BV204,CR204,DN204)</f>
        <v>3001.0625000000036</v>
      </c>
      <c r="EK204" s="7">
        <f>PARAMETRELER!$D$14</f>
        <v>3001.0625000000036</v>
      </c>
      <c r="EL204" s="7">
        <f t="shared" si="689"/>
        <v>119014.875</v>
      </c>
      <c r="EM204" s="7">
        <f t="shared" si="690"/>
        <v>102012.75</v>
      </c>
      <c r="EN204" s="7">
        <f t="shared" si="691"/>
        <v>20002.5</v>
      </c>
      <c r="EO204" s="5">
        <f>PARAMETRELER!$D$6</f>
        <v>20002.5</v>
      </c>
      <c r="EP204" s="7">
        <f t="shared" si="692"/>
        <v>0</v>
      </c>
      <c r="EQ204" s="7">
        <f>IF(EE204&lt;=PARAMETRELER!$D$6,0,EP204*0.00759)</f>
        <v>0</v>
      </c>
      <c r="ER204" s="20">
        <f t="shared" si="627"/>
        <v>17002.125</v>
      </c>
      <c r="ES204" s="21">
        <f t="shared" si="628"/>
        <v>4100.5124999999998</v>
      </c>
      <c r="ET204" s="21">
        <f t="shared" si="629"/>
        <v>400.05</v>
      </c>
      <c r="EU204" s="20">
        <f t="shared" si="630"/>
        <v>24503.0625</v>
      </c>
      <c r="EV204" s="44">
        <f t="shared" si="631"/>
        <v>1000.125</v>
      </c>
      <c r="EW204" s="45">
        <f t="shared" si="632"/>
        <v>23502.9375</v>
      </c>
      <c r="EY204" s="2">
        <v>202</v>
      </c>
      <c r="EZ204" s="2" t="str">
        <f t="shared" si="633"/>
        <v xml:space="preserve"> AD SOYAD 202</v>
      </c>
      <c r="FA204" s="7">
        <f t="shared" si="693"/>
        <v>20002.5</v>
      </c>
      <c r="FB204" s="11">
        <f>PARAMETRELER!$D$4</f>
        <v>150018.75</v>
      </c>
      <c r="FC204" s="7">
        <f t="shared" si="694"/>
        <v>2800.3500000000004</v>
      </c>
      <c r="FD204" s="7">
        <f t="shared" si="695"/>
        <v>200.02500000000001</v>
      </c>
      <c r="FE204" s="7">
        <f t="shared" si="696"/>
        <v>17002.125</v>
      </c>
      <c r="FF204" s="7" cm="1">
        <f t="array" ref="FF204">SUMPRODUCT(--(SUM(G204,AC204,AY204,BU204,CQ204,DM204,EI204,FE204)&gt;PARAMETRELER!$D$21:$D$24), (SUM(G204,AC204,AY204,BU204,CQ204,DM204,EI204,FE204)-PARAMETRELER!$D$21:$D$24), {0.15;0.05;0.07;0.08})-SUM($H$2,H204,AD204,AZ204,BV204,CR204,DN204,EJ204)</f>
        <v>3400.4249999999956</v>
      </c>
      <c r="FG204" s="7">
        <f>PARAMETRELER!$D$15</f>
        <v>3400.4249999999956</v>
      </c>
      <c r="FH204" s="7">
        <f t="shared" si="697"/>
        <v>136017</v>
      </c>
      <c r="FI204" s="7">
        <f t="shared" si="698"/>
        <v>119014.875</v>
      </c>
      <c r="FJ204" s="7">
        <f t="shared" si="699"/>
        <v>20002.5</v>
      </c>
      <c r="FK204" s="5">
        <f>PARAMETRELER!$D$6</f>
        <v>20002.5</v>
      </c>
      <c r="FL204" s="7">
        <f t="shared" si="700"/>
        <v>0</v>
      </c>
      <c r="FM204" s="7">
        <f>IF(FA204&lt;=PARAMETRELER!$D$6,0,FL204*0.00759)</f>
        <v>0</v>
      </c>
      <c r="FN204" s="20">
        <f t="shared" si="634"/>
        <v>17002.125</v>
      </c>
      <c r="FO204" s="21">
        <f t="shared" si="635"/>
        <v>4100.5124999999998</v>
      </c>
      <c r="FP204" s="21">
        <f t="shared" si="636"/>
        <v>400.05</v>
      </c>
      <c r="FQ204" s="20">
        <f t="shared" si="637"/>
        <v>24503.0625</v>
      </c>
      <c r="FR204" s="44">
        <f t="shared" si="638"/>
        <v>1000.125</v>
      </c>
      <c r="FS204" s="45">
        <f t="shared" si="639"/>
        <v>23502.9375</v>
      </c>
      <c r="FU204" s="2">
        <v>202</v>
      </c>
      <c r="FV204" s="2" t="str">
        <f t="shared" si="640"/>
        <v xml:space="preserve"> AD SOYAD 202</v>
      </c>
      <c r="FW204" s="7">
        <f t="shared" si="701"/>
        <v>20002.5</v>
      </c>
      <c r="FX204" s="11">
        <f>PARAMETRELER!$D$4</f>
        <v>150018.75</v>
      </c>
      <c r="FY204" s="7">
        <f t="shared" si="702"/>
        <v>2800.3500000000004</v>
      </c>
      <c r="FZ204" s="7">
        <f t="shared" si="703"/>
        <v>200.02500000000001</v>
      </c>
      <c r="GA204" s="7">
        <f t="shared" si="704"/>
        <v>17002.125</v>
      </c>
      <c r="GB204" s="7" cm="1">
        <f t="array" ref="GB204">SUMPRODUCT(--(SUM(G204,AC204,AY204,BU204,CQ204,DM204,EI204,FE204,GA204)&gt;PARAMETRELER!$D$21:$D$24), (SUM(G204,AC204,AY204,BU204,CQ204,DM204,EI204,FE204,GA204)-PARAMETRELER!$D$21:$D$24), {0.15;0.05;0.07;0.08})-SUM($H$2,H204,AD204,AZ204,BV204,CR204,DN204,EJ204,FF204)</f>
        <v>3400.4249999999993</v>
      </c>
      <c r="GC204" s="7">
        <f>PARAMETRELER!$D$16</f>
        <v>3400.4249999999993</v>
      </c>
      <c r="GD204" s="7">
        <f t="shared" si="705"/>
        <v>153019.125</v>
      </c>
      <c r="GE204" s="7">
        <f t="shared" si="706"/>
        <v>136017</v>
      </c>
      <c r="GF204" s="7">
        <f t="shared" si="707"/>
        <v>20002.5</v>
      </c>
      <c r="GG204" s="5">
        <f>PARAMETRELER!$D$6</f>
        <v>20002.5</v>
      </c>
      <c r="GH204" s="7">
        <f t="shared" si="708"/>
        <v>0</v>
      </c>
      <c r="GI204" s="7">
        <f>IF(FW204&lt;=PARAMETRELER!$D$6,0,GH204*0.00759)</f>
        <v>0</v>
      </c>
      <c r="GJ204" s="20">
        <f t="shared" si="641"/>
        <v>17002.125</v>
      </c>
      <c r="GK204" s="21">
        <f t="shared" si="642"/>
        <v>4100.5124999999998</v>
      </c>
      <c r="GL204" s="21">
        <f t="shared" si="643"/>
        <v>400.05</v>
      </c>
      <c r="GM204" s="20">
        <f t="shared" si="644"/>
        <v>24503.0625</v>
      </c>
      <c r="GN204" s="44">
        <f t="shared" si="645"/>
        <v>1000.125</v>
      </c>
      <c r="GO204" s="45">
        <f t="shared" si="646"/>
        <v>23502.9375</v>
      </c>
      <c r="GQ204" s="2">
        <v>202</v>
      </c>
      <c r="GR204" s="2" t="str">
        <f t="shared" si="647"/>
        <v xml:space="preserve"> AD SOYAD 202</v>
      </c>
      <c r="GS204" s="7">
        <f t="shared" si="709"/>
        <v>20002.5</v>
      </c>
      <c r="GT204" s="11">
        <f>PARAMETRELER!$D$4</f>
        <v>150018.75</v>
      </c>
      <c r="GU204" s="7">
        <f t="shared" si="710"/>
        <v>2800.3500000000004</v>
      </c>
      <c r="GV204" s="7">
        <f t="shared" si="711"/>
        <v>200.02500000000001</v>
      </c>
      <c r="GW204" s="7">
        <f t="shared" si="712"/>
        <v>17002.125</v>
      </c>
      <c r="GX204" s="7" cm="1">
        <f t="array" ref="GX204">SUMPRODUCT(--(SUM(G204,AC204,AY204,BU204,CQ204,DM204,EI204,FE204,GA204,GW204)&gt;PARAMETRELER!$D$21:$D$24), (SUM(G204,AC204,AY204,BU204,CQ204,DM204,EI204,FE204,GA204,GW204)-PARAMETRELER!$D$21:$D$24), {0.15;0.05;0.07;0.08})-SUM($H$2,H204,AD204,AZ204,BV204,CR204,DN204,EJ204,FF204,GB204)</f>
        <v>3400.4250000000029</v>
      </c>
      <c r="GY204" s="7">
        <f>PARAMETRELER!$D$17</f>
        <v>3400.4250000000029</v>
      </c>
      <c r="GZ204" s="7">
        <f t="shared" si="713"/>
        <v>170021.25</v>
      </c>
      <c r="HA204" s="7">
        <f t="shared" si="714"/>
        <v>153019.125</v>
      </c>
      <c r="HB204" s="7">
        <f t="shared" si="715"/>
        <v>20002.5</v>
      </c>
      <c r="HC204" s="5">
        <f>PARAMETRELER!$D$6</f>
        <v>20002.5</v>
      </c>
      <c r="HD204" s="7">
        <f t="shared" si="716"/>
        <v>0</v>
      </c>
      <c r="HE204" s="7">
        <f>IF(GS204&lt;=PARAMETRELER!$D$6,0,HD204*0.00759)</f>
        <v>0</v>
      </c>
      <c r="HF204" s="20">
        <f t="shared" si="648"/>
        <v>17002.125</v>
      </c>
      <c r="HG204" s="21">
        <f t="shared" si="649"/>
        <v>4100.5124999999998</v>
      </c>
      <c r="HH204" s="21">
        <f t="shared" si="650"/>
        <v>400.05</v>
      </c>
      <c r="HI204" s="20">
        <f t="shared" si="651"/>
        <v>24503.0625</v>
      </c>
      <c r="HJ204" s="44">
        <f t="shared" si="652"/>
        <v>1000.125</v>
      </c>
      <c r="HK204" s="45">
        <f t="shared" si="653"/>
        <v>23502.9375</v>
      </c>
      <c r="HM204" s="2">
        <v>202</v>
      </c>
      <c r="HN204" s="2" t="str">
        <f t="shared" si="654"/>
        <v xml:space="preserve"> AD SOYAD 202</v>
      </c>
      <c r="HO204" s="7">
        <f t="shared" si="717"/>
        <v>20002.5</v>
      </c>
      <c r="HP204" s="11">
        <f>PARAMETRELER!$D$4</f>
        <v>150018.75</v>
      </c>
      <c r="HQ204" s="7">
        <f t="shared" si="718"/>
        <v>2800.3500000000004</v>
      </c>
      <c r="HR204" s="7">
        <f t="shared" si="719"/>
        <v>200.02500000000001</v>
      </c>
      <c r="HS204" s="7">
        <f t="shared" si="720"/>
        <v>17002.125</v>
      </c>
      <c r="HT204" s="7" cm="1">
        <f t="array" ref="HT204">SUMPRODUCT(--(SUM(G204,AC204,AY204,BU204,CQ204,DM204,EI204,FE204,GA204,GW204,HS204)&gt;PARAMETRELER!$D$21:$D$24), (SUM(G204,AC204,AY204,BU204,CQ204,DM204,EI204,FE204,GA204,GW204,HS204)-PARAMETRELER!$D$21:$D$24), {0.15;0.05;0.07;0.08})-SUM($H$2,H204,AD204,AZ204,BV204,CR204,DN204,EJ204,FF204,GB204,GX204)</f>
        <v>3400.4249999999993</v>
      </c>
      <c r="HU204" s="7">
        <f>PARAMETRELER!$D$18</f>
        <v>3400.4249999999993</v>
      </c>
      <c r="HV204" s="7">
        <f t="shared" si="721"/>
        <v>187023.375</v>
      </c>
      <c r="HW204" s="7">
        <f t="shared" si="722"/>
        <v>170021.25</v>
      </c>
      <c r="HX204" s="7">
        <f t="shared" si="723"/>
        <v>20002.5</v>
      </c>
      <c r="HY204" s="5">
        <f>PARAMETRELER!$D$6</f>
        <v>20002.5</v>
      </c>
      <c r="HZ204" s="7">
        <f t="shared" si="724"/>
        <v>0</v>
      </c>
      <c r="IA204" s="7">
        <f>IF(HO204&lt;=PARAMETRELER!$D$6,0,HZ204*0.00759)</f>
        <v>0</v>
      </c>
      <c r="IB204" s="20">
        <f t="shared" si="655"/>
        <v>17002.125</v>
      </c>
      <c r="IC204" s="21">
        <f t="shared" si="656"/>
        <v>4100.5124999999998</v>
      </c>
      <c r="ID204" s="21">
        <f t="shared" si="657"/>
        <v>400.05</v>
      </c>
      <c r="IE204" s="20">
        <f t="shared" si="658"/>
        <v>24503.0625</v>
      </c>
      <c r="IF204" s="44">
        <f t="shared" si="659"/>
        <v>1000.125</v>
      </c>
      <c r="IG204" s="45">
        <f t="shared" si="660"/>
        <v>23502.9375</v>
      </c>
      <c r="II204" s="2">
        <v>202</v>
      </c>
      <c r="IJ204" s="2" t="str">
        <f t="shared" si="661"/>
        <v xml:space="preserve"> AD SOYAD 202</v>
      </c>
      <c r="IK204" s="7">
        <f t="shared" si="725"/>
        <v>20002.5</v>
      </c>
      <c r="IL204" s="11">
        <f>PARAMETRELER!$D$4</f>
        <v>150018.75</v>
      </c>
      <c r="IM204" s="7">
        <f t="shared" si="726"/>
        <v>2800.3500000000004</v>
      </c>
      <c r="IN204" s="7">
        <f t="shared" si="727"/>
        <v>200.02500000000001</v>
      </c>
      <c r="IO204" s="7">
        <f t="shared" si="728"/>
        <v>17002.125</v>
      </c>
      <c r="IP204" s="7" cm="1">
        <f t="array" ref="IP204">SUMPRODUCT(--(SUM(G204,AC204,AY204,BU204,CQ204,DM204,EI204,FE204,GA204,GW204,HS204,IO204)&gt;PARAMETRELER!$D$21:$D$24), (SUM(G204,AC204,AY204,BU204,CQ204,DM204,EI204,FE204,GA204,GW204,HS204,IO204)-PARAMETRELER!$D$21:$D$24), {0.15;0.05;0.07;0.08})-SUM($H$2,H204,AD204,AZ204,BV204,CR204,DN204,EJ204,FF204,GB204,GX204,HT204)</f>
        <v>3400.4249999999993</v>
      </c>
      <c r="IQ204" s="7">
        <f>PARAMETRELER!$D$19</f>
        <v>3400.4249999999993</v>
      </c>
      <c r="IR204" s="7">
        <f t="shared" si="729"/>
        <v>204025.5</v>
      </c>
      <c r="IS204" s="7">
        <f t="shared" si="730"/>
        <v>187023.375</v>
      </c>
      <c r="IT204" s="7">
        <f t="shared" si="731"/>
        <v>20002.5</v>
      </c>
      <c r="IU204" s="5">
        <f>PARAMETRELER!$D$6</f>
        <v>20002.5</v>
      </c>
      <c r="IV204" s="7">
        <f t="shared" si="732"/>
        <v>0</v>
      </c>
      <c r="IW204" s="7">
        <f>IF(IK204&lt;=PARAMETRELER!$D$6,0,IV204*0.00759)</f>
        <v>0</v>
      </c>
      <c r="IX204" s="20">
        <f t="shared" si="662"/>
        <v>17002.125</v>
      </c>
      <c r="IY204" s="21">
        <f t="shared" si="663"/>
        <v>4100.5124999999998</v>
      </c>
      <c r="IZ204" s="21">
        <f t="shared" si="664"/>
        <v>400.05</v>
      </c>
      <c r="JA204" s="20">
        <f t="shared" si="665"/>
        <v>24503.0625</v>
      </c>
      <c r="JB204" s="44">
        <f t="shared" si="666"/>
        <v>1000.125</v>
      </c>
      <c r="JC204" s="45">
        <f t="shared" si="667"/>
        <v>23502.9375</v>
      </c>
    </row>
    <row r="205" spans="1:263" ht="15.6" x14ac:dyDescent="0.3">
      <c r="A205" s="3">
        <v>203</v>
      </c>
      <c r="B205" s="3" t="str">
        <f>'YILLIK MALİYET RAPORU'!B205</f>
        <v xml:space="preserve"> AD SOYAD 203</v>
      </c>
      <c r="C205" s="4">
        <f>'YILLIK MALİYET RAPORU'!C205</f>
        <v>20002.5</v>
      </c>
      <c r="D205" s="4">
        <f>PARAMETRELER!$D$4</f>
        <v>150018.75</v>
      </c>
      <c r="E205" s="4">
        <f t="shared" si="668"/>
        <v>2800.3500000000004</v>
      </c>
      <c r="F205" s="4">
        <f t="shared" si="669"/>
        <v>200.02500000000001</v>
      </c>
      <c r="G205" s="4">
        <f t="shared" si="670"/>
        <v>17002.125</v>
      </c>
      <c r="H205" s="4" cm="1">
        <f t="array" ref="H205">SUMPRODUCT(--(SUM(G205:G205)&gt;PARAMETRELER!$D$21:$D$24), (SUM(G205:G205)-PARAMETRELER!$D$21:$D$24), {0.15;0.05;0.07;0.08})-SUM($H$2:$H$2)</f>
        <v>2550.3187499999999</v>
      </c>
      <c r="I205" s="4">
        <f>PARAMETRELER!$D$8</f>
        <v>2550.3187499999999</v>
      </c>
      <c r="J205" s="4">
        <f t="shared" si="556"/>
        <v>17002.125</v>
      </c>
      <c r="K205" s="4">
        <v>0</v>
      </c>
      <c r="L205" s="4">
        <f t="shared" si="671"/>
        <v>20002.5</v>
      </c>
      <c r="M205" s="4">
        <f>PARAMETRELER!$D$6</f>
        <v>20002.5</v>
      </c>
      <c r="N205" s="4">
        <f t="shared" si="679"/>
        <v>0</v>
      </c>
      <c r="O205" s="4">
        <f>IF(C205&lt;=PARAMETRELER!$D$6,0,N205*0.00759)</f>
        <v>0</v>
      </c>
      <c r="P205" s="20">
        <f t="shared" si="672"/>
        <v>17002.125</v>
      </c>
      <c r="Q205" s="21">
        <f t="shared" si="673"/>
        <v>4100.5124999999998</v>
      </c>
      <c r="R205" s="21">
        <f t="shared" si="674"/>
        <v>400.05</v>
      </c>
      <c r="S205" s="22">
        <f t="shared" si="675"/>
        <v>24503.0625</v>
      </c>
      <c r="T205" s="44">
        <f t="shared" si="676"/>
        <v>1000.125</v>
      </c>
      <c r="U205" s="45">
        <f t="shared" si="557"/>
        <v>23502.9375</v>
      </c>
      <c r="W205" s="3">
        <v>203</v>
      </c>
      <c r="X205" s="3" t="str">
        <f t="shared" si="677"/>
        <v xml:space="preserve"> AD SOYAD 203</v>
      </c>
      <c r="Y205" s="4">
        <f t="shared" si="678"/>
        <v>20002.5</v>
      </c>
      <c r="Z205" s="4">
        <f>PARAMETRELER!$D$4</f>
        <v>150018.75</v>
      </c>
      <c r="AA205" s="4">
        <f t="shared" si="558"/>
        <v>2800.3500000000004</v>
      </c>
      <c r="AB205" s="4">
        <f t="shared" si="559"/>
        <v>200.02500000000001</v>
      </c>
      <c r="AC205" s="4">
        <f t="shared" si="560"/>
        <v>17002.125</v>
      </c>
      <c r="AD205" s="4" cm="1">
        <f t="array" ref="AD205">SUMPRODUCT(--(SUM(G205,AC205)&gt;PARAMETRELER!$D$21:$D$24), (SUM(G205,AC205)-PARAMETRELER!$D$21:$D$24), {0.15;0.05;0.07;0.08})-SUM($H$2,H205)</f>
        <v>2550.3187499999999</v>
      </c>
      <c r="AE205" s="4">
        <f>PARAMETRELER!$D$9</f>
        <v>2550.3187499999999</v>
      </c>
      <c r="AF205" s="4">
        <f t="shared" si="561"/>
        <v>34004.25</v>
      </c>
      <c r="AG205" s="4">
        <f t="shared" si="562"/>
        <v>17002.125</v>
      </c>
      <c r="AH205" s="4">
        <f t="shared" si="563"/>
        <v>20002.5</v>
      </c>
      <c r="AI205" s="4">
        <f>PARAMETRELER!$D$6</f>
        <v>20002.5</v>
      </c>
      <c r="AJ205" s="4">
        <f t="shared" si="680"/>
        <v>0</v>
      </c>
      <c r="AK205" s="4">
        <f>IF(Y205&lt;=PARAMETRELER!$D$6,0,AJ205*0.00759)</f>
        <v>0</v>
      </c>
      <c r="AL205" s="20">
        <f t="shared" si="564"/>
        <v>17002.125</v>
      </c>
      <c r="AM205" s="21">
        <f t="shared" si="565"/>
        <v>4100.5124999999998</v>
      </c>
      <c r="AN205" s="21">
        <f t="shared" si="566"/>
        <v>400.05</v>
      </c>
      <c r="AO205" s="22">
        <f t="shared" si="567"/>
        <v>24503.0625</v>
      </c>
      <c r="AP205" s="44">
        <f t="shared" si="568"/>
        <v>1000.125</v>
      </c>
      <c r="AQ205" s="45">
        <f t="shared" si="569"/>
        <v>23502.9375</v>
      </c>
      <c r="AS205" s="3">
        <v>203</v>
      </c>
      <c r="AT205" s="3" t="str">
        <f t="shared" si="570"/>
        <v xml:space="preserve"> AD SOYAD 203</v>
      </c>
      <c r="AU205" s="4">
        <f t="shared" si="571"/>
        <v>20002.5</v>
      </c>
      <c r="AV205" s="4">
        <f>PARAMETRELER!$D$4</f>
        <v>150018.75</v>
      </c>
      <c r="AW205" s="4">
        <f t="shared" si="572"/>
        <v>2800.3500000000004</v>
      </c>
      <c r="AX205" s="4">
        <f t="shared" si="573"/>
        <v>200.02500000000001</v>
      </c>
      <c r="AY205" s="4">
        <f t="shared" si="574"/>
        <v>17002.125</v>
      </c>
      <c r="AZ205" s="4" cm="1">
        <f t="array" ref="AZ205">SUMPRODUCT(--(SUM(G205,AC205,AY205)&gt;PARAMETRELER!$D$21:$D$24), (SUM(G205,AC205,AY205)-PARAMETRELER!$D$21:$D$24), {0.15;0.05;0.07;0.08})-SUM($H$2,H205,AD205)</f>
        <v>2550.3187499999995</v>
      </c>
      <c r="BA205" s="4">
        <f>PARAMETRELER!$D$10</f>
        <v>2550.3187499999995</v>
      </c>
      <c r="BB205" s="4">
        <f t="shared" si="575"/>
        <v>51006.375</v>
      </c>
      <c r="BC205" s="4">
        <f t="shared" si="576"/>
        <v>34004.25</v>
      </c>
      <c r="BD205" s="4">
        <f t="shared" si="577"/>
        <v>20002.5</v>
      </c>
      <c r="BE205" s="4">
        <f>PARAMETRELER!$D$6</f>
        <v>20002.5</v>
      </c>
      <c r="BF205" s="4">
        <f t="shared" si="681"/>
        <v>0</v>
      </c>
      <c r="BG205" s="4">
        <f>IF(AU205&lt;=PARAMETRELER!$D$6,0,BF205*0.00759)</f>
        <v>0</v>
      </c>
      <c r="BH205" s="20">
        <f t="shared" si="578"/>
        <v>17002.125</v>
      </c>
      <c r="BI205" s="21">
        <f t="shared" si="579"/>
        <v>4100.5124999999998</v>
      </c>
      <c r="BJ205" s="21">
        <f t="shared" si="580"/>
        <v>400.05</v>
      </c>
      <c r="BK205" s="22">
        <f t="shared" si="581"/>
        <v>24503.0625</v>
      </c>
      <c r="BL205" s="44">
        <f t="shared" si="582"/>
        <v>1000.125</v>
      </c>
      <c r="BM205" s="45">
        <f t="shared" si="583"/>
        <v>23502.9375</v>
      </c>
      <c r="BO205" s="3">
        <v>203</v>
      </c>
      <c r="BP205" s="3" t="str">
        <f t="shared" si="584"/>
        <v xml:space="preserve"> AD SOYAD 203</v>
      </c>
      <c r="BQ205" s="4">
        <f t="shared" si="585"/>
        <v>20002.5</v>
      </c>
      <c r="BR205" s="4">
        <f>PARAMETRELER!$D$4</f>
        <v>150018.75</v>
      </c>
      <c r="BS205" s="4">
        <f t="shared" si="586"/>
        <v>2800.3500000000004</v>
      </c>
      <c r="BT205" s="4">
        <f t="shared" si="587"/>
        <v>200.02500000000001</v>
      </c>
      <c r="BU205" s="4">
        <f t="shared" si="588"/>
        <v>17002.125</v>
      </c>
      <c r="BV205" s="4" cm="1">
        <f t="array" ref="BV205">SUMPRODUCT(--(SUM(G205,AC205,AY205,BU205)&gt;PARAMETRELER!$D$21:$D$24), (SUM(G205,AC205,AY205,BU205)-PARAMETRELER!$D$21:$D$24), {0.15;0.05;0.07;0.08})-SUM($H$2,H205,AD205,AZ205)</f>
        <v>2550.3187500000004</v>
      </c>
      <c r="BW205" s="4">
        <f>PARAMETRELER!$D$11</f>
        <v>2550.3187500000004</v>
      </c>
      <c r="BX205" s="4">
        <f t="shared" si="589"/>
        <v>68008.5</v>
      </c>
      <c r="BY205" s="4">
        <f t="shared" si="590"/>
        <v>51006.375</v>
      </c>
      <c r="BZ205" s="4">
        <f t="shared" si="591"/>
        <v>20002.5</v>
      </c>
      <c r="CA205" s="4">
        <f>PARAMETRELER!$D$6</f>
        <v>20002.5</v>
      </c>
      <c r="CB205" s="4">
        <f t="shared" si="682"/>
        <v>0</v>
      </c>
      <c r="CC205" s="4">
        <f>IF(BQ205&lt;=PARAMETRELER!$D$6,0,CB205*0.00759)</f>
        <v>0</v>
      </c>
      <c r="CD205" s="20">
        <f t="shared" si="592"/>
        <v>17002.125</v>
      </c>
      <c r="CE205" s="21">
        <f t="shared" si="593"/>
        <v>4100.5124999999998</v>
      </c>
      <c r="CF205" s="21">
        <f t="shared" si="594"/>
        <v>400.05</v>
      </c>
      <c r="CG205" s="22">
        <f t="shared" si="595"/>
        <v>24503.0625</v>
      </c>
      <c r="CH205" s="44">
        <f t="shared" si="596"/>
        <v>1000.125</v>
      </c>
      <c r="CI205" s="45">
        <f t="shared" si="597"/>
        <v>23502.9375</v>
      </c>
      <c r="CK205" s="3">
        <v>203</v>
      </c>
      <c r="CL205" s="3" t="str">
        <f t="shared" si="598"/>
        <v xml:space="preserve"> AD SOYAD 203</v>
      </c>
      <c r="CM205" s="4">
        <f t="shared" si="599"/>
        <v>20002.5</v>
      </c>
      <c r="CN205" s="4">
        <f>PARAMETRELER!$D$4</f>
        <v>150018.75</v>
      </c>
      <c r="CO205" s="4">
        <f t="shared" si="600"/>
        <v>2800.3500000000004</v>
      </c>
      <c r="CP205" s="4">
        <f t="shared" si="601"/>
        <v>200.02500000000001</v>
      </c>
      <c r="CQ205" s="4">
        <f t="shared" si="602"/>
        <v>17002.125</v>
      </c>
      <c r="CR205" s="4" cm="1">
        <f t="array" ref="CR205">SUMPRODUCT(--(SUM(G205,AC205,AY205,BU205,CQ205)&gt;PARAMETRELER!$D$21:$D$24), (SUM(G205,AC205,AY205,BU205,CQ205)-PARAMETRELER!$D$21:$D$24), {0.15;0.05;0.07;0.08})-SUM($H$2,H205,AD205,AZ205,BV205)</f>
        <v>2550.3187500000004</v>
      </c>
      <c r="CS205" s="4">
        <f>PARAMETRELER!$D$12</f>
        <v>2550.3187500000004</v>
      </c>
      <c r="CT205" s="4">
        <f t="shared" si="603"/>
        <v>85010.625</v>
      </c>
      <c r="CU205" s="4">
        <f t="shared" si="604"/>
        <v>68008.5</v>
      </c>
      <c r="CV205" s="4">
        <f t="shared" si="605"/>
        <v>20002.5</v>
      </c>
      <c r="CW205" s="4">
        <f>PARAMETRELER!$D$6</f>
        <v>20002.5</v>
      </c>
      <c r="CX205" s="4">
        <f t="shared" si="683"/>
        <v>0</v>
      </c>
      <c r="CY205" s="4">
        <f>IF(CM205&lt;=PARAMETRELER!$D$6,0,CX205*0.00759)</f>
        <v>0</v>
      </c>
      <c r="CZ205" s="20">
        <f t="shared" si="606"/>
        <v>17002.125</v>
      </c>
      <c r="DA205" s="21">
        <f t="shared" si="607"/>
        <v>4100.5124999999998</v>
      </c>
      <c r="DB205" s="21">
        <f t="shared" si="608"/>
        <v>400.05</v>
      </c>
      <c r="DC205" s="22">
        <f t="shared" si="609"/>
        <v>24503.0625</v>
      </c>
      <c r="DD205" s="44">
        <f t="shared" si="610"/>
        <v>1000.125</v>
      </c>
      <c r="DE205" s="45">
        <f t="shared" si="611"/>
        <v>23502.9375</v>
      </c>
      <c r="DG205" s="3">
        <v>203</v>
      </c>
      <c r="DH205" s="3" t="str">
        <f t="shared" si="612"/>
        <v xml:space="preserve"> AD SOYAD 203</v>
      </c>
      <c r="DI205" s="4">
        <f t="shared" si="613"/>
        <v>20002.5</v>
      </c>
      <c r="DJ205" s="4">
        <f>PARAMETRELER!$D$4</f>
        <v>150018.75</v>
      </c>
      <c r="DK205" s="4">
        <f t="shared" si="614"/>
        <v>2800.3500000000004</v>
      </c>
      <c r="DL205" s="4">
        <f t="shared" si="615"/>
        <v>200.02500000000001</v>
      </c>
      <c r="DM205" s="4">
        <f t="shared" si="616"/>
        <v>17002.125</v>
      </c>
      <c r="DN205" s="4" cm="1">
        <f t="array" ref="DN205">SUMPRODUCT(--(SUM(G205,AC205,AY205,BU205,CQ205,DM205)&gt;PARAMETRELER!$D$21:$D$24), (SUM(G205,AC205,AY205,BU205,CQ205,DM205)-PARAMETRELER!$D$21:$D$24), {0.15;0.05;0.07;0.08})-SUM($H$2,H205,AD205,AZ205,BV205,CR205)</f>
        <v>2550.3187499999985</v>
      </c>
      <c r="DO205" s="4">
        <f>PARAMETRELER!$D$13</f>
        <v>2550.3187499999985</v>
      </c>
      <c r="DP205" s="4">
        <f t="shared" si="617"/>
        <v>102012.75</v>
      </c>
      <c r="DQ205" s="4">
        <f t="shared" si="618"/>
        <v>85010.625</v>
      </c>
      <c r="DR205" s="4">
        <f t="shared" si="619"/>
        <v>20002.5</v>
      </c>
      <c r="DS205" s="4">
        <f>PARAMETRELER!$D$6</f>
        <v>20002.5</v>
      </c>
      <c r="DT205" s="4">
        <f t="shared" si="684"/>
        <v>0</v>
      </c>
      <c r="DU205" s="4">
        <f>IF(DI205&lt;=PARAMETRELER!$D$6,0,DT205*0.00759)</f>
        <v>0</v>
      </c>
      <c r="DV205" s="20">
        <f t="shared" si="620"/>
        <v>17002.125</v>
      </c>
      <c r="DW205" s="21">
        <f t="shared" si="621"/>
        <v>4100.5124999999998</v>
      </c>
      <c r="DX205" s="21">
        <f t="shared" si="622"/>
        <v>400.05</v>
      </c>
      <c r="DY205" s="22">
        <f t="shared" si="623"/>
        <v>24503.0625</v>
      </c>
      <c r="DZ205" s="44">
        <f t="shared" si="624"/>
        <v>1000.125</v>
      </c>
      <c r="EA205" s="45">
        <f t="shared" si="625"/>
        <v>23502.9375</v>
      </c>
      <c r="EC205" s="3">
        <v>203</v>
      </c>
      <c r="ED205" s="3" t="str">
        <f t="shared" si="626"/>
        <v xml:space="preserve"> AD SOYAD 203</v>
      </c>
      <c r="EE205" s="4">
        <f t="shared" si="685"/>
        <v>20002.5</v>
      </c>
      <c r="EF205" s="4">
        <f>PARAMETRELER!$D$4</f>
        <v>150018.75</v>
      </c>
      <c r="EG205" s="4">
        <f t="shared" si="686"/>
        <v>2800.3500000000004</v>
      </c>
      <c r="EH205" s="4">
        <f t="shared" si="687"/>
        <v>200.02500000000001</v>
      </c>
      <c r="EI205" s="4">
        <f t="shared" si="688"/>
        <v>17002.125</v>
      </c>
      <c r="EJ205" s="4" cm="1">
        <f t="array" ref="EJ205">SUMPRODUCT(--(SUM(G205,AC205,AY205,BU205,CQ205,DM205,EI205)&gt;PARAMETRELER!$D$21:$D$24), (SUM(G205,AC205,AY205,BU205,CQ205,DM205,EI205)-PARAMETRELER!$D$21:$D$24), {0.15;0.05;0.07;0.08})-SUM($H$2,H205,AD205,AZ205,BV205,CR205,DN205)</f>
        <v>3001.0625000000036</v>
      </c>
      <c r="EK205" s="4">
        <f>PARAMETRELER!$D$14</f>
        <v>3001.0625000000036</v>
      </c>
      <c r="EL205" s="4">
        <f t="shared" si="689"/>
        <v>119014.875</v>
      </c>
      <c r="EM205" s="4">
        <f t="shared" si="690"/>
        <v>102012.75</v>
      </c>
      <c r="EN205" s="4">
        <f t="shared" si="691"/>
        <v>20002.5</v>
      </c>
      <c r="EO205" s="4">
        <f>PARAMETRELER!$D$6</f>
        <v>20002.5</v>
      </c>
      <c r="EP205" s="4">
        <f t="shared" si="692"/>
        <v>0</v>
      </c>
      <c r="EQ205" s="4">
        <f>IF(EE205&lt;=PARAMETRELER!$D$6,0,EP205*0.00759)</f>
        <v>0</v>
      </c>
      <c r="ER205" s="20">
        <f t="shared" si="627"/>
        <v>17002.125</v>
      </c>
      <c r="ES205" s="21">
        <f t="shared" si="628"/>
        <v>4100.5124999999998</v>
      </c>
      <c r="ET205" s="21">
        <f t="shared" si="629"/>
        <v>400.05</v>
      </c>
      <c r="EU205" s="22">
        <f t="shared" si="630"/>
        <v>24503.0625</v>
      </c>
      <c r="EV205" s="44">
        <f t="shared" si="631"/>
        <v>1000.125</v>
      </c>
      <c r="EW205" s="45">
        <f t="shared" si="632"/>
        <v>23502.9375</v>
      </c>
      <c r="EY205" s="3">
        <v>203</v>
      </c>
      <c r="EZ205" s="3" t="str">
        <f t="shared" si="633"/>
        <v xml:space="preserve"> AD SOYAD 203</v>
      </c>
      <c r="FA205" s="4">
        <f t="shared" si="693"/>
        <v>20002.5</v>
      </c>
      <c r="FB205" s="4">
        <f>PARAMETRELER!$D$4</f>
        <v>150018.75</v>
      </c>
      <c r="FC205" s="4">
        <f t="shared" si="694"/>
        <v>2800.3500000000004</v>
      </c>
      <c r="FD205" s="4">
        <f t="shared" si="695"/>
        <v>200.02500000000001</v>
      </c>
      <c r="FE205" s="4">
        <f t="shared" si="696"/>
        <v>17002.125</v>
      </c>
      <c r="FF205" s="4" cm="1">
        <f t="array" ref="FF205">SUMPRODUCT(--(SUM(G205,AC205,AY205,BU205,CQ205,DM205,EI205,FE205)&gt;PARAMETRELER!$D$21:$D$24), (SUM(G205,AC205,AY205,BU205,CQ205,DM205,EI205,FE205)-PARAMETRELER!$D$21:$D$24), {0.15;0.05;0.07;0.08})-SUM($H$2,H205,AD205,AZ205,BV205,CR205,DN205,EJ205)</f>
        <v>3400.4249999999956</v>
      </c>
      <c r="FG205" s="4">
        <f>PARAMETRELER!$D$15</f>
        <v>3400.4249999999956</v>
      </c>
      <c r="FH205" s="4">
        <f t="shared" si="697"/>
        <v>136017</v>
      </c>
      <c r="FI205" s="4">
        <f t="shared" si="698"/>
        <v>119014.875</v>
      </c>
      <c r="FJ205" s="4">
        <f t="shared" si="699"/>
        <v>20002.5</v>
      </c>
      <c r="FK205" s="4">
        <f>PARAMETRELER!$D$6</f>
        <v>20002.5</v>
      </c>
      <c r="FL205" s="4">
        <f t="shared" si="700"/>
        <v>0</v>
      </c>
      <c r="FM205" s="4">
        <f>IF(FA205&lt;=PARAMETRELER!$D$6,0,FL205*0.00759)</f>
        <v>0</v>
      </c>
      <c r="FN205" s="20">
        <f t="shared" si="634"/>
        <v>17002.125</v>
      </c>
      <c r="FO205" s="21">
        <f t="shared" si="635"/>
        <v>4100.5124999999998</v>
      </c>
      <c r="FP205" s="21">
        <f t="shared" si="636"/>
        <v>400.05</v>
      </c>
      <c r="FQ205" s="22">
        <f t="shared" si="637"/>
        <v>24503.0625</v>
      </c>
      <c r="FR205" s="44">
        <f t="shared" si="638"/>
        <v>1000.125</v>
      </c>
      <c r="FS205" s="45">
        <f t="shared" si="639"/>
        <v>23502.9375</v>
      </c>
      <c r="FU205" s="3">
        <v>203</v>
      </c>
      <c r="FV205" s="3" t="str">
        <f t="shared" si="640"/>
        <v xml:space="preserve"> AD SOYAD 203</v>
      </c>
      <c r="FW205" s="4">
        <f t="shared" si="701"/>
        <v>20002.5</v>
      </c>
      <c r="FX205" s="4">
        <f>PARAMETRELER!$D$4</f>
        <v>150018.75</v>
      </c>
      <c r="FY205" s="4">
        <f t="shared" si="702"/>
        <v>2800.3500000000004</v>
      </c>
      <c r="FZ205" s="4">
        <f t="shared" si="703"/>
        <v>200.02500000000001</v>
      </c>
      <c r="GA205" s="4">
        <f t="shared" si="704"/>
        <v>17002.125</v>
      </c>
      <c r="GB205" s="4" cm="1">
        <f t="array" ref="GB205">SUMPRODUCT(--(SUM(G205,AC205,AY205,BU205,CQ205,DM205,EI205,FE205,GA205)&gt;PARAMETRELER!$D$21:$D$24), (SUM(G205,AC205,AY205,BU205,CQ205,DM205,EI205,FE205,GA205)-PARAMETRELER!$D$21:$D$24), {0.15;0.05;0.07;0.08})-SUM($H$2,H205,AD205,AZ205,BV205,CR205,DN205,EJ205,FF205)</f>
        <v>3400.4249999999993</v>
      </c>
      <c r="GC205" s="4">
        <f>PARAMETRELER!$D$16</f>
        <v>3400.4249999999993</v>
      </c>
      <c r="GD205" s="4">
        <f t="shared" si="705"/>
        <v>153019.125</v>
      </c>
      <c r="GE205" s="4">
        <f t="shared" si="706"/>
        <v>136017</v>
      </c>
      <c r="GF205" s="4">
        <f t="shared" si="707"/>
        <v>20002.5</v>
      </c>
      <c r="GG205" s="4">
        <f>PARAMETRELER!$D$6</f>
        <v>20002.5</v>
      </c>
      <c r="GH205" s="4">
        <f t="shared" si="708"/>
        <v>0</v>
      </c>
      <c r="GI205" s="4">
        <f>IF(FW205&lt;=PARAMETRELER!$D$6,0,GH205*0.00759)</f>
        <v>0</v>
      </c>
      <c r="GJ205" s="20">
        <f t="shared" si="641"/>
        <v>17002.125</v>
      </c>
      <c r="GK205" s="21">
        <f t="shared" si="642"/>
        <v>4100.5124999999998</v>
      </c>
      <c r="GL205" s="21">
        <f t="shared" si="643"/>
        <v>400.05</v>
      </c>
      <c r="GM205" s="22">
        <f t="shared" si="644"/>
        <v>24503.0625</v>
      </c>
      <c r="GN205" s="44">
        <f t="shared" si="645"/>
        <v>1000.125</v>
      </c>
      <c r="GO205" s="45">
        <f t="shared" si="646"/>
        <v>23502.9375</v>
      </c>
      <c r="GQ205" s="3">
        <v>203</v>
      </c>
      <c r="GR205" s="3" t="str">
        <f t="shared" si="647"/>
        <v xml:space="preserve"> AD SOYAD 203</v>
      </c>
      <c r="GS205" s="4">
        <f t="shared" si="709"/>
        <v>20002.5</v>
      </c>
      <c r="GT205" s="4">
        <f>PARAMETRELER!$D$4</f>
        <v>150018.75</v>
      </c>
      <c r="GU205" s="4">
        <f t="shared" si="710"/>
        <v>2800.3500000000004</v>
      </c>
      <c r="GV205" s="4">
        <f t="shared" si="711"/>
        <v>200.02500000000001</v>
      </c>
      <c r="GW205" s="4">
        <f t="shared" si="712"/>
        <v>17002.125</v>
      </c>
      <c r="GX205" s="4" cm="1">
        <f t="array" ref="GX205">SUMPRODUCT(--(SUM(G205,AC205,AY205,BU205,CQ205,DM205,EI205,FE205,GA205,GW205)&gt;PARAMETRELER!$D$21:$D$24), (SUM(G205,AC205,AY205,BU205,CQ205,DM205,EI205,FE205,GA205,GW205)-PARAMETRELER!$D$21:$D$24), {0.15;0.05;0.07;0.08})-SUM($H$2,H205,AD205,AZ205,BV205,CR205,DN205,EJ205,FF205,GB205)</f>
        <v>3400.4250000000029</v>
      </c>
      <c r="GY205" s="4">
        <f>PARAMETRELER!$D$17</f>
        <v>3400.4250000000029</v>
      </c>
      <c r="GZ205" s="4">
        <f t="shared" si="713"/>
        <v>170021.25</v>
      </c>
      <c r="HA205" s="4">
        <f t="shared" si="714"/>
        <v>153019.125</v>
      </c>
      <c r="HB205" s="4">
        <f t="shared" si="715"/>
        <v>20002.5</v>
      </c>
      <c r="HC205" s="4">
        <f>PARAMETRELER!$D$6</f>
        <v>20002.5</v>
      </c>
      <c r="HD205" s="4">
        <f t="shared" si="716"/>
        <v>0</v>
      </c>
      <c r="HE205" s="4">
        <f>IF(GS205&lt;=PARAMETRELER!$D$6,0,HD205*0.00759)</f>
        <v>0</v>
      </c>
      <c r="HF205" s="20">
        <f t="shared" si="648"/>
        <v>17002.125</v>
      </c>
      <c r="HG205" s="21">
        <f t="shared" si="649"/>
        <v>4100.5124999999998</v>
      </c>
      <c r="HH205" s="21">
        <f t="shared" si="650"/>
        <v>400.05</v>
      </c>
      <c r="HI205" s="22">
        <f t="shared" si="651"/>
        <v>24503.0625</v>
      </c>
      <c r="HJ205" s="44">
        <f t="shared" si="652"/>
        <v>1000.125</v>
      </c>
      <c r="HK205" s="45">
        <f t="shared" si="653"/>
        <v>23502.9375</v>
      </c>
      <c r="HM205" s="3">
        <v>203</v>
      </c>
      <c r="HN205" s="3" t="str">
        <f t="shared" si="654"/>
        <v xml:space="preserve"> AD SOYAD 203</v>
      </c>
      <c r="HO205" s="4">
        <f t="shared" si="717"/>
        <v>20002.5</v>
      </c>
      <c r="HP205" s="4">
        <f>PARAMETRELER!$D$4</f>
        <v>150018.75</v>
      </c>
      <c r="HQ205" s="4">
        <f t="shared" si="718"/>
        <v>2800.3500000000004</v>
      </c>
      <c r="HR205" s="4">
        <f t="shared" si="719"/>
        <v>200.02500000000001</v>
      </c>
      <c r="HS205" s="4">
        <f t="shared" si="720"/>
        <v>17002.125</v>
      </c>
      <c r="HT205" s="4" cm="1">
        <f t="array" ref="HT205">SUMPRODUCT(--(SUM(G205,AC205,AY205,BU205,CQ205,DM205,EI205,FE205,GA205,GW205,HS205)&gt;PARAMETRELER!$D$21:$D$24), (SUM(G205,AC205,AY205,BU205,CQ205,DM205,EI205,FE205,GA205,GW205,HS205)-PARAMETRELER!$D$21:$D$24), {0.15;0.05;0.07;0.08})-SUM($H$2,H205,AD205,AZ205,BV205,CR205,DN205,EJ205,FF205,GB205,GX205)</f>
        <v>3400.4249999999993</v>
      </c>
      <c r="HU205" s="4">
        <f>PARAMETRELER!$D$18</f>
        <v>3400.4249999999993</v>
      </c>
      <c r="HV205" s="4">
        <f t="shared" si="721"/>
        <v>187023.375</v>
      </c>
      <c r="HW205" s="4">
        <f t="shared" si="722"/>
        <v>170021.25</v>
      </c>
      <c r="HX205" s="4">
        <f t="shared" si="723"/>
        <v>20002.5</v>
      </c>
      <c r="HY205" s="4">
        <f>PARAMETRELER!$D$6</f>
        <v>20002.5</v>
      </c>
      <c r="HZ205" s="4">
        <f t="shared" si="724"/>
        <v>0</v>
      </c>
      <c r="IA205" s="4">
        <f>IF(HO205&lt;=PARAMETRELER!$D$6,0,HZ205*0.00759)</f>
        <v>0</v>
      </c>
      <c r="IB205" s="20">
        <f t="shared" si="655"/>
        <v>17002.125</v>
      </c>
      <c r="IC205" s="21">
        <f t="shared" si="656"/>
        <v>4100.5124999999998</v>
      </c>
      <c r="ID205" s="21">
        <f t="shared" si="657"/>
        <v>400.05</v>
      </c>
      <c r="IE205" s="22">
        <f t="shared" si="658"/>
        <v>24503.0625</v>
      </c>
      <c r="IF205" s="44">
        <f t="shared" si="659"/>
        <v>1000.125</v>
      </c>
      <c r="IG205" s="45">
        <f t="shared" si="660"/>
        <v>23502.9375</v>
      </c>
      <c r="II205" s="3">
        <v>203</v>
      </c>
      <c r="IJ205" s="3" t="str">
        <f t="shared" si="661"/>
        <v xml:space="preserve"> AD SOYAD 203</v>
      </c>
      <c r="IK205" s="4">
        <f t="shared" si="725"/>
        <v>20002.5</v>
      </c>
      <c r="IL205" s="4">
        <f>PARAMETRELER!$D$4</f>
        <v>150018.75</v>
      </c>
      <c r="IM205" s="4">
        <f t="shared" si="726"/>
        <v>2800.3500000000004</v>
      </c>
      <c r="IN205" s="4">
        <f t="shared" si="727"/>
        <v>200.02500000000001</v>
      </c>
      <c r="IO205" s="4">
        <f t="shared" si="728"/>
        <v>17002.125</v>
      </c>
      <c r="IP205" s="4" cm="1">
        <f t="array" ref="IP205">SUMPRODUCT(--(SUM(G205,AC205,AY205,BU205,CQ205,DM205,EI205,FE205,GA205,GW205,HS205,IO205)&gt;PARAMETRELER!$D$21:$D$24), (SUM(G205,AC205,AY205,BU205,CQ205,DM205,EI205,FE205,GA205,GW205,HS205,IO205)-PARAMETRELER!$D$21:$D$24), {0.15;0.05;0.07;0.08})-SUM($H$2,H205,AD205,AZ205,BV205,CR205,DN205,EJ205,FF205,GB205,GX205,HT205)</f>
        <v>3400.4249999999993</v>
      </c>
      <c r="IQ205" s="4">
        <f>PARAMETRELER!$D$19</f>
        <v>3400.4249999999993</v>
      </c>
      <c r="IR205" s="4">
        <f t="shared" si="729"/>
        <v>204025.5</v>
      </c>
      <c r="IS205" s="4">
        <f t="shared" si="730"/>
        <v>187023.375</v>
      </c>
      <c r="IT205" s="4">
        <f t="shared" si="731"/>
        <v>20002.5</v>
      </c>
      <c r="IU205" s="4">
        <f>PARAMETRELER!$D$6</f>
        <v>20002.5</v>
      </c>
      <c r="IV205" s="4">
        <f t="shared" si="732"/>
        <v>0</v>
      </c>
      <c r="IW205" s="4">
        <f>IF(IK205&lt;=PARAMETRELER!$D$6,0,IV205*0.00759)</f>
        <v>0</v>
      </c>
      <c r="IX205" s="20">
        <f t="shared" si="662"/>
        <v>17002.125</v>
      </c>
      <c r="IY205" s="21">
        <f t="shared" si="663"/>
        <v>4100.5124999999998</v>
      </c>
      <c r="IZ205" s="21">
        <f t="shared" si="664"/>
        <v>400.05</v>
      </c>
      <c r="JA205" s="22">
        <f t="shared" si="665"/>
        <v>24503.0625</v>
      </c>
      <c r="JB205" s="44">
        <f t="shared" si="666"/>
        <v>1000.125</v>
      </c>
      <c r="JC205" s="45">
        <f t="shared" si="667"/>
        <v>23502.9375</v>
      </c>
    </row>
    <row r="206" spans="1:263" ht="15.6" x14ac:dyDescent="0.3">
      <c r="A206" s="2">
        <v>204</v>
      </c>
      <c r="B206" s="2" t="str">
        <f>'YILLIK MALİYET RAPORU'!B206</f>
        <v xml:space="preserve"> AD SOYAD 204</v>
      </c>
      <c r="C206" s="7">
        <f>'YILLIK MALİYET RAPORU'!C206</f>
        <v>20002.5</v>
      </c>
      <c r="D206" s="11">
        <f>PARAMETRELER!$D$4</f>
        <v>150018.75</v>
      </c>
      <c r="E206" s="7">
        <f t="shared" si="668"/>
        <v>2800.3500000000004</v>
      </c>
      <c r="F206" s="7">
        <f t="shared" si="669"/>
        <v>200.02500000000001</v>
      </c>
      <c r="G206" s="7">
        <f t="shared" si="670"/>
        <v>17002.125</v>
      </c>
      <c r="H206" s="7" cm="1">
        <f t="array" ref="H206">SUMPRODUCT(--(SUM(G206:G206)&gt;PARAMETRELER!$D$21:$D$24), (SUM(G206:G206)-PARAMETRELER!$D$21:$D$24), {0.15;0.05;0.07;0.08})-SUM($H$2:$H$2)</f>
        <v>2550.3187499999999</v>
      </c>
      <c r="I206" s="7">
        <f>PARAMETRELER!$D$8</f>
        <v>2550.3187499999999</v>
      </c>
      <c r="J206" s="7">
        <f t="shared" si="556"/>
        <v>17002.125</v>
      </c>
      <c r="K206" s="7">
        <v>0</v>
      </c>
      <c r="L206" s="7">
        <f t="shared" si="671"/>
        <v>20002.5</v>
      </c>
      <c r="M206" s="5">
        <f>PARAMETRELER!$D$6</f>
        <v>20002.5</v>
      </c>
      <c r="N206" s="7">
        <f t="shared" si="679"/>
        <v>0</v>
      </c>
      <c r="O206" s="7">
        <f>IF(C206&lt;=PARAMETRELER!$D$6,0,N206*0.00759)</f>
        <v>0</v>
      </c>
      <c r="P206" s="20">
        <f t="shared" si="672"/>
        <v>17002.125</v>
      </c>
      <c r="Q206" s="21">
        <f t="shared" si="673"/>
        <v>4100.5124999999998</v>
      </c>
      <c r="R206" s="21">
        <f t="shared" si="674"/>
        <v>400.05</v>
      </c>
      <c r="S206" s="20">
        <f t="shared" si="675"/>
        <v>24503.0625</v>
      </c>
      <c r="T206" s="44">
        <f t="shared" si="676"/>
        <v>1000.125</v>
      </c>
      <c r="U206" s="45">
        <f t="shared" si="557"/>
        <v>23502.9375</v>
      </c>
      <c r="W206" s="2">
        <v>204</v>
      </c>
      <c r="X206" s="2" t="str">
        <f t="shared" si="677"/>
        <v xml:space="preserve"> AD SOYAD 204</v>
      </c>
      <c r="Y206" s="7">
        <f t="shared" si="678"/>
        <v>20002.5</v>
      </c>
      <c r="Z206" s="11">
        <f>PARAMETRELER!$D$4</f>
        <v>150018.75</v>
      </c>
      <c r="AA206" s="7">
        <f t="shared" si="558"/>
        <v>2800.3500000000004</v>
      </c>
      <c r="AB206" s="7">
        <f t="shared" si="559"/>
        <v>200.02500000000001</v>
      </c>
      <c r="AC206" s="7">
        <f t="shared" si="560"/>
        <v>17002.125</v>
      </c>
      <c r="AD206" s="7" cm="1">
        <f t="array" ref="AD206">SUMPRODUCT(--(SUM(G206,AC206)&gt;PARAMETRELER!$D$21:$D$24), (SUM(G206,AC206)-PARAMETRELER!$D$21:$D$24), {0.15;0.05;0.07;0.08})-SUM($H$2,H206)</f>
        <v>2550.3187499999999</v>
      </c>
      <c r="AE206" s="7">
        <f>PARAMETRELER!$D$9</f>
        <v>2550.3187499999999</v>
      </c>
      <c r="AF206" s="7">
        <f t="shared" si="561"/>
        <v>34004.25</v>
      </c>
      <c r="AG206" s="7">
        <f t="shared" si="562"/>
        <v>17002.125</v>
      </c>
      <c r="AH206" s="7">
        <f t="shared" si="563"/>
        <v>20002.5</v>
      </c>
      <c r="AI206" s="5">
        <f>PARAMETRELER!$D$6</f>
        <v>20002.5</v>
      </c>
      <c r="AJ206" s="7">
        <f t="shared" si="680"/>
        <v>0</v>
      </c>
      <c r="AK206" s="7">
        <f>IF(Y206&lt;=PARAMETRELER!$D$6,0,AJ206*0.00759)</f>
        <v>0</v>
      </c>
      <c r="AL206" s="20">
        <f t="shared" si="564"/>
        <v>17002.125</v>
      </c>
      <c r="AM206" s="21">
        <f t="shared" si="565"/>
        <v>4100.5124999999998</v>
      </c>
      <c r="AN206" s="21">
        <f t="shared" si="566"/>
        <v>400.05</v>
      </c>
      <c r="AO206" s="20">
        <f t="shared" si="567"/>
        <v>24503.0625</v>
      </c>
      <c r="AP206" s="44">
        <f t="shared" si="568"/>
        <v>1000.125</v>
      </c>
      <c r="AQ206" s="45">
        <f t="shared" si="569"/>
        <v>23502.9375</v>
      </c>
      <c r="AS206" s="2">
        <v>204</v>
      </c>
      <c r="AT206" s="2" t="str">
        <f t="shared" si="570"/>
        <v xml:space="preserve"> AD SOYAD 204</v>
      </c>
      <c r="AU206" s="7">
        <f t="shared" si="571"/>
        <v>20002.5</v>
      </c>
      <c r="AV206" s="11">
        <f>PARAMETRELER!$D$4</f>
        <v>150018.75</v>
      </c>
      <c r="AW206" s="7">
        <f t="shared" si="572"/>
        <v>2800.3500000000004</v>
      </c>
      <c r="AX206" s="7">
        <f t="shared" si="573"/>
        <v>200.02500000000001</v>
      </c>
      <c r="AY206" s="7">
        <f t="shared" si="574"/>
        <v>17002.125</v>
      </c>
      <c r="AZ206" s="7" cm="1">
        <f t="array" ref="AZ206">SUMPRODUCT(--(SUM(G206,AC206,AY206)&gt;PARAMETRELER!$D$21:$D$24), (SUM(G206,AC206,AY206)-PARAMETRELER!$D$21:$D$24), {0.15;0.05;0.07;0.08})-SUM($H$2,H206,AD206)</f>
        <v>2550.3187499999995</v>
      </c>
      <c r="BA206" s="7">
        <f>PARAMETRELER!$D$10</f>
        <v>2550.3187499999995</v>
      </c>
      <c r="BB206" s="7">
        <f t="shared" si="575"/>
        <v>51006.375</v>
      </c>
      <c r="BC206" s="7">
        <f t="shared" si="576"/>
        <v>34004.25</v>
      </c>
      <c r="BD206" s="7">
        <f t="shared" si="577"/>
        <v>20002.5</v>
      </c>
      <c r="BE206" s="5">
        <f>PARAMETRELER!$D$6</f>
        <v>20002.5</v>
      </c>
      <c r="BF206" s="7">
        <f t="shared" si="681"/>
        <v>0</v>
      </c>
      <c r="BG206" s="7">
        <f>IF(AU206&lt;=PARAMETRELER!$D$6,0,BF206*0.00759)</f>
        <v>0</v>
      </c>
      <c r="BH206" s="20">
        <f t="shared" si="578"/>
        <v>17002.125</v>
      </c>
      <c r="BI206" s="21">
        <f t="shared" si="579"/>
        <v>4100.5124999999998</v>
      </c>
      <c r="BJ206" s="21">
        <f t="shared" si="580"/>
        <v>400.05</v>
      </c>
      <c r="BK206" s="20">
        <f t="shared" si="581"/>
        <v>24503.0625</v>
      </c>
      <c r="BL206" s="44">
        <f t="shared" si="582"/>
        <v>1000.125</v>
      </c>
      <c r="BM206" s="45">
        <f t="shared" si="583"/>
        <v>23502.9375</v>
      </c>
      <c r="BO206" s="2">
        <v>204</v>
      </c>
      <c r="BP206" s="2" t="str">
        <f t="shared" si="584"/>
        <v xml:space="preserve"> AD SOYAD 204</v>
      </c>
      <c r="BQ206" s="7">
        <f t="shared" si="585"/>
        <v>20002.5</v>
      </c>
      <c r="BR206" s="11">
        <f>PARAMETRELER!$D$4</f>
        <v>150018.75</v>
      </c>
      <c r="BS206" s="7">
        <f t="shared" si="586"/>
        <v>2800.3500000000004</v>
      </c>
      <c r="BT206" s="7">
        <f t="shared" si="587"/>
        <v>200.02500000000001</v>
      </c>
      <c r="BU206" s="7">
        <f t="shared" si="588"/>
        <v>17002.125</v>
      </c>
      <c r="BV206" s="7" cm="1">
        <f t="array" ref="BV206">SUMPRODUCT(--(SUM(G206,AC206,AY206,BU206)&gt;PARAMETRELER!$D$21:$D$24), (SUM(G206,AC206,AY206,BU206)-PARAMETRELER!$D$21:$D$24), {0.15;0.05;0.07;0.08})-SUM($H$2,H206,AD206,AZ206)</f>
        <v>2550.3187500000004</v>
      </c>
      <c r="BW206" s="7">
        <f>PARAMETRELER!$D$11</f>
        <v>2550.3187500000004</v>
      </c>
      <c r="BX206" s="7">
        <f t="shared" si="589"/>
        <v>68008.5</v>
      </c>
      <c r="BY206" s="7">
        <f t="shared" si="590"/>
        <v>51006.375</v>
      </c>
      <c r="BZ206" s="7">
        <f t="shared" si="591"/>
        <v>20002.5</v>
      </c>
      <c r="CA206" s="5">
        <f>PARAMETRELER!$D$6</f>
        <v>20002.5</v>
      </c>
      <c r="CB206" s="7">
        <f t="shared" si="682"/>
        <v>0</v>
      </c>
      <c r="CC206" s="7">
        <f>IF(BQ206&lt;=PARAMETRELER!$D$6,0,CB206*0.00759)</f>
        <v>0</v>
      </c>
      <c r="CD206" s="20">
        <f t="shared" si="592"/>
        <v>17002.125</v>
      </c>
      <c r="CE206" s="21">
        <f t="shared" si="593"/>
        <v>4100.5124999999998</v>
      </c>
      <c r="CF206" s="21">
        <f t="shared" si="594"/>
        <v>400.05</v>
      </c>
      <c r="CG206" s="20">
        <f t="shared" si="595"/>
        <v>24503.0625</v>
      </c>
      <c r="CH206" s="44">
        <f t="shared" si="596"/>
        <v>1000.125</v>
      </c>
      <c r="CI206" s="45">
        <f t="shared" si="597"/>
        <v>23502.9375</v>
      </c>
      <c r="CK206" s="2">
        <v>204</v>
      </c>
      <c r="CL206" s="2" t="str">
        <f t="shared" si="598"/>
        <v xml:space="preserve"> AD SOYAD 204</v>
      </c>
      <c r="CM206" s="7">
        <f t="shared" si="599"/>
        <v>20002.5</v>
      </c>
      <c r="CN206" s="11">
        <f>PARAMETRELER!$D$4</f>
        <v>150018.75</v>
      </c>
      <c r="CO206" s="7">
        <f t="shared" si="600"/>
        <v>2800.3500000000004</v>
      </c>
      <c r="CP206" s="7">
        <f t="shared" si="601"/>
        <v>200.02500000000001</v>
      </c>
      <c r="CQ206" s="7">
        <f t="shared" si="602"/>
        <v>17002.125</v>
      </c>
      <c r="CR206" s="7" cm="1">
        <f t="array" ref="CR206">SUMPRODUCT(--(SUM(G206,AC206,AY206,BU206,CQ206)&gt;PARAMETRELER!$D$21:$D$24), (SUM(G206,AC206,AY206,BU206,CQ206)-PARAMETRELER!$D$21:$D$24), {0.15;0.05;0.07;0.08})-SUM($H$2,H206,AD206,AZ206,BV206)</f>
        <v>2550.3187500000004</v>
      </c>
      <c r="CS206" s="7">
        <f>PARAMETRELER!$D$12</f>
        <v>2550.3187500000004</v>
      </c>
      <c r="CT206" s="7">
        <f t="shared" si="603"/>
        <v>85010.625</v>
      </c>
      <c r="CU206" s="7">
        <f t="shared" si="604"/>
        <v>68008.5</v>
      </c>
      <c r="CV206" s="7">
        <f t="shared" si="605"/>
        <v>20002.5</v>
      </c>
      <c r="CW206" s="5">
        <f>PARAMETRELER!$D$6</f>
        <v>20002.5</v>
      </c>
      <c r="CX206" s="7">
        <f t="shared" si="683"/>
        <v>0</v>
      </c>
      <c r="CY206" s="7">
        <f>IF(CM206&lt;=PARAMETRELER!$D$6,0,CX206*0.00759)</f>
        <v>0</v>
      </c>
      <c r="CZ206" s="20">
        <f t="shared" si="606"/>
        <v>17002.125</v>
      </c>
      <c r="DA206" s="21">
        <f t="shared" si="607"/>
        <v>4100.5124999999998</v>
      </c>
      <c r="DB206" s="21">
        <f t="shared" si="608"/>
        <v>400.05</v>
      </c>
      <c r="DC206" s="20">
        <f t="shared" si="609"/>
        <v>24503.0625</v>
      </c>
      <c r="DD206" s="44">
        <f t="shared" si="610"/>
        <v>1000.125</v>
      </c>
      <c r="DE206" s="45">
        <f t="shared" si="611"/>
        <v>23502.9375</v>
      </c>
      <c r="DG206" s="2">
        <v>204</v>
      </c>
      <c r="DH206" s="2" t="str">
        <f t="shared" si="612"/>
        <v xml:space="preserve"> AD SOYAD 204</v>
      </c>
      <c r="DI206" s="7">
        <f t="shared" si="613"/>
        <v>20002.5</v>
      </c>
      <c r="DJ206" s="11">
        <f>PARAMETRELER!$D$4</f>
        <v>150018.75</v>
      </c>
      <c r="DK206" s="7">
        <f t="shared" si="614"/>
        <v>2800.3500000000004</v>
      </c>
      <c r="DL206" s="7">
        <f t="shared" si="615"/>
        <v>200.02500000000001</v>
      </c>
      <c r="DM206" s="7">
        <f t="shared" si="616"/>
        <v>17002.125</v>
      </c>
      <c r="DN206" s="7" cm="1">
        <f t="array" ref="DN206">SUMPRODUCT(--(SUM(G206,AC206,AY206,BU206,CQ206,DM206)&gt;PARAMETRELER!$D$21:$D$24), (SUM(G206,AC206,AY206,BU206,CQ206,DM206)-PARAMETRELER!$D$21:$D$24), {0.15;0.05;0.07;0.08})-SUM($H$2,H206,AD206,AZ206,BV206,CR206)</f>
        <v>2550.3187499999985</v>
      </c>
      <c r="DO206" s="7">
        <f>PARAMETRELER!$D$13</f>
        <v>2550.3187499999985</v>
      </c>
      <c r="DP206" s="7">
        <f t="shared" si="617"/>
        <v>102012.75</v>
      </c>
      <c r="DQ206" s="7">
        <f t="shared" si="618"/>
        <v>85010.625</v>
      </c>
      <c r="DR206" s="7">
        <f t="shared" si="619"/>
        <v>20002.5</v>
      </c>
      <c r="DS206" s="5">
        <f>PARAMETRELER!$D$6</f>
        <v>20002.5</v>
      </c>
      <c r="DT206" s="7">
        <f t="shared" si="684"/>
        <v>0</v>
      </c>
      <c r="DU206" s="7">
        <f>IF(DI206&lt;=PARAMETRELER!$D$6,0,DT206*0.00759)</f>
        <v>0</v>
      </c>
      <c r="DV206" s="20">
        <f t="shared" si="620"/>
        <v>17002.125</v>
      </c>
      <c r="DW206" s="21">
        <f t="shared" si="621"/>
        <v>4100.5124999999998</v>
      </c>
      <c r="DX206" s="21">
        <f t="shared" si="622"/>
        <v>400.05</v>
      </c>
      <c r="DY206" s="20">
        <f t="shared" si="623"/>
        <v>24503.0625</v>
      </c>
      <c r="DZ206" s="44">
        <f t="shared" si="624"/>
        <v>1000.125</v>
      </c>
      <c r="EA206" s="45">
        <f t="shared" si="625"/>
        <v>23502.9375</v>
      </c>
      <c r="EC206" s="2">
        <v>204</v>
      </c>
      <c r="ED206" s="2" t="str">
        <f t="shared" si="626"/>
        <v xml:space="preserve"> AD SOYAD 204</v>
      </c>
      <c r="EE206" s="7">
        <f t="shared" si="685"/>
        <v>20002.5</v>
      </c>
      <c r="EF206" s="11">
        <f>PARAMETRELER!$D$4</f>
        <v>150018.75</v>
      </c>
      <c r="EG206" s="7">
        <f t="shared" si="686"/>
        <v>2800.3500000000004</v>
      </c>
      <c r="EH206" s="7">
        <f t="shared" si="687"/>
        <v>200.02500000000001</v>
      </c>
      <c r="EI206" s="7">
        <f t="shared" si="688"/>
        <v>17002.125</v>
      </c>
      <c r="EJ206" s="7" cm="1">
        <f t="array" ref="EJ206">SUMPRODUCT(--(SUM(G206,AC206,AY206,BU206,CQ206,DM206,EI206)&gt;PARAMETRELER!$D$21:$D$24), (SUM(G206,AC206,AY206,BU206,CQ206,DM206,EI206)-PARAMETRELER!$D$21:$D$24), {0.15;0.05;0.07;0.08})-SUM($H$2,H206,AD206,AZ206,BV206,CR206,DN206)</f>
        <v>3001.0625000000036</v>
      </c>
      <c r="EK206" s="7">
        <f>PARAMETRELER!$D$14</f>
        <v>3001.0625000000036</v>
      </c>
      <c r="EL206" s="7">
        <f t="shared" si="689"/>
        <v>119014.875</v>
      </c>
      <c r="EM206" s="7">
        <f t="shared" si="690"/>
        <v>102012.75</v>
      </c>
      <c r="EN206" s="7">
        <f t="shared" si="691"/>
        <v>20002.5</v>
      </c>
      <c r="EO206" s="5">
        <f>PARAMETRELER!$D$6</f>
        <v>20002.5</v>
      </c>
      <c r="EP206" s="7">
        <f t="shared" si="692"/>
        <v>0</v>
      </c>
      <c r="EQ206" s="7">
        <f>IF(EE206&lt;=PARAMETRELER!$D$6,0,EP206*0.00759)</f>
        <v>0</v>
      </c>
      <c r="ER206" s="20">
        <f t="shared" si="627"/>
        <v>17002.125</v>
      </c>
      <c r="ES206" s="21">
        <f t="shared" si="628"/>
        <v>4100.5124999999998</v>
      </c>
      <c r="ET206" s="21">
        <f t="shared" si="629"/>
        <v>400.05</v>
      </c>
      <c r="EU206" s="20">
        <f t="shared" si="630"/>
        <v>24503.0625</v>
      </c>
      <c r="EV206" s="44">
        <f t="shared" si="631"/>
        <v>1000.125</v>
      </c>
      <c r="EW206" s="45">
        <f t="shared" si="632"/>
        <v>23502.9375</v>
      </c>
      <c r="EY206" s="2">
        <v>204</v>
      </c>
      <c r="EZ206" s="2" t="str">
        <f t="shared" si="633"/>
        <v xml:space="preserve"> AD SOYAD 204</v>
      </c>
      <c r="FA206" s="7">
        <f t="shared" si="693"/>
        <v>20002.5</v>
      </c>
      <c r="FB206" s="11">
        <f>PARAMETRELER!$D$4</f>
        <v>150018.75</v>
      </c>
      <c r="FC206" s="7">
        <f t="shared" si="694"/>
        <v>2800.3500000000004</v>
      </c>
      <c r="FD206" s="7">
        <f t="shared" si="695"/>
        <v>200.02500000000001</v>
      </c>
      <c r="FE206" s="7">
        <f t="shared" si="696"/>
        <v>17002.125</v>
      </c>
      <c r="FF206" s="7" cm="1">
        <f t="array" ref="FF206">SUMPRODUCT(--(SUM(G206,AC206,AY206,BU206,CQ206,DM206,EI206,FE206)&gt;PARAMETRELER!$D$21:$D$24), (SUM(G206,AC206,AY206,BU206,CQ206,DM206,EI206,FE206)-PARAMETRELER!$D$21:$D$24), {0.15;0.05;0.07;0.08})-SUM($H$2,H206,AD206,AZ206,BV206,CR206,DN206,EJ206)</f>
        <v>3400.4249999999956</v>
      </c>
      <c r="FG206" s="7">
        <f>PARAMETRELER!$D$15</f>
        <v>3400.4249999999956</v>
      </c>
      <c r="FH206" s="7">
        <f t="shared" si="697"/>
        <v>136017</v>
      </c>
      <c r="FI206" s="7">
        <f t="shared" si="698"/>
        <v>119014.875</v>
      </c>
      <c r="FJ206" s="7">
        <f t="shared" si="699"/>
        <v>20002.5</v>
      </c>
      <c r="FK206" s="5">
        <f>PARAMETRELER!$D$6</f>
        <v>20002.5</v>
      </c>
      <c r="FL206" s="7">
        <f t="shared" si="700"/>
        <v>0</v>
      </c>
      <c r="FM206" s="7">
        <f>IF(FA206&lt;=PARAMETRELER!$D$6,0,FL206*0.00759)</f>
        <v>0</v>
      </c>
      <c r="FN206" s="20">
        <f t="shared" si="634"/>
        <v>17002.125</v>
      </c>
      <c r="FO206" s="21">
        <f t="shared" si="635"/>
        <v>4100.5124999999998</v>
      </c>
      <c r="FP206" s="21">
        <f t="shared" si="636"/>
        <v>400.05</v>
      </c>
      <c r="FQ206" s="20">
        <f t="shared" si="637"/>
        <v>24503.0625</v>
      </c>
      <c r="FR206" s="44">
        <f t="shared" si="638"/>
        <v>1000.125</v>
      </c>
      <c r="FS206" s="45">
        <f t="shared" si="639"/>
        <v>23502.9375</v>
      </c>
      <c r="FU206" s="2">
        <v>204</v>
      </c>
      <c r="FV206" s="2" t="str">
        <f t="shared" si="640"/>
        <v xml:space="preserve"> AD SOYAD 204</v>
      </c>
      <c r="FW206" s="7">
        <f t="shared" si="701"/>
        <v>20002.5</v>
      </c>
      <c r="FX206" s="11">
        <f>PARAMETRELER!$D$4</f>
        <v>150018.75</v>
      </c>
      <c r="FY206" s="7">
        <f t="shared" si="702"/>
        <v>2800.3500000000004</v>
      </c>
      <c r="FZ206" s="7">
        <f t="shared" si="703"/>
        <v>200.02500000000001</v>
      </c>
      <c r="GA206" s="7">
        <f t="shared" si="704"/>
        <v>17002.125</v>
      </c>
      <c r="GB206" s="7" cm="1">
        <f t="array" ref="GB206">SUMPRODUCT(--(SUM(G206,AC206,AY206,BU206,CQ206,DM206,EI206,FE206,GA206)&gt;PARAMETRELER!$D$21:$D$24), (SUM(G206,AC206,AY206,BU206,CQ206,DM206,EI206,FE206,GA206)-PARAMETRELER!$D$21:$D$24), {0.15;0.05;0.07;0.08})-SUM($H$2,H206,AD206,AZ206,BV206,CR206,DN206,EJ206,FF206)</f>
        <v>3400.4249999999993</v>
      </c>
      <c r="GC206" s="7">
        <f>PARAMETRELER!$D$16</f>
        <v>3400.4249999999993</v>
      </c>
      <c r="GD206" s="7">
        <f t="shared" si="705"/>
        <v>153019.125</v>
      </c>
      <c r="GE206" s="7">
        <f t="shared" si="706"/>
        <v>136017</v>
      </c>
      <c r="GF206" s="7">
        <f t="shared" si="707"/>
        <v>20002.5</v>
      </c>
      <c r="GG206" s="5">
        <f>PARAMETRELER!$D$6</f>
        <v>20002.5</v>
      </c>
      <c r="GH206" s="7">
        <f t="shared" si="708"/>
        <v>0</v>
      </c>
      <c r="GI206" s="7">
        <f>IF(FW206&lt;=PARAMETRELER!$D$6,0,GH206*0.00759)</f>
        <v>0</v>
      </c>
      <c r="GJ206" s="20">
        <f t="shared" si="641"/>
        <v>17002.125</v>
      </c>
      <c r="GK206" s="21">
        <f t="shared" si="642"/>
        <v>4100.5124999999998</v>
      </c>
      <c r="GL206" s="21">
        <f t="shared" si="643"/>
        <v>400.05</v>
      </c>
      <c r="GM206" s="20">
        <f t="shared" si="644"/>
        <v>24503.0625</v>
      </c>
      <c r="GN206" s="44">
        <f t="shared" si="645"/>
        <v>1000.125</v>
      </c>
      <c r="GO206" s="45">
        <f t="shared" si="646"/>
        <v>23502.9375</v>
      </c>
      <c r="GQ206" s="2">
        <v>204</v>
      </c>
      <c r="GR206" s="2" t="str">
        <f t="shared" si="647"/>
        <v xml:space="preserve"> AD SOYAD 204</v>
      </c>
      <c r="GS206" s="7">
        <f t="shared" si="709"/>
        <v>20002.5</v>
      </c>
      <c r="GT206" s="11">
        <f>PARAMETRELER!$D$4</f>
        <v>150018.75</v>
      </c>
      <c r="GU206" s="7">
        <f t="shared" si="710"/>
        <v>2800.3500000000004</v>
      </c>
      <c r="GV206" s="7">
        <f t="shared" si="711"/>
        <v>200.02500000000001</v>
      </c>
      <c r="GW206" s="7">
        <f t="shared" si="712"/>
        <v>17002.125</v>
      </c>
      <c r="GX206" s="7" cm="1">
        <f t="array" ref="GX206">SUMPRODUCT(--(SUM(G206,AC206,AY206,BU206,CQ206,DM206,EI206,FE206,GA206,GW206)&gt;PARAMETRELER!$D$21:$D$24), (SUM(G206,AC206,AY206,BU206,CQ206,DM206,EI206,FE206,GA206,GW206)-PARAMETRELER!$D$21:$D$24), {0.15;0.05;0.07;0.08})-SUM($H$2,H206,AD206,AZ206,BV206,CR206,DN206,EJ206,FF206,GB206)</f>
        <v>3400.4250000000029</v>
      </c>
      <c r="GY206" s="7">
        <f>PARAMETRELER!$D$17</f>
        <v>3400.4250000000029</v>
      </c>
      <c r="GZ206" s="7">
        <f t="shared" si="713"/>
        <v>170021.25</v>
      </c>
      <c r="HA206" s="7">
        <f t="shared" si="714"/>
        <v>153019.125</v>
      </c>
      <c r="HB206" s="7">
        <f t="shared" si="715"/>
        <v>20002.5</v>
      </c>
      <c r="HC206" s="5">
        <f>PARAMETRELER!$D$6</f>
        <v>20002.5</v>
      </c>
      <c r="HD206" s="7">
        <f t="shared" si="716"/>
        <v>0</v>
      </c>
      <c r="HE206" s="7">
        <f>IF(GS206&lt;=PARAMETRELER!$D$6,0,HD206*0.00759)</f>
        <v>0</v>
      </c>
      <c r="HF206" s="20">
        <f t="shared" si="648"/>
        <v>17002.125</v>
      </c>
      <c r="HG206" s="21">
        <f t="shared" si="649"/>
        <v>4100.5124999999998</v>
      </c>
      <c r="HH206" s="21">
        <f t="shared" si="650"/>
        <v>400.05</v>
      </c>
      <c r="HI206" s="20">
        <f t="shared" si="651"/>
        <v>24503.0625</v>
      </c>
      <c r="HJ206" s="44">
        <f t="shared" si="652"/>
        <v>1000.125</v>
      </c>
      <c r="HK206" s="45">
        <f t="shared" si="653"/>
        <v>23502.9375</v>
      </c>
      <c r="HM206" s="2">
        <v>204</v>
      </c>
      <c r="HN206" s="2" t="str">
        <f t="shared" si="654"/>
        <v xml:space="preserve"> AD SOYAD 204</v>
      </c>
      <c r="HO206" s="7">
        <f t="shared" si="717"/>
        <v>20002.5</v>
      </c>
      <c r="HP206" s="11">
        <f>PARAMETRELER!$D$4</f>
        <v>150018.75</v>
      </c>
      <c r="HQ206" s="7">
        <f t="shared" si="718"/>
        <v>2800.3500000000004</v>
      </c>
      <c r="HR206" s="7">
        <f t="shared" si="719"/>
        <v>200.02500000000001</v>
      </c>
      <c r="HS206" s="7">
        <f t="shared" si="720"/>
        <v>17002.125</v>
      </c>
      <c r="HT206" s="7" cm="1">
        <f t="array" ref="HT206">SUMPRODUCT(--(SUM(G206,AC206,AY206,BU206,CQ206,DM206,EI206,FE206,GA206,GW206,HS206)&gt;PARAMETRELER!$D$21:$D$24), (SUM(G206,AC206,AY206,BU206,CQ206,DM206,EI206,FE206,GA206,GW206,HS206)-PARAMETRELER!$D$21:$D$24), {0.15;0.05;0.07;0.08})-SUM($H$2,H206,AD206,AZ206,BV206,CR206,DN206,EJ206,FF206,GB206,GX206)</f>
        <v>3400.4249999999993</v>
      </c>
      <c r="HU206" s="7">
        <f>PARAMETRELER!$D$18</f>
        <v>3400.4249999999993</v>
      </c>
      <c r="HV206" s="7">
        <f t="shared" si="721"/>
        <v>187023.375</v>
      </c>
      <c r="HW206" s="7">
        <f t="shared" si="722"/>
        <v>170021.25</v>
      </c>
      <c r="HX206" s="7">
        <f t="shared" si="723"/>
        <v>20002.5</v>
      </c>
      <c r="HY206" s="5">
        <f>PARAMETRELER!$D$6</f>
        <v>20002.5</v>
      </c>
      <c r="HZ206" s="7">
        <f t="shared" si="724"/>
        <v>0</v>
      </c>
      <c r="IA206" s="7">
        <f>IF(HO206&lt;=PARAMETRELER!$D$6,0,HZ206*0.00759)</f>
        <v>0</v>
      </c>
      <c r="IB206" s="20">
        <f t="shared" si="655"/>
        <v>17002.125</v>
      </c>
      <c r="IC206" s="21">
        <f t="shared" si="656"/>
        <v>4100.5124999999998</v>
      </c>
      <c r="ID206" s="21">
        <f t="shared" si="657"/>
        <v>400.05</v>
      </c>
      <c r="IE206" s="20">
        <f t="shared" si="658"/>
        <v>24503.0625</v>
      </c>
      <c r="IF206" s="44">
        <f t="shared" si="659"/>
        <v>1000.125</v>
      </c>
      <c r="IG206" s="45">
        <f t="shared" si="660"/>
        <v>23502.9375</v>
      </c>
      <c r="II206" s="2">
        <v>204</v>
      </c>
      <c r="IJ206" s="2" t="str">
        <f t="shared" si="661"/>
        <v xml:space="preserve"> AD SOYAD 204</v>
      </c>
      <c r="IK206" s="7">
        <f t="shared" si="725"/>
        <v>20002.5</v>
      </c>
      <c r="IL206" s="11">
        <f>PARAMETRELER!$D$4</f>
        <v>150018.75</v>
      </c>
      <c r="IM206" s="7">
        <f t="shared" si="726"/>
        <v>2800.3500000000004</v>
      </c>
      <c r="IN206" s="7">
        <f t="shared" si="727"/>
        <v>200.02500000000001</v>
      </c>
      <c r="IO206" s="7">
        <f t="shared" si="728"/>
        <v>17002.125</v>
      </c>
      <c r="IP206" s="7" cm="1">
        <f t="array" ref="IP206">SUMPRODUCT(--(SUM(G206,AC206,AY206,BU206,CQ206,DM206,EI206,FE206,GA206,GW206,HS206,IO206)&gt;PARAMETRELER!$D$21:$D$24), (SUM(G206,AC206,AY206,BU206,CQ206,DM206,EI206,FE206,GA206,GW206,HS206,IO206)-PARAMETRELER!$D$21:$D$24), {0.15;0.05;0.07;0.08})-SUM($H$2,H206,AD206,AZ206,BV206,CR206,DN206,EJ206,FF206,GB206,GX206,HT206)</f>
        <v>3400.4249999999993</v>
      </c>
      <c r="IQ206" s="7">
        <f>PARAMETRELER!$D$19</f>
        <v>3400.4249999999993</v>
      </c>
      <c r="IR206" s="7">
        <f t="shared" si="729"/>
        <v>204025.5</v>
      </c>
      <c r="IS206" s="7">
        <f t="shared" si="730"/>
        <v>187023.375</v>
      </c>
      <c r="IT206" s="7">
        <f t="shared" si="731"/>
        <v>20002.5</v>
      </c>
      <c r="IU206" s="5">
        <f>PARAMETRELER!$D$6</f>
        <v>20002.5</v>
      </c>
      <c r="IV206" s="7">
        <f t="shared" si="732"/>
        <v>0</v>
      </c>
      <c r="IW206" s="7">
        <f>IF(IK206&lt;=PARAMETRELER!$D$6,0,IV206*0.00759)</f>
        <v>0</v>
      </c>
      <c r="IX206" s="20">
        <f t="shared" si="662"/>
        <v>17002.125</v>
      </c>
      <c r="IY206" s="21">
        <f t="shared" si="663"/>
        <v>4100.5124999999998</v>
      </c>
      <c r="IZ206" s="21">
        <f t="shared" si="664"/>
        <v>400.05</v>
      </c>
      <c r="JA206" s="20">
        <f t="shared" si="665"/>
        <v>24503.0625</v>
      </c>
      <c r="JB206" s="44">
        <f t="shared" si="666"/>
        <v>1000.125</v>
      </c>
      <c r="JC206" s="45">
        <f t="shared" si="667"/>
        <v>23502.9375</v>
      </c>
    </row>
    <row r="207" spans="1:263" ht="15.6" x14ac:dyDescent="0.3">
      <c r="A207" s="3">
        <v>205</v>
      </c>
      <c r="B207" s="3" t="str">
        <f>'YILLIK MALİYET RAPORU'!B207</f>
        <v xml:space="preserve"> AD SOYAD 205</v>
      </c>
      <c r="C207" s="4">
        <f>'YILLIK MALİYET RAPORU'!C207</f>
        <v>20002.5</v>
      </c>
      <c r="D207" s="4">
        <f>PARAMETRELER!$D$4</f>
        <v>150018.75</v>
      </c>
      <c r="E207" s="4">
        <f t="shared" si="668"/>
        <v>2800.3500000000004</v>
      </c>
      <c r="F207" s="4">
        <f t="shared" si="669"/>
        <v>200.02500000000001</v>
      </c>
      <c r="G207" s="4">
        <f t="shared" si="670"/>
        <v>17002.125</v>
      </c>
      <c r="H207" s="4" cm="1">
        <f t="array" ref="H207">SUMPRODUCT(--(SUM(G207:G207)&gt;PARAMETRELER!$D$21:$D$24), (SUM(G207:G207)-PARAMETRELER!$D$21:$D$24), {0.15;0.05;0.07;0.08})-SUM($H$2:$H$2)</f>
        <v>2550.3187499999999</v>
      </c>
      <c r="I207" s="4">
        <f>PARAMETRELER!$D$8</f>
        <v>2550.3187499999999</v>
      </c>
      <c r="J207" s="4">
        <f t="shared" si="556"/>
        <v>17002.125</v>
      </c>
      <c r="K207" s="4">
        <v>0</v>
      </c>
      <c r="L207" s="4">
        <f t="shared" si="671"/>
        <v>20002.5</v>
      </c>
      <c r="M207" s="4">
        <f>PARAMETRELER!$D$6</f>
        <v>20002.5</v>
      </c>
      <c r="N207" s="4">
        <f t="shared" si="679"/>
        <v>0</v>
      </c>
      <c r="O207" s="4">
        <f>IF(C207&lt;=PARAMETRELER!$D$6,0,N207*0.00759)</f>
        <v>0</v>
      </c>
      <c r="P207" s="20">
        <f t="shared" si="672"/>
        <v>17002.125</v>
      </c>
      <c r="Q207" s="21">
        <f t="shared" si="673"/>
        <v>4100.5124999999998</v>
      </c>
      <c r="R207" s="21">
        <f t="shared" si="674"/>
        <v>400.05</v>
      </c>
      <c r="S207" s="22">
        <f t="shared" si="675"/>
        <v>24503.0625</v>
      </c>
      <c r="T207" s="44">
        <f t="shared" si="676"/>
        <v>1000.125</v>
      </c>
      <c r="U207" s="45">
        <f t="shared" si="557"/>
        <v>23502.9375</v>
      </c>
      <c r="W207" s="3">
        <v>205</v>
      </c>
      <c r="X207" s="3" t="str">
        <f t="shared" si="677"/>
        <v xml:space="preserve"> AD SOYAD 205</v>
      </c>
      <c r="Y207" s="4">
        <f t="shared" si="678"/>
        <v>20002.5</v>
      </c>
      <c r="Z207" s="4">
        <f>PARAMETRELER!$D$4</f>
        <v>150018.75</v>
      </c>
      <c r="AA207" s="4">
        <f t="shared" si="558"/>
        <v>2800.3500000000004</v>
      </c>
      <c r="AB207" s="4">
        <f t="shared" si="559"/>
        <v>200.02500000000001</v>
      </c>
      <c r="AC207" s="4">
        <f t="shared" si="560"/>
        <v>17002.125</v>
      </c>
      <c r="AD207" s="4" cm="1">
        <f t="array" ref="AD207">SUMPRODUCT(--(SUM(G207,AC207)&gt;PARAMETRELER!$D$21:$D$24), (SUM(G207,AC207)-PARAMETRELER!$D$21:$D$24), {0.15;0.05;0.07;0.08})-SUM($H$2,H207)</f>
        <v>2550.3187499999999</v>
      </c>
      <c r="AE207" s="4">
        <f>PARAMETRELER!$D$9</f>
        <v>2550.3187499999999</v>
      </c>
      <c r="AF207" s="4">
        <f t="shared" si="561"/>
        <v>34004.25</v>
      </c>
      <c r="AG207" s="4">
        <f t="shared" si="562"/>
        <v>17002.125</v>
      </c>
      <c r="AH207" s="4">
        <f t="shared" si="563"/>
        <v>20002.5</v>
      </c>
      <c r="AI207" s="4">
        <f>PARAMETRELER!$D$6</f>
        <v>20002.5</v>
      </c>
      <c r="AJ207" s="4">
        <f t="shared" si="680"/>
        <v>0</v>
      </c>
      <c r="AK207" s="4">
        <f>IF(Y207&lt;=PARAMETRELER!$D$6,0,AJ207*0.00759)</f>
        <v>0</v>
      </c>
      <c r="AL207" s="20">
        <f t="shared" si="564"/>
        <v>17002.125</v>
      </c>
      <c r="AM207" s="21">
        <f t="shared" si="565"/>
        <v>4100.5124999999998</v>
      </c>
      <c r="AN207" s="21">
        <f t="shared" si="566"/>
        <v>400.05</v>
      </c>
      <c r="AO207" s="22">
        <f t="shared" si="567"/>
        <v>24503.0625</v>
      </c>
      <c r="AP207" s="44">
        <f t="shared" si="568"/>
        <v>1000.125</v>
      </c>
      <c r="AQ207" s="45">
        <f t="shared" si="569"/>
        <v>23502.9375</v>
      </c>
      <c r="AS207" s="3">
        <v>205</v>
      </c>
      <c r="AT207" s="3" t="str">
        <f t="shared" si="570"/>
        <v xml:space="preserve"> AD SOYAD 205</v>
      </c>
      <c r="AU207" s="4">
        <f t="shared" si="571"/>
        <v>20002.5</v>
      </c>
      <c r="AV207" s="4">
        <f>PARAMETRELER!$D$4</f>
        <v>150018.75</v>
      </c>
      <c r="AW207" s="4">
        <f t="shared" si="572"/>
        <v>2800.3500000000004</v>
      </c>
      <c r="AX207" s="4">
        <f t="shared" si="573"/>
        <v>200.02500000000001</v>
      </c>
      <c r="AY207" s="4">
        <f t="shared" si="574"/>
        <v>17002.125</v>
      </c>
      <c r="AZ207" s="4" cm="1">
        <f t="array" ref="AZ207">SUMPRODUCT(--(SUM(G207,AC207,AY207)&gt;PARAMETRELER!$D$21:$D$24), (SUM(G207,AC207,AY207)-PARAMETRELER!$D$21:$D$24), {0.15;0.05;0.07;0.08})-SUM($H$2,H207,AD207)</f>
        <v>2550.3187499999995</v>
      </c>
      <c r="BA207" s="4">
        <f>PARAMETRELER!$D$10</f>
        <v>2550.3187499999995</v>
      </c>
      <c r="BB207" s="4">
        <f t="shared" si="575"/>
        <v>51006.375</v>
      </c>
      <c r="BC207" s="4">
        <f t="shared" si="576"/>
        <v>34004.25</v>
      </c>
      <c r="BD207" s="4">
        <f t="shared" si="577"/>
        <v>20002.5</v>
      </c>
      <c r="BE207" s="4">
        <f>PARAMETRELER!$D$6</f>
        <v>20002.5</v>
      </c>
      <c r="BF207" s="4">
        <f t="shared" si="681"/>
        <v>0</v>
      </c>
      <c r="BG207" s="4">
        <f>IF(AU207&lt;=PARAMETRELER!$D$6,0,BF207*0.00759)</f>
        <v>0</v>
      </c>
      <c r="BH207" s="20">
        <f t="shared" si="578"/>
        <v>17002.125</v>
      </c>
      <c r="BI207" s="21">
        <f t="shared" si="579"/>
        <v>4100.5124999999998</v>
      </c>
      <c r="BJ207" s="21">
        <f t="shared" si="580"/>
        <v>400.05</v>
      </c>
      <c r="BK207" s="22">
        <f t="shared" si="581"/>
        <v>24503.0625</v>
      </c>
      <c r="BL207" s="44">
        <f t="shared" si="582"/>
        <v>1000.125</v>
      </c>
      <c r="BM207" s="45">
        <f t="shared" si="583"/>
        <v>23502.9375</v>
      </c>
      <c r="BO207" s="3">
        <v>205</v>
      </c>
      <c r="BP207" s="3" t="str">
        <f t="shared" si="584"/>
        <v xml:space="preserve"> AD SOYAD 205</v>
      </c>
      <c r="BQ207" s="4">
        <f t="shared" si="585"/>
        <v>20002.5</v>
      </c>
      <c r="BR207" s="4">
        <f>PARAMETRELER!$D$4</f>
        <v>150018.75</v>
      </c>
      <c r="BS207" s="4">
        <f t="shared" si="586"/>
        <v>2800.3500000000004</v>
      </c>
      <c r="BT207" s="4">
        <f t="shared" si="587"/>
        <v>200.02500000000001</v>
      </c>
      <c r="BU207" s="4">
        <f t="shared" si="588"/>
        <v>17002.125</v>
      </c>
      <c r="BV207" s="4" cm="1">
        <f t="array" ref="BV207">SUMPRODUCT(--(SUM(G207,AC207,AY207,BU207)&gt;PARAMETRELER!$D$21:$D$24), (SUM(G207,AC207,AY207,BU207)-PARAMETRELER!$D$21:$D$24), {0.15;0.05;0.07;0.08})-SUM($H$2,H207,AD207,AZ207)</f>
        <v>2550.3187500000004</v>
      </c>
      <c r="BW207" s="4">
        <f>PARAMETRELER!$D$11</f>
        <v>2550.3187500000004</v>
      </c>
      <c r="BX207" s="4">
        <f t="shared" si="589"/>
        <v>68008.5</v>
      </c>
      <c r="BY207" s="4">
        <f t="shared" si="590"/>
        <v>51006.375</v>
      </c>
      <c r="BZ207" s="4">
        <f t="shared" si="591"/>
        <v>20002.5</v>
      </c>
      <c r="CA207" s="4">
        <f>PARAMETRELER!$D$6</f>
        <v>20002.5</v>
      </c>
      <c r="CB207" s="4">
        <f t="shared" si="682"/>
        <v>0</v>
      </c>
      <c r="CC207" s="4">
        <f>IF(BQ207&lt;=PARAMETRELER!$D$6,0,CB207*0.00759)</f>
        <v>0</v>
      </c>
      <c r="CD207" s="20">
        <f t="shared" si="592"/>
        <v>17002.125</v>
      </c>
      <c r="CE207" s="21">
        <f t="shared" si="593"/>
        <v>4100.5124999999998</v>
      </c>
      <c r="CF207" s="21">
        <f t="shared" si="594"/>
        <v>400.05</v>
      </c>
      <c r="CG207" s="22">
        <f t="shared" si="595"/>
        <v>24503.0625</v>
      </c>
      <c r="CH207" s="44">
        <f t="shared" si="596"/>
        <v>1000.125</v>
      </c>
      <c r="CI207" s="45">
        <f t="shared" si="597"/>
        <v>23502.9375</v>
      </c>
      <c r="CK207" s="3">
        <v>205</v>
      </c>
      <c r="CL207" s="3" t="str">
        <f t="shared" si="598"/>
        <v xml:space="preserve"> AD SOYAD 205</v>
      </c>
      <c r="CM207" s="4">
        <f t="shared" si="599"/>
        <v>20002.5</v>
      </c>
      <c r="CN207" s="4">
        <f>PARAMETRELER!$D$4</f>
        <v>150018.75</v>
      </c>
      <c r="CO207" s="4">
        <f t="shared" si="600"/>
        <v>2800.3500000000004</v>
      </c>
      <c r="CP207" s="4">
        <f t="shared" si="601"/>
        <v>200.02500000000001</v>
      </c>
      <c r="CQ207" s="4">
        <f t="shared" si="602"/>
        <v>17002.125</v>
      </c>
      <c r="CR207" s="4" cm="1">
        <f t="array" ref="CR207">SUMPRODUCT(--(SUM(G207,AC207,AY207,BU207,CQ207)&gt;PARAMETRELER!$D$21:$D$24), (SUM(G207,AC207,AY207,BU207,CQ207)-PARAMETRELER!$D$21:$D$24), {0.15;0.05;0.07;0.08})-SUM($H$2,H207,AD207,AZ207,BV207)</f>
        <v>2550.3187500000004</v>
      </c>
      <c r="CS207" s="4">
        <f>PARAMETRELER!$D$12</f>
        <v>2550.3187500000004</v>
      </c>
      <c r="CT207" s="4">
        <f t="shared" si="603"/>
        <v>85010.625</v>
      </c>
      <c r="CU207" s="4">
        <f t="shared" si="604"/>
        <v>68008.5</v>
      </c>
      <c r="CV207" s="4">
        <f t="shared" si="605"/>
        <v>20002.5</v>
      </c>
      <c r="CW207" s="4">
        <f>PARAMETRELER!$D$6</f>
        <v>20002.5</v>
      </c>
      <c r="CX207" s="4">
        <f t="shared" si="683"/>
        <v>0</v>
      </c>
      <c r="CY207" s="4">
        <f>IF(CM207&lt;=PARAMETRELER!$D$6,0,CX207*0.00759)</f>
        <v>0</v>
      </c>
      <c r="CZ207" s="20">
        <f t="shared" si="606"/>
        <v>17002.125</v>
      </c>
      <c r="DA207" s="21">
        <f t="shared" si="607"/>
        <v>4100.5124999999998</v>
      </c>
      <c r="DB207" s="21">
        <f t="shared" si="608"/>
        <v>400.05</v>
      </c>
      <c r="DC207" s="22">
        <f t="shared" si="609"/>
        <v>24503.0625</v>
      </c>
      <c r="DD207" s="44">
        <f t="shared" si="610"/>
        <v>1000.125</v>
      </c>
      <c r="DE207" s="45">
        <f t="shared" si="611"/>
        <v>23502.9375</v>
      </c>
      <c r="DG207" s="3">
        <v>205</v>
      </c>
      <c r="DH207" s="3" t="str">
        <f t="shared" si="612"/>
        <v xml:space="preserve"> AD SOYAD 205</v>
      </c>
      <c r="DI207" s="4">
        <f t="shared" si="613"/>
        <v>20002.5</v>
      </c>
      <c r="DJ207" s="4">
        <f>PARAMETRELER!$D$4</f>
        <v>150018.75</v>
      </c>
      <c r="DK207" s="4">
        <f t="shared" si="614"/>
        <v>2800.3500000000004</v>
      </c>
      <c r="DL207" s="4">
        <f t="shared" si="615"/>
        <v>200.02500000000001</v>
      </c>
      <c r="DM207" s="4">
        <f t="shared" si="616"/>
        <v>17002.125</v>
      </c>
      <c r="DN207" s="4" cm="1">
        <f t="array" ref="DN207">SUMPRODUCT(--(SUM(G207,AC207,AY207,BU207,CQ207,DM207)&gt;PARAMETRELER!$D$21:$D$24), (SUM(G207,AC207,AY207,BU207,CQ207,DM207)-PARAMETRELER!$D$21:$D$24), {0.15;0.05;0.07;0.08})-SUM($H$2,H207,AD207,AZ207,BV207,CR207)</f>
        <v>2550.3187499999985</v>
      </c>
      <c r="DO207" s="4">
        <f>PARAMETRELER!$D$13</f>
        <v>2550.3187499999985</v>
      </c>
      <c r="DP207" s="4">
        <f t="shared" si="617"/>
        <v>102012.75</v>
      </c>
      <c r="DQ207" s="4">
        <f t="shared" si="618"/>
        <v>85010.625</v>
      </c>
      <c r="DR207" s="4">
        <f t="shared" si="619"/>
        <v>20002.5</v>
      </c>
      <c r="DS207" s="4">
        <f>PARAMETRELER!$D$6</f>
        <v>20002.5</v>
      </c>
      <c r="DT207" s="4">
        <f t="shared" si="684"/>
        <v>0</v>
      </c>
      <c r="DU207" s="4">
        <f>IF(DI207&lt;=PARAMETRELER!$D$6,0,DT207*0.00759)</f>
        <v>0</v>
      </c>
      <c r="DV207" s="20">
        <f t="shared" si="620"/>
        <v>17002.125</v>
      </c>
      <c r="DW207" s="21">
        <f t="shared" si="621"/>
        <v>4100.5124999999998</v>
      </c>
      <c r="DX207" s="21">
        <f t="shared" si="622"/>
        <v>400.05</v>
      </c>
      <c r="DY207" s="22">
        <f t="shared" si="623"/>
        <v>24503.0625</v>
      </c>
      <c r="DZ207" s="44">
        <f t="shared" si="624"/>
        <v>1000.125</v>
      </c>
      <c r="EA207" s="45">
        <f t="shared" si="625"/>
        <v>23502.9375</v>
      </c>
      <c r="EC207" s="3">
        <v>205</v>
      </c>
      <c r="ED207" s="3" t="str">
        <f t="shared" si="626"/>
        <v xml:space="preserve"> AD SOYAD 205</v>
      </c>
      <c r="EE207" s="4">
        <f t="shared" si="685"/>
        <v>20002.5</v>
      </c>
      <c r="EF207" s="4">
        <f>PARAMETRELER!$D$4</f>
        <v>150018.75</v>
      </c>
      <c r="EG207" s="4">
        <f t="shared" si="686"/>
        <v>2800.3500000000004</v>
      </c>
      <c r="EH207" s="4">
        <f t="shared" si="687"/>
        <v>200.02500000000001</v>
      </c>
      <c r="EI207" s="4">
        <f t="shared" si="688"/>
        <v>17002.125</v>
      </c>
      <c r="EJ207" s="4" cm="1">
        <f t="array" ref="EJ207">SUMPRODUCT(--(SUM(G207,AC207,AY207,BU207,CQ207,DM207,EI207)&gt;PARAMETRELER!$D$21:$D$24), (SUM(G207,AC207,AY207,BU207,CQ207,DM207,EI207)-PARAMETRELER!$D$21:$D$24), {0.15;0.05;0.07;0.08})-SUM($H$2,H207,AD207,AZ207,BV207,CR207,DN207)</f>
        <v>3001.0625000000036</v>
      </c>
      <c r="EK207" s="4">
        <f>PARAMETRELER!$D$14</f>
        <v>3001.0625000000036</v>
      </c>
      <c r="EL207" s="4">
        <f t="shared" si="689"/>
        <v>119014.875</v>
      </c>
      <c r="EM207" s="4">
        <f t="shared" si="690"/>
        <v>102012.75</v>
      </c>
      <c r="EN207" s="4">
        <f t="shared" si="691"/>
        <v>20002.5</v>
      </c>
      <c r="EO207" s="4">
        <f>PARAMETRELER!$D$6</f>
        <v>20002.5</v>
      </c>
      <c r="EP207" s="4">
        <f t="shared" si="692"/>
        <v>0</v>
      </c>
      <c r="EQ207" s="4">
        <f>IF(EE207&lt;=PARAMETRELER!$D$6,0,EP207*0.00759)</f>
        <v>0</v>
      </c>
      <c r="ER207" s="20">
        <f t="shared" si="627"/>
        <v>17002.125</v>
      </c>
      <c r="ES207" s="21">
        <f t="shared" si="628"/>
        <v>4100.5124999999998</v>
      </c>
      <c r="ET207" s="21">
        <f t="shared" si="629"/>
        <v>400.05</v>
      </c>
      <c r="EU207" s="22">
        <f t="shared" si="630"/>
        <v>24503.0625</v>
      </c>
      <c r="EV207" s="44">
        <f t="shared" si="631"/>
        <v>1000.125</v>
      </c>
      <c r="EW207" s="45">
        <f t="shared" si="632"/>
        <v>23502.9375</v>
      </c>
      <c r="EY207" s="3">
        <v>205</v>
      </c>
      <c r="EZ207" s="3" t="str">
        <f t="shared" si="633"/>
        <v xml:space="preserve"> AD SOYAD 205</v>
      </c>
      <c r="FA207" s="4">
        <f t="shared" si="693"/>
        <v>20002.5</v>
      </c>
      <c r="FB207" s="4">
        <f>PARAMETRELER!$D$4</f>
        <v>150018.75</v>
      </c>
      <c r="FC207" s="4">
        <f t="shared" si="694"/>
        <v>2800.3500000000004</v>
      </c>
      <c r="FD207" s="4">
        <f t="shared" si="695"/>
        <v>200.02500000000001</v>
      </c>
      <c r="FE207" s="4">
        <f t="shared" si="696"/>
        <v>17002.125</v>
      </c>
      <c r="FF207" s="4" cm="1">
        <f t="array" ref="FF207">SUMPRODUCT(--(SUM(G207,AC207,AY207,BU207,CQ207,DM207,EI207,FE207)&gt;PARAMETRELER!$D$21:$D$24), (SUM(G207,AC207,AY207,BU207,CQ207,DM207,EI207,FE207)-PARAMETRELER!$D$21:$D$24), {0.15;0.05;0.07;0.08})-SUM($H$2,H207,AD207,AZ207,BV207,CR207,DN207,EJ207)</f>
        <v>3400.4249999999956</v>
      </c>
      <c r="FG207" s="4">
        <f>PARAMETRELER!$D$15</f>
        <v>3400.4249999999956</v>
      </c>
      <c r="FH207" s="4">
        <f t="shared" si="697"/>
        <v>136017</v>
      </c>
      <c r="FI207" s="4">
        <f t="shared" si="698"/>
        <v>119014.875</v>
      </c>
      <c r="FJ207" s="4">
        <f t="shared" si="699"/>
        <v>20002.5</v>
      </c>
      <c r="FK207" s="4">
        <f>PARAMETRELER!$D$6</f>
        <v>20002.5</v>
      </c>
      <c r="FL207" s="4">
        <f t="shared" si="700"/>
        <v>0</v>
      </c>
      <c r="FM207" s="4">
        <f>IF(FA207&lt;=PARAMETRELER!$D$6,0,FL207*0.00759)</f>
        <v>0</v>
      </c>
      <c r="FN207" s="20">
        <f t="shared" si="634"/>
        <v>17002.125</v>
      </c>
      <c r="FO207" s="21">
        <f t="shared" si="635"/>
        <v>4100.5124999999998</v>
      </c>
      <c r="FP207" s="21">
        <f t="shared" si="636"/>
        <v>400.05</v>
      </c>
      <c r="FQ207" s="22">
        <f t="shared" si="637"/>
        <v>24503.0625</v>
      </c>
      <c r="FR207" s="44">
        <f t="shared" si="638"/>
        <v>1000.125</v>
      </c>
      <c r="FS207" s="45">
        <f t="shared" si="639"/>
        <v>23502.9375</v>
      </c>
      <c r="FU207" s="3">
        <v>205</v>
      </c>
      <c r="FV207" s="3" t="str">
        <f t="shared" si="640"/>
        <v xml:space="preserve"> AD SOYAD 205</v>
      </c>
      <c r="FW207" s="4">
        <f t="shared" si="701"/>
        <v>20002.5</v>
      </c>
      <c r="FX207" s="4">
        <f>PARAMETRELER!$D$4</f>
        <v>150018.75</v>
      </c>
      <c r="FY207" s="4">
        <f t="shared" si="702"/>
        <v>2800.3500000000004</v>
      </c>
      <c r="FZ207" s="4">
        <f t="shared" si="703"/>
        <v>200.02500000000001</v>
      </c>
      <c r="GA207" s="4">
        <f t="shared" si="704"/>
        <v>17002.125</v>
      </c>
      <c r="GB207" s="4" cm="1">
        <f t="array" ref="GB207">SUMPRODUCT(--(SUM(G207,AC207,AY207,BU207,CQ207,DM207,EI207,FE207,GA207)&gt;PARAMETRELER!$D$21:$D$24), (SUM(G207,AC207,AY207,BU207,CQ207,DM207,EI207,FE207,GA207)-PARAMETRELER!$D$21:$D$24), {0.15;0.05;0.07;0.08})-SUM($H$2,H207,AD207,AZ207,BV207,CR207,DN207,EJ207,FF207)</f>
        <v>3400.4249999999993</v>
      </c>
      <c r="GC207" s="4">
        <f>PARAMETRELER!$D$16</f>
        <v>3400.4249999999993</v>
      </c>
      <c r="GD207" s="4">
        <f t="shared" si="705"/>
        <v>153019.125</v>
      </c>
      <c r="GE207" s="4">
        <f t="shared" si="706"/>
        <v>136017</v>
      </c>
      <c r="GF207" s="4">
        <f t="shared" si="707"/>
        <v>20002.5</v>
      </c>
      <c r="GG207" s="4">
        <f>PARAMETRELER!$D$6</f>
        <v>20002.5</v>
      </c>
      <c r="GH207" s="4">
        <f t="shared" si="708"/>
        <v>0</v>
      </c>
      <c r="GI207" s="4">
        <f>IF(FW207&lt;=PARAMETRELER!$D$6,0,GH207*0.00759)</f>
        <v>0</v>
      </c>
      <c r="GJ207" s="20">
        <f t="shared" si="641"/>
        <v>17002.125</v>
      </c>
      <c r="GK207" s="21">
        <f t="shared" si="642"/>
        <v>4100.5124999999998</v>
      </c>
      <c r="GL207" s="21">
        <f t="shared" si="643"/>
        <v>400.05</v>
      </c>
      <c r="GM207" s="22">
        <f t="shared" si="644"/>
        <v>24503.0625</v>
      </c>
      <c r="GN207" s="44">
        <f t="shared" si="645"/>
        <v>1000.125</v>
      </c>
      <c r="GO207" s="45">
        <f t="shared" si="646"/>
        <v>23502.9375</v>
      </c>
      <c r="GQ207" s="3">
        <v>205</v>
      </c>
      <c r="GR207" s="3" t="str">
        <f t="shared" si="647"/>
        <v xml:space="preserve"> AD SOYAD 205</v>
      </c>
      <c r="GS207" s="4">
        <f t="shared" si="709"/>
        <v>20002.5</v>
      </c>
      <c r="GT207" s="4">
        <f>PARAMETRELER!$D$4</f>
        <v>150018.75</v>
      </c>
      <c r="GU207" s="4">
        <f t="shared" si="710"/>
        <v>2800.3500000000004</v>
      </c>
      <c r="GV207" s="4">
        <f t="shared" si="711"/>
        <v>200.02500000000001</v>
      </c>
      <c r="GW207" s="4">
        <f t="shared" si="712"/>
        <v>17002.125</v>
      </c>
      <c r="GX207" s="4" cm="1">
        <f t="array" ref="GX207">SUMPRODUCT(--(SUM(G207,AC207,AY207,BU207,CQ207,DM207,EI207,FE207,GA207,GW207)&gt;PARAMETRELER!$D$21:$D$24), (SUM(G207,AC207,AY207,BU207,CQ207,DM207,EI207,FE207,GA207,GW207)-PARAMETRELER!$D$21:$D$24), {0.15;0.05;0.07;0.08})-SUM($H$2,H207,AD207,AZ207,BV207,CR207,DN207,EJ207,FF207,GB207)</f>
        <v>3400.4250000000029</v>
      </c>
      <c r="GY207" s="4">
        <f>PARAMETRELER!$D$17</f>
        <v>3400.4250000000029</v>
      </c>
      <c r="GZ207" s="4">
        <f t="shared" si="713"/>
        <v>170021.25</v>
      </c>
      <c r="HA207" s="4">
        <f t="shared" si="714"/>
        <v>153019.125</v>
      </c>
      <c r="HB207" s="4">
        <f t="shared" si="715"/>
        <v>20002.5</v>
      </c>
      <c r="HC207" s="4">
        <f>PARAMETRELER!$D$6</f>
        <v>20002.5</v>
      </c>
      <c r="HD207" s="4">
        <f t="shared" si="716"/>
        <v>0</v>
      </c>
      <c r="HE207" s="4">
        <f>IF(GS207&lt;=PARAMETRELER!$D$6,0,HD207*0.00759)</f>
        <v>0</v>
      </c>
      <c r="HF207" s="20">
        <f t="shared" si="648"/>
        <v>17002.125</v>
      </c>
      <c r="HG207" s="21">
        <f t="shared" si="649"/>
        <v>4100.5124999999998</v>
      </c>
      <c r="HH207" s="21">
        <f t="shared" si="650"/>
        <v>400.05</v>
      </c>
      <c r="HI207" s="22">
        <f t="shared" si="651"/>
        <v>24503.0625</v>
      </c>
      <c r="HJ207" s="44">
        <f t="shared" si="652"/>
        <v>1000.125</v>
      </c>
      <c r="HK207" s="45">
        <f t="shared" si="653"/>
        <v>23502.9375</v>
      </c>
      <c r="HM207" s="3">
        <v>205</v>
      </c>
      <c r="HN207" s="3" t="str">
        <f t="shared" si="654"/>
        <v xml:space="preserve"> AD SOYAD 205</v>
      </c>
      <c r="HO207" s="4">
        <f t="shared" si="717"/>
        <v>20002.5</v>
      </c>
      <c r="HP207" s="4">
        <f>PARAMETRELER!$D$4</f>
        <v>150018.75</v>
      </c>
      <c r="HQ207" s="4">
        <f t="shared" si="718"/>
        <v>2800.3500000000004</v>
      </c>
      <c r="HR207" s="4">
        <f t="shared" si="719"/>
        <v>200.02500000000001</v>
      </c>
      <c r="HS207" s="4">
        <f t="shared" si="720"/>
        <v>17002.125</v>
      </c>
      <c r="HT207" s="4" cm="1">
        <f t="array" ref="HT207">SUMPRODUCT(--(SUM(G207,AC207,AY207,BU207,CQ207,DM207,EI207,FE207,GA207,GW207,HS207)&gt;PARAMETRELER!$D$21:$D$24), (SUM(G207,AC207,AY207,BU207,CQ207,DM207,EI207,FE207,GA207,GW207,HS207)-PARAMETRELER!$D$21:$D$24), {0.15;0.05;0.07;0.08})-SUM($H$2,H207,AD207,AZ207,BV207,CR207,DN207,EJ207,FF207,GB207,GX207)</f>
        <v>3400.4249999999993</v>
      </c>
      <c r="HU207" s="4">
        <f>PARAMETRELER!$D$18</f>
        <v>3400.4249999999993</v>
      </c>
      <c r="HV207" s="4">
        <f t="shared" si="721"/>
        <v>187023.375</v>
      </c>
      <c r="HW207" s="4">
        <f t="shared" si="722"/>
        <v>170021.25</v>
      </c>
      <c r="HX207" s="4">
        <f t="shared" si="723"/>
        <v>20002.5</v>
      </c>
      <c r="HY207" s="4">
        <f>PARAMETRELER!$D$6</f>
        <v>20002.5</v>
      </c>
      <c r="HZ207" s="4">
        <f t="shared" si="724"/>
        <v>0</v>
      </c>
      <c r="IA207" s="4">
        <f>IF(HO207&lt;=PARAMETRELER!$D$6,0,HZ207*0.00759)</f>
        <v>0</v>
      </c>
      <c r="IB207" s="20">
        <f t="shared" si="655"/>
        <v>17002.125</v>
      </c>
      <c r="IC207" s="21">
        <f t="shared" si="656"/>
        <v>4100.5124999999998</v>
      </c>
      <c r="ID207" s="21">
        <f t="shared" si="657"/>
        <v>400.05</v>
      </c>
      <c r="IE207" s="22">
        <f t="shared" si="658"/>
        <v>24503.0625</v>
      </c>
      <c r="IF207" s="44">
        <f t="shared" si="659"/>
        <v>1000.125</v>
      </c>
      <c r="IG207" s="45">
        <f t="shared" si="660"/>
        <v>23502.9375</v>
      </c>
      <c r="II207" s="3">
        <v>205</v>
      </c>
      <c r="IJ207" s="3" t="str">
        <f t="shared" si="661"/>
        <v xml:space="preserve"> AD SOYAD 205</v>
      </c>
      <c r="IK207" s="4">
        <f t="shared" si="725"/>
        <v>20002.5</v>
      </c>
      <c r="IL207" s="4">
        <f>PARAMETRELER!$D$4</f>
        <v>150018.75</v>
      </c>
      <c r="IM207" s="4">
        <f t="shared" si="726"/>
        <v>2800.3500000000004</v>
      </c>
      <c r="IN207" s="4">
        <f t="shared" si="727"/>
        <v>200.02500000000001</v>
      </c>
      <c r="IO207" s="4">
        <f t="shared" si="728"/>
        <v>17002.125</v>
      </c>
      <c r="IP207" s="4" cm="1">
        <f t="array" ref="IP207">SUMPRODUCT(--(SUM(G207,AC207,AY207,BU207,CQ207,DM207,EI207,FE207,GA207,GW207,HS207,IO207)&gt;PARAMETRELER!$D$21:$D$24), (SUM(G207,AC207,AY207,BU207,CQ207,DM207,EI207,FE207,GA207,GW207,HS207,IO207)-PARAMETRELER!$D$21:$D$24), {0.15;0.05;0.07;0.08})-SUM($H$2,H207,AD207,AZ207,BV207,CR207,DN207,EJ207,FF207,GB207,GX207,HT207)</f>
        <v>3400.4249999999993</v>
      </c>
      <c r="IQ207" s="4">
        <f>PARAMETRELER!$D$19</f>
        <v>3400.4249999999993</v>
      </c>
      <c r="IR207" s="4">
        <f t="shared" si="729"/>
        <v>204025.5</v>
      </c>
      <c r="IS207" s="4">
        <f t="shared" si="730"/>
        <v>187023.375</v>
      </c>
      <c r="IT207" s="4">
        <f t="shared" si="731"/>
        <v>20002.5</v>
      </c>
      <c r="IU207" s="4">
        <f>PARAMETRELER!$D$6</f>
        <v>20002.5</v>
      </c>
      <c r="IV207" s="4">
        <f t="shared" si="732"/>
        <v>0</v>
      </c>
      <c r="IW207" s="4">
        <f>IF(IK207&lt;=PARAMETRELER!$D$6,0,IV207*0.00759)</f>
        <v>0</v>
      </c>
      <c r="IX207" s="20">
        <f t="shared" si="662"/>
        <v>17002.125</v>
      </c>
      <c r="IY207" s="21">
        <f t="shared" si="663"/>
        <v>4100.5124999999998</v>
      </c>
      <c r="IZ207" s="21">
        <f t="shared" si="664"/>
        <v>400.05</v>
      </c>
      <c r="JA207" s="22">
        <f t="shared" si="665"/>
        <v>24503.0625</v>
      </c>
      <c r="JB207" s="44">
        <f t="shared" si="666"/>
        <v>1000.125</v>
      </c>
      <c r="JC207" s="45">
        <f t="shared" si="667"/>
        <v>23502.9375</v>
      </c>
    </row>
    <row r="208" spans="1:263" ht="15.6" x14ac:dyDescent="0.3">
      <c r="A208" s="2">
        <v>206</v>
      </c>
      <c r="B208" s="2" t="str">
        <f>'YILLIK MALİYET RAPORU'!B208</f>
        <v xml:space="preserve"> AD SOYAD 206</v>
      </c>
      <c r="C208" s="7">
        <f>'YILLIK MALİYET RAPORU'!C208</f>
        <v>20002.5</v>
      </c>
      <c r="D208" s="11">
        <f>PARAMETRELER!$D$4</f>
        <v>150018.75</v>
      </c>
      <c r="E208" s="7">
        <f t="shared" si="668"/>
        <v>2800.3500000000004</v>
      </c>
      <c r="F208" s="7">
        <f t="shared" si="669"/>
        <v>200.02500000000001</v>
      </c>
      <c r="G208" s="7">
        <f t="shared" si="670"/>
        <v>17002.125</v>
      </c>
      <c r="H208" s="7" cm="1">
        <f t="array" ref="H208">SUMPRODUCT(--(SUM(G208:G208)&gt;PARAMETRELER!$D$21:$D$24), (SUM(G208:G208)-PARAMETRELER!$D$21:$D$24), {0.15;0.05;0.07;0.08})-SUM($H$2:$H$2)</f>
        <v>2550.3187499999999</v>
      </c>
      <c r="I208" s="7">
        <f>PARAMETRELER!$D$8</f>
        <v>2550.3187499999999</v>
      </c>
      <c r="J208" s="7">
        <f t="shared" si="556"/>
        <v>17002.125</v>
      </c>
      <c r="K208" s="7">
        <v>0</v>
      </c>
      <c r="L208" s="7">
        <f t="shared" si="671"/>
        <v>20002.5</v>
      </c>
      <c r="M208" s="5">
        <f>PARAMETRELER!$D$6</f>
        <v>20002.5</v>
      </c>
      <c r="N208" s="7">
        <f t="shared" si="679"/>
        <v>0</v>
      </c>
      <c r="O208" s="7">
        <f>IF(C208&lt;=PARAMETRELER!$D$6,0,N208*0.00759)</f>
        <v>0</v>
      </c>
      <c r="P208" s="20">
        <f t="shared" si="672"/>
        <v>17002.125</v>
      </c>
      <c r="Q208" s="21">
        <f t="shared" si="673"/>
        <v>4100.5124999999998</v>
      </c>
      <c r="R208" s="21">
        <f t="shared" si="674"/>
        <v>400.05</v>
      </c>
      <c r="S208" s="20">
        <f t="shared" si="675"/>
        <v>24503.0625</v>
      </c>
      <c r="T208" s="44">
        <f t="shared" si="676"/>
        <v>1000.125</v>
      </c>
      <c r="U208" s="45">
        <f t="shared" si="557"/>
        <v>23502.9375</v>
      </c>
      <c r="W208" s="2">
        <v>206</v>
      </c>
      <c r="X208" s="2" t="str">
        <f t="shared" si="677"/>
        <v xml:space="preserve"> AD SOYAD 206</v>
      </c>
      <c r="Y208" s="7">
        <f t="shared" si="678"/>
        <v>20002.5</v>
      </c>
      <c r="Z208" s="11">
        <f>PARAMETRELER!$D$4</f>
        <v>150018.75</v>
      </c>
      <c r="AA208" s="7">
        <f t="shared" si="558"/>
        <v>2800.3500000000004</v>
      </c>
      <c r="AB208" s="7">
        <f t="shared" si="559"/>
        <v>200.02500000000001</v>
      </c>
      <c r="AC208" s="7">
        <f t="shared" si="560"/>
        <v>17002.125</v>
      </c>
      <c r="AD208" s="7" cm="1">
        <f t="array" ref="AD208">SUMPRODUCT(--(SUM(G208,AC208)&gt;PARAMETRELER!$D$21:$D$24), (SUM(G208,AC208)-PARAMETRELER!$D$21:$D$24), {0.15;0.05;0.07;0.08})-SUM($H$2,H208)</f>
        <v>2550.3187499999999</v>
      </c>
      <c r="AE208" s="7">
        <f>PARAMETRELER!$D$9</f>
        <v>2550.3187499999999</v>
      </c>
      <c r="AF208" s="7">
        <f t="shared" si="561"/>
        <v>34004.25</v>
      </c>
      <c r="AG208" s="7">
        <f t="shared" si="562"/>
        <v>17002.125</v>
      </c>
      <c r="AH208" s="7">
        <f t="shared" si="563"/>
        <v>20002.5</v>
      </c>
      <c r="AI208" s="5">
        <f>PARAMETRELER!$D$6</f>
        <v>20002.5</v>
      </c>
      <c r="AJ208" s="7">
        <f t="shared" si="680"/>
        <v>0</v>
      </c>
      <c r="AK208" s="7">
        <f>IF(Y208&lt;=PARAMETRELER!$D$6,0,AJ208*0.00759)</f>
        <v>0</v>
      </c>
      <c r="AL208" s="20">
        <f t="shared" si="564"/>
        <v>17002.125</v>
      </c>
      <c r="AM208" s="21">
        <f t="shared" si="565"/>
        <v>4100.5124999999998</v>
      </c>
      <c r="AN208" s="21">
        <f t="shared" si="566"/>
        <v>400.05</v>
      </c>
      <c r="AO208" s="20">
        <f t="shared" si="567"/>
        <v>24503.0625</v>
      </c>
      <c r="AP208" s="44">
        <f t="shared" si="568"/>
        <v>1000.125</v>
      </c>
      <c r="AQ208" s="45">
        <f t="shared" si="569"/>
        <v>23502.9375</v>
      </c>
      <c r="AS208" s="2">
        <v>206</v>
      </c>
      <c r="AT208" s="2" t="str">
        <f t="shared" si="570"/>
        <v xml:space="preserve"> AD SOYAD 206</v>
      </c>
      <c r="AU208" s="7">
        <f t="shared" si="571"/>
        <v>20002.5</v>
      </c>
      <c r="AV208" s="11">
        <f>PARAMETRELER!$D$4</f>
        <v>150018.75</v>
      </c>
      <c r="AW208" s="7">
        <f t="shared" si="572"/>
        <v>2800.3500000000004</v>
      </c>
      <c r="AX208" s="7">
        <f t="shared" si="573"/>
        <v>200.02500000000001</v>
      </c>
      <c r="AY208" s="7">
        <f t="shared" si="574"/>
        <v>17002.125</v>
      </c>
      <c r="AZ208" s="7" cm="1">
        <f t="array" ref="AZ208">SUMPRODUCT(--(SUM(G208,AC208,AY208)&gt;PARAMETRELER!$D$21:$D$24), (SUM(G208,AC208,AY208)-PARAMETRELER!$D$21:$D$24), {0.15;0.05;0.07;0.08})-SUM($H$2,H208,AD208)</f>
        <v>2550.3187499999995</v>
      </c>
      <c r="BA208" s="7">
        <f>PARAMETRELER!$D$10</f>
        <v>2550.3187499999995</v>
      </c>
      <c r="BB208" s="7">
        <f t="shared" si="575"/>
        <v>51006.375</v>
      </c>
      <c r="BC208" s="7">
        <f t="shared" si="576"/>
        <v>34004.25</v>
      </c>
      <c r="BD208" s="7">
        <f t="shared" si="577"/>
        <v>20002.5</v>
      </c>
      <c r="BE208" s="5">
        <f>PARAMETRELER!$D$6</f>
        <v>20002.5</v>
      </c>
      <c r="BF208" s="7">
        <f t="shared" si="681"/>
        <v>0</v>
      </c>
      <c r="BG208" s="7">
        <f>IF(AU208&lt;=PARAMETRELER!$D$6,0,BF208*0.00759)</f>
        <v>0</v>
      </c>
      <c r="BH208" s="20">
        <f t="shared" si="578"/>
        <v>17002.125</v>
      </c>
      <c r="BI208" s="21">
        <f t="shared" si="579"/>
        <v>4100.5124999999998</v>
      </c>
      <c r="BJ208" s="21">
        <f t="shared" si="580"/>
        <v>400.05</v>
      </c>
      <c r="BK208" s="20">
        <f t="shared" si="581"/>
        <v>24503.0625</v>
      </c>
      <c r="BL208" s="44">
        <f t="shared" si="582"/>
        <v>1000.125</v>
      </c>
      <c r="BM208" s="45">
        <f t="shared" si="583"/>
        <v>23502.9375</v>
      </c>
      <c r="BO208" s="2">
        <v>206</v>
      </c>
      <c r="BP208" s="2" t="str">
        <f t="shared" si="584"/>
        <v xml:space="preserve"> AD SOYAD 206</v>
      </c>
      <c r="BQ208" s="7">
        <f t="shared" si="585"/>
        <v>20002.5</v>
      </c>
      <c r="BR208" s="11">
        <f>PARAMETRELER!$D$4</f>
        <v>150018.75</v>
      </c>
      <c r="BS208" s="7">
        <f t="shared" si="586"/>
        <v>2800.3500000000004</v>
      </c>
      <c r="BT208" s="7">
        <f t="shared" si="587"/>
        <v>200.02500000000001</v>
      </c>
      <c r="BU208" s="7">
        <f t="shared" si="588"/>
        <v>17002.125</v>
      </c>
      <c r="BV208" s="7" cm="1">
        <f t="array" ref="BV208">SUMPRODUCT(--(SUM(G208,AC208,AY208,BU208)&gt;PARAMETRELER!$D$21:$D$24), (SUM(G208,AC208,AY208,BU208)-PARAMETRELER!$D$21:$D$24), {0.15;0.05;0.07;0.08})-SUM($H$2,H208,AD208,AZ208)</f>
        <v>2550.3187500000004</v>
      </c>
      <c r="BW208" s="7">
        <f>PARAMETRELER!$D$11</f>
        <v>2550.3187500000004</v>
      </c>
      <c r="BX208" s="7">
        <f t="shared" si="589"/>
        <v>68008.5</v>
      </c>
      <c r="BY208" s="7">
        <f t="shared" si="590"/>
        <v>51006.375</v>
      </c>
      <c r="BZ208" s="7">
        <f t="shared" si="591"/>
        <v>20002.5</v>
      </c>
      <c r="CA208" s="5">
        <f>PARAMETRELER!$D$6</f>
        <v>20002.5</v>
      </c>
      <c r="CB208" s="7">
        <f t="shared" si="682"/>
        <v>0</v>
      </c>
      <c r="CC208" s="7">
        <f>IF(BQ208&lt;=PARAMETRELER!$D$6,0,CB208*0.00759)</f>
        <v>0</v>
      </c>
      <c r="CD208" s="20">
        <f t="shared" si="592"/>
        <v>17002.125</v>
      </c>
      <c r="CE208" s="21">
        <f t="shared" si="593"/>
        <v>4100.5124999999998</v>
      </c>
      <c r="CF208" s="21">
        <f t="shared" si="594"/>
        <v>400.05</v>
      </c>
      <c r="CG208" s="20">
        <f t="shared" si="595"/>
        <v>24503.0625</v>
      </c>
      <c r="CH208" s="44">
        <f t="shared" si="596"/>
        <v>1000.125</v>
      </c>
      <c r="CI208" s="45">
        <f t="shared" si="597"/>
        <v>23502.9375</v>
      </c>
      <c r="CK208" s="2">
        <v>206</v>
      </c>
      <c r="CL208" s="2" t="str">
        <f t="shared" si="598"/>
        <v xml:space="preserve"> AD SOYAD 206</v>
      </c>
      <c r="CM208" s="7">
        <f t="shared" si="599"/>
        <v>20002.5</v>
      </c>
      <c r="CN208" s="11">
        <f>PARAMETRELER!$D$4</f>
        <v>150018.75</v>
      </c>
      <c r="CO208" s="7">
        <f t="shared" si="600"/>
        <v>2800.3500000000004</v>
      </c>
      <c r="CP208" s="7">
        <f t="shared" si="601"/>
        <v>200.02500000000001</v>
      </c>
      <c r="CQ208" s="7">
        <f t="shared" si="602"/>
        <v>17002.125</v>
      </c>
      <c r="CR208" s="7" cm="1">
        <f t="array" ref="CR208">SUMPRODUCT(--(SUM(G208,AC208,AY208,BU208,CQ208)&gt;PARAMETRELER!$D$21:$D$24), (SUM(G208,AC208,AY208,BU208,CQ208)-PARAMETRELER!$D$21:$D$24), {0.15;0.05;0.07;0.08})-SUM($H$2,H208,AD208,AZ208,BV208)</f>
        <v>2550.3187500000004</v>
      </c>
      <c r="CS208" s="7">
        <f>PARAMETRELER!$D$12</f>
        <v>2550.3187500000004</v>
      </c>
      <c r="CT208" s="7">
        <f t="shared" si="603"/>
        <v>85010.625</v>
      </c>
      <c r="CU208" s="7">
        <f t="shared" si="604"/>
        <v>68008.5</v>
      </c>
      <c r="CV208" s="7">
        <f t="shared" si="605"/>
        <v>20002.5</v>
      </c>
      <c r="CW208" s="5">
        <f>PARAMETRELER!$D$6</f>
        <v>20002.5</v>
      </c>
      <c r="CX208" s="7">
        <f t="shared" si="683"/>
        <v>0</v>
      </c>
      <c r="CY208" s="7">
        <f>IF(CM208&lt;=PARAMETRELER!$D$6,0,CX208*0.00759)</f>
        <v>0</v>
      </c>
      <c r="CZ208" s="20">
        <f t="shared" si="606"/>
        <v>17002.125</v>
      </c>
      <c r="DA208" s="21">
        <f t="shared" si="607"/>
        <v>4100.5124999999998</v>
      </c>
      <c r="DB208" s="21">
        <f t="shared" si="608"/>
        <v>400.05</v>
      </c>
      <c r="DC208" s="20">
        <f t="shared" si="609"/>
        <v>24503.0625</v>
      </c>
      <c r="DD208" s="44">
        <f t="shared" si="610"/>
        <v>1000.125</v>
      </c>
      <c r="DE208" s="45">
        <f t="shared" si="611"/>
        <v>23502.9375</v>
      </c>
      <c r="DG208" s="2">
        <v>206</v>
      </c>
      <c r="DH208" s="2" t="str">
        <f t="shared" si="612"/>
        <v xml:space="preserve"> AD SOYAD 206</v>
      </c>
      <c r="DI208" s="7">
        <f t="shared" si="613"/>
        <v>20002.5</v>
      </c>
      <c r="DJ208" s="11">
        <f>PARAMETRELER!$D$4</f>
        <v>150018.75</v>
      </c>
      <c r="DK208" s="7">
        <f t="shared" si="614"/>
        <v>2800.3500000000004</v>
      </c>
      <c r="DL208" s="7">
        <f t="shared" si="615"/>
        <v>200.02500000000001</v>
      </c>
      <c r="DM208" s="7">
        <f t="shared" si="616"/>
        <v>17002.125</v>
      </c>
      <c r="DN208" s="7" cm="1">
        <f t="array" ref="DN208">SUMPRODUCT(--(SUM(G208,AC208,AY208,BU208,CQ208,DM208)&gt;PARAMETRELER!$D$21:$D$24), (SUM(G208,AC208,AY208,BU208,CQ208,DM208)-PARAMETRELER!$D$21:$D$24), {0.15;0.05;0.07;0.08})-SUM($H$2,H208,AD208,AZ208,BV208,CR208)</f>
        <v>2550.3187499999985</v>
      </c>
      <c r="DO208" s="7">
        <f>PARAMETRELER!$D$13</f>
        <v>2550.3187499999985</v>
      </c>
      <c r="DP208" s="7">
        <f t="shared" si="617"/>
        <v>102012.75</v>
      </c>
      <c r="DQ208" s="7">
        <f t="shared" si="618"/>
        <v>85010.625</v>
      </c>
      <c r="DR208" s="7">
        <f t="shared" si="619"/>
        <v>20002.5</v>
      </c>
      <c r="DS208" s="5">
        <f>PARAMETRELER!$D$6</f>
        <v>20002.5</v>
      </c>
      <c r="DT208" s="7">
        <f t="shared" si="684"/>
        <v>0</v>
      </c>
      <c r="DU208" s="7">
        <f>IF(DI208&lt;=PARAMETRELER!$D$6,0,DT208*0.00759)</f>
        <v>0</v>
      </c>
      <c r="DV208" s="20">
        <f t="shared" si="620"/>
        <v>17002.125</v>
      </c>
      <c r="DW208" s="21">
        <f t="shared" si="621"/>
        <v>4100.5124999999998</v>
      </c>
      <c r="DX208" s="21">
        <f t="shared" si="622"/>
        <v>400.05</v>
      </c>
      <c r="DY208" s="20">
        <f t="shared" si="623"/>
        <v>24503.0625</v>
      </c>
      <c r="DZ208" s="44">
        <f t="shared" si="624"/>
        <v>1000.125</v>
      </c>
      <c r="EA208" s="45">
        <f t="shared" si="625"/>
        <v>23502.9375</v>
      </c>
      <c r="EC208" s="2">
        <v>206</v>
      </c>
      <c r="ED208" s="2" t="str">
        <f t="shared" si="626"/>
        <v xml:space="preserve"> AD SOYAD 206</v>
      </c>
      <c r="EE208" s="7">
        <f t="shared" si="685"/>
        <v>20002.5</v>
      </c>
      <c r="EF208" s="11">
        <f>PARAMETRELER!$D$4</f>
        <v>150018.75</v>
      </c>
      <c r="EG208" s="7">
        <f t="shared" si="686"/>
        <v>2800.3500000000004</v>
      </c>
      <c r="EH208" s="7">
        <f t="shared" si="687"/>
        <v>200.02500000000001</v>
      </c>
      <c r="EI208" s="7">
        <f t="shared" si="688"/>
        <v>17002.125</v>
      </c>
      <c r="EJ208" s="7" cm="1">
        <f t="array" ref="EJ208">SUMPRODUCT(--(SUM(G208,AC208,AY208,BU208,CQ208,DM208,EI208)&gt;PARAMETRELER!$D$21:$D$24), (SUM(G208,AC208,AY208,BU208,CQ208,DM208,EI208)-PARAMETRELER!$D$21:$D$24), {0.15;0.05;0.07;0.08})-SUM($H$2,H208,AD208,AZ208,BV208,CR208,DN208)</f>
        <v>3001.0625000000036</v>
      </c>
      <c r="EK208" s="7">
        <f>PARAMETRELER!$D$14</f>
        <v>3001.0625000000036</v>
      </c>
      <c r="EL208" s="7">
        <f t="shared" si="689"/>
        <v>119014.875</v>
      </c>
      <c r="EM208" s="7">
        <f t="shared" si="690"/>
        <v>102012.75</v>
      </c>
      <c r="EN208" s="7">
        <f t="shared" si="691"/>
        <v>20002.5</v>
      </c>
      <c r="EO208" s="5">
        <f>PARAMETRELER!$D$6</f>
        <v>20002.5</v>
      </c>
      <c r="EP208" s="7">
        <f t="shared" si="692"/>
        <v>0</v>
      </c>
      <c r="EQ208" s="7">
        <f>IF(EE208&lt;=PARAMETRELER!$D$6,0,EP208*0.00759)</f>
        <v>0</v>
      </c>
      <c r="ER208" s="20">
        <f t="shared" si="627"/>
        <v>17002.125</v>
      </c>
      <c r="ES208" s="21">
        <f t="shared" si="628"/>
        <v>4100.5124999999998</v>
      </c>
      <c r="ET208" s="21">
        <f t="shared" si="629"/>
        <v>400.05</v>
      </c>
      <c r="EU208" s="20">
        <f t="shared" si="630"/>
        <v>24503.0625</v>
      </c>
      <c r="EV208" s="44">
        <f t="shared" si="631"/>
        <v>1000.125</v>
      </c>
      <c r="EW208" s="45">
        <f t="shared" si="632"/>
        <v>23502.9375</v>
      </c>
      <c r="EY208" s="2">
        <v>206</v>
      </c>
      <c r="EZ208" s="2" t="str">
        <f t="shared" si="633"/>
        <v xml:space="preserve"> AD SOYAD 206</v>
      </c>
      <c r="FA208" s="7">
        <f t="shared" si="693"/>
        <v>20002.5</v>
      </c>
      <c r="FB208" s="11">
        <f>PARAMETRELER!$D$4</f>
        <v>150018.75</v>
      </c>
      <c r="FC208" s="7">
        <f t="shared" si="694"/>
        <v>2800.3500000000004</v>
      </c>
      <c r="FD208" s="7">
        <f t="shared" si="695"/>
        <v>200.02500000000001</v>
      </c>
      <c r="FE208" s="7">
        <f t="shared" si="696"/>
        <v>17002.125</v>
      </c>
      <c r="FF208" s="7" cm="1">
        <f t="array" ref="FF208">SUMPRODUCT(--(SUM(G208,AC208,AY208,BU208,CQ208,DM208,EI208,FE208)&gt;PARAMETRELER!$D$21:$D$24), (SUM(G208,AC208,AY208,BU208,CQ208,DM208,EI208,FE208)-PARAMETRELER!$D$21:$D$24), {0.15;0.05;0.07;0.08})-SUM($H$2,H208,AD208,AZ208,BV208,CR208,DN208,EJ208)</f>
        <v>3400.4249999999956</v>
      </c>
      <c r="FG208" s="7">
        <f>PARAMETRELER!$D$15</f>
        <v>3400.4249999999956</v>
      </c>
      <c r="FH208" s="7">
        <f t="shared" si="697"/>
        <v>136017</v>
      </c>
      <c r="FI208" s="7">
        <f t="shared" si="698"/>
        <v>119014.875</v>
      </c>
      <c r="FJ208" s="7">
        <f t="shared" si="699"/>
        <v>20002.5</v>
      </c>
      <c r="FK208" s="5">
        <f>PARAMETRELER!$D$6</f>
        <v>20002.5</v>
      </c>
      <c r="FL208" s="7">
        <f t="shared" si="700"/>
        <v>0</v>
      </c>
      <c r="FM208" s="7">
        <f>IF(FA208&lt;=PARAMETRELER!$D$6,0,FL208*0.00759)</f>
        <v>0</v>
      </c>
      <c r="FN208" s="20">
        <f t="shared" si="634"/>
        <v>17002.125</v>
      </c>
      <c r="FO208" s="21">
        <f t="shared" si="635"/>
        <v>4100.5124999999998</v>
      </c>
      <c r="FP208" s="21">
        <f t="shared" si="636"/>
        <v>400.05</v>
      </c>
      <c r="FQ208" s="20">
        <f t="shared" si="637"/>
        <v>24503.0625</v>
      </c>
      <c r="FR208" s="44">
        <f t="shared" si="638"/>
        <v>1000.125</v>
      </c>
      <c r="FS208" s="45">
        <f t="shared" si="639"/>
        <v>23502.9375</v>
      </c>
      <c r="FU208" s="2">
        <v>206</v>
      </c>
      <c r="FV208" s="2" t="str">
        <f t="shared" si="640"/>
        <v xml:space="preserve"> AD SOYAD 206</v>
      </c>
      <c r="FW208" s="7">
        <f t="shared" si="701"/>
        <v>20002.5</v>
      </c>
      <c r="FX208" s="11">
        <f>PARAMETRELER!$D$4</f>
        <v>150018.75</v>
      </c>
      <c r="FY208" s="7">
        <f t="shared" si="702"/>
        <v>2800.3500000000004</v>
      </c>
      <c r="FZ208" s="7">
        <f t="shared" si="703"/>
        <v>200.02500000000001</v>
      </c>
      <c r="GA208" s="7">
        <f t="shared" si="704"/>
        <v>17002.125</v>
      </c>
      <c r="GB208" s="7" cm="1">
        <f t="array" ref="GB208">SUMPRODUCT(--(SUM(G208,AC208,AY208,BU208,CQ208,DM208,EI208,FE208,GA208)&gt;PARAMETRELER!$D$21:$D$24), (SUM(G208,AC208,AY208,BU208,CQ208,DM208,EI208,FE208,GA208)-PARAMETRELER!$D$21:$D$24), {0.15;0.05;0.07;0.08})-SUM($H$2,H208,AD208,AZ208,BV208,CR208,DN208,EJ208,FF208)</f>
        <v>3400.4249999999993</v>
      </c>
      <c r="GC208" s="7">
        <f>PARAMETRELER!$D$16</f>
        <v>3400.4249999999993</v>
      </c>
      <c r="GD208" s="7">
        <f t="shared" si="705"/>
        <v>153019.125</v>
      </c>
      <c r="GE208" s="7">
        <f t="shared" si="706"/>
        <v>136017</v>
      </c>
      <c r="GF208" s="7">
        <f t="shared" si="707"/>
        <v>20002.5</v>
      </c>
      <c r="GG208" s="5">
        <f>PARAMETRELER!$D$6</f>
        <v>20002.5</v>
      </c>
      <c r="GH208" s="7">
        <f t="shared" si="708"/>
        <v>0</v>
      </c>
      <c r="GI208" s="7">
        <f>IF(FW208&lt;=PARAMETRELER!$D$6,0,GH208*0.00759)</f>
        <v>0</v>
      </c>
      <c r="GJ208" s="20">
        <f t="shared" si="641"/>
        <v>17002.125</v>
      </c>
      <c r="GK208" s="21">
        <f t="shared" si="642"/>
        <v>4100.5124999999998</v>
      </c>
      <c r="GL208" s="21">
        <f t="shared" si="643"/>
        <v>400.05</v>
      </c>
      <c r="GM208" s="20">
        <f t="shared" si="644"/>
        <v>24503.0625</v>
      </c>
      <c r="GN208" s="44">
        <f t="shared" si="645"/>
        <v>1000.125</v>
      </c>
      <c r="GO208" s="45">
        <f t="shared" si="646"/>
        <v>23502.9375</v>
      </c>
      <c r="GQ208" s="2">
        <v>206</v>
      </c>
      <c r="GR208" s="2" t="str">
        <f t="shared" si="647"/>
        <v xml:space="preserve"> AD SOYAD 206</v>
      </c>
      <c r="GS208" s="7">
        <f t="shared" si="709"/>
        <v>20002.5</v>
      </c>
      <c r="GT208" s="11">
        <f>PARAMETRELER!$D$4</f>
        <v>150018.75</v>
      </c>
      <c r="GU208" s="7">
        <f t="shared" si="710"/>
        <v>2800.3500000000004</v>
      </c>
      <c r="GV208" s="7">
        <f t="shared" si="711"/>
        <v>200.02500000000001</v>
      </c>
      <c r="GW208" s="7">
        <f t="shared" si="712"/>
        <v>17002.125</v>
      </c>
      <c r="GX208" s="7" cm="1">
        <f t="array" ref="GX208">SUMPRODUCT(--(SUM(G208,AC208,AY208,BU208,CQ208,DM208,EI208,FE208,GA208,GW208)&gt;PARAMETRELER!$D$21:$D$24), (SUM(G208,AC208,AY208,BU208,CQ208,DM208,EI208,FE208,GA208,GW208)-PARAMETRELER!$D$21:$D$24), {0.15;0.05;0.07;0.08})-SUM($H$2,H208,AD208,AZ208,BV208,CR208,DN208,EJ208,FF208,GB208)</f>
        <v>3400.4250000000029</v>
      </c>
      <c r="GY208" s="7">
        <f>PARAMETRELER!$D$17</f>
        <v>3400.4250000000029</v>
      </c>
      <c r="GZ208" s="7">
        <f t="shared" si="713"/>
        <v>170021.25</v>
      </c>
      <c r="HA208" s="7">
        <f t="shared" si="714"/>
        <v>153019.125</v>
      </c>
      <c r="HB208" s="7">
        <f t="shared" si="715"/>
        <v>20002.5</v>
      </c>
      <c r="HC208" s="5">
        <f>PARAMETRELER!$D$6</f>
        <v>20002.5</v>
      </c>
      <c r="HD208" s="7">
        <f t="shared" si="716"/>
        <v>0</v>
      </c>
      <c r="HE208" s="7">
        <f>IF(GS208&lt;=PARAMETRELER!$D$6,0,HD208*0.00759)</f>
        <v>0</v>
      </c>
      <c r="HF208" s="20">
        <f t="shared" si="648"/>
        <v>17002.125</v>
      </c>
      <c r="HG208" s="21">
        <f t="shared" si="649"/>
        <v>4100.5124999999998</v>
      </c>
      <c r="HH208" s="21">
        <f t="shared" si="650"/>
        <v>400.05</v>
      </c>
      <c r="HI208" s="20">
        <f t="shared" si="651"/>
        <v>24503.0625</v>
      </c>
      <c r="HJ208" s="44">
        <f t="shared" si="652"/>
        <v>1000.125</v>
      </c>
      <c r="HK208" s="45">
        <f t="shared" si="653"/>
        <v>23502.9375</v>
      </c>
      <c r="HM208" s="2">
        <v>206</v>
      </c>
      <c r="HN208" s="2" t="str">
        <f t="shared" si="654"/>
        <v xml:space="preserve"> AD SOYAD 206</v>
      </c>
      <c r="HO208" s="7">
        <f t="shared" si="717"/>
        <v>20002.5</v>
      </c>
      <c r="HP208" s="11">
        <f>PARAMETRELER!$D$4</f>
        <v>150018.75</v>
      </c>
      <c r="HQ208" s="7">
        <f t="shared" si="718"/>
        <v>2800.3500000000004</v>
      </c>
      <c r="HR208" s="7">
        <f t="shared" si="719"/>
        <v>200.02500000000001</v>
      </c>
      <c r="HS208" s="7">
        <f t="shared" si="720"/>
        <v>17002.125</v>
      </c>
      <c r="HT208" s="7" cm="1">
        <f t="array" ref="HT208">SUMPRODUCT(--(SUM(G208,AC208,AY208,BU208,CQ208,DM208,EI208,FE208,GA208,GW208,HS208)&gt;PARAMETRELER!$D$21:$D$24), (SUM(G208,AC208,AY208,BU208,CQ208,DM208,EI208,FE208,GA208,GW208,HS208)-PARAMETRELER!$D$21:$D$24), {0.15;0.05;0.07;0.08})-SUM($H$2,H208,AD208,AZ208,BV208,CR208,DN208,EJ208,FF208,GB208,GX208)</f>
        <v>3400.4249999999993</v>
      </c>
      <c r="HU208" s="7">
        <f>PARAMETRELER!$D$18</f>
        <v>3400.4249999999993</v>
      </c>
      <c r="HV208" s="7">
        <f t="shared" si="721"/>
        <v>187023.375</v>
      </c>
      <c r="HW208" s="7">
        <f t="shared" si="722"/>
        <v>170021.25</v>
      </c>
      <c r="HX208" s="7">
        <f t="shared" si="723"/>
        <v>20002.5</v>
      </c>
      <c r="HY208" s="5">
        <f>PARAMETRELER!$D$6</f>
        <v>20002.5</v>
      </c>
      <c r="HZ208" s="7">
        <f t="shared" si="724"/>
        <v>0</v>
      </c>
      <c r="IA208" s="7">
        <f>IF(HO208&lt;=PARAMETRELER!$D$6,0,HZ208*0.00759)</f>
        <v>0</v>
      </c>
      <c r="IB208" s="20">
        <f t="shared" si="655"/>
        <v>17002.125</v>
      </c>
      <c r="IC208" s="21">
        <f t="shared" si="656"/>
        <v>4100.5124999999998</v>
      </c>
      <c r="ID208" s="21">
        <f t="shared" si="657"/>
        <v>400.05</v>
      </c>
      <c r="IE208" s="20">
        <f t="shared" si="658"/>
        <v>24503.0625</v>
      </c>
      <c r="IF208" s="44">
        <f t="shared" si="659"/>
        <v>1000.125</v>
      </c>
      <c r="IG208" s="45">
        <f t="shared" si="660"/>
        <v>23502.9375</v>
      </c>
      <c r="II208" s="2">
        <v>206</v>
      </c>
      <c r="IJ208" s="2" t="str">
        <f t="shared" si="661"/>
        <v xml:space="preserve"> AD SOYAD 206</v>
      </c>
      <c r="IK208" s="7">
        <f t="shared" si="725"/>
        <v>20002.5</v>
      </c>
      <c r="IL208" s="11">
        <f>PARAMETRELER!$D$4</f>
        <v>150018.75</v>
      </c>
      <c r="IM208" s="7">
        <f t="shared" si="726"/>
        <v>2800.3500000000004</v>
      </c>
      <c r="IN208" s="7">
        <f t="shared" si="727"/>
        <v>200.02500000000001</v>
      </c>
      <c r="IO208" s="7">
        <f t="shared" si="728"/>
        <v>17002.125</v>
      </c>
      <c r="IP208" s="7" cm="1">
        <f t="array" ref="IP208">SUMPRODUCT(--(SUM(G208,AC208,AY208,BU208,CQ208,DM208,EI208,FE208,GA208,GW208,HS208,IO208)&gt;PARAMETRELER!$D$21:$D$24), (SUM(G208,AC208,AY208,BU208,CQ208,DM208,EI208,FE208,GA208,GW208,HS208,IO208)-PARAMETRELER!$D$21:$D$24), {0.15;0.05;0.07;0.08})-SUM($H$2,H208,AD208,AZ208,BV208,CR208,DN208,EJ208,FF208,GB208,GX208,HT208)</f>
        <v>3400.4249999999993</v>
      </c>
      <c r="IQ208" s="7">
        <f>PARAMETRELER!$D$19</f>
        <v>3400.4249999999993</v>
      </c>
      <c r="IR208" s="7">
        <f t="shared" si="729"/>
        <v>204025.5</v>
      </c>
      <c r="IS208" s="7">
        <f t="shared" si="730"/>
        <v>187023.375</v>
      </c>
      <c r="IT208" s="7">
        <f t="shared" si="731"/>
        <v>20002.5</v>
      </c>
      <c r="IU208" s="5">
        <f>PARAMETRELER!$D$6</f>
        <v>20002.5</v>
      </c>
      <c r="IV208" s="7">
        <f t="shared" si="732"/>
        <v>0</v>
      </c>
      <c r="IW208" s="7">
        <f>IF(IK208&lt;=PARAMETRELER!$D$6,0,IV208*0.00759)</f>
        <v>0</v>
      </c>
      <c r="IX208" s="20">
        <f t="shared" si="662"/>
        <v>17002.125</v>
      </c>
      <c r="IY208" s="21">
        <f t="shared" si="663"/>
        <v>4100.5124999999998</v>
      </c>
      <c r="IZ208" s="21">
        <f t="shared" si="664"/>
        <v>400.05</v>
      </c>
      <c r="JA208" s="20">
        <f t="shared" si="665"/>
        <v>24503.0625</v>
      </c>
      <c r="JB208" s="44">
        <f t="shared" si="666"/>
        <v>1000.125</v>
      </c>
      <c r="JC208" s="45">
        <f t="shared" si="667"/>
        <v>23502.9375</v>
      </c>
    </row>
    <row r="209" spans="1:263" ht="15.6" x14ac:dyDescent="0.3">
      <c r="A209" s="3">
        <v>207</v>
      </c>
      <c r="B209" s="3" t="str">
        <f>'YILLIK MALİYET RAPORU'!B209</f>
        <v xml:space="preserve"> AD SOYAD 207</v>
      </c>
      <c r="C209" s="4">
        <f>'YILLIK MALİYET RAPORU'!C209</f>
        <v>20002.5</v>
      </c>
      <c r="D209" s="4">
        <f>PARAMETRELER!$D$4</f>
        <v>150018.75</v>
      </c>
      <c r="E209" s="4">
        <f t="shared" si="668"/>
        <v>2800.3500000000004</v>
      </c>
      <c r="F209" s="4">
        <f t="shared" si="669"/>
        <v>200.02500000000001</v>
      </c>
      <c r="G209" s="4">
        <f t="shared" si="670"/>
        <v>17002.125</v>
      </c>
      <c r="H209" s="4" cm="1">
        <f t="array" ref="H209">SUMPRODUCT(--(SUM(G209:G209)&gt;PARAMETRELER!$D$21:$D$24), (SUM(G209:G209)-PARAMETRELER!$D$21:$D$24), {0.15;0.05;0.07;0.08})-SUM($H$2:$H$2)</f>
        <v>2550.3187499999999</v>
      </c>
      <c r="I209" s="4">
        <f>PARAMETRELER!$D$8</f>
        <v>2550.3187499999999</v>
      </c>
      <c r="J209" s="4">
        <f t="shared" si="556"/>
        <v>17002.125</v>
      </c>
      <c r="K209" s="4">
        <v>0</v>
      </c>
      <c r="L209" s="4">
        <f t="shared" si="671"/>
        <v>20002.5</v>
      </c>
      <c r="M209" s="4">
        <f>PARAMETRELER!$D$6</f>
        <v>20002.5</v>
      </c>
      <c r="N209" s="4">
        <f t="shared" si="679"/>
        <v>0</v>
      </c>
      <c r="O209" s="4">
        <f>IF(C209&lt;=PARAMETRELER!$D$6,0,N209*0.00759)</f>
        <v>0</v>
      </c>
      <c r="P209" s="20">
        <f t="shared" si="672"/>
        <v>17002.125</v>
      </c>
      <c r="Q209" s="21">
        <f t="shared" si="673"/>
        <v>4100.5124999999998</v>
      </c>
      <c r="R209" s="21">
        <f t="shared" si="674"/>
        <v>400.05</v>
      </c>
      <c r="S209" s="22">
        <f t="shared" si="675"/>
        <v>24503.0625</v>
      </c>
      <c r="T209" s="44">
        <f t="shared" si="676"/>
        <v>1000.125</v>
      </c>
      <c r="U209" s="45">
        <f t="shared" si="557"/>
        <v>23502.9375</v>
      </c>
      <c r="W209" s="3">
        <v>207</v>
      </c>
      <c r="X209" s="3" t="str">
        <f t="shared" si="677"/>
        <v xml:space="preserve"> AD SOYAD 207</v>
      </c>
      <c r="Y209" s="4">
        <f t="shared" si="678"/>
        <v>20002.5</v>
      </c>
      <c r="Z209" s="4">
        <f>PARAMETRELER!$D$4</f>
        <v>150018.75</v>
      </c>
      <c r="AA209" s="4">
        <f t="shared" si="558"/>
        <v>2800.3500000000004</v>
      </c>
      <c r="AB209" s="4">
        <f t="shared" si="559"/>
        <v>200.02500000000001</v>
      </c>
      <c r="AC209" s="4">
        <f t="shared" si="560"/>
        <v>17002.125</v>
      </c>
      <c r="AD209" s="4" cm="1">
        <f t="array" ref="AD209">SUMPRODUCT(--(SUM(G209,AC209)&gt;PARAMETRELER!$D$21:$D$24), (SUM(G209,AC209)-PARAMETRELER!$D$21:$D$24), {0.15;0.05;0.07;0.08})-SUM($H$2,H209)</f>
        <v>2550.3187499999999</v>
      </c>
      <c r="AE209" s="4">
        <f>PARAMETRELER!$D$9</f>
        <v>2550.3187499999999</v>
      </c>
      <c r="AF209" s="4">
        <f t="shared" si="561"/>
        <v>34004.25</v>
      </c>
      <c r="AG209" s="4">
        <f t="shared" si="562"/>
        <v>17002.125</v>
      </c>
      <c r="AH209" s="4">
        <f t="shared" si="563"/>
        <v>20002.5</v>
      </c>
      <c r="AI209" s="4">
        <f>PARAMETRELER!$D$6</f>
        <v>20002.5</v>
      </c>
      <c r="AJ209" s="4">
        <f t="shared" si="680"/>
        <v>0</v>
      </c>
      <c r="AK209" s="4">
        <f>IF(Y209&lt;=PARAMETRELER!$D$6,0,AJ209*0.00759)</f>
        <v>0</v>
      </c>
      <c r="AL209" s="20">
        <f t="shared" si="564"/>
        <v>17002.125</v>
      </c>
      <c r="AM209" s="21">
        <f t="shared" si="565"/>
        <v>4100.5124999999998</v>
      </c>
      <c r="AN209" s="21">
        <f t="shared" si="566"/>
        <v>400.05</v>
      </c>
      <c r="AO209" s="22">
        <f t="shared" si="567"/>
        <v>24503.0625</v>
      </c>
      <c r="AP209" s="44">
        <f t="shared" si="568"/>
        <v>1000.125</v>
      </c>
      <c r="AQ209" s="45">
        <f t="shared" si="569"/>
        <v>23502.9375</v>
      </c>
      <c r="AS209" s="3">
        <v>207</v>
      </c>
      <c r="AT209" s="3" t="str">
        <f t="shared" si="570"/>
        <v xml:space="preserve"> AD SOYAD 207</v>
      </c>
      <c r="AU209" s="4">
        <f t="shared" si="571"/>
        <v>20002.5</v>
      </c>
      <c r="AV209" s="4">
        <f>PARAMETRELER!$D$4</f>
        <v>150018.75</v>
      </c>
      <c r="AW209" s="4">
        <f t="shared" si="572"/>
        <v>2800.3500000000004</v>
      </c>
      <c r="AX209" s="4">
        <f t="shared" si="573"/>
        <v>200.02500000000001</v>
      </c>
      <c r="AY209" s="4">
        <f t="shared" si="574"/>
        <v>17002.125</v>
      </c>
      <c r="AZ209" s="4" cm="1">
        <f t="array" ref="AZ209">SUMPRODUCT(--(SUM(G209,AC209,AY209)&gt;PARAMETRELER!$D$21:$D$24), (SUM(G209,AC209,AY209)-PARAMETRELER!$D$21:$D$24), {0.15;0.05;0.07;0.08})-SUM($H$2,H209,AD209)</f>
        <v>2550.3187499999995</v>
      </c>
      <c r="BA209" s="4">
        <f>PARAMETRELER!$D$10</f>
        <v>2550.3187499999995</v>
      </c>
      <c r="BB209" s="4">
        <f t="shared" si="575"/>
        <v>51006.375</v>
      </c>
      <c r="BC209" s="4">
        <f t="shared" si="576"/>
        <v>34004.25</v>
      </c>
      <c r="BD209" s="4">
        <f t="shared" si="577"/>
        <v>20002.5</v>
      </c>
      <c r="BE209" s="4">
        <f>PARAMETRELER!$D$6</f>
        <v>20002.5</v>
      </c>
      <c r="BF209" s="4">
        <f t="shared" si="681"/>
        <v>0</v>
      </c>
      <c r="BG209" s="4">
        <f>IF(AU209&lt;=PARAMETRELER!$D$6,0,BF209*0.00759)</f>
        <v>0</v>
      </c>
      <c r="BH209" s="20">
        <f t="shared" si="578"/>
        <v>17002.125</v>
      </c>
      <c r="BI209" s="21">
        <f t="shared" si="579"/>
        <v>4100.5124999999998</v>
      </c>
      <c r="BJ209" s="21">
        <f t="shared" si="580"/>
        <v>400.05</v>
      </c>
      <c r="BK209" s="22">
        <f t="shared" si="581"/>
        <v>24503.0625</v>
      </c>
      <c r="BL209" s="44">
        <f t="shared" si="582"/>
        <v>1000.125</v>
      </c>
      <c r="BM209" s="45">
        <f t="shared" si="583"/>
        <v>23502.9375</v>
      </c>
      <c r="BO209" s="3">
        <v>207</v>
      </c>
      <c r="BP209" s="3" t="str">
        <f t="shared" si="584"/>
        <v xml:space="preserve"> AD SOYAD 207</v>
      </c>
      <c r="BQ209" s="4">
        <f t="shared" si="585"/>
        <v>20002.5</v>
      </c>
      <c r="BR209" s="4">
        <f>PARAMETRELER!$D$4</f>
        <v>150018.75</v>
      </c>
      <c r="BS209" s="4">
        <f t="shared" si="586"/>
        <v>2800.3500000000004</v>
      </c>
      <c r="BT209" s="4">
        <f t="shared" si="587"/>
        <v>200.02500000000001</v>
      </c>
      <c r="BU209" s="4">
        <f t="shared" si="588"/>
        <v>17002.125</v>
      </c>
      <c r="BV209" s="4" cm="1">
        <f t="array" ref="BV209">SUMPRODUCT(--(SUM(G209,AC209,AY209,BU209)&gt;PARAMETRELER!$D$21:$D$24), (SUM(G209,AC209,AY209,BU209)-PARAMETRELER!$D$21:$D$24), {0.15;0.05;0.07;0.08})-SUM($H$2,H209,AD209,AZ209)</f>
        <v>2550.3187500000004</v>
      </c>
      <c r="BW209" s="4">
        <f>PARAMETRELER!$D$11</f>
        <v>2550.3187500000004</v>
      </c>
      <c r="BX209" s="4">
        <f t="shared" si="589"/>
        <v>68008.5</v>
      </c>
      <c r="BY209" s="4">
        <f t="shared" si="590"/>
        <v>51006.375</v>
      </c>
      <c r="BZ209" s="4">
        <f t="shared" si="591"/>
        <v>20002.5</v>
      </c>
      <c r="CA209" s="4">
        <f>PARAMETRELER!$D$6</f>
        <v>20002.5</v>
      </c>
      <c r="CB209" s="4">
        <f t="shared" si="682"/>
        <v>0</v>
      </c>
      <c r="CC209" s="4">
        <f>IF(BQ209&lt;=PARAMETRELER!$D$6,0,CB209*0.00759)</f>
        <v>0</v>
      </c>
      <c r="CD209" s="20">
        <f t="shared" si="592"/>
        <v>17002.125</v>
      </c>
      <c r="CE209" s="21">
        <f t="shared" si="593"/>
        <v>4100.5124999999998</v>
      </c>
      <c r="CF209" s="21">
        <f t="shared" si="594"/>
        <v>400.05</v>
      </c>
      <c r="CG209" s="22">
        <f t="shared" si="595"/>
        <v>24503.0625</v>
      </c>
      <c r="CH209" s="44">
        <f t="shared" si="596"/>
        <v>1000.125</v>
      </c>
      <c r="CI209" s="45">
        <f t="shared" si="597"/>
        <v>23502.9375</v>
      </c>
      <c r="CK209" s="3">
        <v>207</v>
      </c>
      <c r="CL209" s="3" t="str">
        <f t="shared" si="598"/>
        <v xml:space="preserve"> AD SOYAD 207</v>
      </c>
      <c r="CM209" s="4">
        <f t="shared" si="599"/>
        <v>20002.5</v>
      </c>
      <c r="CN209" s="4">
        <f>PARAMETRELER!$D$4</f>
        <v>150018.75</v>
      </c>
      <c r="CO209" s="4">
        <f t="shared" si="600"/>
        <v>2800.3500000000004</v>
      </c>
      <c r="CP209" s="4">
        <f t="shared" si="601"/>
        <v>200.02500000000001</v>
      </c>
      <c r="CQ209" s="4">
        <f t="shared" si="602"/>
        <v>17002.125</v>
      </c>
      <c r="CR209" s="4" cm="1">
        <f t="array" ref="CR209">SUMPRODUCT(--(SUM(G209,AC209,AY209,BU209,CQ209)&gt;PARAMETRELER!$D$21:$D$24), (SUM(G209,AC209,AY209,BU209,CQ209)-PARAMETRELER!$D$21:$D$24), {0.15;0.05;0.07;0.08})-SUM($H$2,H209,AD209,AZ209,BV209)</f>
        <v>2550.3187500000004</v>
      </c>
      <c r="CS209" s="4">
        <f>PARAMETRELER!$D$12</f>
        <v>2550.3187500000004</v>
      </c>
      <c r="CT209" s="4">
        <f t="shared" si="603"/>
        <v>85010.625</v>
      </c>
      <c r="CU209" s="4">
        <f t="shared" si="604"/>
        <v>68008.5</v>
      </c>
      <c r="CV209" s="4">
        <f t="shared" si="605"/>
        <v>20002.5</v>
      </c>
      <c r="CW209" s="4">
        <f>PARAMETRELER!$D$6</f>
        <v>20002.5</v>
      </c>
      <c r="CX209" s="4">
        <f t="shared" si="683"/>
        <v>0</v>
      </c>
      <c r="CY209" s="4">
        <f>IF(CM209&lt;=PARAMETRELER!$D$6,0,CX209*0.00759)</f>
        <v>0</v>
      </c>
      <c r="CZ209" s="20">
        <f t="shared" si="606"/>
        <v>17002.125</v>
      </c>
      <c r="DA209" s="21">
        <f t="shared" si="607"/>
        <v>4100.5124999999998</v>
      </c>
      <c r="DB209" s="21">
        <f t="shared" si="608"/>
        <v>400.05</v>
      </c>
      <c r="DC209" s="22">
        <f t="shared" si="609"/>
        <v>24503.0625</v>
      </c>
      <c r="DD209" s="44">
        <f t="shared" si="610"/>
        <v>1000.125</v>
      </c>
      <c r="DE209" s="45">
        <f t="shared" si="611"/>
        <v>23502.9375</v>
      </c>
      <c r="DG209" s="3">
        <v>207</v>
      </c>
      <c r="DH209" s="3" t="str">
        <f t="shared" si="612"/>
        <v xml:space="preserve"> AD SOYAD 207</v>
      </c>
      <c r="DI209" s="4">
        <f t="shared" si="613"/>
        <v>20002.5</v>
      </c>
      <c r="DJ209" s="4">
        <f>PARAMETRELER!$D$4</f>
        <v>150018.75</v>
      </c>
      <c r="DK209" s="4">
        <f t="shared" si="614"/>
        <v>2800.3500000000004</v>
      </c>
      <c r="DL209" s="4">
        <f t="shared" si="615"/>
        <v>200.02500000000001</v>
      </c>
      <c r="DM209" s="4">
        <f t="shared" si="616"/>
        <v>17002.125</v>
      </c>
      <c r="DN209" s="4" cm="1">
        <f t="array" ref="DN209">SUMPRODUCT(--(SUM(G209,AC209,AY209,BU209,CQ209,DM209)&gt;PARAMETRELER!$D$21:$D$24), (SUM(G209,AC209,AY209,BU209,CQ209,DM209)-PARAMETRELER!$D$21:$D$24), {0.15;0.05;0.07;0.08})-SUM($H$2,H209,AD209,AZ209,BV209,CR209)</f>
        <v>2550.3187499999985</v>
      </c>
      <c r="DO209" s="4">
        <f>PARAMETRELER!$D$13</f>
        <v>2550.3187499999985</v>
      </c>
      <c r="DP209" s="4">
        <f t="shared" si="617"/>
        <v>102012.75</v>
      </c>
      <c r="DQ209" s="4">
        <f t="shared" si="618"/>
        <v>85010.625</v>
      </c>
      <c r="DR209" s="4">
        <f t="shared" si="619"/>
        <v>20002.5</v>
      </c>
      <c r="DS209" s="4">
        <f>PARAMETRELER!$D$6</f>
        <v>20002.5</v>
      </c>
      <c r="DT209" s="4">
        <f t="shared" si="684"/>
        <v>0</v>
      </c>
      <c r="DU209" s="4">
        <f>IF(DI209&lt;=PARAMETRELER!$D$6,0,DT209*0.00759)</f>
        <v>0</v>
      </c>
      <c r="DV209" s="20">
        <f t="shared" si="620"/>
        <v>17002.125</v>
      </c>
      <c r="DW209" s="21">
        <f t="shared" si="621"/>
        <v>4100.5124999999998</v>
      </c>
      <c r="DX209" s="21">
        <f t="shared" si="622"/>
        <v>400.05</v>
      </c>
      <c r="DY209" s="22">
        <f t="shared" si="623"/>
        <v>24503.0625</v>
      </c>
      <c r="DZ209" s="44">
        <f t="shared" si="624"/>
        <v>1000.125</v>
      </c>
      <c r="EA209" s="45">
        <f t="shared" si="625"/>
        <v>23502.9375</v>
      </c>
      <c r="EC209" s="3">
        <v>207</v>
      </c>
      <c r="ED209" s="3" t="str">
        <f t="shared" si="626"/>
        <v xml:space="preserve"> AD SOYAD 207</v>
      </c>
      <c r="EE209" s="4">
        <f t="shared" si="685"/>
        <v>20002.5</v>
      </c>
      <c r="EF209" s="4">
        <f>PARAMETRELER!$D$4</f>
        <v>150018.75</v>
      </c>
      <c r="EG209" s="4">
        <f t="shared" si="686"/>
        <v>2800.3500000000004</v>
      </c>
      <c r="EH209" s="4">
        <f t="shared" si="687"/>
        <v>200.02500000000001</v>
      </c>
      <c r="EI209" s="4">
        <f t="shared" si="688"/>
        <v>17002.125</v>
      </c>
      <c r="EJ209" s="4" cm="1">
        <f t="array" ref="EJ209">SUMPRODUCT(--(SUM(G209,AC209,AY209,BU209,CQ209,DM209,EI209)&gt;PARAMETRELER!$D$21:$D$24), (SUM(G209,AC209,AY209,BU209,CQ209,DM209,EI209)-PARAMETRELER!$D$21:$D$24), {0.15;0.05;0.07;0.08})-SUM($H$2,H209,AD209,AZ209,BV209,CR209,DN209)</f>
        <v>3001.0625000000036</v>
      </c>
      <c r="EK209" s="4">
        <f>PARAMETRELER!$D$14</f>
        <v>3001.0625000000036</v>
      </c>
      <c r="EL209" s="4">
        <f t="shared" si="689"/>
        <v>119014.875</v>
      </c>
      <c r="EM209" s="4">
        <f t="shared" si="690"/>
        <v>102012.75</v>
      </c>
      <c r="EN209" s="4">
        <f t="shared" si="691"/>
        <v>20002.5</v>
      </c>
      <c r="EO209" s="4">
        <f>PARAMETRELER!$D$6</f>
        <v>20002.5</v>
      </c>
      <c r="EP209" s="4">
        <f t="shared" si="692"/>
        <v>0</v>
      </c>
      <c r="EQ209" s="4">
        <f>IF(EE209&lt;=PARAMETRELER!$D$6,0,EP209*0.00759)</f>
        <v>0</v>
      </c>
      <c r="ER209" s="20">
        <f t="shared" si="627"/>
        <v>17002.125</v>
      </c>
      <c r="ES209" s="21">
        <f t="shared" si="628"/>
        <v>4100.5124999999998</v>
      </c>
      <c r="ET209" s="21">
        <f t="shared" si="629"/>
        <v>400.05</v>
      </c>
      <c r="EU209" s="22">
        <f t="shared" si="630"/>
        <v>24503.0625</v>
      </c>
      <c r="EV209" s="44">
        <f t="shared" si="631"/>
        <v>1000.125</v>
      </c>
      <c r="EW209" s="45">
        <f t="shared" si="632"/>
        <v>23502.9375</v>
      </c>
      <c r="EY209" s="3">
        <v>207</v>
      </c>
      <c r="EZ209" s="3" t="str">
        <f t="shared" si="633"/>
        <v xml:space="preserve"> AD SOYAD 207</v>
      </c>
      <c r="FA209" s="4">
        <f t="shared" si="693"/>
        <v>20002.5</v>
      </c>
      <c r="FB209" s="4">
        <f>PARAMETRELER!$D$4</f>
        <v>150018.75</v>
      </c>
      <c r="FC209" s="4">
        <f t="shared" si="694"/>
        <v>2800.3500000000004</v>
      </c>
      <c r="FD209" s="4">
        <f t="shared" si="695"/>
        <v>200.02500000000001</v>
      </c>
      <c r="FE209" s="4">
        <f t="shared" si="696"/>
        <v>17002.125</v>
      </c>
      <c r="FF209" s="4" cm="1">
        <f t="array" ref="FF209">SUMPRODUCT(--(SUM(G209,AC209,AY209,BU209,CQ209,DM209,EI209,FE209)&gt;PARAMETRELER!$D$21:$D$24), (SUM(G209,AC209,AY209,BU209,CQ209,DM209,EI209,FE209)-PARAMETRELER!$D$21:$D$24), {0.15;0.05;0.07;0.08})-SUM($H$2,H209,AD209,AZ209,BV209,CR209,DN209,EJ209)</f>
        <v>3400.4249999999956</v>
      </c>
      <c r="FG209" s="4">
        <f>PARAMETRELER!$D$15</f>
        <v>3400.4249999999956</v>
      </c>
      <c r="FH209" s="4">
        <f t="shared" si="697"/>
        <v>136017</v>
      </c>
      <c r="FI209" s="4">
        <f t="shared" si="698"/>
        <v>119014.875</v>
      </c>
      <c r="FJ209" s="4">
        <f t="shared" si="699"/>
        <v>20002.5</v>
      </c>
      <c r="FK209" s="4">
        <f>PARAMETRELER!$D$6</f>
        <v>20002.5</v>
      </c>
      <c r="FL209" s="4">
        <f t="shared" si="700"/>
        <v>0</v>
      </c>
      <c r="FM209" s="4">
        <f>IF(FA209&lt;=PARAMETRELER!$D$6,0,FL209*0.00759)</f>
        <v>0</v>
      </c>
      <c r="FN209" s="20">
        <f t="shared" si="634"/>
        <v>17002.125</v>
      </c>
      <c r="FO209" s="21">
        <f t="shared" si="635"/>
        <v>4100.5124999999998</v>
      </c>
      <c r="FP209" s="21">
        <f t="shared" si="636"/>
        <v>400.05</v>
      </c>
      <c r="FQ209" s="22">
        <f t="shared" si="637"/>
        <v>24503.0625</v>
      </c>
      <c r="FR209" s="44">
        <f t="shared" si="638"/>
        <v>1000.125</v>
      </c>
      <c r="FS209" s="45">
        <f t="shared" si="639"/>
        <v>23502.9375</v>
      </c>
      <c r="FU209" s="3">
        <v>207</v>
      </c>
      <c r="FV209" s="3" t="str">
        <f t="shared" si="640"/>
        <v xml:space="preserve"> AD SOYAD 207</v>
      </c>
      <c r="FW209" s="4">
        <f t="shared" si="701"/>
        <v>20002.5</v>
      </c>
      <c r="FX209" s="4">
        <f>PARAMETRELER!$D$4</f>
        <v>150018.75</v>
      </c>
      <c r="FY209" s="4">
        <f t="shared" si="702"/>
        <v>2800.3500000000004</v>
      </c>
      <c r="FZ209" s="4">
        <f t="shared" si="703"/>
        <v>200.02500000000001</v>
      </c>
      <c r="GA209" s="4">
        <f t="shared" si="704"/>
        <v>17002.125</v>
      </c>
      <c r="GB209" s="4" cm="1">
        <f t="array" ref="GB209">SUMPRODUCT(--(SUM(G209,AC209,AY209,BU209,CQ209,DM209,EI209,FE209,GA209)&gt;PARAMETRELER!$D$21:$D$24), (SUM(G209,AC209,AY209,BU209,CQ209,DM209,EI209,FE209,GA209)-PARAMETRELER!$D$21:$D$24), {0.15;0.05;0.07;0.08})-SUM($H$2,H209,AD209,AZ209,BV209,CR209,DN209,EJ209,FF209)</f>
        <v>3400.4249999999993</v>
      </c>
      <c r="GC209" s="4">
        <f>PARAMETRELER!$D$16</f>
        <v>3400.4249999999993</v>
      </c>
      <c r="GD209" s="4">
        <f t="shared" si="705"/>
        <v>153019.125</v>
      </c>
      <c r="GE209" s="4">
        <f t="shared" si="706"/>
        <v>136017</v>
      </c>
      <c r="GF209" s="4">
        <f t="shared" si="707"/>
        <v>20002.5</v>
      </c>
      <c r="GG209" s="4">
        <f>PARAMETRELER!$D$6</f>
        <v>20002.5</v>
      </c>
      <c r="GH209" s="4">
        <f t="shared" si="708"/>
        <v>0</v>
      </c>
      <c r="GI209" s="4">
        <f>IF(FW209&lt;=PARAMETRELER!$D$6,0,GH209*0.00759)</f>
        <v>0</v>
      </c>
      <c r="GJ209" s="20">
        <f t="shared" si="641"/>
        <v>17002.125</v>
      </c>
      <c r="GK209" s="21">
        <f t="shared" si="642"/>
        <v>4100.5124999999998</v>
      </c>
      <c r="GL209" s="21">
        <f t="shared" si="643"/>
        <v>400.05</v>
      </c>
      <c r="GM209" s="22">
        <f t="shared" si="644"/>
        <v>24503.0625</v>
      </c>
      <c r="GN209" s="44">
        <f t="shared" si="645"/>
        <v>1000.125</v>
      </c>
      <c r="GO209" s="45">
        <f t="shared" si="646"/>
        <v>23502.9375</v>
      </c>
      <c r="GQ209" s="3">
        <v>207</v>
      </c>
      <c r="GR209" s="3" t="str">
        <f t="shared" si="647"/>
        <v xml:space="preserve"> AD SOYAD 207</v>
      </c>
      <c r="GS209" s="4">
        <f t="shared" si="709"/>
        <v>20002.5</v>
      </c>
      <c r="GT209" s="4">
        <f>PARAMETRELER!$D$4</f>
        <v>150018.75</v>
      </c>
      <c r="GU209" s="4">
        <f t="shared" si="710"/>
        <v>2800.3500000000004</v>
      </c>
      <c r="GV209" s="4">
        <f t="shared" si="711"/>
        <v>200.02500000000001</v>
      </c>
      <c r="GW209" s="4">
        <f t="shared" si="712"/>
        <v>17002.125</v>
      </c>
      <c r="GX209" s="4" cm="1">
        <f t="array" ref="GX209">SUMPRODUCT(--(SUM(G209,AC209,AY209,BU209,CQ209,DM209,EI209,FE209,GA209,GW209)&gt;PARAMETRELER!$D$21:$D$24), (SUM(G209,AC209,AY209,BU209,CQ209,DM209,EI209,FE209,GA209,GW209)-PARAMETRELER!$D$21:$D$24), {0.15;0.05;0.07;0.08})-SUM($H$2,H209,AD209,AZ209,BV209,CR209,DN209,EJ209,FF209,GB209)</f>
        <v>3400.4250000000029</v>
      </c>
      <c r="GY209" s="4">
        <f>PARAMETRELER!$D$17</f>
        <v>3400.4250000000029</v>
      </c>
      <c r="GZ209" s="4">
        <f t="shared" si="713"/>
        <v>170021.25</v>
      </c>
      <c r="HA209" s="4">
        <f t="shared" si="714"/>
        <v>153019.125</v>
      </c>
      <c r="HB209" s="4">
        <f t="shared" si="715"/>
        <v>20002.5</v>
      </c>
      <c r="HC209" s="4">
        <f>PARAMETRELER!$D$6</f>
        <v>20002.5</v>
      </c>
      <c r="HD209" s="4">
        <f t="shared" si="716"/>
        <v>0</v>
      </c>
      <c r="HE209" s="4">
        <f>IF(GS209&lt;=PARAMETRELER!$D$6,0,HD209*0.00759)</f>
        <v>0</v>
      </c>
      <c r="HF209" s="20">
        <f t="shared" si="648"/>
        <v>17002.125</v>
      </c>
      <c r="HG209" s="21">
        <f t="shared" si="649"/>
        <v>4100.5124999999998</v>
      </c>
      <c r="HH209" s="21">
        <f t="shared" si="650"/>
        <v>400.05</v>
      </c>
      <c r="HI209" s="22">
        <f t="shared" si="651"/>
        <v>24503.0625</v>
      </c>
      <c r="HJ209" s="44">
        <f t="shared" si="652"/>
        <v>1000.125</v>
      </c>
      <c r="HK209" s="45">
        <f t="shared" si="653"/>
        <v>23502.9375</v>
      </c>
      <c r="HM209" s="3">
        <v>207</v>
      </c>
      <c r="HN209" s="3" t="str">
        <f t="shared" si="654"/>
        <v xml:space="preserve"> AD SOYAD 207</v>
      </c>
      <c r="HO209" s="4">
        <f t="shared" si="717"/>
        <v>20002.5</v>
      </c>
      <c r="HP209" s="4">
        <f>PARAMETRELER!$D$4</f>
        <v>150018.75</v>
      </c>
      <c r="HQ209" s="4">
        <f t="shared" si="718"/>
        <v>2800.3500000000004</v>
      </c>
      <c r="HR209" s="4">
        <f t="shared" si="719"/>
        <v>200.02500000000001</v>
      </c>
      <c r="HS209" s="4">
        <f t="shared" si="720"/>
        <v>17002.125</v>
      </c>
      <c r="HT209" s="4" cm="1">
        <f t="array" ref="HT209">SUMPRODUCT(--(SUM(G209,AC209,AY209,BU209,CQ209,DM209,EI209,FE209,GA209,GW209,HS209)&gt;PARAMETRELER!$D$21:$D$24), (SUM(G209,AC209,AY209,BU209,CQ209,DM209,EI209,FE209,GA209,GW209,HS209)-PARAMETRELER!$D$21:$D$24), {0.15;0.05;0.07;0.08})-SUM($H$2,H209,AD209,AZ209,BV209,CR209,DN209,EJ209,FF209,GB209,GX209)</f>
        <v>3400.4249999999993</v>
      </c>
      <c r="HU209" s="4">
        <f>PARAMETRELER!$D$18</f>
        <v>3400.4249999999993</v>
      </c>
      <c r="HV209" s="4">
        <f t="shared" si="721"/>
        <v>187023.375</v>
      </c>
      <c r="HW209" s="4">
        <f t="shared" si="722"/>
        <v>170021.25</v>
      </c>
      <c r="HX209" s="4">
        <f t="shared" si="723"/>
        <v>20002.5</v>
      </c>
      <c r="HY209" s="4">
        <f>PARAMETRELER!$D$6</f>
        <v>20002.5</v>
      </c>
      <c r="HZ209" s="4">
        <f t="shared" si="724"/>
        <v>0</v>
      </c>
      <c r="IA209" s="4">
        <f>IF(HO209&lt;=PARAMETRELER!$D$6,0,HZ209*0.00759)</f>
        <v>0</v>
      </c>
      <c r="IB209" s="20">
        <f t="shared" si="655"/>
        <v>17002.125</v>
      </c>
      <c r="IC209" s="21">
        <f t="shared" si="656"/>
        <v>4100.5124999999998</v>
      </c>
      <c r="ID209" s="21">
        <f t="shared" si="657"/>
        <v>400.05</v>
      </c>
      <c r="IE209" s="22">
        <f t="shared" si="658"/>
        <v>24503.0625</v>
      </c>
      <c r="IF209" s="44">
        <f t="shared" si="659"/>
        <v>1000.125</v>
      </c>
      <c r="IG209" s="45">
        <f t="shared" si="660"/>
        <v>23502.9375</v>
      </c>
      <c r="II209" s="3">
        <v>207</v>
      </c>
      <c r="IJ209" s="3" t="str">
        <f t="shared" si="661"/>
        <v xml:space="preserve"> AD SOYAD 207</v>
      </c>
      <c r="IK209" s="4">
        <f t="shared" si="725"/>
        <v>20002.5</v>
      </c>
      <c r="IL209" s="4">
        <f>PARAMETRELER!$D$4</f>
        <v>150018.75</v>
      </c>
      <c r="IM209" s="4">
        <f t="shared" si="726"/>
        <v>2800.3500000000004</v>
      </c>
      <c r="IN209" s="4">
        <f t="shared" si="727"/>
        <v>200.02500000000001</v>
      </c>
      <c r="IO209" s="4">
        <f t="shared" si="728"/>
        <v>17002.125</v>
      </c>
      <c r="IP209" s="4" cm="1">
        <f t="array" ref="IP209">SUMPRODUCT(--(SUM(G209,AC209,AY209,BU209,CQ209,DM209,EI209,FE209,GA209,GW209,HS209,IO209)&gt;PARAMETRELER!$D$21:$D$24), (SUM(G209,AC209,AY209,BU209,CQ209,DM209,EI209,FE209,GA209,GW209,HS209,IO209)-PARAMETRELER!$D$21:$D$24), {0.15;0.05;0.07;0.08})-SUM($H$2,H209,AD209,AZ209,BV209,CR209,DN209,EJ209,FF209,GB209,GX209,HT209)</f>
        <v>3400.4249999999993</v>
      </c>
      <c r="IQ209" s="4">
        <f>PARAMETRELER!$D$19</f>
        <v>3400.4249999999993</v>
      </c>
      <c r="IR209" s="4">
        <f t="shared" si="729"/>
        <v>204025.5</v>
      </c>
      <c r="IS209" s="4">
        <f t="shared" si="730"/>
        <v>187023.375</v>
      </c>
      <c r="IT209" s="4">
        <f t="shared" si="731"/>
        <v>20002.5</v>
      </c>
      <c r="IU209" s="4">
        <f>PARAMETRELER!$D$6</f>
        <v>20002.5</v>
      </c>
      <c r="IV209" s="4">
        <f t="shared" si="732"/>
        <v>0</v>
      </c>
      <c r="IW209" s="4">
        <f>IF(IK209&lt;=PARAMETRELER!$D$6,0,IV209*0.00759)</f>
        <v>0</v>
      </c>
      <c r="IX209" s="20">
        <f t="shared" si="662"/>
        <v>17002.125</v>
      </c>
      <c r="IY209" s="21">
        <f t="shared" si="663"/>
        <v>4100.5124999999998</v>
      </c>
      <c r="IZ209" s="21">
        <f t="shared" si="664"/>
        <v>400.05</v>
      </c>
      <c r="JA209" s="22">
        <f t="shared" si="665"/>
        <v>24503.0625</v>
      </c>
      <c r="JB209" s="44">
        <f t="shared" si="666"/>
        <v>1000.125</v>
      </c>
      <c r="JC209" s="45">
        <f t="shared" si="667"/>
        <v>23502.9375</v>
      </c>
    </row>
    <row r="210" spans="1:263" ht="15.6" x14ac:dyDescent="0.3">
      <c r="A210" s="2">
        <v>208</v>
      </c>
      <c r="B210" s="2" t="str">
        <f>'YILLIK MALİYET RAPORU'!B210</f>
        <v xml:space="preserve"> AD SOYAD 208</v>
      </c>
      <c r="C210" s="7">
        <f>'YILLIK MALİYET RAPORU'!C210</f>
        <v>20002.5</v>
      </c>
      <c r="D210" s="11">
        <f>PARAMETRELER!$D$4</f>
        <v>150018.75</v>
      </c>
      <c r="E210" s="7">
        <f t="shared" si="668"/>
        <v>2800.3500000000004</v>
      </c>
      <c r="F210" s="7">
        <f t="shared" si="669"/>
        <v>200.02500000000001</v>
      </c>
      <c r="G210" s="7">
        <f t="shared" si="670"/>
        <v>17002.125</v>
      </c>
      <c r="H210" s="7" cm="1">
        <f t="array" ref="H210">SUMPRODUCT(--(SUM(G210:G210)&gt;PARAMETRELER!$D$21:$D$24), (SUM(G210:G210)-PARAMETRELER!$D$21:$D$24), {0.15;0.05;0.07;0.08})-SUM($H$2:$H$2)</f>
        <v>2550.3187499999999</v>
      </c>
      <c r="I210" s="7">
        <f>PARAMETRELER!$D$8</f>
        <v>2550.3187499999999</v>
      </c>
      <c r="J210" s="7">
        <f t="shared" si="556"/>
        <v>17002.125</v>
      </c>
      <c r="K210" s="7">
        <v>0</v>
      </c>
      <c r="L210" s="7">
        <f t="shared" si="671"/>
        <v>20002.5</v>
      </c>
      <c r="M210" s="5">
        <f>PARAMETRELER!$D$6</f>
        <v>20002.5</v>
      </c>
      <c r="N210" s="7">
        <f t="shared" si="679"/>
        <v>0</v>
      </c>
      <c r="O210" s="7">
        <f>IF(C210&lt;=PARAMETRELER!$D$6,0,N210*0.00759)</f>
        <v>0</v>
      </c>
      <c r="P210" s="20">
        <f t="shared" si="672"/>
        <v>17002.125</v>
      </c>
      <c r="Q210" s="21">
        <f t="shared" si="673"/>
        <v>4100.5124999999998</v>
      </c>
      <c r="R210" s="21">
        <f t="shared" si="674"/>
        <v>400.05</v>
      </c>
      <c r="S210" s="20">
        <f t="shared" si="675"/>
        <v>24503.0625</v>
      </c>
      <c r="T210" s="44">
        <f t="shared" si="676"/>
        <v>1000.125</v>
      </c>
      <c r="U210" s="45">
        <f t="shared" si="557"/>
        <v>23502.9375</v>
      </c>
      <c r="W210" s="2">
        <v>208</v>
      </c>
      <c r="X210" s="2" t="str">
        <f t="shared" si="677"/>
        <v xml:space="preserve"> AD SOYAD 208</v>
      </c>
      <c r="Y210" s="7">
        <f t="shared" si="678"/>
        <v>20002.5</v>
      </c>
      <c r="Z210" s="11">
        <f>PARAMETRELER!$D$4</f>
        <v>150018.75</v>
      </c>
      <c r="AA210" s="7">
        <f t="shared" si="558"/>
        <v>2800.3500000000004</v>
      </c>
      <c r="AB210" s="7">
        <f t="shared" si="559"/>
        <v>200.02500000000001</v>
      </c>
      <c r="AC210" s="7">
        <f t="shared" si="560"/>
        <v>17002.125</v>
      </c>
      <c r="AD210" s="7" cm="1">
        <f t="array" ref="AD210">SUMPRODUCT(--(SUM(G210,AC210)&gt;PARAMETRELER!$D$21:$D$24), (SUM(G210,AC210)-PARAMETRELER!$D$21:$D$24), {0.15;0.05;0.07;0.08})-SUM($H$2,H210)</f>
        <v>2550.3187499999999</v>
      </c>
      <c r="AE210" s="7">
        <f>PARAMETRELER!$D$9</f>
        <v>2550.3187499999999</v>
      </c>
      <c r="AF210" s="7">
        <f t="shared" si="561"/>
        <v>34004.25</v>
      </c>
      <c r="AG210" s="7">
        <f t="shared" si="562"/>
        <v>17002.125</v>
      </c>
      <c r="AH210" s="7">
        <f t="shared" si="563"/>
        <v>20002.5</v>
      </c>
      <c r="AI210" s="5">
        <f>PARAMETRELER!$D$6</f>
        <v>20002.5</v>
      </c>
      <c r="AJ210" s="7">
        <f t="shared" si="680"/>
        <v>0</v>
      </c>
      <c r="AK210" s="7">
        <f>IF(Y210&lt;=PARAMETRELER!$D$6,0,AJ210*0.00759)</f>
        <v>0</v>
      </c>
      <c r="AL210" s="20">
        <f t="shared" si="564"/>
        <v>17002.125</v>
      </c>
      <c r="AM210" s="21">
        <f t="shared" si="565"/>
        <v>4100.5124999999998</v>
      </c>
      <c r="AN210" s="21">
        <f t="shared" si="566"/>
        <v>400.05</v>
      </c>
      <c r="AO210" s="20">
        <f t="shared" si="567"/>
        <v>24503.0625</v>
      </c>
      <c r="AP210" s="44">
        <f t="shared" si="568"/>
        <v>1000.125</v>
      </c>
      <c r="AQ210" s="45">
        <f t="shared" si="569"/>
        <v>23502.9375</v>
      </c>
      <c r="AS210" s="2">
        <v>208</v>
      </c>
      <c r="AT210" s="2" t="str">
        <f t="shared" si="570"/>
        <v xml:space="preserve"> AD SOYAD 208</v>
      </c>
      <c r="AU210" s="7">
        <f t="shared" si="571"/>
        <v>20002.5</v>
      </c>
      <c r="AV210" s="11">
        <f>PARAMETRELER!$D$4</f>
        <v>150018.75</v>
      </c>
      <c r="AW210" s="7">
        <f t="shared" si="572"/>
        <v>2800.3500000000004</v>
      </c>
      <c r="AX210" s="7">
        <f t="shared" si="573"/>
        <v>200.02500000000001</v>
      </c>
      <c r="AY210" s="7">
        <f t="shared" si="574"/>
        <v>17002.125</v>
      </c>
      <c r="AZ210" s="7" cm="1">
        <f t="array" ref="AZ210">SUMPRODUCT(--(SUM(G210,AC210,AY210)&gt;PARAMETRELER!$D$21:$D$24), (SUM(G210,AC210,AY210)-PARAMETRELER!$D$21:$D$24), {0.15;0.05;0.07;0.08})-SUM($H$2,H210,AD210)</f>
        <v>2550.3187499999995</v>
      </c>
      <c r="BA210" s="7">
        <f>PARAMETRELER!$D$10</f>
        <v>2550.3187499999995</v>
      </c>
      <c r="BB210" s="7">
        <f t="shared" si="575"/>
        <v>51006.375</v>
      </c>
      <c r="BC210" s="7">
        <f t="shared" si="576"/>
        <v>34004.25</v>
      </c>
      <c r="BD210" s="7">
        <f t="shared" si="577"/>
        <v>20002.5</v>
      </c>
      <c r="BE210" s="5">
        <f>PARAMETRELER!$D$6</f>
        <v>20002.5</v>
      </c>
      <c r="BF210" s="7">
        <f t="shared" si="681"/>
        <v>0</v>
      </c>
      <c r="BG210" s="7">
        <f>IF(AU210&lt;=PARAMETRELER!$D$6,0,BF210*0.00759)</f>
        <v>0</v>
      </c>
      <c r="BH210" s="20">
        <f t="shared" si="578"/>
        <v>17002.125</v>
      </c>
      <c r="BI210" s="21">
        <f t="shared" si="579"/>
        <v>4100.5124999999998</v>
      </c>
      <c r="BJ210" s="21">
        <f t="shared" si="580"/>
        <v>400.05</v>
      </c>
      <c r="BK210" s="20">
        <f t="shared" si="581"/>
        <v>24503.0625</v>
      </c>
      <c r="BL210" s="44">
        <f t="shared" si="582"/>
        <v>1000.125</v>
      </c>
      <c r="BM210" s="45">
        <f t="shared" si="583"/>
        <v>23502.9375</v>
      </c>
      <c r="BO210" s="2">
        <v>208</v>
      </c>
      <c r="BP210" s="2" t="str">
        <f t="shared" si="584"/>
        <v xml:space="preserve"> AD SOYAD 208</v>
      </c>
      <c r="BQ210" s="7">
        <f t="shared" si="585"/>
        <v>20002.5</v>
      </c>
      <c r="BR210" s="11">
        <f>PARAMETRELER!$D$4</f>
        <v>150018.75</v>
      </c>
      <c r="BS210" s="7">
        <f t="shared" si="586"/>
        <v>2800.3500000000004</v>
      </c>
      <c r="BT210" s="7">
        <f t="shared" si="587"/>
        <v>200.02500000000001</v>
      </c>
      <c r="BU210" s="7">
        <f t="shared" si="588"/>
        <v>17002.125</v>
      </c>
      <c r="BV210" s="7" cm="1">
        <f t="array" ref="BV210">SUMPRODUCT(--(SUM(G210,AC210,AY210,BU210)&gt;PARAMETRELER!$D$21:$D$24), (SUM(G210,AC210,AY210,BU210)-PARAMETRELER!$D$21:$D$24), {0.15;0.05;0.07;0.08})-SUM($H$2,H210,AD210,AZ210)</f>
        <v>2550.3187500000004</v>
      </c>
      <c r="BW210" s="7">
        <f>PARAMETRELER!$D$11</f>
        <v>2550.3187500000004</v>
      </c>
      <c r="BX210" s="7">
        <f t="shared" si="589"/>
        <v>68008.5</v>
      </c>
      <c r="BY210" s="7">
        <f t="shared" si="590"/>
        <v>51006.375</v>
      </c>
      <c r="BZ210" s="7">
        <f t="shared" si="591"/>
        <v>20002.5</v>
      </c>
      <c r="CA210" s="5">
        <f>PARAMETRELER!$D$6</f>
        <v>20002.5</v>
      </c>
      <c r="CB210" s="7">
        <f t="shared" si="682"/>
        <v>0</v>
      </c>
      <c r="CC210" s="7">
        <f>IF(BQ210&lt;=PARAMETRELER!$D$6,0,CB210*0.00759)</f>
        <v>0</v>
      </c>
      <c r="CD210" s="20">
        <f t="shared" si="592"/>
        <v>17002.125</v>
      </c>
      <c r="CE210" s="21">
        <f t="shared" si="593"/>
        <v>4100.5124999999998</v>
      </c>
      <c r="CF210" s="21">
        <f t="shared" si="594"/>
        <v>400.05</v>
      </c>
      <c r="CG210" s="20">
        <f t="shared" si="595"/>
        <v>24503.0625</v>
      </c>
      <c r="CH210" s="44">
        <f t="shared" si="596"/>
        <v>1000.125</v>
      </c>
      <c r="CI210" s="45">
        <f t="shared" si="597"/>
        <v>23502.9375</v>
      </c>
      <c r="CK210" s="2">
        <v>208</v>
      </c>
      <c r="CL210" s="2" t="str">
        <f t="shared" si="598"/>
        <v xml:space="preserve"> AD SOYAD 208</v>
      </c>
      <c r="CM210" s="7">
        <f t="shared" si="599"/>
        <v>20002.5</v>
      </c>
      <c r="CN210" s="11">
        <f>PARAMETRELER!$D$4</f>
        <v>150018.75</v>
      </c>
      <c r="CO210" s="7">
        <f t="shared" si="600"/>
        <v>2800.3500000000004</v>
      </c>
      <c r="CP210" s="7">
        <f t="shared" si="601"/>
        <v>200.02500000000001</v>
      </c>
      <c r="CQ210" s="7">
        <f t="shared" si="602"/>
        <v>17002.125</v>
      </c>
      <c r="CR210" s="7" cm="1">
        <f t="array" ref="CR210">SUMPRODUCT(--(SUM(G210,AC210,AY210,BU210,CQ210)&gt;PARAMETRELER!$D$21:$D$24), (SUM(G210,AC210,AY210,BU210,CQ210)-PARAMETRELER!$D$21:$D$24), {0.15;0.05;0.07;0.08})-SUM($H$2,H210,AD210,AZ210,BV210)</f>
        <v>2550.3187500000004</v>
      </c>
      <c r="CS210" s="7">
        <f>PARAMETRELER!$D$12</f>
        <v>2550.3187500000004</v>
      </c>
      <c r="CT210" s="7">
        <f t="shared" si="603"/>
        <v>85010.625</v>
      </c>
      <c r="CU210" s="7">
        <f t="shared" si="604"/>
        <v>68008.5</v>
      </c>
      <c r="CV210" s="7">
        <f t="shared" si="605"/>
        <v>20002.5</v>
      </c>
      <c r="CW210" s="5">
        <f>PARAMETRELER!$D$6</f>
        <v>20002.5</v>
      </c>
      <c r="CX210" s="7">
        <f t="shared" si="683"/>
        <v>0</v>
      </c>
      <c r="CY210" s="7">
        <f>IF(CM210&lt;=PARAMETRELER!$D$6,0,CX210*0.00759)</f>
        <v>0</v>
      </c>
      <c r="CZ210" s="20">
        <f t="shared" si="606"/>
        <v>17002.125</v>
      </c>
      <c r="DA210" s="21">
        <f t="shared" si="607"/>
        <v>4100.5124999999998</v>
      </c>
      <c r="DB210" s="21">
        <f t="shared" si="608"/>
        <v>400.05</v>
      </c>
      <c r="DC210" s="20">
        <f t="shared" si="609"/>
        <v>24503.0625</v>
      </c>
      <c r="DD210" s="44">
        <f t="shared" si="610"/>
        <v>1000.125</v>
      </c>
      <c r="DE210" s="45">
        <f t="shared" si="611"/>
        <v>23502.9375</v>
      </c>
      <c r="DG210" s="2">
        <v>208</v>
      </c>
      <c r="DH210" s="2" t="str">
        <f t="shared" si="612"/>
        <v xml:space="preserve"> AD SOYAD 208</v>
      </c>
      <c r="DI210" s="7">
        <f t="shared" si="613"/>
        <v>20002.5</v>
      </c>
      <c r="DJ210" s="11">
        <f>PARAMETRELER!$D$4</f>
        <v>150018.75</v>
      </c>
      <c r="DK210" s="7">
        <f t="shared" si="614"/>
        <v>2800.3500000000004</v>
      </c>
      <c r="DL210" s="7">
        <f t="shared" si="615"/>
        <v>200.02500000000001</v>
      </c>
      <c r="DM210" s="7">
        <f t="shared" si="616"/>
        <v>17002.125</v>
      </c>
      <c r="DN210" s="7" cm="1">
        <f t="array" ref="DN210">SUMPRODUCT(--(SUM(G210,AC210,AY210,BU210,CQ210,DM210)&gt;PARAMETRELER!$D$21:$D$24), (SUM(G210,AC210,AY210,BU210,CQ210,DM210)-PARAMETRELER!$D$21:$D$24), {0.15;0.05;0.07;0.08})-SUM($H$2,H210,AD210,AZ210,BV210,CR210)</f>
        <v>2550.3187499999985</v>
      </c>
      <c r="DO210" s="7">
        <f>PARAMETRELER!$D$13</f>
        <v>2550.3187499999985</v>
      </c>
      <c r="DP210" s="7">
        <f t="shared" si="617"/>
        <v>102012.75</v>
      </c>
      <c r="DQ210" s="7">
        <f t="shared" si="618"/>
        <v>85010.625</v>
      </c>
      <c r="DR210" s="7">
        <f t="shared" si="619"/>
        <v>20002.5</v>
      </c>
      <c r="DS210" s="5">
        <f>PARAMETRELER!$D$6</f>
        <v>20002.5</v>
      </c>
      <c r="DT210" s="7">
        <f t="shared" si="684"/>
        <v>0</v>
      </c>
      <c r="DU210" s="7">
        <f>IF(DI210&lt;=PARAMETRELER!$D$6,0,DT210*0.00759)</f>
        <v>0</v>
      </c>
      <c r="DV210" s="20">
        <f t="shared" si="620"/>
        <v>17002.125</v>
      </c>
      <c r="DW210" s="21">
        <f t="shared" si="621"/>
        <v>4100.5124999999998</v>
      </c>
      <c r="DX210" s="21">
        <f t="shared" si="622"/>
        <v>400.05</v>
      </c>
      <c r="DY210" s="20">
        <f t="shared" si="623"/>
        <v>24503.0625</v>
      </c>
      <c r="DZ210" s="44">
        <f t="shared" si="624"/>
        <v>1000.125</v>
      </c>
      <c r="EA210" s="45">
        <f t="shared" si="625"/>
        <v>23502.9375</v>
      </c>
      <c r="EC210" s="2">
        <v>208</v>
      </c>
      <c r="ED210" s="2" t="str">
        <f t="shared" si="626"/>
        <v xml:space="preserve"> AD SOYAD 208</v>
      </c>
      <c r="EE210" s="7">
        <f t="shared" si="685"/>
        <v>20002.5</v>
      </c>
      <c r="EF210" s="11">
        <f>PARAMETRELER!$D$4</f>
        <v>150018.75</v>
      </c>
      <c r="EG210" s="7">
        <f t="shared" si="686"/>
        <v>2800.3500000000004</v>
      </c>
      <c r="EH210" s="7">
        <f t="shared" si="687"/>
        <v>200.02500000000001</v>
      </c>
      <c r="EI210" s="7">
        <f t="shared" si="688"/>
        <v>17002.125</v>
      </c>
      <c r="EJ210" s="7" cm="1">
        <f t="array" ref="EJ210">SUMPRODUCT(--(SUM(G210,AC210,AY210,BU210,CQ210,DM210,EI210)&gt;PARAMETRELER!$D$21:$D$24), (SUM(G210,AC210,AY210,BU210,CQ210,DM210,EI210)-PARAMETRELER!$D$21:$D$24), {0.15;0.05;0.07;0.08})-SUM($H$2,H210,AD210,AZ210,BV210,CR210,DN210)</f>
        <v>3001.0625000000036</v>
      </c>
      <c r="EK210" s="7">
        <f>PARAMETRELER!$D$14</f>
        <v>3001.0625000000036</v>
      </c>
      <c r="EL210" s="7">
        <f t="shared" si="689"/>
        <v>119014.875</v>
      </c>
      <c r="EM210" s="7">
        <f t="shared" si="690"/>
        <v>102012.75</v>
      </c>
      <c r="EN210" s="7">
        <f t="shared" si="691"/>
        <v>20002.5</v>
      </c>
      <c r="EO210" s="5">
        <f>PARAMETRELER!$D$6</f>
        <v>20002.5</v>
      </c>
      <c r="EP210" s="7">
        <f t="shared" si="692"/>
        <v>0</v>
      </c>
      <c r="EQ210" s="7">
        <f>IF(EE210&lt;=PARAMETRELER!$D$6,0,EP210*0.00759)</f>
        <v>0</v>
      </c>
      <c r="ER210" s="20">
        <f t="shared" si="627"/>
        <v>17002.125</v>
      </c>
      <c r="ES210" s="21">
        <f t="shared" si="628"/>
        <v>4100.5124999999998</v>
      </c>
      <c r="ET210" s="21">
        <f t="shared" si="629"/>
        <v>400.05</v>
      </c>
      <c r="EU210" s="20">
        <f t="shared" si="630"/>
        <v>24503.0625</v>
      </c>
      <c r="EV210" s="44">
        <f t="shared" si="631"/>
        <v>1000.125</v>
      </c>
      <c r="EW210" s="45">
        <f t="shared" si="632"/>
        <v>23502.9375</v>
      </c>
      <c r="EY210" s="2">
        <v>208</v>
      </c>
      <c r="EZ210" s="2" t="str">
        <f t="shared" si="633"/>
        <v xml:space="preserve"> AD SOYAD 208</v>
      </c>
      <c r="FA210" s="7">
        <f t="shared" si="693"/>
        <v>20002.5</v>
      </c>
      <c r="FB210" s="11">
        <f>PARAMETRELER!$D$4</f>
        <v>150018.75</v>
      </c>
      <c r="FC210" s="7">
        <f t="shared" si="694"/>
        <v>2800.3500000000004</v>
      </c>
      <c r="FD210" s="7">
        <f t="shared" si="695"/>
        <v>200.02500000000001</v>
      </c>
      <c r="FE210" s="7">
        <f t="shared" si="696"/>
        <v>17002.125</v>
      </c>
      <c r="FF210" s="7" cm="1">
        <f t="array" ref="FF210">SUMPRODUCT(--(SUM(G210,AC210,AY210,BU210,CQ210,DM210,EI210,FE210)&gt;PARAMETRELER!$D$21:$D$24), (SUM(G210,AC210,AY210,BU210,CQ210,DM210,EI210,FE210)-PARAMETRELER!$D$21:$D$24), {0.15;0.05;0.07;0.08})-SUM($H$2,H210,AD210,AZ210,BV210,CR210,DN210,EJ210)</f>
        <v>3400.4249999999956</v>
      </c>
      <c r="FG210" s="7">
        <f>PARAMETRELER!$D$15</f>
        <v>3400.4249999999956</v>
      </c>
      <c r="FH210" s="7">
        <f t="shared" si="697"/>
        <v>136017</v>
      </c>
      <c r="FI210" s="7">
        <f t="shared" si="698"/>
        <v>119014.875</v>
      </c>
      <c r="FJ210" s="7">
        <f t="shared" si="699"/>
        <v>20002.5</v>
      </c>
      <c r="FK210" s="5">
        <f>PARAMETRELER!$D$6</f>
        <v>20002.5</v>
      </c>
      <c r="FL210" s="7">
        <f t="shared" si="700"/>
        <v>0</v>
      </c>
      <c r="FM210" s="7">
        <f>IF(FA210&lt;=PARAMETRELER!$D$6,0,FL210*0.00759)</f>
        <v>0</v>
      </c>
      <c r="FN210" s="20">
        <f t="shared" si="634"/>
        <v>17002.125</v>
      </c>
      <c r="FO210" s="21">
        <f t="shared" si="635"/>
        <v>4100.5124999999998</v>
      </c>
      <c r="FP210" s="21">
        <f t="shared" si="636"/>
        <v>400.05</v>
      </c>
      <c r="FQ210" s="20">
        <f t="shared" si="637"/>
        <v>24503.0625</v>
      </c>
      <c r="FR210" s="44">
        <f t="shared" si="638"/>
        <v>1000.125</v>
      </c>
      <c r="FS210" s="45">
        <f t="shared" si="639"/>
        <v>23502.9375</v>
      </c>
      <c r="FU210" s="2">
        <v>208</v>
      </c>
      <c r="FV210" s="2" t="str">
        <f t="shared" si="640"/>
        <v xml:space="preserve"> AD SOYAD 208</v>
      </c>
      <c r="FW210" s="7">
        <f t="shared" si="701"/>
        <v>20002.5</v>
      </c>
      <c r="FX210" s="11">
        <f>PARAMETRELER!$D$4</f>
        <v>150018.75</v>
      </c>
      <c r="FY210" s="7">
        <f t="shared" si="702"/>
        <v>2800.3500000000004</v>
      </c>
      <c r="FZ210" s="7">
        <f t="shared" si="703"/>
        <v>200.02500000000001</v>
      </c>
      <c r="GA210" s="7">
        <f t="shared" si="704"/>
        <v>17002.125</v>
      </c>
      <c r="GB210" s="7" cm="1">
        <f t="array" ref="GB210">SUMPRODUCT(--(SUM(G210,AC210,AY210,BU210,CQ210,DM210,EI210,FE210,GA210)&gt;PARAMETRELER!$D$21:$D$24), (SUM(G210,AC210,AY210,BU210,CQ210,DM210,EI210,FE210,GA210)-PARAMETRELER!$D$21:$D$24), {0.15;0.05;0.07;0.08})-SUM($H$2,H210,AD210,AZ210,BV210,CR210,DN210,EJ210,FF210)</f>
        <v>3400.4249999999993</v>
      </c>
      <c r="GC210" s="7">
        <f>PARAMETRELER!$D$16</f>
        <v>3400.4249999999993</v>
      </c>
      <c r="GD210" s="7">
        <f t="shared" si="705"/>
        <v>153019.125</v>
      </c>
      <c r="GE210" s="7">
        <f t="shared" si="706"/>
        <v>136017</v>
      </c>
      <c r="GF210" s="7">
        <f t="shared" si="707"/>
        <v>20002.5</v>
      </c>
      <c r="GG210" s="5">
        <f>PARAMETRELER!$D$6</f>
        <v>20002.5</v>
      </c>
      <c r="GH210" s="7">
        <f t="shared" si="708"/>
        <v>0</v>
      </c>
      <c r="GI210" s="7">
        <f>IF(FW210&lt;=PARAMETRELER!$D$6,0,GH210*0.00759)</f>
        <v>0</v>
      </c>
      <c r="GJ210" s="20">
        <f t="shared" si="641"/>
        <v>17002.125</v>
      </c>
      <c r="GK210" s="21">
        <f t="shared" si="642"/>
        <v>4100.5124999999998</v>
      </c>
      <c r="GL210" s="21">
        <f t="shared" si="643"/>
        <v>400.05</v>
      </c>
      <c r="GM210" s="20">
        <f t="shared" si="644"/>
        <v>24503.0625</v>
      </c>
      <c r="GN210" s="44">
        <f t="shared" si="645"/>
        <v>1000.125</v>
      </c>
      <c r="GO210" s="45">
        <f t="shared" si="646"/>
        <v>23502.9375</v>
      </c>
      <c r="GQ210" s="2">
        <v>208</v>
      </c>
      <c r="GR210" s="2" t="str">
        <f t="shared" si="647"/>
        <v xml:space="preserve"> AD SOYAD 208</v>
      </c>
      <c r="GS210" s="7">
        <f t="shared" si="709"/>
        <v>20002.5</v>
      </c>
      <c r="GT210" s="11">
        <f>PARAMETRELER!$D$4</f>
        <v>150018.75</v>
      </c>
      <c r="GU210" s="7">
        <f t="shared" si="710"/>
        <v>2800.3500000000004</v>
      </c>
      <c r="GV210" s="7">
        <f t="shared" si="711"/>
        <v>200.02500000000001</v>
      </c>
      <c r="GW210" s="7">
        <f t="shared" si="712"/>
        <v>17002.125</v>
      </c>
      <c r="GX210" s="7" cm="1">
        <f t="array" ref="GX210">SUMPRODUCT(--(SUM(G210,AC210,AY210,BU210,CQ210,DM210,EI210,FE210,GA210,GW210)&gt;PARAMETRELER!$D$21:$D$24), (SUM(G210,AC210,AY210,BU210,CQ210,DM210,EI210,FE210,GA210,GW210)-PARAMETRELER!$D$21:$D$24), {0.15;0.05;0.07;0.08})-SUM($H$2,H210,AD210,AZ210,BV210,CR210,DN210,EJ210,FF210,GB210)</f>
        <v>3400.4250000000029</v>
      </c>
      <c r="GY210" s="7">
        <f>PARAMETRELER!$D$17</f>
        <v>3400.4250000000029</v>
      </c>
      <c r="GZ210" s="7">
        <f t="shared" si="713"/>
        <v>170021.25</v>
      </c>
      <c r="HA210" s="7">
        <f t="shared" si="714"/>
        <v>153019.125</v>
      </c>
      <c r="HB210" s="7">
        <f t="shared" si="715"/>
        <v>20002.5</v>
      </c>
      <c r="HC210" s="5">
        <f>PARAMETRELER!$D$6</f>
        <v>20002.5</v>
      </c>
      <c r="HD210" s="7">
        <f t="shared" si="716"/>
        <v>0</v>
      </c>
      <c r="HE210" s="7">
        <f>IF(GS210&lt;=PARAMETRELER!$D$6,0,HD210*0.00759)</f>
        <v>0</v>
      </c>
      <c r="HF210" s="20">
        <f t="shared" si="648"/>
        <v>17002.125</v>
      </c>
      <c r="HG210" s="21">
        <f t="shared" si="649"/>
        <v>4100.5124999999998</v>
      </c>
      <c r="HH210" s="21">
        <f t="shared" si="650"/>
        <v>400.05</v>
      </c>
      <c r="HI210" s="20">
        <f t="shared" si="651"/>
        <v>24503.0625</v>
      </c>
      <c r="HJ210" s="44">
        <f t="shared" si="652"/>
        <v>1000.125</v>
      </c>
      <c r="HK210" s="45">
        <f t="shared" si="653"/>
        <v>23502.9375</v>
      </c>
      <c r="HM210" s="2">
        <v>208</v>
      </c>
      <c r="HN210" s="2" t="str">
        <f t="shared" si="654"/>
        <v xml:space="preserve"> AD SOYAD 208</v>
      </c>
      <c r="HO210" s="7">
        <f t="shared" si="717"/>
        <v>20002.5</v>
      </c>
      <c r="HP210" s="11">
        <f>PARAMETRELER!$D$4</f>
        <v>150018.75</v>
      </c>
      <c r="HQ210" s="7">
        <f t="shared" si="718"/>
        <v>2800.3500000000004</v>
      </c>
      <c r="HR210" s="7">
        <f t="shared" si="719"/>
        <v>200.02500000000001</v>
      </c>
      <c r="HS210" s="7">
        <f t="shared" si="720"/>
        <v>17002.125</v>
      </c>
      <c r="HT210" s="7" cm="1">
        <f t="array" ref="HT210">SUMPRODUCT(--(SUM(G210,AC210,AY210,BU210,CQ210,DM210,EI210,FE210,GA210,GW210,HS210)&gt;PARAMETRELER!$D$21:$D$24), (SUM(G210,AC210,AY210,BU210,CQ210,DM210,EI210,FE210,GA210,GW210,HS210)-PARAMETRELER!$D$21:$D$24), {0.15;0.05;0.07;0.08})-SUM($H$2,H210,AD210,AZ210,BV210,CR210,DN210,EJ210,FF210,GB210,GX210)</f>
        <v>3400.4249999999993</v>
      </c>
      <c r="HU210" s="7">
        <f>PARAMETRELER!$D$18</f>
        <v>3400.4249999999993</v>
      </c>
      <c r="HV210" s="7">
        <f t="shared" si="721"/>
        <v>187023.375</v>
      </c>
      <c r="HW210" s="7">
        <f t="shared" si="722"/>
        <v>170021.25</v>
      </c>
      <c r="HX210" s="7">
        <f t="shared" si="723"/>
        <v>20002.5</v>
      </c>
      <c r="HY210" s="5">
        <f>PARAMETRELER!$D$6</f>
        <v>20002.5</v>
      </c>
      <c r="HZ210" s="7">
        <f t="shared" si="724"/>
        <v>0</v>
      </c>
      <c r="IA210" s="7">
        <f>IF(HO210&lt;=PARAMETRELER!$D$6,0,HZ210*0.00759)</f>
        <v>0</v>
      </c>
      <c r="IB210" s="20">
        <f t="shared" si="655"/>
        <v>17002.125</v>
      </c>
      <c r="IC210" s="21">
        <f t="shared" si="656"/>
        <v>4100.5124999999998</v>
      </c>
      <c r="ID210" s="21">
        <f t="shared" si="657"/>
        <v>400.05</v>
      </c>
      <c r="IE210" s="20">
        <f t="shared" si="658"/>
        <v>24503.0625</v>
      </c>
      <c r="IF210" s="44">
        <f t="shared" si="659"/>
        <v>1000.125</v>
      </c>
      <c r="IG210" s="45">
        <f t="shared" si="660"/>
        <v>23502.9375</v>
      </c>
      <c r="II210" s="2">
        <v>208</v>
      </c>
      <c r="IJ210" s="2" t="str">
        <f t="shared" si="661"/>
        <v xml:space="preserve"> AD SOYAD 208</v>
      </c>
      <c r="IK210" s="7">
        <f t="shared" si="725"/>
        <v>20002.5</v>
      </c>
      <c r="IL210" s="11">
        <f>PARAMETRELER!$D$4</f>
        <v>150018.75</v>
      </c>
      <c r="IM210" s="7">
        <f t="shared" si="726"/>
        <v>2800.3500000000004</v>
      </c>
      <c r="IN210" s="7">
        <f t="shared" si="727"/>
        <v>200.02500000000001</v>
      </c>
      <c r="IO210" s="7">
        <f t="shared" si="728"/>
        <v>17002.125</v>
      </c>
      <c r="IP210" s="7" cm="1">
        <f t="array" ref="IP210">SUMPRODUCT(--(SUM(G210,AC210,AY210,BU210,CQ210,DM210,EI210,FE210,GA210,GW210,HS210,IO210)&gt;PARAMETRELER!$D$21:$D$24), (SUM(G210,AC210,AY210,BU210,CQ210,DM210,EI210,FE210,GA210,GW210,HS210,IO210)-PARAMETRELER!$D$21:$D$24), {0.15;0.05;0.07;0.08})-SUM($H$2,H210,AD210,AZ210,BV210,CR210,DN210,EJ210,FF210,GB210,GX210,HT210)</f>
        <v>3400.4249999999993</v>
      </c>
      <c r="IQ210" s="7">
        <f>PARAMETRELER!$D$19</f>
        <v>3400.4249999999993</v>
      </c>
      <c r="IR210" s="7">
        <f t="shared" si="729"/>
        <v>204025.5</v>
      </c>
      <c r="IS210" s="7">
        <f t="shared" si="730"/>
        <v>187023.375</v>
      </c>
      <c r="IT210" s="7">
        <f t="shared" si="731"/>
        <v>20002.5</v>
      </c>
      <c r="IU210" s="5">
        <f>PARAMETRELER!$D$6</f>
        <v>20002.5</v>
      </c>
      <c r="IV210" s="7">
        <f t="shared" si="732"/>
        <v>0</v>
      </c>
      <c r="IW210" s="7">
        <f>IF(IK210&lt;=PARAMETRELER!$D$6,0,IV210*0.00759)</f>
        <v>0</v>
      </c>
      <c r="IX210" s="20">
        <f t="shared" si="662"/>
        <v>17002.125</v>
      </c>
      <c r="IY210" s="21">
        <f t="shared" si="663"/>
        <v>4100.5124999999998</v>
      </c>
      <c r="IZ210" s="21">
        <f t="shared" si="664"/>
        <v>400.05</v>
      </c>
      <c r="JA210" s="20">
        <f t="shared" si="665"/>
        <v>24503.0625</v>
      </c>
      <c r="JB210" s="44">
        <f t="shared" si="666"/>
        <v>1000.125</v>
      </c>
      <c r="JC210" s="45">
        <f t="shared" si="667"/>
        <v>23502.9375</v>
      </c>
    </row>
    <row r="211" spans="1:263" ht="15.6" x14ac:dyDescent="0.3">
      <c r="A211" s="3">
        <v>209</v>
      </c>
      <c r="B211" s="3" t="str">
        <f>'YILLIK MALİYET RAPORU'!B211</f>
        <v xml:space="preserve"> AD SOYAD 209</v>
      </c>
      <c r="C211" s="4">
        <f>'YILLIK MALİYET RAPORU'!C211</f>
        <v>20002.5</v>
      </c>
      <c r="D211" s="4">
        <f>PARAMETRELER!$D$4</f>
        <v>150018.75</v>
      </c>
      <c r="E211" s="4">
        <f t="shared" si="668"/>
        <v>2800.3500000000004</v>
      </c>
      <c r="F211" s="4">
        <f t="shared" si="669"/>
        <v>200.02500000000001</v>
      </c>
      <c r="G211" s="4">
        <f t="shared" si="670"/>
        <v>17002.125</v>
      </c>
      <c r="H211" s="4" cm="1">
        <f t="array" ref="H211">SUMPRODUCT(--(SUM(G211:G211)&gt;PARAMETRELER!$D$21:$D$24), (SUM(G211:G211)-PARAMETRELER!$D$21:$D$24), {0.15;0.05;0.07;0.08})-SUM($H$2:$H$2)</f>
        <v>2550.3187499999999</v>
      </c>
      <c r="I211" s="4">
        <f>PARAMETRELER!$D$8</f>
        <v>2550.3187499999999</v>
      </c>
      <c r="J211" s="4">
        <f t="shared" si="556"/>
        <v>17002.125</v>
      </c>
      <c r="K211" s="4">
        <v>0</v>
      </c>
      <c r="L211" s="4">
        <f t="shared" si="671"/>
        <v>20002.5</v>
      </c>
      <c r="M211" s="4">
        <f>PARAMETRELER!$D$6</f>
        <v>20002.5</v>
      </c>
      <c r="N211" s="4">
        <f t="shared" si="679"/>
        <v>0</v>
      </c>
      <c r="O211" s="4">
        <f>IF(C211&lt;=PARAMETRELER!$D$6,0,N211*0.00759)</f>
        <v>0</v>
      </c>
      <c r="P211" s="20">
        <f t="shared" si="672"/>
        <v>17002.125</v>
      </c>
      <c r="Q211" s="21">
        <f t="shared" si="673"/>
        <v>4100.5124999999998</v>
      </c>
      <c r="R211" s="21">
        <f t="shared" si="674"/>
        <v>400.05</v>
      </c>
      <c r="S211" s="22">
        <f t="shared" si="675"/>
        <v>24503.0625</v>
      </c>
      <c r="T211" s="44">
        <f t="shared" si="676"/>
        <v>1000.125</v>
      </c>
      <c r="U211" s="45">
        <f t="shared" si="557"/>
        <v>23502.9375</v>
      </c>
      <c r="W211" s="3">
        <v>209</v>
      </c>
      <c r="X211" s="3" t="str">
        <f t="shared" si="677"/>
        <v xml:space="preserve"> AD SOYAD 209</v>
      </c>
      <c r="Y211" s="4">
        <f t="shared" si="678"/>
        <v>20002.5</v>
      </c>
      <c r="Z211" s="4">
        <f>PARAMETRELER!$D$4</f>
        <v>150018.75</v>
      </c>
      <c r="AA211" s="4">
        <f t="shared" si="558"/>
        <v>2800.3500000000004</v>
      </c>
      <c r="AB211" s="4">
        <f t="shared" si="559"/>
        <v>200.02500000000001</v>
      </c>
      <c r="AC211" s="4">
        <f t="shared" si="560"/>
        <v>17002.125</v>
      </c>
      <c r="AD211" s="4" cm="1">
        <f t="array" ref="AD211">SUMPRODUCT(--(SUM(G211,AC211)&gt;PARAMETRELER!$D$21:$D$24), (SUM(G211,AC211)-PARAMETRELER!$D$21:$D$24), {0.15;0.05;0.07;0.08})-SUM($H$2,H211)</f>
        <v>2550.3187499999999</v>
      </c>
      <c r="AE211" s="4">
        <f>PARAMETRELER!$D$9</f>
        <v>2550.3187499999999</v>
      </c>
      <c r="AF211" s="4">
        <f t="shared" si="561"/>
        <v>34004.25</v>
      </c>
      <c r="AG211" s="4">
        <f t="shared" si="562"/>
        <v>17002.125</v>
      </c>
      <c r="AH211" s="4">
        <f t="shared" si="563"/>
        <v>20002.5</v>
      </c>
      <c r="AI211" s="4">
        <f>PARAMETRELER!$D$6</f>
        <v>20002.5</v>
      </c>
      <c r="AJ211" s="4">
        <f t="shared" si="680"/>
        <v>0</v>
      </c>
      <c r="AK211" s="4">
        <f>IF(Y211&lt;=PARAMETRELER!$D$6,0,AJ211*0.00759)</f>
        <v>0</v>
      </c>
      <c r="AL211" s="20">
        <f t="shared" si="564"/>
        <v>17002.125</v>
      </c>
      <c r="AM211" s="21">
        <f t="shared" si="565"/>
        <v>4100.5124999999998</v>
      </c>
      <c r="AN211" s="21">
        <f t="shared" si="566"/>
        <v>400.05</v>
      </c>
      <c r="AO211" s="22">
        <f t="shared" si="567"/>
        <v>24503.0625</v>
      </c>
      <c r="AP211" s="44">
        <f t="shared" si="568"/>
        <v>1000.125</v>
      </c>
      <c r="AQ211" s="45">
        <f t="shared" si="569"/>
        <v>23502.9375</v>
      </c>
      <c r="AS211" s="3">
        <v>209</v>
      </c>
      <c r="AT211" s="3" t="str">
        <f t="shared" si="570"/>
        <v xml:space="preserve"> AD SOYAD 209</v>
      </c>
      <c r="AU211" s="4">
        <f t="shared" si="571"/>
        <v>20002.5</v>
      </c>
      <c r="AV211" s="4">
        <f>PARAMETRELER!$D$4</f>
        <v>150018.75</v>
      </c>
      <c r="AW211" s="4">
        <f t="shared" si="572"/>
        <v>2800.3500000000004</v>
      </c>
      <c r="AX211" s="4">
        <f t="shared" si="573"/>
        <v>200.02500000000001</v>
      </c>
      <c r="AY211" s="4">
        <f t="shared" si="574"/>
        <v>17002.125</v>
      </c>
      <c r="AZ211" s="4" cm="1">
        <f t="array" ref="AZ211">SUMPRODUCT(--(SUM(G211,AC211,AY211)&gt;PARAMETRELER!$D$21:$D$24), (SUM(G211,AC211,AY211)-PARAMETRELER!$D$21:$D$24), {0.15;0.05;0.07;0.08})-SUM($H$2,H211,AD211)</f>
        <v>2550.3187499999995</v>
      </c>
      <c r="BA211" s="4">
        <f>PARAMETRELER!$D$10</f>
        <v>2550.3187499999995</v>
      </c>
      <c r="BB211" s="4">
        <f t="shared" si="575"/>
        <v>51006.375</v>
      </c>
      <c r="BC211" s="4">
        <f t="shared" si="576"/>
        <v>34004.25</v>
      </c>
      <c r="BD211" s="4">
        <f t="shared" si="577"/>
        <v>20002.5</v>
      </c>
      <c r="BE211" s="4">
        <f>PARAMETRELER!$D$6</f>
        <v>20002.5</v>
      </c>
      <c r="BF211" s="4">
        <f t="shared" si="681"/>
        <v>0</v>
      </c>
      <c r="BG211" s="4">
        <f>IF(AU211&lt;=PARAMETRELER!$D$6,0,BF211*0.00759)</f>
        <v>0</v>
      </c>
      <c r="BH211" s="20">
        <f t="shared" si="578"/>
        <v>17002.125</v>
      </c>
      <c r="BI211" s="21">
        <f t="shared" si="579"/>
        <v>4100.5124999999998</v>
      </c>
      <c r="BJ211" s="21">
        <f t="shared" si="580"/>
        <v>400.05</v>
      </c>
      <c r="BK211" s="22">
        <f t="shared" si="581"/>
        <v>24503.0625</v>
      </c>
      <c r="BL211" s="44">
        <f t="shared" si="582"/>
        <v>1000.125</v>
      </c>
      <c r="BM211" s="45">
        <f t="shared" si="583"/>
        <v>23502.9375</v>
      </c>
      <c r="BO211" s="3">
        <v>209</v>
      </c>
      <c r="BP211" s="3" t="str">
        <f t="shared" si="584"/>
        <v xml:space="preserve"> AD SOYAD 209</v>
      </c>
      <c r="BQ211" s="4">
        <f t="shared" si="585"/>
        <v>20002.5</v>
      </c>
      <c r="BR211" s="4">
        <f>PARAMETRELER!$D$4</f>
        <v>150018.75</v>
      </c>
      <c r="BS211" s="4">
        <f t="shared" si="586"/>
        <v>2800.3500000000004</v>
      </c>
      <c r="BT211" s="4">
        <f t="shared" si="587"/>
        <v>200.02500000000001</v>
      </c>
      <c r="BU211" s="4">
        <f t="shared" si="588"/>
        <v>17002.125</v>
      </c>
      <c r="BV211" s="4" cm="1">
        <f t="array" ref="BV211">SUMPRODUCT(--(SUM(G211,AC211,AY211,BU211)&gt;PARAMETRELER!$D$21:$D$24), (SUM(G211,AC211,AY211,BU211)-PARAMETRELER!$D$21:$D$24), {0.15;0.05;0.07;0.08})-SUM($H$2,H211,AD211,AZ211)</f>
        <v>2550.3187500000004</v>
      </c>
      <c r="BW211" s="4">
        <f>PARAMETRELER!$D$11</f>
        <v>2550.3187500000004</v>
      </c>
      <c r="BX211" s="4">
        <f t="shared" si="589"/>
        <v>68008.5</v>
      </c>
      <c r="BY211" s="4">
        <f t="shared" si="590"/>
        <v>51006.375</v>
      </c>
      <c r="BZ211" s="4">
        <f t="shared" si="591"/>
        <v>20002.5</v>
      </c>
      <c r="CA211" s="4">
        <f>PARAMETRELER!$D$6</f>
        <v>20002.5</v>
      </c>
      <c r="CB211" s="4">
        <f t="shared" si="682"/>
        <v>0</v>
      </c>
      <c r="CC211" s="4">
        <f>IF(BQ211&lt;=PARAMETRELER!$D$6,0,CB211*0.00759)</f>
        <v>0</v>
      </c>
      <c r="CD211" s="20">
        <f t="shared" si="592"/>
        <v>17002.125</v>
      </c>
      <c r="CE211" s="21">
        <f t="shared" si="593"/>
        <v>4100.5124999999998</v>
      </c>
      <c r="CF211" s="21">
        <f t="shared" si="594"/>
        <v>400.05</v>
      </c>
      <c r="CG211" s="22">
        <f t="shared" si="595"/>
        <v>24503.0625</v>
      </c>
      <c r="CH211" s="44">
        <f t="shared" si="596"/>
        <v>1000.125</v>
      </c>
      <c r="CI211" s="45">
        <f t="shared" si="597"/>
        <v>23502.9375</v>
      </c>
      <c r="CK211" s="3">
        <v>209</v>
      </c>
      <c r="CL211" s="3" t="str">
        <f t="shared" si="598"/>
        <v xml:space="preserve"> AD SOYAD 209</v>
      </c>
      <c r="CM211" s="4">
        <f t="shared" si="599"/>
        <v>20002.5</v>
      </c>
      <c r="CN211" s="4">
        <f>PARAMETRELER!$D$4</f>
        <v>150018.75</v>
      </c>
      <c r="CO211" s="4">
        <f t="shared" si="600"/>
        <v>2800.3500000000004</v>
      </c>
      <c r="CP211" s="4">
        <f t="shared" si="601"/>
        <v>200.02500000000001</v>
      </c>
      <c r="CQ211" s="4">
        <f t="shared" si="602"/>
        <v>17002.125</v>
      </c>
      <c r="CR211" s="4" cm="1">
        <f t="array" ref="CR211">SUMPRODUCT(--(SUM(G211,AC211,AY211,BU211,CQ211)&gt;PARAMETRELER!$D$21:$D$24), (SUM(G211,AC211,AY211,BU211,CQ211)-PARAMETRELER!$D$21:$D$24), {0.15;0.05;0.07;0.08})-SUM($H$2,H211,AD211,AZ211,BV211)</f>
        <v>2550.3187500000004</v>
      </c>
      <c r="CS211" s="4">
        <f>PARAMETRELER!$D$12</f>
        <v>2550.3187500000004</v>
      </c>
      <c r="CT211" s="4">
        <f t="shared" si="603"/>
        <v>85010.625</v>
      </c>
      <c r="CU211" s="4">
        <f t="shared" si="604"/>
        <v>68008.5</v>
      </c>
      <c r="CV211" s="4">
        <f t="shared" si="605"/>
        <v>20002.5</v>
      </c>
      <c r="CW211" s="4">
        <f>PARAMETRELER!$D$6</f>
        <v>20002.5</v>
      </c>
      <c r="CX211" s="4">
        <f t="shared" si="683"/>
        <v>0</v>
      </c>
      <c r="CY211" s="4">
        <f>IF(CM211&lt;=PARAMETRELER!$D$6,0,CX211*0.00759)</f>
        <v>0</v>
      </c>
      <c r="CZ211" s="20">
        <f t="shared" si="606"/>
        <v>17002.125</v>
      </c>
      <c r="DA211" s="21">
        <f t="shared" si="607"/>
        <v>4100.5124999999998</v>
      </c>
      <c r="DB211" s="21">
        <f t="shared" si="608"/>
        <v>400.05</v>
      </c>
      <c r="DC211" s="22">
        <f t="shared" si="609"/>
        <v>24503.0625</v>
      </c>
      <c r="DD211" s="44">
        <f t="shared" si="610"/>
        <v>1000.125</v>
      </c>
      <c r="DE211" s="45">
        <f t="shared" si="611"/>
        <v>23502.9375</v>
      </c>
      <c r="DG211" s="3">
        <v>209</v>
      </c>
      <c r="DH211" s="3" t="str">
        <f t="shared" si="612"/>
        <v xml:space="preserve"> AD SOYAD 209</v>
      </c>
      <c r="DI211" s="4">
        <f t="shared" si="613"/>
        <v>20002.5</v>
      </c>
      <c r="DJ211" s="4">
        <f>PARAMETRELER!$D$4</f>
        <v>150018.75</v>
      </c>
      <c r="DK211" s="4">
        <f t="shared" si="614"/>
        <v>2800.3500000000004</v>
      </c>
      <c r="DL211" s="4">
        <f t="shared" si="615"/>
        <v>200.02500000000001</v>
      </c>
      <c r="DM211" s="4">
        <f t="shared" si="616"/>
        <v>17002.125</v>
      </c>
      <c r="DN211" s="4" cm="1">
        <f t="array" ref="DN211">SUMPRODUCT(--(SUM(G211,AC211,AY211,BU211,CQ211,DM211)&gt;PARAMETRELER!$D$21:$D$24), (SUM(G211,AC211,AY211,BU211,CQ211,DM211)-PARAMETRELER!$D$21:$D$24), {0.15;0.05;0.07;0.08})-SUM($H$2,H211,AD211,AZ211,BV211,CR211)</f>
        <v>2550.3187499999985</v>
      </c>
      <c r="DO211" s="4">
        <f>PARAMETRELER!$D$13</f>
        <v>2550.3187499999985</v>
      </c>
      <c r="DP211" s="4">
        <f t="shared" si="617"/>
        <v>102012.75</v>
      </c>
      <c r="DQ211" s="4">
        <f t="shared" si="618"/>
        <v>85010.625</v>
      </c>
      <c r="DR211" s="4">
        <f t="shared" si="619"/>
        <v>20002.5</v>
      </c>
      <c r="DS211" s="4">
        <f>PARAMETRELER!$D$6</f>
        <v>20002.5</v>
      </c>
      <c r="DT211" s="4">
        <f t="shared" si="684"/>
        <v>0</v>
      </c>
      <c r="DU211" s="4">
        <f>IF(DI211&lt;=PARAMETRELER!$D$6,0,DT211*0.00759)</f>
        <v>0</v>
      </c>
      <c r="DV211" s="20">
        <f t="shared" si="620"/>
        <v>17002.125</v>
      </c>
      <c r="DW211" s="21">
        <f t="shared" si="621"/>
        <v>4100.5124999999998</v>
      </c>
      <c r="DX211" s="21">
        <f t="shared" si="622"/>
        <v>400.05</v>
      </c>
      <c r="DY211" s="22">
        <f t="shared" si="623"/>
        <v>24503.0625</v>
      </c>
      <c r="DZ211" s="44">
        <f t="shared" si="624"/>
        <v>1000.125</v>
      </c>
      <c r="EA211" s="45">
        <f t="shared" si="625"/>
        <v>23502.9375</v>
      </c>
      <c r="EC211" s="3">
        <v>209</v>
      </c>
      <c r="ED211" s="3" t="str">
        <f t="shared" si="626"/>
        <v xml:space="preserve"> AD SOYAD 209</v>
      </c>
      <c r="EE211" s="4">
        <f t="shared" si="685"/>
        <v>20002.5</v>
      </c>
      <c r="EF211" s="4">
        <f>PARAMETRELER!$D$4</f>
        <v>150018.75</v>
      </c>
      <c r="EG211" s="4">
        <f t="shared" si="686"/>
        <v>2800.3500000000004</v>
      </c>
      <c r="EH211" s="4">
        <f t="shared" si="687"/>
        <v>200.02500000000001</v>
      </c>
      <c r="EI211" s="4">
        <f t="shared" si="688"/>
        <v>17002.125</v>
      </c>
      <c r="EJ211" s="4" cm="1">
        <f t="array" ref="EJ211">SUMPRODUCT(--(SUM(G211,AC211,AY211,BU211,CQ211,DM211,EI211)&gt;PARAMETRELER!$D$21:$D$24), (SUM(G211,AC211,AY211,BU211,CQ211,DM211,EI211)-PARAMETRELER!$D$21:$D$24), {0.15;0.05;0.07;0.08})-SUM($H$2,H211,AD211,AZ211,BV211,CR211,DN211)</f>
        <v>3001.0625000000036</v>
      </c>
      <c r="EK211" s="4">
        <f>PARAMETRELER!$D$14</f>
        <v>3001.0625000000036</v>
      </c>
      <c r="EL211" s="4">
        <f t="shared" si="689"/>
        <v>119014.875</v>
      </c>
      <c r="EM211" s="4">
        <f t="shared" si="690"/>
        <v>102012.75</v>
      </c>
      <c r="EN211" s="4">
        <f t="shared" si="691"/>
        <v>20002.5</v>
      </c>
      <c r="EO211" s="4">
        <f>PARAMETRELER!$D$6</f>
        <v>20002.5</v>
      </c>
      <c r="EP211" s="4">
        <f t="shared" si="692"/>
        <v>0</v>
      </c>
      <c r="EQ211" s="4">
        <f>IF(EE211&lt;=PARAMETRELER!$D$6,0,EP211*0.00759)</f>
        <v>0</v>
      </c>
      <c r="ER211" s="20">
        <f t="shared" si="627"/>
        <v>17002.125</v>
      </c>
      <c r="ES211" s="21">
        <f t="shared" si="628"/>
        <v>4100.5124999999998</v>
      </c>
      <c r="ET211" s="21">
        <f t="shared" si="629"/>
        <v>400.05</v>
      </c>
      <c r="EU211" s="22">
        <f t="shared" si="630"/>
        <v>24503.0625</v>
      </c>
      <c r="EV211" s="44">
        <f t="shared" si="631"/>
        <v>1000.125</v>
      </c>
      <c r="EW211" s="45">
        <f t="shared" si="632"/>
        <v>23502.9375</v>
      </c>
      <c r="EY211" s="3">
        <v>209</v>
      </c>
      <c r="EZ211" s="3" t="str">
        <f t="shared" si="633"/>
        <v xml:space="preserve"> AD SOYAD 209</v>
      </c>
      <c r="FA211" s="4">
        <f t="shared" si="693"/>
        <v>20002.5</v>
      </c>
      <c r="FB211" s="4">
        <f>PARAMETRELER!$D$4</f>
        <v>150018.75</v>
      </c>
      <c r="FC211" s="4">
        <f t="shared" si="694"/>
        <v>2800.3500000000004</v>
      </c>
      <c r="FD211" s="4">
        <f t="shared" si="695"/>
        <v>200.02500000000001</v>
      </c>
      <c r="FE211" s="4">
        <f t="shared" si="696"/>
        <v>17002.125</v>
      </c>
      <c r="FF211" s="4" cm="1">
        <f t="array" ref="FF211">SUMPRODUCT(--(SUM(G211,AC211,AY211,BU211,CQ211,DM211,EI211,FE211)&gt;PARAMETRELER!$D$21:$D$24), (SUM(G211,AC211,AY211,BU211,CQ211,DM211,EI211,FE211)-PARAMETRELER!$D$21:$D$24), {0.15;0.05;0.07;0.08})-SUM($H$2,H211,AD211,AZ211,BV211,CR211,DN211,EJ211)</f>
        <v>3400.4249999999956</v>
      </c>
      <c r="FG211" s="4">
        <f>PARAMETRELER!$D$15</f>
        <v>3400.4249999999956</v>
      </c>
      <c r="FH211" s="4">
        <f t="shared" si="697"/>
        <v>136017</v>
      </c>
      <c r="FI211" s="4">
        <f t="shared" si="698"/>
        <v>119014.875</v>
      </c>
      <c r="FJ211" s="4">
        <f t="shared" si="699"/>
        <v>20002.5</v>
      </c>
      <c r="FK211" s="4">
        <f>PARAMETRELER!$D$6</f>
        <v>20002.5</v>
      </c>
      <c r="FL211" s="4">
        <f t="shared" si="700"/>
        <v>0</v>
      </c>
      <c r="FM211" s="4">
        <f>IF(FA211&lt;=PARAMETRELER!$D$6,0,FL211*0.00759)</f>
        <v>0</v>
      </c>
      <c r="FN211" s="20">
        <f t="shared" si="634"/>
        <v>17002.125</v>
      </c>
      <c r="FO211" s="21">
        <f t="shared" si="635"/>
        <v>4100.5124999999998</v>
      </c>
      <c r="FP211" s="21">
        <f t="shared" si="636"/>
        <v>400.05</v>
      </c>
      <c r="FQ211" s="22">
        <f t="shared" si="637"/>
        <v>24503.0625</v>
      </c>
      <c r="FR211" s="44">
        <f t="shared" si="638"/>
        <v>1000.125</v>
      </c>
      <c r="FS211" s="45">
        <f t="shared" si="639"/>
        <v>23502.9375</v>
      </c>
      <c r="FU211" s="3">
        <v>209</v>
      </c>
      <c r="FV211" s="3" t="str">
        <f t="shared" si="640"/>
        <v xml:space="preserve"> AD SOYAD 209</v>
      </c>
      <c r="FW211" s="4">
        <f t="shared" si="701"/>
        <v>20002.5</v>
      </c>
      <c r="FX211" s="4">
        <f>PARAMETRELER!$D$4</f>
        <v>150018.75</v>
      </c>
      <c r="FY211" s="4">
        <f t="shared" si="702"/>
        <v>2800.3500000000004</v>
      </c>
      <c r="FZ211" s="4">
        <f t="shared" si="703"/>
        <v>200.02500000000001</v>
      </c>
      <c r="GA211" s="4">
        <f t="shared" si="704"/>
        <v>17002.125</v>
      </c>
      <c r="GB211" s="4" cm="1">
        <f t="array" ref="GB211">SUMPRODUCT(--(SUM(G211,AC211,AY211,BU211,CQ211,DM211,EI211,FE211,GA211)&gt;PARAMETRELER!$D$21:$D$24), (SUM(G211,AC211,AY211,BU211,CQ211,DM211,EI211,FE211,GA211)-PARAMETRELER!$D$21:$D$24), {0.15;0.05;0.07;0.08})-SUM($H$2,H211,AD211,AZ211,BV211,CR211,DN211,EJ211,FF211)</f>
        <v>3400.4249999999993</v>
      </c>
      <c r="GC211" s="4">
        <f>PARAMETRELER!$D$16</f>
        <v>3400.4249999999993</v>
      </c>
      <c r="GD211" s="4">
        <f t="shared" si="705"/>
        <v>153019.125</v>
      </c>
      <c r="GE211" s="4">
        <f t="shared" si="706"/>
        <v>136017</v>
      </c>
      <c r="GF211" s="4">
        <f t="shared" si="707"/>
        <v>20002.5</v>
      </c>
      <c r="GG211" s="4">
        <f>PARAMETRELER!$D$6</f>
        <v>20002.5</v>
      </c>
      <c r="GH211" s="4">
        <f t="shared" si="708"/>
        <v>0</v>
      </c>
      <c r="GI211" s="4">
        <f>IF(FW211&lt;=PARAMETRELER!$D$6,0,GH211*0.00759)</f>
        <v>0</v>
      </c>
      <c r="GJ211" s="20">
        <f t="shared" si="641"/>
        <v>17002.125</v>
      </c>
      <c r="GK211" s="21">
        <f t="shared" si="642"/>
        <v>4100.5124999999998</v>
      </c>
      <c r="GL211" s="21">
        <f t="shared" si="643"/>
        <v>400.05</v>
      </c>
      <c r="GM211" s="22">
        <f t="shared" si="644"/>
        <v>24503.0625</v>
      </c>
      <c r="GN211" s="44">
        <f t="shared" si="645"/>
        <v>1000.125</v>
      </c>
      <c r="GO211" s="45">
        <f t="shared" si="646"/>
        <v>23502.9375</v>
      </c>
      <c r="GQ211" s="3">
        <v>209</v>
      </c>
      <c r="GR211" s="3" t="str">
        <f t="shared" si="647"/>
        <v xml:space="preserve"> AD SOYAD 209</v>
      </c>
      <c r="GS211" s="4">
        <f t="shared" si="709"/>
        <v>20002.5</v>
      </c>
      <c r="GT211" s="4">
        <f>PARAMETRELER!$D$4</f>
        <v>150018.75</v>
      </c>
      <c r="GU211" s="4">
        <f t="shared" si="710"/>
        <v>2800.3500000000004</v>
      </c>
      <c r="GV211" s="4">
        <f t="shared" si="711"/>
        <v>200.02500000000001</v>
      </c>
      <c r="GW211" s="4">
        <f t="shared" si="712"/>
        <v>17002.125</v>
      </c>
      <c r="GX211" s="4" cm="1">
        <f t="array" ref="GX211">SUMPRODUCT(--(SUM(G211,AC211,AY211,BU211,CQ211,DM211,EI211,FE211,GA211,GW211)&gt;PARAMETRELER!$D$21:$D$24), (SUM(G211,AC211,AY211,BU211,CQ211,DM211,EI211,FE211,GA211,GW211)-PARAMETRELER!$D$21:$D$24), {0.15;0.05;0.07;0.08})-SUM($H$2,H211,AD211,AZ211,BV211,CR211,DN211,EJ211,FF211,GB211)</f>
        <v>3400.4250000000029</v>
      </c>
      <c r="GY211" s="4">
        <f>PARAMETRELER!$D$17</f>
        <v>3400.4250000000029</v>
      </c>
      <c r="GZ211" s="4">
        <f t="shared" si="713"/>
        <v>170021.25</v>
      </c>
      <c r="HA211" s="4">
        <f t="shared" si="714"/>
        <v>153019.125</v>
      </c>
      <c r="HB211" s="4">
        <f t="shared" si="715"/>
        <v>20002.5</v>
      </c>
      <c r="HC211" s="4">
        <f>PARAMETRELER!$D$6</f>
        <v>20002.5</v>
      </c>
      <c r="HD211" s="4">
        <f t="shared" si="716"/>
        <v>0</v>
      </c>
      <c r="HE211" s="4">
        <f>IF(GS211&lt;=PARAMETRELER!$D$6,0,HD211*0.00759)</f>
        <v>0</v>
      </c>
      <c r="HF211" s="20">
        <f t="shared" si="648"/>
        <v>17002.125</v>
      </c>
      <c r="HG211" s="21">
        <f t="shared" si="649"/>
        <v>4100.5124999999998</v>
      </c>
      <c r="HH211" s="21">
        <f t="shared" si="650"/>
        <v>400.05</v>
      </c>
      <c r="HI211" s="22">
        <f t="shared" si="651"/>
        <v>24503.0625</v>
      </c>
      <c r="HJ211" s="44">
        <f t="shared" si="652"/>
        <v>1000.125</v>
      </c>
      <c r="HK211" s="45">
        <f t="shared" si="653"/>
        <v>23502.9375</v>
      </c>
      <c r="HM211" s="3">
        <v>209</v>
      </c>
      <c r="HN211" s="3" t="str">
        <f t="shared" si="654"/>
        <v xml:space="preserve"> AD SOYAD 209</v>
      </c>
      <c r="HO211" s="4">
        <f t="shared" si="717"/>
        <v>20002.5</v>
      </c>
      <c r="HP211" s="4">
        <f>PARAMETRELER!$D$4</f>
        <v>150018.75</v>
      </c>
      <c r="HQ211" s="4">
        <f t="shared" si="718"/>
        <v>2800.3500000000004</v>
      </c>
      <c r="HR211" s="4">
        <f t="shared" si="719"/>
        <v>200.02500000000001</v>
      </c>
      <c r="HS211" s="4">
        <f t="shared" si="720"/>
        <v>17002.125</v>
      </c>
      <c r="HT211" s="4" cm="1">
        <f t="array" ref="HT211">SUMPRODUCT(--(SUM(G211,AC211,AY211,BU211,CQ211,DM211,EI211,FE211,GA211,GW211,HS211)&gt;PARAMETRELER!$D$21:$D$24), (SUM(G211,AC211,AY211,BU211,CQ211,DM211,EI211,FE211,GA211,GW211,HS211)-PARAMETRELER!$D$21:$D$24), {0.15;0.05;0.07;0.08})-SUM($H$2,H211,AD211,AZ211,BV211,CR211,DN211,EJ211,FF211,GB211,GX211)</f>
        <v>3400.4249999999993</v>
      </c>
      <c r="HU211" s="4">
        <f>PARAMETRELER!$D$18</f>
        <v>3400.4249999999993</v>
      </c>
      <c r="HV211" s="4">
        <f t="shared" si="721"/>
        <v>187023.375</v>
      </c>
      <c r="HW211" s="4">
        <f t="shared" si="722"/>
        <v>170021.25</v>
      </c>
      <c r="HX211" s="4">
        <f t="shared" si="723"/>
        <v>20002.5</v>
      </c>
      <c r="HY211" s="4">
        <f>PARAMETRELER!$D$6</f>
        <v>20002.5</v>
      </c>
      <c r="HZ211" s="4">
        <f t="shared" si="724"/>
        <v>0</v>
      </c>
      <c r="IA211" s="4">
        <f>IF(HO211&lt;=PARAMETRELER!$D$6,0,HZ211*0.00759)</f>
        <v>0</v>
      </c>
      <c r="IB211" s="20">
        <f t="shared" si="655"/>
        <v>17002.125</v>
      </c>
      <c r="IC211" s="21">
        <f t="shared" si="656"/>
        <v>4100.5124999999998</v>
      </c>
      <c r="ID211" s="21">
        <f t="shared" si="657"/>
        <v>400.05</v>
      </c>
      <c r="IE211" s="22">
        <f t="shared" si="658"/>
        <v>24503.0625</v>
      </c>
      <c r="IF211" s="44">
        <f t="shared" si="659"/>
        <v>1000.125</v>
      </c>
      <c r="IG211" s="45">
        <f t="shared" si="660"/>
        <v>23502.9375</v>
      </c>
      <c r="II211" s="3">
        <v>209</v>
      </c>
      <c r="IJ211" s="3" t="str">
        <f t="shared" si="661"/>
        <v xml:space="preserve"> AD SOYAD 209</v>
      </c>
      <c r="IK211" s="4">
        <f t="shared" si="725"/>
        <v>20002.5</v>
      </c>
      <c r="IL211" s="4">
        <f>PARAMETRELER!$D$4</f>
        <v>150018.75</v>
      </c>
      <c r="IM211" s="4">
        <f t="shared" si="726"/>
        <v>2800.3500000000004</v>
      </c>
      <c r="IN211" s="4">
        <f t="shared" si="727"/>
        <v>200.02500000000001</v>
      </c>
      <c r="IO211" s="4">
        <f t="shared" si="728"/>
        <v>17002.125</v>
      </c>
      <c r="IP211" s="4" cm="1">
        <f t="array" ref="IP211">SUMPRODUCT(--(SUM(G211,AC211,AY211,BU211,CQ211,DM211,EI211,FE211,GA211,GW211,HS211,IO211)&gt;PARAMETRELER!$D$21:$D$24), (SUM(G211,AC211,AY211,BU211,CQ211,DM211,EI211,FE211,GA211,GW211,HS211,IO211)-PARAMETRELER!$D$21:$D$24), {0.15;0.05;0.07;0.08})-SUM($H$2,H211,AD211,AZ211,BV211,CR211,DN211,EJ211,FF211,GB211,GX211,HT211)</f>
        <v>3400.4249999999993</v>
      </c>
      <c r="IQ211" s="4">
        <f>PARAMETRELER!$D$19</f>
        <v>3400.4249999999993</v>
      </c>
      <c r="IR211" s="4">
        <f t="shared" si="729"/>
        <v>204025.5</v>
      </c>
      <c r="IS211" s="4">
        <f t="shared" si="730"/>
        <v>187023.375</v>
      </c>
      <c r="IT211" s="4">
        <f t="shared" si="731"/>
        <v>20002.5</v>
      </c>
      <c r="IU211" s="4">
        <f>PARAMETRELER!$D$6</f>
        <v>20002.5</v>
      </c>
      <c r="IV211" s="4">
        <f t="shared" si="732"/>
        <v>0</v>
      </c>
      <c r="IW211" s="4">
        <f>IF(IK211&lt;=PARAMETRELER!$D$6,0,IV211*0.00759)</f>
        <v>0</v>
      </c>
      <c r="IX211" s="20">
        <f t="shared" si="662"/>
        <v>17002.125</v>
      </c>
      <c r="IY211" s="21">
        <f t="shared" si="663"/>
        <v>4100.5124999999998</v>
      </c>
      <c r="IZ211" s="21">
        <f t="shared" si="664"/>
        <v>400.05</v>
      </c>
      <c r="JA211" s="22">
        <f t="shared" si="665"/>
        <v>24503.0625</v>
      </c>
      <c r="JB211" s="44">
        <f t="shared" si="666"/>
        <v>1000.125</v>
      </c>
      <c r="JC211" s="45">
        <f t="shared" si="667"/>
        <v>23502.9375</v>
      </c>
    </row>
    <row r="212" spans="1:263" ht="15.6" x14ac:dyDescent="0.3">
      <c r="A212" s="2">
        <v>210</v>
      </c>
      <c r="B212" s="2" t="str">
        <f>'YILLIK MALİYET RAPORU'!B212</f>
        <v xml:space="preserve"> AD SOYAD 210</v>
      </c>
      <c r="C212" s="7">
        <f>'YILLIK MALİYET RAPORU'!C212</f>
        <v>20002.5</v>
      </c>
      <c r="D212" s="11">
        <f>PARAMETRELER!$D$4</f>
        <v>150018.75</v>
      </c>
      <c r="E212" s="7">
        <f t="shared" si="668"/>
        <v>2800.3500000000004</v>
      </c>
      <c r="F212" s="7">
        <f t="shared" si="669"/>
        <v>200.02500000000001</v>
      </c>
      <c r="G212" s="7">
        <f t="shared" si="670"/>
        <v>17002.125</v>
      </c>
      <c r="H212" s="7" cm="1">
        <f t="array" ref="H212">SUMPRODUCT(--(SUM(G212:G212)&gt;PARAMETRELER!$D$21:$D$24), (SUM(G212:G212)-PARAMETRELER!$D$21:$D$24), {0.15;0.05;0.07;0.08})-SUM($H$2:$H$2)</f>
        <v>2550.3187499999999</v>
      </c>
      <c r="I212" s="7">
        <f>PARAMETRELER!$D$8</f>
        <v>2550.3187499999999</v>
      </c>
      <c r="J212" s="7">
        <f t="shared" si="556"/>
        <v>17002.125</v>
      </c>
      <c r="K212" s="7">
        <v>0</v>
      </c>
      <c r="L212" s="7">
        <f t="shared" si="671"/>
        <v>20002.5</v>
      </c>
      <c r="M212" s="5">
        <f>PARAMETRELER!$D$6</f>
        <v>20002.5</v>
      </c>
      <c r="N212" s="7">
        <f t="shared" si="679"/>
        <v>0</v>
      </c>
      <c r="O212" s="7">
        <f>IF(C212&lt;=PARAMETRELER!$D$6,0,N212*0.00759)</f>
        <v>0</v>
      </c>
      <c r="P212" s="20">
        <f t="shared" si="672"/>
        <v>17002.125</v>
      </c>
      <c r="Q212" s="21">
        <f t="shared" si="673"/>
        <v>4100.5124999999998</v>
      </c>
      <c r="R212" s="21">
        <f t="shared" si="674"/>
        <v>400.05</v>
      </c>
      <c r="S212" s="20">
        <f t="shared" si="675"/>
        <v>24503.0625</v>
      </c>
      <c r="T212" s="44">
        <f t="shared" si="676"/>
        <v>1000.125</v>
      </c>
      <c r="U212" s="45">
        <f t="shared" si="557"/>
        <v>23502.9375</v>
      </c>
      <c r="W212" s="2">
        <v>210</v>
      </c>
      <c r="X212" s="2" t="str">
        <f t="shared" si="677"/>
        <v xml:space="preserve"> AD SOYAD 210</v>
      </c>
      <c r="Y212" s="7">
        <f t="shared" si="678"/>
        <v>20002.5</v>
      </c>
      <c r="Z212" s="11">
        <f>PARAMETRELER!$D$4</f>
        <v>150018.75</v>
      </c>
      <c r="AA212" s="7">
        <f t="shared" si="558"/>
        <v>2800.3500000000004</v>
      </c>
      <c r="AB212" s="7">
        <f t="shared" si="559"/>
        <v>200.02500000000001</v>
      </c>
      <c r="AC212" s="7">
        <f t="shared" si="560"/>
        <v>17002.125</v>
      </c>
      <c r="AD212" s="7" cm="1">
        <f t="array" ref="AD212">SUMPRODUCT(--(SUM(G212,AC212)&gt;PARAMETRELER!$D$21:$D$24), (SUM(G212,AC212)-PARAMETRELER!$D$21:$D$24), {0.15;0.05;0.07;0.08})-SUM($H$2,H212)</f>
        <v>2550.3187499999999</v>
      </c>
      <c r="AE212" s="7">
        <f>PARAMETRELER!$D$9</f>
        <v>2550.3187499999999</v>
      </c>
      <c r="AF212" s="7">
        <f t="shared" si="561"/>
        <v>34004.25</v>
      </c>
      <c r="AG212" s="7">
        <f t="shared" si="562"/>
        <v>17002.125</v>
      </c>
      <c r="AH212" s="7">
        <f t="shared" si="563"/>
        <v>20002.5</v>
      </c>
      <c r="AI212" s="5">
        <f>PARAMETRELER!$D$6</f>
        <v>20002.5</v>
      </c>
      <c r="AJ212" s="7">
        <f t="shared" si="680"/>
        <v>0</v>
      </c>
      <c r="AK212" s="7">
        <f>IF(Y212&lt;=PARAMETRELER!$D$6,0,AJ212*0.00759)</f>
        <v>0</v>
      </c>
      <c r="AL212" s="20">
        <f t="shared" si="564"/>
        <v>17002.125</v>
      </c>
      <c r="AM212" s="21">
        <f t="shared" si="565"/>
        <v>4100.5124999999998</v>
      </c>
      <c r="AN212" s="21">
        <f t="shared" si="566"/>
        <v>400.05</v>
      </c>
      <c r="AO212" s="20">
        <f t="shared" si="567"/>
        <v>24503.0625</v>
      </c>
      <c r="AP212" s="44">
        <f t="shared" si="568"/>
        <v>1000.125</v>
      </c>
      <c r="AQ212" s="45">
        <f t="shared" si="569"/>
        <v>23502.9375</v>
      </c>
      <c r="AS212" s="2">
        <v>210</v>
      </c>
      <c r="AT212" s="2" t="str">
        <f t="shared" si="570"/>
        <v xml:space="preserve"> AD SOYAD 210</v>
      </c>
      <c r="AU212" s="7">
        <f t="shared" si="571"/>
        <v>20002.5</v>
      </c>
      <c r="AV212" s="11">
        <f>PARAMETRELER!$D$4</f>
        <v>150018.75</v>
      </c>
      <c r="AW212" s="7">
        <f t="shared" si="572"/>
        <v>2800.3500000000004</v>
      </c>
      <c r="AX212" s="7">
        <f t="shared" si="573"/>
        <v>200.02500000000001</v>
      </c>
      <c r="AY212" s="7">
        <f t="shared" si="574"/>
        <v>17002.125</v>
      </c>
      <c r="AZ212" s="7" cm="1">
        <f t="array" ref="AZ212">SUMPRODUCT(--(SUM(G212,AC212,AY212)&gt;PARAMETRELER!$D$21:$D$24), (SUM(G212,AC212,AY212)-PARAMETRELER!$D$21:$D$24), {0.15;0.05;0.07;0.08})-SUM($H$2,H212,AD212)</f>
        <v>2550.3187499999995</v>
      </c>
      <c r="BA212" s="7">
        <f>PARAMETRELER!$D$10</f>
        <v>2550.3187499999995</v>
      </c>
      <c r="BB212" s="7">
        <f t="shared" si="575"/>
        <v>51006.375</v>
      </c>
      <c r="BC212" s="7">
        <f t="shared" si="576"/>
        <v>34004.25</v>
      </c>
      <c r="BD212" s="7">
        <f t="shared" si="577"/>
        <v>20002.5</v>
      </c>
      <c r="BE212" s="5">
        <f>PARAMETRELER!$D$6</f>
        <v>20002.5</v>
      </c>
      <c r="BF212" s="7">
        <f t="shared" si="681"/>
        <v>0</v>
      </c>
      <c r="BG212" s="7">
        <f>IF(AU212&lt;=PARAMETRELER!$D$6,0,BF212*0.00759)</f>
        <v>0</v>
      </c>
      <c r="BH212" s="20">
        <f t="shared" si="578"/>
        <v>17002.125</v>
      </c>
      <c r="BI212" s="21">
        <f t="shared" si="579"/>
        <v>4100.5124999999998</v>
      </c>
      <c r="BJ212" s="21">
        <f t="shared" si="580"/>
        <v>400.05</v>
      </c>
      <c r="BK212" s="20">
        <f t="shared" si="581"/>
        <v>24503.0625</v>
      </c>
      <c r="BL212" s="44">
        <f t="shared" si="582"/>
        <v>1000.125</v>
      </c>
      <c r="BM212" s="45">
        <f t="shared" si="583"/>
        <v>23502.9375</v>
      </c>
      <c r="BO212" s="2">
        <v>210</v>
      </c>
      <c r="BP212" s="2" t="str">
        <f t="shared" si="584"/>
        <v xml:space="preserve"> AD SOYAD 210</v>
      </c>
      <c r="BQ212" s="7">
        <f t="shared" si="585"/>
        <v>20002.5</v>
      </c>
      <c r="BR212" s="11">
        <f>PARAMETRELER!$D$4</f>
        <v>150018.75</v>
      </c>
      <c r="BS212" s="7">
        <f t="shared" si="586"/>
        <v>2800.3500000000004</v>
      </c>
      <c r="BT212" s="7">
        <f t="shared" si="587"/>
        <v>200.02500000000001</v>
      </c>
      <c r="BU212" s="7">
        <f t="shared" si="588"/>
        <v>17002.125</v>
      </c>
      <c r="BV212" s="7" cm="1">
        <f t="array" ref="BV212">SUMPRODUCT(--(SUM(G212,AC212,AY212,BU212)&gt;PARAMETRELER!$D$21:$D$24), (SUM(G212,AC212,AY212,BU212)-PARAMETRELER!$D$21:$D$24), {0.15;0.05;0.07;0.08})-SUM($H$2,H212,AD212,AZ212)</f>
        <v>2550.3187500000004</v>
      </c>
      <c r="BW212" s="7">
        <f>PARAMETRELER!$D$11</f>
        <v>2550.3187500000004</v>
      </c>
      <c r="BX212" s="7">
        <f t="shared" si="589"/>
        <v>68008.5</v>
      </c>
      <c r="BY212" s="7">
        <f t="shared" si="590"/>
        <v>51006.375</v>
      </c>
      <c r="BZ212" s="7">
        <f t="shared" si="591"/>
        <v>20002.5</v>
      </c>
      <c r="CA212" s="5">
        <f>PARAMETRELER!$D$6</f>
        <v>20002.5</v>
      </c>
      <c r="CB212" s="7">
        <f t="shared" si="682"/>
        <v>0</v>
      </c>
      <c r="CC212" s="7">
        <f>IF(BQ212&lt;=PARAMETRELER!$D$6,0,CB212*0.00759)</f>
        <v>0</v>
      </c>
      <c r="CD212" s="20">
        <f t="shared" si="592"/>
        <v>17002.125</v>
      </c>
      <c r="CE212" s="21">
        <f t="shared" si="593"/>
        <v>4100.5124999999998</v>
      </c>
      <c r="CF212" s="21">
        <f t="shared" si="594"/>
        <v>400.05</v>
      </c>
      <c r="CG212" s="20">
        <f t="shared" si="595"/>
        <v>24503.0625</v>
      </c>
      <c r="CH212" s="44">
        <f t="shared" si="596"/>
        <v>1000.125</v>
      </c>
      <c r="CI212" s="45">
        <f t="shared" si="597"/>
        <v>23502.9375</v>
      </c>
      <c r="CK212" s="2">
        <v>210</v>
      </c>
      <c r="CL212" s="2" t="str">
        <f t="shared" si="598"/>
        <v xml:space="preserve"> AD SOYAD 210</v>
      </c>
      <c r="CM212" s="7">
        <f t="shared" si="599"/>
        <v>20002.5</v>
      </c>
      <c r="CN212" s="11">
        <f>PARAMETRELER!$D$4</f>
        <v>150018.75</v>
      </c>
      <c r="CO212" s="7">
        <f t="shared" si="600"/>
        <v>2800.3500000000004</v>
      </c>
      <c r="CP212" s="7">
        <f t="shared" si="601"/>
        <v>200.02500000000001</v>
      </c>
      <c r="CQ212" s="7">
        <f t="shared" si="602"/>
        <v>17002.125</v>
      </c>
      <c r="CR212" s="7" cm="1">
        <f t="array" ref="CR212">SUMPRODUCT(--(SUM(G212,AC212,AY212,BU212,CQ212)&gt;PARAMETRELER!$D$21:$D$24), (SUM(G212,AC212,AY212,BU212,CQ212)-PARAMETRELER!$D$21:$D$24), {0.15;0.05;0.07;0.08})-SUM($H$2,H212,AD212,AZ212,BV212)</f>
        <v>2550.3187500000004</v>
      </c>
      <c r="CS212" s="7">
        <f>PARAMETRELER!$D$12</f>
        <v>2550.3187500000004</v>
      </c>
      <c r="CT212" s="7">
        <f t="shared" si="603"/>
        <v>85010.625</v>
      </c>
      <c r="CU212" s="7">
        <f t="shared" si="604"/>
        <v>68008.5</v>
      </c>
      <c r="CV212" s="7">
        <f t="shared" si="605"/>
        <v>20002.5</v>
      </c>
      <c r="CW212" s="5">
        <f>PARAMETRELER!$D$6</f>
        <v>20002.5</v>
      </c>
      <c r="CX212" s="7">
        <f t="shared" si="683"/>
        <v>0</v>
      </c>
      <c r="CY212" s="7">
        <f>IF(CM212&lt;=PARAMETRELER!$D$6,0,CX212*0.00759)</f>
        <v>0</v>
      </c>
      <c r="CZ212" s="20">
        <f t="shared" si="606"/>
        <v>17002.125</v>
      </c>
      <c r="DA212" s="21">
        <f t="shared" si="607"/>
        <v>4100.5124999999998</v>
      </c>
      <c r="DB212" s="21">
        <f t="shared" si="608"/>
        <v>400.05</v>
      </c>
      <c r="DC212" s="20">
        <f t="shared" si="609"/>
        <v>24503.0625</v>
      </c>
      <c r="DD212" s="44">
        <f t="shared" si="610"/>
        <v>1000.125</v>
      </c>
      <c r="DE212" s="45">
        <f t="shared" si="611"/>
        <v>23502.9375</v>
      </c>
      <c r="DG212" s="2">
        <v>210</v>
      </c>
      <c r="DH212" s="2" t="str">
        <f t="shared" si="612"/>
        <v xml:space="preserve"> AD SOYAD 210</v>
      </c>
      <c r="DI212" s="7">
        <f t="shared" si="613"/>
        <v>20002.5</v>
      </c>
      <c r="DJ212" s="11">
        <f>PARAMETRELER!$D$4</f>
        <v>150018.75</v>
      </c>
      <c r="DK212" s="7">
        <f t="shared" si="614"/>
        <v>2800.3500000000004</v>
      </c>
      <c r="DL212" s="7">
        <f t="shared" si="615"/>
        <v>200.02500000000001</v>
      </c>
      <c r="DM212" s="7">
        <f t="shared" si="616"/>
        <v>17002.125</v>
      </c>
      <c r="DN212" s="7" cm="1">
        <f t="array" ref="DN212">SUMPRODUCT(--(SUM(G212,AC212,AY212,BU212,CQ212,DM212)&gt;PARAMETRELER!$D$21:$D$24), (SUM(G212,AC212,AY212,BU212,CQ212,DM212)-PARAMETRELER!$D$21:$D$24), {0.15;0.05;0.07;0.08})-SUM($H$2,H212,AD212,AZ212,BV212,CR212)</f>
        <v>2550.3187499999985</v>
      </c>
      <c r="DO212" s="7">
        <f>PARAMETRELER!$D$13</f>
        <v>2550.3187499999985</v>
      </c>
      <c r="DP212" s="7">
        <f t="shared" si="617"/>
        <v>102012.75</v>
      </c>
      <c r="DQ212" s="7">
        <f t="shared" si="618"/>
        <v>85010.625</v>
      </c>
      <c r="DR212" s="7">
        <f t="shared" si="619"/>
        <v>20002.5</v>
      </c>
      <c r="DS212" s="5">
        <f>PARAMETRELER!$D$6</f>
        <v>20002.5</v>
      </c>
      <c r="DT212" s="7">
        <f t="shared" si="684"/>
        <v>0</v>
      </c>
      <c r="DU212" s="7">
        <f>IF(DI212&lt;=PARAMETRELER!$D$6,0,DT212*0.00759)</f>
        <v>0</v>
      </c>
      <c r="DV212" s="20">
        <f t="shared" si="620"/>
        <v>17002.125</v>
      </c>
      <c r="DW212" s="21">
        <f t="shared" si="621"/>
        <v>4100.5124999999998</v>
      </c>
      <c r="DX212" s="21">
        <f t="shared" si="622"/>
        <v>400.05</v>
      </c>
      <c r="DY212" s="20">
        <f t="shared" si="623"/>
        <v>24503.0625</v>
      </c>
      <c r="DZ212" s="44">
        <f t="shared" si="624"/>
        <v>1000.125</v>
      </c>
      <c r="EA212" s="45">
        <f t="shared" si="625"/>
        <v>23502.9375</v>
      </c>
      <c r="EC212" s="2">
        <v>210</v>
      </c>
      <c r="ED212" s="2" t="str">
        <f t="shared" si="626"/>
        <v xml:space="preserve"> AD SOYAD 210</v>
      </c>
      <c r="EE212" s="7">
        <f t="shared" si="685"/>
        <v>20002.5</v>
      </c>
      <c r="EF212" s="11">
        <f>PARAMETRELER!$D$4</f>
        <v>150018.75</v>
      </c>
      <c r="EG212" s="7">
        <f t="shared" si="686"/>
        <v>2800.3500000000004</v>
      </c>
      <c r="EH212" s="7">
        <f t="shared" si="687"/>
        <v>200.02500000000001</v>
      </c>
      <c r="EI212" s="7">
        <f t="shared" si="688"/>
        <v>17002.125</v>
      </c>
      <c r="EJ212" s="7" cm="1">
        <f t="array" ref="EJ212">SUMPRODUCT(--(SUM(G212,AC212,AY212,BU212,CQ212,DM212,EI212)&gt;PARAMETRELER!$D$21:$D$24), (SUM(G212,AC212,AY212,BU212,CQ212,DM212,EI212)-PARAMETRELER!$D$21:$D$24), {0.15;0.05;0.07;0.08})-SUM($H$2,H212,AD212,AZ212,BV212,CR212,DN212)</f>
        <v>3001.0625000000036</v>
      </c>
      <c r="EK212" s="7">
        <f>PARAMETRELER!$D$14</f>
        <v>3001.0625000000036</v>
      </c>
      <c r="EL212" s="7">
        <f t="shared" si="689"/>
        <v>119014.875</v>
      </c>
      <c r="EM212" s="7">
        <f t="shared" si="690"/>
        <v>102012.75</v>
      </c>
      <c r="EN212" s="7">
        <f t="shared" si="691"/>
        <v>20002.5</v>
      </c>
      <c r="EO212" s="5">
        <f>PARAMETRELER!$D$6</f>
        <v>20002.5</v>
      </c>
      <c r="EP212" s="7">
        <f t="shared" si="692"/>
        <v>0</v>
      </c>
      <c r="EQ212" s="7">
        <f>IF(EE212&lt;=PARAMETRELER!$D$6,0,EP212*0.00759)</f>
        <v>0</v>
      </c>
      <c r="ER212" s="20">
        <f t="shared" si="627"/>
        <v>17002.125</v>
      </c>
      <c r="ES212" s="21">
        <f t="shared" si="628"/>
        <v>4100.5124999999998</v>
      </c>
      <c r="ET212" s="21">
        <f t="shared" si="629"/>
        <v>400.05</v>
      </c>
      <c r="EU212" s="20">
        <f t="shared" si="630"/>
        <v>24503.0625</v>
      </c>
      <c r="EV212" s="44">
        <f t="shared" si="631"/>
        <v>1000.125</v>
      </c>
      <c r="EW212" s="45">
        <f t="shared" si="632"/>
        <v>23502.9375</v>
      </c>
      <c r="EY212" s="2">
        <v>210</v>
      </c>
      <c r="EZ212" s="2" t="str">
        <f t="shared" si="633"/>
        <v xml:space="preserve"> AD SOYAD 210</v>
      </c>
      <c r="FA212" s="7">
        <f t="shared" si="693"/>
        <v>20002.5</v>
      </c>
      <c r="FB212" s="11">
        <f>PARAMETRELER!$D$4</f>
        <v>150018.75</v>
      </c>
      <c r="FC212" s="7">
        <f t="shared" si="694"/>
        <v>2800.3500000000004</v>
      </c>
      <c r="FD212" s="7">
        <f t="shared" si="695"/>
        <v>200.02500000000001</v>
      </c>
      <c r="FE212" s="7">
        <f t="shared" si="696"/>
        <v>17002.125</v>
      </c>
      <c r="FF212" s="7" cm="1">
        <f t="array" ref="FF212">SUMPRODUCT(--(SUM(G212,AC212,AY212,BU212,CQ212,DM212,EI212,FE212)&gt;PARAMETRELER!$D$21:$D$24), (SUM(G212,AC212,AY212,BU212,CQ212,DM212,EI212,FE212)-PARAMETRELER!$D$21:$D$24), {0.15;0.05;0.07;0.08})-SUM($H$2,H212,AD212,AZ212,BV212,CR212,DN212,EJ212)</f>
        <v>3400.4249999999956</v>
      </c>
      <c r="FG212" s="7">
        <f>PARAMETRELER!$D$15</f>
        <v>3400.4249999999956</v>
      </c>
      <c r="FH212" s="7">
        <f t="shared" si="697"/>
        <v>136017</v>
      </c>
      <c r="FI212" s="7">
        <f t="shared" si="698"/>
        <v>119014.875</v>
      </c>
      <c r="FJ212" s="7">
        <f t="shared" si="699"/>
        <v>20002.5</v>
      </c>
      <c r="FK212" s="5">
        <f>PARAMETRELER!$D$6</f>
        <v>20002.5</v>
      </c>
      <c r="FL212" s="7">
        <f t="shared" si="700"/>
        <v>0</v>
      </c>
      <c r="FM212" s="7">
        <f>IF(FA212&lt;=PARAMETRELER!$D$6,0,FL212*0.00759)</f>
        <v>0</v>
      </c>
      <c r="FN212" s="20">
        <f t="shared" si="634"/>
        <v>17002.125</v>
      </c>
      <c r="FO212" s="21">
        <f t="shared" si="635"/>
        <v>4100.5124999999998</v>
      </c>
      <c r="FP212" s="21">
        <f t="shared" si="636"/>
        <v>400.05</v>
      </c>
      <c r="FQ212" s="20">
        <f t="shared" si="637"/>
        <v>24503.0625</v>
      </c>
      <c r="FR212" s="44">
        <f t="shared" si="638"/>
        <v>1000.125</v>
      </c>
      <c r="FS212" s="45">
        <f t="shared" si="639"/>
        <v>23502.9375</v>
      </c>
      <c r="FU212" s="2">
        <v>210</v>
      </c>
      <c r="FV212" s="2" t="str">
        <f t="shared" si="640"/>
        <v xml:space="preserve"> AD SOYAD 210</v>
      </c>
      <c r="FW212" s="7">
        <f t="shared" si="701"/>
        <v>20002.5</v>
      </c>
      <c r="FX212" s="11">
        <f>PARAMETRELER!$D$4</f>
        <v>150018.75</v>
      </c>
      <c r="FY212" s="7">
        <f t="shared" si="702"/>
        <v>2800.3500000000004</v>
      </c>
      <c r="FZ212" s="7">
        <f t="shared" si="703"/>
        <v>200.02500000000001</v>
      </c>
      <c r="GA212" s="7">
        <f t="shared" si="704"/>
        <v>17002.125</v>
      </c>
      <c r="GB212" s="7" cm="1">
        <f t="array" ref="GB212">SUMPRODUCT(--(SUM(G212,AC212,AY212,BU212,CQ212,DM212,EI212,FE212,GA212)&gt;PARAMETRELER!$D$21:$D$24), (SUM(G212,AC212,AY212,BU212,CQ212,DM212,EI212,FE212,GA212)-PARAMETRELER!$D$21:$D$24), {0.15;0.05;0.07;0.08})-SUM($H$2,H212,AD212,AZ212,BV212,CR212,DN212,EJ212,FF212)</f>
        <v>3400.4249999999993</v>
      </c>
      <c r="GC212" s="7">
        <f>PARAMETRELER!$D$16</f>
        <v>3400.4249999999993</v>
      </c>
      <c r="GD212" s="7">
        <f t="shared" si="705"/>
        <v>153019.125</v>
      </c>
      <c r="GE212" s="7">
        <f t="shared" si="706"/>
        <v>136017</v>
      </c>
      <c r="GF212" s="7">
        <f t="shared" si="707"/>
        <v>20002.5</v>
      </c>
      <c r="GG212" s="5">
        <f>PARAMETRELER!$D$6</f>
        <v>20002.5</v>
      </c>
      <c r="GH212" s="7">
        <f t="shared" si="708"/>
        <v>0</v>
      </c>
      <c r="GI212" s="7">
        <f>IF(FW212&lt;=PARAMETRELER!$D$6,0,GH212*0.00759)</f>
        <v>0</v>
      </c>
      <c r="GJ212" s="20">
        <f t="shared" si="641"/>
        <v>17002.125</v>
      </c>
      <c r="GK212" s="21">
        <f t="shared" si="642"/>
        <v>4100.5124999999998</v>
      </c>
      <c r="GL212" s="21">
        <f t="shared" si="643"/>
        <v>400.05</v>
      </c>
      <c r="GM212" s="20">
        <f t="shared" si="644"/>
        <v>24503.0625</v>
      </c>
      <c r="GN212" s="44">
        <f t="shared" si="645"/>
        <v>1000.125</v>
      </c>
      <c r="GO212" s="45">
        <f t="shared" si="646"/>
        <v>23502.9375</v>
      </c>
      <c r="GQ212" s="2">
        <v>210</v>
      </c>
      <c r="GR212" s="2" t="str">
        <f t="shared" si="647"/>
        <v xml:space="preserve"> AD SOYAD 210</v>
      </c>
      <c r="GS212" s="7">
        <f t="shared" si="709"/>
        <v>20002.5</v>
      </c>
      <c r="GT212" s="11">
        <f>PARAMETRELER!$D$4</f>
        <v>150018.75</v>
      </c>
      <c r="GU212" s="7">
        <f t="shared" si="710"/>
        <v>2800.3500000000004</v>
      </c>
      <c r="GV212" s="7">
        <f t="shared" si="711"/>
        <v>200.02500000000001</v>
      </c>
      <c r="GW212" s="7">
        <f t="shared" si="712"/>
        <v>17002.125</v>
      </c>
      <c r="GX212" s="7" cm="1">
        <f t="array" ref="GX212">SUMPRODUCT(--(SUM(G212,AC212,AY212,BU212,CQ212,DM212,EI212,FE212,GA212,GW212)&gt;PARAMETRELER!$D$21:$D$24), (SUM(G212,AC212,AY212,BU212,CQ212,DM212,EI212,FE212,GA212,GW212)-PARAMETRELER!$D$21:$D$24), {0.15;0.05;0.07;0.08})-SUM($H$2,H212,AD212,AZ212,BV212,CR212,DN212,EJ212,FF212,GB212)</f>
        <v>3400.4250000000029</v>
      </c>
      <c r="GY212" s="7">
        <f>PARAMETRELER!$D$17</f>
        <v>3400.4250000000029</v>
      </c>
      <c r="GZ212" s="7">
        <f t="shared" si="713"/>
        <v>170021.25</v>
      </c>
      <c r="HA212" s="7">
        <f t="shared" si="714"/>
        <v>153019.125</v>
      </c>
      <c r="HB212" s="7">
        <f t="shared" si="715"/>
        <v>20002.5</v>
      </c>
      <c r="HC212" s="5">
        <f>PARAMETRELER!$D$6</f>
        <v>20002.5</v>
      </c>
      <c r="HD212" s="7">
        <f t="shared" si="716"/>
        <v>0</v>
      </c>
      <c r="HE212" s="7">
        <f>IF(GS212&lt;=PARAMETRELER!$D$6,0,HD212*0.00759)</f>
        <v>0</v>
      </c>
      <c r="HF212" s="20">
        <f t="shared" si="648"/>
        <v>17002.125</v>
      </c>
      <c r="HG212" s="21">
        <f t="shared" si="649"/>
        <v>4100.5124999999998</v>
      </c>
      <c r="HH212" s="21">
        <f t="shared" si="650"/>
        <v>400.05</v>
      </c>
      <c r="HI212" s="20">
        <f t="shared" si="651"/>
        <v>24503.0625</v>
      </c>
      <c r="HJ212" s="44">
        <f t="shared" si="652"/>
        <v>1000.125</v>
      </c>
      <c r="HK212" s="45">
        <f t="shared" si="653"/>
        <v>23502.9375</v>
      </c>
      <c r="HM212" s="2">
        <v>210</v>
      </c>
      <c r="HN212" s="2" t="str">
        <f t="shared" si="654"/>
        <v xml:space="preserve"> AD SOYAD 210</v>
      </c>
      <c r="HO212" s="7">
        <f t="shared" si="717"/>
        <v>20002.5</v>
      </c>
      <c r="HP212" s="11">
        <f>PARAMETRELER!$D$4</f>
        <v>150018.75</v>
      </c>
      <c r="HQ212" s="7">
        <f t="shared" si="718"/>
        <v>2800.3500000000004</v>
      </c>
      <c r="HR212" s="7">
        <f t="shared" si="719"/>
        <v>200.02500000000001</v>
      </c>
      <c r="HS212" s="7">
        <f t="shared" si="720"/>
        <v>17002.125</v>
      </c>
      <c r="HT212" s="7" cm="1">
        <f t="array" ref="HT212">SUMPRODUCT(--(SUM(G212,AC212,AY212,BU212,CQ212,DM212,EI212,FE212,GA212,GW212,HS212)&gt;PARAMETRELER!$D$21:$D$24), (SUM(G212,AC212,AY212,BU212,CQ212,DM212,EI212,FE212,GA212,GW212,HS212)-PARAMETRELER!$D$21:$D$24), {0.15;0.05;0.07;0.08})-SUM($H$2,H212,AD212,AZ212,BV212,CR212,DN212,EJ212,FF212,GB212,GX212)</f>
        <v>3400.4249999999993</v>
      </c>
      <c r="HU212" s="7">
        <f>PARAMETRELER!$D$18</f>
        <v>3400.4249999999993</v>
      </c>
      <c r="HV212" s="7">
        <f t="shared" si="721"/>
        <v>187023.375</v>
      </c>
      <c r="HW212" s="7">
        <f t="shared" si="722"/>
        <v>170021.25</v>
      </c>
      <c r="HX212" s="7">
        <f t="shared" si="723"/>
        <v>20002.5</v>
      </c>
      <c r="HY212" s="5">
        <f>PARAMETRELER!$D$6</f>
        <v>20002.5</v>
      </c>
      <c r="HZ212" s="7">
        <f t="shared" si="724"/>
        <v>0</v>
      </c>
      <c r="IA212" s="7">
        <f>IF(HO212&lt;=PARAMETRELER!$D$6,0,HZ212*0.00759)</f>
        <v>0</v>
      </c>
      <c r="IB212" s="20">
        <f t="shared" si="655"/>
        <v>17002.125</v>
      </c>
      <c r="IC212" s="21">
        <f t="shared" si="656"/>
        <v>4100.5124999999998</v>
      </c>
      <c r="ID212" s="21">
        <f t="shared" si="657"/>
        <v>400.05</v>
      </c>
      <c r="IE212" s="20">
        <f t="shared" si="658"/>
        <v>24503.0625</v>
      </c>
      <c r="IF212" s="44">
        <f t="shared" si="659"/>
        <v>1000.125</v>
      </c>
      <c r="IG212" s="45">
        <f t="shared" si="660"/>
        <v>23502.9375</v>
      </c>
      <c r="II212" s="2">
        <v>210</v>
      </c>
      <c r="IJ212" s="2" t="str">
        <f t="shared" si="661"/>
        <v xml:space="preserve"> AD SOYAD 210</v>
      </c>
      <c r="IK212" s="7">
        <f t="shared" si="725"/>
        <v>20002.5</v>
      </c>
      <c r="IL212" s="11">
        <f>PARAMETRELER!$D$4</f>
        <v>150018.75</v>
      </c>
      <c r="IM212" s="7">
        <f t="shared" si="726"/>
        <v>2800.3500000000004</v>
      </c>
      <c r="IN212" s="7">
        <f t="shared" si="727"/>
        <v>200.02500000000001</v>
      </c>
      <c r="IO212" s="7">
        <f t="shared" si="728"/>
        <v>17002.125</v>
      </c>
      <c r="IP212" s="7" cm="1">
        <f t="array" ref="IP212">SUMPRODUCT(--(SUM(G212,AC212,AY212,BU212,CQ212,DM212,EI212,FE212,GA212,GW212,HS212,IO212)&gt;PARAMETRELER!$D$21:$D$24), (SUM(G212,AC212,AY212,BU212,CQ212,DM212,EI212,FE212,GA212,GW212,HS212,IO212)-PARAMETRELER!$D$21:$D$24), {0.15;0.05;0.07;0.08})-SUM($H$2,H212,AD212,AZ212,BV212,CR212,DN212,EJ212,FF212,GB212,GX212,HT212)</f>
        <v>3400.4249999999993</v>
      </c>
      <c r="IQ212" s="7">
        <f>PARAMETRELER!$D$19</f>
        <v>3400.4249999999993</v>
      </c>
      <c r="IR212" s="7">
        <f t="shared" si="729"/>
        <v>204025.5</v>
      </c>
      <c r="IS212" s="7">
        <f t="shared" si="730"/>
        <v>187023.375</v>
      </c>
      <c r="IT212" s="7">
        <f t="shared" si="731"/>
        <v>20002.5</v>
      </c>
      <c r="IU212" s="5">
        <f>PARAMETRELER!$D$6</f>
        <v>20002.5</v>
      </c>
      <c r="IV212" s="7">
        <f t="shared" si="732"/>
        <v>0</v>
      </c>
      <c r="IW212" s="7">
        <f>IF(IK212&lt;=PARAMETRELER!$D$6,0,IV212*0.00759)</f>
        <v>0</v>
      </c>
      <c r="IX212" s="20">
        <f t="shared" si="662"/>
        <v>17002.125</v>
      </c>
      <c r="IY212" s="21">
        <f t="shared" si="663"/>
        <v>4100.5124999999998</v>
      </c>
      <c r="IZ212" s="21">
        <f t="shared" si="664"/>
        <v>400.05</v>
      </c>
      <c r="JA212" s="20">
        <f t="shared" si="665"/>
        <v>24503.0625</v>
      </c>
      <c r="JB212" s="44">
        <f t="shared" si="666"/>
        <v>1000.125</v>
      </c>
      <c r="JC212" s="45">
        <f t="shared" si="667"/>
        <v>23502.9375</v>
      </c>
    </row>
    <row r="213" spans="1:263" ht="15.6" x14ac:dyDescent="0.3">
      <c r="A213" s="3">
        <v>211</v>
      </c>
      <c r="B213" s="3" t="str">
        <f>'YILLIK MALİYET RAPORU'!B213</f>
        <v xml:space="preserve"> AD SOYAD 211</v>
      </c>
      <c r="C213" s="4">
        <f>'YILLIK MALİYET RAPORU'!C213</f>
        <v>20002.5</v>
      </c>
      <c r="D213" s="4">
        <f>PARAMETRELER!$D$4</f>
        <v>150018.75</v>
      </c>
      <c r="E213" s="4">
        <f t="shared" si="668"/>
        <v>2800.3500000000004</v>
      </c>
      <c r="F213" s="4">
        <f t="shared" si="669"/>
        <v>200.02500000000001</v>
      </c>
      <c r="G213" s="4">
        <f t="shared" si="670"/>
        <v>17002.125</v>
      </c>
      <c r="H213" s="4" cm="1">
        <f t="array" ref="H213">SUMPRODUCT(--(SUM(G213:G213)&gt;PARAMETRELER!$D$21:$D$24), (SUM(G213:G213)-PARAMETRELER!$D$21:$D$24), {0.15;0.05;0.07;0.08})-SUM($H$2:$H$2)</f>
        <v>2550.3187499999999</v>
      </c>
      <c r="I213" s="4">
        <f>PARAMETRELER!$D$8</f>
        <v>2550.3187499999999</v>
      </c>
      <c r="J213" s="4">
        <f t="shared" si="556"/>
        <v>17002.125</v>
      </c>
      <c r="K213" s="4">
        <v>0</v>
      </c>
      <c r="L213" s="4">
        <f t="shared" si="671"/>
        <v>20002.5</v>
      </c>
      <c r="M213" s="4">
        <f>PARAMETRELER!$D$6</f>
        <v>20002.5</v>
      </c>
      <c r="N213" s="4">
        <f t="shared" si="679"/>
        <v>0</v>
      </c>
      <c r="O213" s="4">
        <f>IF(C213&lt;=PARAMETRELER!$D$6,0,N213*0.00759)</f>
        <v>0</v>
      </c>
      <c r="P213" s="20">
        <f t="shared" si="672"/>
        <v>17002.125</v>
      </c>
      <c r="Q213" s="21">
        <f t="shared" si="673"/>
        <v>4100.5124999999998</v>
      </c>
      <c r="R213" s="21">
        <f t="shared" si="674"/>
        <v>400.05</v>
      </c>
      <c r="S213" s="22">
        <f t="shared" si="675"/>
        <v>24503.0625</v>
      </c>
      <c r="T213" s="44">
        <f t="shared" si="676"/>
        <v>1000.125</v>
      </c>
      <c r="U213" s="45">
        <f t="shared" si="557"/>
        <v>23502.9375</v>
      </c>
      <c r="W213" s="3">
        <v>211</v>
      </c>
      <c r="X213" s="3" t="str">
        <f t="shared" si="677"/>
        <v xml:space="preserve"> AD SOYAD 211</v>
      </c>
      <c r="Y213" s="4">
        <f t="shared" si="678"/>
        <v>20002.5</v>
      </c>
      <c r="Z213" s="4">
        <f>PARAMETRELER!$D$4</f>
        <v>150018.75</v>
      </c>
      <c r="AA213" s="4">
        <f t="shared" si="558"/>
        <v>2800.3500000000004</v>
      </c>
      <c r="AB213" s="4">
        <f t="shared" si="559"/>
        <v>200.02500000000001</v>
      </c>
      <c r="AC213" s="4">
        <f t="shared" si="560"/>
        <v>17002.125</v>
      </c>
      <c r="AD213" s="4" cm="1">
        <f t="array" ref="AD213">SUMPRODUCT(--(SUM(G213,AC213)&gt;PARAMETRELER!$D$21:$D$24), (SUM(G213,AC213)-PARAMETRELER!$D$21:$D$24), {0.15;0.05;0.07;0.08})-SUM($H$2,H213)</f>
        <v>2550.3187499999999</v>
      </c>
      <c r="AE213" s="4">
        <f>PARAMETRELER!$D$9</f>
        <v>2550.3187499999999</v>
      </c>
      <c r="AF213" s="4">
        <f t="shared" si="561"/>
        <v>34004.25</v>
      </c>
      <c r="AG213" s="4">
        <f t="shared" si="562"/>
        <v>17002.125</v>
      </c>
      <c r="AH213" s="4">
        <f t="shared" si="563"/>
        <v>20002.5</v>
      </c>
      <c r="AI213" s="4">
        <f>PARAMETRELER!$D$6</f>
        <v>20002.5</v>
      </c>
      <c r="AJ213" s="4">
        <f t="shared" si="680"/>
        <v>0</v>
      </c>
      <c r="AK213" s="4">
        <f>IF(Y213&lt;=PARAMETRELER!$D$6,0,AJ213*0.00759)</f>
        <v>0</v>
      </c>
      <c r="AL213" s="20">
        <f t="shared" si="564"/>
        <v>17002.125</v>
      </c>
      <c r="AM213" s="21">
        <f t="shared" si="565"/>
        <v>4100.5124999999998</v>
      </c>
      <c r="AN213" s="21">
        <f t="shared" si="566"/>
        <v>400.05</v>
      </c>
      <c r="AO213" s="22">
        <f t="shared" si="567"/>
        <v>24503.0625</v>
      </c>
      <c r="AP213" s="44">
        <f t="shared" si="568"/>
        <v>1000.125</v>
      </c>
      <c r="AQ213" s="45">
        <f t="shared" si="569"/>
        <v>23502.9375</v>
      </c>
      <c r="AS213" s="3">
        <v>211</v>
      </c>
      <c r="AT213" s="3" t="str">
        <f t="shared" si="570"/>
        <v xml:space="preserve"> AD SOYAD 211</v>
      </c>
      <c r="AU213" s="4">
        <f t="shared" si="571"/>
        <v>20002.5</v>
      </c>
      <c r="AV213" s="4">
        <f>PARAMETRELER!$D$4</f>
        <v>150018.75</v>
      </c>
      <c r="AW213" s="4">
        <f t="shared" si="572"/>
        <v>2800.3500000000004</v>
      </c>
      <c r="AX213" s="4">
        <f t="shared" si="573"/>
        <v>200.02500000000001</v>
      </c>
      <c r="AY213" s="4">
        <f t="shared" si="574"/>
        <v>17002.125</v>
      </c>
      <c r="AZ213" s="4" cm="1">
        <f t="array" ref="AZ213">SUMPRODUCT(--(SUM(G213,AC213,AY213)&gt;PARAMETRELER!$D$21:$D$24), (SUM(G213,AC213,AY213)-PARAMETRELER!$D$21:$D$24), {0.15;0.05;0.07;0.08})-SUM($H$2,H213,AD213)</f>
        <v>2550.3187499999995</v>
      </c>
      <c r="BA213" s="4">
        <f>PARAMETRELER!$D$10</f>
        <v>2550.3187499999995</v>
      </c>
      <c r="BB213" s="4">
        <f t="shared" si="575"/>
        <v>51006.375</v>
      </c>
      <c r="BC213" s="4">
        <f t="shared" si="576"/>
        <v>34004.25</v>
      </c>
      <c r="BD213" s="4">
        <f t="shared" si="577"/>
        <v>20002.5</v>
      </c>
      <c r="BE213" s="4">
        <f>PARAMETRELER!$D$6</f>
        <v>20002.5</v>
      </c>
      <c r="BF213" s="4">
        <f t="shared" si="681"/>
        <v>0</v>
      </c>
      <c r="BG213" s="4">
        <f>IF(AU213&lt;=PARAMETRELER!$D$6,0,BF213*0.00759)</f>
        <v>0</v>
      </c>
      <c r="BH213" s="20">
        <f t="shared" si="578"/>
        <v>17002.125</v>
      </c>
      <c r="BI213" s="21">
        <f t="shared" si="579"/>
        <v>4100.5124999999998</v>
      </c>
      <c r="BJ213" s="21">
        <f t="shared" si="580"/>
        <v>400.05</v>
      </c>
      <c r="BK213" s="22">
        <f t="shared" si="581"/>
        <v>24503.0625</v>
      </c>
      <c r="BL213" s="44">
        <f t="shared" si="582"/>
        <v>1000.125</v>
      </c>
      <c r="BM213" s="45">
        <f t="shared" si="583"/>
        <v>23502.9375</v>
      </c>
      <c r="BO213" s="3">
        <v>211</v>
      </c>
      <c r="BP213" s="3" t="str">
        <f t="shared" si="584"/>
        <v xml:space="preserve"> AD SOYAD 211</v>
      </c>
      <c r="BQ213" s="4">
        <f t="shared" si="585"/>
        <v>20002.5</v>
      </c>
      <c r="BR213" s="4">
        <f>PARAMETRELER!$D$4</f>
        <v>150018.75</v>
      </c>
      <c r="BS213" s="4">
        <f t="shared" si="586"/>
        <v>2800.3500000000004</v>
      </c>
      <c r="BT213" s="4">
        <f t="shared" si="587"/>
        <v>200.02500000000001</v>
      </c>
      <c r="BU213" s="4">
        <f t="shared" si="588"/>
        <v>17002.125</v>
      </c>
      <c r="BV213" s="4" cm="1">
        <f t="array" ref="BV213">SUMPRODUCT(--(SUM(G213,AC213,AY213,BU213)&gt;PARAMETRELER!$D$21:$D$24), (SUM(G213,AC213,AY213,BU213)-PARAMETRELER!$D$21:$D$24), {0.15;0.05;0.07;0.08})-SUM($H$2,H213,AD213,AZ213)</f>
        <v>2550.3187500000004</v>
      </c>
      <c r="BW213" s="4">
        <f>PARAMETRELER!$D$11</f>
        <v>2550.3187500000004</v>
      </c>
      <c r="BX213" s="4">
        <f t="shared" si="589"/>
        <v>68008.5</v>
      </c>
      <c r="BY213" s="4">
        <f t="shared" si="590"/>
        <v>51006.375</v>
      </c>
      <c r="BZ213" s="4">
        <f t="shared" si="591"/>
        <v>20002.5</v>
      </c>
      <c r="CA213" s="4">
        <f>PARAMETRELER!$D$6</f>
        <v>20002.5</v>
      </c>
      <c r="CB213" s="4">
        <f t="shared" si="682"/>
        <v>0</v>
      </c>
      <c r="CC213" s="4">
        <f>IF(BQ213&lt;=PARAMETRELER!$D$6,0,CB213*0.00759)</f>
        <v>0</v>
      </c>
      <c r="CD213" s="20">
        <f t="shared" si="592"/>
        <v>17002.125</v>
      </c>
      <c r="CE213" s="21">
        <f t="shared" si="593"/>
        <v>4100.5124999999998</v>
      </c>
      <c r="CF213" s="21">
        <f t="shared" si="594"/>
        <v>400.05</v>
      </c>
      <c r="CG213" s="22">
        <f t="shared" si="595"/>
        <v>24503.0625</v>
      </c>
      <c r="CH213" s="44">
        <f t="shared" si="596"/>
        <v>1000.125</v>
      </c>
      <c r="CI213" s="45">
        <f t="shared" si="597"/>
        <v>23502.9375</v>
      </c>
      <c r="CK213" s="3">
        <v>211</v>
      </c>
      <c r="CL213" s="3" t="str">
        <f t="shared" si="598"/>
        <v xml:space="preserve"> AD SOYAD 211</v>
      </c>
      <c r="CM213" s="4">
        <f t="shared" si="599"/>
        <v>20002.5</v>
      </c>
      <c r="CN213" s="4">
        <f>PARAMETRELER!$D$4</f>
        <v>150018.75</v>
      </c>
      <c r="CO213" s="4">
        <f t="shared" si="600"/>
        <v>2800.3500000000004</v>
      </c>
      <c r="CP213" s="4">
        <f t="shared" si="601"/>
        <v>200.02500000000001</v>
      </c>
      <c r="CQ213" s="4">
        <f t="shared" si="602"/>
        <v>17002.125</v>
      </c>
      <c r="CR213" s="4" cm="1">
        <f t="array" ref="CR213">SUMPRODUCT(--(SUM(G213,AC213,AY213,BU213,CQ213)&gt;PARAMETRELER!$D$21:$D$24), (SUM(G213,AC213,AY213,BU213,CQ213)-PARAMETRELER!$D$21:$D$24), {0.15;0.05;0.07;0.08})-SUM($H$2,H213,AD213,AZ213,BV213)</f>
        <v>2550.3187500000004</v>
      </c>
      <c r="CS213" s="4">
        <f>PARAMETRELER!$D$12</f>
        <v>2550.3187500000004</v>
      </c>
      <c r="CT213" s="4">
        <f t="shared" si="603"/>
        <v>85010.625</v>
      </c>
      <c r="CU213" s="4">
        <f t="shared" si="604"/>
        <v>68008.5</v>
      </c>
      <c r="CV213" s="4">
        <f t="shared" si="605"/>
        <v>20002.5</v>
      </c>
      <c r="CW213" s="4">
        <f>PARAMETRELER!$D$6</f>
        <v>20002.5</v>
      </c>
      <c r="CX213" s="4">
        <f t="shared" si="683"/>
        <v>0</v>
      </c>
      <c r="CY213" s="4">
        <f>IF(CM213&lt;=PARAMETRELER!$D$6,0,CX213*0.00759)</f>
        <v>0</v>
      </c>
      <c r="CZ213" s="20">
        <f t="shared" si="606"/>
        <v>17002.125</v>
      </c>
      <c r="DA213" s="21">
        <f t="shared" si="607"/>
        <v>4100.5124999999998</v>
      </c>
      <c r="DB213" s="21">
        <f t="shared" si="608"/>
        <v>400.05</v>
      </c>
      <c r="DC213" s="22">
        <f t="shared" si="609"/>
        <v>24503.0625</v>
      </c>
      <c r="DD213" s="44">
        <f t="shared" si="610"/>
        <v>1000.125</v>
      </c>
      <c r="DE213" s="45">
        <f t="shared" si="611"/>
        <v>23502.9375</v>
      </c>
      <c r="DG213" s="3">
        <v>211</v>
      </c>
      <c r="DH213" s="3" t="str">
        <f t="shared" si="612"/>
        <v xml:space="preserve"> AD SOYAD 211</v>
      </c>
      <c r="DI213" s="4">
        <f t="shared" si="613"/>
        <v>20002.5</v>
      </c>
      <c r="DJ213" s="4">
        <f>PARAMETRELER!$D$4</f>
        <v>150018.75</v>
      </c>
      <c r="DK213" s="4">
        <f t="shared" si="614"/>
        <v>2800.3500000000004</v>
      </c>
      <c r="DL213" s="4">
        <f t="shared" si="615"/>
        <v>200.02500000000001</v>
      </c>
      <c r="DM213" s="4">
        <f t="shared" si="616"/>
        <v>17002.125</v>
      </c>
      <c r="DN213" s="4" cm="1">
        <f t="array" ref="DN213">SUMPRODUCT(--(SUM(G213,AC213,AY213,BU213,CQ213,DM213)&gt;PARAMETRELER!$D$21:$D$24), (SUM(G213,AC213,AY213,BU213,CQ213,DM213)-PARAMETRELER!$D$21:$D$24), {0.15;0.05;0.07;0.08})-SUM($H$2,H213,AD213,AZ213,BV213,CR213)</f>
        <v>2550.3187499999985</v>
      </c>
      <c r="DO213" s="4">
        <f>PARAMETRELER!$D$13</f>
        <v>2550.3187499999985</v>
      </c>
      <c r="DP213" s="4">
        <f t="shared" si="617"/>
        <v>102012.75</v>
      </c>
      <c r="DQ213" s="4">
        <f t="shared" si="618"/>
        <v>85010.625</v>
      </c>
      <c r="DR213" s="4">
        <f t="shared" si="619"/>
        <v>20002.5</v>
      </c>
      <c r="DS213" s="4">
        <f>PARAMETRELER!$D$6</f>
        <v>20002.5</v>
      </c>
      <c r="DT213" s="4">
        <f t="shared" si="684"/>
        <v>0</v>
      </c>
      <c r="DU213" s="4">
        <f>IF(DI213&lt;=PARAMETRELER!$D$6,0,DT213*0.00759)</f>
        <v>0</v>
      </c>
      <c r="DV213" s="20">
        <f t="shared" si="620"/>
        <v>17002.125</v>
      </c>
      <c r="DW213" s="21">
        <f t="shared" si="621"/>
        <v>4100.5124999999998</v>
      </c>
      <c r="DX213" s="21">
        <f t="shared" si="622"/>
        <v>400.05</v>
      </c>
      <c r="DY213" s="22">
        <f t="shared" si="623"/>
        <v>24503.0625</v>
      </c>
      <c r="DZ213" s="44">
        <f t="shared" si="624"/>
        <v>1000.125</v>
      </c>
      <c r="EA213" s="45">
        <f t="shared" si="625"/>
        <v>23502.9375</v>
      </c>
      <c r="EC213" s="3">
        <v>211</v>
      </c>
      <c r="ED213" s="3" t="str">
        <f t="shared" si="626"/>
        <v xml:space="preserve"> AD SOYAD 211</v>
      </c>
      <c r="EE213" s="4">
        <f t="shared" si="685"/>
        <v>20002.5</v>
      </c>
      <c r="EF213" s="4">
        <f>PARAMETRELER!$D$4</f>
        <v>150018.75</v>
      </c>
      <c r="EG213" s="4">
        <f t="shared" si="686"/>
        <v>2800.3500000000004</v>
      </c>
      <c r="EH213" s="4">
        <f t="shared" si="687"/>
        <v>200.02500000000001</v>
      </c>
      <c r="EI213" s="4">
        <f t="shared" si="688"/>
        <v>17002.125</v>
      </c>
      <c r="EJ213" s="4" cm="1">
        <f t="array" ref="EJ213">SUMPRODUCT(--(SUM(G213,AC213,AY213,BU213,CQ213,DM213,EI213)&gt;PARAMETRELER!$D$21:$D$24), (SUM(G213,AC213,AY213,BU213,CQ213,DM213,EI213)-PARAMETRELER!$D$21:$D$24), {0.15;0.05;0.07;0.08})-SUM($H$2,H213,AD213,AZ213,BV213,CR213,DN213)</f>
        <v>3001.0625000000036</v>
      </c>
      <c r="EK213" s="4">
        <f>PARAMETRELER!$D$14</f>
        <v>3001.0625000000036</v>
      </c>
      <c r="EL213" s="4">
        <f t="shared" si="689"/>
        <v>119014.875</v>
      </c>
      <c r="EM213" s="4">
        <f t="shared" si="690"/>
        <v>102012.75</v>
      </c>
      <c r="EN213" s="4">
        <f t="shared" si="691"/>
        <v>20002.5</v>
      </c>
      <c r="EO213" s="4">
        <f>PARAMETRELER!$D$6</f>
        <v>20002.5</v>
      </c>
      <c r="EP213" s="4">
        <f t="shared" si="692"/>
        <v>0</v>
      </c>
      <c r="EQ213" s="4">
        <f>IF(EE213&lt;=PARAMETRELER!$D$6,0,EP213*0.00759)</f>
        <v>0</v>
      </c>
      <c r="ER213" s="20">
        <f t="shared" si="627"/>
        <v>17002.125</v>
      </c>
      <c r="ES213" s="21">
        <f t="shared" si="628"/>
        <v>4100.5124999999998</v>
      </c>
      <c r="ET213" s="21">
        <f t="shared" si="629"/>
        <v>400.05</v>
      </c>
      <c r="EU213" s="22">
        <f t="shared" si="630"/>
        <v>24503.0625</v>
      </c>
      <c r="EV213" s="44">
        <f t="shared" si="631"/>
        <v>1000.125</v>
      </c>
      <c r="EW213" s="45">
        <f t="shared" si="632"/>
        <v>23502.9375</v>
      </c>
      <c r="EY213" s="3">
        <v>211</v>
      </c>
      <c r="EZ213" s="3" t="str">
        <f t="shared" si="633"/>
        <v xml:space="preserve"> AD SOYAD 211</v>
      </c>
      <c r="FA213" s="4">
        <f t="shared" si="693"/>
        <v>20002.5</v>
      </c>
      <c r="FB213" s="4">
        <f>PARAMETRELER!$D$4</f>
        <v>150018.75</v>
      </c>
      <c r="FC213" s="4">
        <f t="shared" si="694"/>
        <v>2800.3500000000004</v>
      </c>
      <c r="FD213" s="4">
        <f t="shared" si="695"/>
        <v>200.02500000000001</v>
      </c>
      <c r="FE213" s="4">
        <f t="shared" si="696"/>
        <v>17002.125</v>
      </c>
      <c r="FF213" s="4" cm="1">
        <f t="array" ref="FF213">SUMPRODUCT(--(SUM(G213,AC213,AY213,BU213,CQ213,DM213,EI213,FE213)&gt;PARAMETRELER!$D$21:$D$24), (SUM(G213,AC213,AY213,BU213,CQ213,DM213,EI213,FE213)-PARAMETRELER!$D$21:$D$24), {0.15;0.05;0.07;0.08})-SUM($H$2,H213,AD213,AZ213,BV213,CR213,DN213,EJ213)</f>
        <v>3400.4249999999956</v>
      </c>
      <c r="FG213" s="4">
        <f>PARAMETRELER!$D$15</f>
        <v>3400.4249999999956</v>
      </c>
      <c r="FH213" s="4">
        <f t="shared" si="697"/>
        <v>136017</v>
      </c>
      <c r="FI213" s="4">
        <f t="shared" si="698"/>
        <v>119014.875</v>
      </c>
      <c r="FJ213" s="4">
        <f t="shared" si="699"/>
        <v>20002.5</v>
      </c>
      <c r="FK213" s="4">
        <f>PARAMETRELER!$D$6</f>
        <v>20002.5</v>
      </c>
      <c r="FL213" s="4">
        <f t="shared" si="700"/>
        <v>0</v>
      </c>
      <c r="FM213" s="4">
        <f>IF(FA213&lt;=PARAMETRELER!$D$6,0,FL213*0.00759)</f>
        <v>0</v>
      </c>
      <c r="FN213" s="20">
        <f t="shared" si="634"/>
        <v>17002.125</v>
      </c>
      <c r="FO213" s="21">
        <f t="shared" si="635"/>
        <v>4100.5124999999998</v>
      </c>
      <c r="FP213" s="21">
        <f t="shared" si="636"/>
        <v>400.05</v>
      </c>
      <c r="FQ213" s="22">
        <f t="shared" si="637"/>
        <v>24503.0625</v>
      </c>
      <c r="FR213" s="44">
        <f t="shared" si="638"/>
        <v>1000.125</v>
      </c>
      <c r="FS213" s="45">
        <f t="shared" si="639"/>
        <v>23502.9375</v>
      </c>
      <c r="FU213" s="3">
        <v>211</v>
      </c>
      <c r="FV213" s="3" t="str">
        <f t="shared" si="640"/>
        <v xml:space="preserve"> AD SOYAD 211</v>
      </c>
      <c r="FW213" s="4">
        <f t="shared" si="701"/>
        <v>20002.5</v>
      </c>
      <c r="FX213" s="4">
        <f>PARAMETRELER!$D$4</f>
        <v>150018.75</v>
      </c>
      <c r="FY213" s="4">
        <f t="shared" si="702"/>
        <v>2800.3500000000004</v>
      </c>
      <c r="FZ213" s="4">
        <f t="shared" si="703"/>
        <v>200.02500000000001</v>
      </c>
      <c r="GA213" s="4">
        <f t="shared" si="704"/>
        <v>17002.125</v>
      </c>
      <c r="GB213" s="4" cm="1">
        <f t="array" ref="GB213">SUMPRODUCT(--(SUM(G213,AC213,AY213,BU213,CQ213,DM213,EI213,FE213,GA213)&gt;PARAMETRELER!$D$21:$D$24), (SUM(G213,AC213,AY213,BU213,CQ213,DM213,EI213,FE213,GA213)-PARAMETRELER!$D$21:$D$24), {0.15;0.05;0.07;0.08})-SUM($H$2,H213,AD213,AZ213,BV213,CR213,DN213,EJ213,FF213)</f>
        <v>3400.4249999999993</v>
      </c>
      <c r="GC213" s="4">
        <f>PARAMETRELER!$D$16</f>
        <v>3400.4249999999993</v>
      </c>
      <c r="GD213" s="4">
        <f t="shared" si="705"/>
        <v>153019.125</v>
      </c>
      <c r="GE213" s="4">
        <f t="shared" si="706"/>
        <v>136017</v>
      </c>
      <c r="GF213" s="4">
        <f t="shared" si="707"/>
        <v>20002.5</v>
      </c>
      <c r="GG213" s="4">
        <f>PARAMETRELER!$D$6</f>
        <v>20002.5</v>
      </c>
      <c r="GH213" s="4">
        <f t="shared" si="708"/>
        <v>0</v>
      </c>
      <c r="GI213" s="4">
        <f>IF(FW213&lt;=PARAMETRELER!$D$6,0,GH213*0.00759)</f>
        <v>0</v>
      </c>
      <c r="GJ213" s="20">
        <f t="shared" si="641"/>
        <v>17002.125</v>
      </c>
      <c r="GK213" s="21">
        <f t="shared" si="642"/>
        <v>4100.5124999999998</v>
      </c>
      <c r="GL213" s="21">
        <f t="shared" si="643"/>
        <v>400.05</v>
      </c>
      <c r="GM213" s="22">
        <f t="shared" si="644"/>
        <v>24503.0625</v>
      </c>
      <c r="GN213" s="44">
        <f t="shared" si="645"/>
        <v>1000.125</v>
      </c>
      <c r="GO213" s="45">
        <f t="shared" si="646"/>
        <v>23502.9375</v>
      </c>
      <c r="GQ213" s="3">
        <v>211</v>
      </c>
      <c r="GR213" s="3" t="str">
        <f t="shared" si="647"/>
        <v xml:space="preserve"> AD SOYAD 211</v>
      </c>
      <c r="GS213" s="4">
        <f t="shared" si="709"/>
        <v>20002.5</v>
      </c>
      <c r="GT213" s="4">
        <f>PARAMETRELER!$D$4</f>
        <v>150018.75</v>
      </c>
      <c r="GU213" s="4">
        <f t="shared" si="710"/>
        <v>2800.3500000000004</v>
      </c>
      <c r="GV213" s="4">
        <f t="shared" si="711"/>
        <v>200.02500000000001</v>
      </c>
      <c r="GW213" s="4">
        <f t="shared" si="712"/>
        <v>17002.125</v>
      </c>
      <c r="GX213" s="4" cm="1">
        <f t="array" ref="GX213">SUMPRODUCT(--(SUM(G213,AC213,AY213,BU213,CQ213,DM213,EI213,FE213,GA213,GW213)&gt;PARAMETRELER!$D$21:$D$24), (SUM(G213,AC213,AY213,BU213,CQ213,DM213,EI213,FE213,GA213,GW213)-PARAMETRELER!$D$21:$D$24), {0.15;0.05;0.07;0.08})-SUM($H$2,H213,AD213,AZ213,BV213,CR213,DN213,EJ213,FF213,GB213)</f>
        <v>3400.4250000000029</v>
      </c>
      <c r="GY213" s="4">
        <f>PARAMETRELER!$D$17</f>
        <v>3400.4250000000029</v>
      </c>
      <c r="GZ213" s="4">
        <f t="shared" si="713"/>
        <v>170021.25</v>
      </c>
      <c r="HA213" s="4">
        <f t="shared" si="714"/>
        <v>153019.125</v>
      </c>
      <c r="HB213" s="4">
        <f t="shared" si="715"/>
        <v>20002.5</v>
      </c>
      <c r="HC213" s="4">
        <f>PARAMETRELER!$D$6</f>
        <v>20002.5</v>
      </c>
      <c r="HD213" s="4">
        <f t="shared" si="716"/>
        <v>0</v>
      </c>
      <c r="HE213" s="4">
        <f>IF(GS213&lt;=PARAMETRELER!$D$6,0,HD213*0.00759)</f>
        <v>0</v>
      </c>
      <c r="HF213" s="20">
        <f t="shared" si="648"/>
        <v>17002.125</v>
      </c>
      <c r="HG213" s="21">
        <f t="shared" si="649"/>
        <v>4100.5124999999998</v>
      </c>
      <c r="HH213" s="21">
        <f t="shared" si="650"/>
        <v>400.05</v>
      </c>
      <c r="HI213" s="22">
        <f t="shared" si="651"/>
        <v>24503.0625</v>
      </c>
      <c r="HJ213" s="44">
        <f t="shared" si="652"/>
        <v>1000.125</v>
      </c>
      <c r="HK213" s="45">
        <f t="shared" si="653"/>
        <v>23502.9375</v>
      </c>
      <c r="HM213" s="3">
        <v>211</v>
      </c>
      <c r="HN213" s="3" t="str">
        <f t="shared" si="654"/>
        <v xml:space="preserve"> AD SOYAD 211</v>
      </c>
      <c r="HO213" s="4">
        <f t="shared" si="717"/>
        <v>20002.5</v>
      </c>
      <c r="HP213" s="4">
        <f>PARAMETRELER!$D$4</f>
        <v>150018.75</v>
      </c>
      <c r="HQ213" s="4">
        <f t="shared" si="718"/>
        <v>2800.3500000000004</v>
      </c>
      <c r="HR213" s="4">
        <f t="shared" si="719"/>
        <v>200.02500000000001</v>
      </c>
      <c r="HS213" s="4">
        <f t="shared" si="720"/>
        <v>17002.125</v>
      </c>
      <c r="HT213" s="4" cm="1">
        <f t="array" ref="HT213">SUMPRODUCT(--(SUM(G213,AC213,AY213,BU213,CQ213,DM213,EI213,FE213,GA213,GW213,HS213)&gt;PARAMETRELER!$D$21:$D$24), (SUM(G213,AC213,AY213,BU213,CQ213,DM213,EI213,FE213,GA213,GW213,HS213)-PARAMETRELER!$D$21:$D$24), {0.15;0.05;0.07;0.08})-SUM($H$2,H213,AD213,AZ213,BV213,CR213,DN213,EJ213,FF213,GB213,GX213)</f>
        <v>3400.4249999999993</v>
      </c>
      <c r="HU213" s="4">
        <f>PARAMETRELER!$D$18</f>
        <v>3400.4249999999993</v>
      </c>
      <c r="HV213" s="4">
        <f t="shared" si="721"/>
        <v>187023.375</v>
      </c>
      <c r="HW213" s="4">
        <f t="shared" si="722"/>
        <v>170021.25</v>
      </c>
      <c r="HX213" s="4">
        <f t="shared" si="723"/>
        <v>20002.5</v>
      </c>
      <c r="HY213" s="4">
        <f>PARAMETRELER!$D$6</f>
        <v>20002.5</v>
      </c>
      <c r="HZ213" s="4">
        <f t="shared" si="724"/>
        <v>0</v>
      </c>
      <c r="IA213" s="4">
        <f>IF(HO213&lt;=PARAMETRELER!$D$6,0,HZ213*0.00759)</f>
        <v>0</v>
      </c>
      <c r="IB213" s="20">
        <f t="shared" si="655"/>
        <v>17002.125</v>
      </c>
      <c r="IC213" s="21">
        <f t="shared" si="656"/>
        <v>4100.5124999999998</v>
      </c>
      <c r="ID213" s="21">
        <f t="shared" si="657"/>
        <v>400.05</v>
      </c>
      <c r="IE213" s="22">
        <f t="shared" si="658"/>
        <v>24503.0625</v>
      </c>
      <c r="IF213" s="44">
        <f t="shared" si="659"/>
        <v>1000.125</v>
      </c>
      <c r="IG213" s="45">
        <f t="shared" si="660"/>
        <v>23502.9375</v>
      </c>
      <c r="II213" s="3">
        <v>211</v>
      </c>
      <c r="IJ213" s="3" t="str">
        <f t="shared" si="661"/>
        <v xml:space="preserve"> AD SOYAD 211</v>
      </c>
      <c r="IK213" s="4">
        <f t="shared" si="725"/>
        <v>20002.5</v>
      </c>
      <c r="IL213" s="4">
        <f>PARAMETRELER!$D$4</f>
        <v>150018.75</v>
      </c>
      <c r="IM213" s="4">
        <f t="shared" si="726"/>
        <v>2800.3500000000004</v>
      </c>
      <c r="IN213" s="4">
        <f t="shared" si="727"/>
        <v>200.02500000000001</v>
      </c>
      <c r="IO213" s="4">
        <f t="shared" si="728"/>
        <v>17002.125</v>
      </c>
      <c r="IP213" s="4" cm="1">
        <f t="array" ref="IP213">SUMPRODUCT(--(SUM(G213,AC213,AY213,BU213,CQ213,DM213,EI213,FE213,GA213,GW213,HS213,IO213)&gt;PARAMETRELER!$D$21:$D$24), (SUM(G213,AC213,AY213,BU213,CQ213,DM213,EI213,FE213,GA213,GW213,HS213,IO213)-PARAMETRELER!$D$21:$D$24), {0.15;0.05;0.07;0.08})-SUM($H$2,H213,AD213,AZ213,BV213,CR213,DN213,EJ213,FF213,GB213,GX213,HT213)</f>
        <v>3400.4249999999993</v>
      </c>
      <c r="IQ213" s="4">
        <f>PARAMETRELER!$D$19</f>
        <v>3400.4249999999993</v>
      </c>
      <c r="IR213" s="4">
        <f t="shared" si="729"/>
        <v>204025.5</v>
      </c>
      <c r="IS213" s="4">
        <f t="shared" si="730"/>
        <v>187023.375</v>
      </c>
      <c r="IT213" s="4">
        <f t="shared" si="731"/>
        <v>20002.5</v>
      </c>
      <c r="IU213" s="4">
        <f>PARAMETRELER!$D$6</f>
        <v>20002.5</v>
      </c>
      <c r="IV213" s="4">
        <f t="shared" si="732"/>
        <v>0</v>
      </c>
      <c r="IW213" s="4">
        <f>IF(IK213&lt;=PARAMETRELER!$D$6,0,IV213*0.00759)</f>
        <v>0</v>
      </c>
      <c r="IX213" s="20">
        <f t="shared" si="662"/>
        <v>17002.125</v>
      </c>
      <c r="IY213" s="21">
        <f t="shared" si="663"/>
        <v>4100.5124999999998</v>
      </c>
      <c r="IZ213" s="21">
        <f t="shared" si="664"/>
        <v>400.05</v>
      </c>
      <c r="JA213" s="22">
        <f t="shared" si="665"/>
        <v>24503.0625</v>
      </c>
      <c r="JB213" s="44">
        <f t="shared" si="666"/>
        <v>1000.125</v>
      </c>
      <c r="JC213" s="45">
        <f t="shared" si="667"/>
        <v>23502.9375</v>
      </c>
    </row>
    <row r="214" spans="1:263" ht="15.6" x14ac:dyDescent="0.3">
      <c r="A214" s="2">
        <v>212</v>
      </c>
      <c r="B214" s="2" t="str">
        <f>'YILLIK MALİYET RAPORU'!B214</f>
        <v xml:space="preserve"> AD SOYAD 212</v>
      </c>
      <c r="C214" s="7">
        <f>'YILLIK MALİYET RAPORU'!C214</f>
        <v>20002.5</v>
      </c>
      <c r="D214" s="11">
        <f>PARAMETRELER!$D$4</f>
        <v>150018.75</v>
      </c>
      <c r="E214" s="7">
        <f t="shared" si="668"/>
        <v>2800.3500000000004</v>
      </c>
      <c r="F214" s="7">
        <f t="shared" si="669"/>
        <v>200.02500000000001</v>
      </c>
      <c r="G214" s="7">
        <f t="shared" si="670"/>
        <v>17002.125</v>
      </c>
      <c r="H214" s="7" cm="1">
        <f t="array" ref="H214">SUMPRODUCT(--(SUM(G214:G214)&gt;PARAMETRELER!$D$21:$D$24), (SUM(G214:G214)-PARAMETRELER!$D$21:$D$24), {0.15;0.05;0.07;0.08})-SUM($H$2:$H$2)</f>
        <v>2550.3187499999999</v>
      </c>
      <c r="I214" s="7">
        <f>PARAMETRELER!$D$8</f>
        <v>2550.3187499999999</v>
      </c>
      <c r="J214" s="7">
        <f t="shared" si="556"/>
        <v>17002.125</v>
      </c>
      <c r="K214" s="7">
        <v>0</v>
      </c>
      <c r="L214" s="7">
        <f t="shared" si="671"/>
        <v>20002.5</v>
      </c>
      <c r="M214" s="5">
        <f>PARAMETRELER!$D$6</f>
        <v>20002.5</v>
      </c>
      <c r="N214" s="7">
        <f t="shared" si="679"/>
        <v>0</v>
      </c>
      <c r="O214" s="7">
        <f>IF(C214&lt;=PARAMETRELER!$D$6,0,N214*0.00759)</f>
        <v>0</v>
      </c>
      <c r="P214" s="20">
        <f t="shared" si="672"/>
        <v>17002.125</v>
      </c>
      <c r="Q214" s="21">
        <f t="shared" si="673"/>
        <v>4100.5124999999998</v>
      </c>
      <c r="R214" s="21">
        <f t="shared" si="674"/>
        <v>400.05</v>
      </c>
      <c r="S214" s="20">
        <f t="shared" si="675"/>
        <v>24503.0625</v>
      </c>
      <c r="T214" s="44">
        <f t="shared" si="676"/>
        <v>1000.125</v>
      </c>
      <c r="U214" s="45">
        <f t="shared" si="557"/>
        <v>23502.9375</v>
      </c>
      <c r="W214" s="2">
        <v>212</v>
      </c>
      <c r="X214" s="2" t="str">
        <f t="shared" si="677"/>
        <v xml:space="preserve"> AD SOYAD 212</v>
      </c>
      <c r="Y214" s="7">
        <f t="shared" si="678"/>
        <v>20002.5</v>
      </c>
      <c r="Z214" s="11">
        <f>PARAMETRELER!$D$4</f>
        <v>150018.75</v>
      </c>
      <c r="AA214" s="7">
        <f t="shared" si="558"/>
        <v>2800.3500000000004</v>
      </c>
      <c r="AB214" s="7">
        <f t="shared" si="559"/>
        <v>200.02500000000001</v>
      </c>
      <c r="AC214" s="7">
        <f t="shared" si="560"/>
        <v>17002.125</v>
      </c>
      <c r="AD214" s="7" cm="1">
        <f t="array" ref="AD214">SUMPRODUCT(--(SUM(G214,AC214)&gt;PARAMETRELER!$D$21:$D$24), (SUM(G214,AC214)-PARAMETRELER!$D$21:$D$24), {0.15;0.05;0.07;0.08})-SUM($H$2,H214)</f>
        <v>2550.3187499999999</v>
      </c>
      <c r="AE214" s="7">
        <f>PARAMETRELER!$D$9</f>
        <v>2550.3187499999999</v>
      </c>
      <c r="AF214" s="7">
        <f t="shared" si="561"/>
        <v>34004.25</v>
      </c>
      <c r="AG214" s="7">
        <f t="shared" si="562"/>
        <v>17002.125</v>
      </c>
      <c r="AH214" s="7">
        <f t="shared" si="563"/>
        <v>20002.5</v>
      </c>
      <c r="AI214" s="5">
        <f>PARAMETRELER!$D$6</f>
        <v>20002.5</v>
      </c>
      <c r="AJ214" s="7">
        <f t="shared" si="680"/>
        <v>0</v>
      </c>
      <c r="AK214" s="7">
        <f>IF(Y214&lt;=PARAMETRELER!$D$6,0,AJ214*0.00759)</f>
        <v>0</v>
      </c>
      <c r="AL214" s="20">
        <f t="shared" si="564"/>
        <v>17002.125</v>
      </c>
      <c r="AM214" s="21">
        <f t="shared" si="565"/>
        <v>4100.5124999999998</v>
      </c>
      <c r="AN214" s="21">
        <f t="shared" si="566"/>
        <v>400.05</v>
      </c>
      <c r="AO214" s="20">
        <f t="shared" si="567"/>
        <v>24503.0625</v>
      </c>
      <c r="AP214" s="44">
        <f t="shared" si="568"/>
        <v>1000.125</v>
      </c>
      <c r="AQ214" s="45">
        <f t="shared" si="569"/>
        <v>23502.9375</v>
      </c>
      <c r="AS214" s="2">
        <v>212</v>
      </c>
      <c r="AT214" s="2" t="str">
        <f t="shared" si="570"/>
        <v xml:space="preserve"> AD SOYAD 212</v>
      </c>
      <c r="AU214" s="7">
        <f t="shared" si="571"/>
        <v>20002.5</v>
      </c>
      <c r="AV214" s="11">
        <f>PARAMETRELER!$D$4</f>
        <v>150018.75</v>
      </c>
      <c r="AW214" s="7">
        <f t="shared" si="572"/>
        <v>2800.3500000000004</v>
      </c>
      <c r="AX214" s="7">
        <f t="shared" si="573"/>
        <v>200.02500000000001</v>
      </c>
      <c r="AY214" s="7">
        <f t="shared" si="574"/>
        <v>17002.125</v>
      </c>
      <c r="AZ214" s="7" cm="1">
        <f t="array" ref="AZ214">SUMPRODUCT(--(SUM(G214,AC214,AY214)&gt;PARAMETRELER!$D$21:$D$24), (SUM(G214,AC214,AY214)-PARAMETRELER!$D$21:$D$24), {0.15;0.05;0.07;0.08})-SUM($H$2,H214,AD214)</f>
        <v>2550.3187499999995</v>
      </c>
      <c r="BA214" s="7">
        <f>PARAMETRELER!$D$10</f>
        <v>2550.3187499999995</v>
      </c>
      <c r="BB214" s="7">
        <f t="shared" si="575"/>
        <v>51006.375</v>
      </c>
      <c r="BC214" s="7">
        <f t="shared" si="576"/>
        <v>34004.25</v>
      </c>
      <c r="BD214" s="7">
        <f t="shared" si="577"/>
        <v>20002.5</v>
      </c>
      <c r="BE214" s="5">
        <f>PARAMETRELER!$D$6</f>
        <v>20002.5</v>
      </c>
      <c r="BF214" s="7">
        <f t="shared" si="681"/>
        <v>0</v>
      </c>
      <c r="BG214" s="7">
        <f>IF(AU214&lt;=PARAMETRELER!$D$6,0,BF214*0.00759)</f>
        <v>0</v>
      </c>
      <c r="BH214" s="20">
        <f t="shared" si="578"/>
        <v>17002.125</v>
      </c>
      <c r="BI214" s="21">
        <f t="shared" si="579"/>
        <v>4100.5124999999998</v>
      </c>
      <c r="BJ214" s="21">
        <f t="shared" si="580"/>
        <v>400.05</v>
      </c>
      <c r="BK214" s="20">
        <f t="shared" si="581"/>
        <v>24503.0625</v>
      </c>
      <c r="BL214" s="44">
        <f t="shared" si="582"/>
        <v>1000.125</v>
      </c>
      <c r="BM214" s="45">
        <f t="shared" si="583"/>
        <v>23502.9375</v>
      </c>
      <c r="BO214" s="2">
        <v>212</v>
      </c>
      <c r="BP214" s="2" t="str">
        <f t="shared" si="584"/>
        <v xml:space="preserve"> AD SOYAD 212</v>
      </c>
      <c r="BQ214" s="7">
        <f t="shared" si="585"/>
        <v>20002.5</v>
      </c>
      <c r="BR214" s="11">
        <f>PARAMETRELER!$D$4</f>
        <v>150018.75</v>
      </c>
      <c r="BS214" s="7">
        <f t="shared" si="586"/>
        <v>2800.3500000000004</v>
      </c>
      <c r="BT214" s="7">
        <f t="shared" si="587"/>
        <v>200.02500000000001</v>
      </c>
      <c r="BU214" s="7">
        <f t="shared" si="588"/>
        <v>17002.125</v>
      </c>
      <c r="BV214" s="7" cm="1">
        <f t="array" ref="BV214">SUMPRODUCT(--(SUM(G214,AC214,AY214,BU214)&gt;PARAMETRELER!$D$21:$D$24), (SUM(G214,AC214,AY214,BU214)-PARAMETRELER!$D$21:$D$24), {0.15;0.05;0.07;0.08})-SUM($H$2,H214,AD214,AZ214)</f>
        <v>2550.3187500000004</v>
      </c>
      <c r="BW214" s="7">
        <f>PARAMETRELER!$D$11</f>
        <v>2550.3187500000004</v>
      </c>
      <c r="BX214" s="7">
        <f t="shared" si="589"/>
        <v>68008.5</v>
      </c>
      <c r="BY214" s="7">
        <f t="shared" si="590"/>
        <v>51006.375</v>
      </c>
      <c r="BZ214" s="7">
        <f t="shared" si="591"/>
        <v>20002.5</v>
      </c>
      <c r="CA214" s="5">
        <f>PARAMETRELER!$D$6</f>
        <v>20002.5</v>
      </c>
      <c r="CB214" s="7">
        <f t="shared" si="682"/>
        <v>0</v>
      </c>
      <c r="CC214" s="7">
        <f>IF(BQ214&lt;=PARAMETRELER!$D$6,0,CB214*0.00759)</f>
        <v>0</v>
      </c>
      <c r="CD214" s="20">
        <f t="shared" si="592"/>
        <v>17002.125</v>
      </c>
      <c r="CE214" s="21">
        <f t="shared" si="593"/>
        <v>4100.5124999999998</v>
      </c>
      <c r="CF214" s="21">
        <f t="shared" si="594"/>
        <v>400.05</v>
      </c>
      <c r="CG214" s="20">
        <f t="shared" si="595"/>
        <v>24503.0625</v>
      </c>
      <c r="CH214" s="44">
        <f t="shared" si="596"/>
        <v>1000.125</v>
      </c>
      <c r="CI214" s="45">
        <f t="shared" si="597"/>
        <v>23502.9375</v>
      </c>
      <c r="CK214" s="2">
        <v>212</v>
      </c>
      <c r="CL214" s="2" t="str">
        <f t="shared" si="598"/>
        <v xml:space="preserve"> AD SOYAD 212</v>
      </c>
      <c r="CM214" s="7">
        <f t="shared" si="599"/>
        <v>20002.5</v>
      </c>
      <c r="CN214" s="11">
        <f>PARAMETRELER!$D$4</f>
        <v>150018.75</v>
      </c>
      <c r="CO214" s="7">
        <f t="shared" si="600"/>
        <v>2800.3500000000004</v>
      </c>
      <c r="CP214" s="7">
        <f t="shared" si="601"/>
        <v>200.02500000000001</v>
      </c>
      <c r="CQ214" s="7">
        <f t="shared" si="602"/>
        <v>17002.125</v>
      </c>
      <c r="CR214" s="7" cm="1">
        <f t="array" ref="CR214">SUMPRODUCT(--(SUM(G214,AC214,AY214,BU214,CQ214)&gt;PARAMETRELER!$D$21:$D$24), (SUM(G214,AC214,AY214,BU214,CQ214)-PARAMETRELER!$D$21:$D$24), {0.15;0.05;0.07;0.08})-SUM($H$2,H214,AD214,AZ214,BV214)</f>
        <v>2550.3187500000004</v>
      </c>
      <c r="CS214" s="7">
        <f>PARAMETRELER!$D$12</f>
        <v>2550.3187500000004</v>
      </c>
      <c r="CT214" s="7">
        <f t="shared" si="603"/>
        <v>85010.625</v>
      </c>
      <c r="CU214" s="7">
        <f t="shared" si="604"/>
        <v>68008.5</v>
      </c>
      <c r="CV214" s="7">
        <f t="shared" si="605"/>
        <v>20002.5</v>
      </c>
      <c r="CW214" s="5">
        <f>PARAMETRELER!$D$6</f>
        <v>20002.5</v>
      </c>
      <c r="CX214" s="7">
        <f t="shared" si="683"/>
        <v>0</v>
      </c>
      <c r="CY214" s="7">
        <f>IF(CM214&lt;=PARAMETRELER!$D$6,0,CX214*0.00759)</f>
        <v>0</v>
      </c>
      <c r="CZ214" s="20">
        <f t="shared" si="606"/>
        <v>17002.125</v>
      </c>
      <c r="DA214" s="21">
        <f t="shared" si="607"/>
        <v>4100.5124999999998</v>
      </c>
      <c r="DB214" s="21">
        <f t="shared" si="608"/>
        <v>400.05</v>
      </c>
      <c r="DC214" s="20">
        <f t="shared" si="609"/>
        <v>24503.0625</v>
      </c>
      <c r="DD214" s="44">
        <f t="shared" si="610"/>
        <v>1000.125</v>
      </c>
      <c r="DE214" s="45">
        <f t="shared" si="611"/>
        <v>23502.9375</v>
      </c>
      <c r="DG214" s="2">
        <v>212</v>
      </c>
      <c r="DH214" s="2" t="str">
        <f t="shared" si="612"/>
        <v xml:space="preserve"> AD SOYAD 212</v>
      </c>
      <c r="DI214" s="7">
        <f t="shared" si="613"/>
        <v>20002.5</v>
      </c>
      <c r="DJ214" s="11">
        <f>PARAMETRELER!$D$4</f>
        <v>150018.75</v>
      </c>
      <c r="DK214" s="7">
        <f t="shared" si="614"/>
        <v>2800.3500000000004</v>
      </c>
      <c r="DL214" s="7">
        <f t="shared" si="615"/>
        <v>200.02500000000001</v>
      </c>
      <c r="DM214" s="7">
        <f t="shared" si="616"/>
        <v>17002.125</v>
      </c>
      <c r="DN214" s="7" cm="1">
        <f t="array" ref="DN214">SUMPRODUCT(--(SUM(G214,AC214,AY214,BU214,CQ214,DM214)&gt;PARAMETRELER!$D$21:$D$24), (SUM(G214,AC214,AY214,BU214,CQ214,DM214)-PARAMETRELER!$D$21:$D$24), {0.15;0.05;0.07;0.08})-SUM($H$2,H214,AD214,AZ214,BV214,CR214)</f>
        <v>2550.3187499999985</v>
      </c>
      <c r="DO214" s="7">
        <f>PARAMETRELER!$D$13</f>
        <v>2550.3187499999985</v>
      </c>
      <c r="DP214" s="7">
        <f t="shared" si="617"/>
        <v>102012.75</v>
      </c>
      <c r="DQ214" s="7">
        <f t="shared" si="618"/>
        <v>85010.625</v>
      </c>
      <c r="DR214" s="7">
        <f t="shared" si="619"/>
        <v>20002.5</v>
      </c>
      <c r="DS214" s="5">
        <f>PARAMETRELER!$D$6</f>
        <v>20002.5</v>
      </c>
      <c r="DT214" s="7">
        <f t="shared" si="684"/>
        <v>0</v>
      </c>
      <c r="DU214" s="7">
        <f>IF(DI214&lt;=PARAMETRELER!$D$6,0,DT214*0.00759)</f>
        <v>0</v>
      </c>
      <c r="DV214" s="20">
        <f t="shared" si="620"/>
        <v>17002.125</v>
      </c>
      <c r="DW214" s="21">
        <f t="shared" si="621"/>
        <v>4100.5124999999998</v>
      </c>
      <c r="DX214" s="21">
        <f t="shared" si="622"/>
        <v>400.05</v>
      </c>
      <c r="DY214" s="20">
        <f t="shared" si="623"/>
        <v>24503.0625</v>
      </c>
      <c r="DZ214" s="44">
        <f t="shared" si="624"/>
        <v>1000.125</v>
      </c>
      <c r="EA214" s="45">
        <f t="shared" si="625"/>
        <v>23502.9375</v>
      </c>
      <c r="EC214" s="2">
        <v>212</v>
      </c>
      <c r="ED214" s="2" t="str">
        <f t="shared" si="626"/>
        <v xml:space="preserve"> AD SOYAD 212</v>
      </c>
      <c r="EE214" s="7">
        <f t="shared" si="685"/>
        <v>20002.5</v>
      </c>
      <c r="EF214" s="11">
        <f>PARAMETRELER!$D$4</f>
        <v>150018.75</v>
      </c>
      <c r="EG214" s="7">
        <f t="shared" si="686"/>
        <v>2800.3500000000004</v>
      </c>
      <c r="EH214" s="7">
        <f t="shared" si="687"/>
        <v>200.02500000000001</v>
      </c>
      <c r="EI214" s="7">
        <f t="shared" si="688"/>
        <v>17002.125</v>
      </c>
      <c r="EJ214" s="7" cm="1">
        <f t="array" ref="EJ214">SUMPRODUCT(--(SUM(G214,AC214,AY214,BU214,CQ214,DM214,EI214)&gt;PARAMETRELER!$D$21:$D$24), (SUM(G214,AC214,AY214,BU214,CQ214,DM214,EI214)-PARAMETRELER!$D$21:$D$24), {0.15;0.05;0.07;0.08})-SUM($H$2,H214,AD214,AZ214,BV214,CR214,DN214)</f>
        <v>3001.0625000000036</v>
      </c>
      <c r="EK214" s="7">
        <f>PARAMETRELER!$D$14</f>
        <v>3001.0625000000036</v>
      </c>
      <c r="EL214" s="7">
        <f t="shared" si="689"/>
        <v>119014.875</v>
      </c>
      <c r="EM214" s="7">
        <f t="shared" si="690"/>
        <v>102012.75</v>
      </c>
      <c r="EN214" s="7">
        <f t="shared" si="691"/>
        <v>20002.5</v>
      </c>
      <c r="EO214" s="5">
        <f>PARAMETRELER!$D$6</f>
        <v>20002.5</v>
      </c>
      <c r="EP214" s="7">
        <f t="shared" si="692"/>
        <v>0</v>
      </c>
      <c r="EQ214" s="7">
        <f>IF(EE214&lt;=PARAMETRELER!$D$6,0,EP214*0.00759)</f>
        <v>0</v>
      </c>
      <c r="ER214" s="20">
        <f t="shared" si="627"/>
        <v>17002.125</v>
      </c>
      <c r="ES214" s="21">
        <f t="shared" si="628"/>
        <v>4100.5124999999998</v>
      </c>
      <c r="ET214" s="21">
        <f t="shared" si="629"/>
        <v>400.05</v>
      </c>
      <c r="EU214" s="20">
        <f t="shared" si="630"/>
        <v>24503.0625</v>
      </c>
      <c r="EV214" s="44">
        <f t="shared" si="631"/>
        <v>1000.125</v>
      </c>
      <c r="EW214" s="45">
        <f t="shared" si="632"/>
        <v>23502.9375</v>
      </c>
      <c r="EY214" s="2">
        <v>212</v>
      </c>
      <c r="EZ214" s="2" t="str">
        <f t="shared" si="633"/>
        <v xml:space="preserve"> AD SOYAD 212</v>
      </c>
      <c r="FA214" s="7">
        <f t="shared" si="693"/>
        <v>20002.5</v>
      </c>
      <c r="FB214" s="11">
        <f>PARAMETRELER!$D$4</f>
        <v>150018.75</v>
      </c>
      <c r="FC214" s="7">
        <f t="shared" si="694"/>
        <v>2800.3500000000004</v>
      </c>
      <c r="FD214" s="7">
        <f t="shared" si="695"/>
        <v>200.02500000000001</v>
      </c>
      <c r="FE214" s="7">
        <f t="shared" si="696"/>
        <v>17002.125</v>
      </c>
      <c r="FF214" s="7" cm="1">
        <f t="array" ref="FF214">SUMPRODUCT(--(SUM(G214,AC214,AY214,BU214,CQ214,DM214,EI214,FE214)&gt;PARAMETRELER!$D$21:$D$24), (SUM(G214,AC214,AY214,BU214,CQ214,DM214,EI214,FE214)-PARAMETRELER!$D$21:$D$24), {0.15;0.05;0.07;0.08})-SUM($H$2,H214,AD214,AZ214,BV214,CR214,DN214,EJ214)</f>
        <v>3400.4249999999956</v>
      </c>
      <c r="FG214" s="7">
        <f>PARAMETRELER!$D$15</f>
        <v>3400.4249999999956</v>
      </c>
      <c r="FH214" s="7">
        <f t="shared" si="697"/>
        <v>136017</v>
      </c>
      <c r="FI214" s="7">
        <f t="shared" si="698"/>
        <v>119014.875</v>
      </c>
      <c r="FJ214" s="7">
        <f t="shared" si="699"/>
        <v>20002.5</v>
      </c>
      <c r="FK214" s="5">
        <f>PARAMETRELER!$D$6</f>
        <v>20002.5</v>
      </c>
      <c r="FL214" s="7">
        <f t="shared" si="700"/>
        <v>0</v>
      </c>
      <c r="FM214" s="7">
        <f>IF(FA214&lt;=PARAMETRELER!$D$6,0,FL214*0.00759)</f>
        <v>0</v>
      </c>
      <c r="FN214" s="20">
        <f t="shared" si="634"/>
        <v>17002.125</v>
      </c>
      <c r="FO214" s="21">
        <f t="shared" si="635"/>
        <v>4100.5124999999998</v>
      </c>
      <c r="FP214" s="21">
        <f t="shared" si="636"/>
        <v>400.05</v>
      </c>
      <c r="FQ214" s="20">
        <f t="shared" si="637"/>
        <v>24503.0625</v>
      </c>
      <c r="FR214" s="44">
        <f t="shared" si="638"/>
        <v>1000.125</v>
      </c>
      <c r="FS214" s="45">
        <f t="shared" si="639"/>
        <v>23502.9375</v>
      </c>
      <c r="FU214" s="2">
        <v>212</v>
      </c>
      <c r="FV214" s="2" t="str">
        <f t="shared" si="640"/>
        <v xml:space="preserve"> AD SOYAD 212</v>
      </c>
      <c r="FW214" s="7">
        <f t="shared" si="701"/>
        <v>20002.5</v>
      </c>
      <c r="FX214" s="11">
        <f>PARAMETRELER!$D$4</f>
        <v>150018.75</v>
      </c>
      <c r="FY214" s="7">
        <f t="shared" si="702"/>
        <v>2800.3500000000004</v>
      </c>
      <c r="FZ214" s="7">
        <f t="shared" si="703"/>
        <v>200.02500000000001</v>
      </c>
      <c r="GA214" s="7">
        <f t="shared" si="704"/>
        <v>17002.125</v>
      </c>
      <c r="GB214" s="7" cm="1">
        <f t="array" ref="GB214">SUMPRODUCT(--(SUM(G214,AC214,AY214,BU214,CQ214,DM214,EI214,FE214,GA214)&gt;PARAMETRELER!$D$21:$D$24), (SUM(G214,AC214,AY214,BU214,CQ214,DM214,EI214,FE214,GA214)-PARAMETRELER!$D$21:$D$24), {0.15;0.05;0.07;0.08})-SUM($H$2,H214,AD214,AZ214,BV214,CR214,DN214,EJ214,FF214)</f>
        <v>3400.4249999999993</v>
      </c>
      <c r="GC214" s="7">
        <f>PARAMETRELER!$D$16</f>
        <v>3400.4249999999993</v>
      </c>
      <c r="GD214" s="7">
        <f t="shared" si="705"/>
        <v>153019.125</v>
      </c>
      <c r="GE214" s="7">
        <f t="shared" si="706"/>
        <v>136017</v>
      </c>
      <c r="GF214" s="7">
        <f t="shared" si="707"/>
        <v>20002.5</v>
      </c>
      <c r="GG214" s="5">
        <f>PARAMETRELER!$D$6</f>
        <v>20002.5</v>
      </c>
      <c r="GH214" s="7">
        <f t="shared" si="708"/>
        <v>0</v>
      </c>
      <c r="GI214" s="7">
        <f>IF(FW214&lt;=PARAMETRELER!$D$6,0,GH214*0.00759)</f>
        <v>0</v>
      </c>
      <c r="GJ214" s="20">
        <f t="shared" si="641"/>
        <v>17002.125</v>
      </c>
      <c r="GK214" s="21">
        <f t="shared" si="642"/>
        <v>4100.5124999999998</v>
      </c>
      <c r="GL214" s="21">
        <f t="shared" si="643"/>
        <v>400.05</v>
      </c>
      <c r="GM214" s="20">
        <f t="shared" si="644"/>
        <v>24503.0625</v>
      </c>
      <c r="GN214" s="44">
        <f t="shared" si="645"/>
        <v>1000.125</v>
      </c>
      <c r="GO214" s="45">
        <f t="shared" si="646"/>
        <v>23502.9375</v>
      </c>
      <c r="GQ214" s="2">
        <v>212</v>
      </c>
      <c r="GR214" s="2" t="str">
        <f t="shared" si="647"/>
        <v xml:space="preserve"> AD SOYAD 212</v>
      </c>
      <c r="GS214" s="7">
        <f t="shared" si="709"/>
        <v>20002.5</v>
      </c>
      <c r="GT214" s="11">
        <f>PARAMETRELER!$D$4</f>
        <v>150018.75</v>
      </c>
      <c r="GU214" s="7">
        <f t="shared" si="710"/>
        <v>2800.3500000000004</v>
      </c>
      <c r="GV214" s="7">
        <f t="shared" si="711"/>
        <v>200.02500000000001</v>
      </c>
      <c r="GW214" s="7">
        <f t="shared" si="712"/>
        <v>17002.125</v>
      </c>
      <c r="GX214" s="7" cm="1">
        <f t="array" ref="GX214">SUMPRODUCT(--(SUM(G214,AC214,AY214,BU214,CQ214,DM214,EI214,FE214,GA214,GW214)&gt;PARAMETRELER!$D$21:$D$24), (SUM(G214,AC214,AY214,BU214,CQ214,DM214,EI214,FE214,GA214,GW214)-PARAMETRELER!$D$21:$D$24), {0.15;0.05;0.07;0.08})-SUM($H$2,H214,AD214,AZ214,BV214,CR214,DN214,EJ214,FF214,GB214)</f>
        <v>3400.4250000000029</v>
      </c>
      <c r="GY214" s="7">
        <f>PARAMETRELER!$D$17</f>
        <v>3400.4250000000029</v>
      </c>
      <c r="GZ214" s="7">
        <f t="shared" si="713"/>
        <v>170021.25</v>
      </c>
      <c r="HA214" s="7">
        <f t="shared" si="714"/>
        <v>153019.125</v>
      </c>
      <c r="HB214" s="7">
        <f t="shared" si="715"/>
        <v>20002.5</v>
      </c>
      <c r="HC214" s="5">
        <f>PARAMETRELER!$D$6</f>
        <v>20002.5</v>
      </c>
      <c r="HD214" s="7">
        <f t="shared" si="716"/>
        <v>0</v>
      </c>
      <c r="HE214" s="7">
        <f>IF(GS214&lt;=PARAMETRELER!$D$6,0,HD214*0.00759)</f>
        <v>0</v>
      </c>
      <c r="HF214" s="20">
        <f t="shared" si="648"/>
        <v>17002.125</v>
      </c>
      <c r="HG214" s="21">
        <f t="shared" si="649"/>
        <v>4100.5124999999998</v>
      </c>
      <c r="HH214" s="21">
        <f t="shared" si="650"/>
        <v>400.05</v>
      </c>
      <c r="HI214" s="20">
        <f t="shared" si="651"/>
        <v>24503.0625</v>
      </c>
      <c r="HJ214" s="44">
        <f t="shared" si="652"/>
        <v>1000.125</v>
      </c>
      <c r="HK214" s="45">
        <f t="shared" si="653"/>
        <v>23502.9375</v>
      </c>
      <c r="HM214" s="2">
        <v>212</v>
      </c>
      <c r="HN214" s="2" t="str">
        <f t="shared" si="654"/>
        <v xml:space="preserve"> AD SOYAD 212</v>
      </c>
      <c r="HO214" s="7">
        <f t="shared" si="717"/>
        <v>20002.5</v>
      </c>
      <c r="HP214" s="11">
        <f>PARAMETRELER!$D$4</f>
        <v>150018.75</v>
      </c>
      <c r="HQ214" s="7">
        <f t="shared" si="718"/>
        <v>2800.3500000000004</v>
      </c>
      <c r="HR214" s="7">
        <f t="shared" si="719"/>
        <v>200.02500000000001</v>
      </c>
      <c r="HS214" s="7">
        <f t="shared" si="720"/>
        <v>17002.125</v>
      </c>
      <c r="HT214" s="7" cm="1">
        <f t="array" ref="HT214">SUMPRODUCT(--(SUM(G214,AC214,AY214,BU214,CQ214,DM214,EI214,FE214,GA214,GW214,HS214)&gt;PARAMETRELER!$D$21:$D$24), (SUM(G214,AC214,AY214,BU214,CQ214,DM214,EI214,FE214,GA214,GW214,HS214)-PARAMETRELER!$D$21:$D$24), {0.15;0.05;0.07;0.08})-SUM($H$2,H214,AD214,AZ214,BV214,CR214,DN214,EJ214,FF214,GB214,GX214)</f>
        <v>3400.4249999999993</v>
      </c>
      <c r="HU214" s="7">
        <f>PARAMETRELER!$D$18</f>
        <v>3400.4249999999993</v>
      </c>
      <c r="HV214" s="7">
        <f t="shared" si="721"/>
        <v>187023.375</v>
      </c>
      <c r="HW214" s="7">
        <f t="shared" si="722"/>
        <v>170021.25</v>
      </c>
      <c r="HX214" s="7">
        <f t="shared" si="723"/>
        <v>20002.5</v>
      </c>
      <c r="HY214" s="5">
        <f>PARAMETRELER!$D$6</f>
        <v>20002.5</v>
      </c>
      <c r="HZ214" s="7">
        <f t="shared" si="724"/>
        <v>0</v>
      </c>
      <c r="IA214" s="7">
        <f>IF(HO214&lt;=PARAMETRELER!$D$6,0,HZ214*0.00759)</f>
        <v>0</v>
      </c>
      <c r="IB214" s="20">
        <f t="shared" si="655"/>
        <v>17002.125</v>
      </c>
      <c r="IC214" s="21">
        <f t="shared" si="656"/>
        <v>4100.5124999999998</v>
      </c>
      <c r="ID214" s="21">
        <f t="shared" si="657"/>
        <v>400.05</v>
      </c>
      <c r="IE214" s="20">
        <f t="shared" si="658"/>
        <v>24503.0625</v>
      </c>
      <c r="IF214" s="44">
        <f t="shared" si="659"/>
        <v>1000.125</v>
      </c>
      <c r="IG214" s="45">
        <f t="shared" si="660"/>
        <v>23502.9375</v>
      </c>
      <c r="II214" s="2">
        <v>212</v>
      </c>
      <c r="IJ214" s="2" t="str">
        <f t="shared" si="661"/>
        <v xml:space="preserve"> AD SOYAD 212</v>
      </c>
      <c r="IK214" s="7">
        <f t="shared" si="725"/>
        <v>20002.5</v>
      </c>
      <c r="IL214" s="11">
        <f>PARAMETRELER!$D$4</f>
        <v>150018.75</v>
      </c>
      <c r="IM214" s="7">
        <f t="shared" si="726"/>
        <v>2800.3500000000004</v>
      </c>
      <c r="IN214" s="7">
        <f t="shared" si="727"/>
        <v>200.02500000000001</v>
      </c>
      <c r="IO214" s="7">
        <f t="shared" si="728"/>
        <v>17002.125</v>
      </c>
      <c r="IP214" s="7" cm="1">
        <f t="array" ref="IP214">SUMPRODUCT(--(SUM(G214,AC214,AY214,BU214,CQ214,DM214,EI214,FE214,GA214,GW214,HS214,IO214)&gt;PARAMETRELER!$D$21:$D$24), (SUM(G214,AC214,AY214,BU214,CQ214,DM214,EI214,FE214,GA214,GW214,HS214,IO214)-PARAMETRELER!$D$21:$D$24), {0.15;0.05;0.07;0.08})-SUM($H$2,H214,AD214,AZ214,BV214,CR214,DN214,EJ214,FF214,GB214,GX214,HT214)</f>
        <v>3400.4249999999993</v>
      </c>
      <c r="IQ214" s="7">
        <f>PARAMETRELER!$D$19</f>
        <v>3400.4249999999993</v>
      </c>
      <c r="IR214" s="7">
        <f t="shared" si="729"/>
        <v>204025.5</v>
      </c>
      <c r="IS214" s="7">
        <f t="shared" si="730"/>
        <v>187023.375</v>
      </c>
      <c r="IT214" s="7">
        <f t="shared" si="731"/>
        <v>20002.5</v>
      </c>
      <c r="IU214" s="5">
        <f>PARAMETRELER!$D$6</f>
        <v>20002.5</v>
      </c>
      <c r="IV214" s="7">
        <f t="shared" si="732"/>
        <v>0</v>
      </c>
      <c r="IW214" s="7">
        <f>IF(IK214&lt;=PARAMETRELER!$D$6,0,IV214*0.00759)</f>
        <v>0</v>
      </c>
      <c r="IX214" s="20">
        <f t="shared" si="662"/>
        <v>17002.125</v>
      </c>
      <c r="IY214" s="21">
        <f t="shared" si="663"/>
        <v>4100.5124999999998</v>
      </c>
      <c r="IZ214" s="21">
        <f t="shared" si="664"/>
        <v>400.05</v>
      </c>
      <c r="JA214" s="20">
        <f t="shared" si="665"/>
        <v>24503.0625</v>
      </c>
      <c r="JB214" s="44">
        <f t="shared" si="666"/>
        <v>1000.125</v>
      </c>
      <c r="JC214" s="45">
        <f t="shared" si="667"/>
        <v>23502.9375</v>
      </c>
    </row>
    <row r="215" spans="1:263" ht="15.6" x14ac:dyDescent="0.3">
      <c r="A215" s="3">
        <v>213</v>
      </c>
      <c r="B215" s="3" t="str">
        <f>'YILLIK MALİYET RAPORU'!B215</f>
        <v xml:space="preserve"> AD SOYAD 213</v>
      </c>
      <c r="C215" s="4">
        <f>'YILLIK MALİYET RAPORU'!C215</f>
        <v>20002.5</v>
      </c>
      <c r="D215" s="4">
        <f>PARAMETRELER!$D$4</f>
        <v>150018.75</v>
      </c>
      <c r="E215" s="4">
        <f t="shared" si="668"/>
        <v>2800.3500000000004</v>
      </c>
      <c r="F215" s="4">
        <f t="shared" si="669"/>
        <v>200.02500000000001</v>
      </c>
      <c r="G215" s="4">
        <f t="shared" si="670"/>
        <v>17002.125</v>
      </c>
      <c r="H215" s="4" cm="1">
        <f t="array" ref="H215">SUMPRODUCT(--(SUM(G215:G215)&gt;PARAMETRELER!$D$21:$D$24), (SUM(G215:G215)-PARAMETRELER!$D$21:$D$24), {0.15;0.05;0.07;0.08})-SUM($H$2:$H$2)</f>
        <v>2550.3187499999999</v>
      </c>
      <c r="I215" s="4">
        <f>PARAMETRELER!$D$8</f>
        <v>2550.3187499999999</v>
      </c>
      <c r="J215" s="4">
        <f t="shared" si="556"/>
        <v>17002.125</v>
      </c>
      <c r="K215" s="4">
        <v>0</v>
      </c>
      <c r="L215" s="4">
        <f t="shared" si="671"/>
        <v>20002.5</v>
      </c>
      <c r="M215" s="4">
        <f>PARAMETRELER!$D$6</f>
        <v>20002.5</v>
      </c>
      <c r="N215" s="4">
        <f t="shared" si="679"/>
        <v>0</v>
      </c>
      <c r="O215" s="4">
        <f>IF(C215&lt;=PARAMETRELER!$D$6,0,N215*0.00759)</f>
        <v>0</v>
      </c>
      <c r="P215" s="20">
        <f t="shared" si="672"/>
        <v>17002.125</v>
      </c>
      <c r="Q215" s="21">
        <f t="shared" si="673"/>
        <v>4100.5124999999998</v>
      </c>
      <c r="R215" s="21">
        <f t="shared" si="674"/>
        <v>400.05</v>
      </c>
      <c r="S215" s="22">
        <f t="shared" si="675"/>
        <v>24503.0625</v>
      </c>
      <c r="T215" s="44">
        <f t="shared" si="676"/>
        <v>1000.125</v>
      </c>
      <c r="U215" s="45">
        <f t="shared" si="557"/>
        <v>23502.9375</v>
      </c>
      <c r="W215" s="3">
        <v>213</v>
      </c>
      <c r="X215" s="3" t="str">
        <f t="shared" si="677"/>
        <v xml:space="preserve"> AD SOYAD 213</v>
      </c>
      <c r="Y215" s="4">
        <f t="shared" si="678"/>
        <v>20002.5</v>
      </c>
      <c r="Z215" s="4">
        <f>PARAMETRELER!$D$4</f>
        <v>150018.75</v>
      </c>
      <c r="AA215" s="4">
        <f t="shared" si="558"/>
        <v>2800.3500000000004</v>
      </c>
      <c r="AB215" s="4">
        <f t="shared" si="559"/>
        <v>200.02500000000001</v>
      </c>
      <c r="AC215" s="4">
        <f t="shared" si="560"/>
        <v>17002.125</v>
      </c>
      <c r="AD215" s="4" cm="1">
        <f t="array" ref="AD215">SUMPRODUCT(--(SUM(G215,AC215)&gt;PARAMETRELER!$D$21:$D$24), (SUM(G215,AC215)-PARAMETRELER!$D$21:$D$24), {0.15;0.05;0.07;0.08})-SUM($H$2,H215)</f>
        <v>2550.3187499999999</v>
      </c>
      <c r="AE215" s="4">
        <f>PARAMETRELER!$D$9</f>
        <v>2550.3187499999999</v>
      </c>
      <c r="AF215" s="4">
        <f t="shared" si="561"/>
        <v>34004.25</v>
      </c>
      <c r="AG215" s="4">
        <f t="shared" si="562"/>
        <v>17002.125</v>
      </c>
      <c r="AH215" s="4">
        <f t="shared" si="563"/>
        <v>20002.5</v>
      </c>
      <c r="AI215" s="4">
        <f>PARAMETRELER!$D$6</f>
        <v>20002.5</v>
      </c>
      <c r="AJ215" s="4">
        <f t="shared" si="680"/>
        <v>0</v>
      </c>
      <c r="AK215" s="4">
        <f>IF(Y215&lt;=PARAMETRELER!$D$6,0,AJ215*0.00759)</f>
        <v>0</v>
      </c>
      <c r="AL215" s="20">
        <f t="shared" si="564"/>
        <v>17002.125</v>
      </c>
      <c r="AM215" s="21">
        <f t="shared" si="565"/>
        <v>4100.5124999999998</v>
      </c>
      <c r="AN215" s="21">
        <f t="shared" si="566"/>
        <v>400.05</v>
      </c>
      <c r="AO215" s="22">
        <f t="shared" si="567"/>
        <v>24503.0625</v>
      </c>
      <c r="AP215" s="44">
        <f t="shared" si="568"/>
        <v>1000.125</v>
      </c>
      <c r="AQ215" s="45">
        <f t="shared" si="569"/>
        <v>23502.9375</v>
      </c>
      <c r="AS215" s="3">
        <v>213</v>
      </c>
      <c r="AT215" s="3" t="str">
        <f t="shared" si="570"/>
        <v xml:space="preserve"> AD SOYAD 213</v>
      </c>
      <c r="AU215" s="4">
        <f t="shared" si="571"/>
        <v>20002.5</v>
      </c>
      <c r="AV215" s="4">
        <f>PARAMETRELER!$D$4</f>
        <v>150018.75</v>
      </c>
      <c r="AW215" s="4">
        <f t="shared" si="572"/>
        <v>2800.3500000000004</v>
      </c>
      <c r="AX215" s="4">
        <f t="shared" si="573"/>
        <v>200.02500000000001</v>
      </c>
      <c r="AY215" s="4">
        <f t="shared" si="574"/>
        <v>17002.125</v>
      </c>
      <c r="AZ215" s="4" cm="1">
        <f t="array" ref="AZ215">SUMPRODUCT(--(SUM(G215,AC215,AY215)&gt;PARAMETRELER!$D$21:$D$24), (SUM(G215,AC215,AY215)-PARAMETRELER!$D$21:$D$24), {0.15;0.05;0.07;0.08})-SUM($H$2,H215,AD215)</f>
        <v>2550.3187499999995</v>
      </c>
      <c r="BA215" s="4">
        <f>PARAMETRELER!$D$10</f>
        <v>2550.3187499999995</v>
      </c>
      <c r="BB215" s="4">
        <f t="shared" si="575"/>
        <v>51006.375</v>
      </c>
      <c r="BC215" s="4">
        <f t="shared" si="576"/>
        <v>34004.25</v>
      </c>
      <c r="BD215" s="4">
        <f t="shared" si="577"/>
        <v>20002.5</v>
      </c>
      <c r="BE215" s="4">
        <f>PARAMETRELER!$D$6</f>
        <v>20002.5</v>
      </c>
      <c r="BF215" s="4">
        <f t="shared" si="681"/>
        <v>0</v>
      </c>
      <c r="BG215" s="4">
        <f>IF(AU215&lt;=PARAMETRELER!$D$6,0,BF215*0.00759)</f>
        <v>0</v>
      </c>
      <c r="BH215" s="20">
        <f t="shared" si="578"/>
        <v>17002.125</v>
      </c>
      <c r="BI215" s="21">
        <f t="shared" si="579"/>
        <v>4100.5124999999998</v>
      </c>
      <c r="BJ215" s="21">
        <f t="shared" si="580"/>
        <v>400.05</v>
      </c>
      <c r="BK215" s="22">
        <f t="shared" si="581"/>
        <v>24503.0625</v>
      </c>
      <c r="BL215" s="44">
        <f t="shared" si="582"/>
        <v>1000.125</v>
      </c>
      <c r="BM215" s="45">
        <f t="shared" si="583"/>
        <v>23502.9375</v>
      </c>
      <c r="BO215" s="3">
        <v>213</v>
      </c>
      <c r="BP215" s="3" t="str">
        <f t="shared" si="584"/>
        <v xml:space="preserve"> AD SOYAD 213</v>
      </c>
      <c r="BQ215" s="4">
        <f t="shared" si="585"/>
        <v>20002.5</v>
      </c>
      <c r="BR215" s="4">
        <f>PARAMETRELER!$D$4</f>
        <v>150018.75</v>
      </c>
      <c r="BS215" s="4">
        <f t="shared" si="586"/>
        <v>2800.3500000000004</v>
      </c>
      <c r="BT215" s="4">
        <f t="shared" si="587"/>
        <v>200.02500000000001</v>
      </c>
      <c r="BU215" s="4">
        <f t="shared" si="588"/>
        <v>17002.125</v>
      </c>
      <c r="BV215" s="4" cm="1">
        <f t="array" ref="BV215">SUMPRODUCT(--(SUM(G215,AC215,AY215,BU215)&gt;PARAMETRELER!$D$21:$D$24), (SUM(G215,AC215,AY215,BU215)-PARAMETRELER!$D$21:$D$24), {0.15;0.05;0.07;0.08})-SUM($H$2,H215,AD215,AZ215)</f>
        <v>2550.3187500000004</v>
      </c>
      <c r="BW215" s="4">
        <f>PARAMETRELER!$D$11</f>
        <v>2550.3187500000004</v>
      </c>
      <c r="BX215" s="4">
        <f t="shared" si="589"/>
        <v>68008.5</v>
      </c>
      <c r="BY215" s="4">
        <f t="shared" si="590"/>
        <v>51006.375</v>
      </c>
      <c r="BZ215" s="4">
        <f t="shared" si="591"/>
        <v>20002.5</v>
      </c>
      <c r="CA215" s="4">
        <f>PARAMETRELER!$D$6</f>
        <v>20002.5</v>
      </c>
      <c r="CB215" s="4">
        <f t="shared" si="682"/>
        <v>0</v>
      </c>
      <c r="CC215" s="4">
        <f>IF(BQ215&lt;=PARAMETRELER!$D$6,0,CB215*0.00759)</f>
        <v>0</v>
      </c>
      <c r="CD215" s="20">
        <f t="shared" si="592"/>
        <v>17002.125</v>
      </c>
      <c r="CE215" s="21">
        <f t="shared" si="593"/>
        <v>4100.5124999999998</v>
      </c>
      <c r="CF215" s="21">
        <f t="shared" si="594"/>
        <v>400.05</v>
      </c>
      <c r="CG215" s="22">
        <f t="shared" si="595"/>
        <v>24503.0625</v>
      </c>
      <c r="CH215" s="44">
        <f t="shared" si="596"/>
        <v>1000.125</v>
      </c>
      <c r="CI215" s="45">
        <f t="shared" si="597"/>
        <v>23502.9375</v>
      </c>
      <c r="CK215" s="3">
        <v>213</v>
      </c>
      <c r="CL215" s="3" t="str">
        <f t="shared" si="598"/>
        <v xml:space="preserve"> AD SOYAD 213</v>
      </c>
      <c r="CM215" s="4">
        <f t="shared" si="599"/>
        <v>20002.5</v>
      </c>
      <c r="CN215" s="4">
        <f>PARAMETRELER!$D$4</f>
        <v>150018.75</v>
      </c>
      <c r="CO215" s="4">
        <f t="shared" si="600"/>
        <v>2800.3500000000004</v>
      </c>
      <c r="CP215" s="4">
        <f t="shared" si="601"/>
        <v>200.02500000000001</v>
      </c>
      <c r="CQ215" s="4">
        <f t="shared" si="602"/>
        <v>17002.125</v>
      </c>
      <c r="CR215" s="4" cm="1">
        <f t="array" ref="CR215">SUMPRODUCT(--(SUM(G215,AC215,AY215,BU215,CQ215)&gt;PARAMETRELER!$D$21:$D$24), (SUM(G215,AC215,AY215,BU215,CQ215)-PARAMETRELER!$D$21:$D$24), {0.15;0.05;0.07;0.08})-SUM($H$2,H215,AD215,AZ215,BV215)</f>
        <v>2550.3187500000004</v>
      </c>
      <c r="CS215" s="4">
        <f>PARAMETRELER!$D$12</f>
        <v>2550.3187500000004</v>
      </c>
      <c r="CT215" s="4">
        <f t="shared" si="603"/>
        <v>85010.625</v>
      </c>
      <c r="CU215" s="4">
        <f t="shared" si="604"/>
        <v>68008.5</v>
      </c>
      <c r="CV215" s="4">
        <f t="shared" si="605"/>
        <v>20002.5</v>
      </c>
      <c r="CW215" s="4">
        <f>PARAMETRELER!$D$6</f>
        <v>20002.5</v>
      </c>
      <c r="CX215" s="4">
        <f t="shared" si="683"/>
        <v>0</v>
      </c>
      <c r="CY215" s="4">
        <f>IF(CM215&lt;=PARAMETRELER!$D$6,0,CX215*0.00759)</f>
        <v>0</v>
      </c>
      <c r="CZ215" s="20">
        <f t="shared" si="606"/>
        <v>17002.125</v>
      </c>
      <c r="DA215" s="21">
        <f t="shared" si="607"/>
        <v>4100.5124999999998</v>
      </c>
      <c r="DB215" s="21">
        <f t="shared" si="608"/>
        <v>400.05</v>
      </c>
      <c r="DC215" s="22">
        <f t="shared" si="609"/>
        <v>24503.0625</v>
      </c>
      <c r="DD215" s="44">
        <f t="shared" si="610"/>
        <v>1000.125</v>
      </c>
      <c r="DE215" s="45">
        <f t="shared" si="611"/>
        <v>23502.9375</v>
      </c>
      <c r="DG215" s="3">
        <v>213</v>
      </c>
      <c r="DH215" s="3" t="str">
        <f t="shared" si="612"/>
        <v xml:space="preserve"> AD SOYAD 213</v>
      </c>
      <c r="DI215" s="4">
        <f t="shared" si="613"/>
        <v>20002.5</v>
      </c>
      <c r="DJ215" s="4">
        <f>PARAMETRELER!$D$4</f>
        <v>150018.75</v>
      </c>
      <c r="DK215" s="4">
        <f t="shared" si="614"/>
        <v>2800.3500000000004</v>
      </c>
      <c r="DL215" s="4">
        <f t="shared" si="615"/>
        <v>200.02500000000001</v>
      </c>
      <c r="DM215" s="4">
        <f t="shared" si="616"/>
        <v>17002.125</v>
      </c>
      <c r="DN215" s="4" cm="1">
        <f t="array" ref="DN215">SUMPRODUCT(--(SUM(G215,AC215,AY215,BU215,CQ215,DM215)&gt;PARAMETRELER!$D$21:$D$24), (SUM(G215,AC215,AY215,BU215,CQ215,DM215)-PARAMETRELER!$D$21:$D$24), {0.15;0.05;0.07;0.08})-SUM($H$2,H215,AD215,AZ215,BV215,CR215)</f>
        <v>2550.3187499999985</v>
      </c>
      <c r="DO215" s="4">
        <f>PARAMETRELER!$D$13</f>
        <v>2550.3187499999985</v>
      </c>
      <c r="DP215" s="4">
        <f t="shared" si="617"/>
        <v>102012.75</v>
      </c>
      <c r="DQ215" s="4">
        <f t="shared" si="618"/>
        <v>85010.625</v>
      </c>
      <c r="DR215" s="4">
        <f t="shared" si="619"/>
        <v>20002.5</v>
      </c>
      <c r="DS215" s="4">
        <f>PARAMETRELER!$D$6</f>
        <v>20002.5</v>
      </c>
      <c r="DT215" s="4">
        <f t="shared" si="684"/>
        <v>0</v>
      </c>
      <c r="DU215" s="4">
        <f>IF(DI215&lt;=PARAMETRELER!$D$6,0,DT215*0.00759)</f>
        <v>0</v>
      </c>
      <c r="DV215" s="20">
        <f t="shared" si="620"/>
        <v>17002.125</v>
      </c>
      <c r="DW215" s="21">
        <f t="shared" si="621"/>
        <v>4100.5124999999998</v>
      </c>
      <c r="DX215" s="21">
        <f t="shared" si="622"/>
        <v>400.05</v>
      </c>
      <c r="DY215" s="22">
        <f t="shared" si="623"/>
        <v>24503.0625</v>
      </c>
      <c r="DZ215" s="44">
        <f t="shared" si="624"/>
        <v>1000.125</v>
      </c>
      <c r="EA215" s="45">
        <f t="shared" si="625"/>
        <v>23502.9375</v>
      </c>
      <c r="EC215" s="3">
        <v>213</v>
      </c>
      <c r="ED215" s="3" t="str">
        <f t="shared" si="626"/>
        <v xml:space="preserve"> AD SOYAD 213</v>
      </c>
      <c r="EE215" s="4">
        <f t="shared" si="685"/>
        <v>20002.5</v>
      </c>
      <c r="EF215" s="4">
        <f>PARAMETRELER!$D$4</f>
        <v>150018.75</v>
      </c>
      <c r="EG215" s="4">
        <f t="shared" si="686"/>
        <v>2800.3500000000004</v>
      </c>
      <c r="EH215" s="4">
        <f t="shared" si="687"/>
        <v>200.02500000000001</v>
      </c>
      <c r="EI215" s="4">
        <f t="shared" si="688"/>
        <v>17002.125</v>
      </c>
      <c r="EJ215" s="4" cm="1">
        <f t="array" ref="EJ215">SUMPRODUCT(--(SUM(G215,AC215,AY215,BU215,CQ215,DM215,EI215)&gt;PARAMETRELER!$D$21:$D$24), (SUM(G215,AC215,AY215,BU215,CQ215,DM215,EI215)-PARAMETRELER!$D$21:$D$24), {0.15;0.05;0.07;0.08})-SUM($H$2,H215,AD215,AZ215,BV215,CR215,DN215)</f>
        <v>3001.0625000000036</v>
      </c>
      <c r="EK215" s="4">
        <f>PARAMETRELER!$D$14</f>
        <v>3001.0625000000036</v>
      </c>
      <c r="EL215" s="4">
        <f t="shared" si="689"/>
        <v>119014.875</v>
      </c>
      <c r="EM215" s="4">
        <f t="shared" si="690"/>
        <v>102012.75</v>
      </c>
      <c r="EN215" s="4">
        <f t="shared" si="691"/>
        <v>20002.5</v>
      </c>
      <c r="EO215" s="4">
        <f>PARAMETRELER!$D$6</f>
        <v>20002.5</v>
      </c>
      <c r="EP215" s="4">
        <f t="shared" si="692"/>
        <v>0</v>
      </c>
      <c r="EQ215" s="4">
        <f>IF(EE215&lt;=PARAMETRELER!$D$6,0,EP215*0.00759)</f>
        <v>0</v>
      </c>
      <c r="ER215" s="20">
        <f t="shared" si="627"/>
        <v>17002.125</v>
      </c>
      <c r="ES215" s="21">
        <f t="shared" si="628"/>
        <v>4100.5124999999998</v>
      </c>
      <c r="ET215" s="21">
        <f t="shared" si="629"/>
        <v>400.05</v>
      </c>
      <c r="EU215" s="22">
        <f t="shared" si="630"/>
        <v>24503.0625</v>
      </c>
      <c r="EV215" s="44">
        <f t="shared" si="631"/>
        <v>1000.125</v>
      </c>
      <c r="EW215" s="45">
        <f t="shared" si="632"/>
        <v>23502.9375</v>
      </c>
      <c r="EY215" s="3">
        <v>213</v>
      </c>
      <c r="EZ215" s="3" t="str">
        <f t="shared" si="633"/>
        <v xml:space="preserve"> AD SOYAD 213</v>
      </c>
      <c r="FA215" s="4">
        <f t="shared" si="693"/>
        <v>20002.5</v>
      </c>
      <c r="FB215" s="4">
        <f>PARAMETRELER!$D$4</f>
        <v>150018.75</v>
      </c>
      <c r="FC215" s="4">
        <f t="shared" si="694"/>
        <v>2800.3500000000004</v>
      </c>
      <c r="FD215" s="4">
        <f t="shared" si="695"/>
        <v>200.02500000000001</v>
      </c>
      <c r="FE215" s="4">
        <f t="shared" si="696"/>
        <v>17002.125</v>
      </c>
      <c r="FF215" s="4" cm="1">
        <f t="array" ref="FF215">SUMPRODUCT(--(SUM(G215,AC215,AY215,BU215,CQ215,DM215,EI215,FE215)&gt;PARAMETRELER!$D$21:$D$24), (SUM(G215,AC215,AY215,BU215,CQ215,DM215,EI215,FE215)-PARAMETRELER!$D$21:$D$24), {0.15;0.05;0.07;0.08})-SUM($H$2,H215,AD215,AZ215,BV215,CR215,DN215,EJ215)</f>
        <v>3400.4249999999956</v>
      </c>
      <c r="FG215" s="4">
        <f>PARAMETRELER!$D$15</f>
        <v>3400.4249999999956</v>
      </c>
      <c r="FH215" s="4">
        <f t="shared" si="697"/>
        <v>136017</v>
      </c>
      <c r="FI215" s="4">
        <f t="shared" si="698"/>
        <v>119014.875</v>
      </c>
      <c r="FJ215" s="4">
        <f t="shared" si="699"/>
        <v>20002.5</v>
      </c>
      <c r="FK215" s="4">
        <f>PARAMETRELER!$D$6</f>
        <v>20002.5</v>
      </c>
      <c r="FL215" s="4">
        <f t="shared" si="700"/>
        <v>0</v>
      </c>
      <c r="FM215" s="4">
        <f>IF(FA215&lt;=PARAMETRELER!$D$6,0,FL215*0.00759)</f>
        <v>0</v>
      </c>
      <c r="FN215" s="20">
        <f t="shared" si="634"/>
        <v>17002.125</v>
      </c>
      <c r="FO215" s="21">
        <f t="shared" si="635"/>
        <v>4100.5124999999998</v>
      </c>
      <c r="FP215" s="21">
        <f t="shared" si="636"/>
        <v>400.05</v>
      </c>
      <c r="FQ215" s="22">
        <f t="shared" si="637"/>
        <v>24503.0625</v>
      </c>
      <c r="FR215" s="44">
        <f t="shared" si="638"/>
        <v>1000.125</v>
      </c>
      <c r="FS215" s="45">
        <f t="shared" si="639"/>
        <v>23502.9375</v>
      </c>
      <c r="FU215" s="3">
        <v>213</v>
      </c>
      <c r="FV215" s="3" t="str">
        <f t="shared" si="640"/>
        <v xml:space="preserve"> AD SOYAD 213</v>
      </c>
      <c r="FW215" s="4">
        <f t="shared" si="701"/>
        <v>20002.5</v>
      </c>
      <c r="FX215" s="4">
        <f>PARAMETRELER!$D$4</f>
        <v>150018.75</v>
      </c>
      <c r="FY215" s="4">
        <f t="shared" si="702"/>
        <v>2800.3500000000004</v>
      </c>
      <c r="FZ215" s="4">
        <f t="shared" si="703"/>
        <v>200.02500000000001</v>
      </c>
      <c r="GA215" s="4">
        <f t="shared" si="704"/>
        <v>17002.125</v>
      </c>
      <c r="GB215" s="4" cm="1">
        <f t="array" ref="GB215">SUMPRODUCT(--(SUM(G215,AC215,AY215,BU215,CQ215,DM215,EI215,FE215,GA215)&gt;PARAMETRELER!$D$21:$D$24), (SUM(G215,AC215,AY215,BU215,CQ215,DM215,EI215,FE215,GA215)-PARAMETRELER!$D$21:$D$24), {0.15;0.05;0.07;0.08})-SUM($H$2,H215,AD215,AZ215,BV215,CR215,DN215,EJ215,FF215)</f>
        <v>3400.4249999999993</v>
      </c>
      <c r="GC215" s="4">
        <f>PARAMETRELER!$D$16</f>
        <v>3400.4249999999993</v>
      </c>
      <c r="GD215" s="4">
        <f t="shared" si="705"/>
        <v>153019.125</v>
      </c>
      <c r="GE215" s="4">
        <f t="shared" si="706"/>
        <v>136017</v>
      </c>
      <c r="GF215" s="4">
        <f t="shared" si="707"/>
        <v>20002.5</v>
      </c>
      <c r="GG215" s="4">
        <f>PARAMETRELER!$D$6</f>
        <v>20002.5</v>
      </c>
      <c r="GH215" s="4">
        <f t="shared" si="708"/>
        <v>0</v>
      </c>
      <c r="GI215" s="4">
        <f>IF(FW215&lt;=PARAMETRELER!$D$6,0,GH215*0.00759)</f>
        <v>0</v>
      </c>
      <c r="GJ215" s="20">
        <f t="shared" si="641"/>
        <v>17002.125</v>
      </c>
      <c r="GK215" s="21">
        <f t="shared" si="642"/>
        <v>4100.5124999999998</v>
      </c>
      <c r="GL215" s="21">
        <f t="shared" si="643"/>
        <v>400.05</v>
      </c>
      <c r="GM215" s="22">
        <f t="shared" si="644"/>
        <v>24503.0625</v>
      </c>
      <c r="GN215" s="44">
        <f t="shared" si="645"/>
        <v>1000.125</v>
      </c>
      <c r="GO215" s="45">
        <f t="shared" si="646"/>
        <v>23502.9375</v>
      </c>
      <c r="GQ215" s="3">
        <v>213</v>
      </c>
      <c r="GR215" s="3" t="str">
        <f t="shared" si="647"/>
        <v xml:space="preserve"> AD SOYAD 213</v>
      </c>
      <c r="GS215" s="4">
        <f t="shared" si="709"/>
        <v>20002.5</v>
      </c>
      <c r="GT215" s="4">
        <f>PARAMETRELER!$D$4</f>
        <v>150018.75</v>
      </c>
      <c r="GU215" s="4">
        <f t="shared" si="710"/>
        <v>2800.3500000000004</v>
      </c>
      <c r="GV215" s="4">
        <f t="shared" si="711"/>
        <v>200.02500000000001</v>
      </c>
      <c r="GW215" s="4">
        <f t="shared" si="712"/>
        <v>17002.125</v>
      </c>
      <c r="GX215" s="4" cm="1">
        <f t="array" ref="GX215">SUMPRODUCT(--(SUM(G215,AC215,AY215,BU215,CQ215,DM215,EI215,FE215,GA215,GW215)&gt;PARAMETRELER!$D$21:$D$24), (SUM(G215,AC215,AY215,BU215,CQ215,DM215,EI215,FE215,GA215,GW215)-PARAMETRELER!$D$21:$D$24), {0.15;0.05;0.07;0.08})-SUM($H$2,H215,AD215,AZ215,BV215,CR215,DN215,EJ215,FF215,GB215)</f>
        <v>3400.4250000000029</v>
      </c>
      <c r="GY215" s="4">
        <f>PARAMETRELER!$D$17</f>
        <v>3400.4250000000029</v>
      </c>
      <c r="GZ215" s="4">
        <f t="shared" si="713"/>
        <v>170021.25</v>
      </c>
      <c r="HA215" s="4">
        <f t="shared" si="714"/>
        <v>153019.125</v>
      </c>
      <c r="HB215" s="4">
        <f t="shared" si="715"/>
        <v>20002.5</v>
      </c>
      <c r="HC215" s="4">
        <f>PARAMETRELER!$D$6</f>
        <v>20002.5</v>
      </c>
      <c r="HD215" s="4">
        <f t="shared" si="716"/>
        <v>0</v>
      </c>
      <c r="HE215" s="4">
        <f>IF(GS215&lt;=PARAMETRELER!$D$6,0,HD215*0.00759)</f>
        <v>0</v>
      </c>
      <c r="HF215" s="20">
        <f t="shared" si="648"/>
        <v>17002.125</v>
      </c>
      <c r="HG215" s="21">
        <f t="shared" si="649"/>
        <v>4100.5124999999998</v>
      </c>
      <c r="HH215" s="21">
        <f t="shared" si="650"/>
        <v>400.05</v>
      </c>
      <c r="HI215" s="22">
        <f t="shared" si="651"/>
        <v>24503.0625</v>
      </c>
      <c r="HJ215" s="44">
        <f t="shared" si="652"/>
        <v>1000.125</v>
      </c>
      <c r="HK215" s="45">
        <f t="shared" si="653"/>
        <v>23502.9375</v>
      </c>
      <c r="HM215" s="3">
        <v>213</v>
      </c>
      <c r="HN215" s="3" t="str">
        <f t="shared" si="654"/>
        <v xml:space="preserve"> AD SOYAD 213</v>
      </c>
      <c r="HO215" s="4">
        <f t="shared" si="717"/>
        <v>20002.5</v>
      </c>
      <c r="HP215" s="4">
        <f>PARAMETRELER!$D$4</f>
        <v>150018.75</v>
      </c>
      <c r="HQ215" s="4">
        <f t="shared" si="718"/>
        <v>2800.3500000000004</v>
      </c>
      <c r="HR215" s="4">
        <f t="shared" si="719"/>
        <v>200.02500000000001</v>
      </c>
      <c r="HS215" s="4">
        <f t="shared" si="720"/>
        <v>17002.125</v>
      </c>
      <c r="HT215" s="4" cm="1">
        <f t="array" ref="HT215">SUMPRODUCT(--(SUM(G215,AC215,AY215,BU215,CQ215,DM215,EI215,FE215,GA215,GW215,HS215)&gt;PARAMETRELER!$D$21:$D$24), (SUM(G215,AC215,AY215,BU215,CQ215,DM215,EI215,FE215,GA215,GW215,HS215)-PARAMETRELER!$D$21:$D$24), {0.15;0.05;0.07;0.08})-SUM($H$2,H215,AD215,AZ215,BV215,CR215,DN215,EJ215,FF215,GB215,GX215)</f>
        <v>3400.4249999999993</v>
      </c>
      <c r="HU215" s="4">
        <f>PARAMETRELER!$D$18</f>
        <v>3400.4249999999993</v>
      </c>
      <c r="HV215" s="4">
        <f t="shared" si="721"/>
        <v>187023.375</v>
      </c>
      <c r="HW215" s="4">
        <f t="shared" si="722"/>
        <v>170021.25</v>
      </c>
      <c r="HX215" s="4">
        <f t="shared" si="723"/>
        <v>20002.5</v>
      </c>
      <c r="HY215" s="4">
        <f>PARAMETRELER!$D$6</f>
        <v>20002.5</v>
      </c>
      <c r="HZ215" s="4">
        <f t="shared" si="724"/>
        <v>0</v>
      </c>
      <c r="IA215" s="4">
        <f>IF(HO215&lt;=PARAMETRELER!$D$6,0,HZ215*0.00759)</f>
        <v>0</v>
      </c>
      <c r="IB215" s="20">
        <f t="shared" si="655"/>
        <v>17002.125</v>
      </c>
      <c r="IC215" s="21">
        <f t="shared" si="656"/>
        <v>4100.5124999999998</v>
      </c>
      <c r="ID215" s="21">
        <f t="shared" si="657"/>
        <v>400.05</v>
      </c>
      <c r="IE215" s="22">
        <f t="shared" si="658"/>
        <v>24503.0625</v>
      </c>
      <c r="IF215" s="44">
        <f t="shared" si="659"/>
        <v>1000.125</v>
      </c>
      <c r="IG215" s="45">
        <f t="shared" si="660"/>
        <v>23502.9375</v>
      </c>
      <c r="II215" s="3">
        <v>213</v>
      </c>
      <c r="IJ215" s="3" t="str">
        <f t="shared" si="661"/>
        <v xml:space="preserve"> AD SOYAD 213</v>
      </c>
      <c r="IK215" s="4">
        <f t="shared" si="725"/>
        <v>20002.5</v>
      </c>
      <c r="IL215" s="4">
        <f>PARAMETRELER!$D$4</f>
        <v>150018.75</v>
      </c>
      <c r="IM215" s="4">
        <f t="shared" si="726"/>
        <v>2800.3500000000004</v>
      </c>
      <c r="IN215" s="4">
        <f t="shared" si="727"/>
        <v>200.02500000000001</v>
      </c>
      <c r="IO215" s="4">
        <f t="shared" si="728"/>
        <v>17002.125</v>
      </c>
      <c r="IP215" s="4" cm="1">
        <f t="array" ref="IP215">SUMPRODUCT(--(SUM(G215,AC215,AY215,BU215,CQ215,DM215,EI215,FE215,GA215,GW215,HS215,IO215)&gt;PARAMETRELER!$D$21:$D$24), (SUM(G215,AC215,AY215,BU215,CQ215,DM215,EI215,FE215,GA215,GW215,HS215,IO215)-PARAMETRELER!$D$21:$D$24), {0.15;0.05;0.07;0.08})-SUM($H$2,H215,AD215,AZ215,BV215,CR215,DN215,EJ215,FF215,GB215,GX215,HT215)</f>
        <v>3400.4249999999993</v>
      </c>
      <c r="IQ215" s="4">
        <f>PARAMETRELER!$D$19</f>
        <v>3400.4249999999993</v>
      </c>
      <c r="IR215" s="4">
        <f t="shared" si="729"/>
        <v>204025.5</v>
      </c>
      <c r="IS215" s="4">
        <f t="shared" si="730"/>
        <v>187023.375</v>
      </c>
      <c r="IT215" s="4">
        <f t="shared" si="731"/>
        <v>20002.5</v>
      </c>
      <c r="IU215" s="4">
        <f>PARAMETRELER!$D$6</f>
        <v>20002.5</v>
      </c>
      <c r="IV215" s="4">
        <f t="shared" si="732"/>
        <v>0</v>
      </c>
      <c r="IW215" s="4">
        <f>IF(IK215&lt;=PARAMETRELER!$D$6,0,IV215*0.00759)</f>
        <v>0</v>
      </c>
      <c r="IX215" s="20">
        <f t="shared" si="662"/>
        <v>17002.125</v>
      </c>
      <c r="IY215" s="21">
        <f t="shared" si="663"/>
        <v>4100.5124999999998</v>
      </c>
      <c r="IZ215" s="21">
        <f t="shared" si="664"/>
        <v>400.05</v>
      </c>
      <c r="JA215" s="22">
        <f t="shared" si="665"/>
        <v>24503.0625</v>
      </c>
      <c r="JB215" s="44">
        <f t="shared" si="666"/>
        <v>1000.125</v>
      </c>
      <c r="JC215" s="45">
        <f t="shared" si="667"/>
        <v>23502.9375</v>
      </c>
    </row>
    <row r="216" spans="1:263" ht="15.6" x14ac:dyDescent="0.3">
      <c r="A216" s="2">
        <v>214</v>
      </c>
      <c r="B216" s="2" t="str">
        <f>'YILLIK MALİYET RAPORU'!B216</f>
        <v xml:space="preserve"> AD SOYAD 214</v>
      </c>
      <c r="C216" s="7">
        <f>'YILLIK MALİYET RAPORU'!C216</f>
        <v>20002.5</v>
      </c>
      <c r="D216" s="11">
        <f>PARAMETRELER!$D$4</f>
        <v>150018.75</v>
      </c>
      <c r="E216" s="7">
        <f t="shared" si="668"/>
        <v>2800.3500000000004</v>
      </c>
      <c r="F216" s="7">
        <f t="shared" si="669"/>
        <v>200.02500000000001</v>
      </c>
      <c r="G216" s="7">
        <f t="shared" si="670"/>
        <v>17002.125</v>
      </c>
      <c r="H216" s="7" cm="1">
        <f t="array" ref="H216">SUMPRODUCT(--(SUM(G216:G216)&gt;PARAMETRELER!$D$21:$D$24), (SUM(G216:G216)-PARAMETRELER!$D$21:$D$24), {0.15;0.05;0.07;0.08})-SUM($H$2:$H$2)</f>
        <v>2550.3187499999999</v>
      </c>
      <c r="I216" s="7">
        <f>PARAMETRELER!$D$8</f>
        <v>2550.3187499999999</v>
      </c>
      <c r="J216" s="7">
        <f t="shared" si="556"/>
        <v>17002.125</v>
      </c>
      <c r="K216" s="7">
        <v>0</v>
      </c>
      <c r="L216" s="7">
        <f t="shared" si="671"/>
        <v>20002.5</v>
      </c>
      <c r="M216" s="5">
        <f>PARAMETRELER!$D$6</f>
        <v>20002.5</v>
      </c>
      <c r="N216" s="7">
        <f t="shared" si="679"/>
        <v>0</v>
      </c>
      <c r="O216" s="7">
        <f>IF(C216&lt;=PARAMETRELER!$D$6,0,N216*0.00759)</f>
        <v>0</v>
      </c>
      <c r="P216" s="20">
        <f t="shared" si="672"/>
        <v>17002.125</v>
      </c>
      <c r="Q216" s="21">
        <f t="shared" si="673"/>
        <v>4100.5124999999998</v>
      </c>
      <c r="R216" s="21">
        <f t="shared" si="674"/>
        <v>400.05</v>
      </c>
      <c r="S216" s="20">
        <f t="shared" si="675"/>
        <v>24503.0625</v>
      </c>
      <c r="T216" s="44">
        <f t="shared" si="676"/>
        <v>1000.125</v>
      </c>
      <c r="U216" s="45">
        <f t="shared" si="557"/>
        <v>23502.9375</v>
      </c>
      <c r="W216" s="2">
        <v>214</v>
      </c>
      <c r="X216" s="2" t="str">
        <f t="shared" si="677"/>
        <v xml:space="preserve"> AD SOYAD 214</v>
      </c>
      <c r="Y216" s="7">
        <f t="shared" si="678"/>
        <v>20002.5</v>
      </c>
      <c r="Z216" s="11">
        <f>PARAMETRELER!$D$4</f>
        <v>150018.75</v>
      </c>
      <c r="AA216" s="7">
        <f t="shared" si="558"/>
        <v>2800.3500000000004</v>
      </c>
      <c r="AB216" s="7">
        <f t="shared" si="559"/>
        <v>200.02500000000001</v>
      </c>
      <c r="AC216" s="7">
        <f t="shared" si="560"/>
        <v>17002.125</v>
      </c>
      <c r="AD216" s="7" cm="1">
        <f t="array" ref="AD216">SUMPRODUCT(--(SUM(G216,AC216)&gt;PARAMETRELER!$D$21:$D$24), (SUM(G216,AC216)-PARAMETRELER!$D$21:$D$24), {0.15;0.05;0.07;0.08})-SUM($H$2,H216)</f>
        <v>2550.3187499999999</v>
      </c>
      <c r="AE216" s="7">
        <f>PARAMETRELER!$D$9</f>
        <v>2550.3187499999999</v>
      </c>
      <c r="AF216" s="7">
        <f t="shared" si="561"/>
        <v>34004.25</v>
      </c>
      <c r="AG216" s="7">
        <f t="shared" si="562"/>
        <v>17002.125</v>
      </c>
      <c r="AH216" s="7">
        <f t="shared" si="563"/>
        <v>20002.5</v>
      </c>
      <c r="AI216" s="5">
        <f>PARAMETRELER!$D$6</f>
        <v>20002.5</v>
      </c>
      <c r="AJ216" s="7">
        <f t="shared" si="680"/>
        <v>0</v>
      </c>
      <c r="AK216" s="7">
        <f>IF(Y216&lt;=PARAMETRELER!$D$6,0,AJ216*0.00759)</f>
        <v>0</v>
      </c>
      <c r="AL216" s="20">
        <f t="shared" si="564"/>
        <v>17002.125</v>
      </c>
      <c r="AM216" s="21">
        <f t="shared" si="565"/>
        <v>4100.5124999999998</v>
      </c>
      <c r="AN216" s="21">
        <f t="shared" si="566"/>
        <v>400.05</v>
      </c>
      <c r="AO216" s="20">
        <f t="shared" si="567"/>
        <v>24503.0625</v>
      </c>
      <c r="AP216" s="44">
        <f t="shared" si="568"/>
        <v>1000.125</v>
      </c>
      <c r="AQ216" s="45">
        <f t="shared" si="569"/>
        <v>23502.9375</v>
      </c>
      <c r="AS216" s="2">
        <v>214</v>
      </c>
      <c r="AT216" s="2" t="str">
        <f t="shared" si="570"/>
        <v xml:space="preserve"> AD SOYAD 214</v>
      </c>
      <c r="AU216" s="7">
        <f t="shared" si="571"/>
        <v>20002.5</v>
      </c>
      <c r="AV216" s="11">
        <f>PARAMETRELER!$D$4</f>
        <v>150018.75</v>
      </c>
      <c r="AW216" s="7">
        <f t="shared" si="572"/>
        <v>2800.3500000000004</v>
      </c>
      <c r="AX216" s="7">
        <f t="shared" si="573"/>
        <v>200.02500000000001</v>
      </c>
      <c r="AY216" s="7">
        <f t="shared" si="574"/>
        <v>17002.125</v>
      </c>
      <c r="AZ216" s="7" cm="1">
        <f t="array" ref="AZ216">SUMPRODUCT(--(SUM(G216,AC216,AY216)&gt;PARAMETRELER!$D$21:$D$24), (SUM(G216,AC216,AY216)-PARAMETRELER!$D$21:$D$24), {0.15;0.05;0.07;0.08})-SUM($H$2,H216,AD216)</f>
        <v>2550.3187499999995</v>
      </c>
      <c r="BA216" s="7">
        <f>PARAMETRELER!$D$10</f>
        <v>2550.3187499999995</v>
      </c>
      <c r="BB216" s="7">
        <f t="shared" si="575"/>
        <v>51006.375</v>
      </c>
      <c r="BC216" s="7">
        <f t="shared" si="576"/>
        <v>34004.25</v>
      </c>
      <c r="BD216" s="7">
        <f t="shared" si="577"/>
        <v>20002.5</v>
      </c>
      <c r="BE216" s="5">
        <f>PARAMETRELER!$D$6</f>
        <v>20002.5</v>
      </c>
      <c r="BF216" s="7">
        <f t="shared" si="681"/>
        <v>0</v>
      </c>
      <c r="BG216" s="7">
        <f>IF(AU216&lt;=PARAMETRELER!$D$6,0,BF216*0.00759)</f>
        <v>0</v>
      </c>
      <c r="BH216" s="20">
        <f t="shared" si="578"/>
        <v>17002.125</v>
      </c>
      <c r="BI216" s="21">
        <f t="shared" si="579"/>
        <v>4100.5124999999998</v>
      </c>
      <c r="BJ216" s="21">
        <f t="shared" si="580"/>
        <v>400.05</v>
      </c>
      <c r="BK216" s="20">
        <f t="shared" si="581"/>
        <v>24503.0625</v>
      </c>
      <c r="BL216" s="44">
        <f t="shared" si="582"/>
        <v>1000.125</v>
      </c>
      <c r="BM216" s="45">
        <f t="shared" si="583"/>
        <v>23502.9375</v>
      </c>
      <c r="BO216" s="2">
        <v>214</v>
      </c>
      <c r="BP216" s="2" t="str">
        <f t="shared" si="584"/>
        <v xml:space="preserve"> AD SOYAD 214</v>
      </c>
      <c r="BQ216" s="7">
        <f t="shared" si="585"/>
        <v>20002.5</v>
      </c>
      <c r="BR216" s="11">
        <f>PARAMETRELER!$D$4</f>
        <v>150018.75</v>
      </c>
      <c r="BS216" s="7">
        <f t="shared" si="586"/>
        <v>2800.3500000000004</v>
      </c>
      <c r="BT216" s="7">
        <f t="shared" si="587"/>
        <v>200.02500000000001</v>
      </c>
      <c r="BU216" s="7">
        <f t="shared" si="588"/>
        <v>17002.125</v>
      </c>
      <c r="BV216" s="7" cm="1">
        <f t="array" ref="BV216">SUMPRODUCT(--(SUM(G216,AC216,AY216,BU216)&gt;PARAMETRELER!$D$21:$D$24), (SUM(G216,AC216,AY216,BU216)-PARAMETRELER!$D$21:$D$24), {0.15;0.05;0.07;0.08})-SUM($H$2,H216,AD216,AZ216)</f>
        <v>2550.3187500000004</v>
      </c>
      <c r="BW216" s="7">
        <f>PARAMETRELER!$D$11</f>
        <v>2550.3187500000004</v>
      </c>
      <c r="BX216" s="7">
        <f t="shared" si="589"/>
        <v>68008.5</v>
      </c>
      <c r="BY216" s="7">
        <f t="shared" si="590"/>
        <v>51006.375</v>
      </c>
      <c r="BZ216" s="7">
        <f t="shared" si="591"/>
        <v>20002.5</v>
      </c>
      <c r="CA216" s="5">
        <f>PARAMETRELER!$D$6</f>
        <v>20002.5</v>
      </c>
      <c r="CB216" s="7">
        <f t="shared" si="682"/>
        <v>0</v>
      </c>
      <c r="CC216" s="7">
        <f>IF(BQ216&lt;=PARAMETRELER!$D$6,0,CB216*0.00759)</f>
        <v>0</v>
      </c>
      <c r="CD216" s="20">
        <f t="shared" si="592"/>
        <v>17002.125</v>
      </c>
      <c r="CE216" s="21">
        <f t="shared" si="593"/>
        <v>4100.5124999999998</v>
      </c>
      <c r="CF216" s="21">
        <f t="shared" si="594"/>
        <v>400.05</v>
      </c>
      <c r="CG216" s="20">
        <f t="shared" si="595"/>
        <v>24503.0625</v>
      </c>
      <c r="CH216" s="44">
        <f t="shared" si="596"/>
        <v>1000.125</v>
      </c>
      <c r="CI216" s="45">
        <f t="shared" si="597"/>
        <v>23502.9375</v>
      </c>
      <c r="CK216" s="2">
        <v>214</v>
      </c>
      <c r="CL216" s="2" t="str">
        <f t="shared" si="598"/>
        <v xml:space="preserve"> AD SOYAD 214</v>
      </c>
      <c r="CM216" s="7">
        <f t="shared" si="599"/>
        <v>20002.5</v>
      </c>
      <c r="CN216" s="11">
        <f>PARAMETRELER!$D$4</f>
        <v>150018.75</v>
      </c>
      <c r="CO216" s="7">
        <f t="shared" si="600"/>
        <v>2800.3500000000004</v>
      </c>
      <c r="CP216" s="7">
        <f t="shared" si="601"/>
        <v>200.02500000000001</v>
      </c>
      <c r="CQ216" s="7">
        <f t="shared" si="602"/>
        <v>17002.125</v>
      </c>
      <c r="CR216" s="7" cm="1">
        <f t="array" ref="CR216">SUMPRODUCT(--(SUM(G216,AC216,AY216,BU216,CQ216)&gt;PARAMETRELER!$D$21:$D$24), (SUM(G216,AC216,AY216,BU216,CQ216)-PARAMETRELER!$D$21:$D$24), {0.15;0.05;0.07;0.08})-SUM($H$2,H216,AD216,AZ216,BV216)</f>
        <v>2550.3187500000004</v>
      </c>
      <c r="CS216" s="7">
        <f>PARAMETRELER!$D$12</f>
        <v>2550.3187500000004</v>
      </c>
      <c r="CT216" s="7">
        <f t="shared" si="603"/>
        <v>85010.625</v>
      </c>
      <c r="CU216" s="7">
        <f t="shared" si="604"/>
        <v>68008.5</v>
      </c>
      <c r="CV216" s="7">
        <f t="shared" si="605"/>
        <v>20002.5</v>
      </c>
      <c r="CW216" s="5">
        <f>PARAMETRELER!$D$6</f>
        <v>20002.5</v>
      </c>
      <c r="CX216" s="7">
        <f t="shared" si="683"/>
        <v>0</v>
      </c>
      <c r="CY216" s="7">
        <f>IF(CM216&lt;=PARAMETRELER!$D$6,0,CX216*0.00759)</f>
        <v>0</v>
      </c>
      <c r="CZ216" s="20">
        <f t="shared" si="606"/>
        <v>17002.125</v>
      </c>
      <c r="DA216" s="21">
        <f t="shared" si="607"/>
        <v>4100.5124999999998</v>
      </c>
      <c r="DB216" s="21">
        <f t="shared" si="608"/>
        <v>400.05</v>
      </c>
      <c r="DC216" s="20">
        <f t="shared" si="609"/>
        <v>24503.0625</v>
      </c>
      <c r="DD216" s="44">
        <f t="shared" si="610"/>
        <v>1000.125</v>
      </c>
      <c r="DE216" s="45">
        <f t="shared" si="611"/>
        <v>23502.9375</v>
      </c>
      <c r="DG216" s="2">
        <v>214</v>
      </c>
      <c r="DH216" s="2" t="str">
        <f t="shared" si="612"/>
        <v xml:space="preserve"> AD SOYAD 214</v>
      </c>
      <c r="DI216" s="7">
        <f t="shared" si="613"/>
        <v>20002.5</v>
      </c>
      <c r="DJ216" s="11">
        <f>PARAMETRELER!$D$4</f>
        <v>150018.75</v>
      </c>
      <c r="DK216" s="7">
        <f t="shared" si="614"/>
        <v>2800.3500000000004</v>
      </c>
      <c r="DL216" s="7">
        <f t="shared" si="615"/>
        <v>200.02500000000001</v>
      </c>
      <c r="DM216" s="7">
        <f t="shared" si="616"/>
        <v>17002.125</v>
      </c>
      <c r="DN216" s="7" cm="1">
        <f t="array" ref="DN216">SUMPRODUCT(--(SUM(G216,AC216,AY216,BU216,CQ216,DM216)&gt;PARAMETRELER!$D$21:$D$24), (SUM(G216,AC216,AY216,BU216,CQ216,DM216)-PARAMETRELER!$D$21:$D$24), {0.15;0.05;0.07;0.08})-SUM($H$2,H216,AD216,AZ216,BV216,CR216)</f>
        <v>2550.3187499999985</v>
      </c>
      <c r="DO216" s="7">
        <f>PARAMETRELER!$D$13</f>
        <v>2550.3187499999985</v>
      </c>
      <c r="DP216" s="7">
        <f t="shared" si="617"/>
        <v>102012.75</v>
      </c>
      <c r="DQ216" s="7">
        <f t="shared" si="618"/>
        <v>85010.625</v>
      </c>
      <c r="DR216" s="7">
        <f t="shared" si="619"/>
        <v>20002.5</v>
      </c>
      <c r="DS216" s="5">
        <f>PARAMETRELER!$D$6</f>
        <v>20002.5</v>
      </c>
      <c r="DT216" s="7">
        <f t="shared" si="684"/>
        <v>0</v>
      </c>
      <c r="DU216" s="7">
        <f>IF(DI216&lt;=PARAMETRELER!$D$6,0,DT216*0.00759)</f>
        <v>0</v>
      </c>
      <c r="DV216" s="20">
        <f t="shared" si="620"/>
        <v>17002.125</v>
      </c>
      <c r="DW216" s="21">
        <f t="shared" si="621"/>
        <v>4100.5124999999998</v>
      </c>
      <c r="DX216" s="21">
        <f t="shared" si="622"/>
        <v>400.05</v>
      </c>
      <c r="DY216" s="20">
        <f t="shared" si="623"/>
        <v>24503.0625</v>
      </c>
      <c r="DZ216" s="44">
        <f t="shared" si="624"/>
        <v>1000.125</v>
      </c>
      <c r="EA216" s="45">
        <f t="shared" si="625"/>
        <v>23502.9375</v>
      </c>
      <c r="EC216" s="2">
        <v>214</v>
      </c>
      <c r="ED216" s="2" t="str">
        <f t="shared" si="626"/>
        <v xml:space="preserve"> AD SOYAD 214</v>
      </c>
      <c r="EE216" s="7">
        <f t="shared" si="685"/>
        <v>20002.5</v>
      </c>
      <c r="EF216" s="11">
        <f>PARAMETRELER!$D$4</f>
        <v>150018.75</v>
      </c>
      <c r="EG216" s="7">
        <f t="shared" si="686"/>
        <v>2800.3500000000004</v>
      </c>
      <c r="EH216" s="7">
        <f t="shared" si="687"/>
        <v>200.02500000000001</v>
      </c>
      <c r="EI216" s="7">
        <f t="shared" si="688"/>
        <v>17002.125</v>
      </c>
      <c r="EJ216" s="7" cm="1">
        <f t="array" ref="EJ216">SUMPRODUCT(--(SUM(G216,AC216,AY216,BU216,CQ216,DM216,EI216)&gt;PARAMETRELER!$D$21:$D$24), (SUM(G216,AC216,AY216,BU216,CQ216,DM216,EI216)-PARAMETRELER!$D$21:$D$24), {0.15;0.05;0.07;0.08})-SUM($H$2,H216,AD216,AZ216,BV216,CR216,DN216)</f>
        <v>3001.0625000000036</v>
      </c>
      <c r="EK216" s="7">
        <f>PARAMETRELER!$D$14</f>
        <v>3001.0625000000036</v>
      </c>
      <c r="EL216" s="7">
        <f t="shared" si="689"/>
        <v>119014.875</v>
      </c>
      <c r="EM216" s="7">
        <f t="shared" si="690"/>
        <v>102012.75</v>
      </c>
      <c r="EN216" s="7">
        <f t="shared" si="691"/>
        <v>20002.5</v>
      </c>
      <c r="EO216" s="5">
        <f>PARAMETRELER!$D$6</f>
        <v>20002.5</v>
      </c>
      <c r="EP216" s="7">
        <f t="shared" si="692"/>
        <v>0</v>
      </c>
      <c r="EQ216" s="7">
        <f>IF(EE216&lt;=PARAMETRELER!$D$6,0,EP216*0.00759)</f>
        <v>0</v>
      </c>
      <c r="ER216" s="20">
        <f t="shared" si="627"/>
        <v>17002.125</v>
      </c>
      <c r="ES216" s="21">
        <f t="shared" si="628"/>
        <v>4100.5124999999998</v>
      </c>
      <c r="ET216" s="21">
        <f t="shared" si="629"/>
        <v>400.05</v>
      </c>
      <c r="EU216" s="20">
        <f t="shared" si="630"/>
        <v>24503.0625</v>
      </c>
      <c r="EV216" s="44">
        <f t="shared" si="631"/>
        <v>1000.125</v>
      </c>
      <c r="EW216" s="45">
        <f t="shared" si="632"/>
        <v>23502.9375</v>
      </c>
      <c r="EY216" s="2">
        <v>214</v>
      </c>
      <c r="EZ216" s="2" t="str">
        <f t="shared" si="633"/>
        <v xml:space="preserve"> AD SOYAD 214</v>
      </c>
      <c r="FA216" s="7">
        <f t="shared" si="693"/>
        <v>20002.5</v>
      </c>
      <c r="FB216" s="11">
        <f>PARAMETRELER!$D$4</f>
        <v>150018.75</v>
      </c>
      <c r="FC216" s="7">
        <f t="shared" si="694"/>
        <v>2800.3500000000004</v>
      </c>
      <c r="FD216" s="7">
        <f t="shared" si="695"/>
        <v>200.02500000000001</v>
      </c>
      <c r="FE216" s="7">
        <f t="shared" si="696"/>
        <v>17002.125</v>
      </c>
      <c r="FF216" s="7" cm="1">
        <f t="array" ref="FF216">SUMPRODUCT(--(SUM(G216,AC216,AY216,BU216,CQ216,DM216,EI216,FE216)&gt;PARAMETRELER!$D$21:$D$24), (SUM(G216,AC216,AY216,BU216,CQ216,DM216,EI216,FE216)-PARAMETRELER!$D$21:$D$24), {0.15;0.05;0.07;0.08})-SUM($H$2,H216,AD216,AZ216,BV216,CR216,DN216,EJ216)</f>
        <v>3400.4249999999956</v>
      </c>
      <c r="FG216" s="7">
        <f>PARAMETRELER!$D$15</f>
        <v>3400.4249999999956</v>
      </c>
      <c r="FH216" s="7">
        <f t="shared" si="697"/>
        <v>136017</v>
      </c>
      <c r="FI216" s="7">
        <f t="shared" si="698"/>
        <v>119014.875</v>
      </c>
      <c r="FJ216" s="7">
        <f t="shared" si="699"/>
        <v>20002.5</v>
      </c>
      <c r="FK216" s="5">
        <f>PARAMETRELER!$D$6</f>
        <v>20002.5</v>
      </c>
      <c r="FL216" s="7">
        <f t="shared" si="700"/>
        <v>0</v>
      </c>
      <c r="FM216" s="7">
        <f>IF(FA216&lt;=PARAMETRELER!$D$6,0,FL216*0.00759)</f>
        <v>0</v>
      </c>
      <c r="FN216" s="20">
        <f t="shared" si="634"/>
        <v>17002.125</v>
      </c>
      <c r="FO216" s="21">
        <f t="shared" si="635"/>
        <v>4100.5124999999998</v>
      </c>
      <c r="FP216" s="21">
        <f t="shared" si="636"/>
        <v>400.05</v>
      </c>
      <c r="FQ216" s="20">
        <f t="shared" si="637"/>
        <v>24503.0625</v>
      </c>
      <c r="FR216" s="44">
        <f t="shared" si="638"/>
        <v>1000.125</v>
      </c>
      <c r="FS216" s="45">
        <f t="shared" si="639"/>
        <v>23502.9375</v>
      </c>
      <c r="FU216" s="2">
        <v>214</v>
      </c>
      <c r="FV216" s="2" t="str">
        <f t="shared" si="640"/>
        <v xml:space="preserve"> AD SOYAD 214</v>
      </c>
      <c r="FW216" s="7">
        <f t="shared" si="701"/>
        <v>20002.5</v>
      </c>
      <c r="FX216" s="11">
        <f>PARAMETRELER!$D$4</f>
        <v>150018.75</v>
      </c>
      <c r="FY216" s="7">
        <f t="shared" si="702"/>
        <v>2800.3500000000004</v>
      </c>
      <c r="FZ216" s="7">
        <f t="shared" si="703"/>
        <v>200.02500000000001</v>
      </c>
      <c r="GA216" s="7">
        <f t="shared" si="704"/>
        <v>17002.125</v>
      </c>
      <c r="GB216" s="7" cm="1">
        <f t="array" ref="GB216">SUMPRODUCT(--(SUM(G216,AC216,AY216,BU216,CQ216,DM216,EI216,FE216,GA216)&gt;PARAMETRELER!$D$21:$D$24), (SUM(G216,AC216,AY216,BU216,CQ216,DM216,EI216,FE216,GA216)-PARAMETRELER!$D$21:$D$24), {0.15;0.05;0.07;0.08})-SUM($H$2,H216,AD216,AZ216,BV216,CR216,DN216,EJ216,FF216)</f>
        <v>3400.4249999999993</v>
      </c>
      <c r="GC216" s="7">
        <f>PARAMETRELER!$D$16</f>
        <v>3400.4249999999993</v>
      </c>
      <c r="GD216" s="7">
        <f t="shared" si="705"/>
        <v>153019.125</v>
      </c>
      <c r="GE216" s="7">
        <f t="shared" si="706"/>
        <v>136017</v>
      </c>
      <c r="GF216" s="7">
        <f t="shared" si="707"/>
        <v>20002.5</v>
      </c>
      <c r="GG216" s="5">
        <f>PARAMETRELER!$D$6</f>
        <v>20002.5</v>
      </c>
      <c r="GH216" s="7">
        <f t="shared" si="708"/>
        <v>0</v>
      </c>
      <c r="GI216" s="7">
        <f>IF(FW216&lt;=PARAMETRELER!$D$6,0,GH216*0.00759)</f>
        <v>0</v>
      </c>
      <c r="GJ216" s="20">
        <f t="shared" si="641"/>
        <v>17002.125</v>
      </c>
      <c r="GK216" s="21">
        <f t="shared" si="642"/>
        <v>4100.5124999999998</v>
      </c>
      <c r="GL216" s="21">
        <f t="shared" si="643"/>
        <v>400.05</v>
      </c>
      <c r="GM216" s="20">
        <f t="shared" si="644"/>
        <v>24503.0625</v>
      </c>
      <c r="GN216" s="44">
        <f t="shared" si="645"/>
        <v>1000.125</v>
      </c>
      <c r="GO216" s="45">
        <f t="shared" si="646"/>
        <v>23502.9375</v>
      </c>
      <c r="GQ216" s="2">
        <v>214</v>
      </c>
      <c r="GR216" s="2" t="str">
        <f t="shared" si="647"/>
        <v xml:space="preserve"> AD SOYAD 214</v>
      </c>
      <c r="GS216" s="7">
        <f t="shared" si="709"/>
        <v>20002.5</v>
      </c>
      <c r="GT216" s="11">
        <f>PARAMETRELER!$D$4</f>
        <v>150018.75</v>
      </c>
      <c r="GU216" s="7">
        <f t="shared" si="710"/>
        <v>2800.3500000000004</v>
      </c>
      <c r="GV216" s="7">
        <f t="shared" si="711"/>
        <v>200.02500000000001</v>
      </c>
      <c r="GW216" s="7">
        <f t="shared" si="712"/>
        <v>17002.125</v>
      </c>
      <c r="GX216" s="7" cm="1">
        <f t="array" ref="GX216">SUMPRODUCT(--(SUM(G216,AC216,AY216,BU216,CQ216,DM216,EI216,FE216,GA216,GW216)&gt;PARAMETRELER!$D$21:$D$24), (SUM(G216,AC216,AY216,BU216,CQ216,DM216,EI216,FE216,GA216,GW216)-PARAMETRELER!$D$21:$D$24), {0.15;0.05;0.07;0.08})-SUM($H$2,H216,AD216,AZ216,BV216,CR216,DN216,EJ216,FF216,GB216)</f>
        <v>3400.4250000000029</v>
      </c>
      <c r="GY216" s="7">
        <f>PARAMETRELER!$D$17</f>
        <v>3400.4250000000029</v>
      </c>
      <c r="GZ216" s="7">
        <f t="shared" si="713"/>
        <v>170021.25</v>
      </c>
      <c r="HA216" s="7">
        <f t="shared" si="714"/>
        <v>153019.125</v>
      </c>
      <c r="HB216" s="7">
        <f t="shared" si="715"/>
        <v>20002.5</v>
      </c>
      <c r="HC216" s="5">
        <f>PARAMETRELER!$D$6</f>
        <v>20002.5</v>
      </c>
      <c r="HD216" s="7">
        <f t="shared" si="716"/>
        <v>0</v>
      </c>
      <c r="HE216" s="7">
        <f>IF(GS216&lt;=PARAMETRELER!$D$6,0,HD216*0.00759)</f>
        <v>0</v>
      </c>
      <c r="HF216" s="20">
        <f t="shared" si="648"/>
        <v>17002.125</v>
      </c>
      <c r="HG216" s="21">
        <f t="shared" si="649"/>
        <v>4100.5124999999998</v>
      </c>
      <c r="HH216" s="21">
        <f t="shared" si="650"/>
        <v>400.05</v>
      </c>
      <c r="HI216" s="20">
        <f t="shared" si="651"/>
        <v>24503.0625</v>
      </c>
      <c r="HJ216" s="44">
        <f t="shared" si="652"/>
        <v>1000.125</v>
      </c>
      <c r="HK216" s="45">
        <f t="shared" si="653"/>
        <v>23502.9375</v>
      </c>
      <c r="HM216" s="2">
        <v>214</v>
      </c>
      <c r="HN216" s="2" t="str">
        <f t="shared" si="654"/>
        <v xml:space="preserve"> AD SOYAD 214</v>
      </c>
      <c r="HO216" s="7">
        <f t="shared" si="717"/>
        <v>20002.5</v>
      </c>
      <c r="HP216" s="11">
        <f>PARAMETRELER!$D$4</f>
        <v>150018.75</v>
      </c>
      <c r="HQ216" s="7">
        <f t="shared" si="718"/>
        <v>2800.3500000000004</v>
      </c>
      <c r="HR216" s="7">
        <f t="shared" si="719"/>
        <v>200.02500000000001</v>
      </c>
      <c r="HS216" s="7">
        <f t="shared" si="720"/>
        <v>17002.125</v>
      </c>
      <c r="HT216" s="7" cm="1">
        <f t="array" ref="HT216">SUMPRODUCT(--(SUM(G216,AC216,AY216,BU216,CQ216,DM216,EI216,FE216,GA216,GW216,HS216)&gt;PARAMETRELER!$D$21:$D$24), (SUM(G216,AC216,AY216,BU216,CQ216,DM216,EI216,FE216,GA216,GW216,HS216)-PARAMETRELER!$D$21:$D$24), {0.15;0.05;0.07;0.08})-SUM($H$2,H216,AD216,AZ216,BV216,CR216,DN216,EJ216,FF216,GB216,GX216)</f>
        <v>3400.4249999999993</v>
      </c>
      <c r="HU216" s="7">
        <f>PARAMETRELER!$D$18</f>
        <v>3400.4249999999993</v>
      </c>
      <c r="HV216" s="7">
        <f t="shared" si="721"/>
        <v>187023.375</v>
      </c>
      <c r="HW216" s="7">
        <f t="shared" si="722"/>
        <v>170021.25</v>
      </c>
      <c r="HX216" s="7">
        <f t="shared" si="723"/>
        <v>20002.5</v>
      </c>
      <c r="HY216" s="5">
        <f>PARAMETRELER!$D$6</f>
        <v>20002.5</v>
      </c>
      <c r="HZ216" s="7">
        <f t="shared" si="724"/>
        <v>0</v>
      </c>
      <c r="IA216" s="7">
        <f>IF(HO216&lt;=PARAMETRELER!$D$6,0,HZ216*0.00759)</f>
        <v>0</v>
      </c>
      <c r="IB216" s="20">
        <f t="shared" si="655"/>
        <v>17002.125</v>
      </c>
      <c r="IC216" s="21">
        <f t="shared" si="656"/>
        <v>4100.5124999999998</v>
      </c>
      <c r="ID216" s="21">
        <f t="shared" si="657"/>
        <v>400.05</v>
      </c>
      <c r="IE216" s="20">
        <f t="shared" si="658"/>
        <v>24503.0625</v>
      </c>
      <c r="IF216" s="44">
        <f t="shared" si="659"/>
        <v>1000.125</v>
      </c>
      <c r="IG216" s="45">
        <f t="shared" si="660"/>
        <v>23502.9375</v>
      </c>
      <c r="II216" s="2">
        <v>214</v>
      </c>
      <c r="IJ216" s="2" t="str">
        <f t="shared" si="661"/>
        <v xml:space="preserve"> AD SOYAD 214</v>
      </c>
      <c r="IK216" s="7">
        <f t="shared" si="725"/>
        <v>20002.5</v>
      </c>
      <c r="IL216" s="11">
        <f>PARAMETRELER!$D$4</f>
        <v>150018.75</v>
      </c>
      <c r="IM216" s="7">
        <f t="shared" si="726"/>
        <v>2800.3500000000004</v>
      </c>
      <c r="IN216" s="7">
        <f t="shared" si="727"/>
        <v>200.02500000000001</v>
      </c>
      <c r="IO216" s="7">
        <f t="shared" si="728"/>
        <v>17002.125</v>
      </c>
      <c r="IP216" s="7" cm="1">
        <f t="array" ref="IP216">SUMPRODUCT(--(SUM(G216,AC216,AY216,BU216,CQ216,DM216,EI216,FE216,GA216,GW216,HS216,IO216)&gt;PARAMETRELER!$D$21:$D$24), (SUM(G216,AC216,AY216,BU216,CQ216,DM216,EI216,FE216,GA216,GW216,HS216,IO216)-PARAMETRELER!$D$21:$D$24), {0.15;0.05;0.07;0.08})-SUM($H$2,H216,AD216,AZ216,BV216,CR216,DN216,EJ216,FF216,GB216,GX216,HT216)</f>
        <v>3400.4249999999993</v>
      </c>
      <c r="IQ216" s="7">
        <f>PARAMETRELER!$D$19</f>
        <v>3400.4249999999993</v>
      </c>
      <c r="IR216" s="7">
        <f t="shared" si="729"/>
        <v>204025.5</v>
      </c>
      <c r="IS216" s="7">
        <f t="shared" si="730"/>
        <v>187023.375</v>
      </c>
      <c r="IT216" s="7">
        <f t="shared" si="731"/>
        <v>20002.5</v>
      </c>
      <c r="IU216" s="5">
        <f>PARAMETRELER!$D$6</f>
        <v>20002.5</v>
      </c>
      <c r="IV216" s="7">
        <f t="shared" si="732"/>
        <v>0</v>
      </c>
      <c r="IW216" s="7">
        <f>IF(IK216&lt;=PARAMETRELER!$D$6,0,IV216*0.00759)</f>
        <v>0</v>
      </c>
      <c r="IX216" s="20">
        <f t="shared" si="662"/>
        <v>17002.125</v>
      </c>
      <c r="IY216" s="21">
        <f t="shared" si="663"/>
        <v>4100.5124999999998</v>
      </c>
      <c r="IZ216" s="21">
        <f t="shared" si="664"/>
        <v>400.05</v>
      </c>
      <c r="JA216" s="20">
        <f t="shared" si="665"/>
        <v>24503.0625</v>
      </c>
      <c r="JB216" s="44">
        <f t="shared" si="666"/>
        <v>1000.125</v>
      </c>
      <c r="JC216" s="45">
        <f t="shared" si="667"/>
        <v>23502.9375</v>
      </c>
    </row>
    <row r="217" spans="1:263" ht="15.6" x14ac:dyDescent="0.3">
      <c r="A217" s="3">
        <v>215</v>
      </c>
      <c r="B217" s="3" t="str">
        <f>'YILLIK MALİYET RAPORU'!B217</f>
        <v xml:space="preserve"> AD SOYAD 215</v>
      </c>
      <c r="C217" s="4">
        <f>'YILLIK MALİYET RAPORU'!C217</f>
        <v>20002.5</v>
      </c>
      <c r="D217" s="4">
        <f>PARAMETRELER!$D$4</f>
        <v>150018.75</v>
      </c>
      <c r="E217" s="4">
        <f t="shared" si="668"/>
        <v>2800.3500000000004</v>
      </c>
      <c r="F217" s="4">
        <f t="shared" si="669"/>
        <v>200.02500000000001</v>
      </c>
      <c r="G217" s="4">
        <f t="shared" si="670"/>
        <v>17002.125</v>
      </c>
      <c r="H217" s="4" cm="1">
        <f t="array" ref="H217">SUMPRODUCT(--(SUM(G217:G217)&gt;PARAMETRELER!$D$21:$D$24), (SUM(G217:G217)-PARAMETRELER!$D$21:$D$24), {0.15;0.05;0.07;0.08})-SUM($H$2:$H$2)</f>
        <v>2550.3187499999999</v>
      </c>
      <c r="I217" s="4">
        <f>PARAMETRELER!$D$8</f>
        <v>2550.3187499999999</v>
      </c>
      <c r="J217" s="4">
        <f t="shared" si="556"/>
        <v>17002.125</v>
      </c>
      <c r="K217" s="4">
        <v>0</v>
      </c>
      <c r="L217" s="4">
        <f t="shared" si="671"/>
        <v>20002.5</v>
      </c>
      <c r="M217" s="4">
        <f>PARAMETRELER!$D$6</f>
        <v>20002.5</v>
      </c>
      <c r="N217" s="4">
        <f t="shared" si="679"/>
        <v>0</v>
      </c>
      <c r="O217" s="4">
        <f>IF(C217&lt;=PARAMETRELER!$D$6,0,N217*0.00759)</f>
        <v>0</v>
      </c>
      <c r="P217" s="20">
        <f t="shared" si="672"/>
        <v>17002.125</v>
      </c>
      <c r="Q217" s="21">
        <f t="shared" si="673"/>
        <v>4100.5124999999998</v>
      </c>
      <c r="R217" s="21">
        <f t="shared" si="674"/>
        <v>400.05</v>
      </c>
      <c r="S217" s="22">
        <f t="shared" si="675"/>
        <v>24503.0625</v>
      </c>
      <c r="T217" s="44">
        <f t="shared" si="676"/>
        <v>1000.125</v>
      </c>
      <c r="U217" s="45">
        <f t="shared" si="557"/>
        <v>23502.9375</v>
      </c>
      <c r="W217" s="3">
        <v>215</v>
      </c>
      <c r="X217" s="3" t="str">
        <f t="shared" si="677"/>
        <v xml:space="preserve"> AD SOYAD 215</v>
      </c>
      <c r="Y217" s="4">
        <f t="shared" si="678"/>
        <v>20002.5</v>
      </c>
      <c r="Z217" s="4">
        <f>PARAMETRELER!$D$4</f>
        <v>150018.75</v>
      </c>
      <c r="AA217" s="4">
        <f t="shared" si="558"/>
        <v>2800.3500000000004</v>
      </c>
      <c r="AB217" s="4">
        <f t="shared" si="559"/>
        <v>200.02500000000001</v>
      </c>
      <c r="AC217" s="4">
        <f t="shared" si="560"/>
        <v>17002.125</v>
      </c>
      <c r="AD217" s="4" cm="1">
        <f t="array" ref="AD217">SUMPRODUCT(--(SUM(G217,AC217)&gt;PARAMETRELER!$D$21:$D$24), (SUM(G217,AC217)-PARAMETRELER!$D$21:$D$24), {0.15;0.05;0.07;0.08})-SUM($H$2,H217)</f>
        <v>2550.3187499999999</v>
      </c>
      <c r="AE217" s="4">
        <f>PARAMETRELER!$D$9</f>
        <v>2550.3187499999999</v>
      </c>
      <c r="AF217" s="4">
        <f t="shared" si="561"/>
        <v>34004.25</v>
      </c>
      <c r="AG217" s="4">
        <f t="shared" si="562"/>
        <v>17002.125</v>
      </c>
      <c r="AH217" s="4">
        <f t="shared" si="563"/>
        <v>20002.5</v>
      </c>
      <c r="AI217" s="4">
        <f>PARAMETRELER!$D$6</f>
        <v>20002.5</v>
      </c>
      <c r="AJ217" s="4">
        <f t="shared" si="680"/>
        <v>0</v>
      </c>
      <c r="AK217" s="4">
        <f>IF(Y217&lt;=PARAMETRELER!$D$6,0,AJ217*0.00759)</f>
        <v>0</v>
      </c>
      <c r="AL217" s="20">
        <f t="shared" si="564"/>
        <v>17002.125</v>
      </c>
      <c r="AM217" s="21">
        <f t="shared" si="565"/>
        <v>4100.5124999999998</v>
      </c>
      <c r="AN217" s="21">
        <f t="shared" si="566"/>
        <v>400.05</v>
      </c>
      <c r="AO217" s="22">
        <f t="shared" si="567"/>
        <v>24503.0625</v>
      </c>
      <c r="AP217" s="44">
        <f t="shared" si="568"/>
        <v>1000.125</v>
      </c>
      <c r="AQ217" s="45">
        <f t="shared" si="569"/>
        <v>23502.9375</v>
      </c>
      <c r="AS217" s="3">
        <v>215</v>
      </c>
      <c r="AT217" s="3" t="str">
        <f t="shared" si="570"/>
        <v xml:space="preserve"> AD SOYAD 215</v>
      </c>
      <c r="AU217" s="4">
        <f t="shared" si="571"/>
        <v>20002.5</v>
      </c>
      <c r="AV217" s="4">
        <f>PARAMETRELER!$D$4</f>
        <v>150018.75</v>
      </c>
      <c r="AW217" s="4">
        <f t="shared" si="572"/>
        <v>2800.3500000000004</v>
      </c>
      <c r="AX217" s="4">
        <f t="shared" si="573"/>
        <v>200.02500000000001</v>
      </c>
      <c r="AY217" s="4">
        <f t="shared" si="574"/>
        <v>17002.125</v>
      </c>
      <c r="AZ217" s="4" cm="1">
        <f t="array" ref="AZ217">SUMPRODUCT(--(SUM(G217,AC217,AY217)&gt;PARAMETRELER!$D$21:$D$24), (SUM(G217,AC217,AY217)-PARAMETRELER!$D$21:$D$24), {0.15;0.05;0.07;0.08})-SUM($H$2,H217,AD217)</f>
        <v>2550.3187499999995</v>
      </c>
      <c r="BA217" s="4">
        <f>PARAMETRELER!$D$10</f>
        <v>2550.3187499999995</v>
      </c>
      <c r="BB217" s="4">
        <f t="shared" si="575"/>
        <v>51006.375</v>
      </c>
      <c r="BC217" s="4">
        <f t="shared" si="576"/>
        <v>34004.25</v>
      </c>
      <c r="BD217" s="4">
        <f t="shared" si="577"/>
        <v>20002.5</v>
      </c>
      <c r="BE217" s="4">
        <f>PARAMETRELER!$D$6</f>
        <v>20002.5</v>
      </c>
      <c r="BF217" s="4">
        <f t="shared" si="681"/>
        <v>0</v>
      </c>
      <c r="BG217" s="4">
        <f>IF(AU217&lt;=PARAMETRELER!$D$6,0,BF217*0.00759)</f>
        <v>0</v>
      </c>
      <c r="BH217" s="20">
        <f t="shared" si="578"/>
        <v>17002.125</v>
      </c>
      <c r="BI217" s="21">
        <f t="shared" si="579"/>
        <v>4100.5124999999998</v>
      </c>
      <c r="BJ217" s="21">
        <f t="shared" si="580"/>
        <v>400.05</v>
      </c>
      <c r="BK217" s="22">
        <f t="shared" si="581"/>
        <v>24503.0625</v>
      </c>
      <c r="BL217" s="44">
        <f t="shared" si="582"/>
        <v>1000.125</v>
      </c>
      <c r="BM217" s="45">
        <f t="shared" si="583"/>
        <v>23502.9375</v>
      </c>
      <c r="BO217" s="3">
        <v>215</v>
      </c>
      <c r="BP217" s="3" t="str">
        <f t="shared" si="584"/>
        <v xml:space="preserve"> AD SOYAD 215</v>
      </c>
      <c r="BQ217" s="4">
        <f t="shared" si="585"/>
        <v>20002.5</v>
      </c>
      <c r="BR217" s="4">
        <f>PARAMETRELER!$D$4</f>
        <v>150018.75</v>
      </c>
      <c r="BS217" s="4">
        <f t="shared" si="586"/>
        <v>2800.3500000000004</v>
      </c>
      <c r="BT217" s="4">
        <f t="shared" si="587"/>
        <v>200.02500000000001</v>
      </c>
      <c r="BU217" s="4">
        <f t="shared" si="588"/>
        <v>17002.125</v>
      </c>
      <c r="BV217" s="4" cm="1">
        <f t="array" ref="BV217">SUMPRODUCT(--(SUM(G217,AC217,AY217,BU217)&gt;PARAMETRELER!$D$21:$D$24), (SUM(G217,AC217,AY217,BU217)-PARAMETRELER!$D$21:$D$24), {0.15;0.05;0.07;0.08})-SUM($H$2,H217,AD217,AZ217)</f>
        <v>2550.3187500000004</v>
      </c>
      <c r="BW217" s="4">
        <f>PARAMETRELER!$D$11</f>
        <v>2550.3187500000004</v>
      </c>
      <c r="BX217" s="4">
        <f t="shared" si="589"/>
        <v>68008.5</v>
      </c>
      <c r="BY217" s="4">
        <f t="shared" si="590"/>
        <v>51006.375</v>
      </c>
      <c r="BZ217" s="4">
        <f t="shared" si="591"/>
        <v>20002.5</v>
      </c>
      <c r="CA217" s="4">
        <f>PARAMETRELER!$D$6</f>
        <v>20002.5</v>
      </c>
      <c r="CB217" s="4">
        <f t="shared" si="682"/>
        <v>0</v>
      </c>
      <c r="CC217" s="4">
        <f>IF(BQ217&lt;=PARAMETRELER!$D$6,0,CB217*0.00759)</f>
        <v>0</v>
      </c>
      <c r="CD217" s="20">
        <f t="shared" si="592"/>
        <v>17002.125</v>
      </c>
      <c r="CE217" s="21">
        <f t="shared" si="593"/>
        <v>4100.5124999999998</v>
      </c>
      <c r="CF217" s="21">
        <f t="shared" si="594"/>
        <v>400.05</v>
      </c>
      <c r="CG217" s="22">
        <f t="shared" si="595"/>
        <v>24503.0625</v>
      </c>
      <c r="CH217" s="44">
        <f t="shared" si="596"/>
        <v>1000.125</v>
      </c>
      <c r="CI217" s="45">
        <f t="shared" si="597"/>
        <v>23502.9375</v>
      </c>
      <c r="CK217" s="3">
        <v>215</v>
      </c>
      <c r="CL217" s="3" t="str">
        <f t="shared" si="598"/>
        <v xml:space="preserve"> AD SOYAD 215</v>
      </c>
      <c r="CM217" s="4">
        <f t="shared" si="599"/>
        <v>20002.5</v>
      </c>
      <c r="CN217" s="4">
        <f>PARAMETRELER!$D$4</f>
        <v>150018.75</v>
      </c>
      <c r="CO217" s="4">
        <f t="shared" si="600"/>
        <v>2800.3500000000004</v>
      </c>
      <c r="CP217" s="4">
        <f t="shared" si="601"/>
        <v>200.02500000000001</v>
      </c>
      <c r="CQ217" s="4">
        <f t="shared" si="602"/>
        <v>17002.125</v>
      </c>
      <c r="CR217" s="4" cm="1">
        <f t="array" ref="CR217">SUMPRODUCT(--(SUM(G217,AC217,AY217,BU217,CQ217)&gt;PARAMETRELER!$D$21:$D$24), (SUM(G217,AC217,AY217,BU217,CQ217)-PARAMETRELER!$D$21:$D$24), {0.15;0.05;0.07;0.08})-SUM($H$2,H217,AD217,AZ217,BV217)</f>
        <v>2550.3187500000004</v>
      </c>
      <c r="CS217" s="4">
        <f>PARAMETRELER!$D$12</f>
        <v>2550.3187500000004</v>
      </c>
      <c r="CT217" s="4">
        <f t="shared" si="603"/>
        <v>85010.625</v>
      </c>
      <c r="CU217" s="4">
        <f t="shared" si="604"/>
        <v>68008.5</v>
      </c>
      <c r="CV217" s="4">
        <f t="shared" si="605"/>
        <v>20002.5</v>
      </c>
      <c r="CW217" s="4">
        <f>PARAMETRELER!$D$6</f>
        <v>20002.5</v>
      </c>
      <c r="CX217" s="4">
        <f t="shared" si="683"/>
        <v>0</v>
      </c>
      <c r="CY217" s="4">
        <f>IF(CM217&lt;=PARAMETRELER!$D$6,0,CX217*0.00759)</f>
        <v>0</v>
      </c>
      <c r="CZ217" s="20">
        <f t="shared" si="606"/>
        <v>17002.125</v>
      </c>
      <c r="DA217" s="21">
        <f t="shared" si="607"/>
        <v>4100.5124999999998</v>
      </c>
      <c r="DB217" s="21">
        <f t="shared" si="608"/>
        <v>400.05</v>
      </c>
      <c r="DC217" s="22">
        <f t="shared" si="609"/>
        <v>24503.0625</v>
      </c>
      <c r="DD217" s="44">
        <f t="shared" si="610"/>
        <v>1000.125</v>
      </c>
      <c r="DE217" s="45">
        <f t="shared" si="611"/>
        <v>23502.9375</v>
      </c>
      <c r="DG217" s="3">
        <v>215</v>
      </c>
      <c r="DH217" s="3" t="str">
        <f t="shared" si="612"/>
        <v xml:space="preserve"> AD SOYAD 215</v>
      </c>
      <c r="DI217" s="4">
        <f t="shared" si="613"/>
        <v>20002.5</v>
      </c>
      <c r="DJ217" s="4">
        <f>PARAMETRELER!$D$4</f>
        <v>150018.75</v>
      </c>
      <c r="DK217" s="4">
        <f t="shared" si="614"/>
        <v>2800.3500000000004</v>
      </c>
      <c r="DL217" s="4">
        <f t="shared" si="615"/>
        <v>200.02500000000001</v>
      </c>
      <c r="DM217" s="4">
        <f t="shared" si="616"/>
        <v>17002.125</v>
      </c>
      <c r="DN217" s="4" cm="1">
        <f t="array" ref="DN217">SUMPRODUCT(--(SUM(G217,AC217,AY217,BU217,CQ217,DM217)&gt;PARAMETRELER!$D$21:$D$24), (SUM(G217,AC217,AY217,BU217,CQ217,DM217)-PARAMETRELER!$D$21:$D$24), {0.15;0.05;0.07;0.08})-SUM($H$2,H217,AD217,AZ217,BV217,CR217)</f>
        <v>2550.3187499999985</v>
      </c>
      <c r="DO217" s="4">
        <f>PARAMETRELER!$D$13</f>
        <v>2550.3187499999985</v>
      </c>
      <c r="DP217" s="4">
        <f t="shared" si="617"/>
        <v>102012.75</v>
      </c>
      <c r="DQ217" s="4">
        <f t="shared" si="618"/>
        <v>85010.625</v>
      </c>
      <c r="DR217" s="4">
        <f t="shared" si="619"/>
        <v>20002.5</v>
      </c>
      <c r="DS217" s="4">
        <f>PARAMETRELER!$D$6</f>
        <v>20002.5</v>
      </c>
      <c r="DT217" s="4">
        <f t="shared" si="684"/>
        <v>0</v>
      </c>
      <c r="DU217" s="4">
        <f>IF(DI217&lt;=PARAMETRELER!$D$6,0,DT217*0.00759)</f>
        <v>0</v>
      </c>
      <c r="DV217" s="20">
        <f t="shared" si="620"/>
        <v>17002.125</v>
      </c>
      <c r="DW217" s="21">
        <f t="shared" si="621"/>
        <v>4100.5124999999998</v>
      </c>
      <c r="DX217" s="21">
        <f t="shared" si="622"/>
        <v>400.05</v>
      </c>
      <c r="DY217" s="22">
        <f t="shared" si="623"/>
        <v>24503.0625</v>
      </c>
      <c r="DZ217" s="44">
        <f t="shared" si="624"/>
        <v>1000.125</v>
      </c>
      <c r="EA217" s="45">
        <f t="shared" si="625"/>
        <v>23502.9375</v>
      </c>
      <c r="EC217" s="3">
        <v>215</v>
      </c>
      <c r="ED217" s="3" t="str">
        <f t="shared" si="626"/>
        <v xml:space="preserve"> AD SOYAD 215</v>
      </c>
      <c r="EE217" s="4">
        <f t="shared" si="685"/>
        <v>20002.5</v>
      </c>
      <c r="EF217" s="4">
        <f>PARAMETRELER!$D$4</f>
        <v>150018.75</v>
      </c>
      <c r="EG217" s="4">
        <f t="shared" si="686"/>
        <v>2800.3500000000004</v>
      </c>
      <c r="EH217" s="4">
        <f t="shared" si="687"/>
        <v>200.02500000000001</v>
      </c>
      <c r="EI217" s="4">
        <f t="shared" si="688"/>
        <v>17002.125</v>
      </c>
      <c r="EJ217" s="4" cm="1">
        <f t="array" ref="EJ217">SUMPRODUCT(--(SUM(G217,AC217,AY217,BU217,CQ217,DM217,EI217)&gt;PARAMETRELER!$D$21:$D$24), (SUM(G217,AC217,AY217,BU217,CQ217,DM217,EI217)-PARAMETRELER!$D$21:$D$24), {0.15;0.05;0.07;0.08})-SUM($H$2,H217,AD217,AZ217,BV217,CR217,DN217)</f>
        <v>3001.0625000000036</v>
      </c>
      <c r="EK217" s="4">
        <f>PARAMETRELER!$D$14</f>
        <v>3001.0625000000036</v>
      </c>
      <c r="EL217" s="4">
        <f t="shared" si="689"/>
        <v>119014.875</v>
      </c>
      <c r="EM217" s="4">
        <f t="shared" si="690"/>
        <v>102012.75</v>
      </c>
      <c r="EN217" s="4">
        <f t="shared" si="691"/>
        <v>20002.5</v>
      </c>
      <c r="EO217" s="4">
        <f>PARAMETRELER!$D$6</f>
        <v>20002.5</v>
      </c>
      <c r="EP217" s="4">
        <f t="shared" si="692"/>
        <v>0</v>
      </c>
      <c r="EQ217" s="4">
        <f>IF(EE217&lt;=PARAMETRELER!$D$6,0,EP217*0.00759)</f>
        <v>0</v>
      </c>
      <c r="ER217" s="20">
        <f t="shared" si="627"/>
        <v>17002.125</v>
      </c>
      <c r="ES217" s="21">
        <f t="shared" si="628"/>
        <v>4100.5124999999998</v>
      </c>
      <c r="ET217" s="21">
        <f t="shared" si="629"/>
        <v>400.05</v>
      </c>
      <c r="EU217" s="22">
        <f t="shared" si="630"/>
        <v>24503.0625</v>
      </c>
      <c r="EV217" s="44">
        <f t="shared" si="631"/>
        <v>1000.125</v>
      </c>
      <c r="EW217" s="45">
        <f t="shared" si="632"/>
        <v>23502.9375</v>
      </c>
      <c r="EY217" s="3">
        <v>215</v>
      </c>
      <c r="EZ217" s="3" t="str">
        <f t="shared" si="633"/>
        <v xml:space="preserve"> AD SOYAD 215</v>
      </c>
      <c r="FA217" s="4">
        <f t="shared" si="693"/>
        <v>20002.5</v>
      </c>
      <c r="FB217" s="4">
        <f>PARAMETRELER!$D$4</f>
        <v>150018.75</v>
      </c>
      <c r="FC217" s="4">
        <f t="shared" si="694"/>
        <v>2800.3500000000004</v>
      </c>
      <c r="FD217" s="4">
        <f t="shared" si="695"/>
        <v>200.02500000000001</v>
      </c>
      <c r="FE217" s="4">
        <f t="shared" si="696"/>
        <v>17002.125</v>
      </c>
      <c r="FF217" s="4" cm="1">
        <f t="array" ref="FF217">SUMPRODUCT(--(SUM(G217,AC217,AY217,BU217,CQ217,DM217,EI217,FE217)&gt;PARAMETRELER!$D$21:$D$24), (SUM(G217,AC217,AY217,BU217,CQ217,DM217,EI217,FE217)-PARAMETRELER!$D$21:$D$24), {0.15;0.05;0.07;0.08})-SUM($H$2,H217,AD217,AZ217,BV217,CR217,DN217,EJ217)</f>
        <v>3400.4249999999956</v>
      </c>
      <c r="FG217" s="4">
        <f>PARAMETRELER!$D$15</f>
        <v>3400.4249999999956</v>
      </c>
      <c r="FH217" s="4">
        <f t="shared" si="697"/>
        <v>136017</v>
      </c>
      <c r="FI217" s="4">
        <f t="shared" si="698"/>
        <v>119014.875</v>
      </c>
      <c r="FJ217" s="4">
        <f t="shared" si="699"/>
        <v>20002.5</v>
      </c>
      <c r="FK217" s="4">
        <f>PARAMETRELER!$D$6</f>
        <v>20002.5</v>
      </c>
      <c r="FL217" s="4">
        <f t="shared" si="700"/>
        <v>0</v>
      </c>
      <c r="FM217" s="4">
        <f>IF(FA217&lt;=PARAMETRELER!$D$6,0,FL217*0.00759)</f>
        <v>0</v>
      </c>
      <c r="FN217" s="20">
        <f t="shared" si="634"/>
        <v>17002.125</v>
      </c>
      <c r="FO217" s="21">
        <f t="shared" si="635"/>
        <v>4100.5124999999998</v>
      </c>
      <c r="FP217" s="21">
        <f t="shared" si="636"/>
        <v>400.05</v>
      </c>
      <c r="FQ217" s="22">
        <f t="shared" si="637"/>
        <v>24503.0625</v>
      </c>
      <c r="FR217" s="44">
        <f t="shared" si="638"/>
        <v>1000.125</v>
      </c>
      <c r="FS217" s="45">
        <f t="shared" si="639"/>
        <v>23502.9375</v>
      </c>
      <c r="FU217" s="3">
        <v>215</v>
      </c>
      <c r="FV217" s="3" t="str">
        <f t="shared" si="640"/>
        <v xml:space="preserve"> AD SOYAD 215</v>
      </c>
      <c r="FW217" s="4">
        <f t="shared" si="701"/>
        <v>20002.5</v>
      </c>
      <c r="FX217" s="4">
        <f>PARAMETRELER!$D$4</f>
        <v>150018.75</v>
      </c>
      <c r="FY217" s="4">
        <f t="shared" si="702"/>
        <v>2800.3500000000004</v>
      </c>
      <c r="FZ217" s="4">
        <f t="shared" si="703"/>
        <v>200.02500000000001</v>
      </c>
      <c r="GA217" s="4">
        <f t="shared" si="704"/>
        <v>17002.125</v>
      </c>
      <c r="GB217" s="4" cm="1">
        <f t="array" ref="GB217">SUMPRODUCT(--(SUM(G217,AC217,AY217,BU217,CQ217,DM217,EI217,FE217,GA217)&gt;PARAMETRELER!$D$21:$D$24), (SUM(G217,AC217,AY217,BU217,CQ217,DM217,EI217,FE217,GA217)-PARAMETRELER!$D$21:$D$24), {0.15;0.05;0.07;0.08})-SUM($H$2,H217,AD217,AZ217,BV217,CR217,DN217,EJ217,FF217)</f>
        <v>3400.4249999999993</v>
      </c>
      <c r="GC217" s="4">
        <f>PARAMETRELER!$D$16</f>
        <v>3400.4249999999993</v>
      </c>
      <c r="GD217" s="4">
        <f t="shared" si="705"/>
        <v>153019.125</v>
      </c>
      <c r="GE217" s="4">
        <f t="shared" si="706"/>
        <v>136017</v>
      </c>
      <c r="GF217" s="4">
        <f t="shared" si="707"/>
        <v>20002.5</v>
      </c>
      <c r="GG217" s="4">
        <f>PARAMETRELER!$D$6</f>
        <v>20002.5</v>
      </c>
      <c r="GH217" s="4">
        <f t="shared" si="708"/>
        <v>0</v>
      </c>
      <c r="GI217" s="4">
        <f>IF(FW217&lt;=PARAMETRELER!$D$6,0,GH217*0.00759)</f>
        <v>0</v>
      </c>
      <c r="GJ217" s="20">
        <f t="shared" si="641"/>
        <v>17002.125</v>
      </c>
      <c r="GK217" s="21">
        <f t="shared" si="642"/>
        <v>4100.5124999999998</v>
      </c>
      <c r="GL217" s="21">
        <f t="shared" si="643"/>
        <v>400.05</v>
      </c>
      <c r="GM217" s="22">
        <f t="shared" si="644"/>
        <v>24503.0625</v>
      </c>
      <c r="GN217" s="44">
        <f t="shared" si="645"/>
        <v>1000.125</v>
      </c>
      <c r="GO217" s="45">
        <f t="shared" si="646"/>
        <v>23502.9375</v>
      </c>
      <c r="GQ217" s="3">
        <v>215</v>
      </c>
      <c r="GR217" s="3" t="str">
        <f t="shared" si="647"/>
        <v xml:space="preserve"> AD SOYAD 215</v>
      </c>
      <c r="GS217" s="4">
        <f t="shared" si="709"/>
        <v>20002.5</v>
      </c>
      <c r="GT217" s="4">
        <f>PARAMETRELER!$D$4</f>
        <v>150018.75</v>
      </c>
      <c r="GU217" s="4">
        <f t="shared" si="710"/>
        <v>2800.3500000000004</v>
      </c>
      <c r="GV217" s="4">
        <f t="shared" si="711"/>
        <v>200.02500000000001</v>
      </c>
      <c r="GW217" s="4">
        <f t="shared" si="712"/>
        <v>17002.125</v>
      </c>
      <c r="GX217" s="4" cm="1">
        <f t="array" ref="GX217">SUMPRODUCT(--(SUM(G217,AC217,AY217,BU217,CQ217,DM217,EI217,FE217,GA217,GW217)&gt;PARAMETRELER!$D$21:$D$24), (SUM(G217,AC217,AY217,BU217,CQ217,DM217,EI217,FE217,GA217,GW217)-PARAMETRELER!$D$21:$D$24), {0.15;0.05;0.07;0.08})-SUM($H$2,H217,AD217,AZ217,BV217,CR217,DN217,EJ217,FF217,GB217)</f>
        <v>3400.4250000000029</v>
      </c>
      <c r="GY217" s="4">
        <f>PARAMETRELER!$D$17</f>
        <v>3400.4250000000029</v>
      </c>
      <c r="GZ217" s="4">
        <f t="shared" si="713"/>
        <v>170021.25</v>
      </c>
      <c r="HA217" s="4">
        <f t="shared" si="714"/>
        <v>153019.125</v>
      </c>
      <c r="HB217" s="4">
        <f t="shared" si="715"/>
        <v>20002.5</v>
      </c>
      <c r="HC217" s="4">
        <f>PARAMETRELER!$D$6</f>
        <v>20002.5</v>
      </c>
      <c r="HD217" s="4">
        <f t="shared" si="716"/>
        <v>0</v>
      </c>
      <c r="HE217" s="4">
        <f>IF(GS217&lt;=PARAMETRELER!$D$6,0,HD217*0.00759)</f>
        <v>0</v>
      </c>
      <c r="HF217" s="20">
        <f t="shared" si="648"/>
        <v>17002.125</v>
      </c>
      <c r="HG217" s="21">
        <f t="shared" si="649"/>
        <v>4100.5124999999998</v>
      </c>
      <c r="HH217" s="21">
        <f t="shared" si="650"/>
        <v>400.05</v>
      </c>
      <c r="HI217" s="22">
        <f t="shared" si="651"/>
        <v>24503.0625</v>
      </c>
      <c r="HJ217" s="44">
        <f t="shared" si="652"/>
        <v>1000.125</v>
      </c>
      <c r="HK217" s="45">
        <f t="shared" si="653"/>
        <v>23502.9375</v>
      </c>
      <c r="HM217" s="3">
        <v>215</v>
      </c>
      <c r="HN217" s="3" t="str">
        <f t="shared" si="654"/>
        <v xml:space="preserve"> AD SOYAD 215</v>
      </c>
      <c r="HO217" s="4">
        <f t="shared" si="717"/>
        <v>20002.5</v>
      </c>
      <c r="HP217" s="4">
        <f>PARAMETRELER!$D$4</f>
        <v>150018.75</v>
      </c>
      <c r="HQ217" s="4">
        <f t="shared" si="718"/>
        <v>2800.3500000000004</v>
      </c>
      <c r="HR217" s="4">
        <f t="shared" si="719"/>
        <v>200.02500000000001</v>
      </c>
      <c r="HS217" s="4">
        <f t="shared" si="720"/>
        <v>17002.125</v>
      </c>
      <c r="HT217" s="4" cm="1">
        <f t="array" ref="HT217">SUMPRODUCT(--(SUM(G217,AC217,AY217,BU217,CQ217,DM217,EI217,FE217,GA217,GW217,HS217)&gt;PARAMETRELER!$D$21:$D$24), (SUM(G217,AC217,AY217,BU217,CQ217,DM217,EI217,FE217,GA217,GW217,HS217)-PARAMETRELER!$D$21:$D$24), {0.15;0.05;0.07;0.08})-SUM($H$2,H217,AD217,AZ217,BV217,CR217,DN217,EJ217,FF217,GB217,GX217)</f>
        <v>3400.4249999999993</v>
      </c>
      <c r="HU217" s="4">
        <f>PARAMETRELER!$D$18</f>
        <v>3400.4249999999993</v>
      </c>
      <c r="HV217" s="4">
        <f t="shared" si="721"/>
        <v>187023.375</v>
      </c>
      <c r="HW217" s="4">
        <f t="shared" si="722"/>
        <v>170021.25</v>
      </c>
      <c r="HX217" s="4">
        <f t="shared" si="723"/>
        <v>20002.5</v>
      </c>
      <c r="HY217" s="4">
        <f>PARAMETRELER!$D$6</f>
        <v>20002.5</v>
      </c>
      <c r="HZ217" s="4">
        <f t="shared" si="724"/>
        <v>0</v>
      </c>
      <c r="IA217" s="4">
        <f>IF(HO217&lt;=PARAMETRELER!$D$6,0,HZ217*0.00759)</f>
        <v>0</v>
      </c>
      <c r="IB217" s="20">
        <f t="shared" si="655"/>
        <v>17002.125</v>
      </c>
      <c r="IC217" s="21">
        <f t="shared" si="656"/>
        <v>4100.5124999999998</v>
      </c>
      <c r="ID217" s="21">
        <f t="shared" si="657"/>
        <v>400.05</v>
      </c>
      <c r="IE217" s="22">
        <f t="shared" si="658"/>
        <v>24503.0625</v>
      </c>
      <c r="IF217" s="44">
        <f t="shared" si="659"/>
        <v>1000.125</v>
      </c>
      <c r="IG217" s="45">
        <f t="shared" si="660"/>
        <v>23502.9375</v>
      </c>
      <c r="II217" s="3">
        <v>215</v>
      </c>
      <c r="IJ217" s="3" t="str">
        <f t="shared" si="661"/>
        <v xml:space="preserve"> AD SOYAD 215</v>
      </c>
      <c r="IK217" s="4">
        <f t="shared" si="725"/>
        <v>20002.5</v>
      </c>
      <c r="IL217" s="4">
        <f>PARAMETRELER!$D$4</f>
        <v>150018.75</v>
      </c>
      <c r="IM217" s="4">
        <f t="shared" si="726"/>
        <v>2800.3500000000004</v>
      </c>
      <c r="IN217" s="4">
        <f t="shared" si="727"/>
        <v>200.02500000000001</v>
      </c>
      <c r="IO217" s="4">
        <f t="shared" si="728"/>
        <v>17002.125</v>
      </c>
      <c r="IP217" s="4" cm="1">
        <f t="array" ref="IP217">SUMPRODUCT(--(SUM(G217,AC217,AY217,BU217,CQ217,DM217,EI217,FE217,GA217,GW217,HS217,IO217)&gt;PARAMETRELER!$D$21:$D$24), (SUM(G217,AC217,AY217,BU217,CQ217,DM217,EI217,FE217,GA217,GW217,HS217,IO217)-PARAMETRELER!$D$21:$D$24), {0.15;0.05;0.07;0.08})-SUM($H$2,H217,AD217,AZ217,BV217,CR217,DN217,EJ217,FF217,GB217,GX217,HT217)</f>
        <v>3400.4249999999993</v>
      </c>
      <c r="IQ217" s="4">
        <f>PARAMETRELER!$D$19</f>
        <v>3400.4249999999993</v>
      </c>
      <c r="IR217" s="4">
        <f t="shared" si="729"/>
        <v>204025.5</v>
      </c>
      <c r="IS217" s="4">
        <f t="shared" si="730"/>
        <v>187023.375</v>
      </c>
      <c r="IT217" s="4">
        <f t="shared" si="731"/>
        <v>20002.5</v>
      </c>
      <c r="IU217" s="4">
        <f>PARAMETRELER!$D$6</f>
        <v>20002.5</v>
      </c>
      <c r="IV217" s="4">
        <f t="shared" si="732"/>
        <v>0</v>
      </c>
      <c r="IW217" s="4">
        <f>IF(IK217&lt;=PARAMETRELER!$D$6,0,IV217*0.00759)</f>
        <v>0</v>
      </c>
      <c r="IX217" s="20">
        <f t="shared" si="662"/>
        <v>17002.125</v>
      </c>
      <c r="IY217" s="21">
        <f t="shared" si="663"/>
        <v>4100.5124999999998</v>
      </c>
      <c r="IZ217" s="21">
        <f t="shared" si="664"/>
        <v>400.05</v>
      </c>
      <c r="JA217" s="22">
        <f t="shared" si="665"/>
        <v>24503.0625</v>
      </c>
      <c r="JB217" s="44">
        <f t="shared" si="666"/>
        <v>1000.125</v>
      </c>
      <c r="JC217" s="45">
        <f t="shared" si="667"/>
        <v>23502.9375</v>
      </c>
    </row>
    <row r="218" spans="1:263" ht="15.6" x14ac:dyDescent="0.3">
      <c r="A218" s="2">
        <v>216</v>
      </c>
      <c r="B218" s="2" t="str">
        <f>'YILLIK MALİYET RAPORU'!B218</f>
        <v xml:space="preserve"> AD SOYAD 216</v>
      </c>
      <c r="C218" s="7">
        <f>'YILLIK MALİYET RAPORU'!C218</f>
        <v>20002.5</v>
      </c>
      <c r="D218" s="11">
        <f>PARAMETRELER!$D$4</f>
        <v>150018.75</v>
      </c>
      <c r="E218" s="7">
        <f t="shared" si="668"/>
        <v>2800.3500000000004</v>
      </c>
      <c r="F218" s="7">
        <f t="shared" si="669"/>
        <v>200.02500000000001</v>
      </c>
      <c r="G218" s="7">
        <f t="shared" si="670"/>
        <v>17002.125</v>
      </c>
      <c r="H218" s="7" cm="1">
        <f t="array" ref="H218">SUMPRODUCT(--(SUM(G218:G218)&gt;PARAMETRELER!$D$21:$D$24), (SUM(G218:G218)-PARAMETRELER!$D$21:$D$24), {0.15;0.05;0.07;0.08})-SUM($H$2:$H$2)</f>
        <v>2550.3187499999999</v>
      </c>
      <c r="I218" s="7">
        <f>PARAMETRELER!$D$8</f>
        <v>2550.3187499999999</v>
      </c>
      <c r="J218" s="7">
        <f t="shared" si="556"/>
        <v>17002.125</v>
      </c>
      <c r="K218" s="7">
        <v>0</v>
      </c>
      <c r="L218" s="7">
        <f t="shared" si="671"/>
        <v>20002.5</v>
      </c>
      <c r="M218" s="5">
        <f>PARAMETRELER!$D$6</f>
        <v>20002.5</v>
      </c>
      <c r="N218" s="7">
        <f t="shared" si="679"/>
        <v>0</v>
      </c>
      <c r="O218" s="7">
        <f>IF(C218&lt;=PARAMETRELER!$D$6,0,N218*0.00759)</f>
        <v>0</v>
      </c>
      <c r="P218" s="20">
        <f t="shared" si="672"/>
        <v>17002.125</v>
      </c>
      <c r="Q218" s="21">
        <f t="shared" si="673"/>
        <v>4100.5124999999998</v>
      </c>
      <c r="R218" s="21">
        <f t="shared" si="674"/>
        <v>400.05</v>
      </c>
      <c r="S218" s="20">
        <f t="shared" si="675"/>
        <v>24503.0625</v>
      </c>
      <c r="T218" s="44">
        <f t="shared" si="676"/>
        <v>1000.125</v>
      </c>
      <c r="U218" s="45">
        <f t="shared" si="557"/>
        <v>23502.9375</v>
      </c>
      <c r="W218" s="2">
        <v>216</v>
      </c>
      <c r="X218" s="2" t="str">
        <f t="shared" si="677"/>
        <v xml:space="preserve"> AD SOYAD 216</v>
      </c>
      <c r="Y218" s="7">
        <f t="shared" si="678"/>
        <v>20002.5</v>
      </c>
      <c r="Z218" s="11">
        <f>PARAMETRELER!$D$4</f>
        <v>150018.75</v>
      </c>
      <c r="AA218" s="7">
        <f t="shared" si="558"/>
        <v>2800.3500000000004</v>
      </c>
      <c r="AB218" s="7">
        <f t="shared" si="559"/>
        <v>200.02500000000001</v>
      </c>
      <c r="AC218" s="7">
        <f t="shared" si="560"/>
        <v>17002.125</v>
      </c>
      <c r="AD218" s="7" cm="1">
        <f t="array" ref="AD218">SUMPRODUCT(--(SUM(G218,AC218)&gt;PARAMETRELER!$D$21:$D$24), (SUM(G218,AC218)-PARAMETRELER!$D$21:$D$24), {0.15;0.05;0.07;0.08})-SUM($H$2,H218)</f>
        <v>2550.3187499999999</v>
      </c>
      <c r="AE218" s="7">
        <f>PARAMETRELER!$D$9</f>
        <v>2550.3187499999999</v>
      </c>
      <c r="AF218" s="7">
        <f t="shared" si="561"/>
        <v>34004.25</v>
      </c>
      <c r="AG218" s="7">
        <f t="shared" si="562"/>
        <v>17002.125</v>
      </c>
      <c r="AH218" s="7">
        <f t="shared" si="563"/>
        <v>20002.5</v>
      </c>
      <c r="AI218" s="5">
        <f>PARAMETRELER!$D$6</f>
        <v>20002.5</v>
      </c>
      <c r="AJ218" s="7">
        <f t="shared" si="680"/>
        <v>0</v>
      </c>
      <c r="AK218" s="7">
        <f>IF(Y218&lt;=PARAMETRELER!$D$6,0,AJ218*0.00759)</f>
        <v>0</v>
      </c>
      <c r="AL218" s="20">
        <f t="shared" si="564"/>
        <v>17002.125</v>
      </c>
      <c r="AM218" s="21">
        <f t="shared" si="565"/>
        <v>4100.5124999999998</v>
      </c>
      <c r="AN218" s="21">
        <f t="shared" si="566"/>
        <v>400.05</v>
      </c>
      <c r="AO218" s="20">
        <f t="shared" si="567"/>
        <v>24503.0625</v>
      </c>
      <c r="AP218" s="44">
        <f t="shared" si="568"/>
        <v>1000.125</v>
      </c>
      <c r="AQ218" s="45">
        <f t="shared" si="569"/>
        <v>23502.9375</v>
      </c>
      <c r="AS218" s="2">
        <v>216</v>
      </c>
      <c r="AT218" s="2" t="str">
        <f t="shared" si="570"/>
        <v xml:space="preserve"> AD SOYAD 216</v>
      </c>
      <c r="AU218" s="7">
        <f t="shared" si="571"/>
        <v>20002.5</v>
      </c>
      <c r="AV218" s="11">
        <f>PARAMETRELER!$D$4</f>
        <v>150018.75</v>
      </c>
      <c r="AW218" s="7">
        <f t="shared" si="572"/>
        <v>2800.3500000000004</v>
      </c>
      <c r="AX218" s="7">
        <f t="shared" si="573"/>
        <v>200.02500000000001</v>
      </c>
      <c r="AY218" s="7">
        <f t="shared" si="574"/>
        <v>17002.125</v>
      </c>
      <c r="AZ218" s="7" cm="1">
        <f t="array" ref="AZ218">SUMPRODUCT(--(SUM(G218,AC218,AY218)&gt;PARAMETRELER!$D$21:$D$24), (SUM(G218,AC218,AY218)-PARAMETRELER!$D$21:$D$24), {0.15;0.05;0.07;0.08})-SUM($H$2,H218,AD218)</f>
        <v>2550.3187499999995</v>
      </c>
      <c r="BA218" s="7">
        <f>PARAMETRELER!$D$10</f>
        <v>2550.3187499999995</v>
      </c>
      <c r="BB218" s="7">
        <f t="shared" si="575"/>
        <v>51006.375</v>
      </c>
      <c r="BC218" s="7">
        <f t="shared" si="576"/>
        <v>34004.25</v>
      </c>
      <c r="BD218" s="7">
        <f t="shared" si="577"/>
        <v>20002.5</v>
      </c>
      <c r="BE218" s="5">
        <f>PARAMETRELER!$D$6</f>
        <v>20002.5</v>
      </c>
      <c r="BF218" s="7">
        <f t="shared" si="681"/>
        <v>0</v>
      </c>
      <c r="BG218" s="7">
        <f>IF(AU218&lt;=PARAMETRELER!$D$6,0,BF218*0.00759)</f>
        <v>0</v>
      </c>
      <c r="BH218" s="20">
        <f t="shared" si="578"/>
        <v>17002.125</v>
      </c>
      <c r="BI218" s="21">
        <f t="shared" si="579"/>
        <v>4100.5124999999998</v>
      </c>
      <c r="BJ218" s="21">
        <f t="shared" si="580"/>
        <v>400.05</v>
      </c>
      <c r="BK218" s="20">
        <f t="shared" si="581"/>
        <v>24503.0625</v>
      </c>
      <c r="BL218" s="44">
        <f t="shared" si="582"/>
        <v>1000.125</v>
      </c>
      <c r="BM218" s="45">
        <f t="shared" si="583"/>
        <v>23502.9375</v>
      </c>
      <c r="BO218" s="2">
        <v>216</v>
      </c>
      <c r="BP218" s="2" t="str">
        <f t="shared" si="584"/>
        <v xml:space="preserve"> AD SOYAD 216</v>
      </c>
      <c r="BQ218" s="7">
        <f t="shared" si="585"/>
        <v>20002.5</v>
      </c>
      <c r="BR218" s="11">
        <f>PARAMETRELER!$D$4</f>
        <v>150018.75</v>
      </c>
      <c r="BS218" s="7">
        <f t="shared" si="586"/>
        <v>2800.3500000000004</v>
      </c>
      <c r="BT218" s="7">
        <f t="shared" si="587"/>
        <v>200.02500000000001</v>
      </c>
      <c r="BU218" s="7">
        <f t="shared" si="588"/>
        <v>17002.125</v>
      </c>
      <c r="BV218" s="7" cm="1">
        <f t="array" ref="BV218">SUMPRODUCT(--(SUM(G218,AC218,AY218,BU218)&gt;PARAMETRELER!$D$21:$D$24), (SUM(G218,AC218,AY218,BU218)-PARAMETRELER!$D$21:$D$24), {0.15;0.05;0.07;0.08})-SUM($H$2,H218,AD218,AZ218)</f>
        <v>2550.3187500000004</v>
      </c>
      <c r="BW218" s="7">
        <f>PARAMETRELER!$D$11</f>
        <v>2550.3187500000004</v>
      </c>
      <c r="BX218" s="7">
        <f t="shared" si="589"/>
        <v>68008.5</v>
      </c>
      <c r="BY218" s="7">
        <f t="shared" si="590"/>
        <v>51006.375</v>
      </c>
      <c r="BZ218" s="7">
        <f t="shared" si="591"/>
        <v>20002.5</v>
      </c>
      <c r="CA218" s="5">
        <f>PARAMETRELER!$D$6</f>
        <v>20002.5</v>
      </c>
      <c r="CB218" s="7">
        <f t="shared" si="682"/>
        <v>0</v>
      </c>
      <c r="CC218" s="7">
        <f>IF(BQ218&lt;=PARAMETRELER!$D$6,0,CB218*0.00759)</f>
        <v>0</v>
      </c>
      <c r="CD218" s="20">
        <f t="shared" si="592"/>
        <v>17002.125</v>
      </c>
      <c r="CE218" s="21">
        <f t="shared" si="593"/>
        <v>4100.5124999999998</v>
      </c>
      <c r="CF218" s="21">
        <f t="shared" si="594"/>
        <v>400.05</v>
      </c>
      <c r="CG218" s="20">
        <f t="shared" si="595"/>
        <v>24503.0625</v>
      </c>
      <c r="CH218" s="44">
        <f t="shared" si="596"/>
        <v>1000.125</v>
      </c>
      <c r="CI218" s="45">
        <f t="shared" si="597"/>
        <v>23502.9375</v>
      </c>
      <c r="CK218" s="2">
        <v>216</v>
      </c>
      <c r="CL218" s="2" t="str">
        <f t="shared" si="598"/>
        <v xml:space="preserve"> AD SOYAD 216</v>
      </c>
      <c r="CM218" s="7">
        <f t="shared" si="599"/>
        <v>20002.5</v>
      </c>
      <c r="CN218" s="11">
        <f>PARAMETRELER!$D$4</f>
        <v>150018.75</v>
      </c>
      <c r="CO218" s="7">
        <f t="shared" si="600"/>
        <v>2800.3500000000004</v>
      </c>
      <c r="CP218" s="7">
        <f t="shared" si="601"/>
        <v>200.02500000000001</v>
      </c>
      <c r="CQ218" s="7">
        <f t="shared" si="602"/>
        <v>17002.125</v>
      </c>
      <c r="CR218" s="7" cm="1">
        <f t="array" ref="CR218">SUMPRODUCT(--(SUM(G218,AC218,AY218,BU218,CQ218)&gt;PARAMETRELER!$D$21:$D$24), (SUM(G218,AC218,AY218,BU218,CQ218)-PARAMETRELER!$D$21:$D$24), {0.15;0.05;0.07;0.08})-SUM($H$2,H218,AD218,AZ218,BV218)</f>
        <v>2550.3187500000004</v>
      </c>
      <c r="CS218" s="7">
        <f>PARAMETRELER!$D$12</f>
        <v>2550.3187500000004</v>
      </c>
      <c r="CT218" s="7">
        <f t="shared" si="603"/>
        <v>85010.625</v>
      </c>
      <c r="CU218" s="7">
        <f t="shared" si="604"/>
        <v>68008.5</v>
      </c>
      <c r="CV218" s="7">
        <f t="shared" si="605"/>
        <v>20002.5</v>
      </c>
      <c r="CW218" s="5">
        <f>PARAMETRELER!$D$6</f>
        <v>20002.5</v>
      </c>
      <c r="CX218" s="7">
        <f t="shared" si="683"/>
        <v>0</v>
      </c>
      <c r="CY218" s="7">
        <f>IF(CM218&lt;=PARAMETRELER!$D$6,0,CX218*0.00759)</f>
        <v>0</v>
      </c>
      <c r="CZ218" s="20">
        <f t="shared" si="606"/>
        <v>17002.125</v>
      </c>
      <c r="DA218" s="21">
        <f t="shared" si="607"/>
        <v>4100.5124999999998</v>
      </c>
      <c r="DB218" s="21">
        <f t="shared" si="608"/>
        <v>400.05</v>
      </c>
      <c r="DC218" s="20">
        <f t="shared" si="609"/>
        <v>24503.0625</v>
      </c>
      <c r="DD218" s="44">
        <f t="shared" si="610"/>
        <v>1000.125</v>
      </c>
      <c r="DE218" s="45">
        <f t="shared" si="611"/>
        <v>23502.9375</v>
      </c>
      <c r="DG218" s="2">
        <v>216</v>
      </c>
      <c r="DH218" s="2" t="str">
        <f t="shared" si="612"/>
        <v xml:space="preserve"> AD SOYAD 216</v>
      </c>
      <c r="DI218" s="7">
        <f t="shared" si="613"/>
        <v>20002.5</v>
      </c>
      <c r="DJ218" s="11">
        <f>PARAMETRELER!$D$4</f>
        <v>150018.75</v>
      </c>
      <c r="DK218" s="7">
        <f t="shared" si="614"/>
        <v>2800.3500000000004</v>
      </c>
      <c r="DL218" s="7">
        <f t="shared" si="615"/>
        <v>200.02500000000001</v>
      </c>
      <c r="DM218" s="7">
        <f t="shared" si="616"/>
        <v>17002.125</v>
      </c>
      <c r="DN218" s="7" cm="1">
        <f t="array" ref="DN218">SUMPRODUCT(--(SUM(G218,AC218,AY218,BU218,CQ218,DM218)&gt;PARAMETRELER!$D$21:$D$24), (SUM(G218,AC218,AY218,BU218,CQ218,DM218)-PARAMETRELER!$D$21:$D$24), {0.15;0.05;0.07;0.08})-SUM($H$2,H218,AD218,AZ218,BV218,CR218)</f>
        <v>2550.3187499999985</v>
      </c>
      <c r="DO218" s="7">
        <f>PARAMETRELER!$D$13</f>
        <v>2550.3187499999985</v>
      </c>
      <c r="DP218" s="7">
        <f t="shared" si="617"/>
        <v>102012.75</v>
      </c>
      <c r="DQ218" s="7">
        <f t="shared" si="618"/>
        <v>85010.625</v>
      </c>
      <c r="DR218" s="7">
        <f t="shared" si="619"/>
        <v>20002.5</v>
      </c>
      <c r="DS218" s="5">
        <f>PARAMETRELER!$D$6</f>
        <v>20002.5</v>
      </c>
      <c r="DT218" s="7">
        <f t="shared" si="684"/>
        <v>0</v>
      </c>
      <c r="DU218" s="7">
        <f>IF(DI218&lt;=PARAMETRELER!$D$6,0,DT218*0.00759)</f>
        <v>0</v>
      </c>
      <c r="DV218" s="20">
        <f t="shared" si="620"/>
        <v>17002.125</v>
      </c>
      <c r="DW218" s="21">
        <f t="shared" si="621"/>
        <v>4100.5124999999998</v>
      </c>
      <c r="DX218" s="21">
        <f t="shared" si="622"/>
        <v>400.05</v>
      </c>
      <c r="DY218" s="20">
        <f t="shared" si="623"/>
        <v>24503.0625</v>
      </c>
      <c r="DZ218" s="44">
        <f t="shared" si="624"/>
        <v>1000.125</v>
      </c>
      <c r="EA218" s="45">
        <f t="shared" si="625"/>
        <v>23502.9375</v>
      </c>
      <c r="EC218" s="2">
        <v>216</v>
      </c>
      <c r="ED218" s="2" t="str">
        <f t="shared" si="626"/>
        <v xml:space="preserve"> AD SOYAD 216</v>
      </c>
      <c r="EE218" s="7">
        <f t="shared" si="685"/>
        <v>20002.5</v>
      </c>
      <c r="EF218" s="11">
        <f>PARAMETRELER!$D$4</f>
        <v>150018.75</v>
      </c>
      <c r="EG218" s="7">
        <f t="shared" si="686"/>
        <v>2800.3500000000004</v>
      </c>
      <c r="EH218" s="7">
        <f t="shared" si="687"/>
        <v>200.02500000000001</v>
      </c>
      <c r="EI218" s="7">
        <f t="shared" si="688"/>
        <v>17002.125</v>
      </c>
      <c r="EJ218" s="7" cm="1">
        <f t="array" ref="EJ218">SUMPRODUCT(--(SUM(G218,AC218,AY218,BU218,CQ218,DM218,EI218)&gt;PARAMETRELER!$D$21:$D$24), (SUM(G218,AC218,AY218,BU218,CQ218,DM218,EI218)-PARAMETRELER!$D$21:$D$24), {0.15;0.05;0.07;0.08})-SUM($H$2,H218,AD218,AZ218,BV218,CR218,DN218)</f>
        <v>3001.0625000000036</v>
      </c>
      <c r="EK218" s="7">
        <f>PARAMETRELER!$D$14</f>
        <v>3001.0625000000036</v>
      </c>
      <c r="EL218" s="7">
        <f t="shared" si="689"/>
        <v>119014.875</v>
      </c>
      <c r="EM218" s="7">
        <f t="shared" si="690"/>
        <v>102012.75</v>
      </c>
      <c r="EN218" s="7">
        <f t="shared" si="691"/>
        <v>20002.5</v>
      </c>
      <c r="EO218" s="5">
        <f>PARAMETRELER!$D$6</f>
        <v>20002.5</v>
      </c>
      <c r="EP218" s="7">
        <f t="shared" si="692"/>
        <v>0</v>
      </c>
      <c r="EQ218" s="7">
        <f>IF(EE218&lt;=PARAMETRELER!$D$6,0,EP218*0.00759)</f>
        <v>0</v>
      </c>
      <c r="ER218" s="20">
        <f t="shared" si="627"/>
        <v>17002.125</v>
      </c>
      <c r="ES218" s="21">
        <f t="shared" si="628"/>
        <v>4100.5124999999998</v>
      </c>
      <c r="ET218" s="21">
        <f t="shared" si="629"/>
        <v>400.05</v>
      </c>
      <c r="EU218" s="20">
        <f t="shared" si="630"/>
        <v>24503.0625</v>
      </c>
      <c r="EV218" s="44">
        <f t="shared" si="631"/>
        <v>1000.125</v>
      </c>
      <c r="EW218" s="45">
        <f t="shared" si="632"/>
        <v>23502.9375</v>
      </c>
      <c r="EY218" s="2">
        <v>216</v>
      </c>
      <c r="EZ218" s="2" t="str">
        <f t="shared" si="633"/>
        <v xml:space="preserve"> AD SOYAD 216</v>
      </c>
      <c r="FA218" s="7">
        <f t="shared" si="693"/>
        <v>20002.5</v>
      </c>
      <c r="FB218" s="11">
        <f>PARAMETRELER!$D$4</f>
        <v>150018.75</v>
      </c>
      <c r="FC218" s="7">
        <f t="shared" si="694"/>
        <v>2800.3500000000004</v>
      </c>
      <c r="FD218" s="7">
        <f t="shared" si="695"/>
        <v>200.02500000000001</v>
      </c>
      <c r="FE218" s="7">
        <f t="shared" si="696"/>
        <v>17002.125</v>
      </c>
      <c r="FF218" s="7" cm="1">
        <f t="array" ref="FF218">SUMPRODUCT(--(SUM(G218,AC218,AY218,BU218,CQ218,DM218,EI218,FE218)&gt;PARAMETRELER!$D$21:$D$24), (SUM(G218,AC218,AY218,BU218,CQ218,DM218,EI218,FE218)-PARAMETRELER!$D$21:$D$24), {0.15;0.05;0.07;0.08})-SUM($H$2,H218,AD218,AZ218,BV218,CR218,DN218,EJ218)</f>
        <v>3400.4249999999956</v>
      </c>
      <c r="FG218" s="7">
        <f>PARAMETRELER!$D$15</f>
        <v>3400.4249999999956</v>
      </c>
      <c r="FH218" s="7">
        <f t="shared" si="697"/>
        <v>136017</v>
      </c>
      <c r="FI218" s="7">
        <f t="shared" si="698"/>
        <v>119014.875</v>
      </c>
      <c r="FJ218" s="7">
        <f t="shared" si="699"/>
        <v>20002.5</v>
      </c>
      <c r="FK218" s="5">
        <f>PARAMETRELER!$D$6</f>
        <v>20002.5</v>
      </c>
      <c r="FL218" s="7">
        <f t="shared" si="700"/>
        <v>0</v>
      </c>
      <c r="FM218" s="7">
        <f>IF(FA218&lt;=PARAMETRELER!$D$6,0,FL218*0.00759)</f>
        <v>0</v>
      </c>
      <c r="FN218" s="20">
        <f t="shared" si="634"/>
        <v>17002.125</v>
      </c>
      <c r="FO218" s="21">
        <f t="shared" si="635"/>
        <v>4100.5124999999998</v>
      </c>
      <c r="FP218" s="21">
        <f t="shared" si="636"/>
        <v>400.05</v>
      </c>
      <c r="FQ218" s="20">
        <f t="shared" si="637"/>
        <v>24503.0625</v>
      </c>
      <c r="FR218" s="44">
        <f t="shared" si="638"/>
        <v>1000.125</v>
      </c>
      <c r="FS218" s="45">
        <f t="shared" si="639"/>
        <v>23502.9375</v>
      </c>
      <c r="FU218" s="2">
        <v>216</v>
      </c>
      <c r="FV218" s="2" t="str">
        <f t="shared" si="640"/>
        <v xml:space="preserve"> AD SOYAD 216</v>
      </c>
      <c r="FW218" s="7">
        <f t="shared" si="701"/>
        <v>20002.5</v>
      </c>
      <c r="FX218" s="11">
        <f>PARAMETRELER!$D$4</f>
        <v>150018.75</v>
      </c>
      <c r="FY218" s="7">
        <f t="shared" si="702"/>
        <v>2800.3500000000004</v>
      </c>
      <c r="FZ218" s="7">
        <f t="shared" si="703"/>
        <v>200.02500000000001</v>
      </c>
      <c r="GA218" s="7">
        <f t="shared" si="704"/>
        <v>17002.125</v>
      </c>
      <c r="GB218" s="7" cm="1">
        <f t="array" ref="GB218">SUMPRODUCT(--(SUM(G218,AC218,AY218,BU218,CQ218,DM218,EI218,FE218,GA218)&gt;PARAMETRELER!$D$21:$D$24), (SUM(G218,AC218,AY218,BU218,CQ218,DM218,EI218,FE218,GA218)-PARAMETRELER!$D$21:$D$24), {0.15;0.05;0.07;0.08})-SUM($H$2,H218,AD218,AZ218,BV218,CR218,DN218,EJ218,FF218)</f>
        <v>3400.4249999999993</v>
      </c>
      <c r="GC218" s="7">
        <f>PARAMETRELER!$D$16</f>
        <v>3400.4249999999993</v>
      </c>
      <c r="GD218" s="7">
        <f t="shared" si="705"/>
        <v>153019.125</v>
      </c>
      <c r="GE218" s="7">
        <f t="shared" si="706"/>
        <v>136017</v>
      </c>
      <c r="GF218" s="7">
        <f t="shared" si="707"/>
        <v>20002.5</v>
      </c>
      <c r="GG218" s="5">
        <f>PARAMETRELER!$D$6</f>
        <v>20002.5</v>
      </c>
      <c r="GH218" s="7">
        <f t="shared" si="708"/>
        <v>0</v>
      </c>
      <c r="GI218" s="7">
        <f>IF(FW218&lt;=PARAMETRELER!$D$6,0,GH218*0.00759)</f>
        <v>0</v>
      </c>
      <c r="GJ218" s="20">
        <f t="shared" si="641"/>
        <v>17002.125</v>
      </c>
      <c r="GK218" s="21">
        <f t="shared" si="642"/>
        <v>4100.5124999999998</v>
      </c>
      <c r="GL218" s="21">
        <f t="shared" si="643"/>
        <v>400.05</v>
      </c>
      <c r="GM218" s="20">
        <f t="shared" si="644"/>
        <v>24503.0625</v>
      </c>
      <c r="GN218" s="44">
        <f t="shared" si="645"/>
        <v>1000.125</v>
      </c>
      <c r="GO218" s="45">
        <f t="shared" si="646"/>
        <v>23502.9375</v>
      </c>
      <c r="GQ218" s="2">
        <v>216</v>
      </c>
      <c r="GR218" s="2" t="str">
        <f t="shared" si="647"/>
        <v xml:space="preserve"> AD SOYAD 216</v>
      </c>
      <c r="GS218" s="7">
        <f t="shared" si="709"/>
        <v>20002.5</v>
      </c>
      <c r="GT218" s="11">
        <f>PARAMETRELER!$D$4</f>
        <v>150018.75</v>
      </c>
      <c r="GU218" s="7">
        <f t="shared" si="710"/>
        <v>2800.3500000000004</v>
      </c>
      <c r="GV218" s="7">
        <f t="shared" si="711"/>
        <v>200.02500000000001</v>
      </c>
      <c r="GW218" s="7">
        <f t="shared" si="712"/>
        <v>17002.125</v>
      </c>
      <c r="GX218" s="7" cm="1">
        <f t="array" ref="GX218">SUMPRODUCT(--(SUM(G218,AC218,AY218,BU218,CQ218,DM218,EI218,FE218,GA218,GW218)&gt;PARAMETRELER!$D$21:$D$24), (SUM(G218,AC218,AY218,BU218,CQ218,DM218,EI218,FE218,GA218,GW218)-PARAMETRELER!$D$21:$D$24), {0.15;0.05;0.07;0.08})-SUM($H$2,H218,AD218,AZ218,BV218,CR218,DN218,EJ218,FF218,GB218)</f>
        <v>3400.4250000000029</v>
      </c>
      <c r="GY218" s="7">
        <f>PARAMETRELER!$D$17</f>
        <v>3400.4250000000029</v>
      </c>
      <c r="GZ218" s="7">
        <f t="shared" si="713"/>
        <v>170021.25</v>
      </c>
      <c r="HA218" s="7">
        <f t="shared" si="714"/>
        <v>153019.125</v>
      </c>
      <c r="HB218" s="7">
        <f t="shared" si="715"/>
        <v>20002.5</v>
      </c>
      <c r="HC218" s="5">
        <f>PARAMETRELER!$D$6</f>
        <v>20002.5</v>
      </c>
      <c r="HD218" s="7">
        <f t="shared" si="716"/>
        <v>0</v>
      </c>
      <c r="HE218" s="7">
        <f>IF(GS218&lt;=PARAMETRELER!$D$6,0,HD218*0.00759)</f>
        <v>0</v>
      </c>
      <c r="HF218" s="20">
        <f t="shared" si="648"/>
        <v>17002.125</v>
      </c>
      <c r="HG218" s="21">
        <f t="shared" si="649"/>
        <v>4100.5124999999998</v>
      </c>
      <c r="HH218" s="21">
        <f t="shared" si="650"/>
        <v>400.05</v>
      </c>
      <c r="HI218" s="20">
        <f t="shared" si="651"/>
        <v>24503.0625</v>
      </c>
      <c r="HJ218" s="44">
        <f t="shared" si="652"/>
        <v>1000.125</v>
      </c>
      <c r="HK218" s="45">
        <f t="shared" si="653"/>
        <v>23502.9375</v>
      </c>
      <c r="HM218" s="2">
        <v>216</v>
      </c>
      <c r="HN218" s="2" t="str">
        <f t="shared" si="654"/>
        <v xml:space="preserve"> AD SOYAD 216</v>
      </c>
      <c r="HO218" s="7">
        <f t="shared" si="717"/>
        <v>20002.5</v>
      </c>
      <c r="HP218" s="11">
        <f>PARAMETRELER!$D$4</f>
        <v>150018.75</v>
      </c>
      <c r="HQ218" s="7">
        <f t="shared" si="718"/>
        <v>2800.3500000000004</v>
      </c>
      <c r="HR218" s="7">
        <f t="shared" si="719"/>
        <v>200.02500000000001</v>
      </c>
      <c r="HS218" s="7">
        <f t="shared" si="720"/>
        <v>17002.125</v>
      </c>
      <c r="HT218" s="7" cm="1">
        <f t="array" ref="HT218">SUMPRODUCT(--(SUM(G218,AC218,AY218,BU218,CQ218,DM218,EI218,FE218,GA218,GW218,HS218)&gt;PARAMETRELER!$D$21:$D$24), (SUM(G218,AC218,AY218,BU218,CQ218,DM218,EI218,FE218,GA218,GW218,HS218)-PARAMETRELER!$D$21:$D$24), {0.15;0.05;0.07;0.08})-SUM($H$2,H218,AD218,AZ218,BV218,CR218,DN218,EJ218,FF218,GB218,GX218)</f>
        <v>3400.4249999999993</v>
      </c>
      <c r="HU218" s="7">
        <f>PARAMETRELER!$D$18</f>
        <v>3400.4249999999993</v>
      </c>
      <c r="HV218" s="7">
        <f t="shared" si="721"/>
        <v>187023.375</v>
      </c>
      <c r="HW218" s="7">
        <f t="shared" si="722"/>
        <v>170021.25</v>
      </c>
      <c r="HX218" s="7">
        <f t="shared" si="723"/>
        <v>20002.5</v>
      </c>
      <c r="HY218" s="5">
        <f>PARAMETRELER!$D$6</f>
        <v>20002.5</v>
      </c>
      <c r="HZ218" s="7">
        <f t="shared" si="724"/>
        <v>0</v>
      </c>
      <c r="IA218" s="7">
        <f>IF(HO218&lt;=PARAMETRELER!$D$6,0,HZ218*0.00759)</f>
        <v>0</v>
      </c>
      <c r="IB218" s="20">
        <f t="shared" si="655"/>
        <v>17002.125</v>
      </c>
      <c r="IC218" s="21">
        <f t="shared" si="656"/>
        <v>4100.5124999999998</v>
      </c>
      <c r="ID218" s="21">
        <f t="shared" si="657"/>
        <v>400.05</v>
      </c>
      <c r="IE218" s="20">
        <f t="shared" si="658"/>
        <v>24503.0625</v>
      </c>
      <c r="IF218" s="44">
        <f t="shared" si="659"/>
        <v>1000.125</v>
      </c>
      <c r="IG218" s="45">
        <f t="shared" si="660"/>
        <v>23502.9375</v>
      </c>
      <c r="II218" s="2">
        <v>216</v>
      </c>
      <c r="IJ218" s="2" t="str">
        <f t="shared" si="661"/>
        <v xml:space="preserve"> AD SOYAD 216</v>
      </c>
      <c r="IK218" s="7">
        <f t="shared" si="725"/>
        <v>20002.5</v>
      </c>
      <c r="IL218" s="11">
        <f>PARAMETRELER!$D$4</f>
        <v>150018.75</v>
      </c>
      <c r="IM218" s="7">
        <f t="shared" si="726"/>
        <v>2800.3500000000004</v>
      </c>
      <c r="IN218" s="7">
        <f t="shared" si="727"/>
        <v>200.02500000000001</v>
      </c>
      <c r="IO218" s="7">
        <f t="shared" si="728"/>
        <v>17002.125</v>
      </c>
      <c r="IP218" s="7" cm="1">
        <f t="array" ref="IP218">SUMPRODUCT(--(SUM(G218,AC218,AY218,BU218,CQ218,DM218,EI218,FE218,GA218,GW218,HS218,IO218)&gt;PARAMETRELER!$D$21:$D$24), (SUM(G218,AC218,AY218,BU218,CQ218,DM218,EI218,FE218,GA218,GW218,HS218,IO218)-PARAMETRELER!$D$21:$D$24), {0.15;0.05;0.07;0.08})-SUM($H$2,H218,AD218,AZ218,BV218,CR218,DN218,EJ218,FF218,GB218,GX218,HT218)</f>
        <v>3400.4249999999993</v>
      </c>
      <c r="IQ218" s="7">
        <f>PARAMETRELER!$D$19</f>
        <v>3400.4249999999993</v>
      </c>
      <c r="IR218" s="7">
        <f t="shared" si="729"/>
        <v>204025.5</v>
      </c>
      <c r="IS218" s="7">
        <f t="shared" si="730"/>
        <v>187023.375</v>
      </c>
      <c r="IT218" s="7">
        <f t="shared" si="731"/>
        <v>20002.5</v>
      </c>
      <c r="IU218" s="5">
        <f>PARAMETRELER!$D$6</f>
        <v>20002.5</v>
      </c>
      <c r="IV218" s="7">
        <f t="shared" si="732"/>
        <v>0</v>
      </c>
      <c r="IW218" s="7">
        <f>IF(IK218&lt;=PARAMETRELER!$D$6,0,IV218*0.00759)</f>
        <v>0</v>
      </c>
      <c r="IX218" s="20">
        <f t="shared" si="662"/>
        <v>17002.125</v>
      </c>
      <c r="IY218" s="21">
        <f t="shared" si="663"/>
        <v>4100.5124999999998</v>
      </c>
      <c r="IZ218" s="21">
        <f t="shared" si="664"/>
        <v>400.05</v>
      </c>
      <c r="JA218" s="20">
        <f t="shared" si="665"/>
        <v>24503.0625</v>
      </c>
      <c r="JB218" s="44">
        <f t="shared" si="666"/>
        <v>1000.125</v>
      </c>
      <c r="JC218" s="45">
        <f t="shared" si="667"/>
        <v>23502.9375</v>
      </c>
    </row>
    <row r="219" spans="1:263" ht="15.6" x14ac:dyDescent="0.3">
      <c r="A219" s="3">
        <v>217</v>
      </c>
      <c r="B219" s="3" t="str">
        <f>'YILLIK MALİYET RAPORU'!B219</f>
        <v xml:space="preserve"> AD SOYAD 217</v>
      </c>
      <c r="C219" s="4">
        <f>'YILLIK MALİYET RAPORU'!C219</f>
        <v>20002.5</v>
      </c>
      <c r="D219" s="4">
        <f>PARAMETRELER!$D$4</f>
        <v>150018.75</v>
      </c>
      <c r="E219" s="4">
        <f t="shared" si="668"/>
        <v>2800.3500000000004</v>
      </c>
      <c r="F219" s="4">
        <f t="shared" si="669"/>
        <v>200.02500000000001</v>
      </c>
      <c r="G219" s="4">
        <f t="shared" si="670"/>
        <v>17002.125</v>
      </c>
      <c r="H219" s="4" cm="1">
        <f t="array" ref="H219">SUMPRODUCT(--(SUM(G219:G219)&gt;PARAMETRELER!$D$21:$D$24), (SUM(G219:G219)-PARAMETRELER!$D$21:$D$24), {0.15;0.05;0.07;0.08})-SUM($H$2:$H$2)</f>
        <v>2550.3187499999999</v>
      </c>
      <c r="I219" s="4">
        <f>PARAMETRELER!$D$8</f>
        <v>2550.3187499999999</v>
      </c>
      <c r="J219" s="4">
        <f t="shared" si="556"/>
        <v>17002.125</v>
      </c>
      <c r="K219" s="4">
        <v>0</v>
      </c>
      <c r="L219" s="4">
        <f t="shared" si="671"/>
        <v>20002.5</v>
      </c>
      <c r="M219" s="4">
        <f>PARAMETRELER!$D$6</f>
        <v>20002.5</v>
      </c>
      <c r="N219" s="4">
        <f t="shared" si="679"/>
        <v>0</v>
      </c>
      <c r="O219" s="4">
        <f>IF(C219&lt;=PARAMETRELER!$D$6,0,N219*0.00759)</f>
        <v>0</v>
      </c>
      <c r="P219" s="20">
        <f t="shared" si="672"/>
        <v>17002.125</v>
      </c>
      <c r="Q219" s="21">
        <f t="shared" si="673"/>
        <v>4100.5124999999998</v>
      </c>
      <c r="R219" s="21">
        <f t="shared" si="674"/>
        <v>400.05</v>
      </c>
      <c r="S219" s="22">
        <f t="shared" si="675"/>
        <v>24503.0625</v>
      </c>
      <c r="T219" s="44">
        <f t="shared" si="676"/>
        <v>1000.125</v>
      </c>
      <c r="U219" s="45">
        <f t="shared" si="557"/>
        <v>23502.9375</v>
      </c>
      <c r="W219" s="3">
        <v>217</v>
      </c>
      <c r="X219" s="3" t="str">
        <f t="shared" si="677"/>
        <v xml:space="preserve"> AD SOYAD 217</v>
      </c>
      <c r="Y219" s="4">
        <f t="shared" si="678"/>
        <v>20002.5</v>
      </c>
      <c r="Z219" s="4">
        <f>PARAMETRELER!$D$4</f>
        <v>150018.75</v>
      </c>
      <c r="AA219" s="4">
        <f t="shared" si="558"/>
        <v>2800.3500000000004</v>
      </c>
      <c r="AB219" s="4">
        <f t="shared" si="559"/>
        <v>200.02500000000001</v>
      </c>
      <c r="AC219" s="4">
        <f t="shared" si="560"/>
        <v>17002.125</v>
      </c>
      <c r="AD219" s="4" cm="1">
        <f t="array" ref="AD219">SUMPRODUCT(--(SUM(G219,AC219)&gt;PARAMETRELER!$D$21:$D$24), (SUM(G219,AC219)-PARAMETRELER!$D$21:$D$24), {0.15;0.05;0.07;0.08})-SUM($H$2,H219)</f>
        <v>2550.3187499999999</v>
      </c>
      <c r="AE219" s="4">
        <f>PARAMETRELER!$D$9</f>
        <v>2550.3187499999999</v>
      </c>
      <c r="AF219" s="4">
        <f t="shared" si="561"/>
        <v>34004.25</v>
      </c>
      <c r="AG219" s="4">
        <f t="shared" si="562"/>
        <v>17002.125</v>
      </c>
      <c r="AH219" s="4">
        <f t="shared" si="563"/>
        <v>20002.5</v>
      </c>
      <c r="AI219" s="4">
        <f>PARAMETRELER!$D$6</f>
        <v>20002.5</v>
      </c>
      <c r="AJ219" s="4">
        <f t="shared" si="680"/>
        <v>0</v>
      </c>
      <c r="AK219" s="4">
        <f>IF(Y219&lt;=PARAMETRELER!$D$6,0,AJ219*0.00759)</f>
        <v>0</v>
      </c>
      <c r="AL219" s="20">
        <f t="shared" si="564"/>
        <v>17002.125</v>
      </c>
      <c r="AM219" s="21">
        <f t="shared" si="565"/>
        <v>4100.5124999999998</v>
      </c>
      <c r="AN219" s="21">
        <f t="shared" si="566"/>
        <v>400.05</v>
      </c>
      <c r="AO219" s="22">
        <f t="shared" si="567"/>
        <v>24503.0625</v>
      </c>
      <c r="AP219" s="44">
        <f t="shared" si="568"/>
        <v>1000.125</v>
      </c>
      <c r="AQ219" s="45">
        <f t="shared" si="569"/>
        <v>23502.9375</v>
      </c>
      <c r="AS219" s="3">
        <v>217</v>
      </c>
      <c r="AT219" s="3" t="str">
        <f t="shared" si="570"/>
        <v xml:space="preserve"> AD SOYAD 217</v>
      </c>
      <c r="AU219" s="4">
        <f t="shared" si="571"/>
        <v>20002.5</v>
      </c>
      <c r="AV219" s="4">
        <f>PARAMETRELER!$D$4</f>
        <v>150018.75</v>
      </c>
      <c r="AW219" s="4">
        <f t="shared" si="572"/>
        <v>2800.3500000000004</v>
      </c>
      <c r="AX219" s="4">
        <f t="shared" si="573"/>
        <v>200.02500000000001</v>
      </c>
      <c r="AY219" s="4">
        <f t="shared" si="574"/>
        <v>17002.125</v>
      </c>
      <c r="AZ219" s="4" cm="1">
        <f t="array" ref="AZ219">SUMPRODUCT(--(SUM(G219,AC219,AY219)&gt;PARAMETRELER!$D$21:$D$24), (SUM(G219,AC219,AY219)-PARAMETRELER!$D$21:$D$24), {0.15;0.05;0.07;0.08})-SUM($H$2,H219,AD219)</f>
        <v>2550.3187499999995</v>
      </c>
      <c r="BA219" s="4">
        <f>PARAMETRELER!$D$10</f>
        <v>2550.3187499999995</v>
      </c>
      <c r="BB219" s="4">
        <f t="shared" si="575"/>
        <v>51006.375</v>
      </c>
      <c r="BC219" s="4">
        <f t="shared" si="576"/>
        <v>34004.25</v>
      </c>
      <c r="BD219" s="4">
        <f t="shared" si="577"/>
        <v>20002.5</v>
      </c>
      <c r="BE219" s="4">
        <f>PARAMETRELER!$D$6</f>
        <v>20002.5</v>
      </c>
      <c r="BF219" s="4">
        <f t="shared" si="681"/>
        <v>0</v>
      </c>
      <c r="BG219" s="4">
        <f>IF(AU219&lt;=PARAMETRELER!$D$6,0,BF219*0.00759)</f>
        <v>0</v>
      </c>
      <c r="BH219" s="20">
        <f t="shared" si="578"/>
        <v>17002.125</v>
      </c>
      <c r="BI219" s="21">
        <f t="shared" si="579"/>
        <v>4100.5124999999998</v>
      </c>
      <c r="BJ219" s="21">
        <f t="shared" si="580"/>
        <v>400.05</v>
      </c>
      <c r="BK219" s="22">
        <f t="shared" si="581"/>
        <v>24503.0625</v>
      </c>
      <c r="BL219" s="44">
        <f t="shared" si="582"/>
        <v>1000.125</v>
      </c>
      <c r="BM219" s="45">
        <f t="shared" si="583"/>
        <v>23502.9375</v>
      </c>
      <c r="BO219" s="3">
        <v>217</v>
      </c>
      <c r="BP219" s="3" t="str">
        <f t="shared" si="584"/>
        <v xml:space="preserve"> AD SOYAD 217</v>
      </c>
      <c r="BQ219" s="4">
        <f t="shared" si="585"/>
        <v>20002.5</v>
      </c>
      <c r="BR219" s="4">
        <f>PARAMETRELER!$D$4</f>
        <v>150018.75</v>
      </c>
      <c r="BS219" s="4">
        <f t="shared" si="586"/>
        <v>2800.3500000000004</v>
      </c>
      <c r="BT219" s="4">
        <f t="shared" si="587"/>
        <v>200.02500000000001</v>
      </c>
      <c r="BU219" s="4">
        <f t="shared" si="588"/>
        <v>17002.125</v>
      </c>
      <c r="BV219" s="4" cm="1">
        <f t="array" ref="BV219">SUMPRODUCT(--(SUM(G219,AC219,AY219,BU219)&gt;PARAMETRELER!$D$21:$D$24), (SUM(G219,AC219,AY219,BU219)-PARAMETRELER!$D$21:$D$24), {0.15;0.05;0.07;0.08})-SUM($H$2,H219,AD219,AZ219)</f>
        <v>2550.3187500000004</v>
      </c>
      <c r="BW219" s="4">
        <f>PARAMETRELER!$D$11</f>
        <v>2550.3187500000004</v>
      </c>
      <c r="BX219" s="4">
        <f t="shared" si="589"/>
        <v>68008.5</v>
      </c>
      <c r="BY219" s="4">
        <f t="shared" si="590"/>
        <v>51006.375</v>
      </c>
      <c r="BZ219" s="4">
        <f t="shared" si="591"/>
        <v>20002.5</v>
      </c>
      <c r="CA219" s="4">
        <f>PARAMETRELER!$D$6</f>
        <v>20002.5</v>
      </c>
      <c r="CB219" s="4">
        <f t="shared" si="682"/>
        <v>0</v>
      </c>
      <c r="CC219" s="4">
        <f>IF(BQ219&lt;=PARAMETRELER!$D$6,0,CB219*0.00759)</f>
        <v>0</v>
      </c>
      <c r="CD219" s="20">
        <f t="shared" si="592"/>
        <v>17002.125</v>
      </c>
      <c r="CE219" s="21">
        <f t="shared" si="593"/>
        <v>4100.5124999999998</v>
      </c>
      <c r="CF219" s="21">
        <f t="shared" si="594"/>
        <v>400.05</v>
      </c>
      <c r="CG219" s="22">
        <f t="shared" si="595"/>
        <v>24503.0625</v>
      </c>
      <c r="CH219" s="44">
        <f t="shared" si="596"/>
        <v>1000.125</v>
      </c>
      <c r="CI219" s="45">
        <f t="shared" si="597"/>
        <v>23502.9375</v>
      </c>
      <c r="CK219" s="3">
        <v>217</v>
      </c>
      <c r="CL219" s="3" t="str">
        <f t="shared" si="598"/>
        <v xml:space="preserve"> AD SOYAD 217</v>
      </c>
      <c r="CM219" s="4">
        <f t="shared" si="599"/>
        <v>20002.5</v>
      </c>
      <c r="CN219" s="4">
        <f>PARAMETRELER!$D$4</f>
        <v>150018.75</v>
      </c>
      <c r="CO219" s="4">
        <f t="shared" si="600"/>
        <v>2800.3500000000004</v>
      </c>
      <c r="CP219" s="4">
        <f t="shared" si="601"/>
        <v>200.02500000000001</v>
      </c>
      <c r="CQ219" s="4">
        <f t="shared" si="602"/>
        <v>17002.125</v>
      </c>
      <c r="CR219" s="4" cm="1">
        <f t="array" ref="CR219">SUMPRODUCT(--(SUM(G219,AC219,AY219,BU219,CQ219)&gt;PARAMETRELER!$D$21:$D$24), (SUM(G219,AC219,AY219,BU219,CQ219)-PARAMETRELER!$D$21:$D$24), {0.15;0.05;0.07;0.08})-SUM($H$2,H219,AD219,AZ219,BV219)</f>
        <v>2550.3187500000004</v>
      </c>
      <c r="CS219" s="4">
        <f>PARAMETRELER!$D$12</f>
        <v>2550.3187500000004</v>
      </c>
      <c r="CT219" s="4">
        <f t="shared" si="603"/>
        <v>85010.625</v>
      </c>
      <c r="CU219" s="4">
        <f t="shared" si="604"/>
        <v>68008.5</v>
      </c>
      <c r="CV219" s="4">
        <f t="shared" si="605"/>
        <v>20002.5</v>
      </c>
      <c r="CW219" s="4">
        <f>PARAMETRELER!$D$6</f>
        <v>20002.5</v>
      </c>
      <c r="CX219" s="4">
        <f t="shared" si="683"/>
        <v>0</v>
      </c>
      <c r="CY219" s="4">
        <f>IF(CM219&lt;=PARAMETRELER!$D$6,0,CX219*0.00759)</f>
        <v>0</v>
      </c>
      <c r="CZ219" s="20">
        <f t="shared" si="606"/>
        <v>17002.125</v>
      </c>
      <c r="DA219" s="21">
        <f t="shared" si="607"/>
        <v>4100.5124999999998</v>
      </c>
      <c r="DB219" s="21">
        <f t="shared" si="608"/>
        <v>400.05</v>
      </c>
      <c r="DC219" s="22">
        <f t="shared" si="609"/>
        <v>24503.0625</v>
      </c>
      <c r="DD219" s="44">
        <f t="shared" si="610"/>
        <v>1000.125</v>
      </c>
      <c r="DE219" s="45">
        <f t="shared" si="611"/>
        <v>23502.9375</v>
      </c>
      <c r="DG219" s="3">
        <v>217</v>
      </c>
      <c r="DH219" s="3" t="str">
        <f t="shared" si="612"/>
        <v xml:space="preserve"> AD SOYAD 217</v>
      </c>
      <c r="DI219" s="4">
        <f t="shared" si="613"/>
        <v>20002.5</v>
      </c>
      <c r="DJ219" s="4">
        <f>PARAMETRELER!$D$4</f>
        <v>150018.75</v>
      </c>
      <c r="DK219" s="4">
        <f t="shared" si="614"/>
        <v>2800.3500000000004</v>
      </c>
      <c r="DL219" s="4">
        <f t="shared" si="615"/>
        <v>200.02500000000001</v>
      </c>
      <c r="DM219" s="4">
        <f t="shared" si="616"/>
        <v>17002.125</v>
      </c>
      <c r="DN219" s="4" cm="1">
        <f t="array" ref="DN219">SUMPRODUCT(--(SUM(G219,AC219,AY219,BU219,CQ219,DM219)&gt;PARAMETRELER!$D$21:$D$24), (SUM(G219,AC219,AY219,BU219,CQ219,DM219)-PARAMETRELER!$D$21:$D$24), {0.15;0.05;0.07;0.08})-SUM($H$2,H219,AD219,AZ219,BV219,CR219)</f>
        <v>2550.3187499999985</v>
      </c>
      <c r="DO219" s="4">
        <f>PARAMETRELER!$D$13</f>
        <v>2550.3187499999985</v>
      </c>
      <c r="DP219" s="4">
        <f t="shared" si="617"/>
        <v>102012.75</v>
      </c>
      <c r="DQ219" s="4">
        <f t="shared" si="618"/>
        <v>85010.625</v>
      </c>
      <c r="DR219" s="4">
        <f t="shared" si="619"/>
        <v>20002.5</v>
      </c>
      <c r="DS219" s="4">
        <f>PARAMETRELER!$D$6</f>
        <v>20002.5</v>
      </c>
      <c r="DT219" s="4">
        <f t="shared" si="684"/>
        <v>0</v>
      </c>
      <c r="DU219" s="4">
        <f>IF(DI219&lt;=PARAMETRELER!$D$6,0,DT219*0.00759)</f>
        <v>0</v>
      </c>
      <c r="DV219" s="20">
        <f t="shared" si="620"/>
        <v>17002.125</v>
      </c>
      <c r="DW219" s="21">
        <f t="shared" si="621"/>
        <v>4100.5124999999998</v>
      </c>
      <c r="DX219" s="21">
        <f t="shared" si="622"/>
        <v>400.05</v>
      </c>
      <c r="DY219" s="22">
        <f t="shared" si="623"/>
        <v>24503.0625</v>
      </c>
      <c r="DZ219" s="44">
        <f t="shared" si="624"/>
        <v>1000.125</v>
      </c>
      <c r="EA219" s="45">
        <f t="shared" si="625"/>
        <v>23502.9375</v>
      </c>
      <c r="EC219" s="3">
        <v>217</v>
      </c>
      <c r="ED219" s="3" t="str">
        <f t="shared" si="626"/>
        <v xml:space="preserve"> AD SOYAD 217</v>
      </c>
      <c r="EE219" s="4">
        <f t="shared" si="685"/>
        <v>20002.5</v>
      </c>
      <c r="EF219" s="4">
        <f>PARAMETRELER!$D$4</f>
        <v>150018.75</v>
      </c>
      <c r="EG219" s="4">
        <f t="shared" si="686"/>
        <v>2800.3500000000004</v>
      </c>
      <c r="EH219" s="4">
        <f t="shared" si="687"/>
        <v>200.02500000000001</v>
      </c>
      <c r="EI219" s="4">
        <f t="shared" si="688"/>
        <v>17002.125</v>
      </c>
      <c r="EJ219" s="4" cm="1">
        <f t="array" ref="EJ219">SUMPRODUCT(--(SUM(G219,AC219,AY219,BU219,CQ219,DM219,EI219)&gt;PARAMETRELER!$D$21:$D$24), (SUM(G219,AC219,AY219,BU219,CQ219,DM219,EI219)-PARAMETRELER!$D$21:$D$24), {0.15;0.05;0.07;0.08})-SUM($H$2,H219,AD219,AZ219,BV219,CR219,DN219)</f>
        <v>3001.0625000000036</v>
      </c>
      <c r="EK219" s="4">
        <f>PARAMETRELER!$D$14</f>
        <v>3001.0625000000036</v>
      </c>
      <c r="EL219" s="4">
        <f t="shared" si="689"/>
        <v>119014.875</v>
      </c>
      <c r="EM219" s="4">
        <f t="shared" si="690"/>
        <v>102012.75</v>
      </c>
      <c r="EN219" s="4">
        <f t="shared" si="691"/>
        <v>20002.5</v>
      </c>
      <c r="EO219" s="4">
        <f>PARAMETRELER!$D$6</f>
        <v>20002.5</v>
      </c>
      <c r="EP219" s="4">
        <f t="shared" si="692"/>
        <v>0</v>
      </c>
      <c r="EQ219" s="4">
        <f>IF(EE219&lt;=PARAMETRELER!$D$6,0,EP219*0.00759)</f>
        <v>0</v>
      </c>
      <c r="ER219" s="20">
        <f t="shared" si="627"/>
        <v>17002.125</v>
      </c>
      <c r="ES219" s="21">
        <f t="shared" si="628"/>
        <v>4100.5124999999998</v>
      </c>
      <c r="ET219" s="21">
        <f t="shared" si="629"/>
        <v>400.05</v>
      </c>
      <c r="EU219" s="22">
        <f t="shared" si="630"/>
        <v>24503.0625</v>
      </c>
      <c r="EV219" s="44">
        <f t="shared" si="631"/>
        <v>1000.125</v>
      </c>
      <c r="EW219" s="45">
        <f t="shared" si="632"/>
        <v>23502.9375</v>
      </c>
      <c r="EY219" s="3">
        <v>217</v>
      </c>
      <c r="EZ219" s="3" t="str">
        <f t="shared" si="633"/>
        <v xml:space="preserve"> AD SOYAD 217</v>
      </c>
      <c r="FA219" s="4">
        <f t="shared" si="693"/>
        <v>20002.5</v>
      </c>
      <c r="FB219" s="4">
        <f>PARAMETRELER!$D$4</f>
        <v>150018.75</v>
      </c>
      <c r="FC219" s="4">
        <f t="shared" si="694"/>
        <v>2800.3500000000004</v>
      </c>
      <c r="FD219" s="4">
        <f t="shared" si="695"/>
        <v>200.02500000000001</v>
      </c>
      <c r="FE219" s="4">
        <f t="shared" si="696"/>
        <v>17002.125</v>
      </c>
      <c r="FF219" s="4" cm="1">
        <f t="array" ref="FF219">SUMPRODUCT(--(SUM(G219,AC219,AY219,BU219,CQ219,DM219,EI219,FE219)&gt;PARAMETRELER!$D$21:$D$24), (SUM(G219,AC219,AY219,BU219,CQ219,DM219,EI219,FE219)-PARAMETRELER!$D$21:$D$24), {0.15;0.05;0.07;0.08})-SUM($H$2,H219,AD219,AZ219,BV219,CR219,DN219,EJ219)</f>
        <v>3400.4249999999956</v>
      </c>
      <c r="FG219" s="4">
        <f>PARAMETRELER!$D$15</f>
        <v>3400.4249999999956</v>
      </c>
      <c r="FH219" s="4">
        <f t="shared" si="697"/>
        <v>136017</v>
      </c>
      <c r="FI219" s="4">
        <f t="shared" si="698"/>
        <v>119014.875</v>
      </c>
      <c r="FJ219" s="4">
        <f t="shared" si="699"/>
        <v>20002.5</v>
      </c>
      <c r="FK219" s="4">
        <f>PARAMETRELER!$D$6</f>
        <v>20002.5</v>
      </c>
      <c r="FL219" s="4">
        <f t="shared" si="700"/>
        <v>0</v>
      </c>
      <c r="FM219" s="4">
        <f>IF(FA219&lt;=PARAMETRELER!$D$6,0,FL219*0.00759)</f>
        <v>0</v>
      </c>
      <c r="FN219" s="20">
        <f t="shared" si="634"/>
        <v>17002.125</v>
      </c>
      <c r="FO219" s="21">
        <f t="shared" si="635"/>
        <v>4100.5124999999998</v>
      </c>
      <c r="FP219" s="21">
        <f t="shared" si="636"/>
        <v>400.05</v>
      </c>
      <c r="FQ219" s="22">
        <f t="shared" si="637"/>
        <v>24503.0625</v>
      </c>
      <c r="FR219" s="44">
        <f t="shared" si="638"/>
        <v>1000.125</v>
      </c>
      <c r="FS219" s="45">
        <f t="shared" si="639"/>
        <v>23502.9375</v>
      </c>
      <c r="FU219" s="3">
        <v>217</v>
      </c>
      <c r="FV219" s="3" t="str">
        <f t="shared" si="640"/>
        <v xml:space="preserve"> AD SOYAD 217</v>
      </c>
      <c r="FW219" s="4">
        <f t="shared" si="701"/>
        <v>20002.5</v>
      </c>
      <c r="FX219" s="4">
        <f>PARAMETRELER!$D$4</f>
        <v>150018.75</v>
      </c>
      <c r="FY219" s="4">
        <f t="shared" si="702"/>
        <v>2800.3500000000004</v>
      </c>
      <c r="FZ219" s="4">
        <f t="shared" si="703"/>
        <v>200.02500000000001</v>
      </c>
      <c r="GA219" s="4">
        <f t="shared" si="704"/>
        <v>17002.125</v>
      </c>
      <c r="GB219" s="4" cm="1">
        <f t="array" ref="GB219">SUMPRODUCT(--(SUM(G219,AC219,AY219,BU219,CQ219,DM219,EI219,FE219,GA219)&gt;PARAMETRELER!$D$21:$D$24), (SUM(G219,AC219,AY219,BU219,CQ219,DM219,EI219,FE219,GA219)-PARAMETRELER!$D$21:$D$24), {0.15;0.05;0.07;0.08})-SUM($H$2,H219,AD219,AZ219,BV219,CR219,DN219,EJ219,FF219)</f>
        <v>3400.4249999999993</v>
      </c>
      <c r="GC219" s="4">
        <f>PARAMETRELER!$D$16</f>
        <v>3400.4249999999993</v>
      </c>
      <c r="GD219" s="4">
        <f t="shared" si="705"/>
        <v>153019.125</v>
      </c>
      <c r="GE219" s="4">
        <f t="shared" si="706"/>
        <v>136017</v>
      </c>
      <c r="GF219" s="4">
        <f t="shared" si="707"/>
        <v>20002.5</v>
      </c>
      <c r="GG219" s="4">
        <f>PARAMETRELER!$D$6</f>
        <v>20002.5</v>
      </c>
      <c r="GH219" s="4">
        <f t="shared" si="708"/>
        <v>0</v>
      </c>
      <c r="GI219" s="4">
        <f>IF(FW219&lt;=PARAMETRELER!$D$6,0,GH219*0.00759)</f>
        <v>0</v>
      </c>
      <c r="GJ219" s="20">
        <f t="shared" si="641"/>
        <v>17002.125</v>
      </c>
      <c r="GK219" s="21">
        <f t="shared" si="642"/>
        <v>4100.5124999999998</v>
      </c>
      <c r="GL219" s="21">
        <f t="shared" si="643"/>
        <v>400.05</v>
      </c>
      <c r="GM219" s="22">
        <f t="shared" si="644"/>
        <v>24503.0625</v>
      </c>
      <c r="GN219" s="44">
        <f t="shared" si="645"/>
        <v>1000.125</v>
      </c>
      <c r="GO219" s="45">
        <f t="shared" si="646"/>
        <v>23502.9375</v>
      </c>
      <c r="GQ219" s="3">
        <v>217</v>
      </c>
      <c r="GR219" s="3" t="str">
        <f t="shared" si="647"/>
        <v xml:space="preserve"> AD SOYAD 217</v>
      </c>
      <c r="GS219" s="4">
        <f t="shared" si="709"/>
        <v>20002.5</v>
      </c>
      <c r="GT219" s="4">
        <f>PARAMETRELER!$D$4</f>
        <v>150018.75</v>
      </c>
      <c r="GU219" s="4">
        <f t="shared" si="710"/>
        <v>2800.3500000000004</v>
      </c>
      <c r="GV219" s="4">
        <f t="shared" si="711"/>
        <v>200.02500000000001</v>
      </c>
      <c r="GW219" s="4">
        <f t="shared" si="712"/>
        <v>17002.125</v>
      </c>
      <c r="GX219" s="4" cm="1">
        <f t="array" ref="GX219">SUMPRODUCT(--(SUM(G219,AC219,AY219,BU219,CQ219,DM219,EI219,FE219,GA219,GW219)&gt;PARAMETRELER!$D$21:$D$24), (SUM(G219,AC219,AY219,BU219,CQ219,DM219,EI219,FE219,GA219,GW219)-PARAMETRELER!$D$21:$D$24), {0.15;0.05;0.07;0.08})-SUM($H$2,H219,AD219,AZ219,BV219,CR219,DN219,EJ219,FF219,GB219)</f>
        <v>3400.4250000000029</v>
      </c>
      <c r="GY219" s="4">
        <f>PARAMETRELER!$D$17</f>
        <v>3400.4250000000029</v>
      </c>
      <c r="GZ219" s="4">
        <f t="shared" si="713"/>
        <v>170021.25</v>
      </c>
      <c r="HA219" s="4">
        <f t="shared" si="714"/>
        <v>153019.125</v>
      </c>
      <c r="HB219" s="4">
        <f t="shared" si="715"/>
        <v>20002.5</v>
      </c>
      <c r="HC219" s="4">
        <f>PARAMETRELER!$D$6</f>
        <v>20002.5</v>
      </c>
      <c r="HD219" s="4">
        <f t="shared" si="716"/>
        <v>0</v>
      </c>
      <c r="HE219" s="4">
        <f>IF(GS219&lt;=PARAMETRELER!$D$6,0,HD219*0.00759)</f>
        <v>0</v>
      </c>
      <c r="HF219" s="20">
        <f t="shared" si="648"/>
        <v>17002.125</v>
      </c>
      <c r="HG219" s="21">
        <f t="shared" si="649"/>
        <v>4100.5124999999998</v>
      </c>
      <c r="HH219" s="21">
        <f t="shared" si="650"/>
        <v>400.05</v>
      </c>
      <c r="HI219" s="22">
        <f t="shared" si="651"/>
        <v>24503.0625</v>
      </c>
      <c r="HJ219" s="44">
        <f t="shared" si="652"/>
        <v>1000.125</v>
      </c>
      <c r="HK219" s="45">
        <f t="shared" si="653"/>
        <v>23502.9375</v>
      </c>
      <c r="HM219" s="3">
        <v>217</v>
      </c>
      <c r="HN219" s="3" t="str">
        <f t="shared" si="654"/>
        <v xml:space="preserve"> AD SOYAD 217</v>
      </c>
      <c r="HO219" s="4">
        <f t="shared" si="717"/>
        <v>20002.5</v>
      </c>
      <c r="HP219" s="4">
        <f>PARAMETRELER!$D$4</f>
        <v>150018.75</v>
      </c>
      <c r="HQ219" s="4">
        <f t="shared" si="718"/>
        <v>2800.3500000000004</v>
      </c>
      <c r="HR219" s="4">
        <f t="shared" si="719"/>
        <v>200.02500000000001</v>
      </c>
      <c r="HS219" s="4">
        <f t="shared" si="720"/>
        <v>17002.125</v>
      </c>
      <c r="HT219" s="4" cm="1">
        <f t="array" ref="HT219">SUMPRODUCT(--(SUM(G219,AC219,AY219,BU219,CQ219,DM219,EI219,FE219,GA219,GW219,HS219)&gt;PARAMETRELER!$D$21:$D$24), (SUM(G219,AC219,AY219,BU219,CQ219,DM219,EI219,FE219,GA219,GW219,HS219)-PARAMETRELER!$D$21:$D$24), {0.15;0.05;0.07;0.08})-SUM($H$2,H219,AD219,AZ219,BV219,CR219,DN219,EJ219,FF219,GB219,GX219)</f>
        <v>3400.4249999999993</v>
      </c>
      <c r="HU219" s="4">
        <f>PARAMETRELER!$D$18</f>
        <v>3400.4249999999993</v>
      </c>
      <c r="HV219" s="4">
        <f t="shared" si="721"/>
        <v>187023.375</v>
      </c>
      <c r="HW219" s="4">
        <f t="shared" si="722"/>
        <v>170021.25</v>
      </c>
      <c r="HX219" s="4">
        <f t="shared" si="723"/>
        <v>20002.5</v>
      </c>
      <c r="HY219" s="4">
        <f>PARAMETRELER!$D$6</f>
        <v>20002.5</v>
      </c>
      <c r="HZ219" s="4">
        <f t="shared" si="724"/>
        <v>0</v>
      </c>
      <c r="IA219" s="4">
        <f>IF(HO219&lt;=PARAMETRELER!$D$6,0,HZ219*0.00759)</f>
        <v>0</v>
      </c>
      <c r="IB219" s="20">
        <f t="shared" si="655"/>
        <v>17002.125</v>
      </c>
      <c r="IC219" s="21">
        <f t="shared" si="656"/>
        <v>4100.5124999999998</v>
      </c>
      <c r="ID219" s="21">
        <f t="shared" si="657"/>
        <v>400.05</v>
      </c>
      <c r="IE219" s="22">
        <f t="shared" si="658"/>
        <v>24503.0625</v>
      </c>
      <c r="IF219" s="44">
        <f t="shared" si="659"/>
        <v>1000.125</v>
      </c>
      <c r="IG219" s="45">
        <f t="shared" si="660"/>
        <v>23502.9375</v>
      </c>
      <c r="II219" s="3">
        <v>217</v>
      </c>
      <c r="IJ219" s="3" t="str">
        <f t="shared" si="661"/>
        <v xml:space="preserve"> AD SOYAD 217</v>
      </c>
      <c r="IK219" s="4">
        <f t="shared" si="725"/>
        <v>20002.5</v>
      </c>
      <c r="IL219" s="4">
        <f>PARAMETRELER!$D$4</f>
        <v>150018.75</v>
      </c>
      <c r="IM219" s="4">
        <f t="shared" si="726"/>
        <v>2800.3500000000004</v>
      </c>
      <c r="IN219" s="4">
        <f t="shared" si="727"/>
        <v>200.02500000000001</v>
      </c>
      <c r="IO219" s="4">
        <f t="shared" si="728"/>
        <v>17002.125</v>
      </c>
      <c r="IP219" s="4" cm="1">
        <f t="array" ref="IP219">SUMPRODUCT(--(SUM(G219,AC219,AY219,BU219,CQ219,DM219,EI219,FE219,GA219,GW219,HS219,IO219)&gt;PARAMETRELER!$D$21:$D$24), (SUM(G219,AC219,AY219,BU219,CQ219,DM219,EI219,FE219,GA219,GW219,HS219,IO219)-PARAMETRELER!$D$21:$D$24), {0.15;0.05;0.07;0.08})-SUM($H$2,H219,AD219,AZ219,BV219,CR219,DN219,EJ219,FF219,GB219,GX219,HT219)</f>
        <v>3400.4249999999993</v>
      </c>
      <c r="IQ219" s="4">
        <f>PARAMETRELER!$D$19</f>
        <v>3400.4249999999993</v>
      </c>
      <c r="IR219" s="4">
        <f t="shared" si="729"/>
        <v>204025.5</v>
      </c>
      <c r="IS219" s="4">
        <f t="shared" si="730"/>
        <v>187023.375</v>
      </c>
      <c r="IT219" s="4">
        <f t="shared" si="731"/>
        <v>20002.5</v>
      </c>
      <c r="IU219" s="4">
        <f>PARAMETRELER!$D$6</f>
        <v>20002.5</v>
      </c>
      <c r="IV219" s="4">
        <f t="shared" si="732"/>
        <v>0</v>
      </c>
      <c r="IW219" s="4">
        <f>IF(IK219&lt;=PARAMETRELER!$D$6,0,IV219*0.00759)</f>
        <v>0</v>
      </c>
      <c r="IX219" s="20">
        <f t="shared" si="662"/>
        <v>17002.125</v>
      </c>
      <c r="IY219" s="21">
        <f t="shared" si="663"/>
        <v>4100.5124999999998</v>
      </c>
      <c r="IZ219" s="21">
        <f t="shared" si="664"/>
        <v>400.05</v>
      </c>
      <c r="JA219" s="22">
        <f t="shared" si="665"/>
        <v>24503.0625</v>
      </c>
      <c r="JB219" s="44">
        <f t="shared" si="666"/>
        <v>1000.125</v>
      </c>
      <c r="JC219" s="45">
        <f t="shared" si="667"/>
        <v>23502.9375</v>
      </c>
    </row>
    <row r="220" spans="1:263" ht="15.6" x14ac:dyDescent="0.3">
      <c r="A220" s="2">
        <v>218</v>
      </c>
      <c r="B220" s="2" t="str">
        <f>'YILLIK MALİYET RAPORU'!B220</f>
        <v xml:space="preserve"> AD SOYAD 218</v>
      </c>
      <c r="C220" s="7">
        <f>'YILLIK MALİYET RAPORU'!C220</f>
        <v>20002.5</v>
      </c>
      <c r="D220" s="11">
        <f>PARAMETRELER!$D$4</f>
        <v>150018.75</v>
      </c>
      <c r="E220" s="7">
        <f t="shared" si="668"/>
        <v>2800.3500000000004</v>
      </c>
      <c r="F220" s="7">
        <f t="shared" si="669"/>
        <v>200.02500000000001</v>
      </c>
      <c r="G220" s="7">
        <f t="shared" si="670"/>
        <v>17002.125</v>
      </c>
      <c r="H220" s="7" cm="1">
        <f t="array" ref="H220">SUMPRODUCT(--(SUM(G220:G220)&gt;PARAMETRELER!$D$21:$D$24), (SUM(G220:G220)-PARAMETRELER!$D$21:$D$24), {0.15;0.05;0.07;0.08})-SUM($H$2:$H$2)</f>
        <v>2550.3187499999999</v>
      </c>
      <c r="I220" s="7">
        <f>PARAMETRELER!$D$8</f>
        <v>2550.3187499999999</v>
      </c>
      <c r="J220" s="7">
        <f t="shared" si="556"/>
        <v>17002.125</v>
      </c>
      <c r="K220" s="7">
        <v>0</v>
      </c>
      <c r="L220" s="7">
        <f t="shared" si="671"/>
        <v>20002.5</v>
      </c>
      <c r="M220" s="5">
        <f>PARAMETRELER!$D$6</f>
        <v>20002.5</v>
      </c>
      <c r="N220" s="7">
        <f t="shared" si="679"/>
        <v>0</v>
      </c>
      <c r="O220" s="7">
        <f>IF(C220&lt;=PARAMETRELER!$D$6,0,N220*0.00759)</f>
        <v>0</v>
      </c>
      <c r="P220" s="20">
        <f t="shared" si="672"/>
        <v>17002.125</v>
      </c>
      <c r="Q220" s="21">
        <f t="shared" si="673"/>
        <v>4100.5124999999998</v>
      </c>
      <c r="R220" s="21">
        <f t="shared" si="674"/>
        <v>400.05</v>
      </c>
      <c r="S220" s="20">
        <f t="shared" si="675"/>
        <v>24503.0625</v>
      </c>
      <c r="T220" s="44">
        <f t="shared" si="676"/>
        <v>1000.125</v>
      </c>
      <c r="U220" s="45">
        <f t="shared" si="557"/>
        <v>23502.9375</v>
      </c>
      <c r="W220" s="2">
        <v>218</v>
      </c>
      <c r="X220" s="2" t="str">
        <f t="shared" si="677"/>
        <v xml:space="preserve"> AD SOYAD 218</v>
      </c>
      <c r="Y220" s="7">
        <f t="shared" si="678"/>
        <v>20002.5</v>
      </c>
      <c r="Z220" s="11">
        <f>PARAMETRELER!$D$4</f>
        <v>150018.75</v>
      </c>
      <c r="AA220" s="7">
        <f t="shared" si="558"/>
        <v>2800.3500000000004</v>
      </c>
      <c r="AB220" s="7">
        <f t="shared" si="559"/>
        <v>200.02500000000001</v>
      </c>
      <c r="AC220" s="7">
        <f t="shared" si="560"/>
        <v>17002.125</v>
      </c>
      <c r="AD220" s="7" cm="1">
        <f t="array" ref="AD220">SUMPRODUCT(--(SUM(G220,AC220)&gt;PARAMETRELER!$D$21:$D$24), (SUM(G220,AC220)-PARAMETRELER!$D$21:$D$24), {0.15;0.05;0.07;0.08})-SUM($H$2,H220)</f>
        <v>2550.3187499999999</v>
      </c>
      <c r="AE220" s="7">
        <f>PARAMETRELER!$D$9</f>
        <v>2550.3187499999999</v>
      </c>
      <c r="AF220" s="7">
        <f t="shared" si="561"/>
        <v>34004.25</v>
      </c>
      <c r="AG220" s="7">
        <f t="shared" si="562"/>
        <v>17002.125</v>
      </c>
      <c r="AH220" s="7">
        <f t="shared" si="563"/>
        <v>20002.5</v>
      </c>
      <c r="AI220" s="5">
        <f>PARAMETRELER!$D$6</f>
        <v>20002.5</v>
      </c>
      <c r="AJ220" s="7">
        <f t="shared" si="680"/>
        <v>0</v>
      </c>
      <c r="AK220" s="7">
        <f>IF(Y220&lt;=PARAMETRELER!$D$6,0,AJ220*0.00759)</f>
        <v>0</v>
      </c>
      <c r="AL220" s="20">
        <f t="shared" si="564"/>
        <v>17002.125</v>
      </c>
      <c r="AM220" s="21">
        <f t="shared" si="565"/>
        <v>4100.5124999999998</v>
      </c>
      <c r="AN220" s="21">
        <f t="shared" si="566"/>
        <v>400.05</v>
      </c>
      <c r="AO220" s="20">
        <f t="shared" si="567"/>
        <v>24503.0625</v>
      </c>
      <c r="AP220" s="44">
        <f t="shared" si="568"/>
        <v>1000.125</v>
      </c>
      <c r="AQ220" s="45">
        <f t="shared" si="569"/>
        <v>23502.9375</v>
      </c>
      <c r="AS220" s="2">
        <v>218</v>
      </c>
      <c r="AT220" s="2" t="str">
        <f t="shared" si="570"/>
        <v xml:space="preserve"> AD SOYAD 218</v>
      </c>
      <c r="AU220" s="7">
        <f t="shared" si="571"/>
        <v>20002.5</v>
      </c>
      <c r="AV220" s="11">
        <f>PARAMETRELER!$D$4</f>
        <v>150018.75</v>
      </c>
      <c r="AW220" s="7">
        <f t="shared" si="572"/>
        <v>2800.3500000000004</v>
      </c>
      <c r="AX220" s="7">
        <f t="shared" si="573"/>
        <v>200.02500000000001</v>
      </c>
      <c r="AY220" s="7">
        <f t="shared" si="574"/>
        <v>17002.125</v>
      </c>
      <c r="AZ220" s="7" cm="1">
        <f t="array" ref="AZ220">SUMPRODUCT(--(SUM(G220,AC220,AY220)&gt;PARAMETRELER!$D$21:$D$24), (SUM(G220,AC220,AY220)-PARAMETRELER!$D$21:$D$24), {0.15;0.05;0.07;0.08})-SUM($H$2,H220,AD220)</f>
        <v>2550.3187499999995</v>
      </c>
      <c r="BA220" s="7">
        <f>PARAMETRELER!$D$10</f>
        <v>2550.3187499999995</v>
      </c>
      <c r="BB220" s="7">
        <f t="shared" si="575"/>
        <v>51006.375</v>
      </c>
      <c r="BC220" s="7">
        <f t="shared" si="576"/>
        <v>34004.25</v>
      </c>
      <c r="BD220" s="7">
        <f t="shared" si="577"/>
        <v>20002.5</v>
      </c>
      <c r="BE220" s="5">
        <f>PARAMETRELER!$D$6</f>
        <v>20002.5</v>
      </c>
      <c r="BF220" s="7">
        <f t="shared" si="681"/>
        <v>0</v>
      </c>
      <c r="BG220" s="7">
        <f>IF(AU220&lt;=PARAMETRELER!$D$6,0,BF220*0.00759)</f>
        <v>0</v>
      </c>
      <c r="BH220" s="20">
        <f t="shared" si="578"/>
        <v>17002.125</v>
      </c>
      <c r="BI220" s="21">
        <f t="shared" si="579"/>
        <v>4100.5124999999998</v>
      </c>
      <c r="BJ220" s="21">
        <f t="shared" si="580"/>
        <v>400.05</v>
      </c>
      <c r="BK220" s="20">
        <f t="shared" si="581"/>
        <v>24503.0625</v>
      </c>
      <c r="BL220" s="44">
        <f t="shared" si="582"/>
        <v>1000.125</v>
      </c>
      <c r="BM220" s="45">
        <f t="shared" si="583"/>
        <v>23502.9375</v>
      </c>
      <c r="BO220" s="2">
        <v>218</v>
      </c>
      <c r="BP220" s="2" t="str">
        <f t="shared" si="584"/>
        <v xml:space="preserve"> AD SOYAD 218</v>
      </c>
      <c r="BQ220" s="7">
        <f t="shared" si="585"/>
        <v>20002.5</v>
      </c>
      <c r="BR220" s="11">
        <f>PARAMETRELER!$D$4</f>
        <v>150018.75</v>
      </c>
      <c r="BS220" s="7">
        <f t="shared" si="586"/>
        <v>2800.3500000000004</v>
      </c>
      <c r="BT220" s="7">
        <f t="shared" si="587"/>
        <v>200.02500000000001</v>
      </c>
      <c r="BU220" s="7">
        <f t="shared" si="588"/>
        <v>17002.125</v>
      </c>
      <c r="BV220" s="7" cm="1">
        <f t="array" ref="BV220">SUMPRODUCT(--(SUM(G220,AC220,AY220,BU220)&gt;PARAMETRELER!$D$21:$D$24), (SUM(G220,AC220,AY220,BU220)-PARAMETRELER!$D$21:$D$24), {0.15;0.05;0.07;0.08})-SUM($H$2,H220,AD220,AZ220)</f>
        <v>2550.3187500000004</v>
      </c>
      <c r="BW220" s="7">
        <f>PARAMETRELER!$D$11</f>
        <v>2550.3187500000004</v>
      </c>
      <c r="BX220" s="7">
        <f t="shared" si="589"/>
        <v>68008.5</v>
      </c>
      <c r="BY220" s="7">
        <f t="shared" si="590"/>
        <v>51006.375</v>
      </c>
      <c r="BZ220" s="7">
        <f t="shared" si="591"/>
        <v>20002.5</v>
      </c>
      <c r="CA220" s="5">
        <f>PARAMETRELER!$D$6</f>
        <v>20002.5</v>
      </c>
      <c r="CB220" s="7">
        <f t="shared" si="682"/>
        <v>0</v>
      </c>
      <c r="CC220" s="7">
        <f>IF(BQ220&lt;=PARAMETRELER!$D$6,0,CB220*0.00759)</f>
        <v>0</v>
      </c>
      <c r="CD220" s="20">
        <f t="shared" si="592"/>
        <v>17002.125</v>
      </c>
      <c r="CE220" s="21">
        <f t="shared" si="593"/>
        <v>4100.5124999999998</v>
      </c>
      <c r="CF220" s="21">
        <f t="shared" si="594"/>
        <v>400.05</v>
      </c>
      <c r="CG220" s="20">
        <f t="shared" si="595"/>
        <v>24503.0625</v>
      </c>
      <c r="CH220" s="44">
        <f t="shared" si="596"/>
        <v>1000.125</v>
      </c>
      <c r="CI220" s="45">
        <f t="shared" si="597"/>
        <v>23502.9375</v>
      </c>
      <c r="CK220" s="2">
        <v>218</v>
      </c>
      <c r="CL220" s="2" t="str">
        <f t="shared" si="598"/>
        <v xml:space="preserve"> AD SOYAD 218</v>
      </c>
      <c r="CM220" s="7">
        <f t="shared" si="599"/>
        <v>20002.5</v>
      </c>
      <c r="CN220" s="11">
        <f>PARAMETRELER!$D$4</f>
        <v>150018.75</v>
      </c>
      <c r="CO220" s="7">
        <f t="shared" si="600"/>
        <v>2800.3500000000004</v>
      </c>
      <c r="CP220" s="7">
        <f t="shared" si="601"/>
        <v>200.02500000000001</v>
      </c>
      <c r="CQ220" s="7">
        <f t="shared" si="602"/>
        <v>17002.125</v>
      </c>
      <c r="CR220" s="7" cm="1">
        <f t="array" ref="CR220">SUMPRODUCT(--(SUM(G220,AC220,AY220,BU220,CQ220)&gt;PARAMETRELER!$D$21:$D$24), (SUM(G220,AC220,AY220,BU220,CQ220)-PARAMETRELER!$D$21:$D$24), {0.15;0.05;0.07;0.08})-SUM($H$2,H220,AD220,AZ220,BV220)</f>
        <v>2550.3187500000004</v>
      </c>
      <c r="CS220" s="7">
        <f>PARAMETRELER!$D$12</f>
        <v>2550.3187500000004</v>
      </c>
      <c r="CT220" s="7">
        <f t="shared" si="603"/>
        <v>85010.625</v>
      </c>
      <c r="CU220" s="7">
        <f t="shared" si="604"/>
        <v>68008.5</v>
      </c>
      <c r="CV220" s="7">
        <f t="shared" si="605"/>
        <v>20002.5</v>
      </c>
      <c r="CW220" s="5">
        <f>PARAMETRELER!$D$6</f>
        <v>20002.5</v>
      </c>
      <c r="CX220" s="7">
        <f t="shared" si="683"/>
        <v>0</v>
      </c>
      <c r="CY220" s="7">
        <f>IF(CM220&lt;=PARAMETRELER!$D$6,0,CX220*0.00759)</f>
        <v>0</v>
      </c>
      <c r="CZ220" s="20">
        <f t="shared" si="606"/>
        <v>17002.125</v>
      </c>
      <c r="DA220" s="21">
        <f t="shared" si="607"/>
        <v>4100.5124999999998</v>
      </c>
      <c r="DB220" s="21">
        <f t="shared" si="608"/>
        <v>400.05</v>
      </c>
      <c r="DC220" s="20">
        <f t="shared" si="609"/>
        <v>24503.0625</v>
      </c>
      <c r="DD220" s="44">
        <f t="shared" si="610"/>
        <v>1000.125</v>
      </c>
      <c r="DE220" s="45">
        <f t="shared" si="611"/>
        <v>23502.9375</v>
      </c>
      <c r="DG220" s="2">
        <v>218</v>
      </c>
      <c r="DH220" s="2" t="str">
        <f t="shared" si="612"/>
        <v xml:space="preserve"> AD SOYAD 218</v>
      </c>
      <c r="DI220" s="7">
        <f t="shared" si="613"/>
        <v>20002.5</v>
      </c>
      <c r="DJ220" s="11">
        <f>PARAMETRELER!$D$4</f>
        <v>150018.75</v>
      </c>
      <c r="DK220" s="7">
        <f t="shared" si="614"/>
        <v>2800.3500000000004</v>
      </c>
      <c r="DL220" s="7">
        <f t="shared" si="615"/>
        <v>200.02500000000001</v>
      </c>
      <c r="DM220" s="7">
        <f t="shared" si="616"/>
        <v>17002.125</v>
      </c>
      <c r="DN220" s="7" cm="1">
        <f t="array" ref="DN220">SUMPRODUCT(--(SUM(G220,AC220,AY220,BU220,CQ220,DM220)&gt;PARAMETRELER!$D$21:$D$24), (SUM(G220,AC220,AY220,BU220,CQ220,DM220)-PARAMETRELER!$D$21:$D$24), {0.15;0.05;0.07;0.08})-SUM($H$2,H220,AD220,AZ220,BV220,CR220)</f>
        <v>2550.3187499999985</v>
      </c>
      <c r="DO220" s="7">
        <f>PARAMETRELER!$D$13</f>
        <v>2550.3187499999985</v>
      </c>
      <c r="DP220" s="7">
        <f t="shared" si="617"/>
        <v>102012.75</v>
      </c>
      <c r="DQ220" s="7">
        <f t="shared" si="618"/>
        <v>85010.625</v>
      </c>
      <c r="DR220" s="7">
        <f t="shared" si="619"/>
        <v>20002.5</v>
      </c>
      <c r="DS220" s="5">
        <f>PARAMETRELER!$D$6</f>
        <v>20002.5</v>
      </c>
      <c r="DT220" s="7">
        <f t="shared" si="684"/>
        <v>0</v>
      </c>
      <c r="DU220" s="7">
        <f>IF(DI220&lt;=PARAMETRELER!$D$6,0,DT220*0.00759)</f>
        <v>0</v>
      </c>
      <c r="DV220" s="20">
        <f t="shared" si="620"/>
        <v>17002.125</v>
      </c>
      <c r="DW220" s="21">
        <f t="shared" si="621"/>
        <v>4100.5124999999998</v>
      </c>
      <c r="DX220" s="21">
        <f t="shared" si="622"/>
        <v>400.05</v>
      </c>
      <c r="DY220" s="20">
        <f t="shared" si="623"/>
        <v>24503.0625</v>
      </c>
      <c r="DZ220" s="44">
        <f t="shared" si="624"/>
        <v>1000.125</v>
      </c>
      <c r="EA220" s="45">
        <f t="shared" si="625"/>
        <v>23502.9375</v>
      </c>
      <c r="EC220" s="2">
        <v>218</v>
      </c>
      <c r="ED220" s="2" t="str">
        <f t="shared" si="626"/>
        <v xml:space="preserve"> AD SOYAD 218</v>
      </c>
      <c r="EE220" s="7">
        <f t="shared" si="685"/>
        <v>20002.5</v>
      </c>
      <c r="EF220" s="11">
        <f>PARAMETRELER!$D$4</f>
        <v>150018.75</v>
      </c>
      <c r="EG220" s="7">
        <f t="shared" si="686"/>
        <v>2800.3500000000004</v>
      </c>
      <c r="EH220" s="7">
        <f t="shared" si="687"/>
        <v>200.02500000000001</v>
      </c>
      <c r="EI220" s="7">
        <f t="shared" si="688"/>
        <v>17002.125</v>
      </c>
      <c r="EJ220" s="7" cm="1">
        <f t="array" ref="EJ220">SUMPRODUCT(--(SUM(G220,AC220,AY220,BU220,CQ220,DM220,EI220)&gt;PARAMETRELER!$D$21:$D$24), (SUM(G220,AC220,AY220,BU220,CQ220,DM220,EI220)-PARAMETRELER!$D$21:$D$24), {0.15;0.05;0.07;0.08})-SUM($H$2,H220,AD220,AZ220,BV220,CR220,DN220)</f>
        <v>3001.0625000000036</v>
      </c>
      <c r="EK220" s="7">
        <f>PARAMETRELER!$D$14</f>
        <v>3001.0625000000036</v>
      </c>
      <c r="EL220" s="7">
        <f t="shared" si="689"/>
        <v>119014.875</v>
      </c>
      <c r="EM220" s="7">
        <f t="shared" si="690"/>
        <v>102012.75</v>
      </c>
      <c r="EN220" s="7">
        <f t="shared" si="691"/>
        <v>20002.5</v>
      </c>
      <c r="EO220" s="5">
        <f>PARAMETRELER!$D$6</f>
        <v>20002.5</v>
      </c>
      <c r="EP220" s="7">
        <f t="shared" si="692"/>
        <v>0</v>
      </c>
      <c r="EQ220" s="7">
        <f>IF(EE220&lt;=PARAMETRELER!$D$6,0,EP220*0.00759)</f>
        <v>0</v>
      </c>
      <c r="ER220" s="20">
        <f t="shared" si="627"/>
        <v>17002.125</v>
      </c>
      <c r="ES220" s="21">
        <f t="shared" si="628"/>
        <v>4100.5124999999998</v>
      </c>
      <c r="ET220" s="21">
        <f t="shared" si="629"/>
        <v>400.05</v>
      </c>
      <c r="EU220" s="20">
        <f t="shared" si="630"/>
        <v>24503.0625</v>
      </c>
      <c r="EV220" s="44">
        <f t="shared" si="631"/>
        <v>1000.125</v>
      </c>
      <c r="EW220" s="45">
        <f t="shared" si="632"/>
        <v>23502.9375</v>
      </c>
      <c r="EY220" s="2">
        <v>218</v>
      </c>
      <c r="EZ220" s="2" t="str">
        <f t="shared" si="633"/>
        <v xml:space="preserve"> AD SOYAD 218</v>
      </c>
      <c r="FA220" s="7">
        <f t="shared" si="693"/>
        <v>20002.5</v>
      </c>
      <c r="FB220" s="11">
        <f>PARAMETRELER!$D$4</f>
        <v>150018.75</v>
      </c>
      <c r="FC220" s="7">
        <f t="shared" si="694"/>
        <v>2800.3500000000004</v>
      </c>
      <c r="FD220" s="7">
        <f t="shared" si="695"/>
        <v>200.02500000000001</v>
      </c>
      <c r="FE220" s="7">
        <f t="shared" si="696"/>
        <v>17002.125</v>
      </c>
      <c r="FF220" s="7" cm="1">
        <f t="array" ref="FF220">SUMPRODUCT(--(SUM(G220,AC220,AY220,BU220,CQ220,DM220,EI220,FE220)&gt;PARAMETRELER!$D$21:$D$24), (SUM(G220,AC220,AY220,BU220,CQ220,DM220,EI220,FE220)-PARAMETRELER!$D$21:$D$24), {0.15;0.05;0.07;0.08})-SUM($H$2,H220,AD220,AZ220,BV220,CR220,DN220,EJ220)</f>
        <v>3400.4249999999956</v>
      </c>
      <c r="FG220" s="7">
        <f>PARAMETRELER!$D$15</f>
        <v>3400.4249999999956</v>
      </c>
      <c r="FH220" s="7">
        <f t="shared" si="697"/>
        <v>136017</v>
      </c>
      <c r="FI220" s="7">
        <f t="shared" si="698"/>
        <v>119014.875</v>
      </c>
      <c r="FJ220" s="7">
        <f t="shared" si="699"/>
        <v>20002.5</v>
      </c>
      <c r="FK220" s="5">
        <f>PARAMETRELER!$D$6</f>
        <v>20002.5</v>
      </c>
      <c r="FL220" s="7">
        <f t="shared" si="700"/>
        <v>0</v>
      </c>
      <c r="FM220" s="7">
        <f>IF(FA220&lt;=PARAMETRELER!$D$6,0,FL220*0.00759)</f>
        <v>0</v>
      </c>
      <c r="FN220" s="20">
        <f t="shared" si="634"/>
        <v>17002.125</v>
      </c>
      <c r="FO220" s="21">
        <f t="shared" si="635"/>
        <v>4100.5124999999998</v>
      </c>
      <c r="FP220" s="21">
        <f t="shared" si="636"/>
        <v>400.05</v>
      </c>
      <c r="FQ220" s="20">
        <f t="shared" si="637"/>
        <v>24503.0625</v>
      </c>
      <c r="FR220" s="44">
        <f t="shared" si="638"/>
        <v>1000.125</v>
      </c>
      <c r="FS220" s="45">
        <f t="shared" si="639"/>
        <v>23502.9375</v>
      </c>
      <c r="FU220" s="2">
        <v>218</v>
      </c>
      <c r="FV220" s="2" t="str">
        <f t="shared" si="640"/>
        <v xml:space="preserve"> AD SOYAD 218</v>
      </c>
      <c r="FW220" s="7">
        <f t="shared" si="701"/>
        <v>20002.5</v>
      </c>
      <c r="FX220" s="11">
        <f>PARAMETRELER!$D$4</f>
        <v>150018.75</v>
      </c>
      <c r="FY220" s="7">
        <f t="shared" si="702"/>
        <v>2800.3500000000004</v>
      </c>
      <c r="FZ220" s="7">
        <f t="shared" si="703"/>
        <v>200.02500000000001</v>
      </c>
      <c r="GA220" s="7">
        <f t="shared" si="704"/>
        <v>17002.125</v>
      </c>
      <c r="GB220" s="7" cm="1">
        <f t="array" ref="GB220">SUMPRODUCT(--(SUM(G220,AC220,AY220,BU220,CQ220,DM220,EI220,FE220,GA220)&gt;PARAMETRELER!$D$21:$D$24), (SUM(G220,AC220,AY220,BU220,CQ220,DM220,EI220,FE220,GA220)-PARAMETRELER!$D$21:$D$24), {0.15;0.05;0.07;0.08})-SUM($H$2,H220,AD220,AZ220,BV220,CR220,DN220,EJ220,FF220)</f>
        <v>3400.4249999999993</v>
      </c>
      <c r="GC220" s="7">
        <f>PARAMETRELER!$D$16</f>
        <v>3400.4249999999993</v>
      </c>
      <c r="GD220" s="7">
        <f t="shared" si="705"/>
        <v>153019.125</v>
      </c>
      <c r="GE220" s="7">
        <f t="shared" si="706"/>
        <v>136017</v>
      </c>
      <c r="GF220" s="7">
        <f t="shared" si="707"/>
        <v>20002.5</v>
      </c>
      <c r="GG220" s="5">
        <f>PARAMETRELER!$D$6</f>
        <v>20002.5</v>
      </c>
      <c r="GH220" s="7">
        <f t="shared" si="708"/>
        <v>0</v>
      </c>
      <c r="GI220" s="7">
        <f>IF(FW220&lt;=PARAMETRELER!$D$6,0,GH220*0.00759)</f>
        <v>0</v>
      </c>
      <c r="GJ220" s="20">
        <f t="shared" si="641"/>
        <v>17002.125</v>
      </c>
      <c r="GK220" s="21">
        <f t="shared" si="642"/>
        <v>4100.5124999999998</v>
      </c>
      <c r="GL220" s="21">
        <f t="shared" si="643"/>
        <v>400.05</v>
      </c>
      <c r="GM220" s="20">
        <f t="shared" si="644"/>
        <v>24503.0625</v>
      </c>
      <c r="GN220" s="44">
        <f t="shared" si="645"/>
        <v>1000.125</v>
      </c>
      <c r="GO220" s="45">
        <f t="shared" si="646"/>
        <v>23502.9375</v>
      </c>
      <c r="GQ220" s="2">
        <v>218</v>
      </c>
      <c r="GR220" s="2" t="str">
        <f t="shared" si="647"/>
        <v xml:space="preserve"> AD SOYAD 218</v>
      </c>
      <c r="GS220" s="7">
        <f t="shared" si="709"/>
        <v>20002.5</v>
      </c>
      <c r="GT220" s="11">
        <f>PARAMETRELER!$D$4</f>
        <v>150018.75</v>
      </c>
      <c r="GU220" s="7">
        <f t="shared" si="710"/>
        <v>2800.3500000000004</v>
      </c>
      <c r="GV220" s="7">
        <f t="shared" si="711"/>
        <v>200.02500000000001</v>
      </c>
      <c r="GW220" s="7">
        <f t="shared" si="712"/>
        <v>17002.125</v>
      </c>
      <c r="GX220" s="7" cm="1">
        <f t="array" ref="GX220">SUMPRODUCT(--(SUM(G220,AC220,AY220,BU220,CQ220,DM220,EI220,FE220,GA220,GW220)&gt;PARAMETRELER!$D$21:$D$24), (SUM(G220,AC220,AY220,BU220,CQ220,DM220,EI220,FE220,GA220,GW220)-PARAMETRELER!$D$21:$D$24), {0.15;0.05;0.07;0.08})-SUM($H$2,H220,AD220,AZ220,BV220,CR220,DN220,EJ220,FF220,GB220)</f>
        <v>3400.4250000000029</v>
      </c>
      <c r="GY220" s="7">
        <f>PARAMETRELER!$D$17</f>
        <v>3400.4250000000029</v>
      </c>
      <c r="GZ220" s="7">
        <f t="shared" si="713"/>
        <v>170021.25</v>
      </c>
      <c r="HA220" s="7">
        <f t="shared" si="714"/>
        <v>153019.125</v>
      </c>
      <c r="HB220" s="7">
        <f t="shared" si="715"/>
        <v>20002.5</v>
      </c>
      <c r="HC220" s="5">
        <f>PARAMETRELER!$D$6</f>
        <v>20002.5</v>
      </c>
      <c r="HD220" s="7">
        <f t="shared" si="716"/>
        <v>0</v>
      </c>
      <c r="HE220" s="7">
        <f>IF(GS220&lt;=PARAMETRELER!$D$6,0,HD220*0.00759)</f>
        <v>0</v>
      </c>
      <c r="HF220" s="20">
        <f t="shared" si="648"/>
        <v>17002.125</v>
      </c>
      <c r="HG220" s="21">
        <f t="shared" si="649"/>
        <v>4100.5124999999998</v>
      </c>
      <c r="HH220" s="21">
        <f t="shared" si="650"/>
        <v>400.05</v>
      </c>
      <c r="HI220" s="20">
        <f t="shared" si="651"/>
        <v>24503.0625</v>
      </c>
      <c r="HJ220" s="44">
        <f t="shared" si="652"/>
        <v>1000.125</v>
      </c>
      <c r="HK220" s="45">
        <f t="shared" si="653"/>
        <v>23502.9375</v>
      </c>
      <c r="HM220" s="2">
        <v>218</v>
      </c>
      <c r="HN220" s="2" t="str">
        <f t="shared" si="654"/>
        <v xml:space="preserve"> AD SOYAD 218</v>
      </c>
      <c r="HO220" s="7">
        <f t="shared" si="717"/>
        <v>20002.5</v>
      </c>
      <c r="HP220" s="11">
        <f>PARAMETRELER!$D$4</f>
        <v>150018.75</v>
      </c>
      <c r="HQ220" s="7">
        <f t="shared" si="718"/>
        <v>2800.3500000000004</v>
      </c>
      <c r="HR220" s="7">
        <f t="shared" si="719"/>
        <v>200.02500000000001</v>
      </c>
      <c r="HS220" s="7">
        <f t="shared" si="720"/>
        <v>17002.125</v>
      </c>
      <c r="HT220" s="7" cm="1">
        <f t="array" ref="HT220">SUMPRODUCT(--(SUM(G220,AC220,AY220,BU220,CQ220,DM220,EI220,FE220,GA220,GW220,HS220)&gt;PARAMETRELER!$D$21:$D$24), (SUM(G220,AC220,AY220,BU220,CQ220,DM220,EI220,FE220,GA220,GW220,HS220)-PARAMETRELER!$D$21:$D$24), {0.15;0.05;0.07;0.08})-SUM($H$2,H220,AD220,AZ220,BV220,CR220,DN220,EJ220,FF220,GB220,GX220)</f>
        <v>3400.4249999999993</v>
      </c>
      <c r="HU220" s="7">
        <f>PARAMETRELER!$D$18</f>
        <v>3400.4249999999993</v>
      </c>
      <c r="HV220" s="7">
        <f t="shared" si="721"/>
        <v>187023.375</v>
      </c>
      <c r="HW220" s="7">
        <f t="shared" si="722"/>
        <v>170021.25</v>
      </c>
      <c r="HX220" s="7">
        <f t="shared" si="723"/>
        <v>20002.5</v>
      </c>
      <c r="HY220" s="5">
        <f>PARAMETRELER!$D$6</f>
        <v>20002.5</v>
      </c>
      <c r="HZ220" s="7">
        <f t="shared" si="724"/>
        <v>0</v>
      </c>
      <c r="IA220" s="7">
        <f>IF(HO220&lt;=PARAMETRELER!$D$6,0,HZ220*0.00759)</f>
        <v>0</v>
      </c>
      <c r="IB220" s="20">
        <f t="shared" si="655"/>
        <v>17002.125</v>
      </c>
      <c r="IC220" s="21">
        <f t="shared" si="656"/>
        <v>4100.5124999999998</v>
      </c>
      <c r="ID220" s="21">
        <f t="shared" si="657"/>
        <v>400.05</v>
      </c>
      <c r="IE220" s="20">
        <f t="shared" si="658"/>
        <v>24503.0625</v>
      </c>
      <c r="IF220" s="44">
        <f t="shared" si="659"/>
        <v>1000.125</v>
      </c>
      <c r="IG220" s="45">
        <f t="shared" si="660"/>
        <v>23502.9375</v>
      </c>
      <c r="II220" s="2">
        <v>218</v>
      </c>
      <c r="IJ220" s="2" t="str">
        <f t="shared" si="661"/>
        <v xml:space="preserve"> AD SOYAD 218</v>
      </c>
      <c r="IK220" s="7">
        <f t="shared" si="725"/>
        <v>20002.5</v>
      </c>
      <c r="IL220" s="11">
        <f>PARAMETRELER!$D$4</f>
        <v>150018.75</v>
      </c>
      <c r="IM220" s="7">
        <f t="shared" si="726"/>
        <v>2800.3500000000004</v>
      </c>
      <c r="IN220" s="7">
        <f t="shared" si="727"/>
        <v>200.02500000000001</v>
      </c>
      <c r="IO220" s="7">
        <f t="shared" si="728"/>
        <v>17002.125</v>
      </c>
      <c r="IP220" s="7" cm="1">
        <f t="array" ref="IP220">SUMPRODUCT(--(SUM(G220,AC220,AY220,BU220,CQ220,DM220,EI220,FE220,GA220,GW220,HS220,IO220)&gt;PARAMETRELER!$D$21:$D$24), (SUM(G220,AC220,AY220,BU220,CQ220,DM220,EI220,FE220,GA220,GW220,HS220,IO220)-PARAMETRELER!$D$21:$D$24), {0.15;0.05;0.07;0.08})-SUM($H$2,H220,AD220,AZ220,BV220,CR220,DN220,EJ220,FF220,GB220,GX220,HT220)</f>
        <v>3400.4249999999993</v>
      </c>
      <c r="IQ220" s="7">
        <f>PARAMETRELER!$D$19</f>
        <v>3400.4249999999993</v>
      </c>
      <c r="IR220" s="7">
        <f t="shared" si="729"/>
        <v>204025.5</v>
      </c>
      <c r="IS220" s="7">
        <f t="shared" si="730"/>
        <v>187023.375</v>
      </c>
      <c r="IT220" s="7">
        <f t="shared" si="731"/>
        <v>20002.5</v>
      </c>
      <c r="IU220" s="5">
        <f>PARAMETRELER!$D$6</f>
        <v>20002.5</v>
      </c>
      <c r="IV220" s="7">
        <f t="shared" si="732"/>
        <v>0</v>
      </c>
      <c r="IW220" s="7">
        <f>IF(IK220&lt;=PARAMETRELER!$D$6,0,IV220*0.00759)</f>
        <v>0</v>
      </c>
      <c r="IX220" s="20">
        <f t="shared" si="662"/>
        <v>17002.125</v>
      </c>
      <c r="IY220" s="21">
        <f t="shared" si="663"/>
        <v>4100.5124999999998</v>
      </c>
      <c r="IZ220" s="21">
        <f t="shared" si="664"/>
        <v>400.05</v>
      </c>
      <c r="JA220" s="20">
        <f t="shared" si="665"/>
        <v>24503.0625</v>
      </c>
      <c r="JB220" s="44">
        <f t="shared" si="666"/>
        <v>1000.125</v>
      </c>
      <c r="JC220" s="45">
        <f t="shared" si="667"/>
        <v>23502.9375</v>
      </c>
    </row>
    <row r="221" spans="1:263" ht="15.6" x14ac:dyDescent="0.3">
      <c r="A221" s="3">
        <v>219</v>
      </c>
      <c r="B221" s="3" t="str">
        <f>'YILLIK MALİYET RAPORU'!B221</f>
        <v xml:space="preserve"> AD SOYAD 219</v>
      </c>
      <c r="C221" s="4">
        <f>'YILLIK MALİYET RAPORU'!C221</f>
        <v>20002.5</v>
      </c>
      <c r="D221" s="4">
        <f>PARAMETRELER!$D$4</f>
        <v>150018.75</v>
      </c>
      <c r="E221" s="4">
        <f t="shared" si="668"/>
        <v>2800.3500000000004</v>
      </c>
      <c r="F221" s="4">
        <f t="shared" si="669"/>
        <v>200.02500000000001</v>
      </c>
      <c r="G221" s="4">
        <f t="shared" si="670"/>
        <v>17002.125</v>
      </c>
      <c r="H221" s="4" cm="1">
        <f t="array" ref="H221">SUMPRODUCT(--(SUM(G221:G221)&gt;PARAMETRELER!$D$21:$D$24), (SUM(G221:G221)-PARAMETRELER!$D$21:$D$24), {0.15;0.05;0.07;0.08})-SUM($H$2:$H$2)</f>
        <v>2550.3187499999999</v>
      </c>
      <c r="I221" s="4">
        <f>PARAMETRELER!$D$8</f>
        <v>2550.3187499999999</v>
      </c>
      <c r="J221" s="4">
        <f t="shared" si="556"/>
        <v>17002.125</v>
      </c>
      <c r="K221" s="4">
        <v>0</v>
      </c>
      <c r="L221" s="4">
        <f t="shared" si="671"/>
        <v>20002.5</v>
      </c>
      <c r="M221" s="4">
        <f>PARAMETRELER!$D$6</f>
        <v>20002.5</v>
      </c>
      <c r="N221" s="4">
        <f t="shared" si="679"/>
        <v>0</v>
      </c>
      <c r="O221" s="4">
        <f>IF(C221&lt;=PARAMETRELER!$D$6,0,N221*0.00759)</f>
        <v>0</v>
      </c>
      <c r="P221" s="20">
        <f t="shared" si="672"/>
        <v>17002.125</v>
      </c>
      <c r="Q221" s="21">
        <f t="shared" si="673"/>
        <v>4100.5124999999998</v>
      </c>
      <c r="R221" s="21">
        <f t="shared" si="674"/>
        <v>400.05</v>
      </c>
      <c r="S221" s="22">
        <f t="shared" si="675"/>
        <v>24503.0625</v>
      </c>
      <c r="T221" s="44">
        <f t="shared" si="676"/>
        <v>1000.125</v>
      </c>
      <c r="U221" s="45">
        <f t="shared" si="557"/>
        <v>23502.9375</v>
      </c>
      <c r="W221" s="3">
        <v>219</v>
      </c>
      <c r="X221" s="3" t="str">
        <f t="shared" si="677"/>
        <v xml:space="preserve"> AD SOYAD 219</v>
      </c>
      <c r="Y221" s="4">
        <f t="shared" si="678"/>
        <v>20002.5</v>
      </c>
      <c r="Z221" s="4">
        <f>PARAMETRELER!$D$4</f>
        <v>150018.75</v>
      </c>
      <c r="AA221" s="4">
        <f t="shared" si="558"/>
        <v>2800.3500000000004</v>
      </c>
      <c r="AB221" s="4">
        <f t="shared" si="559"/>
        <v>200.02500000000001</v>
      </c>
      <c r="AC221" s="4">
        <f t="shared" si="560"/>
        <v>17002.125</v>
      </c>
      <c r="AD221" s="4" cm="1">
        <f t="array" ref="AD221">SUMPRODUCT(--(SUM(G221,AC221)&gt;PARAMETRELER!$D$21:$D$24), (SUM(G221,AC221)-PARAMETRELER!$D$21:$D$24), {0.15;0.05;0.07;0.08})-SUM($H$2,H221)</f>
        <v>2550.3187499999999</v>
      </c>
      <c r="AE221" s="4">
        <f>PARAMETRELER!$D$9</f>
        <v>2550.3187499999999</v>
      </c>
      <c r="AF221" s="4">
        <f t="shared" si="561"/>
        <v>34004.25</v>
      </c>
      <c r="AG221" s="4">
        <f t="shared" si="562"/>
        <v>17002.125</v>
      </c>
      <c r="AH221" s="4">
        <f t="shared" si="563"/>
        <v>20002.5</v>
      </c>
      <c r="AI221" s="4">
        <f>PARAMETRELER!$D$6</f>
        <v>20002.5</v>
      </c>
      <c r="AJ221" s="4">
        <f t="shared" si="680"/>
        <v>0</v>
      </c>
      <c r="AK221" s="4">
        <f>IF(Y221&lt;=PARAMETRELER!$D$6,0,AJ221*0.00759)</f>
        <v>0</v>
      </c>
      <c r="AL221" s="20">
        <f t="shared" si="564"/>
        <v>17002.125</v>
      </c>
      <c r="AM221" s="21">
        <f t="shared" si="565"/>
        <v>4100.5124999999998</v>
      </c>
      <c r="AN221" s="21">
        <f t="shared" si="566"/>
        <v>400.05</v>
      </c>
      <c r="AO221" s="22">
        <f t="shared" si="567"/>
        <v>24503.0625</v>
      </c>
      <c r="AP221" s="44">
        <f t="shared" si="568"/>
        <v>1000.125</v>
      </c>
      <c r="AQ221" s="45">
        <f t="shared" si="569"/>
        <v>23502.9375</v>
      </c>
      <c r="AS221" s="3">
        <v>219</v>
      </c>
      <c r="AT221" s="3" t="str">
        <f t="shared" si="570"/>
        <v xml:space="preserve"> AD SOYAD 219</v>
      </c>
      <c r="AU221" s="4">
        <f t="shared" si="571"/>
        <v>20002.5</v>
      </c>
      <c r="AV221" s="4">
        <f>PARAMETRELER!$D$4</f>
        <v>150018.75</v>
      </c>
      <c r="AW221" s="4">
        <f t="shared" si="572"/>
        <v>2800.3500000000004</v>
      </c>
      <c r="AX221" s="4">
        <f t="shared" si="573"/>
        <v>200.02500000000001</v>
      </c>
      <c r="AY221" s="4">
        <f t="shared" si="574"/>
        <v>17002.125</v>
      </c>
      <c r="AZ221" s="4" cm="1">
        <f t="array" ref="AZ221">SUMPRODUCT(--(SUM(G221,AC221,AY221)&gt;PARAMETRELER!$D$21:$D$24), (SUM(G221,AC221,AY221)-PARAMETRELER!$D$21:$D$24), {0.15;0.05;0.07;0.08})-SUM($H$2,H221,AD221)</f>
        <v>2550.3187499999995</v>
      </c>
      <c r="BA221" s="4">
        <f>PARAMETRELER!$D$10</f>
        <v>2550.3187499999995</v>
      </c>
      <c r="BB221" s="4">
        <f t="shared" si="575"/>
        <v>51006.375</v>
      </c>
      <c r="BC221" s="4">
        <f t="shared" si="576"/>
        <v>34004.25</v>
      </c>
      <c r="BD221" s="4">
        <f t="shared" si="577"/>
        <v>20002.5</v>
      </c>
      <c r="BE221" s="4">
        <f>PARAMETRELER!$D$6</f>
        <v>20002.5</v>
      </c>
      <c r="BF221" s="4">
        <f t="shared" si="681"/>
        <v>0</v>
      </c>
      <c r="BG221" s="4">
        <f>IF(AU221&lt;=PARAMETRELER!$D$6,0,BF221*0.00759)</f>
        <v>0</v>
      </c>
      <c r="BH221" s="20">
        <f t="shared" si="578"/>
        <v>17002.125</v>
      </c>
      <c r="BI221" s="21">
        <f t="shared" si="579"/>
        <v>4100.5124999999998</v>
      </c>
      <c r="BJ221" s="21">
        <f t="shared" si="580"/>
        <v>400.05</v>
      </c>
      <c r="BK221" s="22">
        <f t="shared" si="581"/>
        <v>24503.0625</v>
      </c>
      <c r="BL221" s="44">
        <f t="shared" si="582"/>
        <v>1000.125</v>
      </c>
      <c r="BM221" s="45">
        <f t="shared" si="583"/>
        <v>23502.9375</v>
      </c>
      <c r="BO221" s="3">
        <v>219</v>
      </c>
      <c r="BP221" s="3" t="str">
        <f t="shared" si="584"/>
        <v xml:space="preserve"> AD SOYAD 219</v>
      </c>
      <c r="BQ221" s="4">
        <f t="shared" si="585"/>
        <v>20002.5</v>
      </c>
      <c r="BR221" s="4">
        <f>PARAMETRELER!$D$4</f>
        <v>150018.75</v>
      </c>
      <c r="BS221" s="4">
        <f t="shared" si="586"/>
        <v>2800.3500000000004</v>
      </c>
      <c r="BT221" s="4">
        <f t="shared" si="587"/>
        <v>200.02500000000001</v>
      </c>
      <c r="BU221" s="4">
        <f t="shared" si="588"/>
        <v>17002.125</v>
      </c>
      <c r="BV221" s="4" cm="1">
        <f t="array" ref="BV221">SUMPRODUCT(--(SUM(G221,AC221,AY221,BU221)&gt;PARAMETRELER!$D$21:$D$24), (SUM(G221,AC221,AY221,BU221)-PARAMETRELER!$D$21:$D$24), {0.15;0.05;0.07;0.08})-SUM($H$2,H221,AD221,AZ221)</f>
        <v>2550.3187500000004</v>
      </c>
      <c r="BW221" s="4">
        <f>PARAMETRELER!$D$11</f>
        <v>2550.3187500000004</v>
      </c>
      <c r="BX221" s="4">
        <f t="shared" si="589"/>
        <v>68008.5</v>
      </c>
      <c r="BY221" s="4">
        <f t="shared" si="590"/>
        <v>51006.375</v>
      </c>
      <c r="BZ221" s="4">
        <f t="shared" si="591"/>
        <v>20002.5</v>
      </c>
      <c r="CA221" s="4">
        <f>PARAMETRELER!$D$6</f>
        <v>20002.5</v>
      </c>
      <c r="CB221" s="4">
        <f t="shared" si="682"/>
        <v>0</v>
      </c>
      <c r="CC221" s="4">
        <f>IF(BQ221&lt;=PARAMETRELER!$D$6,0,CB221*0.00759)</f>
        <v>0</v>
      </c>
      <c r="CD221" s="20">
        <f t="shared" si="592"/>
        <v>17002.125</v>
      </c>
      <c r="CE221" s="21">
        <f t="shared" si="593"/>
        <v>4100.5124999999998</v>
      </c>
      <c r="CF221" s="21">
        <f t="shared" si="594"/>
        <v>400.05</v>
      </c>
      <c r="CG221" s="22">
        <f t="shared" si="595"/>
        <v>24503.0625</v>
      </c>
      <c r="CH221" s="44">
        <f t="shared" si="596"/>
        <v>1000.125</v>
      </c>
      <c r="CI221" s="45">
        <f t="shared" si="597"/>
        <v>23502.9375</v>
      </c>
      <c r="CK221" s="3">
        <v>219</v>
      </c>
      <c r="CL221" s="3" t="str">
        <f t="shared" si="598"/>
        <v xml:space="preserve"> AD SOYAD 219</v>
      </c>
      <c r="CM221" s="4">
        <f t="shared" si="599"/>
        <v>20002.5</v>
      </c>
      <c r="CN221" s="4">
        <f>PARAMETRELER!$D$4</f>
        <v>150018.75</v>
      </c>
      <c r="CO221" s="4">
        <f t="shared" si="600"/>
        <v>2800.3500000000004</v>
      </c>
      <c r="CP221" s="4">
        <f t="shared" si="601"/>
        <v>200.02500000000001</v>
      </c>
      <c r="CQ221" s="4">
        <f t="shared" si="602"/>
        <v>17002.125</v>
      </c>
      <c r="CR221" s="4" cm="1">
        <f t="array" ref="CR221">SUMPRODUCT(--(SUM(G221,AC221,AY221,BU221,CQ221)&gt;PARAMETRELER!$D$21:$D$24), (SUM(G221,AC221,AY221,BU221,CQ221)-PARAMETRELER!$D$21:$D$24), {0.15;0.05;0.07;0.08})-SUM($H$2,H221,AD221,AZ221,BV221)</f>
        <v>2550.3187500000004</v>
      </c>
      <c r="CS221" s="4">
        <f>PARAMETRELER!$D$12</f>
        <v>2550.3187500000004</v>
      </c>
      <c r="CT221" s="4">
        <f t="shared" si="603"/>
        <v>85010.625</v>
      </c>
      <c r="CU221" s="4">
        <f t="shared" si="604"/>
        <v>68008.5</v>
      </c>
      <c r="CV221" s="4">
        <f t="shared" si="605"/>
        <v>20002.5</v>
      </c>
      <c r="CW221" s="4">
        <f>PARAMETRELER!$D$6</f>
        <v>20002.5</v>
      </c>
      <c r="CX221" s="4">
        <f t="shared" si="683"/>
        <v>0</v>
      </c>
      <c r="CY221" s="4">
        <f>IF(CM221&lt;=PARAMETRELER!$D$6,0,CX221*0.00759)</f>
        <v>0</v>
      </c>
      <c r="CZ221" s="20">
        <f t="shared" si="606"/>
        <v>17002.125</v>
      </c>
      <c r="DA221" s="21">
        <f t="shared" si="607"/>
        <v>4100.5124999999998</v>
      </c>
      <c r="DB221" s="21">
        <f t="shared" si="608"/>
        <v>400.05</v>
      </c>
      <c r="DC221" s="22">
        <f t="shared" si="609"/>
        <v>24503.0625</v>
      </c>
      <c r="DD221" s="44">
        <f t="shared" si="610"/>
        <v>1000.125</v>
      </c>
      <c r="DE221" s="45">
        <f t="shared" si="611"/>
        <v>23502.9375</v>
      </c>
      <c r="DG221" s="3">
        <v>219</v>
      </c>
      <c r="DH221" s="3" t="str">
        <f t="shared" si="612"/>
        <v xml:space="preserve"> AD SOYAD 219</v>
      </c>
      <c r="DI221" s="4">
        <f t="shared" si="613"/>
        <v>20002.5</v>
      </c>
      <c r="DJ221" s="4">
        <f>PARAMETRELER!$D$4</f>
        <v>150018.75</v>
      </c>
      <c r="DK221" s="4">
        <f t="shared" si="614"/>
        <v>2800.3500000000004</v>
      </c>
      <c r="DL221" s="4">
        <f t="shared" si="615"/>
        <v>200.02500000000001</v>
      </c>
      <c r="DM221" s="4">
        <f t="shared" si="616"/>
        <v>17002.125</v>
      </c>
      <c r="DN221" s="4" cm="1">
        <f t="array" ref="DN221">SUMPRODUCT(--(SUM(G221,AC221,AY221,BU221,CQ221,DM221)&gt;PARAMETRELER!$D$21:$D$24), (SUM(G221,AC221,AY221,BU221,CQ221,DM221)-PARAMETRELER!$D$21:$D$24), {0.15;0.05;0.07;0.08})-SUM($H$2,H221,AD221,AZ221,BV221,CR221)</f>
        <v>2550.3187499999985</v>
      </c>
      <c r="DO221" s="4">
        <f>PARAMETRELER!$D$13</f>
        <v>2550.3187499999985</v>
      </c>
      <c r="DP221" s="4">
        <f t="shared" si="617"/>
        <v>102012.75</v>
      </c>
      <c r="DQ221" s="4">
        <f t="shared" si="618"/>
        <v>85010.625</v>
      </c>
      <c r="DR221" s="4">
        <f t="shared" si="619"/>
        <v>20002.5</v>
      </c>
      <c r="DS221" s="4">
        <f>PARAMETRELER!$D$6</f>
        <v>20002.5</v>
      </c>
      <c r="DT221" s="4">
        <f t="shared" si="684"/>
        <v>0</v>
      </c>
      <c r="DU221" s="4">
        <f>IF(DI221&lt;=PARAMETRELER!$D$6,0,DT221*0.00759)</f>
        <v>0</v>
      </c>
      <c r="DV221" s="20">
        <f t="shared" si="620"/>
        <v>17002.125</v>
      </c>
      <c r="DW221" s="21">
        <f t="shared" si="621"/>
        <v>4100.5124999999998</v>
      </c>
      <c r="DX221" s="21">
        <f t="shared" si="622"/>
        <v>400.05</v>
      </c>
      <c r="DY221" s="22">
        <f t="shared" si="623"/>
        <v>24503.0625</v>
      </c>
      <c r="DZ221" s="44">
        <f t="shared" si="624"/>
        <v>1000.125</v>
      </c>
      <c r="EA221" s="45">
        <f t="shared" si="625"/>
        <v>23502.9375</v>
      </c>
      <c r="EC221" s="3">
        <v>219</v>
      </c>
      <c r="ED221" s="3" t="str">
        <f t="shared" si="626"/>
        <v xml:space="preserve"> AD SOYAD 219</v>
      </c>
      <c r="EE221" s="4">
        <f t="shared" si="685"/>
        <v>20002.5</v>
      </c>
      <c r="EF221" s="4">
        <f>PARAMETRELER!$D$4</f>
        <v>150018.75</v>
      </c>
      <c r="EG221" s="4">
        <f t="shared" si="686"/>
        <v>2800.3500000000004</v>
      </c>
      <c r="EH221" s="4">
        <f t="shared" si="687"/>
        <v>200.02500000000001</v>
      </c>
      <c r="EI221" s="4">
        <f t="shared" si="688"/>
        <v>17002.125</v>
      </c>
      <c r="EJ221" s="4" cm="1">
        <f t="array" ref="EJ221">SUMPRODUCT(--(SUM(G221,AC221,AY221,BU221,CQ221,DM221,EI221)&gt;PARAMETRELER!$D$21:$D$24), (SUM(G221,AC221,AY221,BU221,CQ221,DM221,EI221)-PARAMETRELER!$D$21:$D$24), {0.15;0.05;0.07;0.08})-SUM($H$2,H221,AD221,AZ221,BV221,CR221,DN221)</f>
        <v>3001.0625000000036</v>
      </c>
      <c r="EK221" s="4">
        <f>PARAMETRELER!$D$14</f>
        <v>3001.0625000000036</v>
      </c>
      <c r="EL221" s="4">
        <f t="shared" si="689"/>
        <v>119014.875</v>
      </c>
      <c r="EM221" s="4">
        <f t="shared" si="690"/>
        <v>102012.75</v>
      </c>
      <c r="EN221" s="4">
        <f t="shared" si="691"/>
        <v>20002.5</v>
      </c>
      <c r="EO221" s="4">
        <f>PARAMETRELER!$D$6</f>
        <v>20002.5</v>
      </c>
      <c r="EP221" s="4">
        <f t="shared" si="692"/>
        <v>0</v>
      </c>
      <c r="EQ221" s="4">
        <f>IF(EE221&lt;=PARAMETRELER!$D$6,0,EP221*0.00759)</f>
        <v>0</v>
      </c>
      <c r="ER221" s="20">
        <f t="shared" si="627"/>
        <v>17002.125</v>
      </c>
      <c r="ES221" s="21">
        <f t="shared" si="628"/>
        <v>4100.5124999999998</v>
      </c>
      <c r="ET221" s="21">
        <f t="shared" si="629"/>
        <v>400.05</v>
      </c>
      <c r="EU221" s="22">
        <f t="shared" si="630"/>
        <v>24503.0625</v>
      </c>
      <c r="EV221" s="44">
        <f t="shared" si="631"/>
        <v>1000.125</v>
      </c>
      <c r="EW221" s="45">
        <f t="shared" si="632"/>
        <v>23502.9375</v>
      </c>
      <c r="EY221" s="3">
        <v>219</v>
      </c>
      <c r="EZ221" s="3" t="str">
        <f t="shared" si="633"/>
        <v xml:space="preserve"> AD SOYAD 219</v>
      </c>
      <c r="FA221" s="4">
        <f t="shared" si="693"/>
        <v>20002.5</v>
      </c>
      <c r="FB221" s="4">
        <f>PARAMETRELER!$D$4</f>
        <v>150018.75</v>
      </c>
      <c r="FC221" s="4">
        <f t="shared" si="694"/>
        <v>2800.3500000000004</v>
      </c>
      <c r="FD221" s="4">
        <f t="shared" si="695"/>
        <v>200.02500000000001</v>
      </c>
      <c r="FE221" s="4">
        <f t="shared" si="696"/>
        <v>17002.125</v>
      </c>
      <c r="FF221" s="4" cm="1">
        <f t="array" ref="FF221">SUMPRODUCT(--(SUM(G221,AC221,AY221,BU221,CQ221,DM221,EI221,FE221)&gt;PARAMETRELER!$D$21:$D$24), (SUM(G221,AC221,AY221,BU221,CQ221,DM221,EI221,FE221)-PARAMETRELER!$D$21:$D$24), {0.15;0.05;0.07;0.08})-SUM($H$2,H221,AD221,AZ221,BV221,CR221,DN221,EJ221)</f>
        <v>3400.4249999999956</v>
      </c>
      <c r="FG221" s="4">
        <f>PARAMETRELER!$D$15</f>
        <v>3400.4249999999956</v>
      </c>
      <c r="FH221" s="4">
        <f t="shared" si="697"/>
        <v>136017</v>
      </c>
      <c r="FI221" s="4">
        <f t="shared" si="698"/>
        <v>119014.875</v>
      </c>
      <c r="FJ221" s="4">
        <f t="shared" si="699"/>
        <v>20002.5</v>
      </c>
      <c r="FK221" s="4">
        <f>PARAMETRELER!$D$6</f>
        <v>20002.5</v>
      </c>
      <c r="FL221" s="4">
        <f t="shared" si="700"/>
        <v>0</v>
      </c>
      <c r="FM221" s="4">
        <f>IF(FA221&lt;=PARAMETRELER!$D$6,0,FL221*0.00759)</f>
        <v>0</v>
      </c>
      <c r="FN221" s="20">
        <f t="shared" si="634"/>
        <v>17002.125</v>
      </c>
      <c r="FO221" s="21">
        <f t="shared" si="635"/>
        <v>4100.5124999999998</v>
      </c>
      <c r="FP221" s="21">
        <f t="shared" si="636"/>
        <v>400.05</v>
      </c>
      <c r="FQ221" s="22">
        <f t="shared" si="637"/>
        <v>24503.0625</v>
      </c>
      <c r="FR221" s="44">
        <f t="shared" si="638"/>
        <v>1000.125</v>
      </c>
      <c r="FS221" s="45">
        <f t="shared" si="639"/>
        <v>23502.9375</v>
      </c>
      <c r="FU221" s="3">
        <v>219</v>
      </c>
      <c r="FV221" s="3" t="str">
        <f t="shared" si="640"/>
        <v xml:space="preserve"> AD SOYAD 219</v>
      </c>
      <c r="FW221" s="4">
        <f t="shared" si="701"/>
        <v>20002.5</v>
      </c>
      <c r="FX221" s="4">
        <f>PARAMETRELER!$D$4</f>
        <v>150018.75</v>
      </c>
      <c r="FY221" s="4">
        <f t="shared" si="702"/>
        <v>2800.3500000000004</v>
      </c>
      <c r="FZ221" s="4">
        <f t="shared" si="703"/>
        <v>200.02500000000001</v>
      </c>
      <c r="GA221" s="4">
        <f t="shared" si="704"/>
        <v>17002.125</v>
      </c>
      <c r="GB221" s="4" cm="1">
        <f t="array" ref="GB221">SUMPRODUCT(--(SUM(G221,AC221,AY221,BU221,CQ221,DM221,EI221,FE221,GA221)&gt;PARAMETRELER!$D$21:$D$24), (SUM(G221,AC221,AY221,BU221,CQ221,DM221,EI221,FE221,GA221)-PARAMETRELER!$D$21:$D$24), {0.15;0.05;0.07;0.08})-SUM($H$2,H221,AD221,AZ221,BV221,CR221,DN221,EJ221,FF221)</f>
        <v>3400.4249999999993</v>
      </c>
      <c r="GC221" s="4">
        <f>PARAMETRELER!$D$16</f>
        <v>3400.4249999999993</v>
      </c>
      <c r="GD221" s="4">
        <f t="shared" si="705"/>
        <v>153019.125</v>
      </c>
      <c r="GE221" s="4">
        <f t="shared" si="706"/>
        <v>136017</v>
      </c>
      <c r="GF221" s="4">
        <f t="shared" si="707"/>
        <v>20002.5</v>
      </c>
      <c r="GG221" s="4">
        <f>PARAMETRELER!$D$6</f>
        <v>20002.5</v>
      </c>
      <c r="GH221" s="4">
        <f t="shared" si="708"/>
        <v>0</v>
      </c>
      <c r="GI221" s="4">
        <f>IF(FW221&lt;=PARAMETRELER!$D$6,0,GH221*0.00759)</f>
        <v>0</v>
      </c>
      <c r="GJ221" s="20">
        <f t="shared" si="641"/>
        <v>17002.125</v>
      </c>
      <c r="GK221" s="21">
        <f t="shared" si="642"/>
        <v>4100.5124999999998</v>
      </c>
      <c r="GL221" s="21">
        <f t="shared" si="643"/>
        <v>400.05</v>
      </c>
      <c r="GM221" s="22">
        <f t="shared" si="644"/>
        <v>24503.0625</v>
      </c>
      <c r="GN221" s="44">
        <f t="shared" si="645"/>
        <v>1000.125</v>
      </c>
      <c r="GO221" s="45">
        <f t="shared" si="646"/>
        <v>23502.9375</v>
      </c>
      <c r="GQ221" s="3">
        <v>219</v>
      </c>
      <c r="GR221" s="3" t="str">
        <f t="shared" si="647"/>
        <v xml:space="preserve"> AD SOYAD 219</v>
      </c>
      <c r="GS221" s="4">
        <f t="shared" si="709"/>
        <v>20002.5</v>
      </c>
      <c r="GT221" s="4">
        <f>PARAMETRELER!$D$4</f>
        <v>150018.75</v>
      </c>
      <c r="GU221" s="4">
        <f t="shared" si="710"/>
        <v>2800.3500000000004</v>
      </c>
      <c r="GV221" s="4">
        <f t="shared" si="711"/>
        <v>200.02500000000001</v>
      </c>
      <c r="GW221" s="4">
        <f t="shared" si="712"/>
        <v>17002.125</v>
      </c>
      <c r="GX221" s="4" cm="1">
        <f t="array" ref="GX221">SUMPRODUCT(--(SUM(G221,AC221,AY221,BU221,CQ221,DM221,EI221,FE221,GA221,GW221)&gt;PARAMETRELER!$D$21:$D$24), (SUM(G221,AC221,AY221,BU221,CQ221,DM221,EI221,FE221,GA221,GW221)-PARAMETRELER!$D$21:$D$24), {0.15;0.05;0.07;0.08})-SUM($H$2,H221,AD221,AZ221,BV221,CR221,DN221,EJ221,FF221,GB221)</f>
        <v>3400.4250000000029</v>
      </c>
      <c r="GY221" s="4">
        <f>PARAMETRELER!$D$17</f>
        <v>3400.4250000000029</v>
      </c>
      <c r="GZ221" s="4">
        <f t="shared" si="713"/>
        <v>170021.25</v>
      </c>
      <c r="HA221" s="4">
        <f t="shared" si="714"/>
        <v>153019.125</v>
      </c>
      <c r="HB221" s="4">
        <f t="shared" si="715"/>
        <v>20002.5</v>
      </c>
      <c r="HC221" s="4">
        <f>PARAMETRELER!$D$6</f>
        <v>20002.5</v>
      </c>
      <c r="HD221" s="4">
        <f t="shared" si="716"/>
        <v>0</v>
      </c>
      <c r="HE221" s="4">
        <f>IF(GS221&lt;=PARAMETRELER!$D$6,0,HD221*0.00759)</f>
        <v>0</v>
      </c>
      <c r="HF221" s="20">
        <f t="shared" si="648"/>
        <v>17002.125</v>
      </c>
      <c r="HG221" s="21">
        <f t="shared" si="649"/>
        <v>4100.5124999999998</v>
      </c>
      <c r="HH221" s="21">
        <f t="shared" si="650"/>
        <v>400.05</v>
      </c>
      <c r="HI221" s="22">
        <f t="shared" si="651"/>
        <v>24503.0625</v>
      </c>
      <c r="HJ221" s="44">
        <f t="shared" si="652"/>
        <v>1000.125</v>
      </c>
      <c r="HK221" s="45">
        <f t="shared" si="653"/>
        <v>23502.9375</v>
      </c>
      <c r="HM221" s="3">
        <v>219</v>
      </c>
      <c r="HN221" s="3" t="str">
        <f t="shared" si="654"/>
        <v xml:space="preserve"> AD SOYAD 219</v>
      </c>
      <c r="HO221" s="4">
        <f t="shared" si="717"/>
        <v>20002.5</v>
      </c>
      <c r="HP221" s="4">
        <f>PARAMETRELER!$D$4</f>
        <v>150018.75</v>
      </c>
      <c r="HQ221" s="4">
        <f t="shared" si="718"/>
        <v>2800.3500000000004</v>
      </c>
      <c r="HR221" s="4">
        <f t="shared" si="719"/>
        <v>200.02500000000001</v>
      </c>
      <c r="HS221" s="4">
        <f t="shared" si="720"/>
        <v>17002.125</v>
      </c>
      <c r="HT221" s="4" cm="1">
        <f t="array" ref="HT221">SUMPRODUCT(--(SUM(G221,AC221,AY221,BU221,CQ221,DM221,EI221,FE221,GA221,GW221,HS221)&gt;PARAMETRELER!$D$21:$D$24), (SUM(G221,AC221,AY221,BU221,CQ221,DM221,EI221,FE221,GA221,GW221,HS221)-PARAMETRELER!$D$21:$D$24), {0.15;0.05;0.07;0.08})-SUM($H$2,H221,AD221,AZ221,BV221,CR221,DN221,EJ221,FF221,GB221,GX221)</f>
        <v>3400.4249999999993</v>
      </c>
      <c r="HU221" s="4">
        <f>PARAMETRELER!$D$18</f>
        <v>3400.4249999999993</v>
      </c>
      <c r="HV221" s="4">
        <f t="shared" si="721"/>
        <v>187023.375</v>
      </c>
      <c r="HW221" s="4">
        <f t="shared" si="722"/>
        <v>170021.25</v>
      </c>
      <c r="HX221" s="4">
        <f t="shared" si="723"/>
        <v>20002.5</v>
      </c>
      <c r="HY221" s="4">
        <f>PARAMETRELER!$D$6</f>
        <v>20002.5</v>
      </c>
      <c r="HZ221" s="4">
        <f t="shared" si="724"/>
        <v>0</v>
      </c>
      <c r="IA221" s="4">
        <f>IF(HO221&lt;=PARAMETRELER!$D$6,0,HZ221*0.00759)</f>
        <v>0</v>
      </c>
      <c r="IB221" s="20">
        <f t="shared" si="655"/>
        <v>17002.125</v>
      </c>
      <c r="IC221" s="21">
        <f t="shared" si="656"/>
        <v>4100.5124999999998</v>
      </c>
      <c r="ID221" s="21">
        <f t="shared" si="657"/>
        <v>400.05</v>
      </c>
      <c r="IE221" s="22">
        <f t="shared" si="658"/>
        <v>24503.0625</v>
      </c>
      <c r="IF221" s="44">
        <f t="shared" si="659"/>
        <v>1000.125</v>
      </c>
      <c r="IG221" s="45">
        <f t="shared" si="660"/>
        <v>23502.9375</v>
      </c>
      <c r="II221" s="3">
        <v>219</v>
      </c>
      <c r="IJ221" s="3" t="str">
        <f t="shared" si="661"/>
        <v xml:space="preserve"> AD SOYAD 219</v>
      </c>
      <c r="IK221" s="4">
        <f t="shared" si="725"/>
        <v>20002.5</v>
      </c>
      <c r="IL221" s="4">
        <f>PARAMETRELER!$D$4</f>
        <v>150018.75</v>
      </c>
      <c r="IM221" s="4">
        <f t="shared" si="726"/>
        <v>2800.3500000000004</v>
      </c>
      <c r="IN221" s="4">
        <f t="shared" si="727"/>
        <v>200.02500000000001</v>
      </c>
      <c r="IO221" s="4">
        <f t="shared" si="728"/>
        <v>17002.125</v>
      </c>
      <c r="IP221" s="4" cm="1">
        <f t="array" ref="IP221">SUMPRODUCT(--(SUM(G221,AC221,AY221,BU221,CQ221,DM221,EI221,FE221,GA221,GW221,HS221,IO221)&gt;PARAMETRELER!$D$21:$D$24), (SUM(G221,AC221,AY221,BU221,CQ221,DM221,EI221,FE221,GA221,GW221,HS221,IO221)-PARAMETRELER!$D$21:$D$24), {0.15;0.05;0.07;0.08})-SUM($H$2,H221,AD221,AZ221,BV221,CR221,DN221,EJ221,FF221,GB221,GX221,HT221)</f>
        <v>3400.4249999999993</v>
      </c>
      <c r="IQ221" s="4">
        <f>PARAMETRELER!$D$19</f>
        <v>3400.4249999999993</v>
      </c>
      <c r="IR221" s="4">
        <f t="shared" si="729"/>
        <v>204025.5</v>
      </c>
      <c r="IS221" s="4">
        <f t="shared" si="730"/>
        <v>187023.375</v>
      </c>
      <c r="IT221" s="4">
        <f t="shared" si="731"/>
        <v>20002.5</v>
      </c>
      <c r="IU221" s="4">
        <f>PARAMETRELER!$D$6</f>
        <v>20002.5</v>
      </c>
      <c r="IV221" s="4">
        <f t="shared" si="732"/>
        <v>0</v>
      </c>
      <c r="IW221" s="4">
        <f>IF(IK221&lt;=PARAMETRELER!$D$6,0,IV221*0.00759)</f>
        <v>0</v>
      </c>
      <c r="IX221" s="20">
        <f t="shared" si="662"/>
        <v>17002.125</v>
      </c>
      <c r="IY221" s="21">
        <f t="shared" si="663"/>
        <v>4100.5124999999998</v>
      </c>
      <c r="IZ221" s="21">
        <f t="shared" si="664"/>
        <v>400.05</v>
      </c>
      <c r="JA221" s="22">
        <f t="shared" si="665"/>
        <v>24503.0625</v>
      </c>
      <c r="JB221" s="44">
        <f t="shared" si="666"/>
        <v>1000.125</v>
      </c>
      <c r="JC221" s="45">
        <f t="shared" si="667"/>
        <v>23502.9375</v>
      </c>
    </row>
    <row r="222" spans="1:263" ht="15.6" x14ac:dyDescent="0.3">
      <c r="A222" s="2">
        <v>220</v>
      </c>
      <c r="B222" s="2" t="str">
        <f>'YILLIK MALİYET RAPORU'!B222</f>
        <v xml:space="preserve"> AD SOYAD 220</v>
      </c>
      <c r="C222" s="7">
        <f>'YILLIK MALİYET RAPORU'!C222</f>
        <v>20002.5</v>
      </c>
      <c r="D222" s="11">
        <f>PARAMETRELER!$D$4</f>
        <v>150018.75</v>
      </c>
      <c r="E222" s="7">
        <f t="shared" si="668"/>
        <v>2800.3500000000004</v>
      </c>
      <c r="F222" s="7">
        <f t="shared" si="669"/>
        <v>200.02500000000001</v>
      </c>
      <c r="G222" s="7">
        <f t="shared" si="670"/>
        <v>17002.125</v>
      </c>
      <c r="H222" s="7" cm="1">
        <f t="array" ref="H222">SUMPRODUCT(--(SUM(G222:G222)&gt;PARAMETRELER!$D$21:$D$24), (SUM(G222:G222)-PARAMETRELER!$D$21:$D$24), {0.15;0.05;0.07;0.08})-SUM($H$2:$H$2)</f>
        <v>2550.3187499999999</v>
      </c>
      <c r="I222" s="7">
        <f>PARAMETRELER!$D$8</f>
        <v>2550.3187499999999</v>
      </c>
      <c r="J222" s="7">
        <f t="shared" si="556"/>
        <v>17002.125</v>
      </c>
      <c r="K222" s="7">
        <v>0</v>
      </c>
      <c r="L222" s="7">
        <f t="shared" si="671"/>
        <v>20002.5</v>
      </c>
      <c r="M222" s="5">
        <f>PARAMETRELER!$D$6</f>
        <v>20002.5</v>
      </c>
      <c r="N222" s="7">
        <f t="shared" si="679"/>
        <v>0</v>
      </c>
      <c r="O222" s="7">
        <f>IF(C222&lt;=PARAMETRELER!$D$6,0,N222*0.00759)</f>
        <v>0</v>
      </c>
      <c r="P222" s="20">
        <f t="shared" si="672"/>
        <v>17002.125</v>
      </c>
      <c r="Q222" s="21">
        <f t="shared" si="673"/>
        <v>4100.5124999999998</v>
      </c>
      <c r="R222" s="21">
        <f t="shared" si="674"/>
        <v>400.05</v>
      </c>
      <c r="S222" s="20">
        <f t="shared" si="675"/>
        <v>24503.0625</v>
      </c>
      <c r="T222" s="44">
        <f t="shared" si="676"/>
        <v>1000.125</v>
      </c>
      <c r="U222" s="45">
        <f t="shared" si="557"/>
        <v>23502.9375</v>
      </c>
      <c r="W222" s="2">
        <v>220</v>
      </c>
      <c r="X222" s="2" t="str">
        <f t="shared" si="677"/>
        <v xml:space="preserve"> AD SOYAD 220</v>
      </c>
      <c r="Y222" s="7">
        <f t="shared" si="678"/>
        <v>20002.5</v>
      </c>
      <c r="Z222" s="11">
        <f>PARAMETRELER!$D$4</f>
        <v>150018.75</v>
      </c>
      <c r="AA222" s="7">
        <f t="shared" si="558"/>
        <v>2800.3500000000004</v>
      </c>
      <c r="AB222" s="7">
        <f t="shared" si="559"/>
        <v>200.02500000000001</v>
      </c>
      <c r="AC222" s="7">
        <f t="shared" si="560"/>
        <v>17002.125</v>
      </c>
      <c r="AD222" s="7" cm="1">
        <f t="array" ref="AD222">SUMPRODUCT(--(SUM(G222,AC222)&gt;PARAMETRELER!$D$21:$D$24), (SUM(G222,AC222)-PARAMETRELER!$D$21:$D$24), {0.15;0.05;0.07;0.08})-SUM($H$2,H222)</f>
        <v>2550.3187499999999</v>
      </c>
      <c r="AE222" s="7">
        <f>PARAMETRELER!$D$9</f>
        <v>2550.3187499999999</v>
      </c>
      <c r="AF222" s="7">
        <f t="shared" si="561"/>
        <v>34004.25</v>
      </c>
      <c r="AG222" s="7">
        <f t="shared" si="562"/>
        <v>17002.125</v>
      </c>
      <c r="AH222" s="7">
        <f t="shared" si="563"/>
        <v>20002.5</v>
      </c>
      <c r="AI222" s="5">
        <f>PARAMETRELER!$D$6</f>
        <v>20002.5</v>
      </c>
      <c r="AJ222" s="7">
        <f t="shared" si="680"/>
        <v>0</v>
      </c>
      <c r="AK222" s="7">
        <f>IF(Y222&lt;=PARAMETRELER!$D$6,0,AJ222*0.00759)</f>
        <v>0</v>
      </c>
      <c r="AL222" s="20">
        <f t="shared" si="564"/>
        <v>17002.125</v>
      </c>
      <c r="AM222" s="21">
        <f t="shared" si="565"/>
        <v>4100.5124999999998</v>
      </c>
      <c r="AN222" s="21">
        <f t="shared" si="566"/>
        <v>400.05</v>
      </c>
      <c r="AO222" s="20">
        <f t="shared" si="567"/>
        <v>24503.0625</v>
      </c>
      <c r="AP222" s="44">
        <f t="shared" si="568"/>
        <v>1000.125</v>
      </c>
      <c r="AQ222" s="45">
        <f t="shared" si="569"/>
        <v>23502.9375</v>
      </c>
      <c r="AS222" s="2">
        <v>220</v>
      </c>
      <c r="AT222" s="2" t="str">
        <f t="shared" si="570"/>
        <v xml:space="preserve"> AD SOYAD 220</v>
      </c>
      <c r="AU222" s="7">
        <f t="shared" si="571"/>
        <v>20002.5</v>
      </c>
      <c r="AV222" s="11">
        <f>PARAMETRELER!$D$4</f>
        <v>150018.75</v>
      </c>
      <c r="AW222" s="7">
        <f t="shared" si="572"/>
        <v>2800.3500000000004</v>
      </c>
      <c r="AX222" s="7">
        <f t="shared" si="573"/>
        <v>200.02500000000001</v>
      </c>
      <c r="AY222" s="7">
        <f t="shared" si="574"/>
        <v>17002.125</v>
      </c>
      <c r="AZ222" s="7" cm="1">
        <f t="array" ref="AZ222">SUMPRODUCT(--(SUM(G222,AC222,AY222)&gt;PARAMETRELER!$D$21:$D$24), (SUM(G222,AC222,AY222)-PARAMETRELER!$D$21:$D$24), {0.15;0.05;0.07;0.08})-SUM($H$2,H222,AD222)</f>
        <v>2550.3187499999995</v>
      </c>
      <c r="BA222" s="7">
        <f>PARAMETRELER!$D$10</f>
        <v>2550.3187499999995</v>
      </c>
      <c r="BB222" s="7">
        <f t="shared" si="575"/>
        <v>51006.375</v>
      </c>
      <c r="BC222" s="7">
        <f t="shared" si="576"/>
        <v>34004.25</v>
      </c>
      <c r="BD222" s="7">
        <f t="shared" si="577"/>
        <v>20002.5</v>
      </c>
      <c r="BE222" s="5">
        <f>PARAMETRELER!$D$6</f>
        <v>20002.5</v>
      </c>
      <c r="BF222" s="7">
        <f t="shared" si="681"/>
        <v>0</v>
      </c>
      <c r="BG222" s="7">
        <f>IF(AU222&lt;=PARAMETRELER!$D$6,0,BF222*0.00759)</f>
        <v>0</v>
      </c>
      <c r="BH222" s="20">
        <f t="shared" si="578"/>
        <v>17002.125</v>
      </c>
      <c r="BI222" s="21">
        <f t="shared" si="579"/>
        <v>4100.5124999999998</v>
      </c>
      <c r="BJ222" s="21">
        <f t="shared" si="580"/>
        <v>400.05</v>
      </c>
      <c r="BK222" s="20">
        <f t="shared" si="581"/>
        <v>24503.0625</v>
      </c>
      <c r="BL222" s="44">
        <f t="shared" si="582"/>
        <v>1000.125</v>
      </c>
      <c r="BM222" s="45">
        <f t="shared" si="583"/>
        <v>23502.9375</v>
      </c>
      <c r="BO222" s="2">
        <v>220</v>
      </c>
      <c r="BP222" s="2" t="str">
        <f t="shared" si="584"/>
        <v xml:space="preserve"> AD SOYAD 220</v>
      </c>
      <c r="BQ222" s="7">
        <f t="shared" si="585"/>
        <v>20002.5</v>
      </c>
      <c r="BR222" s="11">
        <f>PARAMETRELER!$D$4</f>
        <v>150018.75</v>
      </c>
      <c r="BS222" s="7">
        <f t="shared" si="586"/>
        <v>2800.3500000000004</v>
      </c>
      <c r="BT222" s="7">
        <f t="shared" si="587"/>
        <v>200.02500000000001</v>
      </c>
      <c r="BU222" s="7">
        <f t="shared" si="588"/>
        <v>17002.125</v>
      </c>
      <c r="BV222" s="7" cm="1">
        <f t="array" ref="BV222">SUMPRODUCT(--(SUM(G222,AC222,AY222,BU222)&gt;PARAMETRELER!$D$21:$D$24), (SUM(G222,AC222,AY222,BU222)-PARAMETRELER!$D$21:$D$24), {0.15;0.05;0.07;0.08})-SUM($H$2,H222,AD222,AZ222)</f>
        <v>2550.3187500000004</v>
      </c>
      <c r="BW222" s="7">
        <f>PARAMETRELER!$D$11</f>
        <v>2550.3187500000004</v>
      </c>
      <c r="BX222" s="7">
        <f t="shared" si="589"/>
        <v>68008.5</v>
      </c>
      <c r="BY222" s="7">
        <f t="shared" si="590"/>
        <v>51006.375</v>
      </c>
      <c r="BZ222" s="7">
        <f t="shared" si="591"/>
        <v>20002.5</v>
      </c>
      <c r="CA222" s="5">
        <f>PARAMETRELER!$D$6</f>
        <v>20002.5</v>
      </c>
      <c r="CB222" s="7">
        <f t="shared" si="682"/>
        <v>0</v>
      </c>
      <c r="CC222" s="7">
        <f>IF(BQ222&lt;=PARAMETRELER!$D$6,0,CB222*0.00759)</f>
        <v>0</v>
      </c>
      <c r="CD222" s="20">
        <f t="shared" si="592"/>
        <v>17002.125</v>
      </c>
      <c r="CE222" s="21">
        <f t="shared" si="593"/>
        <v>4100.5124999999998</v>
      </c>
      <c r="CF222" s="21">
        <f t="shared" si="594"/>
        <v>400.05</v>
      </c>
      <c r="CG222" s="20">
        <f t="shared" si="595"/>
        <v>24503.0625</v>
      </c>
      <c r="CH222" s="44">
        <f t="shared" si="596"/>
        <v>1000.125</v>
      </c>
      <c r="CI222" s="45">
        <f t="shared" si="597"/>
        <v>23502.9375</v>
      </c>
      <c r="CK222" s="2">
        <v>220</v>
      </c>
      <c r="CL222" s="2" t="str">
        <f t="shared" si="598"/>
        <v xml:space="preserve"> AD SOYAD 220</v>
      </c>
      <c r="CM222" s="7">
        <f t="shared" si="599"/>
        <v>20002.5</v>
      </c>
      <c r="CN222" s="11">
        <f>PARAMETRELER!$D$4</f>
        <v>150018.75</v>
      </c>
      <c r="CO222" s="7">
        <f t="shared" si="600"/>
        <v>2800.3500000000004</v>
      </c>
      <c r="CP222" s="7">
        <f t="shared" si="601"/>
        <v>200.02500000000001</v>
      </c>
      <c r="CQ222" s="7">
        <f t="shared" si="602"/>
        <v>17002.125</v>
      </c>
      <c r="CR222" s="7" cm="1">
        <f t="array" ref="CR222">SUMPRODUCT(--(SUM(G222,AC222,AY222,BU222,CQ222)&gt;PARAMETRELER!$D$21:$D$24), (SUM(G222,AC222,AY222,BU222,CQ222)-PARAMETRELER!$D$21:$D$24), {0.15;0.05;0.07;0.08})-SUM($H$2,H222,AD222,AZ222,BV222)</f>
        <v>2550.3187500000004</v>
      </c>
      <c r="CS222" s="7">
        <f>PARAMETRELER!$D$12</f>
        <v>2550.3187500000004</v>
      </c>
      <c r="CT222" s="7">
        <f t="shared" si="603"/>
        <v>85010.625</v>
      </c>
      <c r="CU222" s="7">
        <f t="shared" si="604"/>
        <v>68008.5</v>
      </c>
      <c r="CV222" s="7">
        <f t="shared" si="605"/>
        <v>20002.5</v>
      </c>
      <c r="CW222" s="5">
        <f>PARAMETRELER!$D$6</f>
        <v>20002.5</v>
      </c>
      <c r="CX222" s="7">
        <f t="shared" si="683"/>
        <v>0</v>
      </c>
      <c r="CY222" s="7">
        <f>IF(CM222&lt;=PARAMETRELER!$D$6,0,CX222*0.00759)</f>
        <v>0</v>
      </c>
      <c r="CZ222" s="20">
        <f t="shared" si="606"/>
        <v>17002.125</v>
      </c>
      <c r="DA222" s="21">
        <f t="shared" si="607"/>
        <v>4100.5124999999998</v>
      </c>
      <c r="DB222" s="21">
        <f t="shared" si="608"/>
        <v>400.05</v>
      </c>
      <c r="DC222" s="20">
        <f t="shared" si="609"/>
        <v>24503.0625</v>
      </c>
      <c r="DD222" s="44">
        <f t="shared" si="610"/>
        <v>1000.125</v>
      </c>
      <c r="DE222" s="45">
        <f t="shared" si="611"/>
        <v>23502.9375</v>
      </c>
      <c r="DG222" s="2">
        <v>220</v>
      </c>
      <c r="DH222" s="2" t="str">
        <f t="shared" si="612"/>
        <v xml:space="preserve"> AD SOYAD 220</v>
      </c>
      <c r="DI222" s="7">
        <f t="shared" si="613"/>
        <v>20002.5</v>
      </c>
      <c r="DJ222" s="11">
        <f>PARAMETRELER!$D$4</f>
        <v>150018.75</v>
      </c>
      <c r="DK222" s="7">
        <f t="shared" si="614"/>
        <v>2800.3500000000004</v>
      </c>
      <c r="DL222" s="7">
        <f t="shared" si="615"/>
        <v>200.02500000000001</v>
      </c>
      <c r="DM222" s="7">
        <f t="shared" si="616"/>
        <v>17002.125</v>
      </c>
      <c r="DN222" s="7" cm="1">
        <f t="array" ref="DN222">SUMPRODUCT(--(SUM(G222,AC222,AY222,BU222,CQ222,DM222)&gt;PARAMETRELER!$D$21:$D$24), (SUM(G222,AC222,AY222,BU222,CQ222,DM222)-PARAMETRELER!$D$21:$D$24), {0.15;0.05;0.07;0.08})-SUM($H$2,H222,AD222,AZ222,BV222,CR222)</f>
        <v>2550.3187499999985</v>
      </c>
      <c r="DO222" s="7">
        <f>PARAMETRELER!$D$13</f>
        <v>2550.3187499999985</v>
      </c>
      <c r="DP222" s="7">
        <f t="shared" si="617"/>
        <v>102012.75</v>
      </c>
      <c r="DQ222" s="7">
        <f t="shared" si="618"/>
        <v>85010.625</v>
      </c>
      <c r="DR222" s="7">
        <f t="shared" si="619"/>
        <v>20002.5</v>
      </c>
      <c r="DS222" s="5">
        <f>PARAMETRELER!$D$6</f>
        <v>20002.5</v>
      </c>
      <c r="DT222" s="7">
        <f t="shared" si="684"/>
        <v>0</v>
      </c>
      <c r="DU222" s="7">
        <f>IF(DI222&lt;=PARAMETRELER!$D$6,0,DT222*0.00759)</f>
        <v>0</v>
      </c>
      <c r="DV222" s="20">
        <f t="shared" si="620"/>
        <v>17002.125</v>
      </c>
      <c r="DW222" s="21">
        <f t="shared" si="621"/>
        <v>4100.5124999999998</v>
      </c>
      <c r="DX222" s="21">
        <f t="shared" si="622"/>
        <v>400.05</v>
      </c>
      <c r="DY222" s="20">
        <f t="shared" si="623"/>
        <v>24503.0625</v>
      </c>
      <c r="DZ222" s="44">
        <f t="shared" si="624"/>
        <v>1000.125</v>
      </c>
      <c r="EA222" s="45">
        <f t="shared" si="625"/>
        <v>23502.9375</v>
      </c>
      <c r="EC222" s="2">
        <v>220</v>
      </c>
      <c r="ED222" s="2" t="str">
        <f t="shared" si="626"/>
        <v xml:space="preserve"> AD SOYAD 220</v>
      </c>
      <c r="EE222" s="7">
        <f t="shared" si="685"/>
        <v>20002.5</v>
      </c>
      <c r="EF222" s="11">
        <f>PARAMETRELER!$D$4</f>
        <v>150018.75</v>
      </c>
      <c r="EG222" s="7">
        <f t="shared" si="686"/>
        <v>2800.3500000000004</v>
      </c>
      <c r="EH222" s="7">
        <f t="shared" si="687"/>
        <v>200.02500000000001</v>
      </c>
      <c r="EI222" s="7">
        <f t="shared" si="688"/>
        <v>17002.125</v>
      </c>
      <c r="EJ222" s="7" cm="1">
        <f t="array" ref="EJ222">SUMPRODUCT(--(SUM(G222,AC222,AY222,BU222,CQ222,DM222,EI222)&gt;PARAMETRELER!$D$21:$D$24), (SUM(G222,AC222,AY222,BU222,CQ222,DM222,EI222)-PARAMETRELER!$D$21:$D$24), {0.15;0.05;0.07;0.08})-SUM($H$2,H222,AD222,AZ222,BV222,CR222,DN222)</f>
        <v>3001.0625000000036</v>
      </c>
      <c r="EK222" s="7">
        <f>PARAMETRELER!$D$14</f>
        <v>3001.0625000000036</v>
      </c>
      <c r="EL222" s="7">
        <f t="shared" si="689"/>
        <v>119014.875</v>
      </c>
      <c r="EM222" s="7">
        <f t="shared" si="690"/>
        <v>102012.75</v>
      </c>
      <c r="EN222" s="7">
        <f t="shared" si="691"/>
        <v>20002.5</v>
      </c>
      <c r="EO222" s="5">
        <f>PARAMETRELER!$D$6</f>
        <v>20002.5</v>
      </c>
      <c r="EP222" s="7">
        <f t="shared" si="692"/>
        <v>0</v>
      </c>
      <c r="EQ222" s="7">
        <f>IF(EE222&lt;=PARAMETRELER!$D$6,0,EP222*0.00759)</f>
        <v>0</v>
      </c>
      <c r="ER222" s="20">
        <f t="shared" si="627"/>
        <v>17002.125</v>
      </c>
      <c r="ES222" s="21">
        <f t="shared" si="628"/>
        <v>4100.5124999999998</v>
      </c>
      <c r="ET222" s="21">
        <f t="shared" si="629"/>
        <v>400.05</v>
      </c>
      <c r="EU222" s="20">
        <f t="shared" si="630"/>
        <v>24503.0625</v>
      </c>
      <c r="EV222" s="44">
        <f t="shared" si="631"/>
        <v>1000.125</v>
      </c>
      <c r="EW222" s="45">
        <f t="shared" si="632"/>
        <v>23502.9375</v>
      </c>
      <c r="EY222" s="2">
        <v>220</v>
      </c>
      <c r="EZ222" s="2" t="str">
        <f t="shared" si="633"/>
        <v xml:space="preserve"> AD SOYAD 220</v>
      </c>
      <c r="FA222" s="7">
        <f t="shared" si="693"/>
        <v>20002.5</v>
      </c>
      <c r="FB222" s="11">
        <f>PARAMETRELER!$D$4</f>
        <v>150018.75</v>
      </c>
      <c r="FC222" s="7">
        <f t="shared" si="694"/>
        <v>2800.3500000000004</v>
      </c>
      <c r="FD222" s="7">
        <f t="shared" si="695"/>
        <v>200.02500000000001</v>
      </c>
      <c r="FE222" s="7">
        <f t="shared" si="696"/>
        <v>17002.125</v>
      </c>
      <c r="FF222" s="7" cm="1">
        <f t="array" ref="FF222">SUMPRODUCT(--(SUM(G222,AC222,AY222,BU222,CQ222,DM222,EI222,FE222)&gt;PARAMETRELER!$D$21:$D$24), (SUM(G222,AC222,AY222,BU222,CQ222,DM222,EI222,FE222)-PARAMETRELER!$D$21:$D$24), {0.15;0.05;0.07;0.08})-SUM($H$2,H222,AD222,AZ222,BV222,CR222,DN222,EJ222)</f>
        <v>3400.4249999999956</v>
      </c>
      <c r="FG222" s="7">
        <f>PARAMETRELER!$D$15</f>
        <v>3400.4249999999956</v>
      </c>
      <c r="FH222" s="7">
        <f t="shared" si="697"/>
        <v>136017</v>
      </c>
      <c r="FI222" s="7">
        <f t="shared" si="698"/>
        <v>119014.875</v>
      </c>
      <c r="FJ222" s="7">
        <f t="shared" si="699"/>
        <v>20002.5</v>
      </c>
      <c r="FK222" s="5">
        <f>PARAMETRELER!$D$6</f>
        <v>20002.5</v>
      </c>
      <c r="FL222" s="7">
        <f t="shared" si="700"/>
        <v>0</v>
      </c>
      <c r="FM222" s="7">
        <f>IF(FA222&lt;=PARAMETRELER!$D$6,0,FL222*0.00759)</f>
        <v>0</v>
      </c>
      <c r="FN222" s="20">
        <f t="shared" si="634"/>
        <v>17002.125</v>
      </c>
      <c r="FO222" s="21">
        <f t="shared" si="635"/>
        <v>4100.5124999999998</v>
      </c>
      <c r="FP222" s="21">
        <f t="shared" si="636"/>
        <v>400.05</v>
      </c>
      <c r="FQ222" s="20">
        <f t="shared" si="637"/>
        <v>24503.0625</v>
      </c>
      <c r="FR222" s="44">
        <f t="shared" si="638"/>
        <v>1000.125</v>
      </c>
      <c r="FS222" s="45">
        <f t="shared" si="639"/>
        <v>23502.9375</v>
      </c>
      <c r="FU222" s="2">
        <v>220</v>
      </c>
      <c r="FV222" s="2" t="str">
        <f t="shared" si="640"/>
        <v xml:space="preserve"> AD SOYAD 220</v>
      </c>
      <c r="FW222" s="7">
        <f t="shared" si="701"/>
        <v>20002.5</v>
      </c>
      <c r="FX222" s="11">
        <f>PARAMETRELER!$D$4</f>
        <v>150018.75</v>
      </c>
      <c r="FY222" s="7">
        <f t="shared" si="702"/>
        <v>2800.3500000000004</v>
      </c>
      <c r="FZ222" s="7">
        <f t="shared" si="703"/>
        <v>200.02500000000001</v>
      </c>
      <c r="GA222" s="7">
        <f t="shared" si="704"/>
        <v>17002.125</v>
      </c>
      <c r="GB222" s="7" cm="1">
        <f t="array" ref="GB222">SUMPRODUCT(--(SUM(G222,AC222,AY222,BU222,CQ222,DM222,EI222,FE222,GA222)&gt;PARAMETRELER!$D$21:$D$24), (SUM(G222,AC222,AY222,BU222,CQ222,DM222,EI222,FE222,GA222)-PARAMETRELER!$D$21:$D$24), {0.15;0.05;0.07;0.08})-SUM($H$2,H222,AD222,AZ222,BV222,CR222,DN222,EJ222,FF222)</f>
        <v>3400.4249999999993</v>
      </c>
      <c r="GC222" s="7">
        <f>PARAMETRELER!$D$16</f>
        <v>3400.4249999999993</v>
      </c>
      <c r="GD222" s="7">
        <f t="shared" si="705"/>
        <v>153019.125</v>
      </c>
      <c r="GE222" s="7">
        <f t="shared" si="706"/>
        <v>136017</v>
      </c>
      <c r="GF222" s="7">
        <f t="shared" si="707"/>
        <v>20002.5</v>
      </c>
      <c r="GG222" s="5">
        <f>PARAMETRELER!$D$6</f>
        <v>20002.5</v>
      </c>
      <c r="GH222" s="7">
        <f t="shared" si="708"/>
        <v>0</v>
      </c>
      <c r="GI222" s="7">
        <f>IF(FW222&lt;=PARAMETRELER!$D$6,0,GH222*0.00759)</f>
        <v>0</v>
      </c>
      <c r="GJ222" s="20">
        <f t="shared" si="641"/>
        <v>17002.125</v>
      </c>
      <c r="GK222" s="21">
        <f t="shared" si="642"/>
        <v>4100.5124999999998</v>
      </c>
      <c r="GL222" s="21">
        <f t="shared" si="643"/>
        <v>400.05</v>
      </c>
      <c r="GM222" s="20">
        <f t="shared" si="644"/>
        <v>24503.0625</v>
      </c>
      <c r="GN222" s="44">
        <f t="shared" si="645"/>
        <v>1000.125</v>
      </c>
      <c r="GO222" s="45">
        <f t="shared" si="646"/>
        <v>23502.9375</v>
      </c>
      <c r="GQ222" s="2">
        <v>220</v>
      </c>
      <c r="GR222" s="2" t="str">
        <f t="shared" si="647"/>
        <v xml:space="preserve"> AD SOYAD 220</v>
      </c>
      <c r="GS222" s="7">
        <f t="shared" si="709"/>
        <v>20002.5</v>
      </c>
      <c r="GT222" s="11">
        <f>PARAMETRELER!$D$4</f>
        <v>150018.75</v>
      </c>
      <c r="GU222" s="7">
        <f t="shared" si="710"/>
        <v>2800.3500000000004</v>
      </c>
      <c r="GV222" s="7">
        <f t="shared" si="711"/>
        <v>200.02500000000001</v>
      </c>
      <c r="GW222" s="7">
        <f t="shared" si="712"/>
        <v>17002.125</v>
      </c>
      <c r="GX222" s="7" cm="1">
        <f t="array" ref="GX222">SUMPRODUCT(--(SUM(G222,AC222,AY222,BU222,CQ222,DM222,EI222,FE222,GA222,GW222)&gt;PARAMETRELER!$D$21:$D$24), (SUM(G222,AC222,AY222,BU222,CQ222,DM222,EI222,FE222,GA222,GW222)-PARAMETRELER!$D$21:$D$24), {0.15;0.05;0.07;0.08})-SUM($H$2,H222,AD222,AZ222,BV222,CR222,DN222,EJ222,FF222,GB222)</f>
        <v>3400.4250000000029</v>
      </c>
      <c r="GY222" s="7">
        <f>PARAMETRELER!$D$17</f>
        <v>3400.4250000000029</v>
      </c>
      <c r="GZ222" s="7">
        <f t="shared" si="713"/>
        <v>170021.25</v>
      </c>
      <c r="HA222" s="7">
        <f t="shared" si="714"/>
        <v>153019.125</v>
      </c>
      <c r="HB222" s="7">
        <f t="shared" si="715"/>
        <v>20002.5</v>
      </c>
      <c r="HC222" s="5">
        <f>PARAMETRELER!$D$6</f>
        <v>20002.5</v>
      </c>
      <c r="HD222" s="7">
        <f t="shared" si="716"/>
        <v>0</v>
      </c>
      <c r="HE222" s="7">
        <f>IF(GS222&lt;=PARAMETRELER!$D$6,0,HD222*0.00759)</f>
        <v>0</v>
      </c>
      <c r="HF222" s="20">
        <f t="shared" si="648"/>
        <v>17002.125</v>
      </c>
      <c r="HG222" s="21">
        <f t="shared" si="649"/>
        <v>4100.5124999999998</v>
      </c>
      <c r="HH222" s="21">
        <f t="shared" si="650"/>
        <v>400.05</v>
      </c>
      <c r="HI222" s="20">
        <f t="shared" si="651"/>
        <v>24503.0625</v>
      </c>
      <c r="HJ222" s="44">
        <f t="shared" si="652"/>
        <v>1000.125</v>
      </c>
      <c r="HK222" s="45">
        <f t="shared" si="653"/>
        <v>23502.9375</v>
      </c>
      <c r="HM222" s="2">
        <v>220</v>
      </c>
      <c r="HN222" s="2" t="str">
        <f t="shared" si="654"/>
        <v xml:space="preserve"> AD SOYAD 220</v>
      </c>
      <c r="HO222" s="7">
        <f t="shared" si="717"/>
        <v>20002.5</v>
      </c>
      <c r="HP222" s="11">
        <f>PARAMETRELER!$D$4</f>
        <v>150018.75</v>
      </c>
      <c r="HQ222" s="7">
        <f t="shared" si="718"/>
        <v>2800.3500000000004</v>
      </c>
      <c r="HR222" s="7">
        <f t="shared" si="719"/>
        <v>200.02500000000001</v>
      </c>
      <c r="HS222" s="7">
        <f t="shared" si="720"/>
        <v>17002.125</v>
      </c>
      <c r="HT222" s="7" cm="1">
        <f t="array" ref="HT222">SUMPRODUCT(--(SUM(G222,AC222,AY222,BU222,CQ222,DM222,EI222,FE222,GA222,GW222,HS222)&gt;PARAMETRELER!$D$21:$D$24), (SUM(G222,AC222,AY222,BU222,CQ222,DM222,EI222,FE222,GA222,GW222,HS222)-PARAMETRELER!$D$21:$D$24), {0.15;0.05;0.07;0.08})-SUM($H$2,H222,AD222,AZ222,BV222,CR222,DN222,EJ222,FF222,GB222,GX222)</f>
        <v>3400.4249999999993</v>
      </c>
      <c r="HU222" s="7">
        <f>PARAMETRELER!$D$18</f>
        <v>3400.4249999999993</v>
      </c>
      <c r="HV222" s="7">
        <f t="shared" si="721"/>
        <v>187023.375</v>
      </c>
      <c r="HW222" s="7">
        <f t="shared" si="722"/>
        <v>170021.25</v>
      </c>
      <c r="HX222" s="7">
        <f t="shared" si="723"/>
        <v>20002.5</v>
      </c>
      <c r="HY222" s="5">
        <f>PARAMETRELER!$D$6</f>
        <v>20002.5</v>
      </c>
      <c r="HZ222" s="7">
        <f t="shared" si="724"/>
        <v>0</v>
      </c>
      <c r="IA222" s="7">
        <f>IF(HO222&lt;=PARAMETRELER!$D$6,0,HZ222*0.00759)</f>
        <v>0</v>
      </c>
      <c r="IB222" s="20">
        <f t="shared" si="655"/>
        <v>17002.125</v>
      </c>
      <c r="IC222" s="21">
        <f t="shared" si="656"/>
        <v>4100.5124999999998</v>
      </c>
      <c r="ID222" s="21">
        <f t="shared" si="657"/>
        <v>400.05</v>
      </c>
      <c r="IE222" s="20">
        <f t="shared" si="658"/>
        <v>24503.0625</v>
      </c>
      <c r="IF222" s="44">
        <f t="shared" si="659"/>
        <v>1000.125</v>
      </c>
      <c r="IG222" s="45">
        <f t="shared" si="660"/>
        <v>23502.9375</v>
      </c>
      <c r="II222" s="2">
        <v>220</v>
      </c>
      <c r="IJ222" s="2" t="str">
        <f t="shared" si="661"/>
        <v xml:space="preserve"> AD SOYAD 220</v>
      </c>
      <c r="IK222" s="7">
        <f t="shared" si="725"/>
        <v>20002.5</v>
      </c>
      <c r="IL222" s="11">
        <f>PARAMETRELER!$D$4</f>
        <v>150018.75</v>
      </c>
      <c r="IM222" s="7">
        <f t="shared" si="726"/>
        <v>2800.3500000000004</v>
      </c>
      <c r="IN222" s="7">
        <f t="shared" si="727"/>
        <v>200.02500000000001</v>
      </c>
      <c r="IO222" s="7">
        <f t="shared" si="728"/>
        <v>17002.125</v>
      </c>
      <c r="IP222" s="7" cm="1">
        <f t="array" ref="IP222">SUMPRODUCT(--(SUM(G222,AC222,AY222,BU222,CQ222,DM222,EI222,FE222,GA222,GW222,HS222,IO222)&gt;PARAMETRELER!$D$21:$D$24), (SUM(G222,AC222,AY222,BU222,CQ222,DM222,EI222,FE222,GA222,GW222,HS222,IO222)-PARAMETRELER!$D$21:$D$24), {0.15;0.05;0.07;0.08})-SUM($H$2,H222,AD222,AZ222,BV222,CR222,DN222,EJ222,FF222,GB222,GX222,HT222)</f>
        <v>3400.4249999999993</v>
      </c>
      <c r="IQ222" s="7">
        <f>PARAMETRELER!$D$19</f>
        <v>3400.4249999999993</v>
      </c>
      <c r="IR222" s="7">
        <f t="shared" si="729"/>
        <v>204025.5</v>
      </c>
      <c r="IS222" s="7">
        <f t="shared" si="730"/>
        <v>187023.375</v>
      </c>
      <c r="IT222" s="7">
        <f t="shared" si="731"/>
        <v>20002.5</v>
      </c>
      <c r="IU222" s="5">
        <f>PARAMETRELER!$D$6</f>
        <v>20002.5</v>
      </c>
      <c r="IV222" s="7">
        <f t="shared" si="732"/>
        <v>0</v>
      </c>
      <c r="IW222" s="7">
        <f>IF(IK222&lt;=PARAMETRELER!$D$6,0,IV222*0.00759)</f>
        <v>0</v>
      </c>
      <c r="IX222" s="20">
        <f t="shared" si="662"/>
        <v>17002.125</v>
      </c>
      <c r="IY222" s="21">
        <f t="shared" si="663"/>
        <v>4100.5124999999998</v>
      </c>
      <c r="IZ222" s="21">
        <f t="shared" si="664"/>
        <v>400.05</v>
      </c>
      <c r="JA222" s="20">
        <f t="shared" si="665"/>
        <v>24503.0625</v>
      </c>
      <c r="JB222" s="44">
        <f t="shared" si="666"/>
        <v>1000.125</v>
      </c>
      <c r="JC222" s="45">
        <f t="shared" si="667"/>
        <v>23502.9375</v>
      </c>
    </row>
    <row r="223" spans="1:263" ht="15.6" x14ac:dyDescent="0.3">
      <c r="A223" s="3">
        <v>221</v>
      </c>
      <c r="B223" s="3" t="str">
        <f>'YILLIK MALİYET RAPORU'!B223</f>
        <v xml:space="preserve"> AD SOYAD 221</v>
      </c>
      <c r="C223" s="4">
        <f>'YILLIK MALİYET RAPORU'!C223</f>
        <v>20002.5</v>
      </c>
      <c r="D223" s="4">
        <f>PARAMETRELER!$D$4</f>
        <v>150018.75</v>
      </c>
      <c r="E223" s="4">
        <f t="shared" si="668"/>
        <v>2800.3500000000004</v>
      </c>
      <c r="F223" s="4">
        <f t="shared" si="669"/>
        <v>200.02500000000001</v>
      </c>
      <c r="G223" s="4">
        <f t="shared" si="670"/>
        <v>17002.125</v>
      </c>
      <c r="H223" s="4" cm="1">
        <f t="array" ref="H223">SUMPRODUCT(--(SUM(G223:G223)&gt;PARAMETRELER!$D$21:$D$24), (SUM(G223:G223)-PARAMETRELER!$D$21:$D$24), {0.15;0.05;0.07;0.08})-SUM($H$2:$H$2)</f>
        <v>2550.3187499999999</v>
      </c>
      <c r="I223" s="4">
        <f>PARAMETRELER!$D$8</f>
        <v>2550.3187499999999</v>
      </c>
      <c r="J223" s="4">
        <f t="shared" si="556"/>
        <v>17002.125</v>
      </c>
      <c r="K223" s="4">
        <v>0</v>
      </c>
      <c r="L223" s="4">
        <f t="shared" si="671"/>
        <v>20002.5</v>
      </c>
      <c r="M223" s="4">
        <f>PARAMETRELER!$D$6</f>
        <v>20002.5</v>
      </c>
      <c r="N223" s="4">
        <f t="shared" si="679"/>
        <v>0</v>
      </c>
      <c r="O223" s="4">
        <f>IF(C223&lt;=PARAMETRELER!$D$6,0,N223*0.00759)</f>
        <v>0</v>
      </c>
      <c r="P223" s="20">
        <f t="shared" si="672"/>
        <v>17002.125</v>
      </c>
      <c r="Q223" s="21">
        <f t="shared" si="673"/>
        <v>4100.5124999999998</v>
      </c>
      <c r="R223" s="21">
        <f t="shared" si="674"/>
        <v>400.05</v>
      </c>
      <c r="S223" s="22">
        <f t="shared" si="675"/>
        <v>24503.0625</v>
      </c>
      <c r="T223" s="44">
        <f t="shared" si="676"/>
        <v>1000.125</v>
      </c>
      <c r="U223" s="45">
        <f t="shared" si="557"/>
        <v>23502.9375</v>
      </c>
      <c r="W223" s="3">
        <v>221</v>
      </c>
      <c r="X223" s="3" t="str">
        <f t="shared" si="677"/>
        <v xml:space="preserve"> AD SOYAD 221</v>
      </c>
      <c r="Y223" s="4">
        <f t="shared" si="678"/>
        <v>20002.5</v>
      </c>
      <c r="Z223" s="4">
        <f>PARAMETRELER!$D$4</f>
        <v>150018.75</v>
      </c>
      <c r="AA223" s="4">
        <f t="shared" si="558"/>
        <v>2800.3500000000004</v>
      </c>
      <c r="AB223" s="4">
        <f t="shared" si="559"/>
        <v>200.02500000000001</v>
      </c>
      <c r="AC223" s="4">
        <f t="shared" si="560"/>
        <v>17002.125</v>
      </c>
      <c r="AD223" s="4" cm="1">
        <f t="array" ref="AD223">SUMPRODUCT(--(SUM(G223,AC223)&gt;PARAMETRELER!$D$21:$D$24), (SUM(G223,AC223)-PARAMETRELER!$D$21:$D$24), {0.15;0.05;0.07;0.08})-SUM($H$2,H223)</f>
        <v>2550.3187499999999</v>
      </c>
      <c r="AE223" s="4">
        <f>PARAMETRELER!$D$9</f>
        <v>2550.3187499999999</v>
      </c>
      <c r="AF223" s="4">
        <f t="shared" si="561"/>
        <v>34004.25</v>
      </c>
      <c r="AG223" s="4">
        <f t="shared" si="562"/>
        <v>17002.125</v>
      </c>
      <c r="AH223" s="4">
        <f t="shared" si="563"/>
        <v>20002.5</v>
      </c>
      <c r="AI223" s="4">
        <f>PARAMETRELER!$D$6</f>
        <v>20002.5</v>
      </c>
      <c r="AJ223" s="4">
        <f t="shared" si="680"/>
        <v>0</v>
      </c>
      <c r="AK223" s="4">
        <f>IF(Y223&lt;=PARAMETRELER!$D$6,0,AJ223*0.00759)</f>
        <v>0</v>
      </c>
      <c r="AL223" s="20">
        <f t="shared" si="564"/>
        <v>17002.125</v>
      </c>
      <c r="AM223" s="21">
        <f t="shared" si="565"/>
        <v>4100.5124999999998</v>
      </c>
      <c r="AN223" s="21">
        <f t="shared" si="566"/>
        <v>400.05</v>
      </c>
      <c r="AO223" s="22">
        <f t="shared" si="567"/>
        <v>24503.0625</v>
      </c>
      <c r="AP223" s="44">
        <f t="shared" si="568"/>
        <v>1000.125</v>
      </c>
      <c r="AQ223" s="45">
        <f t="shared" si="569"/>
        <v>23502.9375</v>
      </c>
      <c r="AS223" s="3">
        <v>221</v>
      </c>
      <c r="AT223" s="3" t="str">
        <f t="shared" si="570"/>
        <v xml:space="preserve"> AD SOYAD 221</v>
      </c>
      <c r="AU223" s="4">
        <f t="shared" si="571"/>
        <v>20002.5</v>
      </c>
      <c r="AV223" s="4">
        <f>PARAMETRELER!$D$4</f>
        <v>150018.75</v>
      </c>
      <c r="AW223" s="4">
        <f t="shared" si="572"/>
        <v>2800.3500000000004</v>
      </c>
      <c r="AX223" s="4">
        <f t="shared" si="573"/>
        <v>200.02500000000001</v>
      </c>
      <c r="AY223" s="4">
        <f t="shared" si="574"/>
        <v>17002.125</v>
      </c>
      <c r="AZ223" s="4" cm="1">
        <f t="array" ref="AZ223">SUMPRODUCT(--(SUM(G223,AC223,AY223)&gt;PARAMETRELER!$D$21:$D$24), (SUM(G223,AC223,AY223)-PARAMETRELER!$D$21:$D$24), {0.15;0.05;0.07;0.08})-SUM($H$2,H223,AD223)</f>
        <v>2550.3187499999995</v>
      </c>
      <c r="BA223" s="4">
        <f>PARAMETRELER!$D$10</f>
        <v>2550.3187499999995</v>
      </c>
      <c r="BB223" s="4">
        <f t="shared" si="575"/>
        <v>51006.375</v>
      </c>
      <c r="BC223" s="4">
        <f t="shared" si="576"/>
        <v>34004.25</v>
      </c>
      <c r="BD223" s="4">
        <f t="shared" si="577"/>
        <v>20002.5</v>
      </c>
      <c r="BE223" s="4">
        <f>PARAMETRELER!$D$6</f>
        <v>20002.5</v>
      </c>
      <c r="BF223" s="4">
        <f t="shared" si="681"/>
        <v>0</v>
      </c>
      <c r="BG223" s="4">
        <f>IF(AU223&lt;=PARAMETRELER!$D$6,0,BF223*0.00759)</f>
        <v>0</v>
      </c>
      <c r="BH223" s="20">
        <f t="shared" si="578"/>
        <v>17002.125</v>
      </c>
      <c r="BI223" s="21">
        <f t="shared" si="579"/>
        <v>4100.5124999999998</v>
      </c>
      <c r="BJ223" s="21">
        <f t="shared" si="580"/>
        <v>400.05</v>
      </c>
      <c r="BK223" s="22">
        <f t="shared" si="581"/>
        <v>24503.0625</v>
      </c>
      <c r="BL223" s="44">
        <f t="shared" si="582"/>
        <v>1000.125</v>
      </c>
      <c r="BM223" s="45">
        <f t="shared" si="583"/>
        <v>23502.9375</v>
      </c>
      <c r="BO223" s="3">
        <v>221</v>
      </c>
      <c r="BP223" s="3" t="str">
        <f t="shared" si="584"/>
        <v xml:space="preserve"> AD SOYAD 221</v>
      </c>
      <c r="BQ223" s="4">
        <f t="shared" si="585"/>
        <v>20002.5</v>
      </c>
      <c r="BR223" s="4">
        <f>PARAMETRELER!$D$4</f>
        <v>150018.75</v>
      </c>
      <c r="BS223" s="4">
        <f t="shared" si="586"/>
        <v>2800.3500000000004</v>
      </c>
      <c r="BT223" s="4">
        <f t="shared" si="587"/>
        <v>200.02500000000001</v>
      </c>
      <c r="BU223" s="4">
        <f t="shared" si="588"/>
        <v>17002.125</v>
      </c>
      <c r="BV223" s="4" cm="1">
        <f t="array" ref="BV223">SUMPRODUCT(--(SUM(G223,AC223,AY223,BU223)&gt;PARAMETRELER!$D$21:$D$24), (SUM(G223,AC223,AY223,BU223)-PARAMETRELER!$D$21:$D$24), {0.15;0.05;0.07;0.08})-SUM($H$2,H223,AD223,AZ223)</f>
        <v>2550.3187500000004</v>
      </c>
      <c r="BW223" s="4">
        <f>PARAMETRELER!$D$11</f>
        <v>2550.3187500000004</v>
      </c>
      <c r="BX223" s="4">
        <f t="shared" si="589"/>
        <v>68008.5</v>
      </c>
      <c r="BY223" s="4">
        <f t="shared" si="590"/>
        <v>51006.375</v>
      </c>
      <c r="BZ223" s="4">
        <f t="shared" si="591"/>
        <v>20002.5</v>
      </c>
      <c r="CA223" s="4">
        <f>PARAMETRELER!$D$6</f>
        <v>20002.5</v>
      </c>
      <c r="CB223" s="4">
        <f t="shared" si="682"/>
        <v>0</v>
      </c>
      <c r="CC223" s="4">
        <f>IF(BQ223&lt;=PARAMETRELER!$D$6,0,CB223*0.00759)</f>
        <v>0</v>
      </c>
      <c r="CD223" s="20">
        <f t="shared" si="592"/>
        <v>17002.125</v>
      </c>
      <c r="CE223" s="21">
        <f t="shared" si="593"/>
        <v>4100.5124999999998</v>
      </c>
      <c r="CF223" s="21">
        <f t="shared" si="594"/>
        <v>400.05</v>
      </c>
      <c r="CG223" s="22">
        <f t="shared" si="595"/>
        <v>24503.0625</v>
      </c>
      <c r="CH223" s="44">
        <f t="shared" si="596"/>
        <v>1000.125</v>
      </c>
      <c r="CI223" s="45">
        <f t="shared" si="597"/>
        <v>23502.9375</v>
      </c>
      <c r="CK223" s="3">
        <v>221</v>
      </c>
      <c r="CL223" s="3" t="str">
        <f t="shared" si="598"/>
        <v xml:space="preserve"> AD SOYAD 221</v>
      </c>
      <c r="CM223" s="4">
        <f t="shared" si="599"/>
        <v>20002.5</v>
      </c>
      <c r="CN223" s="4">
        <f>PARAMETRELER!$D$4</f>
        <v>150018.75</v>
      </c>
      <c r="CO223" s="4">
        <f t="shared" si="600"/>
        <v>2800.3500000000004</v>
      </c>
      <c r="CP223" s="4">
        <f t="shared" si="601"/>
        <v>200.02500000000001</v>
      </c>
      <c r="CQ223" s="4">
        <f t="shared" si="602"/>
        <v>17002.125</v>
      </c>
      <c r="CR223" s="4" cm="1">
        <f t="array" ref="CR223">SUMPRODUCT(--(SUM(G223,AC223,AY223,BU223,CQ223)&gt;PARAMETRELER!$D$21:$D$24), (SUM(G223,AC223,AY223,BU223,CQ223)-PARAMETRELER!$D$21:$D$24), {0.15;0.05;0.07;0.08})-SUM($H$2,H223,AD223,AZ223,BV223)</f>
        <v>2550.3187500000004</v>
      </c>
      <c r="CS223" s="4">
        <f>PARAMETRELER!$D$12</f>
        <v>2550.3187500000004</v>
      </c>
      <c r="CT223" s="4">
        <f t="shared" si="603"/>
        <v>85010.625</v>
      </c>
      <c r="CU223" s="4">
        <f t="shared" si="604"/>
        <v>68008.5</v>
      </c>
      <c r="CV223" s="4">
        <f t="shared" si="605"/>
        <v>20002.5</v>
      </c>
      <c r="CW223" s="4">
        <f>PARAMETRELER!$D$6</f>
        <v>20002.5</v>
      </c>
      <c r="CX223" s="4">
        <f t="shared" si="683"/>
        <v>0</v>
      </c>
      <c r="CY223" s="4">
        <f>IF(CM223&lt;=PARAMETRELER!$D$6,0,CX223*0.00759)</f>
        <v>0</v>
      </c>
      <c r="CZ223" s="20">
        <f t="shared" si="606"/>
        <v>17002.125</v>
      </c>
      <c r="DA223" s="21">
        <f t="shared" si="607"/>
        <v>4100.5124999999998</v>
      </c>
      <c r="DB223" s="21">
        <f t="shared" si="608"/>
        <v>400.05</v>
      </c>
      <c r="DC223" s="22">
        <f t="shared" si="609"/>
        <v>24503.0625</v>
      </c>
      <c r="DD223" s="44">
        <f t="shared" si="610"/>
        <v>1000.125</v>
      </c>
      <c r="DE223" s="45">
        <f t="shared" si="611"/>
        <v>23502.9375</v>
      </c>
      <c r="DG223" s="3">
        <v>221</v>
      </c>
      <c r="DH223" s="3" t="str">
        <f t="shared" si="612"/>
        <v xml:space="preserve"> AD SOYAD 221</v>
      </c>
      <c r="DI223" s="4">
        <f t="shared" si="613"/>
        <v>20002.5</v>
      </c>
      <c r="DJ223" s="4">
        <f>PARAMETRELER!$D$4</f>
        <v>150018.75</v>
      </c>
      <c r="DK223" s="4">
        <f t="shared" si="614"/>
        <v>2800.3500000000004</v>
      </c>
      <c r="DL223" s="4">
        <f t="shared" si="615"/>
        <v>200.02500000000001</v>
      </c>
      <c r="DM223" s="4">
        <f t="shared" si="616"/>
        <v>17002.125</v>
      </c>
      <c r="DN223" s="4" cm="1">
        <f t="array" ref="DN223">SUMPRODUCT(--(SUM(G223,AC223,AY223,BU223,CQ223,DM223)&gt;PARAMETRELER!$D$21:$D$24), (SUM(G223,AC223,AY223,BU223,CQ223,DM223)-PARAMETRELER!$D$21:$D$24), {0.15;0.05;0.07;0.08})-SUM($H$2,H223,AD223,AZ223,BV223,CR223)</f>
        <v>2550.3187499999985</v>
      </c>
      <c r="DO223" s="4">
        <f>PARAMETRELER!$D$13</f>
        <v>2550.3187499999985</v>
      </c>
      <c r="DP223" s="4">
        <f t="shared" si="617"/>
        <v>102012.75</v>
      </c>
      <c r="DQ223" s="4">
        <f t="shared" si="618"/>
        <v>85010.625</v>
      </c>
      <c r="DR223" s="4">
        <f t="shared" si="619"/>
        <v>20002.5</v>
      </c>
      <c r="DS223" s="4">
        <f>PARAMETRELER!$D$6</f>
        <v>20002.5</v>
      </c>
      <c r="DT223" s="4">
        <f t="shared" si="684"/>
        <v>0</v>
      </c>
      <c r="DU223" s="4">
        <f>IF(DI223&lt;=PARAMETRELER!$D$6,0,DT223*0.00759)</f>
        <v>0</v>
      </c>
      <c r="DV223" s="20">
        <f t="shared" si="620"/>
        <v>17002.125</v>
      </c>
      <c r="DW223" s="21">
        <f t="shared" si="621"/>
        <v>4100.5124999999998</v>
      </c>
      <c r="DX223" s="21">
        <f t="shared" si="622"/>
        <v>400.05</v>
      </c>
      <c r="DY223" s="22">
        <f t="shared" si="623"/>
        <v>24503.0625</v>
      </c>
      <c r="DZ223" s="44">
        <f t="shared" si="624"/>
        <v>1000.125</v>
      </c>
      <c r="EA223" s="45">
        <f t="shared" si="625"/>
        <v>23502.9375</v>
      </c>
      <c r="EC223" s="3">
        <v>221</v>
      </c>
      <c r="ED223" s="3" t="str">
        <f t="shared" si="626"/>
        <v xml:space="preserve"> AD SOYAD 221</v>
      </c>
      <c r="EE223" s="4">
        <f t="shared" si="685"/>
        <v>20002.5</v>
      </c>
      <c r="EF223" s="4">
        <f>PARAMETRELER!$D$4</f>
        <v>150018.75</v>
      </c>
      <c r="EG223" s="4">
        <f t="shared" si="686"/>
        <v>2800.3500000000004</v>
      </c>
      <c r="EH223" s="4">
        <f t="shared" si="687"/>
        <v>200.02500000000001</v>
      </c>
      <c r="EI223" s="4">
        <f t="shared" si="688"/>
        <v>17002.125</v>
      </c>
      <c r="EJ223" s="4" cm="1">
        <f t="array" ref="EJ223">SUMPRODUCT(--(SUM(G223,AC223,AY223,BU223,CQ223,DM223,EI223)&gt;PARAMETRELER!$D$21:$D$24), (SUM(G223,AC223,AY223,BU223,CQ223,DM223,EI223)-PARAMETRELER!$D$21:$D$24), {0.15;0.05;0.07;0.08})-SUM($H$2,H223,AD223,AZ223,BV223,CR223,DN223)</f>
        <v>3001.0625000000036</v>
      </c>
      <c r="EK223" s="4">
        <f>PARAMETRELER!$D$14</f>
        <v>3001.0625000000036</v>
      </c>
      <c r="EL223" s="4">
        <f t="shared" si="689"/>
        <v>119014.875</v>
      </c>
      <c r="EM223" s="4">
        <f t="shared" si="690"/>
        <v>102012.75</v>
      </c>
      <c r="EN223" s="4">
        <f t="shared" si="691"/>
        <v>20002.5</v>
      </c>
      <c r="EO223" s="4">
        <f>PARAMETRELER!$D$6</f>
        <v>20002.5</v>
      </c>
      <c r="EP223" s="4">
        <f t="shared" si="692"/>
        <v>0</v>
      </c>
      <c r="EQ223" s="4">
        <f>IF(EE223&lt;=PARAMETRELER!$D$6,0,EP223*0.00759)</f>
        <v>0</v>
      </c>
      <c r="ER223" s="20">
        <f t="shared" si="627"/>
        <v>17002.125</v>
      </c>
      <c r="ES223" s="21">
        <f t="shared" si="628"/>
        <v>4100.5124999999998</v>
      </c>
      <c r="ET223" s="21">
        <f t="shared" si="629"/>
        <v>400.05</v>
      </c>
      <c r="EU223" s="22">
        <f t="shared" si="630"/>
        <v>24503.0625</v>
      </c>
      <c r="EV223" s="44">
        <f t="shared" si="631"/>
        <v>1000.125</v>
      </c>
      <c r="EW223" s="45">
        <f t="shared" si="632"/>
        <v>23502.9375</v>
      </c>
      <c r="EY223" s="3">
        <v>221</v>
      </c>
      <c r="EZ223" s="3" t="str">
        <f t="shared" si="633"/>
        <v xml:space="preserve"> AD SOYAD 221</v>
      </c>
      <c r="FA223" s="4">
        <f t="shared" si="693"/>
        <v>20002.5</v>
      </c>
      <c r="FB223" s="4">
        <f>PARAMETRELER!$D$4</f>
        <v>150018.75</v>
      </c>
      <c r="FC223" s="4">
        <f t="shared" si="694"/>
        <v>2800.3500000000004</v>
      </c>
      <c r="FD223" s="4">
        <f t="shared" si="695"/>
        <v>200.02500000000001</v>
      </c>
      <c r="FE223" s="4">
        <f t="shared" si="696"/>
        <v>17002.125</v>
      </c>
      <c r="FF223" s="4" cm="1">
        <f t="array" ref="FF223">SUMPRODUCT(--(SUM(G223,AC223,AY223,BU223,CQ223,DM223,EI223,FE223)&gt;PARAMETRELER!$D$21:$D$24), (SUM(G223,AC223,AY223,BU223,CQ223,DM223,EI223,FE223)-PARAMETRELER!$D$21:$D$24), {0.15;0.05;0.07;0.08})-SUM($H$2,H223,AD223,AZ223,BV223,CR223,DN223,EJ223)</f>
        <v>3400.4249999999956</v>
      </c>
      <c r="FG223" s="4">
        <f>PARAMETRELER!$D$15</f>
        <v>3400.4249999999956</v>
      </c>
      <c r="FH223" s="4">
        <f t="shared" si="697"/>
        <v>136017</v>
      </c>
      <c r="FI223" s="4">
        <f t="shared" si="698"/>
        <v>119014.875</v>
      </c>
      <c r="FJ223" s="4">
        <f t="shared" si="699"/>
        <v>20002.5</v>
      </c>
      <c r="FK223" s="4">
        <f>PARAMETRELER!$D$6</f>
        <v>20002.5</v>
      </c>
      <c r="FL223" s="4">
        <f t="shared" si="700"/>
        <v>0</v>
      </c>
      <c r="FM223" s="4">
        <f>IF(FA223&lt;=PARAMETRELER!$D$6,0,FL223*0.00759)</f>
        <v>0</v>
      </c>
      <c r="FN223" s="20">
        <f t="shared" si="634"/>
        <v>17002.125</v>
      </c>
      <c r="FO223" s="21">
        <f t="shared" si="635"/>
        <v>4100.5124999999998</v>
      </c>
      <c r="FP223" s="21">
        <f t="shared" si="636"/>
        <v>400.05</v>
      </c>
      <c r="FQ223" s="22">
        <f t="shared" si="637"/>
        <v>24503.0625</v>
      </c>
      <c r="FR223" s="44">
        <f t="shared" si="638"/>
        <v>1000.125</v>
      </c>
      <c r="FS223" s="45">
        <f t="shared" si="639"/>
        <v>23502.9375</v>
      </c>
      <c r="FU223" s="3">
        <v>221</v>
      </c>
      <c r="FV223" s="3" t="str">
        <f t="shared" si="640"/>
        <v xml:space="preserve"> AD SOYAD 221</v>
      </c>
      <c r="FW223" s="4">
        <f t="shared" si="701"/>
        <v>20002.5</v>
      </c>
      <c r="FX223" s="4">
        <f>PARAMETRELER!$D$4</f>
        <v>150018.75</v>
      </c>
      <c r="FY223" s="4">
        <f t="shared" si="702"/>
        <v>2800.3500000000004</v>
      </c>
      <c r="FZ223" s="4">
        <f t="shared" si="703"/>
        <v>200.02500000000001</v>
      </c>
      <c r="GA223" s="4">
        <f t="shared" si="704"/>
        <v>17002.125</v>
      </c>
      <c r="GB223" s="4" cm="1">
        <f t="array" ref="GB223">SUMPRODUCT(--(SUM(G223,AC223,AY223,BU223,CQ223,DM223,EI223,FE223,GA223)&gt;PARAMETRELER!$D$21:$D$24), (SUM(G223,AC223,AY223,BU223,CQ223,DM223,EI223,FE223,GA223)-PARAMETRELER!$D$21:$D$24), {0.15;0.05;0.07;0.08})-SUM($H$2,H223,AD223,AZ223,BV223,CR223,DN223,EJ223,FF223)</f>
        <v>3400.4249999999993</v>
      </c>
      <c r="GC223" s="4">
        <f>PARAMETRELER!$D$16</f>
        <v>3400.4249999999993</v>
      </c>
      <c r="GD223" s="4">
        <f t="shared" si="705"/>
        <v>153019.125</v>
      </c>
      <c r="GE223" s="4">
        <f t="shared" si="706"/>
        <v>136017</v>
      </c>
      <c r="GF223" s="4">
        <f t="shared" si="707"/>
        <v>20002.5</v>
      </c>
      <c r="GG223" s="4">
        <f>PARAMETRELER!$D$6</f>
        <v>20002.5</v>
      </c>
      <c r="GH223" s="4">
        <f t="shared" si="708"/>
        <v>0</v>
      </c>
      <c r="GI223" s="4">
        <f>IF(FW223&lt;=PARAMETRELER!$D$6,0,GH223*0.00759)</f>
        <v>0</v>
      </c>
      <c r="GJ223" s="20">
        <f t="shared" si="641"/>
        <v>17002.125</v>
      </c>
      <c r="GK223" s="21">
        <f t="shared" si="642"/>
        <v>4100.5124999999998</v>
      </c>
      <c r="GL223" s="21">
        <f t="shared" si="643"/>
        <v>400.05</v>
      </c>
      <c r="GM223" s="22">
        <f t="shared" si="644"/>
        <v>24503.0625</v>
      </c>
      <c r="GN223" s="44">
        <f t="shared" si="645"/>
        <v>1000.125</v>
      </c>
      <c r="GO223" s="45">
        <f t="shared" si="646"/>
        <v>23502.9375</v>
      </c>
      <c r="GQ223" s="3">
        <v>221</v>
      </c>
      <c r="GR223" s="3" t="str">
        <f t="shared" si="647"/>
        <v xml:space="preserve"> AD SOYAD 221</v>
      </c>
      <c r="GS223" s="4">
        <f t="shared" si="709"/>
        <v>20002.5</v>
      </c>
      <c r="GT223" s="4">
        <f>PARAMETRELER!$D$4</f>
        <v>150018.75</v>
      </c>
      <c r="GU223" s="4">
        <f t="shared" si="710"/>
        <v>2800.3500000000004</v>
      </c>
      <c r="GV223" s="4">
        <f t="shared" si="711"/>
        <v>200.02500000000001</v>
      </c>
      <c r="GW223" s="4">
        <f t="shared" si="712"/>
        <v>17002.125</v>
      </c>
      <c r="GX223" s="4" cm="1">
        <f t="array" ref="GX223">SUMPRODUCT(--(SUM(G223,AC223,AY223,BU223,CQ223,DM223,EI223,FE223,GA223,GW223)&gt;PARAMETRELER!$D$21:$D$24), (SUM(G223,AC223,AY223,BU223,CQ223,DM223,EI223,FE223,GA223,GW223)-PARAMETRELER!$D$21:$D$24), {0.15;0.05;0.07;0.08})-SUM($H$2,H223,AD223,AZ223,BV223,CR223,DN223,EJ223,FF223,GB223)</f>
        <v>3400.4250000000029</v>
      </c>
      <c r="GY223" s="4">
        <f>PARAMETRELER!$D$17</f>
        <v>3400.4250000000029</v>
      </c>
      <c r="GZ223" s="4">
        <f t="shared" si="713"/>
        <v>170021.25</v>
      </c>
      <c r="HA223" s="4">
        <f t="shared" si="714"/>
        <v>153019.125</v>
      </c>
      <c r="HB223" s="4">
        <f t="shared" si="715"/>
        <v>20002.5</v>
      </c>
      <c r="HC223" s="4">
        <f>PARAMETRELER!$D$6</f>
        <v>20002.5</v>
      </c>
      <c r="HD223" s="4">
        <f t="shared" si="716"/>
        <v>0</v>
      </c>
      <c r="HE223" s="4">
        <f>IF(GS223&lt;=PARAMETRELER!$D$6,0,HD223*0.00759)</f>
        <v>0</v>
      </c>
      <c r="HF223" s="20">
        <f t="shared" si="648"/>
        <v>17002.125</v>
      </c>
      <c r="HG223" s="21">
        <f t="shared" si="649"/>
        <v>4100.5124999999998</v>
      </c>
      <c r="HH223" s="21">
        <f t="shared" si="650"/>
        <v>400.05</v>
      </c>
      <c r="HI223" s="22">
        <f t="shared" si="651"/>
        <v>24503.0625</v>
      </c>
      <c r="HJ223" s="44">
        <f t="shared" si="652"/>
        <v>1000.125</v>
      </c>
      <c r="HK223" s="45">
        <f t="shared" si="653"/>
        <v>23502.9375</v>
      </c>
      <c r="HM223" s="3">
        <v>221</v>
      </c>
      <c r="HN223" s="3" t="str">
        <f t="shared" si="654"/>
        <v xml:space="preserve"> AD SOYAD 221</v>
      </c>
      <c r="HO223" s="4">
        <f t="shared" si="717"/>
        <v>20002.5</v>
      </c>
      <c r="HP223" s="4">
        <f>PARAMETRELER!$D$4</f>
        <v>150018.75</v>
      </c>
      <c r="HQ223" s="4">
        <f t="shared" si="718"/>
        <v>2800.3500000000004</v>
      </c>
      <c r="HR223" s="4">
        <f t="shared" si="719"/>
        <v>200.02500000000001</v>
      </c>
      <c r="HS223" s="4">
        <f t="shared" si="720"/>
        <v>17002.125</v>
      </c>
      <c r="HT223" s="4" cm="1">
        <f t="array" ref="HT223">SUMPRODUCT(--(SUM(G223,AC223,AY223,BU223,CQ223,DM223,EI223,FE223,GA223,GW223,HS223)&gt;PARAMETRELER!$D$21:$D$24), (SUM(G223,AC223,AY223,BU223,CQ223,DM223,EI223,FE223,GA223,GW223,HS223)-PARAMETRELER!$D$21:$D$24), {0.15;0.05;0.07;0.08})-SUM($H$2,H223,AD223,AZ223,BV223,CR223,DN223,EJ223,FF223,GB223,GX223)</f>
        <v>3400.4249999999993</v>
      </c>
      <c r="HU223" s="4">
        <f>PARAMETRELER!$D$18</f>
        <v>3400.4249999999993</v>
      </c>
      <c r="HV223" s="4">
        <f t="shared" si="721"/>
        <v>187023.375</v>
      </c>
      <c r="HW223" s="4">
        <f t="shared" si="722"/>
        <v>170021.25</v>
      </c>
      <c r="HX223" s="4">
        <f t="shared" si="723"/>
        <v>20002.5</v>
      </c>
      <c r="HY223" s="4">
        <f>PARAMETRELER!$D$6</f>
        <v>20002.5</v>
      </c>
      <c r="HZ223" s="4">
        <f t="shared" si="724"/>
        <v>0</v>
      </c>
      <c r="IA223" s="4">
        <f>IF(HO223&lt;=PARAMETRELER!$D$6,0,HZ223*0.00759)</f>
        <v>0</v>
      </c>
      <c r="IB223" s="20">
        <f t="shared" si="655"/>
        <v>17002.125</v>
      </c>
      <c r="IC223" s="21">
        <f t="shared" si="656"/>
        <v>4100.5124999999998</v>
      </c>
      <c r="ID223" s="21">
        <f t="shared" si="657"/>
        <v>400.05</v>
      </c>
      <c r="IE223" s="22">
        <f t="shared" si="658"/>
        <v>24503.0625</v>
      </c>
      <c r="IF223" s="44">
        <f t="shared" si="659"/>
        <v>1000.125</v>
      </c>
      <c r="IG223" s="45">
        <f t="shared" si="660"/>
        <v>23502.9375</v>
      </c>
      <c r="II223" s="3">
        <v>221</v>
      </c>
      <c r="IJ223" s="3" t="str">
        <f t="shared" si="661"/>
        <v xml:space="preserve"> AD SOYAD 221</v>
      </c>
      <c r="IK223" s="4">
        <f t="shared" si="725"/>
        <v>20002.5</v>
      </c>
      <c r="IL223" s="4">
        <f>PARAMETRELER!$D$4</f>
        <v>150018.75</v>
      </c>
      <c r="IM223" s="4">
        <f t="shared" si="726"/>
        <v>2800.3500000000004</v>
      </c>
      <c r="IN223" s="4">
        <f t="shared" si="727"/>
        <v>200.02500000000001</v>
      </c>
      <c r="IO223" s="4">
        <f t="shared" si="728"/>
        <v>17002.125</v>
      </c>
      <c r="IP223" s="4" cm="1">
        <f t="array" ref="IP223">SUMPRODUCT(--(SUM(G223,AC223,AY223,BU223,CQ223,DM223,EI223,FE223,GA223,GW223,HS223,IO223)&gt;PARAMETRELER!$D$21:$D$24), (SUM(G223,AC223,AY223,BU223,CQ223,DM223,EI223,FE223,GA223,GW223,HS223,IO223)-PARAMETRELER!$D$21:$D$24), {0.15;0.05;0.07;0.08})-SUM($H$2,H223,AD223,AZ223,BV223,CR223,DN223,EJ223,FF223,GB223,GX223,HT223)</f>
        <v>3400.4249999999993</v>
      </c>
      <c r="IQ223" s="4">
        <f>PARAMETRELER!$D$19</f>
        <v>3400.4249999999993</v>
      </c>
      <c r="IR223" s="4">
        <f t="shared" si="729"/>
        <v>204025.5</v>
      </c>
      <c r="IS223" s="4">
        <f t="shared" si="730"/>
        <v>187023.375</v>
      </c>
      <c r="IT223" s="4">
        <f t="shared" si="731"/>
        <v>20002.5</v>
      </c>
      <c r="IU223" s="4">
        <f>PARAMETRELER!$D$6</f>
        <v>20002.5</v>
      </c>
      <c r="IV223" s="4">
        <f t="shared" si="732"/>
        <v>0</v>
      </c>
      <c r="IW223" s="4">
        <f>IF(IK223&lt;=PARAMETRELER!$D$6,0,IV223*0.00759)</f>
        <v>0</v>
      </c>
      <c r="IX223" s="20">
        <f t="shared" si="662"/>
        <v>17002.125</v>
      </c>
      <c r="IY223" s="21">
        <f t="shared" si="663"/>
        <v>4100.5124999999998</v>
      </c>
      <c r="IZ223" s="21">
        <f t="shared" si="664"/>
        <v>400.05</v>
      </c>
      <c r="JA223" s="22">
        <f t="shared" si="665"/>
        <v>24503.0625</v>
      </c>
      <c r="JB223" s="44">
        <f t="shared" si="666"/>
        <v>1000.125</v>
      </c>
      <c r="JC223" s="45">
        <f t="shared" si="667"/>
        <v>23502.9375</v>
      </c>
    </row>
    <row r="224" spans="1:263" ht="15.6" x14ac:dyDescent="0.3">
      <c r="A224" s="2">
        <v>222</v>
      </c>
      <c r="B224" s="2" t="str">
        <f>'YILLIK MALİYET RAPORU'!B224</f>
        <v xml:space="preserve"> AD SOYAD 222</v>
      </c>
      <c r="C224" s="7">
        <f>'YILLIK MALİYET RAPORU'!C224</f>
        <v>20002.5</v>
      </c>
      <c r="D224" s="11">
        <f>PARAMETRELER!$D$4</f>
        <v>150018.75</v>
      </c>
      <c r="E224" s="7">
        <f t="shared" si="668"/>
        <v>2800.3500000000004</v>
      </c>
      <c r="F224" s="7">
        <f t="shared" si="669"/>
        <v>200.02500000000001</v>
      </c>
      <c r="G224" s="7">
        <f t="shared" si="670"/>
        <v>17002.125</v>
      </c>
      <c r="H224" s="7" cm="1">
        <f t="array" ref="H224">SUMPRODUCT(--(SUM(G224:G224)&gt;PARAMETRELER!$D$21:$D$24), (SUM(G224:G224)-PARAMETRELER!$D$21:$D$24), {0.15;0.05;0.07;0.08})-SUM($H$2:$H$2)</f>
        <v>2550.3187499999999</v>
      </c>
      <c r="I224" s="7">
        <f>PARAMETRELER!$D$8</f>
        <v>2550.3187499999999</v>
      </c>
      <c r="J224" s="7">
        <f t="shared" si="556"/>
        <v>17002.125</v>
      </c>
      <c r="K224" s="7">
        <v>0</v>
      </c>
      <c r="L224" s="7">
        <f t="shared" si="671"/>
        <v>20002.5</v>
      </c>
      <c r="M224" s="5">
        <f>PARAMETRELER!$D$6</f>
        <v>20002.5</v>
      </c>
      <c r="N224" s="7">
        <f t="shared" si="679"/>
        <v>0</v>
      </c>
      <c r="O224" s="7">
        <f>IF(C224&lt;=PARAMETRELER!$D$6,0,N224*0.00759)</f>
        <v>0</v>
      </c>
      <c r="P224" s="20">
        <f t="shared" si="672"/>
        <v>17002.125</v>
      </c>
      <c r="Q224" s="21">
        <f t="shared" si="673"/>
        <v>4100.5124999999998</v>
      </c>
      <c r="R224" s="21">
        <f t="shared" si="674"/>
        <v>400.05</v>
      </c>
      <c r="S224" s="20">
        <f t="shared" si="675"/>
        <v>24503.0625</v>
      </c>
      <c r="T224" s="44">
        <f t="shared" si="676"/>
        <v>1000.125</v>
      </c>
      <c r="U224" s="45">
        <f t="shared" si="557"/>
        <v>23502.9375</v>
      </c>
      <c r="W224" s="2">
        <v>222</v>
      </c>
      <c r="X224" s="2" t="str">
        <f t="shared" si="677"/>
        <v xml:space="preserve"> AD SOYAD 222</v>
      </c>
      <c r="Y224" s="7">
        <f t="shared" si="678"/>
        <v>20002.5</v>
      </c>
      <c r="Z224" s="11">
        <f>PARAMETRELER!$D$4</f>
        <v>150018.75</v>
      </c>
      <c r="AA224" s="7">
        <f t="shared" si="558"/>
        <v>2800.3500000000004</v>
      </c>
      <c r="AB224" s="7">
        <f t="shared" si="559"/>
        <v>200.02500000000001</v>
      </c>
      <c r="AC224" s="7">
        <f t="shared" si="560"/>
        <v>17002.125</v>
      </c>
      <c r="AD224" s="7" cm="1">
        <f t="array" ref="AD224">SUMPRODUCT(--(SUM(G224,AC224)&gt;PARAMETRELER!$D$21:$D$24), (SUM(G224,AC224)-PARAMETRELER!$D$21:$D$24), {0.15;0.05;0.07;0.08})-SUM($H$2,H224)</f>
        <v>2550.3187499999999</v>
      </c>
      <c r="AE224" s="7">
        <f>PARAMETRELER!$D$9</f>
        <v>2550.3187499999999</v>
      </c>
      <c r="AF224" s="7">
        <f t="shared" si="561"/>
        <v>34004.25</v>
      </c>
      <c r="AG224" s="7">
        <f t="shared" si="562"/>
        <v>17002.125</v>
      </c>
      <c r="AH224" s="7">
        <f t="shared" si="563"/>
        <v>20002.5</v>
      </c>
      <c r="AI224" s="5">
        <f>PARAMETRELER!$D$6</f>
        <v>20002.5</v>
      </c>
      <c r="AJ224" s="7">
        <f t="shared" si="680"/>
        <v>0</v>
      </c>
      <c r="AK224" s="7">
        <f>IF(Y224&lt;=PARAMETRELER!$D$6,0,AJ224*0.00759)</f>
        <v>0</v>
      </c>
      <c r="AL224" s="20">
        <f t="shared" si="564"/>
        <v>17002.125</v>
      </c>
      <c r="AM224" s="21">
        <f t="shared" si="565"/>
        <v>4100.5124999999998</v>
      </c>
      <c r="AN224" s="21">
        <f t="shared" si="566"/>
        <v>400.05</v>
      </c>
      <c r="AO224" s="20">
        <f t="shared" si="567"/>
        <v>24503.0625</v>
      </c>
      <c r="AP224" s="44">
        <f t="shared" si="568"/>
        <v>1000.125</v>
      </c>
      <c r="AQ224" s="45">
        <f t="shared" si="569"/>
        <v>23502.9375</v>
      </c>
      <c r="AS224" s="2">
        <v>222</v>
      </c>
      <c r="AT224" s="2" t="str">
        <f t="shared" si="570"/>
        <v xml:space="preserve"> AD SOYAD 222</v>
      </c>
      <c r="AU224" s="7">
        <f t="shared" si="571"/>
        <v>20002.5</v>
      </c>
      <c r="AV224" s="11">
        <f>PARAMETRELER!$D$4</f>
        <v>150018.75</v>
      </c>
      <c r="AW224" s="7">
        <f t="shared" si="572"/>
        <v>2800.3500000000004</v>
      </c>
      <c r="AX224" s="7">
        <f t="shared" si="573"/>
        <v>200.02500000000001</v>
      </c>
      <c r="AY224" s="7">
        <f t="shared" si="574"/>
        <v>17002.125</v>
      </c>
      <c r="AZ224" s="7" cm="1">
        <f t="array" ref="AZ224">SUMPRODUCT(--(SUM(G224,AC224,AY224)&gt;PARAMETRELER!$D$21:$D$24), (SUM(G224,AC224,AY224)-PARAMETRELER!$D$21:$D$24), {0.15;0.05;0.07;0.08})-SUM($H$2,H224,AD224)</f>
        <v>2550.3187499999995</v>
      </c>
      <c r="BA224" s="7">
        <f>PARAMETRELER!$D$10</f>
        <v>2550.3187499999995</v>
      </c>
      <c r="BB224" s="7">
        <f t="shared" si="575"/>
        <v>51006.375</v>
      </c>
      <c r="BC224" s="7">
        <f t="shared" si="576"/>
        <v>34004.25</v>
      </c>
      <c r="BD224" s="7">
        <f t="shared" si="577"/>
        <v>20002.5</v>
      </c>
      <c r="BE224" s="5">
        <f>PARAMETRELER!$D$6</f>
        <v>20002.5</v>
      </c>
      <c r="BF224" s="7">
        <f t="shared" si="681"/>
        <v>0</v>
      </c>
      <c r="BG224" s="7">
        <f>IF(AU224&lt;=PARAMETRELER!$D$6,0,BF224*0.00759)</f>
        <v>0</v>
      </c>
      <c r="BH224" s="20">
        <f t="shared" si="578"/>
        <v>17002.125</v>
      </c>
      <c r="BI224" s="21">
        <f t="shared" si="579"/>
        <v>4100.5124999999998</v>
      </c>
      <c r="BJ224" s="21">
        <f t="shared" si="580"/>
        <v>400.05</v>
      </c>
      <c r="BK224" s="20">
        <f t="shared" si="581"/>
        <v>24503.0625</v>
      </c>
      <c r="BL224" s="44">
        <f t="shared" si="582"/>
        <v>1000.125</v>
      </c>
      <c r="BM224" s="45">
        <f t="shared" si="583"/>
        <v>23502.9375</v>
      </c>
      <c r="BO224" s="2">
        <v>222</v>
      </c>
      <c r="BP224" s="2" t="str">
        <f t="shared" si="584"/>
        <v xml:space="preserve"> AD SOYAD 222</v>
      </c>
      <c r="BQ224" s="7">
        <f t="shared" si="585"/>
        <v>20002.5</v>
      </c>
      <c r="BR224" s="11">
        <f>PARAMETRELER!$D$4</f>
        <v>150018.75</v>
      </c>
      <c r="BS224" s="7">
        <f t="shared" si="586"/>
        <v>2800.3500000000004</v>
      </c>
      <c r="BT224" s="7">
        <f t="shared" si="587"/>
        <v>200.02500000000001</v>
      </c>
      <c r="BU224" s="7">
        <f t="shared" si="588"/>
        <v>17002.125</v>
      </c>
      <c r="BV224" s="7" cm="1">
        <f t="array" ref="BV224">SUMPRODUCT(--(SUM(G224,AC224,AY224,BU224)&gt;PARAMETRELER!$D$21:$D$24), (SUM(G224,AC224,AY224,BU224)-PARAMETRELER!$D$21:$D$24), {0.15;0.05;0.07;0.08})-SUM($H$2,H224,AD224,AZ224)</f>
        <v>2550.3187500000004</v>
      </c>
      <c r="BW224" s="7">
        <f>PARAMETRELER!$D$11</f>
        <v>2550.3187500000004</v>
      </c>
      <c r="BX224" s="7">
        <f t="shared" si="589"/>
        <v>68008.5</v>
      </c>
      <c r="BY224" s="7">
        <f t="shared" si="590"/>
        <v>51006.375</v>
      </c>
      <c r="BZ224" s="7">
        <f t="shared" si="591"/>
        <v>20002.5</v>
      </c>
      <c r="CA224" s="5">
        <f>PARAMETRELER!$D$6</f>
        <v>20002.5</v>
      </c>
      <c r="CB224" s="7">
        <f t="shared" si="682"/>
        <v>0</v>
      </c>
      <c r="CC224" s="7">
        <f>IF(BQ224&lt;=PARAMETRELER!$D$6,0,CB224*0.00759)</f>
        <v>0</v>
      </c>
      <c r="CD224" s="20">
        <f t="shared" si="592"/>
        <v>17002.125</v>
      </c>
      <c r="CE224" s="21">
        <f t="shared" si="593"/>
        <v>4100.5124999999998</v>
      </c>
      <c r="CF224" s="21">
        <f t="shared" si="594"/>
        <v>400.05</v>
      </c>
      <c r="CG224" s="20">
        <f t="shared" si="595"/>
        <v>24503.0625</v>
      </c>
      <c r="CH224" s="44">
        <f t="shared" si="596"/>
        <v>1000.125</v>
      </c>
      <c r="CI224" s="45">
        <f t="shared" si="597"/>
        <v>23502.9375</v>
      </c>
      <c r="CK224" s="2">
        <v>222</v>
      </c>
      <c r="CL224" s="2" t="str">
        <f t="shared" si="598"/>
        <v xml:space="preserve"> AD SOYAD 222</v>
      </c>
      <c r="CM224" s="7">
        <f t="shared" si="599"/>
        <v>20002.5</v>
      </c>
      <c r="CN224" s="11">
        <f>PARAMETRELER!$D$4</f>
        <v>150018.75</v>
      </c>
      <c r="CO224" s="7">
        <f t="shared" si="600"/>
        <v>2800.3500000000004</v>
      </c>
      <c r="CP224" s="7">
        <f t="shared" si="601"/>
        <v>200.02500000000001</v>
      </c>
      <c r="CQ224" s="7">
        <f t="shared" si="602"/>
        <v>17002.125</v>
      </c>
      <c r="CR224" s="7" cm="1">
        <f t="array" ref="CR224">SUMPRODUCT(--(SUM(G224,AC224,AY224,BU224,CQ224)&gt;PARAMETRELER!$D$21:$D$24), (SUM(G224,AC224,AY224,BU224,CQ224)-PARAMETRELER!$D$21:$D$24), {0.15;0.05;0.07;0.08})-SUM($H$2,H224,AD224,AZ224,BV224)</f>
        <v>2550.3187500000004</v>
      </c>
      <c r="CS224" s="7">
        <f>PARAMETRELER!$D$12</f>
        <v>2550.3187500000004</v>
      </c>
      <c r="CT224" s="7">
        <f t="shared" si="603"/>
        <v>85010.625</v>
      </c>
      <c r="CU224" s="7">
        <f t="shared" si="604"/>
        <v>68008.5</v>
      </c>
      <c r="CV224" s="7">
        <f t="shared" si="605"/>
        <v>20002.5</v>
      </c>
      <c r="CW224" s="5">
        <f>PARAMETRELER!$D$6</f>
        <v>20002.5</v>
      </c>
      <c r="CX224" s="7">
        <f t="shared" si="683"/>
        <v>0</v>
      </c>
      <c r="CY224" s="7">
        <f>IF(CM224&lt;=PARAMETRELER!$D$6,0,CX224*0.00759)</f>
        <v>0</v>
      </c>
      <c r="CZ224" s="20">
        <f t="shared" si="606"/>
        <v>17002.125</v>
      </c>
      <c r="DA224" s="21">
        <f t="shared" si="607"/>
        <v>4100.5124999999998</v>
      </c>
      <c r="DB224" s="21">
        <f t="shared" si="608"/>
        <v>400.05</v>
      </c>
      <c r="DC224" s="20">
        <f t="shared" si="609"/>
        <v>24503.0625</v>
      </c>
      <c r="DD224" s="44">
        <f t="shared" si="610"/>
        <v>1000.125</v>
      </c>
      <c r="DE224" s="45">
        <f t="shared" si="611"/>
        <v>23502.9375</v>
      </c>
      <c r="DG224" s="2">
        <v>222</v>
      </c>
      <c r="DH224" s="2" t="str">
        <f t="shared" si="612"/>
        <v xml:space="preserve"> AD SOYAD 222</v>
      </c>
      <c r="DI224" s="7">
        <f t="shared" si="613"/>
        <v>20002.5</v>
      </c>
      <c r="DJ224" s="11">
        <f>PARAMETRELER!$D$4</f>
        <v>150018.75</v>
      </c>
      <c r="DK224" s="7">
        <f t="shared" si="614"/>
        <v>2800.3500000000004</v>
      </c>
      <c r="DL224" s="7">
        <f t="shared" si="615"/>
        <v>200.02500000000001</v>
      </c>
      <c r="DM224" s="7">
        <f t="shared" si="616"/>
        <v>17002.125</v>
      </c>
      <c r="DN224" s="7" cm="1">
        <f t="array" ref="DN224">SUMPRODUCT(--(SUM(G224,AC224,AY224,BU224,CQ224,DM224)&gt;PARAMETRELER!$D$21:$D$24), (SUM(G224,AC224,AY224,BU224,CQ224,DM224)-PARAMETRELER!$D$21:$D$24), {0.15;0.05;0.07;0.08})-SUM($H$2,H224,AD224,AZ224,BV224,CR224)</f>
        <v>2550.3187499999985</v>
      </c>
      <c r="DO224" s="7">
        <f>PARAMETRELER!$D$13</f>
        <v>2550.3187499999985</v>
      </c>
      <c r="DP224" s="7">
        <f t="shared" si="617"/>
        <v>102012.75</v>
      </c>
      <c r="DQ224" s="7">
        <f t="shared" si="618"/>
        <v>85010.625</v>
      </c>
      <c r="DR224" s="7">
        <f t="shared" si="619"/>
        <v>20002.5</v>
      </c>
      <c r="DS224" s="5">
        <f>PARAMETRELER!$D$6</f>
        <v>20002.5</v>
      </c>
      <c r="DT224" s="7">
        <f t="shared" si="684"/>
        <v>0</v>
      </c>
      <c r="DU224" s="7">
        <f>IF(DI224&lt;=PARAMETRELER!$D$6,0,DT224*0.00759)</f>
        <v>0</v>
      </c>
      <c r="DV224" s="20">
        <f t="shared" si="620"/>
        <v>17002.125</v>
      </c>
      <c r="DW224" s="21">
        <f t="shared" si="621"/>
        <v>4100.5124999999998</v>
      </c>
      <c r="DX224" s="21">
        <f t="shared" si="622"/>
        <v>400.05</v>
      </c>
      <c r="DY224" s="20">
        <f t="shared" si="623"/>
        <v>24503.0625</v>
      </c>
      <c r="DZ224" s="44">
        <f t="shared" si="624"/>
        <v>1000.125</v>
      </c>
      <c r="EA224" s="45">
        <f t="shared" si="625"/>
        <v>23502.9375</v>
      </c>
      <c r="EC224" s="2">
        <v>222</v>
      </c>
      <c r="ED224" s="2" t="str">
        <f t="shared" si="626"/>
        <v xml:space="preserve"> AD SOYAD 222</v>
      </c>
      <c r="EE224" s="7">
        <f t="shared" si="685"/>
        <v>20002.5</v>
      </c>
      <c r="EF224" s="11">
        <f>PARAMETRELER!$D$4</f>
        <v>150018.75</v>
      </c>
      <c r="EG224" s="7">
        <f t="shared" si="686"/>
        <v>2800.3500000000004</v>
      </c>
      <c r="EH224" s="7">
        <f t="shared" si="687"/>
        <v>200.02500000000001</v>
      </c>
      <c r="EI224" s="7">
        <f t="shared" si="688"/>
        <v>17002.125</v>
      </c>
      <c r="EJ224" s="7" cm="1">
        <f t="array" ref="EJ224">SUMPRODUCT(--(SUM(G224,AC224,AY224,BU224,CQ224,DM224,EI224)&gt;PARAMETRELER!$D$21:$D$24), (SUM(G224,AC224,AY224,BU224,CQ224,DM224,EI224)-PARAMETRELER!$D$21:$D$24), {0.15;0.05;0.07;0.08})-SUM($H$2,H224,AD224,AZ224,BV224,CR224,DN224)</f>
        <v>3001.0625000000036</v>
      </c>
      <c r="EK224" s="7">
        <f>PARAMETRELER!$D$14</f>
        <v>3001.0625000000036</v>
      </c>
      <c r="EL224" s="7">
        <f t="shared" si="689"/>
        <v>119014.875</v>
      </c>
      <c r="EM224" s="7">
        <f t="shared" si="690"/>
        <v>102012.75</v>
      </c>
      <c r="EN224" s="7">
        <f t="shared" si="691"/>
        <v>20002.5</v>
      </c>
      <c r="EO224" s="5">
        <f>PARAMETRELER!$D$6</f>
        <v>20002.5</v>
      </c>
      <c r="EP224" s="7">
        <f t="shared" si="692"/>
        <v>0</v>
      </c>
      <c r="EQ224" s="7">
        <f>IF(EE224&lt;=PARAMETRELER!$D$6,0,EP224*0.00759)</f>
        <v>0</v>
      </c>
      <c r="ER224" s="20">
        <f t="shared" si="627"/>
        <v>17002.125</v>
      </c>
      <c r="ES224" s="21">
        <f t="shared" si="628"/>
        <v>4100.5124999999998</v>
      </c>
      <c r="ET224" s="21">
        <f t="shared" si="629"/>
        <v>400.05</v>
      </c>
      <c r="EU224" s="20">
        <f t="shared" si="630"/>
        <v>24503.0625</v>
      </c>
      <c r="EV224" s="44">
        <f t="shared" si="631"/>
        <v>1000.125</v>
      </c>
      <c r="EW224" s="45">
        <f t="shared" si="632"/>
        <v>23502.9375</v>
      </c>
      <c r="EY224" s="2">
        <v>222</v>
      </c>
      <c r="EZ224" s="2" t="str">
        <f t="shared" si="633"/>
        <v xml:space="preserve"> AD SOYAD 222</v>
      </c>
      <c r="FA224" s="7">
        <f t="shared" si="693"/>
        <v>20002.5</v>
      </c>
      <c r="FB224" s="11">
        <f>PARAMETRELER!$D$4</f>
        <v>150018.75</v>
      </c>
      <c r="FC224" s="7">
        <f t="shared" si="694"/>
        <v>2800.3500000000004</v>
      </c>
      <c r="FD224" s="7">
        <f t="shared" si="695"/>
        <v>200.02500000000001</v>
      </c>
      <c r="FE224" s="7">
        <f t="shared" si="696"/>
        <v>17002.125</v>
      </c>
      <c r="FF224" s="7" cm="1">
        <f t="array" ref="FF224">SUMPRODUCT(--(SUM(G224,AC224,AY224,BU224,CQ224,DM224,EI224,FE224)&gt;PARAMETRELER!$D$21:$D$24), (SUM(G224,AC224,AY224,BU224,CQ224,DM224,EI224,FE224)-PARAMETRELER!$D$21:$D$24), {0.15;0.05;0.07;0.08})-SUM($H$2,H224,AD224,AZ224,BV224,CR224,DN224,EJ224)</f>
        <v>3400.4249999999956</v>
      </c>
      <c r="FG224" s="7">
        <f>PARAMETRELER!$D$15</f>
        <v>3400.4249999999956</v>
      </c>
      <c r="FH224" s="7">
        <f t="shared" si="697"/>
        <v>136017</v>
      </c>
      <c r="FI224" s="7">
        <f t="shared" si="698"/>
        <v>119014.875</v>
      </c>
      <c r="FJ224" s="7">
        <f t="shared" si="699"/>
        <v>20002.5</v>
      </c>
      <c r="FK224" s="5">
        <f>PARAMETRELER!$D$6</f>
        <v>20002.5</v>
      </c>
      <c r="FL224" s="7">
        <f t="shared" si="700"/>
        <v>0</v>
      </c>
      <c r="FM224" s="7">
        <f>IF(FA224&lt;=PARAMETRELER!$D$6,0,FL224*0.00759)</f>
        <v>0</v>
      </c>
      <c r="FN224" s="20">
        <f t="shared" si="634"/>
        <v>17002.125</v>
      </c>
      <c r="FO224" s="21">
        <f t="shared" si="635"/>
        <v>4100.5124999999998</v>
      </c>
      <c r="FP224" s="21">
        <f t="shared" si="636"/>
        <v>400.05</v>
      </c>
      <c r="FQ224" s="20">
        <f t="shared" si="637"/>
        <v>24503.0625</v>
      </c>
      <c r="FR224" s="44">
        <f t="shared" si="638"/>
        <v>1000.125</v>
      </c>
      <c r="FS224" s="45">
        <f t="shared" si="639"/>
        <v>23502.9375</v>
      </c>
      <c r="FU224" s="2">
        <v>222</v>
      </c>
      <c r="FV224" s="2" t="str">
        <f t="shared" si="640"/>
        <v xml:space="preserve"> AD SOYAD 222</v>
      </c>
      <c r="FW224" s="7">
        <f t="shared" si="701"/>
        <v>20002.5</v>
      </c>
      <c r="FX224" s="11">
        <f>PARAMETRELER!$D$4</f>
        <v>150018.75</v>
      </c>
      <c r="FY224" s="7">
        <f t="shared" si="702"/>
        <v>2800.3500000000004</v>
      </c>
      <c r="FZ224" s="7">
        <f t="shared" si="703"/>
        <v>200.02500000000001</v>
      </c>
      <c r="GA224" s="7">
        <f t="shared" si="704"/>
        <v>17002.125</v>
      </c>
      <c r="GB224" s="7" cm="1">
        <f t="array" ref="GB224">SUMPRODUCT(--(SUM(G224,AC224,AY224,BU224,CQ224,DM224,EI224,FE224,GA224)&gt;PARAMETRELER!$D$21:$D$24), (SUM(G224,AC224,AY224,BU224,CQ224,DM224,EI224,FE224,GA224)-PARAMETRELER!$D$21:$D$24), {0.15;0.05;0.07;0.08})-SUM($H$2,H224,AD224,AZ224,BV224,CR224,DN224,EJ224,FF224)</f>
        <v>3400.4249999999993</v>
      </c>
      <c r="GC224" s="7">
        <f>PARAMETRELER!$D$16</f>
        <v>3400.4249999999993</v>
      </c>
      <c r="GD224" s="7">
        <f t="shared" si="705"/>
        <v>153019.125</v>
      </c>
      <c r="GE224" s="7">
        <f t="shared" si="706"/>
        <v>136017</v>
      </c>
      <c r="GF224" s="7">
        <f t="shared" si="707"/>
        <v>20002.5</v>
      </c>
      <c r="GG224" s="5">
        <f>PARAMETRELER!$D$6</f>
        <v>20002.5</v>
      </c>
      <c r="GH224" s="7">
        <f t="shared" si="708"/>
        <v>0</v>
      </c>
      <c r="GI224" s="7">
        <f>IF(FW224&lt;=PARAMETRELER!$D$6,0,GH224*0.00759)</f>
        <v>0</v>
      </c>
      <c r="GJ224" s="20">
        <f t="shared" si="641"/>
        <v>17002.125</v>
      </c>
      <c r="GK224" s="21">
        <f t="shared" si="642"/>
        <v>4100.5124999999998</v>
      </c>
      <c r="GL224" s="21">
        <f t="shared" si="643"/>
        <v>400.05</v>
      </c>
      <c r="GM224" s="20">
        <f t="shared" si="644"/>
        <v>24503.0625</v>
      </c>
      <c r="GN224" s="44">
        <f t="shared" si="645"/>
        <v>1000.125</v>
      </c>
      <c r="GO224" s="45">
        <f t="shared" si="646"/>
        <v>23502.9375</v>
      </c>
      <c r="GQ224" s="2">
        <v>222</v>
      </c>
      <c r="GR224" s="2" t="str">
        <f t="shared" si="647"/>
        <v xml:space="preserve"> AD SOYAD 222</v>
      </c>
      <c r="GS224" s="7">
        <f t="shared" si="709"/>
        <v>20002.5</v>
      </c>
      <c r="GT224" s="11">
        <f>PARAMETRELER!$D$4</f>
        <v>150018.75</v>
      </c>
      <c r="GU224" s="7">
        <f t="shared" si="710"/>
        <v>2800.3500000000004</v>
      </c>
      <c r="GV224" s="7">
        <f t="shared" si="711"/>
        <v>200.02500000000001</v>
      </c>
      <c r="GW224" s="7">
        <f t="shared" si="712"/>
        <v>17002.125</v>
      </c>
      <c r="GX224" s="7" cm="1">
        <f t="array" ref="GX224">SUMPRODUCT(--(SUM(G224,AC224,AY224,BU224,CQ224,DM224,EI224,FE224,GA224,GW224)&gt;PARAMETRELER!$D$21:$D$24), (SUM(G224,AC224,AY224,BU224,CQ224,DM224,EI224,FE224,GA224,GW224)-PARAMETRELER!$D$21:$D$24), {0.15;0.05;0.07;0.08})-SUM($H$2,H224,AD224,AZ224,BV224,CR224,DN224,EJ224,FF224,GB224)</f>
        <v>3400.4250000000029</v>
      </c>
      <c r="GY224" s="7">
        <f>PARAMETRELER!$D$17</f>
        <v>3400.4250000000029</v>
      </c>
      <c r="GZ224" s="7">
        <f t="shared" si="713"/>
        <v>170021.25</v>
      </c>
      <c r="HA224" s="7">
        <f t="shared" si="714"/>
        <v>153019.125</v>
      </c>
      <c r="HB224" s="7">
        <f t="shared" si="715"/>
        <v>20002.5</v>
      </c>
      <c r="HC224" s="5">
        <f>PARAMETRELER!$D$6</f>
        <v>20002.5</v>
      </c>
      <c r="HD224" s="7">
        <f t="shared" si="716"/>
        <v>0</v>
      </c>
      <c r="HE224" s="7">
        <f>IF(GS224&lt;=PARAMETRELER!$D$6,0,HD224*0.00759)</f>
        <v>0</v>
      </c>
      <c r="HF224" s="20">
        <f t="shared" si="648"/>
        <v>17002.125</v>
      </c>
      <c r="HG224" s="21">
        <f t="shared" si="649"/>
        <v>4100.5124999999998</v>
      </c>
      <c r="HH224" s="21">
        <f t="shared" si="650"/>
        <v>400.05</v>
      </c>
      <c r="HI224" s="20">
        <f t="shared" si="651"/>
        <v>24503.0625</v>
      </c>
      <c r="HJ224" s="44">
        <f t="shared" si="652"/>
        <v>1000.125</v>
      </c>
      <c r="HK224" s="45">
        <f t="shared" si="653"/>
        <v>23502.9375</v>
      </c>
      <c r="HM224" s="2">
        <v>222</v>
      </c>
      <c r="HN224" s="2" t="str">
        <f t="shared" si="654"/>
        <v xml:space="preserve"> AD SOYAD 222</v>
      </c>
      <c r="HO224" s="7">
        <f t="shared" si="717"/>
        <v>20002.5</v>
      </c>
      <c r="HP224" s="11">
        <f>PARAMETRELER!$D$4</f>
        <v>150018.75</v>
      </c>
      <c r="HQ224" s="7">
        <f t="shared" si="718"/>
        <v>2800.3500000000004</v>
      </c>
      <c r="HR224" s="7">
        <f t="shared" si="719"/>
        <v>200.02500000000001</v>
      </c>
      <c r="HS224" s="7">
        <f t="shared" si="720"/>
        <v>17002.125</v>
      </c>
      <c r="HT224" s="7" cm="1">
        <f t="array" ref="HT224">SUMPRODUCT(--(SUM(G224,AC224,AY224,BU224,CQ224,DM224,EI224,FE224,GA224,GW224,HS224)&gt;PARAMETRELER!$D$21:$D$24), (SUM(G224,AC224,AY224,BU224,CQ224,DM224,EI224,FE224,GA224,GW224,HS224)-PARAMETRELER!$D$21:$D$24), {0.15;0.05;0.07;0.08})-SUM($H$2,H224,AD224,AZ224,BV224,CR224,DN224,EJ224,FF224,GB224,GX224)</f>
        <v>3400.4249999999993</v>
      </c>
      <c r="HU224" s="7">
        <f>PARAMETRELER!$D$18</f>
        <v>3400.4249999999993</v>
      </c>
      <c r="HV224" s="7">
        <f t="shared" si="721"/>
        <v>187023.375</v>
      </c>
      <c r="HW224" s="7">
        <f t="shared" si="722"/>
        <v>170021.25</v>
      </c>
      <c r="HX224" s="7">
        <f t="shared" si="723"/>
        <v>20002.5</v>
      </c>
      <c r="HY224" s="5">
        <f>PARAMETRELER!$D$6</f>
        <v>20002.5</v>
      </c>
      <c r="HZ224" s="7">
        <f t="shared" si="724"/>
        <v>0</v>
      </c>
      <c r="IA224" s="7">
        <f>IF(HO224&lt;=PARAMETRELER!$D$6,0,HZ224*0.00759)</f>
        <v>0</v>
      </c>
      <c r="IB224" s="20">
        <f t="shared" si="655"/>
        <v>17002.125</v>
      </c>
      <c r="IC224" s="21">
        <f t="shared" si="656"/>
        <v>4100.5124999999998</v>
      </c>
      <c r="ID224" s="21">
        <f t="shared" si="657"/>
        <v>400.05</v>
      </c>
      <c r="IE224" s="20">
        <f t="shared" si="658"/>
        <v>24503.0625</v>
      </c>
      <c r="IF224" s="44">
        <f t="shared" si="659"/>
        <v>1000.125</v>
      </c>
      <c r="IG224" s="45">
        <f t="shared" si="660"/>
        <v>23502.9375</v>
      </c>
      <c r="II224" s="2">
        <v>222</v>
      </c>
      <c r="IJ224" s="2" t="str">
        <f t="shared" si="661"/>
        <v xml:space="preserve"> AD SOYAD 222</v>
      </c>
      <c r="IK224" s="7">
        <f t="shared" si="725"/>
        <v>20002.5</v>
      </c>
      <c r="IL224" s="11">
        <f>PARAMETRELER!$D$4</f>
        <v>150018.75</v>
      </c>
      <c r="IM224" s="7">
        <f t="shared" si="726"/>
        <v>2800.3500000000004</v>
      </c>
      <c r="IN224" s="7">
        <f t="shared" si="727"/>
        <v>200.02500000000001</v>
      </c>
      <c r="IO224" s="7">
        <f t="shared" si="728"/>
        <v>17002.125</v>
      </c>
      <c r="IP224" s="7" cm="1">
        <f t="array" ref="IP224">SUMPRODUCT(--(SUM(G224,AC224,AY224,BU224,CQ224,DM224,EI224,FE224,GA224,GW224,HS224,IO224)&gt;PARAMETRELER!$D$21:$D$24), (SUM(G224,AC224,AY224,BU224,CQ224,DM224,EI224,FE224,GA224,GW224,HS224,IO224)-PARAMETRELER!$D$21:$D$24), {0.15;0.05;0.07;0.08})-SUM($H$2,H224,AD224,AZ224,BV224,CR224,DN224,EJ224,FF224,GB224,GX224,HT224)</f>
        <v>3400.4249999999993</v>
      </c>
      <c r="IQ224" s="7">
        <f>PARAMETRELER!$D$19</f>
        <v>3400.4249999999993</v>
      </c>
      <c r="IR224" s="7">
        <f t="shared" si="729"/>
        <v>204025.5</v>
      </c>
      <c r="IS224" s="7">
        <f t="shared" si="730"/>
        <v>187023.375</v>
      </c>
      <c r="IT224" s="7">
        <f t="shared" si="731"/>
        <v>20002.5</v>
      </c>
      <c r="IU224" s="5">
        <f>PARAMETRELER!$D$6</f>
        <v>20002.5</v>
      </c>
      <c r="IV224" s="7">
        <f t="shared" si="732"/>
        <v>0</v>
      </c>
      <c r="IW224" s="7">
        <f>IF(IK224&lt;=PARAMETRELER!$D$6,0,IV224*0.00759)</f>
        <v>0</v>
      </c>
      <c r="IX224" s="20">
        <f t="shared" si="662"/>
        <v>17002.125</v>
      </c>
      <c r="IY224" s="21">
        <f t="shared" si="663"/>
        <v>4100.5124999999998</v>
      </c>
      <c r="IZ224" s="21">
        <f t="shared" si="664"/>
        <v>400.05</v>
      </c>
      <c r="JA224" s="20">
        <f t="shared" si="665"/>
        <v>24503.0625</v>
      </c>
      <c r="JB224" s="44">
        <f t="shared" si="666"/>
        <v>1000.125</v>
      </c>
      <c r="JC224" s="45">
        <f t="shared" si="667"/>
        <v>23502.9375</v>
      </c>
    </row>
    <row r="225" spans="1:263" ht="15.6" x14ac:dyDescent="0.3">
      <c r="A225" s="3">
        <v>223</v>
      </c>
      <c r="B225" s="3" t="str">
        <f>'YILLIK MALİYET RAPORU'!B225</f>
        <v xml:space="preserve"> AD SOYAD 223</v>
      </c>
      <c r="C225" s="4">
        <f>'YILLIK MALİYET RAPORU'!C225</f>
        <v>20002.5</v>
      </c>
      <c r="D225" s="4">
        <f>PARAMETRELER!$D$4</f>
        <v>150018.75</v>
      </c>
      <c r="E225" s="4">
        <f t="shared" si="668"/>
        <v>2800.3500000000004</v>
      </c>
      <c r="F225" s="4">
        <f t="shared" si="669"/>
        <v>200.02500000000001</v>
      </c>
      <c r="G225" s="4">
        <f t="shared" si="670"/>
        <v>17002.125</v>
      </c>
      <c r="H225" s="4" cm="1">
        <f t="array" ref="H225">SUMPRODUCT(--(SUM(G225:G225)&gt;PARAMETRELER!$D$21:$D$24), (SUM(G225:G225)-PARAMETRELER!$D$21:$D$24), {0.15;0.05;0.07;0.08})-SUM($H$2:$H$2)</f>
        <v>2550.3187499999999</v>
      </c>
      <c r="I225" s="4">
        <f>PARAMETRELER!$D$8</f>
        <v>2550.3187499999999</v>
      </c>
      <c r="J225" s="4">
        <f t="shared" si="556"/>
        <v>17002.125</v>
      </c>
      <c r="K225" s="4">
        <v>0</v>
      </c>
      <c r="L225" s="4">
        <f t="shared" si="671"/>
        <v>20002.5</v>
      </c>
      <c r="M225" s="4">
        <f>PARAMETRELER!$D$6</f>
        <v>20002.5</v>
      </c>
      <c r="N225" s="4">
        <f t="shared" si="679"/>
        <v>0</v>
      </c>
      <c r="O225" s="4">
        <f>IF(C225&lt;=PARAMETRELER!$D$6,0,N225*0.00759)</f>
        <v>0</v>
      </c>
      <c r="P225" s="20">
        <f t="shared" si="672"/>
        <v>17002.125</v>
      </c>
      <c r="Q225" s="21">
        <f t="shared" si="673"/>
        <v>4100.5124999999998</v>
      </c>
      <c r="R225" s="21">
        <f t="shared" si="674"/>
        <v>400.05</v>
      </c>
      <c r="S225" s="22">
        <f t="shared" si="675"/>
        <v>24503.0625</v>
      </c>
      <c r="T225" s="44">
        <f t="shared" si="676"/>
        <v>1000.125</v>
      </c>
      <c r="U225" s="45">
        <f t="shared" si="557"/>
        <v>23502.9375</v>
      </c>
      <c r="W225" s="3">
        <v>223</v>
      </c>
      <c r="X225" s="3" t="str">
        <f t="shared" si="677"/>
        <v xml:space="preserve"> AD SOYAD 223</v>
      </c>
      <c r="Y225" s="4">
        <f t="shared" si="678"/>
        <v>20002.5</v>
      </c>
      <c r="Z225" s="4">
        <f>PARAMETRELER!$D$4</f>
        <v>150018.75</v>
      </c>
      <c r="AA225" s="4">
        <f t="shared" si="558"/>
        <v>2800.3500000000004</v>
      </c>
      <c r="AB225" s="4">
        <f t="shared" si="559"/>
        <v>200.02500000000001</v>
      </c>
      <c r="AC225" s="4">
        <f t="shared" si="560"/>
        <v>17002.125</v>
      </c>
      <c r="AD225" s="4" cm="1">
        <f t="array" ref="AD225">SUMPRODUCT(--(SUM(G225,AC225)&gt;PARAMETRELER!$D$21:$D$24), (SUM(G225,AC225)-PARAMETRELER!$D$21:$D$24), {0.15;0.05;0.07;0.08})-SUM($H$2,H225)</f>
        <v>2550.3187499999999</v>
      </c>
      <c r="AE225" s="4">
        <f>PARAMETRELER!$D$9</f>
        <v>2550.3187499999999</v>
      </c>
      <c r="AF225" s="4">
        <f t="shared" si="561"/>
        <v>34004.25</v>
      </c>
      <c r="AG225" s="4">
        <f t="shared" si="562"/>
        <v>17002.125</v>
      </c>
      <c r="AH225" s="4">
        <f t="shared" si="563"/>
        <v>20002.5</v>
      </c>
      <c r="AI225" s="4">
        <f>PARAMETRELER!$D$6</f>
        <v>20002.5</v>
      </c>
      <c r="AJ225" s="4">
        <f t="shared" si="680"/>
        <v>0</v>
      </c>
      <c r="AK225" s="4">
        <f>IF(Y225&lt;=PARAMETRELER!$D$6,0,AJ225*0.00759)</f>
        <v>0</v>
      </c>
      <c r="AL225" s="20">
        <f t="shared" si="564"/>
        <v>17002.125</v>
      </c>
      <c r="AM225" s="21">
        <f t="shared" si="565"/>
        <v>4100.5124999999998</v>
      </c>
      <c r="AN225" s="21">
        <f t="shared" si="566"/>
        <v>400.05</v>
      </c>
      <c r="AO225" s="22">
        <f t="shared" si="567"/>
        <v>24503.0625</v>
      </c>
      <c r="AP225" s="44">
        <f t="shared" si="568"/>
        <v>1000.125</v>
      </c>
      <c r="AQ225" s="45">
        <f t="shared" si="569"/>
        <v>23502.9375</v>
      </c>
      <c r="AS225" s="3">
        <v>223</v>
      </c>
      <c r="AT225" s="3" t="str">
        <f t="shared" si="570"/>
        <v xml:space="preserve"> AD SOYAD 223</v>
      </c>
      <c r="AU225" s="4">
        <f t="shared" si="571"/>
        <v>20002.5</v>
      </c>
      <c r="AV225" s="4">
        <f>PARAMETRELER!$D$4</f>
        <v>150018.75</v>
      </c>
      <c r="AW225" s="4">
        <f t="shared" si="572"/>
        <v>2800.3500000000004</v>
      </c>
      <c r="AX225" s="4">
        <f t="shared" si="573"/>
        <v>200.02500000000001</v>
      </c>
      <c r="AY225" s="4">
        <f t="shared" si="574"/>
        <v>17002.125</v>
      </c>
      <c r="AZ225" s="4" cm="1">
        <f t="array" ref="AZ225">SUMPRODUCT(--(SUM(G225,AC225,AY225)&gt;PARAMETRELER!$D$21:$D$24), (SUM(G225,AC225,AY225)-PARAMETRELER!$D$21:$D$24), {0.15;0.05;0.07;0.08})-SUM($H$2,H225,AD225)</f>
        <v>2550.3187499999995</v>
      </c>
      <c r="BA225" s="4">
        <f>PARAMETRELER!$D$10</f>
        <v>2550.3187499999995</v>
      </c>
      <c r="BB225" s="4">
        <f t="shared" si="575"/>
        <v>51006.375</v>
      </c>
      <c r="BC225" s="4">
        <f t="shared" si="576"/>
        <v>34004.25</v>
      </c>
      <c r="BD225" s="4">
        <f t="shared" si="577"/>
        <v>20002.5</v>
      </c>
      <c r="BE225" s="4">
        <f>PARAMETRELER!$D$6</f>
        <v>20002.5</v>
      </c>
      <c r="BF225" s="4">
        <f t="shared" si="681"/>
        <v>0</v>
      </c>
      <c r="BG225" s="4">
        <f>IF(AU225&lt;=PARAMETRELER!$D$6,0,BF225*0.00759)</f>
        <v>0</v>
      </c>
      <c r="BH225" s="20">
        <f t="shared" si="578"/>
        <v>17002.125</v>
      </c>
      <c r="BI225" s="21">
        <f t="shared" si="579"/>
        <v>4100.5124999999998</v>
      </c>
      <c r="BJ225" s="21">
        <f t="shared" si="580"/>
        <v>400.05</v>
      </c>
      <c r="BK225" s="22">
        <f t="shared" si="581"/>
        <v>24503.0625</v>
      </c>
      <c r="BL225" s="44">
        <f t="shared" si="582"/>
        <v>1000.125</v>
      </c>
      <c r="BM225" s="45">
        <f t="shared" si="583"/>
        <v>23502.9375</v>
      </c>
      <c r="BO225" s="3">
        <v>223</v>
      </c>
      <c r="BP225" s="3" t="str">
        <f t="shared" si="584"/>
        <v xml:space="preserve"> AD SOYAD 223</v>
      </c>
      <c r="BQ225" s="4">
        <f t="shared" si="585"/>
        <v>20002.5</v>
      </c>
      <c r="BR225" s="4">
        <f>PARAMETRELER!$D$4</f>
        <v>150018.75</v>
      </c>
      <c r="BS225" s="4">
        <f t="shared" si="586"/>
        <v>2800.3500000000004</v>
      </c>
      <c r="BT225" s="4">
        <f t="shared" si="587"/>
        <v>200.02500000000001</v>
      </c>
      <c r="BU225" s="4">
        <f t="shared" si="588"/>
        <v>17002.125</v>
      </c>
      <c r="BV225" s="4" cm="1">
        <f t="array" ref="BV225">SUMPRODUCT(--(SUM(G225,AC225,AY225,BU225)&gt;PARAMETRELER!$D$21:$D$24), (SUM(G225,AC225,AY225,BU225)-PARAMETRELER!$D$21:$D$24), {0.15;0.05;0.07;0.08})-SUM($H$2,H225,AD225,AZ225)</f>
        <v>2550.3187500000004</v>
      </c>
      <c r="BW225" s="4">
        <f>PARAMETRELER!$D$11</f>
        <v>2550.3187500000004</v>
      </c>
      <c r="BX225" s="4">
        <f t="shared" si="589"/>
        <v>68008.5</v>
      </c>
      <c r="BY225" s="4">
        <f t="shared" si="590"/>
        <v>51006.375</v>
      </c>
      <c r="BZ225" s="4">
        <f t="shared" si="591"/>
        <v>20002.5</v>
      </c>
      <c r="CA225" s="4">
        <f>PARAMETRELER!$D$6</f>
        <v>20002.5</v>
      </c>
      <c r="CB225" s="4">
        <f t="shared" si="682"/>
        <v>0</v>
      </c>
      <c r="CC225" s="4">
        <f>IF(BQ225&lt;=PARAMETRELER!$D$6,0,CB225*0.00759)</f>
        <v>0</v>
      </c>
      <c r="CD225" s="20">
        <f t="shared" si="592"/>
        <v>17002.125</v>
      </c>
      <c r="CE225" s="21">
        <f t="shared" si="593"/>
        <v>4100.5124999999998</v>
      </c>
      <c r="CF225" s="21">
        <f t="shared" si="594"/>
        <v>400.05</v>
      </c>
      <c r="CG225" s="22">
        <f t="shared" si="595"/>
        <v>24503.0625</v>
      </c>
      <c r="CH225" s="44">
        <f t="shared" si="596"/>
        <v>1000.125</v>
      </c>
      <c r="CI225" s="45">
        <f t="shared" si="597"/>
        <v>23502.9375</v>
      </c>
      <c r="CK225" s="3">
        <v>223</v>
      </c>
      <c r="CL225" s="3" t="str">
        <f t="shared" si="598"/>
        <v xml:space="preserve"> AD SOYAD 223</v>
      </c>
      <c r="CM225" s="4">
        <f t="shared" si="599"/>
        <v>20002.5</v>
      </c>
      <c r="CN225" s="4">
        <f>PARAMETRELER!$D$4</f>
        <v>150018.75</v>
      </c>
      <c r="CO225" s="4">
        <f t="shared" si="600"/>
        <v>2800.3500000000004</v>
      </c>
      <c r="CP225" s="4">
        <f t="shared" si="601"/>
        <v>200.02500000000001</v>
      </c>
      <c r="CQ225" s="4">
        <f t="shared" si="602"/>
        <v>17002.125</v>
      </c>
      <c r="CR225" s="4" cm="1">
        <f t="array" ref="CR225">SUMPRODUCT(--(SUM(G225,AC225,AY225,BU225,CQ225)&gt;PARAMETRELER!$D$21:$D$24), (SUM(G225,AC225,AY225,BU225,CQ225)-PARAMETRELER!$D$21:$D$24), {0.15;0.05;0.07;0.08})-SUM($H$2,H225,AD225,AZ225,BV225)</f>
        <v>2550.3187500000004</v>
      </c>
      <c r="CS225" s="4">
        <f>PARAMETRELER!$D$12</f>
        <v>2550.3187500000004</v>
      </c>
      <c r="CT225" s="4">
        <f t="shared" si="603"/>
        <v>85010.625</v>
      </c>
      <c r="CU225" s="4">
        <f t="shared" si="604"/>
        <v>68008.5</v>
      </c>
      <c r="CV225" s="4">
        <f t="shared" si="605"/>
        <v>20002.5</v>
      </c>
      <c r="CW225" s="4">
        <f>PARAMETRELER!$D$6</f>
        <v>20002.5</v>
      </c>
      <c r="CX225" s="4">
        <f t="shared" si="683"/>
        <v>0</v>
      </c>
      <c r="CY225" s="4">
        <f>IF(CM225&lt;=PARAMETRELER!$D$6,0,CX225*0.00759)</f>
        <v>0</v>
      </c>
      <c r="CZ225" s="20">
        <f t="shared" si="606"/>
        <v>17002.125</v>
      </c>
      <c r="DA225" s="21">
        <f t="shared" si="607"/>
        <v>4100.5124999999998</v>
      </c>
      <c r="DB225" s="21">
        <f t="shared" si="608"/>
        <v>400.05</v>
      </c>
      <c r="DC225" s="22">
        <f t="shared" si="609"/>
        <v>24503.0625</v>
      </c>
      <c r="DD225" s="44">
        <f t="shared" si="610"/>
        <v>1000.125</v>
      </c>
      <c r="DE225" s="45">
        <f t="shared" si="611"/>
        <v>23502.9375</v>
      </c>
      <c r="DG225" s="3">
        <v>223</v>
      </c>
      <c r="DH225" s="3" t="str">
        <f t="shared" si="612"/>
        <v xml:space="preserve"> AD SOYAD 223</v>
      </c>
      <c r="DI225" s="4">
        <f t="shared" si="613"/>
        <v>20002.5</v>
      </c>
      <c r="DJ225" s="4">
        <f>PARAMETRELER!$D$4</f>
        <v>150018.75</v>
      </c>
      <c r="DK225" s="4">
        <f t="shared" si="614"/>
        <v>2800.3500000000004</v>
      </c>
      <c r="DL225" s="4">
        <f t="shared" si="615"/>
        <v>200.02500000000001</v>
      </c>
      <c r="DM225" s="4">
        <f t="shared" si="616"/>
        <v>17002.125</v>
      </c>
      <c r="DN225" s="4" cm="1">
        <f t="array" ref="DN225">SUMPRODUCT(--(SUM(G225,AC225,AY225,BU225,CQ225,DM225)&gt;PARAMETRELER!$D$21:$D$24), (SUM(G225,AC225,AY225,BU225,CQ225,DM225)-PARAMETRELER!$D$21:$D$24), {0.15;0.05;0.07;0.08})-SUM($H$2,H225,AD225,AZ225,BV225,CR225)</f>
        <v>2550.3187499999985</v>
      </c>
      <c r="DO225" s="4">
        <f>PARAMETRELER!$D$13</f>
        <v>2550.3187499999985</v>
      </c>
      <c r="DP225" s="4">
        <f t="shared" si="617"/>
        <v>102012.75</v>
      </c>
      <c r="DQ225" s="4">
        <f t="shared" si="618"/>
        <v>85010.625</v>
      </c>
      <c r="DR225" s="4">
        <f t="shared" si="619"/>
        <v>20002.5</v>
      </c>
      <c r="DS225" s="4">
        <f>PARAMETRELER!$D$6</f>
        <v>20002.5</v>
      </c>
      <c r="DT225" s="4">
        <f t="shared" si="684"/>
        <v>0</v>
      </c>
      <c r="DU225" s="4">
        <f>IF(DI225&lt;=PARAMETRELER!$D$6,0,DT225*0.00759)</f>
        <v>0</v>
      </c>
      <c r="DV225" s="20">
        <f t="shared" si="620"/>
        <v>17002.125</v>
      </c>
      <c r="DW225" s="21">
        <f t="shared" si="621"/>
        <v>4100.5124999999998</v>
      </c>
      <c r="DX225" s="21">
        <f t="shared" si="622"/>
        <v>400.05</v>
      </c>
      <c r="DY225" s="22">
        <f t="shared" si="623"/>
        <v>24503.0625</v>
      </c>
      <c r="DZ225" s="44">
        <f t="shared" si="624"/>
        <v>1000.125</v>
      </c>
      <c r="EA225" s="45">
        <f t="shared" si="625"/>
        <v>23502.9375</v>
      </c>
      <c r="EC225" s="3">
        <v>223</v>
      </c>
      <c r="ED225" s="3" t="str">
        <f t="shared" si="626"/>
        <v xml:space="preserve"> AD SOYAD 223</v>
      </c>
      <c r="EE225" s="4">
        <f t="shared" si="685"/>
        <v>20002.5</v>
      </c>
      <c r="EF225" s="4">
        <f>PARAMETRELER!$D$4</f>
        <v>150018.75</v>
      </c>
      <c r="EG225" s="4">
        <f t="shared" si="686"/>
        <v>2800.3500000000004</v>
      </c>
      <c r="EH225" s="4">
        <f t="shared" si="687"/>
        <v>200.02500000000001</v>
      </c>
      <c r="EI225" s="4">
        <f t="shared" si="688"/>
        <v>17002.125</v>
      </c>
      <c r="EJ225" s="4" cm="1">
        <f t="array" ref="EJ225">SUMPRODUCT(--(SUM(G225,AC225,AY225,BU225,CQ225,DM225,EI225)&gt;PARAMETRELER!$D$21:$D$24), (SUM(G225,AC225,AY225,BU225,CQ225,DM225,EI225)-PARAMETRELER!$D$21:$D$24), {0.15;0.05;0.07;0.08})-SUM($H$2,H225,AD225,AZ225,BV225,CR225,DN225)</f>
        <v>3001.0625000000036</v>
      </c>
      <c r="EK225" s="4">
        <f>PARAMETRELER!$D$14</f>
        <v>3001.0625000000036</v>
      </c>
      <c r="EL225" s="4">
        <f t="shared" si="689"/>
        <v>119014.875</v>
      </c>
      <c r="EM225" s="4">
        <f t="shared" si="690"/>
        <v>102012.75</v>
      </c>
      <c r="EN225" s="4">
        <f t="shared" si="691"/>
        <v>20002.5</v>
      </c>
      <c r="EO225" s="4">
        <f>PARAMETRELER!$D$6</f>
        <v>20002.5</v>
      </c>
      <c r="EP225" s="4">
        <f t="shared" si="692"/>
        <v>0</v>
      </c>
      <c r="EQ225" s="4">
        <f>IF(EE225&lt;=PARAMETRELER!$D$6,0,EP225*0.00759)</f>
        <v>0</v>
      </c>
      <c r="ER225" s="20">
        <f t="shared" si="627"/>
        <v>17002.125</v>
      </c>
      <c r="ES225" s="21">
        <f t="shared" si="628"/>
        <v>4100.5124999999998</v>
      </c>
      <c r="ET225" s="21">
        <f t="shared" si="629"/>
        <v>400.05</v>
      </c>
      <c r="EU225" s="22">
        <f t="shared" si="630"/>
        <v>24503.0625</v>
      </c>
      <c r="EV225" s="44">
        <f t="shared" si="631"/>
        <v>1000.125</v>
      </c>
      <c r="EW225" s="45">
        <f t="shared" si="632"/>
        <v>23502.9375</v>
      </c>
      <c r="EY225" s="3">
        <v>223</v>
      </c>
      <c r="EZ225" s="3" t="str">
        <f t="shared" si="633"/>
        <v xml:space="preserve"> AD SOYAD 223</v>
      </c>
      <c r="FA225" s="4">
        <f t="shared" si="693"/>
        <v>20002.5</v>
      </c>
      <c r="FB225" s="4">
        <f>PARAMETRELER!$D$4</f>
        <v>150018.75</v>
      </c>
      <c r="FC225" s="4">
        <f t="shared" si="694"/>
        <v>2800.3500000000004</v>
      </c>
      <c r="FD225" s="4">
        <f t="shared" si="695"/>
        <v>200.02500000000001</v>
      </c>
      <c r="FE225" s="4">
        <f t="shared" si="696"/>
        <v>17002.125</v>
      </c>
      <c r="FF225" s="4" cm="1">
        <f t="array" ref="FF225">SUMPRODUCT(--(SUM(G225,AC225,AY225,BU225,CQ225,DM225,EI225,FE225)&gt;PARAMETRELER!$D$21:$D$24), (SUM(G225,AC225,AY225,BU225,CQ225,DM225,EI225,FE225)-PARAMETRELER!$D$21:$D$24), {0.15;0.05;0.07;0.08})-SUM($H$2,H225,AD225,AZ225,BV225,CR225,DN225,EJ225)</f>
        <v>3400.4249999999956</v>
      </c>
      <c r="FG225" s="4">
        <f>PARAMETRELER!$D$15</f>
        <v>3400.4249999999956</v>
      </c>
      <c r="FH225" s="4">
        <f t="shared" si="697"/>
        <v>136017</v>
      </c>
      <c r="FI225" s="4">
        <f t="shared" si="698"/>
        <v>119014.875</v>
      </c>
      <c r="FJ225" s="4">
        <f t="shared" si="699"/>
        <v>20002.5</v>
      </c>
      <c r="FK225" s="4">
        <f>PARAMETRELER!$D$6</f>
        <v>20002.5</v>
      </c>
      <c r="FL225" s="4">
        <f t="shared" si="700"/>
        <v>0</v>
      </c>
      <c r="FM225" s="4">
        <f>IF(FA225&lt;=PARAMETRELER!$D$6,0,FL225*0.00759)</f>
        <v>0</v>
      </c>
      <c r="FN225" s="20">
        <f t="shared" si="634"/>
        <v>17002.125</v>
      </c>
      <c r="FO225" s="21">
        <f t="shared" si="635"/>
        <v>4100.5124999999998</v>
      </c>
      <c r="FP225" s="21">
        <f t="shared" si="636"/>
        <v>400.05</v>
      </c>
      <c r="FQ225" s="22">
        <f t="shared" si="637"/>
        <v>24503.0625</v>
      </c>
      <c r="FR225" s="44">
        <f t="shared" si="638"/>
        <v>1000.125</v>
      </c>
      <c r="FS225" s="45">
        <f t="shared" si="639"/>
        <v>23502.9375</v>
      </c>
      <c r="FU225" s="3">
        <v>223</v>
      </c>
      <c r="FV225" s="3" t="str">
        <f t="shared" si="640"/>
        <v xml:space="preserve"> AD SOYAD 223</v>
      </c>
      <c r="FW225" s="4">
        <f t="shared" si="701"/>
        <v>20002.5</v>
      </c>
      <c r="FX225" s="4">
        <f>PARAMETRELER!$D$4</f>
        <v>150018.75</v>
      </c>
      <c r="FY225" s="4">
        <f t="shared" si="702"/>
        <v>2800.3500000000004</v>
      </c>
      <c r="FZ225" s="4">
        <f t="shared" si="703"/>
        <v>200.02500000000001</v>
      </c>
      <c r="GA225" s="4">
        <f t="shared" si="704"/>
        <v>17002.125</v>
      </c>
      <c r="GB225" s="4" cm="1">
        <f t="array" ref="GB225">SUMPRODUCT(--(SUM(G225,AC225,AY225,BU225,CQ225,DM225,EI225,FE225,GA225)&gt;PARAMETRELER!$D$21:$D$24), (SUM(G225,AC225,AY225,BU225,CQ225,DM225,EI225,FE225,GA225)-PARAMETRELER!$D$21:$D$24), {0.15;0.05;0.07;0.08})-SUM($H$2,H225,AD225,AZ225,BV225,CR225,DN225,EJ225,FF225)</f>
        <v>3400.4249999999993</v>
      </c>
      <c r="GC225" s="4">
        <f>PARAMETRELER!$D$16</f>
        <v>3400.4249999999993</v>
      </c>
      <c r="GD225" s="4">
        <f t="shared" si="705"/>
        <v>153019.125</v>
      </c>
      <c r="GE225" s="4">
        <f t="shared" si="706"/>
        <v>136017</v>
      </c>
      <c r="GF225" s="4">
        <f t="shared" si="707"/>
        <v>20002.5</v>
      </c>
      <c r="GG225" s="4">
        <f>PARAMETRELER!$D$6</f>
        <v>20002.5</v>
      </c>
      <c r="GH225" s="4">
        <f t="shared" si="708"/>
        <v>0</v>
      </c>
      <c r="GI225" s="4">
        <f>IF(FW225&lt;=PARAMETRELER!$D$6,0,GH225*0.00759)</f>
        <v>0</v>
      </c>
      <c r="GJ225" s="20">
        <f t="shared" si="641"/>
        <v>17002.125</v>
      </c>
      <c r="GK225" s="21">
        <f t="shared" si="642"/>
        <v>4100.5124999999998</v>
      </c>
      <c r="GL225" s="21">
        <f t="shared" si="643"/>
        <v>400.05</v>
      </c>
      <c r="GM225" s="22">
        <f t="shared" si="644"/>
        <v>24503.0625</v>
      </c>
      <c r="GN225" s="44">
        <f t="shared" si="645"/>
        <v>1000.125</v>
      </c>
      <c r="GO225" s="45">
        <f t="shared" si="646"/>
        <v>23502.9375</v>
      </c>
      <c r="GQ225" s="3">
        <v>223</v>
      </c>
      <c r="GR225" s="3" t="str">
        <f t="shared" si="647"/>
        <v xml:space="preserve"> AD SOYAD 223</v>
      </c>
      <c r="GS225" s="4">
        <f t="shared" si="709"/>
        <v>20002.5</v>
      </c>
      <c r="GT225" s="4">
        <f>PARAMETRELER!$D$4</f>
        <v>150018.75</v>
      </c>
      <c r="GU225" s="4">
        <f t="shared" si="710"/>
        <v>2800.3500000000004</v>
      </c>
      <c r="GV225" s="4">
        <f t="shared" si="711"/>
        <v>200.02500000000001</v>
      </c>
      <c r="GW225" s="4">
        <f t="shared" si="712"/>
        <v>17002.125</v>
      </c>
      <c r="GX225" s="4" cm="1">
        <f t="array" ref="GX225">SUMPRODUCT(--(SUM(G225,AC225,AY225,BU225,CQ225,DM225,EI225,FE225,GA225,GW225)&gt;PARAMETRELER!$D$21:$D$24), (SUM(G225,AC225,AY225,BU225,CQ225,DM225,EI225,FE225,GA225,GW225)-PARAMETRELER!$D$21:$D$24), {0.15;0.05;0.07;0.08})-SUM($H$2,H225,AD225,AZ225,BV225,CR225,DN225,EJ225,FF225,GB225)</f>
        <v>3400.4250000000029</v>
      </c>
      <c r="GY225" s="4">
        <f>PARAMETRELER!$D$17</f>
        <v>3400.4250000000029</v>
      </c>
      <c r="GZ225" s="4">
        <f t="shared" si="713"/>
        <v>170021.25</v>
      </c>
      <c r="HA225" s="4">
        <f t="shared" si="714"/>
        <v>153019.125</v>
      </c>
      <c r="HB225" s="4">
        <f t="shared" si="715"/>
        <v>20002.5</v>
      </c>
      <c r="HC225" s="4">
        <f>PARAMETRELER!$D$6</f>
        <v>20002.5</v>
      </c>
      <c r="HD225" s="4">
        <f t="shared" si="716"/>
        <v>0</v>
      </c>
      <c r="HE225" s="4">
        <f>IF(GS225&lt;=PARAMETRELER!$D$6,0,HD225*0.00759)</f>
        <v>0</v>
      </c>
      <c r="HF225" s="20">
        <f t="shared" si="648"/>
        <v>17002.125</v>
      </c>
      <c r="HG225" s="21">
        <f t="shared" si="649"/>
        <v>4100.5124999999998</v>
      </c>
      <c r="HH225" s="21">
        <f t="shared" si="650"/>
        <v>400.05</v>
      </c>
      <c r="HI225" s="22">
        <f t="shared" si="651"/>
        <v>24503.0625</v>
      </c>
      <c r="HJ225" s="44">
        <f t="shared" si="652"/>
        <v>1000.125</v>
      </c>
      <c r="HK225" s="45">
        <f t="shared" si="653"/>
        <v>23502.9375</v>
      </c>
      <c r="HM225" s="3">
        <v>223</v>
      </c>
      <c r="HN225" s="3" t="str">
        <f t="shared" si="654"/>
        <v xml:space="preserve"> AD SOYAD 223</v>
      </c>
      <c r="HO225" s="4">
        <f t="shared" si="717"/>
        <v>20002.5</v>
      </c>
      <c r="HP225" s="4">
        <f>PARAMETRELER!$D$4</f>
        <v>150018.75</v>
      </c>
      <c r="HQ225" s="4">
        <f t="shared" si="718"/>
        <v>2800.3500000000004</v>
      </c>
      <c r="HR225" s="4">
        <f t="shared" si="719"/>
        <v>200.02500000000001</v>
      </c>
      <c r="HS225" s="4">
        <f t="shared" si="720"/>
        <v>17002.125</v>
      </c>
      <c r="HT225" s="4" cm="1">
        <f t="array" ref="HT225">SUMPRODUCT(--(SUM(G225,AC225,AY225,BU225,CQ225,DM225,EI225,FE225,GA225,GW225,HS225)&gt;PARAMETRELER!$D$21:$D$24), (SUM(G225,AC225,AY225,BU225,CQ225,DM225,EI225,FE225,GA225,GW225,HS225)-PARAMETRELER!$D$21:$D$24), {0.15;0.05;0.07;0.08})-SUM($H$2,H225,AD225,AZ225,BV225,CR225,DN225,EJ225,FF225,GB225,GX225)</f>
        <v>3400.4249999999993</v>
      </c>
      <c r="HU225" s="4">
        <f>PARAMETRELER!$D$18</f>
        <v>3400.4249999999993</v>
      </c>
      <c r="HV225" s="4">
        <f t="shared" si="721"/>
        <v>187023.375</v>
      </c>
      <c r="HW225" s="4">
        <f t="shared" si="722"/>
        <v>170021.25</v>
      </c>
      <c r="HX225" s="4">
        <f t="shared" si="723"/>
        <v>20002.5</v>
      </c>
      <c r="HY225" s="4">
        <f>PARAMETRELER!$D$6</f>
        <v>20002.5</v>
      </c>
      <c r="HZ225" s="4">
        <f t="shared" si="724"/>
        <v>0</v>
      </c>
      <c r="IA225" s="4">
        <f>IF(HO225&lt;=PARAMETRELER!$D$6,0,HZ225*0.00759)</f>
        <v>0</v>
      </c>
      <c r="IB225" s="20">
        <f t="shared" si="655"/>
        <v>17002.125</v>
      </c>
      <c r="IC225" s="21">
        <f t="shared" si="656"/>
        <v>4100.5124999999998</v>
      </c>
      <c r="ID225" s="21">
        <f t="shared" si="657"/>
        <v>400.05</v>
      </c>
      <c r="IE225" s="22">
        <f t="shared" si="658"/>
        <v>24503.0625</v>
      </c>
      <c r="IF225" s="44">
        <f t="shared" si="659"/>
        <v>1000.125</v>
      </c>
      <c r="IG225" s="45">
        <f t="shared" si="660"/>
        <v>23502.9375</v>
      </c>
      <c r="II225" s="3">
        <v>223</v>
      </c>
      <c r="IJ225" s="3" t="str">
        <f t="shared" si="661"/>
        <v xml:space="preserve"> AD SOYAD 223</v>
      </c>
      <c r="IK225" s="4">
        <f t="shared" si="725"/>
        <v>20002.5</v>
      </c>
      <c r="IL225" s="4">
        <f>PARAMETRELER!$D$4</f>
        <v>150018.75</v>
      </c>
      <c r="IM225" s="4">
        <f t="shared" si="726"/>
        <v>2800.3500000000004</v>
      </c>
      <c r="IN225" s="4">
        <f t="shared" si="727"/>
        <v>200.02500000000001</v>
      </c>
      <c r="IO225" s="4">
        <f t="shared" si="728"/>
        <v>17002.125</v>
      </c>
      <c r="IP225" s="4" cm="1">
        <f t="array" ref="IP225">SUMPRODUCT(--(SUM(G225,AC225,AY225,BU225,CQ225,DM225,EI225,FE225,GA225,GW225,HS225,IO225)&gt;PARAMETRELER!$D$21:$D$24), (SUM(G225,AC225,AY225,BU225,CQ225,DM225,EI225,FE225,GA225,GW225,HS225,IO225)-PARAMETRELER!$D$21:$D$24), {0.15;0.05;0.07;0.08})-SUM($H$2,H225,AD225,AZ225,BV225,CR225,DN225,EJ225,FF225,GB225,GX225,HT225)</f>
        <v>3400.4249999999993</v>
      </c>
      <c r="IQ225" s="4">
        <f>PARAMETRELER!$D$19</f>
        <v>3400.4249999999993</v>
      </c>
      <c r="IR225" s="4">
        <f t="shared" si="729"/>
        <v>204025.5</v>
      </c>
      <c r="IS225" s="4">
        <f t="shared" si="730"/>
        <v>187023.375</v>
      </c>
      <c r="IT225" s="4">
        <f t="shared" si="731"/>
        <v>20002.5</v>
      </c>
      <c r="IU225" s="4">
        <f>PARAMETRELER!$D$6</f>
        <v>20002.5</v>
      </c>
      <c r="IV225" s="4">
        <f t="shared" si="732"/>
        <v>0</v>
      </c>
      <c r="IW225" s="4">
        <f>IF(IK225&lt;=PARAMETRELER!$D$6,0,IV225*0.00759)</f>
        <v>0</v>
      </c>
      <c r="IX225" s="20">
        <f t="shared" si="662"/>
        <v>17002.125</v>
      </c>
      <c r="IY225" s="21">
        <f t="shared" si="663"/>
        <v>4100.5124999999998</v>
      </c>
      <c r="IZ225" s="21">
        <f t="shared" si="664"/>
        <v>400.05</v>
      </c>
      <c r="JA225" s="22">
        <f t="shared" si="665"/>
        <v>24503.0625</v>
      </c>
      <c r="JB225" s="44">
        <f t="shared" si="666"/>
        <v>1000.125</v>
      </c>
      <c r="JC225" s="45">
        <f t="shared" si="667"/>
        <v>23502.9375</v>
      </c>
    </row>
    <row r="226" spans="1:263" ht="15.6" x14ac:dyDescent="0.3">
      <c r="A226" s="2">
        <v>224</v>
      </c>
      <c r="B226" s="2" t="str">
        <f>'YILLIK MALİYET RAPORU'!B226</f>
        <v xml:space="preserve"> AD SOYAD 224</v>
      </c>
      <c r="C226" s="7">
        <f>'YILLIK MALİYET RAPORU'!C226</f>
        <v>20002.5</v>
      </c>
      <c r="D226" s="11">
        <f>PARAMETRELER!$D$4</f>
        <v>150018.75</v>
      </c>
      <c r="E226" s="7">
        <f t="shared" si="668"/>
        <v>2800.3500000000004</v>
      </c>
      <c r="F226" s="7">
        <f t="shared" si="669"/>
        <v>200.02500000000001</v>
      </c>
      <c r="G226" s="7">
        <f t="shared" si="670"/>
        <v>17002.125</v>
      </c>
      <c r="H226" s="7" cm="1">
        <f t="array" ref="H226">SUMPRODUCT(--(SUM(G226:G226)&gt;PARAMETRELER!$D$21:$D$24), (SUM(G226:G226)-PARAMETRELER!$D$21:$D$24), {0.15;0.05;0.07;0.08})-SUM($H$2:$H$2)</f>
        <v>2550.3187499999999</v>
      </c>
      <c r="I226" s="7">
        <f>PARAMETRELER!$D$8</f>
        <v>2550.3187499999999</v>
      </c>
      <c r="J226" s="7">
        <f t="shared" si="556"/>
        <v>17002.125</v>
      </c>
      <c r="K226" s="7">
        <v>0</v>
      </c>
      <c r="L226" s="7">
        <f t="shared" si="671"/>
        <v>20002.5</v>
      </c>
      <c r="M226" s="5">
        <f>PARAMETRELER!$D$6</f>
        <v>20002.5</v>
      </c>
      <c r="N226" s="7">
        <f t="shared" si="679"/>
        <v>0</v>
      </c>
      <c r="O226" s="7">
        <f>IF(C226&lt;=PARAMETRELER!$D$6,0,N226*0.00759)</f>
        <v>0</v>
      </c>
      <c r="P226" s="20">
        <f t="shared" si="672"/>
        <v>17002.125</v>
      </c>
      <c r="Q226" s="21">
        <f t="shared" si="673"/>
        <v>4100.5124999999998</v>
      </c>
      <c r="R226" s="21">
        <f t="shared" si="674"/>
        <v>400.05</v>
      </c>
      <c r="S226" s="20">
        <f t="shared" si="675"/>
        <v>24503.0625</v>
      </c>
      <c r="T226" s="44">
        <f t="shared" si="676"/>
        <v>1000.125</v>
      </c>
      <c r="U226" s="45">
        <f t="shared" si="557"/>
        <v>23502.9375</v>
      </c>
      <c r="W226" s="2">
        <v>224</v>
      </c>
      <c r="X226" s="2" t="str">
        <f t="shared" si="677"/>
        <v xml:space="preserve"> AD SOYAD 224</v>
      </c>
      <c r="Y226" s="7">
        <f t="shared" si="678"/>
        <v>20002.5</v>
      </c>
      <c r="Z226" s="11">
        <f>PARAMETRELER!$D$4</f>
        <v>150018.75</v>
      </c>
      <c r="AA226" s="7">
        <f t="shared" si="558"/>
        <v>2800.3500000000004</v>
      </c>
      <c r="AB226" s="7">
        <f t="shared" si="559"/>
        <v>200.02500000000001</v>
      </c>
      <c r="AC226" s="7">
        <f t="shared" si="560"/>
        <v>17002.125</v>
      </c>
      <c r="AD226" s="7" cm="1">
        <f t="array" ref="AD226">SUMPRODUCT(--(SUM(G226,AC226)&gt;PARAMETRELER!$D$21:$D$24), (SUM(G226,AC226)-PARAMETRELER!$D$21:$D$24), {0.15;0.05;0.07;0.08})-SUM($H$2,H226)</f>
        <v>2550.3187499999999</v>
      </c>
      <c r="AE226" s="7">
        <f>PARAMETRELER!$D$9</f>
        <v>2550.3187499999999</v>
      </c>
      <c r="AF226" s="7">
        <f t="shared" si="561"/>
        <v>34004.25</v>
      </c>
      <c r="AG226" s="7">
        <f t="shared" si="562"/>
        <v>17002.125</v>
      </c>
      <c r="AH226" s="7">
        <f t="shared" si="563"/>
        <v>20002.5</v>
      </c>
      <c r="AI226" s="5">
        <f>PARAMETRELER!$D$6</f>
        <v>20002.5</v>
      </c>
      <c r="AJ226" s="7">
        <f t="shared" si="680"/>
        <v>0</v>
      </c>
      <c r="AK226" s="7">
        <f>IF(Y226&lt;=PARAMETRELER!$D$6,0,AJ226*0.00759)</f>
        <v>0</v>
      </c>
      <c r="AL226" s="20">
        <f t="shared" si="564"/>
        <v>17002.125</v>
      </c>
      <c r="AM226" s="21">
        <f t="shared" si="565"/>
        <v>4100.5124999999998</v>
      </c>
      <c r="AN226" s="21">
        <f t="shared" si="566"/>
        <v>400.05</v>
      </c>
      <c r="AO226" s="20">
        <f t="shared" si="567"/>
        <v>24503.0625</v>
      </c>
      <c r="AP226" s="44">
        <f t="shared" si="568"/>
        <v>1000.125</v>
      </c>
      <c r="AQ226" s="45">
        <f t="shared" si="569"/>
        <v>23502.9375</v>
      </c>
      <c r="AS226" s="2">
        <v>224</v>
      </c>
      <c r="AT226" s="2" t="str">
        <f t="shared" si="570"/>
        <v xml:space="preserve"> AD SOYAD 224</v>
      </c>
      <c r="AU226" s="7">
        <f t="shared" si="571"/>
        <v>20002.5</v>
      </c>
      <c r="AV226" s="11">
        <f>PARAMETRELER!$D$4</f>
        <v>150018.75</v>
      </c>
      <c r="AW226" s="7">
        <f t="shared" si="572"/>
        <v>2800.3500000000004</v>
      </c>
      <c r="AX226" s="7">
        <f t="shared" si="573"/>
        <v>200.02500000000001</v>
      </c>
      <c r="AY226" s="7">
        <f t="shared" si="574"/>
        <v>17002.125</v>
      </c>
      <c r="AZ226" s="7" cm="1">
        <f t="array" ref="AZ226">SUMPRODUCT(--(SUM(G226,AC226,AY226)&gt;PARAMETRELER!$D$21:$D$24), (SUM(G226,AC226,AY226)-PARAMETRELER!$D$21:$D$24), {0.15;0.05;0.07;0.08})-SUM($H$2,H226,AD226)</f>
        <v>2550.3187499999995</v>
      </c>
      <c r="BA226" s="7">
        <f>PARAMETRELER!$D$10</f>
        <v>2550.3187499999995</v>
      </c>
      <c r="BB226" s="7">
        <f t="shared" si="575"/>
        <v>51006.375</v>
      </c>
      <c r="BC226" s="7">
        <f t="shared" si="576"/>
        <v>34004.25</v>
      </c>
      <c r="BD226" s="7">
        <f t="shared" si="577"/>
        <v>20002.5</v>
      </c>
      <c r="BE226" s="5">
        <f>PARAMETRELER!$D$6</f>
        <v>20002.5</v>
      </c>
      <c r="BF226" s="7">
        <f t="shared" si="681"/>
        <v>0</v>
      </c>
      <c r="BG226" s="7">
        <f>IF(AU226&lt;=PARAMETRELER!$D$6,0,BF226*0.00759)</f>
        <v>0</v>
      </c>
      <c r="BH226" s="20">
        <f t="shared" si="578"/>
        <v>17002.125</v>
      </c>
      <c r="BI226" s="21">
        <f t="shared" si="579"/>
        <v>4100.5124999999998</v>
      </c>
      <c r="BJ226" s="21">
        <f t="shared" si="580"/>
        <v>400.05</v>
      </c>
      <c r="BK226" s="20">
        <f t="shared" si="581"/>
        <v>24503.0625</v>
      </c>
      <c r="BL226" s="44">
        <f t="shared" si="582"/>
        <v>1000.125</v>
      </c>
      <c r="BM226" s="45">
        <f t="shared" si="583"/>
        <v>23502.9375</v>
      </c>
      <c r="BO226" s="2">
        <v>224</v>
      </c>
      <c r="BP226" s="2" t="str">
        <f t="shared" si="584"/>
        <v xml:space="preserve"> AD SOYAD 224</v>
      </c>
      <c r="BQ226" s="7">
        <f t="shared" si="585"/>
        <v>20002.5</v>
      </c>
      <c r="BR226" s="11">
        <f>PARAMETRELER!$D$4</f>
        <v>150018.75</v>
      </c>
      <c r="BS226" s="7">
        <f t="shared" si="586"/>
        <v>2800.3500000000004</v>
      </c>
      <c r="BT226" s="7">
        <f t="shared" si="587"/>
        <v>200.02500000000001</v>
      </c>
      <c r="BU226" s="7">
        <f t="shared" si="588"/>
        <v>17002.125</v>
      </c>
      <c r="BV226" s="7" cm="1">
        <f t="array" ref="BV226">SUMPRODUCT(--(SUM(G226,AC226,AY226,BU226)&gt;PARAMETRELER!$D$21:$D$24), (SUM(G226,AC226,AY226,BU226)-PARAMETRELER!$D$21:$D$24), {0.15;0.05;0.07;0.08})-SUM($H$2,H226,AD226,AZ226)</f>
        <v>2550.3187500000004</v>
      </c>
      <c r="BW226" s="7">
        <f>PARAMETRELER!$D$11</f>
        <v>2550.3187500000004</v>
      </c>
      <c r="BX226" s="7">
        <f t="shared" si="589"/>
        <v>68008.5</v>
      </c>
      <c r="BY226" s="7">
        <f t="shared" si="590"/>
        <v>51006.375</v>
      </c>
      <c r="BZ226" s="7">
        <f t="shared" si="591"/>
        <v>20002.5</v>
      </c>
      <c r="CA226" s="5">
        <f>PARAMETRELER!$D$6</f>
        <v>20002.5</v>
      </c>
      <c r="CB226" s="7">
        <f t="shared" si="682"/>
        <v>0</v>
      </c>
      <c r="CC226" s="7">
        <f>IF(BQ226&lt;=PARAMETRELER!$D$6,0,CB226*0.00759)</f>
        <v>0</v>
      </c>
      <c r="CD226" s="20">
        <f t="shared" si="592"/>
        <v>17002.125</v>
      </c>
      <c r="CE226" s="21">
        <f t="shared" si="593"/>
        <v>4100.5124999999998</v>
      </c>
      <c r="CF226" s="21">
        <f t="shared" si="594"/>
        <v>400.05</v>
      </c>
      <c r="CG226" s="20">
        <f t="shared" si="595"/>
        <v>24503.0625</v>
      </c>
      <c r="CH226" s="44">
        <f t="shared" si="596"/>
        <v>1000.125</v>
      </c>
      <c r="CI226" s="45">
        <f t="shared" si="597"/>
        <v>23502.9375</v>
      </c>
      <c r="CK226" s="2">
        <v>224</v>
      </c>
      <c r="CL226" s="2" t="str">
        <f t="shared" si="598"/>
        <v xml:space="preserve"> AD SOYAD 224</v>
      </c>
      <c r="CM226" s="7">
        <f t="shared" si="599"/>
        <v>20002.5</v>
      </c>
      <c r="CN226" s="11">
        <f>PARAMETRELER!$D$4</f>
        <v>150018.75</v>
      </c>
      <c r="CO226" s="7">
        <f t="shared" si="600"/>
        <v>2800.3500000000004</v>
      </c>
      <c r="CP226" s="7">
        <f t="shared" si="601"/>
        <v>200.02500000000001</v>
      </c>
      <c r="CQ226" s="7">
        <f t="shared" si="602"/>
        <v>17002.125</v>
      </c>
      <c r="CR226" s="7" cm="1">
        <f t="array" ref="CR226">SUMPRODUCT(--(SUM(G226,AC226,AY226,BU226,CQ226)&gt;PARAMETRELER!$D$21:$D$24), (SUM(G226,AC226,AY226,BU226,CQ226)-PARAMETRELER!$D$21:$D$24), {0.15;0.05;0.07;0.08})-SUM($H$2,H226,AD226,AZ226,BV226)</f>
        <v>2550.3187500000004</v>
      </c>
      <c r="CS226" s="7">
        <f>PARAMETRELER!$D$12</f>
        <v>2550.3187500000004</v>
      </c>
      <c r="CT226" s="7">
        <f t="shared" si="603"/>
        <v>85010.625</v>
      </c>
      <c r="CU226" s="7">
        <f t="shared" si="604"/>
        <v>68008.5</v>
      </c>
      <c r="CV226" s="7">
        <f t="shared" si="605"/>
        <v>20002.5</v>
      </c>
      <c r="CW226" s="5">
        <f>PARAMETRELER!$D$6</f>
        <v>20002.5</v>
      </c>
      <c r="CX226" s="7">
        <f t="shared" si="683"/>
        <v>0</v>
      </c>
      <c r="CY226" s="7">
        <f>IF(CM226&lt;=PARAMETRELER!$D$6,0,CX226*0.00759)</f>
        <v>0</v>
      </c>
      <c r="CZ226" s="20">
        <f t="shared" si="606"/>
        <v>17002.125</v>
      </c>
      <c r="DA226" s="21">
        <f t="shared" si="607"/>
        <v>4100.5124999999998</v>
      </c>
      <c r="DB226" s="21">
        <f t="shared" si="608"/>
        <v>400.05</v>
      </c>
      <c r="DC226" s="20">
        <f t="shared" si="609"/>
        <v>24503.0625</v>
      </c>
      <c r="DD226" s="44">
        <f t="shared" si="610"/>
        <v>1000.125</v>
      </c>
      <c r="DE226" s="45">
        <f t="shared" si="611"/>
        <v>23502.9375</v>
      </c>
      <c r="DG226" s="2">
        <v>224</v>
      </c>
      <c r="DH226" s="2" t="str">
        <f t="shared" si="612"/>
        <v xml:space="preserve"> AD SOYAD 224</v>
      </c>
      <c r="DI226" s="7">
        <f t="shared" si="613"/>
        <v>20002.5</v>
      </c>
      <c r="DJ226" s="11">
        <f>PARAMETRELER!$D$4</f>
        <v>150018.75</v>
      </c>
      <c r="DK226" s="7">
        <f t="shared" si="614"/>
        <v>2800.3500000000004</v>
      </c>
      <c r="DL226" s="7">
        <f t="shared" si="615"/>
        <v>200.02500000000001</v>
      </c>
      <c r="DM226" s="7">
        <f t="shared" si="616"/>
        <v>17002.125</v>
      </c>
      <c r="DN226" s="7" cm="1">
        <f t="array" ref="DN226">SUMPRODUCT(--(SUM(G226,AC226,AY226,BU226,CQ226,DM226)&gt;PARAMETRELER!$D$21:$D$24), (SUM(G226,AC226,AY226,BU226,CQ226,DM226)-PARAMETRELER!$D$21:$D$24), {0.15;0.05;0.07;0.08})-SUM($H$2,H226,AD226,AZ226,BV226,CR226)</f>
        <v>2550.3187499999985</v>
      </c>
      <c r="DO226" s="7">
        <f>PARAMETRELER!$D$13</f>
        <v>2550.3187499999985</v>
      </c>
      <c r="DP226" s="7">
        <f t="shared" si="617"/>
        <v>102012.75</v>
      </c>
      <c r="DQ226" s="7">
        <f t="shared" si="618"/>
        <v>85010.625</v>
      </c>
      <c r="DR226" s="7">
        <f t="shared" si="619"/>
        <v>20002.5</v>
      </c>
      <c r="DS226" s="5">
        <f>PARAMETRELER!$D$6</f>
        <v>20002.5</v>
      </c>
      <c r="DT226" s="7">
        <f t="shared" si="684"/>
        <v>0</v>
      </c>
      <c r="DU226" s="7">
        <f>IF(DI226&lt;=PARAMETRELER!$D$6,0,DT226*0.00759)</f>
        <v>0</v>
      </c>
      <c r="DV226" s="20">
        <f t="shared" si="620"/>
        <v>17002.125</v>
      </c>
      <c r="DW226" s="21">
        <f t="shared" si="621"/>
        <v>4100.5124999999998</v>
      </c>
      <c r="DX226" s="21">
        <f t="shared" si="622"/>
        <v>400.05</v>
      </c>
      <c r="DY226" s="20">
        <f t="shared" si="623"/>
        <v>24503.0625</v>
      </c>
      <c r="DZ226" s="44">
        <f t="shared" si="624"/>
        <v>1000.125</v>
      </c>
      <c r="EA226" s="45">
        <f t="shared" si="625"/>
        <v>23502.9375</v>
      </c>
      <c r="EC226" s="2">
        <v>224</v>
      </c>
      <c r="ED226" s="2" t="str">
        <f t="shared" si="626"/>
        <v xml:space="preserve"> AD SOYAD 224</v>
      </c>
      <c r="EE226" s="7">
        <f t="shared" si="685"/>
        <v>20002.5</v>
      </c>
      <c r="EF226" s="11">
        <f>PARAMETRELER!$D$4</f>
        <v>150018.75</v>
      </c>
      <c r="EG226" s="7">
        <f t="shared" si="686"/>
        <v>2800.3500000000004</v>
      </c>
      <c r="EH226" s="7">
        <f t="shared" si="687"/>
        <v>200.02500000000001</v>
      </c>
      <c r="EI226" s="7">
        <f t="shared" si="688"/>
        <v>17002.125</v>
      </c>
      <c r="EJ226" s="7" cm="1">
        <f t="array" ref="EJ226">SUMPRODUCT(--(SUM(G226,AC226,AY226,BU226,CQ226,DM226,EI226)&gt;PARAMETRELER!$D$21:$D$24), (SUM(G226,AC226,AY226,BU226,CQ226,DM226,EI226)-PARAMETRELER!$D$21:$D$24), {0.15;0.05;0.07;0.08})-SUM($H$2,H226,AD226,AZ226,BV226,CR226,DN226)</f>
        <v>3001.0625000000036</v>
      </c>
      <c r="EK226" s="7">
        <f>PARAMETRELER!$D$14</f>
        <v>3001.0625000000036</v>
      </c>
      <c r="EL226" s="7">
        <f t="shared" si="689"/>
        <v>119014.875</v>
      </c>
      <c r="EM226" s="7">
        <f t="shared" si="690"/>
        <v>102012.75</v>
      </c>
      <c r="EN226" s="7">
        <f t="shared" si="691"/>
        <v>20002.5</v>
      </c>
      <c r="EO226" s="5">
        <f>PARAMETRELER!$D$6</f>
        <v>20002.5</v>
      </c>
      <c r="EP226" s="7">
        <f t="shared" si="692"/>
        <v>0</v>
      </c>
      <c r="EQ226" s="7">
        <f>IF(EE226&lt;=PARAMETRELER!$D$6,0,EP226*0.00759)</f>
        <v>0</v>
      </c>
      <c r="ER226" s="20">
        <f t="shared" si="627"/>
        <v>17002.125</v>
      </c>
      <c r="ES226" s="21">
        <f t="shared" si="628"/>
        <v>4100.5124999999998</v>
      </c>
      <c r="ET226" s="21">
        <f t="shared" si="629"/>
        <v>400.05</v>
      </c>
      <c r="EU226" s="20">
        <f t="shared" si="630"/>
        <v>24503.0625</v>
      </c>
      <c r="EV226" s="44">
        <f t="shared" si="631"/>
        <v>1000.125</v>
      </c>
      <c r="EW226" s="45">
        <f t="shared" si="632"/>
        <v>23502.9375</v>
      </c>
      <c r="EY226" s="2">
        <v>224</v>
      </c>
      <c r="EZ226" s="2" t="str">
        <f t="shared" si="633"/>
        <v xml:space="preserve"> AD SOYAD 224</v>
      </c>
      <c r="FA226" s="7">
        <f t="shared" si="693"/>
        <v>20002.5</v>
      </c>
      <c r="FB226" s="11">
        <f>PARAMETRELER!$D$4</f>
        <v>150018.75</v>
      </c>
      <c r="FC226" s="7">
        <f t="shared" si="694"/>
        <v>2800.3500000000004</v>
      </c>
      <c r="FD226" s="7">
        <f t="shared" si="695"/>
        <v>200.02500000000001</v>
      </c>
      <c r="FE226" s="7">
        <f t="shared" si="696"/>
        <v>17002.125</v>
      </c>
      <c r="FF226" s="7" cm="1">
        <f t="array" ref="FF226">SUMPRODUCT(--(SUM(G226,AC226,AY226,BU226,CQ226,DM226,EI226,FE226)&gt;PARAMETRELER!$D$21:$D$24), (SUM(G226,AC226,AY226,BU226,CQ226,DM226,EI226,FE226)-PARAMETRELER!$D$21:$D$24), {0.15;0.05;0.07;0.08})-SUM($H$2,H226,AD226,AZ226,BV226,CR226,DN226,EJ226)</f>
        <v>3400.4249999999956</v>
      </c>
      <c r="FG226" s="7">
        <f>PARAMETRELER!$D$15</f>
        <v>3400.4249999999956</v>
      </c>
      <c r="FH226" s="7">
        <f t="shared" si="697"/>
        <v>136017</v>
      </c>
      <c r="FI226" s="7">
        <f t="shared" si="698"/>
        <v>119014.875</v>
      </c>
      <c r="FJ226" s="7">
        <f t="shared" si="699"/>
        <v>20002.5</v>
      </c>
      <c r="FK226" s="5">
        <f>PARAMETRELER!$D$6</f>
        <v>20002.5</v>
      </c>
      <c r="FL226" s="7">
        <f t="shared" si="700"/>
        <v>0</v>
      </c>
      <c r="FM226" s="7">
        <f>IF(FA226&lt;=PARAMETRELER!$D$6,0,FL226*0.00759)</f>
        <v>0</v>
      </c>
      <c r="FN226" s="20">
        <f t="shared" si="634"/>
        <v>17002.125</v>
      </c>
      <c r="FO226" s="21">
        <f t="shared" si="635"/>
        <v>4100.5124999999998</v>
      </c>
      <c r="FP226" s="21">
        <f t="shared" si="636"/>
        <v>400.05</v>
      </c>
      <c r="FQ226" s="20">
        <f t="shared" si="637"/>
        <v>24503.0625</v>
      </c>
      <c r="FR226" s="44">
        <f t="shared" si="638"/>
        <v>1000.125</v>
      </c>
      <c r="FS226" s="45">
        <f t="shared" si="639"/>
        <v>23502.9375</v>
      </c>
      <c r="FU226" s="2">
        <v>224</v>
      </c>
      <c r="FV226" s="2" t="str">
        <f t="shared" si="640"/>
        <v xml:space="preserve"> AD SOYAD 224</v>
      </c>
      <c r="FW226" s="7">
        <f t="shared" si="701"/>
        <v>20002.5</v>
      </c>
      <c r="FX226" s="11">
        <f>PARAMETRELER!$D$4</f>
        <v>150018.75</v>
      </c>
      <c r="FY226" s="7">
        <f t="shared" si="702"/>
        <v>2800.3500000000004</v>
      </c>
      <c r="FZ226" s="7">
        <f t="shared" si="703"/>
        <v>200.02500000000001</v>
      </c>
      <c r="GA226" s="7">
        <f t="shared" si="704"/>
        <v>17002.125</v>
      </c>
      <c r="GB226" s="7" cm="1">
        <f t="array" ref="GB226">SUMPRODUCT(--(SUM(G226,AC226,AY226,BU226,CQ226,DM226,EI226,FE226,GA226)&gt;PARAMETRELER!$D$21:$D$24), (SUM(G226,AC226,AY226,BU226,CQ226,DM226,EI226,FE226,GA226)-PARAMETRELER!$D$21:$D$24), {0.15;0.05;0.07;0.08})-SUM($H$2,H226,AD226,AZ226,BV226,CR226,DN226,EJ226,FF226)</f>
        <v>3400.4249999999993</v>
      </c>
      <c r="GC226" s="7">
        <f>PARAMETRELER!$D$16</f>
        <v>3400.4249999999993</v>
      </c>
      <c r="GD226" s="7">
        <f t="shared" si="705"/>
        <v>153019.125</v>
      </c>
      <c r="GE226" s="7">
        <f t="shared" si="706"/>
        <v>136017</v>
      </c>
      <c r="GF226" s="7">
        <f t="shared" si="707"/>
        <v>20002.5</v>
      </c>
      <c r="GG226" s="5">
        <f>PARAMETRELER!$D$6</f>
        <v>20002.5</v>
      </c>
      <c r="GH226" s="7">
        <f t="shared" si="708"/>
        <v>0</v>
      </c>
      <c r="GI226" s="7">
        <f>IF(FW226&lt;=PARAMETRELER!$D$6,0,GH226*0.00759)</f>
        <v>0</v>
      </c>
      <c r="GJ226" s="20">
        <f t="shared" si="641"/>
        <v>17002.125</v>
      </c>
      <c r="GK226" s="21">
        <f t="shared" si="642"/>
        <v>4100.5124999999998</v>
      </c>
      <c r="GL226" s="21">
        <f t="shared" si="643"/>
        <v>400.05</v>
      </c>
      <c r="GM226" s="20">
        <f t="shared" si="644"/>
        <v>24503.0625</v>
      </c>
      <c r="GN226" s="44">
        <f t="shared" si="645"/>
        <v>1000.125</v>
      </c>
      <c r="GO226" s="45">
        <f t="shared" si="646"/>
        <v>23502.9375</v>
      </c>
      <c r="GQ226" s="2">
        <v>224</v>
      </c>
      <c r="GR226" s="2" t="str">
        <f t="shared" si="647"/>
        <v xml:space="preserve"> AD SOYAD 224</v>
      </c>
      <c r="GS226" s="7">
        <f t="shared" si="709"/>
        <v>20002.5</v>
      </c>
      <c r="GT226" s="11">
        <f>PARAMETRELER!$D$4</f>
        <v>150018.75</v>
      </c>
      <c r="GU226" s="7">
        <f t="shared" si="710"/>
        <v>2800.3500000000004</v>
      </c>
      <c r="GV226" s="7">
        <f t="shared" si="711"/>
        <v>200.02500000000001</v>
      </c>
      <c r="GW226" s="7">
        <f t="shared" si="712"/>
        <v>17002.125</v>
      </c>
      <c r="GX226" s="7" cm="1">
        <f t="array" ref="GX226">SUMPRODUCT(--(SUM(G226,AC226,AY226,BU226,CQ226,DM226,EI226,FE226,GA226,GW226)&gt;PARAMETRELER!$D$21:$D$24), (SUM(G226,AC226,AY226,BU226,CQ226,DM226,EI226,FE226,GA226,GW226)-PARAMETRELER!$D$21:$D$24), {0.15;0.05;0.07;0.08})-SUM($H$2,H226,AD226,AZ226,BV226,CR226,DN226,EJ226,FF226,GB226)</f>
        <v>3400.4250000000029</v>
      </c>
      <c r="GY226" s="7">
        <f>PARAMETRELER!$D$17</f>
        <v>3400.4250000000029</v>
      </c>
      <c r="GZ226" s="7">
        <f t="shared" si="713"/>
        <v>170021.25</v>
      </c>
      <c r="HA226" s="7">
        <f t="shared" si="714"/>
        <v>153019.125</v>
      </c>
      <c r="HB226" s="7">
        <f t="shared" si="715"/>
        <v>20002.5</v>
      </c>
      <c r="HC226" s="5">
        <f>PARAMETRELER!$D$6</f>
        <v>20002.5</v>
      </c>
      <c r="HD226" s="7">
        <f t="shared" si="716"/>
        <v>0</v>
      </c>
      <c r="HE226" s="7">
        <f>IF(GS226&lt;=PARAMETRELER!$D$6,0,HD226*0.00759)</f>
        <v>0</v>
      </c>
      <c r="HF226" s="20">
        <f t="shared" si="648"/>
        <v>17002.125</v>
      </c>
      <c r="HG226" s="21">
        <f t="shared" si="649"/>
        <v>4100.5124999999998</v>
      </c>
      <c r="HH226" s="21">
        <f t="shared" si="650"/>
        <v>400.05</v>
      </c>
      <c r="HI226" s="20">
        <f t="shared" si="651"/>
        <v>24503.0625</v>
      </c>
      <c r="HJ226" s="44">
        <f t="shared" si="652"/>
        <v>1000.125</v>
      </c>
      <c r="HK226" s="45">
        <f t="shared" si="653"/>
        <v>23502.9375</v>
      </c>
      <c r="HM226" s="2">
        <v>224</v>
      </c>
      <c r="HN226" s="2" t="str">
        <f t="shared" si="654"/>
        <v xml:space="preserve"> AD SOYAD 224</v>
      </c>
      <c r="HO226" s="7">
        <f t="shared" si="717"/>
        <v>20002.5</v>
      </c>
      <c r="HP226" s="11">
        <f>PARAMETRELER!$D$4</f>
        <v>150018.75</v>
      </c>
      <c r="HQ226" s="7">
        <f t="shared" si="718"/>
        <v>2800.3500000000004</v>
      </c>
      <c r="HR226" s="7">
        <f t="shared" si="719"/>
        <v>200.02500000000001</v>
      </c>
      <c r="HS226" s="7">
        <f t="shared" si="720"/>
        <v>17002.125</v>
      </c>
      <c r="HT226" s="7" cm="1">
        <f t="array" ref="HT226">SUMPRODUCT(--(SUM(G226,AC226,AY226,BU226,CQ226,DM226,EI226,FE226,GA226,GW226,HS226)&gt;PARAMETRELER!$D$21:$D$24), (SUM(G226,AC226,AY226,BU226,CQ226,DM226,EI226,FE226,GA226,GW226,HS226)-PARAMETRELER!$D$21:$D$24), {0.15;0.05;0.07;0.08})-SUM($H$2,H226,AD226,AZ226,BV226,CR226,DN226,EJ226,FF226,GB226,GX226)</f>
        <v>3400.4249999999993</v>
      </c>
      <c r="HU226" s="7">
        <f>PARAMETRELER!$D$18</f>
        <v>3400.4249999999993</v>
      </c>
      <c r="HV226" s="7">
        <f t="shared" si="721"/>
        <v>187023.375</v>
      </c>
      <c r="HW226" s="7">
        <f t="shared" si="722"/>
        <v>170021.25</v>
      </c>
      <c r="HX226" s="7">
        <f t="shared" si="723"/>
        <v>20002.5</v>
      </c>
      <c r="HY226" s="5">
        <f>PARAMETRELER!$D$6</f>
        <v>20002.5</v>
      </c>
      <c r="HZ226" s="7">
        <f t="shared" si="724"/>
        <v>0</v>
      </c>
      <c r="IA226" s="7">
        <f>IF(HO226&lt;=PARAMETRELER!$D$6,0,HZ226*0.00759)</f>
        <v>0</v>
      </c>
      <c r="IB226" s="20">
        <f t="shared" si="655"/>
        <v>17002.125</v>
      </c>
      <c r="IC226" s="21">
        <f t="shared" si="656"/>
        <v>4100.5124999999998</v>
      </c>
      <c r="ID226" s="21">
        <f t="shared" si="657"/>
        <v>400.05</v>
      </c>
      <c r="IE226" s="20">
        <f t="shared" si="658"/>
        <v>24503.0625</v>
      </c>
      <c r="IF226" s="44">
        <f t="shared" si="659"/>
        <v>1000.125</v>
      </c>
      <c r="IG226" s="45">
        <f t="shared" si="660"/>
        <v>23502.9375</v>
      </c>
      <c r="II226" s="2">
        <v>224</v>
      </c>
      <c r="IJ226" s="2" t="str">
        <f t="shared" si="661"/>
        <v xml:space="preserve"> AD SOYAD 224</v>
      </c>
      <c r="IK226" s="7">
        <f t="shared" si="725"/>
        <v>20002.5</v>
      </c>
      <c r="IL226" s="11">
        <f>PARAMETRELER!$D$4</f>
        <v>150018.75</v>
      </c>
      <c r="IM226" s="7">
        <f t="shared" si="726"/>
        <v>2800.3500000000004</v>
      </c>
      <c r="IN226" s="7">
        <f t="shared" si="727"/>
        <v>200.02500000000001</v>
      </c>
      <c r="IO226" s="7">
        <f t="shared" si="728"/>
        <v>17002.125</v>
      </c>
      <c r="IP226" s="7" cm="1">
        <f t="array" ref="IP226">SUMPRODUCT(--(SUM(G226,AC226,AY226,BU226,CQ226,DM226,EI226,FE226,GA226,GW226,HS226,IO226)&gt;PARAMETRELER!$D$21:$D$24), (SUM(G226,AC226,AY226,BU226,CQ226,DM226,EI226,FE226,GA226,GW226,HS226,IO226)-PARAMETRELER!$D$21:$D$24), {0.15;0.05;0.07;0.08})-SUM($H$2,H226,AD226,AZ226,BV226,CR226,DN226,EJ226,FF226,GB226,GX226,HT226)</f>
        <v>3400.4249999999993</v>
      </c>
      <c r="IQ226" s="7">
        <f>PARAMETRELER!$D$19</f>
        <v>3400.4249999999993</v>
      </c>
      <c r="IR226" s="7">
        <f t="shared" si="729"/>
        <v>204025.5</v>
      </c>
      <c r="IS226" s="7">
        <f t="shared" si="730"/>
        <v>187023.375</v>
      </c>
      <c r="IT226" s="7">
        <f t="shared" si="731"/>
        <v>20002.5</v>
      </c>
      <c r="IU226" s="5">
        <f>PARAMETRELER!$D$6</f>
        <v>20002.5</v>
      </c>
      <c r="IV226" s="7">
        <f t="shared" si="732"/>
        <v>0</v>
      </c>
      <c r="IW226" s="7">
        <f>IF(IK226&lt;=PARAMETRELER!$D$6,0,IV226*0.00759)</f>
        <v>0</v>
      </c>
      <c r="IX226" s="20">
        <f t="shared" si="662"/>
        <v>17002.125</v>
      </c>
      <c r="IY226" s="21">
        <f t="shared" si="663"/>
        <v>4100.5124999999998</v>
      </c>
      <c r="IZ226" s="21">
        <f t="shared" si="664"/>
        <v>400.05</v>
      </c>
      <c r="JA226" s="20">
        <f t="shared" si="665"/>
        <v>24503.0625</v>
      </c>
      <c r="JB226" s="44">
        <f t="shared" si="666"/>
        <v>1000.125</v>
      </c>
      <c r="JC226" s="45">
        <f t="shared" si="667"/>
        <v>23502.9375</v>
      </c>
    </row>
    <row r="227" spans="1:263" ht="15.6" x14ac:dyDescent="0.3">
      <c r="A227" s="3">
        <v>225</v>
      </c>
      <c r="B227" s="3" t="str">
        <f>'YILLIK MALİYET RAPORU'!B227</f>
        <v xml:space="preserve"> AD SOYAD 225</v>
      </c>
      <c r="C227" s="4">
        <f>'YILLIK MALİYET RAPORU'!C227</f>
        <v>20002.5</v>
      </c>
      <c r="D227" s="4">
        <f>PARAMETRELER!$D$4</f>
        <v>150018.75</v>
      </c>
      <c r="E227" s="4">
        <f t="shared" si="668"/>
        <v>2800.3500000000004</v>
      </c>
      <c r="F227" s="4">
        <f t="shared" si="669"/>
        <v>200.02500000000001</v>
      </c>
      <c r="G227" s="4">
        <f t="shared" si="670"/>
        <v>17002.125</v>
      </c>
      <c r="H227" s="4" cm="1">
        <f t="array" ref="H227">SUMPRODUCT(--(SUM(G227:G227)&gt;PARAMETRELER!$D$21:$D$24), (SUM(G227:G227)-PARAMETRELER!$D$21:$D$24), {0.15;0.05;0.07;0.08})-SUM($H$2:$H$2)</f>
        <v>2550.3187499999999</v>
      </c>
      <c r="I227" s="4">
        <f>PARAMETRELER!$D$8</f>
        <v>2550.3187499999999</v>
      </c>
      <c r="J227" s="4">
        <f t="shared" si="556"/>
        <v>17002.125</v>
      </c>
      <c r="K227" s="4">
        <v>0</v>
      </c>
      <c r="L227" s="4">
        <f t="shared" si="671"/>
        <v>20002.5</v>
      </c>
      <c r="M227" s="4">
        <f>PARAMETRELER!$D$6</f>
        <v>20002.5</v>
      </c>
      <c r="N227" s="4">
        <f t="shared" si="679"/>
        <v>0</v>
      </c>
      <c r="O227" s="4">
        <f>IF(C227&lt;=PARAMETRELER!$D$6,0,N227*0.00759)</f>
        <v>0</v>
      </c>
      <c r="P227" s="20">
        <f t="shared" si="672"/>
        <v>17002.125</v>
      </c>
      <c r="Q227" s="21">
        <f t="shared" si="673"/>
        <v>4100.5124999999998</v>
      </c>
      <c r="R227" s="21">
        <f t="shared" si="674"/>
        <v>400.05</v>
      </c>
      <c r="S227" s="22">
        <f t="shared" si="675"/>
        <v>24503.0625</v>
      </c>
      <c r="T227" s="44">
        <f t="shared" si="676"/>
        <v>1000.125</v>
      </c>
      <c r="U227" s="45">
        <f t="shared" si="557"/>
        <v>23502.9375</v>
      </c>
      <c r="W227" s="3">
        <v>225</v>
      </c>
      <c r="X227" s="3" t="str">
        <f t="shared" si="677"/>
        <v xml:space="preserve"> AD SOYAD 225</v>
      </c>
      <c r="Y227" s="4">
        <f t="shared" si="678"/>
        <v>20002.5</v>
      </c>
      <c r="Z227" s="4">
        <f>PARAMETRELER!$D$4</f>
        <v>150018.75</v>
      </c>
      <c r="AA227" s="4">
        <f t="shared" si="558"/>
        <v>2800.3500000000004</v>
      </c>
      <c r="AB227" s="4">
        <f t="shared" si="559"/>
        <v>200.02500000000001</v>
      </c>
      <c r="AC227" s="4">
        <f t="shared" si="560"/>
        <v>17002.125</v>
      </c>
      <c r="AD227" s="4" cm="1">
        <f t="array" ref="AD227">SUMPRODUCT(--(SUM(G227,AC227)&gt;PARAMETRELER!$D$21:$D$24), (SUM(G227,AC227)-PARAMETRELER!$D$21:$D$24), {0.15;0.05;0.07;0.08})-SUM($H$2,H227)</f>
        <v>2550.3187499999999</v>
      </c>
      <c r="AE227" s="4">
        <f>PARAMETRELER!$D$9</f>
        <v>2550.3187499999999</v>
      </c>
      <c r="AF227" s="4">
        <f t="shared" si="561"/>
        <v>34004.25</v>
      </c>
      <c r="AG227" s="4">
        <f t="shared" si="562"/>
        <v>17002.125</v>
      </c>
      <c r="AH227" s="4">
        <f t="shared" si="563"/>
        <v>20002.5</v>
      </c>
      <c r="AI227" s="4">
        <f>PARAMETRELER!$D$6</f>
        <v>20002.5</v>
      </c>
      <c r="AJ227" s="4">
        <f t="shared" si="680"/>
        <v>0</v>
      </c>
      <c r="AK227" s="4">
        <f>IF(Y227&lt;=PARAMETRELER!$D$6,0,AJ227*0.00759)</f>
        <v>0</v>
      </c>
      <c r="AL227" s="20">
        <f t="shared" si="564"/>
        <v>17002.125</v>
      </c>
      <c r="AM227" s="21">
        <f t="shared" si="565"/>
        <v>4100.5124999999998</v>
      </c>
      <c r="AN227" s="21">
        <f t="shared" si="566"/>
        <v>400.05</v>
      </c>
      <c r="AO227" s="22">
        <f t="shared" si="567"/>
        <v>24503.0625</v>
      </c>
      <c r="AP227" s="44">
        <f t="shared" si="568"/>
        <v>1000.125</v>
      </c>
      <c r="AQ227" s="45">
        <f t="shared" si="569"/>
        <v>23502.9375</v>
      </c>
      <c r="AS227" s="3">
        <v>225</v>
      </c>
      <c r="AT227" s="3" t="str">
        <f t="shared" si="570"/>
        <v xml:space="preserve"> AD SOYAD 225</v>
      </c>
      <c r="AU227" s="4">
        <f t="shared" si="571"/>
        <v>20002.5</v>
      </c>
      <c r="AV227" s="4">
        <f>PARAMETRELER!$D$4</f>
        <v>150018.75</v>
      </c>
      <c r="AW227" s="4">
        <f t="shared" si="572"/>
        <v>2800.3500000000004</v>
      </c>
      <c r="AX227" s="4">
        <f t="shared" si="573"/>
        <v>200.02500000000001</v>
      </c>
      <c r="AY227" s="4">
        <f t="shared" si="574"/>
        <v>17002.125</v>
      </c>
      <c r="AZ227" s="4" cm="1">
        <f t="array" ref="AZ227">SUMPRODUCT(--(SUM(G227,AC227,AY227)&gt;PARAMETRELER!$D$21:$D$24), (SUM(G227,AC227,AY227)-PARAMETRELER!$D$21:$D$24), {0.15;0.05;0.07;0.08})-SUM($H$2,H227,AD227)</f>
        <v>2550.3187499999995</v>
      </c>
      <c r="BA227" s="4">
        <f>PARAMETRELER!$D$10</f>
        <v>2550.3187499999995</v>
      </c>
      <c r="BB227" s="4">
        <f t="shared" si="575"/>
        <v>51006.375</v>
      </c>
      <c r="BC227" s="4">
        <f t="shared" si="576"/>
        <v>34004.25</v>
      </c>
      <c r="BD227" s="4">
        <f t="shared" si="577"/>
        <v>20002.5</v>
      </c>
      <c r="BE227" s="4">
        <f>PARAMETRELER!$D$6</f>
        <v>20002.5</v>
      </c>
      <c r="BF227" s="4">
        <f t="shared" si="681"/>
        <v>0</v>
      </c>
      <c r="BG227" s="4">
        <f>IF(AU227&lt;=PARAMETRELER!$D$6,0,BF227*0.00759)</f>
        <v>0</v>
      </c>
      <c r="BH227" s="20">
        <f t="shared" si="578"/>
        <v>17002.125</v>
      </c>
      <c r="BI227" s="21">
        <f t="shared" si="579"/>
        <v>4100.5124999999998</v>
      </c>
      <c r="BJ227" s="21">
        <f t="shared" si="580"/>
        <v>400.05</v>
      </c>
      <c r="BK227" s="22">
        <f t="shared" si="581"/>
        <v>24503.0625</v>
      </c>
      <c r="BL227" s="44">
        <f t="shared" si="582"/>
        <v>1000.125</v>
      </c>
      <c r="BM227" s="45">
        <f t="shared" si="583"/>
        <v>23502.9375</v>
      </c>
      <c r="BO227" s="3">
        <v>225</v>
      </c>
      <c r="BP227" s="3" t="str">
        <f t="shared" si="584"/>
        <v xml:space="preserve"> AD SOYAD 225</v>
      </c>
      <c r="BQ227" s="4">
        <f t="shared" si="585"/>
        <v>20002.5</v>
      </c>
      <c r="BR227" s="4">
        <f>PARAMETRELER!$D$4</f>
        <v>150018.75</v>
      </c>
      <c r="BS227" s="4">
        <f t="shared" si="586"/>
        <v>2800.3500000000004</v>
      </c>
      <c r="BT227" s="4">
        <f t="shared" si="587"/>
        <v>200.02500000000001</v>
      </c>
      <c r="BU227" s="4">
        <f t="shared" si="588"/>
        <v>17002.125</v>
      </c>
      <c r="BV227" s="4" cm="1">
        <f t="array" ref="BV227">SUMPRODUCT(--(SUM(G227,AC227,AY227,BU227)&gt;PARAMETRELER!$D$21:$D$24), (SUM(G227,AC227,AY227,BU227)-PARAMETRELER!$D$21:$D$24), {0.15;0.05;0.07;0.08})-SUM($H$2,H227,AD227,AZ227)</f>
        <v>2550.3187500000004</v>
      </c>
      <c r="BW227" s="4">
        <f>PARAMETRELER!$D$11</f>
        <v>2550.3187500000004</v>
      </c>
      <c r="BX227" s="4">
        <f t="shared" si="589"/>
        <v>68008.5</v>
      </c>
      <c r="BY227" s="4">
        <f t="shared" si="590"/>
        <v>51006.375</v>
      </c>
      <c r="BZ227" s="4">
        <f t="shared" si="591"/>
        <v>20002.5</v>
      </c>
      <c r="CA227" s="4">
        <f>PARAMETRELER!$D$6</f>
        <v>20002.5</v>
      </c>
      <c r="CB227" s="4">
        <f t="shared" si="682"/>
        <v>0</v>
      </c>
      <c r="CC227" s="4">
        <f>IF(BQ227&lt;=PARAMETRELER!$D$6,0,CB227*0.00759)</f>
        <v>0</v>
      </c>
      <c r="CD227" s="20">
        <f t="shared" si="592"/>
        <v>17002.125</v>
      </c>
      <c r="CE227" s="21">
        <f t="shared" si="593"/>
        <v>4100.5124999999998</v>
      </c>
      <c r="CF227" s="21">
        <f t="shared" si="594"/>
        <v>400.05</v>
      </c>
      <c r="CG227" s="22">
        <f t="shared" si="595"/>
        <v>24503.0625</v>
      </c>
      <c r="CH227" s="44">
        <f t="shared" si="596"/>
        <v>1000.125</v>
      </c>
      <c r="CI227" s="45">
        <f t="shared" si="597"/>
        <v>23502.9375</v>
      </c>
      <c r="CK227" s="3">
        <v>225</v>
      </c>
      <c r="CL227" s="3" t="str">
        <f t="shared" si="598"/>
        <v xml:space="preserve"> AD SOYAD 225</v>
      </c>
      <c r="CM227" s="4">
        <f t="shared" si="599"/>
        <v>20002.5</v>
      </c>
      <c r="CN227" s="4">
        <f>PARAMETRELER!$D$4</f>
        <v>150018.75</v>
      </c>
      <c r="CO227" s="4">
        <f t="shared" si="600"/>
        <v>2800.3500000000004</v>
      </c>
      <c r="CP227" s="4">
        <f t="shared" si="601"/>
        <v>200.02500000000001</v>
      </c>
      <c r="CQ227" s="4">
        <f t="shared" si="602"/>
        <v>17002.125</v>
      </c>
      <c r="CR227" s="4" cm="1">
        <f t="array" ref="CR227">SUMPRODUCT(--(SUM(G227,AC227,AY227,BU227,CQ227)&gt;PARAMETRELER!$D$21:$D$24), (SUM(G227,AC227,AY227,BU227,CQ227)-PARAMETRELER!$D$21:$D$24), {0.15;0.05;0.07;0.08})-SUM($H$2,H227,AD227,AZ227,BV227)</f>
        <v>2550.3187500000004</v>
      </c>
      <c r="CS227" s="4">
        <f>PARAMETRELER!$D$12</f>
        <v>2550.3187500000004</v>
      </c>
      <c r="CT227" s="4">
        <f t="shared" si="603"/>
        <v>85010.625</v>
      </c>
      <c r="CU227" s="4">
        <f t="shared" si="604"/>
        <v>68008.5</v>
      </c>
      <c r="CV227" s="4">
        <f t="shared" si="605"/>
        <v>20002.5</v>
      </c>
      <c r="CW227" s="4">
        <f>PARAMETRELER!$D$6</f>
        <v>20002.5</v>
      </c>
      <c r="CX227" s="4">
        <f t="shared" si="683"/>
        <v>0</v>
      </c>
      <c r="CY227" s="4">
        <f>IF(CM227&lt;=PARAMETRELER!$D$6,0,CX227*0.00759)</f>
        <v>0</v>
      </c>
      <c r="CZ227" s="20">
        <f t="shared" si="606"/>
        <v>17002.125</v>
      </c>
      <c r="DA227" s="21">
        <f t="shared" si="607"/>
        <v>4100.5124999999998</v>
      </c>
      <c r="DB227" s="21">
        <f t="shared" si="608"/>
        <v>400.05</v>
      </c>
      <c r="DC227" s="22">
        <f t="shared" si="609"/>
        <v>24503.0625</v>
      </c>
      <c r="DD227" s="44">
        <f t="shared" si="610"/>
        <v>1000.125</v>
      </c>
      <c r="DE227" s="45">
        <f t="shared" si="611"/>
        <v>23502.9375</v>
      </c>
      <c r="DG227" s="3">
        <v>225</v>
      </c>
      <c r="DH227" s="3" t="str">
        <f t="shared" si="612"/>
        <v xml:space="preserve"> AD SOYAD 225</v>
      </c>
      <c r="DI227" s="4">
        <f t="shared" si="613"/>
        <v>20002.5</v>
      </c>
      <c r="DJ227" s="4">
        <f>PARAMETRELER!$D$4</f>
        <v>150018.75</v>
      </c>
      <c r="DK227" s="4">
        <f t="shared" si="614"/>
        <v>2800.3500000000004</v>
      </c>
      <c r="DL227" s="4">
        <f t="shared" si="615"/>
        <v>200.02500000000001</v>
      </c>
      <c r="DM227" s="4">
        <f t="shared" si="616"/>
        <v>17002.125</v>
      </c>
      <c r="DN227" s="4" cm="1">
        <f t="array" ref="DN227">SUMPRODUCT(--(SUM(G227,AC227,AY227,BU227,CQ227,DM227)&gt;PARAMETRELER!$D$21:$D$24), (SUM(G227,AC227,AY227,BU227,CQ227,DM227)-PARAMETRELER!$D$21:$D$24), {0.15;0.05;0.07;0.08})-SUM($H$2,H227,AD227,AZ227,BV227,CR227)</f>
        <v>2550.3187499999985</v>
      </c>
      <c r="DO227" s="4">
        <f>PARAMETRELER!$D$13</f>
        <v>2550.3187499999985</v>
      </c>
      <c r="DP227" s="4">
        <f t="shared" si="617"/>
        <v>102012.75</v>
      </c>
      <c r="DQ227" s="4">
        <f t="shared" si="618"/>
        <v>85010.625</v>
      </c>
      <c r="DR227" s="4">
        <f t="shared" si="619"/>
        <v>20002.5</v>
      </c>
      <c r="DS227" s="4">
        <f>PARAMETRELER!$D$6</f>
        <v>20002.5</v>
      </c>
      <c r="DT227" s="4">
        <f t="shared" si="684"/>
        <v>0</v>
      </c>
      <c r="DU227" s="4">
        <f>IF(DI227&lt;=PARAMETRELER!$D$6,0,DT227*0.00759)</f>
        <v>0</v>
      </c>
      <c r="DV227" s="20">
        <f t="shared" si="620"/>
        <v>17002.125</v>
      </c>
      <c r="DW227" s="21">
        <f t="shared" si="621"/>
        <v>4100.5124999999998</v>
      </c>
      <c r="DX227" s="21">
        <f t="shared" si="622"/>
        <v>400.05</v>
      </c>
      <c r="DY227" s="22">
        <f t="shared" si="623"/>
        <v>24503.0625</v>
      </c>
      <c r="DZ227" s="44">
        <f t="shared" si="624"/>
        <v>1000.125</v>
      </c>
      <c r="EA227" s="45">
        <f t="shared" si="625"/>
        <v>23502.9375</v>
      </c>
      <c r="EC227" s="3">
        <v>225</v>
      </c>
      <c r="ED227" s="3" t="str">
        <f t="shared" si="626"/>
        <v xml:space="preserve"> AD SOYAD 225</v>
      </c>
      <c r="EE227" s="4">
        <f t="shared" si="685"/>
        <v>20002.5</v>
      </c>
      <c r="EF227" s="4">
        <f>PARAMETRELER!$D$4</f>
        <v>150018.75</v>
      </c>
      <c r="EG227" s="4">
        <f t="shared" si="686"/>
        <v>2800.3500000000004</v>
      </c>
      <c r="EH227" s="4">
        <f t="shared" si="687"/>
        <v>200.02500000000001</v>
      </c>
      <c r="EI227" s="4">
        <f t="shared" si="688"/>
        <v>17002.125</v>
      </c>
      <c r="EJ227" s="4" cm="1">
        <f t="array" ref="EJ227">SUMPRODUCT(--(SUM(G227,AC227,AY227,BU227,CQ227,DM227,EI227)&gt;PARAMETRELER!$D$21:$D$24), (SUM(G227,AC227,AY227,BU227,CQ227,DM227,EI227)-PARAMETRELER!$D$21:$D$24), {0.15;0.05;0.07;0.08})-SUM($H$2,H227,AD227,AZ227,BV227,CR227,DN227)</f>
        <v>3001.0625000000036</v>
      </c>
      <c r="EK227" s="4">
        <f>PARAMETRELER!$D$14</f>
        <v>3001.0625000000036</v>
      </c>
      <c r="EL227" s="4">
        <f t="shared" si="689"/>
        <v>119014.875</v>
      </c>
      <c r="EM227" s="4">
        <f t="shared" si="690"/>
        <v>102012.75</v>
      </c>
      <c r="EN227" s="4">
        <f t="shared" si="691"/>
        <v>20002.5</v>
      </c>
      <c r="EO227" s="4">
        <f>PARAMETRELER!$D$6</f>
        <v>20002.5</v>
      </c>
      <c r="EP227" s="4">
        <f t="shared" si="692"/>
        <v>0</v>
      </c>
      <c r="EQ227" s="4">
        <f>IF(EE227&lt;=PARAMETRELER!$D$6,0,EP227*0.00759)</f>
        <v>0</v>
      </c>
      <c r="ER227" s="20">
        <f t="shared" si="627"/>
        <v>17002.125</v>
      </c>
      <c r="ES227" s="21">
        <f t="shared" si="628"/>
        <v>4100.5124999999998</v>
      </c>
      <c r="ET227" s="21">
        <f t="shared" si="629"/>
        <v>400.05</v>
      </c>
      <c r="EU227" s="22">
        <f t="shared" si="630"/>
        <v>24503.0625</v>
      </c>
      <c r="EV227" s="44">
        <f t="shared" si="631"/>
        <v>1000.125</v>
      </c>
      <c r="EW227" s="45">
        <f t="shared" si="632"/>
        <v>23502.9375</v>
      </c>
      <c r="EY227" s="3">
        <v>225</v>
      </c>
      <c r="EZ227" s="3" t="str">
        <f t="shared" si="633"/>
        <v xml:space="preserve"> AD SOYAD 225</v>
      </c>
      <c r="FA227" s="4">
        <f t="shared" si="693"/>
        <v>20002.5</v>
      </c>
      <c r="FB227" s="4">
        <f>PARAMETRELER!$D$4</f>
        <v>150018.75</v>
      </c>
      <c r="FC227" s="4">
        <f t="shared" si="694"/>
        <v>2800.3500000000004</v>
      </c>
      <c r="FD227" s="4">
        <f t="shared" si="695"/>
        <v>200.02500000000001</v>
      </c>
      <c r="FE227" s="4">
        <f t="shared" si="696"/>
        <v>17002.125</v>
      </c>
      <c r="FF227" s="4" cm="1">
        <f t="array" ref="FF227">SUMPRODUCT(--(SUM(G227,AC227,AY227,BU227,CQ227,DM227,EI227,FE227)&gt;PARAMETRELER!$D$21:$D$24), (SUM(G227,AC227,AY227,BU227,CQ227,DM227,EI227,FE227)-PARAMETRELER!$D$21:$D$24), {0.15;0.05;0.07;0.08})-SUM($H$2,H227,AD227,AZ227,BV227,CR227,DN227,EJ227)</f>
        <v>3400.4249999999956</v>
      </c>
      <c r="FG227" s="4">
        <f>PARAMETRELER!$D$15</f>
        <v>3400.4249999999956</v>
      </c>
      <c r="FH227" s="4">
        <f t="shared" si="697"/>
        <v>136017</v>
      </c>
      <c r="FI227" s="4">
        <f t="shared" si="698"/>
        <v>119014.875</v>
      </c>
      <c r="FJ227" s="4">
        <f t="shared" si="699"/>
        <v>20002.5</v>
      </c>
      <c r="FK227" s="4">
        <f>PARAMETRELER!$D$6</f>
        <v>20002.5</v>
      </c>
      <c r="FL227" s="4">
        <f t="shared" si="700"/>
        <v>0</v>
      </c>
      <c r="FM227" s="4">
        <f>IF(FA227&lt;=PARAMETRELER!$D$6,0,FL227*0.00759)</f>
        <v>0</v>
      </c>
      <c r="FN227" s="20">
        <f t="shared" si="634"/>
        <v>17002.125</v>
      </c>
      <c r="FO227" s="21">
        <f t="shared" si="635"/>
        <v>4100.5124999999998</v>
      </c>
      <c r="FP227" s="21">
        <f t="shared" si="636"/>
        <v>400.05</v>
      </c>
      <c r="FQ227" s="22">
        <f t="shared" si="637"/>
        <v>24503.0625</v>
      </c>
      <c r="FR227" s="44">
        <f t="shared" si="638"/>
        <v>1000.125</v>
      </c>
      <c r="FS227" s="45">
        <f t="shared" si="639"/>
        <v>23502.9375</v>
      </c>
      <c r="FU227" s="3">
        <v>225</v>
      </c>
      <c r="FV227" s="3" t="str">
        <f t="shared" si="640"/>
        <v xml:space="preserve"> AD SOYAD 225</v>
      </c>
      <c r="FW227" s="4">
        <f t="shared" si="701"/>
        <v>20002.5</v>
      </c>
      <c r="FX227" s="4">
        <f>PARAMETRELER!$D$4</f>
        <v>150018.75</v>
      </c>
      <c r="FY227" s="4">
        <f t="shared" si="702"/>
        <v>2800.3500000000004</v>
      </c>
      <c r="FZ227" s="4">
        <f t="shared" si="703"/>
        <v>200.02500000000001</v>
      </c>
      <c r="GA227" s="4">
        <f t="shared" si="704"/>
        <v>17002.125</v>
      </c>
      <c r="GB227" s="4" cm="1">
        <f t="array" ref="GB227">SUMPRODUCT(--(SUM(G227,AC227,AY227,BU227,CQ227,DM227,EI227,FE227,GA227)&gt;PARAMETRELER!$D$21:$D$24), (SUM(G227,AC227,AY227,BU227,CQ227,DM227,EI227,FE227,GA227)-PARAMETRELER!$D$21:$D$24), {0.15;0.05;0.07;0.08})-SUM($H$2,H227,AD227,AZ227,BV227,CR227,DN227,EJ227,FF227)</f>
        <v>3400.4249999999993</v>
      </c>
      <c r="GC227" s="4">
        <f>PARAMETRELER!$D$16</f>
        <v>3400.4249999999993</v>
      </c>
      <c r="GD227" s="4">
        <f t="shared" si="705"/>
        <v>153019.125</v>
      </c>
      <c r="GE227" s="4">
        <f t="shared" si="706"/>
        <v>136017</v>
      </c>
      <c r="GF227" s="4">
        <f t="shared" si="707"/>
        <v>20002.5</v>
      </c>
      <c r="GG227" s="4">
        <f>PARAMETRELER!$D$6</f>
        <v>20002.5</v>
      </c>
      <c r="GH227" s="4">
        <f t="shared" si="708"/>
        <v>0</v>
      </c>
      <c r="GI227" s="4">
        <f>IF(FW227&lt;=PARAMETRELER!$D$6,0,GH227*0.00759)</f>
        <v>0</v>
      </c>
      <c r="GJ227" s="20">
        <f t="shared" si="641"/>
        <v>17002.125</v>
      </c>
      <c r="GK227" s="21">
        <f t="shared" si="642"/>
        <v>4100.5124999999998</v>
      </c>
      <c r="GL227" s="21">
        <f t="shared" si="643"/>
        <v>400.05</v>
      </c>
      <c r="GM227" s="22">
        <f t="shared" si="644"/>
        <v>24503.0625</v>
      </c>
      <c r="GN227" s="44">
        <f t="shared" si="645"/>
        <v>1000.125</v>
      </c>
      <c r="GO227" s="45">
        <f t="shared" si="646"/>
        <v>23502.9375</v>
      </c>
      <c r="GQ227" s="3">
        <v>225</v>
      </c>
      <c r="GR227" s="3" t="str">
        <f t="shared" si="647"/>
        <v xml:space="preserve"> AD SOYAD 225</v>
      </c>
      <c r="GS227" s="4">
        <f t="shared" si="709"/>
        <v>20002.5</v>
      </c>
      <c r="GT227" s="4">
        <f>PARAMETRELER!$D$4</f>
        <v>150018.75</v>
      </c>
      <c r="GU227" s="4">
        <f t="shared" si="710"/>
        <v>2800.3500000000004</v>
      </c>
      <c r="GV227" s="4">
        <f t="shared" si="711"/>
        <v>200.02500000000001</v>
      </c>
      <c r="GW227" s="4">
        <f t="shared" si="712"/>
        <v>17002.125</v>
      </c>
      <c r="GX227" s="4" cm="1">
        <f t="array" ref="GX227">SUMPRODUCT(--(SUM(G227,AC227,AY227,BU227,CQ227,DM227,EI227,FE227,GA227,GW227)&gt;PARAMETRELER!$D$21:$D$24), (SUM(G227,AC227,AY227,BU227,CQ227,DM227,EI227,FE227,GA227,GW227)-PARAMETRELER!$D$21:$D$24), {0.15;0.05;0.07;0.08})-SUM($H$2,H227,AD227,AZ227,BV227,CR227,DN227,EJ227,FF227,GB227)</f>
        <v>3400.4250000000029</v>
      </c>
      <c r="GY227" s="4">
        <f>PARAMETRELER!$D$17</f>
        <v>3400.4250000000029</v>
      </c>
      <c r="GZ227" s="4">
        <f t="shared" si="713"/>
        <v>170021.25</v>
      </c>
      <c r="HA227" s="4">
        <f t="shared" si="714"/>
        <v>153019.125</v>
      </c>
      <c r="HB227" s="4">
        <f t="shared" si="715"/>
        <v>20002.5</v>
      </c>
      <c r="HC227" s="4">
        <f>PARAMETRELER!$D$6</f>
        <v>20002.5</v>
      </c>
      <c r="HD227" s="4">
        <f t="shared" si="716"/>
        <v>0</v>
      </c>
      <c r="HE227" s="4">
        <f>IF(GS227&lt;=PARAMETRELER!$D$6,0,HD227*0.00759)</f>
        <v>0</v>
      </c>
      <c r="HF227" s="20">
        <f t="shared" si="648"/>
        <v>17002.125</v>
      </c>
      <c r="HG227" s="21">
        <f t="shared" si="649"/>
        <v>4100.5124999999998</v>
      </c>
      <c r="HH227" s="21">
        <f t="shared" si="650"/>
        <v>400.05</v>
      </c>
      <c r="HI227" s="22">
        <f t="shared" si="651"/>
        <v>24503.0625</v>
      </c>
      <c r="HJ227" s="44">
        <f t="shared" si="652"/>
        <v>1000.125</v>
      </c>
      <c r="HK227" s="45">
        <f t="shared" si="653"/>
        <v>23502.9375</v>
      </c>
      <c r="HM227" s="3">
        <v>225</v>
      </c>
      <c r="HN227" s="3" t="str">
        <f t="shared" si="654"/>
        <v xml:space="preserve"> AD SOYAD 225</v>
      </c>
      <c r="HO227" s="4">
        <f t="shared" si="717"/>
        <v>20002.5</v>
      </c>
      <c r="HP227" s="4">
        <f>PARAMETRELER!$D$4</f>
        <v>150018.75</v>
      </c>
      <c r="HQ227" s="4">
        <f t="shared" si="718"/>
        <v>2800.3500000000004</v>
      </c>
      <c r="HR227" s="4">
        <f t="shared" si="719"/>
        <v>200.02500000000001</v>
      </c>
      <c r="HS227" s="4">
        <f t="shared" si="720"/>
        <v>17002.125</v>
      </c>
      <c r="HT227" s="4" cm="1">
        <f t="array" ref="HT227">SUMPRODUCT(--(SUM(G227,AC227,AY227,BU227,CQ227,DM227,EI227,FE227,GA227,GW227,HS227)&gt;PARAMETRELER!$D$21:$D$24), (SUM(G227,AC227,AY227,BU227,CQ227,DM227,EI227,FE227,GA227,GW227,HS227)-PARAMETRELER!$D$21:$D$24), {0.15;0.05;0.07;0.08})-SUM($H$2,H227,AD227,AZ227,BV227,CR227,DN227,EJ227,FF227,GB227,GX227)</f>
        <v>3400.4249999999993</v>
      </c>
      <c r="HU227" s="4">
        <f>PARAMETRELER!$D$18</f>
        <v>3400.4249999999993</v>
      </c>
      <c r="HV227" s="4">
        <f t="shared" si="721"/>
        <v>187023.375</v>
      </c>
      <c r="HW227" s="4">
        <f t="shared" si="722"/>
        <v>170021.25</v>
      </c>
      <c r="HX227" s="4">
        <f t="shared" si="723"/>
        <v>20002.5</v>
      </c>
      <c r="HY227" s="4">
        <f>PARAMETRELER!$D$6</f>
        <v>20002.5</v>
      </c>
      <c r="HZ227" s="4">
        <f t="shared" si="724"/>
        <v>0</v>
      </c>
      <c r="IA227" s="4">
        <f>IF(HO227&lt;=PARAMETRELER!$D$6,0,HZ227*0.00759)</f>
        <v>0</v>
      </c>
      <c r="IB227" s="20">
        <f t="shared" si="655"/>
        <v>17002.125</v>
      </c>
      <c r="IC227" s="21">
        <f t="shared" si="656"/>
        <v>4100.5124999999998</v>
      </c>
      <c r="ID227" s="21">
        <f t="shared" si="657"/>
        <v>400.05</v>
      </c>
      <c r="IE227" s="22">
        <f t="shared" si="658"/>
        <v>24503.0625</v>
      </c>
      <c r="IF227" s="44">
        <f t="shared" si="659"/>
        <v>1000.125</v>
      </c>
      <c r="IG227" s="45">
        <f t="shared" si="660"/>
        <v>23502.9375</v>
      </c>
      <c r="II227" s="3">
        <v>225</v>
      </c>
      <c r="IJ227" s="3" t="str">
        <f t="shared" si="661"/>
        <v xml:space="preserve"> AD SOYAD 225</v>
      </c>
      <c r="IK227" s="4">
        <f t="shared" si="725"/>
        <v>20002.5</v>
      </c>
      <c r="IL227" s="4">
        <f>PARAMETRELER!$D$4</f>
        <v>150018.75</v>
      </c>
      <c r="IM227" s="4">
        <f t="shared" si="726"/>
        <v>2800.3500000000004</v>
      </c>
      <c r="IN227" s="4">
        <f t="shared" si="727"/>
        <v>200.02500000000001</v>
      </c>
      <c r="IO227" s="4">
        <f t="shared" si="728"/>
        <v>17002.125</v>
      </c>
      <c r="IP227" s="4" cm="1">
        <f t="array" ref="IP227">SUMPRODUCT(--(SUM(G227,AC227,AY227,BU227,CQ227,DM227,EI227,FE227,GA227,GW227,HS227,IO227)&gt;PARAMETRELER!$D$21:$D$24), (SUM(G227,AC227,AY227,BU227,CQ227,DM227,EI227,FE227,GA227,GW227,HS227,IO227)-PARAMETRELER!$D$21:$D$24), {0.15;0.05;0.07;0.08})-SUM($H$2,H227,AD227,AZ227,BV227,CR227,DN227,EJ227,FF227,GB227,GX227,HT227)</f>
        <v>3400.4249999999993</v>
      </c>
      <c r="IQ227" s="4">
        <f>PARAMETRELER!$D$19</f>
        <v>3400.4249999999993</v>
      </c>
      <c r="IR227" s="4">
        <f t="shared" si="729"/>
        <v>204025.5</v>
      </c>
      <c r="IS227" s="4">
        <f t="shared" si="730"/>
        <v>187023.375</v>
      </c>
      <c r="IT227" s="4">
        <f t="shared" si="731"/>
        <v>20002.5</v>
      </c>
      <c r="IU227" s="4">
        <f>PARAMETRELER!$D$6</f>
        <v>20002.5</v>
      </c>
      <c r="IV227" s="4">
        <f t="shared" si="732"/>
        <v>0</v>
      </c>
      <c r="IW227" s="4">
        <f>IF(IK227&lt;=PARAMETRELER!$D$6,0,IV227*0.00759)</f>
        <v>0</v>
      </c>
      <c r="IX227" s="20">
        <f t="shared" si="662"/>
        <v>17002.125</v>
      </c>
      <c r="IY227" s="21">
        <f t="shared" si="663"/>
        <v>4100.5124999999998</v>
      </c>
      <c r="IZ227" s="21">
        <f t="shared" si="664"/>
        <v>400.05</v>
      </c>
      <c r="JA227" s="22">
        <f t="shared" si="665"/>
        <v>24503.0625</v>
      </c>
      <c r="JB227" s="44">
        <f t="shared" si="666"/>
        <v>1000.125</v>
      </c>
      <c r="JC227" s="45">
        <f t="shared" si="667"/>
        <v>23502.9375</v>
      </c>
    </row>
    <row r="228" spans="1:263" ht="15.6" x14ac:dyDescent="0.3">
      <c r="A228" s="2">
        <v>226</v>
      </c>
      <c r="B228" s="2" t="str">
        <f>'YILLIK MALİYET RAPORU'!B228</f>
        <v xml:space="preserve"> AD SOYAD 226</v>
      </c>
      <c r="C228" s="7">
        <f>'YILLIK MALİYET RAPORU'!C228</f>
        <v>20002.5</v>
      </c>
      <c r="D228" s="11">
        <f>PARAMETRELER!$D$4</f>
        <v>150018.75</v>
      </c>
      <c r="E228" s="7">
        <f t="shared" si="668"/>
        <v>2800.3500000000004</v>
      </c>
      <c r="F228" s="7">
        <f t="shared" si="669"/>
        <v>200.02500000000001</v>
      </c>
      <c r="G228" s="7">
        <f t="shared" si="670"/>
        <v>17002.125</v>
      </c>
      <c r="H228" s="7" cm="1">
        <f t="array" ref="H228">SUMPRODUCT(--(SUM(G228:G228)&gt;PARAMETRELER!$D$21:$D$24), (SUM(G228:G228)-PARAMETRELER!$D$21:$D$24), {0.15;0.05;0.07;0.08})-SUM($H$2:$H$2)</f>
        <v>2550.3187499999999</v>
      </c>
      <c r="I228" s="7">
        <f>PARAMETRELER!$D$8</f>
        <v>2550.3187499999999</v>
      </c>
      <c r="J228" s="7">
        <f t="shared" si="556"/>
        <v>17002.125</v>
      </c>
      <c r="K228" s="7">
        <v>0</v>
      </c>
      <c r="L228" s="7">
        <f t="shared" si="671"/>
        <v>20002.5</v>
      </c>
      <c r="M228" s="5">
        <f>PARAMETRELER!$D$6</f>
        <v>20002.5</v>
      </c>
      <c r="N228" s="7">
        <f t="shared" si="679"/>
        <v>0</v>
      </c>
      <c r="O228" s="7">
        <f>IF(C228&lt;=PARAMETRELER!$D$6,0,N228*0.00759)</f>
        <v>0</v>
      </c>
      <c r="P228" s="20">
        <f t="shared" si="672"/>
        <v>17002.125</v>
      </c>
      <c r="Q228" s="21">
        <f t="shared" si="673"/>
        <v>4100.5124999999998</v>
      </c>
      <c r="R228" s="21">
        <f t="shared" si="674"/>
        <v>400.05</v>
      </c>
      <c r="S228" s="20">
        <f t="shared" si="675"/>
        <v>24503.0625</v>
      </c>
      <c r="T228" s="44">
        <f t="shared" si="676"/>
        <v>1000.125</v>
      </c>
      <c r="U228" s="45">
        <f t="shared" si="557"/>
        <v>23502.9375</v>
      </c>
      <c r="W228" s="2">
        <v>226</v>
      </c>
      <c r="X228" s="2" t="str">
        <f t="shared" si="677"/>
        <v xml:space="preserve"> AD SOYAD 226</v>
      </c>
      <c r="Y228" s="7">
        <f t="shared" si="678"/>
        <v>20002.5</v>
      </c>
      <c r="Z228" s="11">
        <f>PARAMETRELER!$D$4</f>
        <v>150018.75</v>
      </c>
      <c r="AA228" s="7">
        <f t="shared" si="558"/>
        <v>2800.3500000000004</v>
      </c>
      <c r="AB228" s="7">
        <f t="shared" si="559"/>
        <v>200.02500000000001</v>
      </c>
      <c r="AC228" s="7">
        <f t="shared" si="560"/>
        <v>17002.125</v>
      </c>
      <c r="AD228" s="7" cm="1">
        <f t="array" ref="AD228">SUMPRODUCT(--(SUM(G228,AC228)&gt;PARAMETRELER!$D$21:$D$24), (SUM(G228,AC228)-PARAMETRELER!$D$21:$D$24), {0.15;0.05;0.07;0.08})-SUM($H$2,H228)</f>
        <v>2550.3187499999999</v>
      </c>
      <c r="AE228" s="7">
        <f>PARAMETRELER!$D$9</f>
        <v>2550.3187499999999</v>
      </c>
      <c r="AF228" s="7">
        <f t="shared" si="561"/>
        <v>34004.25</v>
      </c>
      <c r="AG228" s="7">
        <f t="shared" si="562"/>
        <v>17002.125</v>
      </c>
      <c r="AH228" s="7">
        <f t="shared" si="563"/>
        <v>20002.5</v>
      </c>
      <c r="AI228" s="5">
        <f>PARAMETRELER!$D$6</f>
        <v>20002.5</v>
      </c>
      <c r="AJ228" s="7">
        <f t="shared" si="680"/>
        <v>0</v>
      </c>
      <c r="AK228" s="7">
        <f>IF(Y228&lt;=PARAMETRELER!$D$6,0,AJ228*0.00759)</f>
        <v>0</v>
      </c>
      <c r="AL228" s="20">
        <f t="shared" si="564"/>
        <v>17002.125</v>
      </c>
      <c r="AM228" s="21">
        <f t="shared" si="565"/>
        <v>4100.5124999999998</v>
      </c>
      <c r="AN228" s="21">
        <f t="shared" si="566"/>
        <v>400.05</v>
      </c>
      <c r="AO228" s="20">
        <f t="shared" si="567"/>
        <v>24503.0625</v>
      </c>
      <c r="AP228" s="44">
        <f t="shared" si="568"/>
        <v>1000.125</v>
      </c>
      <c r="AQ228" s="45">
        <f t="shared" si="569"/>
        <v>23502.9375</v>
      </c>
      <c r="AS228" s="2">
        <v>226</v>
      </c>
      <c r="AT228" s="2" t="str">
        <f t="shared" si="570"/>
        <v xml:space="preserve"> AD SOYAD 226</v>
      </c>
      <c r="AU228" s="7">
        <f t="shared" si="571"/>
        <v>20002.5</v>
      </c>
      <c r="AV228" s="11">
        <f>PARAMETRELER!$D$4</f>
        <v>150018.75</v>
      </c>
      <c r="AW228" s="7">
        <f t="shared" si="572"/>
        <v>2800.3500000000004</v>
      </c>
      <c r="AX228" s="7">
        <f t="shared" si="573"/>
        <v>200.02500000000001</v>
      </c>
      <c r="AY228" s="7">
        <f t="shared" si="574"/>
        <v>17002.125</v>
      </c>
      <c r="AZ228" s="7" cm="1">
        <f t="array" ref="AZ228">SUMPRODUCT(--(SUM(G228,AC228,AY228)&gt;PARAMETRELER!$D$21:$D$24), (SUM(G228,AC228,AY228)-PARAMETRELER!$D$21:$D$24), {0.15;0.05;0.07;0.08})-SUM($H$2,H228,AD228)</f>
        <v>2550.3187499999995</v>
      </c>
      <c r="BA228" s="7">
        <f>PARAMETRELER!$D$10</f>
        <v>2550.3187499999995</v>
      </c>
      <c r="BB228" s="7">
        <f t="shared" si="575"/>
        <v>51006.375</v>
      </c>
      <c r="BC228" s="7">
        <f t="shared" si="576"/>
        <v>34004.25</v>
      </c>
      <c r="BD228" s="7">
        <f t="shared" si="577"/>
        <v>20002.5</v>
      </c>
      <c r="BE228" s="5">
        <f>PARAMETRELER!$D$6</f>
        <v>20002.5</v>
      </c>
      <c r="BF228" s="7">
        <f t="shared" si="681"/>
        <v>0</v>
      </c>
      <c r="BG228" s="7">
        <f>IF(AU228&lt;=PARAMETRELER!$D$6,0,BF228*0.00759)</f>
        <v>0</v>
      </c>
      <c r="BH228" s="20">
        <f t="shared" si="578"/>
        <v>17002.125</v>
      </c>
      <c r="BI228" s="21">
        <f t="shared" si="579"/>
        <v>4100.5124999999998</v>
      </c>
      <c r="BJ228" s="21">
        <f t="shared" si="580"/>
        <v>400.05</v>
      </c>
      <c r="BK228" s="20">
        <f t="shared" si="581"/>
        <v>24503.0625</v>
      </c>
      <c r="BL228" s="44">
        <f t="shared" si="582"/>
        <v>1000.125</v>
      </c>
      <c r="BM228" s="45">
        <f t="shared" si="583"/>
        <v>23502.9375</v>
      </c>
      <c r="BO228" s="2">
        <v>226</v>
      </c>
      <c r="BP228" s="2" t="str">
        <f t="shared" si="584"/>
        <v xml:space="preserve"> AD SOYAD 226</v>
      </c>
      <c r="BQ228" s="7">
        <f t="shared" si="585"/>
        <v>20002.5</v>
      </c>
      <c r="BR228" s="11">
        <f>PARAMETRELER!$D$4</f>
        <v>150018.75</v>
      </c>
      <c r="BS228" s="7">
        <f t="shared" si="586"/>
        <v>2800.3500000000004</v>
      </c>
      <c r="BT228" s="7">
        <f t="shared" si="587"/>
        <v>200.02500000000001</v>
      </c>
      <c r="BU228" s="7">
        <f t="shared" si="588"/>
        <v>17002.125</v>
      </c>
      <c r="BV228" s="7" cm="1">
        <f t="array" ref="BV228">SUMPRODUCT(--(SUM(G228,AC228,AY228,BU228)&gt;PARAMETRELER!$D$21:$D$24), (SUM(G228,AC228,AY228,BU228)-PARAMETRELER!$D$21:$D$24), {0.15;0.05;0.07;0.08})-SUM($H$2,H228,AD228,AZ228)</f>
        <v>2550.3187500000004</v>
      </c>
      <c r="BW228" s="7">
        <f>PARAMETRELER!$D$11</f>
        <v>2550.3187500000004</v>
      </c>
      <c r="BX228" s="7">
        <f t="shared" si="589"/>
        <v>68008.5</v>
      </c>
      <c r="BY228" s="7">
        <f t="shared" si="590"/>
        <v>51006.375</v>
      </c>
      <c r="BZ228" s="7">
        <f t="shared" si="591"/>
        <v>20002.5</v>
      </c>
      <c r="CA228" s="5">
        <f>PARAMETRELER!$D$6</f>
        <v>20002.5</v>
      </c>
      <c r="CB228" s="7">
        <f t="shared" si="682"/>
        <v>0</v>
      </c>
      <c r="CC228" s="7">
        <f>IF(BQ228&lt;=PARAMETRELER!$D$6,0,CB228*0.00759)</f>
        <v>0</v>
      </c>
      <c r="CD228" s="20">
        <f t="shared" si="592"/>
        <v>17002.125</v>
      </c>
      <c r="CE228" s="21">
        <f t="shared" si="593"/>
        <v>4100.5124999999998</v>
      </c>
      <c r="CF228" s="21">
        <f t="shared" si="594"/>
        <v>400.05</v>
      </c>
      <c r="CG228" s="20">
        <f t="shared" si="595"/>
        <v>24503.0625</v>
      </c>
      <c r="CH228" s="44">
        <f t="shared" si="596"/>
        <v>1000.125</v>
      </c>
      <c r="CI228" s="45">
        <f t="shared" si="597"/>
        <v>23502.9375</v>
      </c>
      <c r="CK228" s="2">
        <v>226</v>
      </c>
      <c r="CL228" s="2" t="str">
        <f t="shared" si="598"/>
        <v xml:space="preserve"> AD SOYAD 226</v>
      </c>
      <c r="CM228" s="7">
        <f t="shared" si="599"/>
        <v>20002.5</v>
      </c>
      <c r="CN228" s="11">
        <f>PARAMETRELER!$D$4</f>
        <v>150018.75</v>
      </c>
      <c r="CO228" s="7">
        <f t="shared" si="600"/>
        <v>2800.3500000000004</v>
      </c>
      <c r="CP228" s="7">
        <f t="shared" si="601"/>
        <v>200.02500000000001</v>
      </c>
      <c r="CQ228" s="7">
        <f t="shared" si="602"/>
        <v>17002.125</v>
      </c>
      <c r="CR228" s="7" cm="1">
        <f t="array" ref="CR228">SUMPRODUCT(--(SUM(G228,AC228,AY228,BU228,CQ228)&gt;PARAMETRELER!$D$21:$D$24), (SUM(G228,AC228,AY228,BU228,CQ228)-PARAMETRELER!$D$21:$D$24), {0.15;0.05;0.07;0.08})-SUM($H$2,H228,AD228,AZ228,BV228)</f>
        <v>2550.3187500000004</v>
      </c>
      <c r="CS228" s="7">
        <f>PARAMETRELER!$D$12</f>
        <v>2550.3187500000004</v>
      </c>
      <c r="CT228" s="7">
        <f t="shared" si="603"/>
        <v>85010.625</v>
      </c>
      <c r="CU228" s="7">
        <f t="shared" si="604"/>
        <v>68008.5</v>
      </c>
      <c r="CV228" s="7">
        <f t="shared" si="605"/>
        <v>20002.5</v>
      </c>
      <c r="CW228" s="5">
        <f>PARAMETRELER!$D$6</f>
        <v>20002.5</v>
      </c>
      <c r="CX228" s="7">
        <f t="shared" si="683"/>
        <v>0</v>
      </c>
      <c r="CY228" s="7">
        <f>IF(CM228&lt;=PARAMETRELER!$D$6,0,CX228*0.00759)</f>
        <v>0</v>
      </c>
      <c r="CZ228" s="20">
        <f t="shared" si="606"/>
        <v>17002.125</v>
      </c>
      <c r="DA228" s="21">
        <f t="shared" si="607"/>
        <v>4100.5124999999998</v>
      </c>
      <c r="DB228" s="21">
        <f t="shared" si="608"/>
        <v>400.05</v>
      </c>
      <c r="DC228" s="20">
        <f t="shared" si="609"/>
        <v>24503.0625</v>
      </c>
      <c r="DD228" s="44">
        <f t="shared" si="610"/>
        <v>1000.125</v>
      </c>
      <c r="DE228" s="45">
        <f t="shared" si="611"/>
        <v>23502.9375</v>
      </c>
      <c r="DG228" s="2">
        <v>226</v>
      </c>
      <c r="DH228" s="2" t="str">
        <f t="shared" si="612"/>
        <v xml:space="preserve"> AD SOYAD 226</v>
      </c>
      <c r="DI228" s="7">
        <f t="shared" si="613"/>
        <v>20002.5</v>
      </c>
      <c r="DJ228" s="11">
        <f>PARAMETRELER!$D$4</f>
        <v>150018.75</v>
      </c>
      <c r="DK228" s="7">
        <f t="shared" si="614"/>
        <v>2800.3500000000004</v>
      </c>
      <c r="DL228" s="7">
        <f t="shared" si="615"/>
        <v>200.02500000000001</v>
      </c>
      <c r="DM228" s="7">
        <f t="shared" si="616"/>
        <v>17002.125</v>
      </c>
      <c r="DN228" s="7" cm="1">
        <f t="array" ref="DN228">SUMPRODUCT(--(SUM(G228,AC228,AY228,BU228,CQ228,DM228)&gt;PARAMETRELER!$D$21:$D$24), (SUM(G228,AC228,AY228,BU228,CQ228,DM228)-PARAMETRELER!$D$21:$D$24), {0.15;0.05;0.07;0.08})-SUM($H$2,H228,AD228,AZ228,BV228,CR228)</f>
        <v>2550.3187499999985</v>
      </c>
      <c r="DO228" s="7">
        <f>PARAMETRELER!$D$13</f>
        <v>2550.3187499999985</v>
      </c>
      <c r="DP228" s="7">
        <f t="shared" si="617"/>
        <v>102012.75</v>
      </c>
      <c r="DQ228" s="7">
        <f t="shared" si="618"/>
        <v>85010.625</v>
      </c>
      <c r="DR228" s="7">
        <f t="shared" si="619"/>
        <v>20002.5</v>
      </c>
      <c r="DS228" s="5">
        <f>PARAMETRELER!$D$6</f>
        <v>20002.5</v>
      </c>
      <c r="DT228" s="7">
        <f t="shared" si="684"/>
        <v>0</v>
      </c>
      <c r="DU228" s="7">
        <f>IF(DI228&lt;=PARAMETRELER!$D$6,0,DT228*0.00759)</f>
        <v>0</v>
      </c>
      <c r="DV228" s="20">
        <f t="shared" si="620"/>
        <v>17002.125</v>
      </c>
      <c r="DW228" s="21">
        <f t="shared" si="621"/>
        <v>4100.5124999999998</v>
      </c>
      <c r="DX228" s="21">
        <f t="shared" si="622"/>
        <v>400.05</v>
      </c>
      <c r="DY228" s="20">
        <f t="shared" si="623"/>
        <v>24503.0625</v>
      </c>
      <c r="DZ228" s="44">
        <f t="shared" si="624"/>
        <v>1000.125</v>
      </c>
      <c r="EA228" s="45">
        <f t="shared" si="625"/>
        <v>23502.9375</v>
      </c>
      <c r="EC228" s="2">
        <v>226</v>
      </c>
      <c r="ED228" s="2" t="str">
        <f t="shared" si="626"/>
        <v xml:space="preserve"> AD SOYAD 226</v>
      </c>
      <c r="EE228" s="7">
        <f t="shared" si="685"/>
        <v>20002.5</v>
      </c>
      <c r="EF228" s="11">
        <f>PARAMETRELER!$D$4</f>
        <v>150018.75</v>
      </c>
      <c r="EG228" s="7">
        <f t="shared" si="686"/>
        <v>2800.3500000000004</v>
      </c>
      <c r="EH228" s="7">
        <f t="shared" si="687"/>
        <v>200.02500000000001</v>
      </c>
      <c r="EI228" s="7">
        <f t="shared" si="688"/>
        <v>17002.125</v>
      </c>
      <c r="EJ228" s="7" cm="1">
        <f t="array" ref="EJ228">SUMPRODUCT(--(SUM(G228,AC228,AY228,BU228,CQ228,DM228,EI228)&gt;PARAMETRELER!$D$21:$D$24), (SUM(G228,AC228,AY228,BU228,CQ228,DM228,EI228)-PARAMETRELER!$D$21:$D$24), {0.15;0.05;0.07;0.08})-SUM($H$2,H228,AD228,AZ228,BV228,CR228,DN228)</f>
        <v>3001.0625000000036</v>
      </c>
      <c r="EK228" s="7">
        <f>PARAMETRELER!$D$14</f>
        <v>3001.0625000000036</v>
      </c>
      <c r="EL228" s="7">
        <f t="shared" si="689"/>
        <v>119014.875</v>
      </c>
      <c r="EM228" s="7">
        <f t="shared" si="690"/>
        <v>102012.75</v>
      </c>
      <c r="EN228" s="7">
        <f t="shared" si="691"/>
        <v>20002.5</v>
      </c>
      <c r="EO228" s="5">
        <f>PARAMETRELER!$D$6</f>
        <v>20002.5</v>
      </c>
      <c r="EP228" s="7">
        <f t="shared" si="692"/>
        <v>0</v>
      </c>
      <c r="EQ228" s="7">
        <f>IF(EE228&lt;=PARAMETRELER!$D$6,0,EP228*0.00759)</f>
        <v>0</v>
      </c>
      <c r="ER228" s="20">
        <f t="shared" si="627"/>
        <v>17002.125</v>
      </c>
      <c r="ES228" s="21">
        <f t="shared" si="628"/>
        <v>4100.5124999999998</v>
      </c>
      <c r="ET228" s="21">
        <f t="shared" si="629"/>
        <v>400.05</v>
      </c>
      <c r="EU228" s="20">
        <f t="shared" si="630"/>
        <v>24503.0625</v>
      </c>
      <c r="EV228" s="44">
        <f t="shared" si="631"/>
        <v>1000.125</v>
      </c>
      <c r="EW228" s="45">
        <f t="shared" si="632"/>
        <v>23502.9375</v>
      </c>
      <c r="EY228" s="2">
        <v>226</v>
      </c>
      <c r="EZ228" s="2" t="str">
        <f t="shared" si="633"/>
        <v xml:space="preserve"> AD SOYAD 226</v>
      </c>
      <c r="FA228" s="7">
        <f t="shared" si="693"/>
        <v>20002.5</v>
      </c>
      <c r="FB228" s="11">
        <f>PARAMETRELER!$D$4</f>
        <v>150018.75</v>
      </c>
      <c r="FC228" s="7">
        <f t="shared" si="694"/>
        <v>2800.3500000000004</v>
      </c>
      <c r="FD228" s="7">
        <f t="shared" si="695"/>
        <v>200.02500000000001</v>
      </c>
      <c r="FE228" s="7">
        <f t="shared" si="696"/>
        <v>17002.125</v>
      </c>
      <c r="FF228" s="7" cm="1">
        <f t="array" ref="FF228">SUMPRODUCT(--(SUM(G228,AC228,AY228,BU228,CQ228,DM228,EI228,FE228)&gt;PARAMETRELER!$D$21:$D$24), (SUM(G228,AC228,AY228,BU228,CQ228,DM228,EI228,FE228)-PARAMETRELER!$D$21:$D$24), {0.15;0.05;0.07;0.08})-SUM($H$2,H228,AD228,AZ228,BV228,CR228,DN228,EJ228)</f>
        <v>3400.4249999999956</v>
      </c>
      <c r="FG228" s="7">
        <f>PARAMETRELER!$D$15</f>
        <v>3400.4249999999956</v>
      </c>
      <c r="FH228" s="7">
        <f t="shared" si="697"/>
        <v>136017</v>
      </c>
      <c r="FI228" s="7">
        <f t="shared" si="698"/>
        <v>119014.875</v>
      </c>
      <c r="FJ228" s="7">
        <f t="shared" si="699"/>
        <v>20002.5</v>
      </c>
      <c r="FK228" s="5">
        <f>PARAMETRELER!$D$6</f>
        <v>20002.5</v>
      </c>
      <c r="FL228" s="7">
        <f t="shared" si="700"/>
        <v>0</v>
      </c>
      <c r="FM228" s="7">
        <f>IF(FA228&lt;=PARAMETRELER!$D$6,0,FL228*0.00759)</f>
        <v>0</v>
      </c>
      <c r="FN228" s="20">
        <f t="shared" si="634"/>
        <v>17002.125</v>
      </c>
      <c r="FO228" s="21">
        <f t="shared" si="635"/>
        <v>4100.5124999999998</v>
      </c>
      <c r="FP228" s="21">
        <f t="shared" si="636"/>
        <v>400.05</v>
      </c>
      <c r="FQ228" s="20">
        <f t="shared" si="637"/>
        <v>24503.0625</v>
      </c>
      <c r="FR228" s="44">
        <f t="shared" si="638"/>
        <v>1000.125</v>
      </c>
      <c r="FS228" s="45">
        <f t="shared" si="639"/>
        <v>23502.9375</v>
      </c>
      <c r="FU228" s="2">
        <v>226</v>
      </c>
      <c r="FV228" s="2" t="str">
        <f t="shared" si="640"/>
        <v xml:space="preserve"> AD SOYAD 226</v>
      </c>
      <c r="FW228" s="7">
        <f t="shared" si="701"/>
        <v>20002.5</v>
      </c>
      <c r="FX228" s="11">
        <f>PARAMETRELER!$D$4</f>
        <v>150018.75</v>
      </c>
      <c r="FY228" s="7">
        <f t="shared" si="702"/>
        <v>2800.3500000000004</v>
      </c>
      <c r="FZ228" s="7">
        <f t="shared" si="703"/>
        <v>200.02500000000001</v>
      </c>
      <c r="GA228" s="7">
        <f t="shared" si="704"/>
        <v>17002.125</v>
      </c>
      <c r="GB228" s="7" cm="1">
        <f t="array" ref="GB228">SUMPRODUCT(--(SUM(G228,AC228,AY228,BU228,CQ228,DM228,EI228,FE228,GA228)&gt;PARAMETRELER!$D$21:$D$24), (SUM(G228,AC228,AY228,BU228,CQ228,DM228,EI228,FE228,GA228)-PARAMETRELER!$D$21:$D$24), {0.15;0.05;0.07;0.08})-SUM($H$2,H228,AD228,AZ228,BV228,CR228,DN228,EJ228,FF228)</f>
        <v>3400.4249999999993</v>
      </c>
      <c r="GC228" s="7">
        <f>PARAMETRELER!$D$16</f>
        <v>3400.4249999999993</v>
      </c>
      <c r="GD228" s="7">
        <f t="shared" si="705"/>
        <v>153019.125</v>
      </c>
      <c r="GE228" s="7">
        <f t="shared" si="706"/>
        <v>136017</v>
      </c>
      <c r="GF228" s="7">
        <f t="shared" si="707"/>
        <v>20002.5</v>
      </c>
      <c r="GG228" s="5">
        <f>PARAMETRELER!$D$6</f>
        <v>20002.5</v>
      </c>
      <c r="GH228" s="7">
        <f t="shared" si="708"/>
        <v>0</v>
      </c>
      <c r="GI228" s="7">
        <f>IF(FW228&lt;=PARAMETRELER!$D$6,0,GH228*0.00759)</f>
        <v>0</v>
      </c>
      <c r="GJ228" s="20">
        <f t="shared" si="641"/>
        <v>17002.125</v>
      </c>
      <c r="GK228" s="21">
        <f t="shared" si="642"/>
        <v>4100.5124999999998</v>
      </c>
      <c r="GL228" s="21">
        <f t="shared" si="643"/>
        <v>400.05</v>
      </c>
      <c r="GM228" s="20">
        <f t="shared" si="644"/>
        <v>24503.0625</v>
      </c>
      <c r="GN228" s="44">
        <f t="shared" si="645"/>
        <v>1000.125</v>
      </c>
      <c r="GO228" s="45">
        <f t="shared" si="646"/>
        <v>23502.9375</v>
      </c>
      <c r="GQ228" s="2">
        <v>226</v>
      </c>
      <c r="GR228" s="2" t="str">
        <f t="shared" si="647"/>
        <v xml:space="preserve"> AD SOYAD 226</v>
      </c>
      <c r="GS228" s="7">
        <f t="shared" si="709"/>
        <v>20002.5</v>
      </c>
      <c r="GT228" s="11">
        <f>PARAMETRELER!$D$4</f>
        <v>150018.75</v>
      </c>
      <c r="GU228" s="7">
        <f t="shared" si="710"/>
        <v>2800.3500000000004</v>
      </c>
      <c r="GV228" s="7">
        <f t="shared" si="711"/>
        <v>200.02500000000001</v>
      </c>
      <c r="GW228" s="7">
        <f t="shared" si="712"/>
        <v>17002.125</v>
      </c>
      <c r="GX228" s="7" cm="1">
        <f t="array" ref="GX228">SUMPRODUCT(--(SUM(G228,AC228,AY228,BU228,CQ228,DM228,EI228,FE228,GA228,GW228)&gt;PARAMETRELER!$D$21:$D$24), (SUM(G228,AC228,AY228,BU228,CQ228,DM228,EI228,FE228,GA228,GW228)-PARAMETRELER!$D$21:$D$24), {0.15;0.05;0.07;0.08})-SUM($H$2,H228,AD228,AZ228,BV228,CR228,DN228,EJ228,FF228,GB228)</f>
        <v>3400.4250000000029</v>
      </c>
      <c r="GY228" s="7">
        <f>PARAMETRELER!$D$17</f>
        <v>3400.4250000000029</v>
      </c>
      <c r="GZ228" s="7">
        <f t="shared" si="713"/>
        <v>170021.25</v>
      </c>
      <c r="HA228" s="7">
        <f t="shared" si="714"/>
        <v>153019.125</v>
      </c>
      <c r="HB228" s="7">
        <f t="shared" si="715"/>
        <v>20002.5</v>
      </c>
      <c r="HC228" s="5">
        <f>PARAMETRELER!$D$6</f>
        <v>20002.5</v>
      </c>
      <c r="HD228" s="7">
        <f t="shared" si="716"/>
        <v>0</v>
      </c>
      <c r="HE228" s="7">
        <f>IF(GS228&lt;=PARAMETRELER!$D$6,0,HD228*0.00759)</f>
        <v>0</v>
      </c>
      <c r="HF228" s="20">
        <f t="shared" si="648"/>
        <v>17002.125</v>
      </c>
      <c r="HG228" s="21">
        <f t="shared" si="649"/>
        <v>4100.5124999999998</v>
      </c>
      <c r="HH228" s="21">
        <f t="shared" si="650"/>
        <v>400.05</v>
      </c>
      <c r="HI228" s="20">
        <f t="shared" si="651"/>
        <v>24503.0625</v>
      </c>
      <c r="HJ228" s="44">
        <f t="shared" si="652"/>
        <v>1000.125</v>
      </c>
      <c r="HK228" s="45">
        <f t="shared" si="653"/>
        <v>23502.9375</v>
      </c>
      <c r="HM228" s="2">
        <v>226</v>
      </c>
      <c r="HN228" s="2" t="str">
        <f t="shared" si="654"/>
        <v xml:space="preserve"> AD SOYAD 226</v>
      </c>
      <c r="HO228" s="7">
        <f t="shared" si="717"/>
        <v>20002.5</v>
      </c>
      <c r="HP228" s="11">
        <f>PARAMETRELER!$D$4</f>
        <v>150018.75</v>
      </c>
      <c r="HQ228" s="7">
        <f t="shared" si="718"/>
        <v>2800.3500000000004</v>
      </c>
      <c r="HR228" s="7">
        <f t="shared" si="719"/>
        <v>200.02500000000001</v>
      </c>
      <c r="HS228" s="7">
        <f t="shared" si="720"/>
        <v>17002.125</v>
      </c>
      <c r="HT228" s="7" cm="1">
        <f t="array" ref="HT228">SUMPRODUCT(--(SUM(G228,AC228,AY228,BU228,CQ228,DM228,EI228,FE228,GA228,GW228,HS228)&gt;PARAMETRELER!$D$21:$D$24), (SUM(G228,AC228,AY228,BU228,CQ228,DM228,EI228,FE228,GA228,GW228,HS228)-PARAMETRELER!$D$21:$D$24), {0.15;0.05;0.07;0.08})-SUM($H$2,H228,AD228,AZ228,BV228,CR228,DN228,EJ228,FF228,GB228,GX228)</f>
        <v>3400.4249999999993</v>
      </c>
      <c r="HU228" s="7">
        <f>PARAMETRELER!$D$18</f>
        <v>3400.4249999999993</v>
      </c>
      <c r="HV228" s="7">
        <f t="shared" si="721"/>
        <v>187023.375</v>
      </c>
      <c r="HW228" s="7">
        <f t="shared" si="722"/>
        <v>170021.25</v>
      </c>
      <c r="HX228" s="7">
        <f t="shared" si="723"/>
        <v>20002.5</v>
      </c>
      <c r="HY228" s="5">
        <f>PARAMETRELER!$D$6</f>
        <v>20002.5</v>
      </c>
      <c r="HZ228" s="7">
        <f t="shared" si="724"/>
        <v>0</v>
      </c>
      <c r="IA228" s="7">
        <f>IF(HO228&lt;=PARAMETRELER!$D$6,0,HZ228*0.00759)</f>
        <v>0</v>
      </c>
      <c r="IB228" s="20">
        <f t="shared" si="655"/>
        <v>17002.125</v>
      </c>
      <c r="IC228" s="21">
        <f t="shared" si="656"/>
        <v>4100.5124999999998</v>
      </c>
      <c r="ID228" s="21">
        <f t="shared" si="657"/>
        <v>400.05</v>
      </c>
      <c r="IE228" s="20">
        <f t="shared" si="658"/>
        <v>24503.0625</v>
      </c>
      <c r="IF228" s="44">
        <f t="shared" si="659"/>
        <v>1000.125</v>
      </c>
      <c r="IG228" s="45">
        <f t="shared" si="660"/>
        <v>23502.9375</v>
      </c>
      <c r="II228" s="2">
        <v>226</v>
      </c>
      <c r="IJ228" s="2" t="str">
        <f t="shared" si="661"/>
        <v xml:space="preserve"> AD SOYAD 226</v>
      </c>
      <c r="IK228" s="7">
        <f t="shared" si="725"/>
        <v>20002.5</v>
      </c>
      <c r="IL228" s="11">
        <f>PARAMETRELER!$D$4</f>
        <v>150018.75</v>
      </c>
      <c r="IM228" s="7">
        <f t="shared" si="726"/>
        <v>2800.3500000000004</v>
      </c>
      <c r="IN228" s="7">
        <f t="shared" si="727"/>
        <v>200.02500000000001</v>
      </c>
      <c r="IO228" s="7">
        <f t="shared" si="728"/>
        <v>17002.125</v>
      </c>
      <c r="IP228" s="7" cm="1">
        <f t="array" ref="IP228">SUMPRODUCT(--(SUM(G228,AC228,AY228,BU228,CQ228,DM228,EI228,FE228,GA228,GW228,HS228,IO228)&gt;PARAMETRELER!$D$21:$D$24), (SUM(G228,AC228,AY228,BU228,CQ228,DM228,EI228,FE228,GA228,GW228,HS228,IO228)-PARAMETRELER!$D$21:$D$24), {0.15;0.05;0.07;0.08})-SUM($H$2,H228,AD228,AZ228,BV228,CR228,DN228,EJ228,FF228,GB228,GX228,HT228)</f>
        <v>3400.4249999999993</v>
      </c>
      <c r="IQ228" s="7">
        <f>PARAMETRELER!$D$19</f>
        <v>3400.4249999999993</v>
      </c>
      <c r="IR228" s="7">
        <f t="shared" si="729"/>
        <v>204025.5</v>
      </c>
      <c r="IS228" s="7">
        <f t="shared" si="730"/>
        <v>187023.375</v>
      </c>
      <c r="IT228" s="7">
        <f t="shared" si="731"/>
        <v>20002.5</v>
      </c>
      <c r="IU228" s="5">
        <f>PARAMETRELER!$D$6</f>
        <v>20002.5</v>
      </c>
      <c r="IV228" s="7">
        <f t="shared" si="732"/>
        <v>0</v>
      </c>
      <c r="IW228" s="7">
        <f>IF(IK228&lt;=PARAMETRELER!$D$6,0,IV228*0.00759)</f>
        <v>0</v>
      </c>
      <c r="IX228" s="20">
        <f t="shared" si="662"/>
        <v>17002.125</v>
      </c>
      <c r="IY228" s="21">
        <f t="shared" si="663"/>
        <v>4100.5124999999998</v>
      </c>
      <c r="IZ228" s="21">
        <f t="shared" si="664"/>
        <v>400.05</v>
      </c>
      <c r="JA228" s="20">
        <f t="shared" si="665"/>
        <v>24503.0625</v>
      </c>
      <c r="JB228" s="44">
        <f t="shared" si="666"/>
        <v>1000.125</v>
      </c>
      <c r="JC228" s="45">
        <f t="shared" si="667"/>
        <v>23502.9375</v>
      </c>
    </row>
    <row r="229" spans="1:263" ht="15.6" x14ac:dyDescent="0.3">
      <c r="A229" s="3">
        <v>227</v>
      </c>
      <c r="B229" s="3" t="str">
        <f>'YILLIK MALİYET RAPORU'!B229</f>
        <v xml:space="preserve"> AD SOYAD 227</v>
      </c>
      <c r="C229" s="4">
        <f>'YILLIK MALİYET RAPORU'!C229</f>
        <v>20002.5</v>
      </c>
      <c r="D229" s="4">
        <f>PARAMETRELER!$D$4</f>
        <v>150018.75</v>
      </c>
      <c r="E229" s="4">
        <f t="shared" si="668"/>
        <v>2800.3500000000004</v>
      </c>
      <c r="F229" s="4">
        <f t="shared" si="669"/>
        <v>200.02500000000001</v>
      </c>
      <c r="G229" s="4">
        <f t="shared" si="670"/>
        <v>17002.125</v>
      </c>
      <c r="H229" s="4" cm="1">
        <f t="array" ref="H229">SUMPRODUCT(--(SUM(G229:G229)&gt;PARAMETRELER!$D$21:$D$24), (SUM(G229:G229)-PARAMETRELER!$D$21:$D$24), {0.15;0.05;0.07;0.08})-SUM($H$2:$H$2)</f>
        <v>2550.3187499999999</v>
      </c>
      <c r="I229" s="4">
        <f>PARAMETRELER!$D$8</f>
        <v>2550.3187499999999</v>
      </c>
      <c r="J229" s="4">
        <f t="shared" si="556"/>
        <v>17002.125</v>
      </c>
      <c r="K229" s="4">
        <v>0</v>
      </c>
      <c r="L229" s="4">
        <f t="shared" si="671"/>
        <v>20002.5</v>
      </c>
      <c r="M229" s="4">
        <f>PARAMETRELER!$D$6</f>
        <v>20002.5</v>
      </c>
      <c r="N229" s="4">
        <f t="shared" si="679"/>
        <v>0</v>
      </c>
      <c r="O229" s="4">
        <f>IF(C229&lt;=PARAMETRELER!$D$6,0,N229*0.00759)</f>
        <v>0</v>
      </c>
      <c r="P229" s="20">
        <f t="shared" si="672"/>
        <v>17002.125</v>
      </c>
      <c r="Q229" s="21">
        <f t="shared" si="673"/>
        <v>4100.5124999999998</v>
      </c>
      <c r="R229" s="21">
        <f t="shared" si="674"/>
        <v>400.05</v>
      </c>
      <c r="S229" s="22">
        <f t="shared" si="675"/>
        <v>24503.0625</v>
      </c>
      <c r="T229" s="44">
        <f t="shared" si="676"/>
        <v>1000.125</v>
      </c>
      <c r="U229" s="45">
        <f t="shared" si="557"/>
        <v>23502.9375</v>
      </c>
      <c r="W229" s="3">
        <v>227</v>
      </c>
      <c r="X229" s="3" t="str">
        <f t="shared" si="677"/>
        <v xml:space="preserve"> AD SOYAD 227</v>
      </c>
      <c r="Y229" s="4">
        <f t="shared" si="678"/>
        <v>20002.5</v>
      </c>
      <c r="Z229" s="4">
        <f>PARAMETRELER!$D$4</f>
        <v>150018.75</v>
      </c>
      <c r="AA229" s="4">
        <f t="shared" si="558"/>
        <v>2800.3500000000004</v>
      </c>
      <c r="AB229" s="4">
        <f t="shared" si="559"/>
        <v>200.02500000000001</v>
      </c>
      <c r="AC229" s="4">
        <f t="shared" si="560"/>
        <v>17002.125</v>
      </c>
      <c r="AD229" s="4" cm="1">
        <f t="array" ref="AD229">SUMPRODUCT(--(SUM(G229,AC229)&gt;PARAMETRELER!$D$21:$D$24), (SUM(G229,AC229)-PARAMETRELER!$D$21:$D$24), {0.15;0.05;0.07;0.08})-SUM($H$2,H229)</f>
        <v>2550.3187499999999</v>
      </c>
      <c r="AE229" s="4">
        <f>PARAMETRELER!$D$9</f>
        <v>2550.3187499999999</v>
      </c>
      <c r="AF229" s="4">
        <f t="shared" si="561"/>
        <v>34004.25</v>
      </c>
      <c r="AG229" s="4">
        <f t="shared" si="562"/>
        <v>17002.125</v>
      </c>
      <c r="AH229" s="4">
        <f t="shared" si="563"/>
        <v>20002.5</v>
      </c>
      <c r="AI229" s="4">
        <f>PARAMETRELER!$D$6</f>
        <v>20002.5</v>
      </c>
      <c r="AJ229" s="4">
        <f t="shared" si="680"/>
        <v>0</v>
      </c>
      <c r="AK229" s="4">
        <f>IF(Y229&lt;=PARAMETRELER!$D$6,0,AJ229*0.00759)</f>
        <v>0</v>
      </c>
      <c r="AL229" s="20">
        <f t="shared" si="564"/>
        <v>17002.125</v>
      </c>
      <c r="AM229" s="21">
        <f t="shared" si="565"/>
        <v>4100.5124999999998</v>
      </c>
      <c r="AN229" s="21">
        <f t="shared" si="566"/>
        <v>400.05</v>
      </c>
      <c r="AO229" s="22">
        <f t="shared" si="567"/>
        <v>24503.0625</v>
      </c>
      <c r="AP229" s="44">
        <f t="shared" si="568"/>
        <v>1000.125</v>
      </c>
      <c r="AQ229" s="45">
        <f t="shared" si="569"/>
        <v>23502.9375</v>
      </c>
      <c r="AS229" s="3">
        <v>227</v>
      </c>
      <c r="AT229" s="3" t="str">
        <f t="shared" si="570"/>
        <v xml:space="preserve"> AD SOYAD 227</v>
      </c>
      <c r="AU229" s="4">
        <f t="shared" si="571"/>
        <v>20002.5</v>
      </c>
      <c r="AV229" s="4">
        <f>PARAMETRELER!$D$4</f>
        <v>150018.75</v>
      </c>
      <c r="AW229" s="4">
        <f t="shared" si="572"/>
        <v>2800.3500000000004</v>
      </c>
      <c r="AX229" s="4">
        <f t="shared" si="573"/>
        <v>200.02500000000001</v>
      </c>
      <c r="AY229" s="4">
        <f t="shared" si="574"/>
        <v>17002.125</v>
      </c>
      <c r="AZ229" s="4" cm="1">
        <f t="array" ref="AZ229">SUMPRODUCT(--(SUM(G229,AC229,AY229)&gt;PARAMETRELER!$D$21:$D$24), (SUM(G229,AC229,AY229)-PARAMETRELER!$D$21:$D$24), {0.15;0.05;0.07;0.08})-SUM($H$2,H229,AD229)</f>
        <v>2550.3187499999995</v>
      </c>
      <c r="BA229" s="4">
        <f>PARAMETRELER!$D$10</f>
        <v>2550.3187499999995</v>
      </c>
      <c r="BB229" s="4">
        <f t="shared" si="575"/>
        <v>51006.375</v>
      </c>
      <c r="BC229" s="4">
        <f t="shared" si="576"/>
        <v>34004.25</v>
      </c>
      <c r="BD229" s="4">
        <f t="shared" si="577"/>
        <v>20002.5</v>
      </c>
      <c r="BE229" s="4">
        <f>PARAMETRELER!$D$6</f>
        <v>20002.5</v>
      </c>
      <c r="BF229" s="4">
        <f t="shared" si="681"/>
        <v>0</v>
      </c>
      <c r="BG229" s="4">
        <f>IF(AU229&lt;=PARAMETRELER!$D$6,0,BF229*0.00759)</f>
        <v>0</v>
      </c>
      <c r="BH229" s="20">
        <f t="shared" si="578"/>
        <v>17002.125</v>
      </c>
      <c r="BI229" s="21">
        <f t="shared" si="579"/>
        <v>4100.5124999999998</v>
      </c>
      <c r="BJ229" s="21">
        <f t="shared" si="580"/>
        <v>400.05</v>
      </c>
      <c r="BK229" s="22">
        <f t="shared" si="581"/>
        <v>24503.0625</v>
      </c>
      <c r="BL229" s="44">
        <f t="shared" si="582"/>
        <v>1000.125</v>
      </c>
      <c r="BM229" s="45">
        <f t="shared" si="583"/>
        <v>23502.9375</v>
      </c>
      <c r="BO229" s="3">
        <v>227</v>
      </c>
      <c r="BP229" s="3" t="str">
        <f t="shared" si="584"/>
        <v xml:space="preserve"> AD SOYAD 227</v>
      </c>
      <c r="BQ229" s="4">
        <f t="shared" si="585"/>
        <v>20002.5</v>
      </c>
      <c r="BR229" s="4">
        <f>PARAMETRELER!$D$4</f>
        <v>150018.75</v>
      </c>
      <c r="BS229" s="4">
        <f t="shared" si="586"/>
        <v>2800.3500000000004</v>
      </c>
      <c r="BT229" s="4">
        <f t="shared" si="587"/>
        <v>200.02500000000001</v>
      </c>
      <c r="BU229" s="4">
        <f t="shared" si="588"/>
        <v>17002.125</v>
      </c>
      <c r="BV229" s="4" cm="1">
        <f t="array" ref="BV229">SUMPRODUCT(--(SUM(G229,AC229,AY229,BU229)&gt;PARAMETRELER!$D$21:$D$24), (SUM(G229,AC229,AY229,BU229)-PARAMETRELER!$D$21:$D$24), {0.15;0.05;0.07;0.08})-SUM($H$2,H229,AD229,AZ229)</f>
        <v>2550.3187500000004</v>
      </c>
      <c r="BW229" s="4">
        <f>PARAMETRELER!$D$11</f>
        <v>2550.3187500000004</v>
      </c>
      <c r="BX229" s="4">
        <f t="shared" si="589"/>
        <v>68008.5</v>
      </c>
      <c r="BY229" s="4">
        <f t="shared" si="590"/>
        <v>51006.375</v>
      </c>
      <c r="BZ229" s="4">
        <f t="shared" si="591"/>
        <v>20002.5</v>
      </c>
      <c r="CA229" s="4">
        <f>PARAMETRELER!$D$6</f>
        <v>20002.5</v>
      </c>
      <c r="CB229" s="4">
        <f t="shared" si="682"/>
        <v>0</v>
      </c>
      <c r="CC229" s="4">
        <f>IF(BQ229&lt;=PARAMETRELER!$D$6,0,CB229*0.00759)</f>
        <v>0</v>
      </c>
      <c r="CD229" s="20">
        <f t="shared" si="592"/>
        <v>17002.125</v>
      </c>
      <c r="CE229" s="21">
        <f t="shared" si="593"/>
        <v>4100.5124999999998</v>
      </c>
      <c r="CF229" s="21">
        <f t="shared" si="594"/>
        <v>400.05</v>
      </c>
      <c r="CG229" s="22">
        <f t="shared" si="595"/>
        <v>24503.0625</v>
      </c>
      <c r="CH229" s="44">
        <f t="shared" si="596"/>
        <v>1000.125</v>
      </c>
      <c r="CI229" s="45">
        <f t="shared" si="597"/>
        <v>23502.9375</v>
      </c>
      <c r="CK229" s="3">
        <v>227</v>
      </c>
      <c r="CL229" s="3" t="str">
        <f t="shared" si="598"/>
        <v xml:space="preserve"> AD SOYAD 227</v>
      </c>
      <c r="CM229" s="4">
        <f t="shared" si="599"/>
        <v>20002.5</v>
      </c>
      <c r="CN229" s="4">
        <f>PARAMETRELER!$D$4</f>
        <v>150018.75</v>
      </c>
      <c r="CO229" s="4">
        <f t="shared" si="600"/>
        <v>2800.3500000000004</v>
      </c>
      <c r="CP229" s="4">
        <f t="shared" si="601"/>
        <v>200.02500000000001</v>
      </c>
      <c r="CQ229" s="4">
        <f t="shared" si="602"/>
        <v>17002.125</v>
      </c>
      <c r="CR229" s="4" cm="1">
        <f t="array" ref="CR229">SUMPRODUCT(--(SUM(G229,AC229,AY229,BU229,CQ229)&gt;PARAMETRELER!$D$21:$D$24), (SUM(G229,AC229,AY229,BU229,CQ229)-PARAMETRELER!$D$21:$D$24), {0.15;0.05;0.07;0.08})-SUM($H$2,H229,AD229,AZ229,BV229)</f>
        <v>2550.3187500000004</v>
      </c>
      <c r="CS229" s="4">
        <f>PARAMETRELER!$D$12</f>
        <v>2550.3187500000004</v>
      </c>
      <c r="CT229" s="4">
        <f t="shared" si="603"/>
        <v>85010.625</v>
      </c>
      <c r="CU229" s="4">
        <f t="shared" si="604"/>
        <v>68008.5</v>
      </c>
      <c r="CV229" s="4">
        <f t="shared" si="605"/>
        <v>20002.5</v>
      </c>
      <c r="CW229" s="4">
        <f>PARAMETRELER!$D$6</f>
        <v>20002.5</v>
      </c>
      <c r="CX229" s="4">
        <f t="shared" si="683"/>
        <v>0</v>
      </c>
      <c r="CY229" s="4">
        <f>IF(CM229&lt;=PARAMETRELER!$D$6,0,CX229*0.00759)</f>
        <v>0</v>
      </c>
      <c r="CZ229" s="20">
        <f t="shared" si="606"/>
        <v>17002.125</v>
      </c>
      <c r="DA229" s="21">
        <f t="shared" si="607"/>
        <v>4100.5124999999998</v>
      </c>
      <c r="DB229" s="21">
        <f t="shared" si="608"/>
        <v>400.05</v>
      </c>
      <c r="DC229" s="22">
        <f t="shared" si="609"/>
        <v>24503.0625</v>
      </c>
      <c r="DD229" s="44">
        <f t="shared" si="610"/>
        <v>1000.125</v>
      </c>
      <c r="DE229" s="45">
        <f t="shared" si="611"/>
        <v>23502.9375</v>
      </c>
      <c r="DG229" s="3">
        <v>227</v>
      </c>
      <c r="DH229" s="3" t="str">
        <f t="shared" si="612"/>
        <v xml:space="preserve"> AD SOYAD 227</v>
      </c>
      <c r="DI229" s="4">
        <f t="shared" si="613"/>
        <v>20002.5</v>
      </c>
      <c r="DJ229" s="4">
        <f>PARAMETRELER!$D$4</f>
        <v>150018.75</v>
      </c>
      <c r="DK229" s="4">
        <f t="shared" si="614"/>
        <v>2800.3500000000004</v>
      </c>
      <c r="DL229" s="4">
        <f t="shared" si="615"/>
        <v>200.02500000000001</v>
      </c>
      <c r="DM229" s="4">
        <f t="shared" si="616"/>
        <v>17002.125</v>
      </c>
      <c r="DN229" s="4" cm="1">
        <f t="array" ref="DN229">SUMPRODUCT(--(SUM(G229,AC229,AY229,BU229,CQ229,DM229)&gt;PARAMETRELER!$D$21:$D$24), (SUM(G229,AC229,AY229,BU229,CQ229,DM229)-PARAMETRELER!$D$21:$D$24), {0.15;0.05;0.07;0.08})-SUM($H$2,H229,AD229,AZ229,BV229,CR229)</f>
        <v>2550.3187499999985</v>
      </c>
      <c r="DO229" s="4">
        <f>PARAMETRELER!$D$13</f>
        <v>2550.3187499999985</v>
      </c>
      <c r="DP229" s="4">
        <f t="shared" si="617"/>
        <v>102012.75</v>
      </c>
      <c r="DQ229" s="4">
        <f t="shared" si="618"/>
        <v>85010.625</v>
      </c>
      <c r="DR229" s="4">
        <f t="shared" si="619"/>
        <v>20002.5</v>
      </c>
      <c r="DS229" s="4">
        <f>PARAMETRELER!$D$6</f>
        <v>20002.5</v>
      </c>
      <c r="DT229" s="4">
        <f t="shared" si="684"/>
        <v>0</v>
      </c>
      <c r="DU229" s="4">
        <f>IF(DI229&lt;=PARAMETRELER!$D$6,0,DT229*0.00759)</f>
        <v>0</v>
      </c>
      <c r="DV229" s="20">
        <f t="shared" si="620"/>
        <v>17002.125</v>
      </c>
      <c r="DW229" s="21">
        <f t="shared" si="621"/>
        <v>4100.5124999999998</v>
      </c>
      <c r="DX229" s="21">
        <f t="shared" si="622"/>
        <v>400.05</v>
      </c>
      <c r="DY229" s="22">
        <f t="shared" si="623"/>
        <v>24503.0625</v>
      </c>
      <c r="DZ229" s="44">
        <f t="shared" si="624"/>
        <v>1000.125</v>
      </c>
      <c r="EA229" s="45">
        <f t="shared" si="625"/>
        <v>23502.9375</v>
      </c>
      <c r="EC229" s="3">
        <v>227</v>
      </c>
      <c r="ED229" s="3" t="str">
        <f t="shared" si="626"/>
        <v xml:space="preserve"> AD SOYAD 227</v>
      </c>
      <c r="EE229" s="4">
        <f t="shared" si="685"/>
        <v>20002.5</v>
      </c>
      <c r="EF229" s="4">
        <f>PARAMETRELER!$D$4</f>
        <v>150018.75</v>
      </c>
      <c r="EG229" s="4">
        <f t="shared" si="686"/>
        <v>2800.3500000000004</v>
      </c>
      <c r="EH229" s="4">
        <f t="shared" si="687"/>
        <v>200.02500000000001</v>
      </c>
      <c r="EI229" s="4">
        <f t="shared" si="688"/>
        <v>17002.125</v>
      </c>
      <c r="EJ229" s="4" cm="1">
        <f t="array" ref="EJ229">SUMPRODUCT(--(SUM(G229,AC229,AY229,BU229,CQ229,DM229,EI229)&gt;PARAMETRELER!$D$21:$D$24), (SUM(G229,AC229,AY229,BU229,CQ229,DM229,EI229)-PARAMETRELER!$D$21:$D$24), {0.15;0.05;0.07;0.08})-SUM($H$2,H229,AD229,AZ229,BV229,CR229,DN229)</f>
        <v>3001.0625000000036</v>
      </c>
      <c r="EK229" s="4">
        <f>PARAMETRELER!$D$14</f>
        <v>3001.0625000000036</v>
      </c>
      <c r="EL229" s="4">
        <f t="shared" si="689"/>
        <v>119014.875</v>
      </c>
      <c r="EM229" s="4">
        <f t="shared" si="690"/>
        <v>102012.75</v>
      </c>
      <c r="EN229" s="4">
        <f t="shared" si="691"/>
        <v>20002.5</v>
      </c>
      <c r="EO229" s="4">
        <f>PARAMETRELER!$D$6</f>
        <v>20002.5</v>
      </c>
      <c r="EP229" s="4">
        <f t="shared" si="692"/>
        <v>0</v>
      </c>
      <c r="EQ229" s="4">
        <f>IF(EE229&lt;=PARAMETRELER!$D$6,0,EP229*0.00759)</f>
        <v>0</v>
      </c>
      <c r="ER229" s="20">
        <f t="shared" si="627"/>
        <v>17002.125</v>
      </c>
      <c r="ES229" s="21">
        <f t="shared" si="628"/>
        <v>4100.5124999999998</v>
      </c>
      <c r="ET229" s="21">
        <f t="shared" si="629"/>
        <v>400.05</v>
      </c>
      <c r="EU229" s="22">
        <f t="shared" si="630"/>
        <v>24503.0625</v>
      </c>
      <c r="EV229" s="44">
        <f t="shared" si="631"/>
        <v>1000.125</v>
      </c>
      <c r="EW229" s="45">
        <f t="shared" si="632"/>
        <v>23502.9375</v>
      </c>
      <c r="EY229" s="3">
        <v>227</v>
      </c>
      <c r="EZ229" s="3" t="str">
        <f t="shared" si="633"/>
        <v xml:space="preserve"> AD SOYAD 227</v>
      </c>
      <c r="FA229" s="4">
        <f t="shared" si="693"/>
        <v>20002.5</v>
      </c>
      <c r="FB229" s="4">
        <f>PARAMETRELER!$D$4</f>
        <v>150018.75</v>
      </c>
      <c r="FC229" s="4">
        <f t="shared" si="694"/>
        <v>2800.3500000000004</v>
      </c>
      <c r="FD229" s="4">
        <f t="shared" si="695"/>
        <v>200.02500000000001</v>
      </c>
      <c r="FE229" s="4">
        <f t="shared" si="696"/>
        <v>17002.125</v>
      </c>
      <c r="FF229" s="4" cm="1">
        <f t="array" ref="FF229">SUMPRODUCT(--(SUM(G229,AC229,AY229,BU229,CQ229,DM229,EI229,FE229)&gt;PARAMETRELER!$D$21:$D$24), (SUM(G229,AC229,AY229,BU229,CQ229,DM229,EI229,FE229)-PARAMETRELER!$D$21:$D$24), {0.15;0.05;0.07;0.08})-SUM($H$2,H229,AD229,AZ229,BV229,CR229,DN229,EJ229)</f>
        <v>3400.4249999999956</v>
      </c>
      <c r="FG229" s="4">
        <f>PARAMETRELER!$D$15</f>
        <v>3400.4249999999956</v>
      </c>
      <c r="FH229" s="4">
        <f t="shared" si="697"/>
        <v>136017</v>
      </c>
      <c r="FI229" s="4">
        <f t="shared" si="698"/>
        <v>119014.875</v>
      </c>
      <c r="FJ229" s="4">
        <f t="shared" si="699"/>
        <v>20002.5</v>
      </c>
      <c r="FK229" s="4">
        <f>PARAMETRELER!$D$6</f>
        <v>20002.5</v>
      </c>
      <c r="FL229" s="4">
        <f t="shared" si="700"/>
        <v>0</v>
      </c>
      <c r="FM229" s="4">
        <f>IF(FA229&lt;=PARAMETRELER!$D$6,0,FL229*0.00759)</f>
        <v>0</v>
      </c>
      <c r="FN229" s="20">
        <f t="shared" si="634"/>
        <v>17002.125</v>
      </c>
      <c r="FO229" s="21">
        <f t="shared" si="635"/>
        <v>4100.5124999999998</v>
      </c>
      <c r="FP229" s="21">
        <f t="shared" si="636"/>
        <v>400.05</v>
      </c>
      <c r="FQ229" s="22">
        <f t="shared" si="637"/>
        <v>24503.0625</v>
      </c>
      <c r="FR229" s="44">
        <f t="shared" si="638"/>
        <v>1000.125</v>
      </c>
      <c r="FS229" s="45">
        <f t="shared" si="639"/>
        <v>23502.9375</v>
      </c>
      <c r="FU229" s="3">
        <v>227</v>
      </c>
      <c r="FV229" s="3" t="str">
        <f t="shared" si="640"/>
        <v xml:space="preserve"> AD SOYAD 227</v>
      </c>
      <c r="FW229" s="4">
        <f t="shared" si="701"/>
        <v>20002.5</v>
      </c>
      <c r="FX229" s="4">
        <f>PARAMETRELER!$D$4</f>
        <v>150018.75</v>
      </c>
      <c r="FY229" s="4">
        <f t="shared" si="702"/>
        <v>2800.3500000000004</v>
      </c>
      <c r="FZ229" s="4">
        <f t="shared" si="703"/>
        <v>200.02500000000001</v>
      </c>
      <c r="GA229" s="4">
        <f t="shared" si="704"/>
        <v>17002.125</v>
      </c>
      <c r="GB229" s="4" cm="1">
        <f t="array" ref="GB229">SUMPRODUCT(--(SUM(G229,AC229,AY229,BU229,CQ229,DM229,EI229,FE229,GA229)&gt;PARAMETRELER!$D$21:$D$24), (SUM(G229,AC229,AY229,BU229,CQ229,DM229,EI229,FE229,GA229)-PARAMETRELER!$D$21:$D$24), {0.15;0.05;0.07;0.08})-SUM($H$2,H229,AD229,AZ229,BV229,CR229,DN229,EJ229,FF229)</f>
        <v>3400.4249999999993</v>
      </c>
      <c r="GC229" s="4">
        <f>PARAMETRELER!$D$16</f>
        <v>3400.4249999999993</v>
      </c>
      <c r="GD229" s="4">
        <f t="shared" si="705"/>
        <v>153019.125</v>
      </c>
      <c r="GE229" s="4">
        <f t="shared" si="706"/>
        <v>136017</v>
      </c>
      <c r="GF229" s="4">
        <f t="shared" si="707"/>
        <v>20002.5</v>
      </c>
      <c r="GG229" s="4">
        <f>PARAMETRELER!$D$6</f>
        <v>20002.5</v>
      </c>
      <c r="GH229" s="4">
        <f t="shared" si="708"/>
        <v>0</v>
      </c>
      <c r="GI229" s="4">
        <f>IF(FW229&lt;=PARAMETRELER!$D$6,0,GH229*0.00759)</f>
        <v>0</v>
      </c>
      <c r="GJ229" s="20">
        <f t="shared" si="641"/>
        <v>17002.125</v>
      </c>
      <c r="GK229" s="21">
        <f t="shared" si="642"/>
        <v>4100.5124999999998</v>
      </c>
      <c r="GL229" s="21">
        <f t="shared" si="643"/>
        <v>400.05</v>
      </c>
      <c r="GM229" s="22">
        <f t="shared" si="644"/>
        <v>24503.0625</v>
      </c>
      <c r="GN229" s="44">
        <f t="shared" si="645"/>
        <v>1000.125</v>
      </c>
      <c r="GO229" s="45">
        <f t="shared" si="646"/>
        <v>23502.9375</v>
      </c>
      <c r="GQ229" s="3">
        <v>227</v>
      </c>
      <c r="GR229" s="3" t="str">
        <f t="shared" si="647"/>
        <v xml:space="preserve"> AD SOYAD 227</v>
      </c>
      <c r="GS229" s="4">
        <f t="shared" si="709"/>
        <v>20002.5</v>
      </c>
      <c r="GT229" s="4">
        <f>PARAMETRELER!$D$4</f>
        <v>150018.75</v>
      </c>
      <c r="GU229" s="4">
        <f t="shared" si="710"/>
        <v>2800.3500000000004</v>
      </c>
      <c r="GV229" s="4">
        <f t="shared" si="711"/>
        <v>200.02500000000001</v>
      </c>
      <c r="GW229" s="4">
        <f t="shared" si="712"/>
        <v>17002.125</v>
      </c>
      <c r="GX229" s="4" cm="1">
        <f t="array" ref="GX229">SUMPRODUCT(--(SUM(G229,AC229,AY229,BU229,CQ229,DM229,EI229,FE229,GA229,GW229)&gt;PARAMETRELER!$D$21:$D$24), (SUM(G229,AC229,AY229,BU229,CQ229,DM229,EI229,FE229,GA229,GW229)-PARAMETRELER!$D$21:$D$24), {0.15;0.05;0.07;0.08})-SUM($H$2,H229,AD229,AZ229,BV229,CR229,DN229,EJ229,FF229,GB229)</f>
        <v>3400.4250000000029</v>
      </c>
      <c r="GY229" s="4">
        <f>PARAMETRELER!$D$17</f>
        <v>3400.4250000000029</v>
      </c>
      <c r="GZ229" s="4">
        <f t="shared" si="713"/>
        <v>170021.25</v>
      </c>
      <c r="HA229" s="4">
        <f t="shared" si="714"/>
        <v>153019.125</v>
      </c>
      <c r="HB229" s="4">
        <f t="shared" si="715"/>
        <v>20002.5</v>
      </c>
      <c r="HC229" s="4">
        <f>PARAMETRELER!$D$6</f>
        <v>20002.5</v>
      </c>
      <c r="HD229" s="4">
        <f t="shared" si="716"/>
        <v>0</v>
      </c>
      <c r="HE229" s="4">
        <f>IF(GS229&lt;=PARAMETRELER!$D$6,0,HD229*0.00759)</f>
        <v>0</v>
      </c>
      <c r="HF229" s="20">
        <f t="shared" si="648"/>
        <v>17002.125</v>
      </c>
      <c r="HG229" s="21">
        <f t="shared" si="649"/>
        <v>4100.5124999999998</v>
      </c>
      <c r="HH229" s="21">
        <f t="shared" si="650"/>
        <v>400.05</v>
      </c>
      <c r="HI229" s="22">
        <f t="shared" si="651"/>
        <v>24503.0625</v>
      </c>
      <c r="HJ229" s="44">
        <f t="shared" si="652"/>
        <v>1000.125</v>
      </c>
      <c r="HK229" s="45">
        <f t="shared" si="653"/>
        <v>23502.9375</v>
      </c>
      <c r="HM229" s="3">
        <v>227</v>
      </c>
      <c r="HN229" s="3" t="str">
        <f t="shared" si="654"/>
        <v xml:space="preserve"> AD SOYAD 227</v>
      </c>
      <c r="HO229" s="4">
        <f t="shared" si="717"/>
        <v>20002.5</v>
      </c>
      <c r="HP229" s="4">
        <f>PARAMETRELER!$D$4</f>
        <v>150018.75</v>
      </c>
      <c r="HQ229" s="4">
        <f t="shared" si="718"/>
        <v>2800.3500000000004</v>
      </c>
      <c r="HR229" s="4">
        <f t="shared" si="719"/>
        <v>200.02500000000001</v>
      </c>
      <c r="HS229" s="4">
        <f t="shared" si="720"/>
        <v>17002.125</v>
      </c>
      <c r="HT229" s="4" cm="1">
        <f t="array" ref="HT229">SUMPRODUCT(--(SUM(G229,AC229,AY229,BU229,CQ229,DM229,EI229,FE229,GA229,GW229,HS229)&gt;PARAMETRELER!$D$21:$D$24), (SUM(G229,AC229,AY229,BU229,CQ229,DM229,EI229,FE229,GA229,GW229,HS229)-PARAMETRELER!$D$21:$D$24), {0.15;0.05;0.07;0.08})-SUM($H$2,H229,AD229,AZ229,BV229,CR229,DN229,EJ229,FF229,GB229,GX229)</f>
        <v>3400.4249999999993</v>
      </c>
      <c r="HU229" s="4">
        <f>PARAMETRELER!$D$18</f>
        <v>3400.4249999999993</v>
      </c>
      <c r="HV229" s="4">
        <f t="shared" si="721"/>
        <v>187023.375</v>
      </c>
      <c r="HW229" s="4">
        <f t="shared" si="722"/>
        <v>170021.25</v>
      </c>
      <c r="HX229" s="4">
        <f t="shared" si="723"/>
        <v>20002.5</v>
      </c>
      <c r="HY229" s="4">
        <f>PARAMETRELER!$D$6</f>
        <v>20002.5</v>
      </c>
      <c r="HZ229" s="4">
        <f t="shared" si="724"/>
        <v>0</v>
      </c>
      <c r="IA229" s="4">
        <f>IF(HO229&lt;=PARAMETRELER!$D$6,0,HZ229*0.00759)</f>
        <v>0</v>
      </c>
      <c r="IB229" s="20">
        <f t="shared" si="655"/>
        <v>17002.125</v>
      </c>
      <c r="IC229" s="21">
        <f t="shared" si="656"/>
        <v>4100.5124999999998</v>
      </c>
      <c r="ID229" s="21">
        <f t="shared" si="657"/>
        <v>400.05</v>
      </c>
      <c r="IE229" s="22">
        <f t="shared" si="658"/>
        <v>24503.0625</v>
      </c>
      <c r="IF229" s="44">
        <f t="shared" si="659"/>
        <v>1000.125</v>
      </c>
      <c r="IG229" s="45">
        <f t="shared" si="660"/>
        <v>23502.9375</v>
      </c>
      <c r="II229" s="3">
        <v>227</v>
      </c>
      <c r="IJ229" s="3" t="str">
        <f t="shared" si="661"/>
        <v xml:space="preserve"> AD SOYAD 227</v>
      </c>
      <c r="IK229" s="4">
        <f t="shared" si="725"/>
        <v>20002.5</v>
      </c>
      <c r="IL229" s="4">
        <f>PARAMETRELER!$D$4</f>
        <v>150018.75</v>
      </c>
      <c r="IM229" s="4">
        <f t="shared" si="726"/>
        <v>2800.3500000000004</v>
      </c>
      <c r="IN229" s="4">
        <f t="shared" si="727"/>
        <v>200.02500000000001</v>
      </c>
      <c r="IO229" s="4">
        <f t="shared" si="728"/>
        <v>17002.125</v>
      </c>
      <c r="IP229" s="4" cm="1">
        <f t="array" ref="IP229">SUMPRODUCT(--(SUM(G229,AC229,AY229,BU229,CQ229,DM229,EI229,FE229,GA229,GW229,HS229,IO229)&gt;PARAMETRELER!$D$21:$D$24), (SUM(G229,AC229,AY229,BU229,CQ229,DM229,EI229,FE229,GA229,GW229,HS229,IO229)-PARAMETRELER!$D$21:$D$24), {0.15;0.05;0.07;0.08})-SUM($H$2,H229,AD229,AZ229,BV229,CR229,DN229,EJ229,FF229,GB229,GX229,HT229)</f>
        <v>3400.4249999999993</v>
      </c>
      <c r="IQ229" s="4">
        <f>PARAMETRELER!$D$19</f>
        <v>3400.4249999999993</v>
      </c>
      <c r="IR229" s="4">
        <f t="shared" si="729"/>
        <v>204025.5</v>
      </c>
      <c r="IS229" s="4">
        <f t="shared" si="730"/>
        <v>187023.375</v>
      </c>
      <c r="IT229" s="4">
        <f t="shared" si="731"/>
        <v>20002.5</v>
      </c>
      <c r="IU229" s="4">
        <f>PARAMETRELER!$D$6</f>
        <v>20002.5</v>
      </c>
      <c r="IV229" s="4">
        <f t="shared" si="732"/>
        <v>0</v>
      </c>
      <c r="IW229" s="4">
        <f>IF(IK229&lt;=PARAMETRELER!$D$6,0,IV229*0.00759)</f>
        <v>0</v>
      </c>
      <c r="IX229" s="20">
        <f t="shared" si="662"/>
        <v>17002.125</v>
      </c>
      <c r="IY229" s="21">
        <f t="shared" si="663"/>
        <v>4100.5124999999998</v>
      </c>
      <c r="IZ229" s="21">
        <f t="shared" si="664"/>
        <v>400.05</v>
      </c>
      <c r="JA229" s="22">
        <f t="shared" si="665"/>
        <v>24503.0625</v>
      </c>
      <c r="JB229" s="44">
        <f t="shared" si="666"/>
        <v>1000.125</v>
      </c>
      <c r="JC229" s="45">
        <f t="shared" si="667"/>
        <v>23502.9375</v>
      </c>
    </row>
    <row r="230" spans="1:263" ht="15.6" x14ac:dyDescent="0.3">
      <c r="A230" s="2">
        <v>228</v>
      </c>
      <c r="B230" s="2" t="str">
        <f>'YILLIK MALİYET RAPORU'!B230</f>
        <v xml:space="preserve"> AD SOYAD 228</v>
      </c>
      <c r="C230" s="7">
        <f>'YILLIK MALİYET RAPORU'!C230</f>
        <v>20002.5</v>
      </c>
      <c r="D230" s="11">
        <f>PARAMETRELER!$D$4</f>
        <v>150018.75</v>
      </c>
      <c r="E230" s="7">
        <f t="shared" si="668"/>
        <v>2800.3500000000004</v>
      </c>
      <c r="F230" s="7">
        <f t="shared" si="669"/>
        <v>200.02500000000001</v>
      </c>
      <c r="G230" s="7">
        <f t="shared" si="670"/>
        <v>17002.125</v>
      </c>
      <c r="H230" s="7" cm="1">
        <f t="array" ref="H230">SUMPRODUCT(--(SUM(G230:G230)&gt;PARAMETRELER!$D$21:$D$24), (SUM(G230:G230)-PARAMETRELER!$D$21:$D$24), {0.15;0.05;0.07;0.08})-SUM($H$2:$H$2)</f>
        <v>2550.3187499999999</v>
      </c>
      <c r="I230" s="7">
        <f>PARAMETRELER!$D$8</f>
        <v>2550.3187499999999</v>
      </c>
      <c r="J230" s="7">
        <f t="shared" ref="J230:J293" si="733">K230+G230</f>
        <v>17002.125</v>
      </c>
      <c r="K230" s="7">
        <v>0</v>
      </c>
      <c r="L230" s="7">
        <f t="shared" si="671"/>
        <v>20002.5</v>
      </c>
      <c r="M230" s="5">
        <f>PARAMETRELER!$D$6</f>
        <v>20002.5</v>
      </c>
      <c r="N230" s="7">
        <f t="shared" si="679"/>
        <v>0</v>
      </c>
      <c r="O230" s="7">
        <f>IF(C230&lt;=PARAMETRELER!$D$6,0,N230*0.00759)</f>
        <v>0</v>
      </c>
      <c r="P230" s="20">
        <f t="shared" si="672"/>
        <v>17002.125</v>
      </c>
      <c r="Q230" s="21">
        <f t="shared" si="673"/>
        <v>4100.5124999999998</v>
      </c>
      <c r="R230" s="21">
        <f t="shared" si="674"/>
        <v>400.05</v>
      </c>
      <c r="S230" s="20">
        <f t="shared" si="675"/>
        <v>24503.0625</v>
      </c>
      <c r="T230" s="44">
        <f t="shared" si="676"/>
        <v>1000.125</v>
      </c>
      <c r="U230" s="45">
        <f t="shared" ref="U230:U293" si="734">S230-T230</f>
        <v>23502.9375</v>
      </c>
      <c r="W230" s="2">
        <v>228</v>
      </c>
      <c r="X230" s="2" t="str">
        <f t="shared" si="677"/>
        <v xml:space="preserve"> AD SOYAD 228</v>
      </c>
      <c r="Y230" s="7">
        <f t="shared" si="678"/>
        <v>20002.5</v>
      </c>
      <c r="Z230" s="11">
        <f>PARAMETRELER!$D$4</f>
        <v>150018.75</v>
      </c>
      <c r="AA230" s="7">
        <f t="shared" ref="AA230:AA293" si="735">IF(Y230&lt;Z230,Y230,Z230)*0.14</f>
        <v>2800.3500000000004</v>
      </c>
      <c r="AB230" s="7">
        <f t="shared" ref="AB230:AB293" si="736">IF(Y230&lt;Z230,Y230,Z230)*0.01</f>
        <v>200.02500000000001</v>
      </c>
      <c r="AC230" s="7">
        <f t="shared" ref="AC230:AC293" si="737">Y230-AA230-AB230</f>
        <v>17002.125</v>
      </c>
      <c r="AD230" s="7" cm="1">
        <f t="array" ref="AD230">SUMPRODUCT(--(SUM(G230,AC230)&gt;PARAMETRELER!$D$21:$D$24), (SUM(G230,AC230)-PARAMETRELER!$D$21:$D$24), {0.15;0.05;0.07;0.08})-SUM($H$2,H230)</f>
        <v>2550.3187499999999</v>
      </c>
      <c r="AE230" s="7">
        <f>PARAMETRELER!$D$9</f>
        <v>2550.3187499999999</v>
      </c>
      <c r="AF230" s="7">
        <f t="shared" ref="AF230:AF293" si="738">AG230+AC230</f>
        <v>34004.25</v>
      </c>
      <c r="AG230" s="7">
        <f t="shared" ref="AG230:AG293" si="739">J230</f>
        <v>17002.125</v>
      </c>
      <c r="AH230" s="7">
        <f t="shared" ref="AH230:AH293" si="740">Y230</f>
        <v>20002.5</v>
      </c>
      <c r="AI230" s="5">
        <f>PARAMETRELER!$D$6</f>
        <v>20002.5</v>
      </c>
      <c r="AJ230" s="7">
        <f t="shared" si="680"/>
        <v>0</v>
      </c>
      <c r="AK230" s="7">
        <f>IF(Y230&lt;=PARAMETRELER!$D$6,0,AJ230*0.00759)</f>
        <v>0</v>
      </c>
      <c r="AL230" s="20">
        <f t="shared" ref="AL230:AL293" si="741">Y230-AA230-AB230-AD230-AK230+AE230</f>
        <v>17002.125</v>
      </c>
      <c r="AM230" s="21">
        <f t="shared" ref="AM230:AM293" si="742">IF(Y230&lt;Z230,Y230,Z230)*0.205</f>
        <v>4100.5124999999998</v>
      </c>
      <c r="AN230" s="21">
        <f t="shared" ref="AN230:AN293" si="743">IF(Y230&lt;Z230,Y230,Z230)*0.02</f>
        <v>400.05</v>
      </c>
      <c r="AO230" s="20">
        <f t="shared" ref="AO230:AO293" si="744">Y230+AM230+AN230</f>
        <v>24503.0625</v>
      </c>
      <c r="AP230" s="44">
        <f t="shared" ref="AP230:AP293" si="745">IF(X230&lt;Y230,X230,Y230)*0.05</f>
        <v>1000.125</v>
      </c>
      <c r="AQ230" s="45">
        <f t="shared" ref="AQ230:AQ293" si="746">AO230-AP230</f>
        <v>23502.9375</v>
      </c>
      <c r="AS230" s="2">
        <v>228</v>
      </c>
      <c r="AT230" s="2" t="str">
        <f t="shared" ref="AT230:AT293" si="747">X230</f>
        <v xml:space="preserve"> AD SOYAD 228</v>
      </c>
      <c r="AU230" s="7">
        <f t="shared" ref="AU230:AU293" si="748">Y230</f>
        <v>20002.5</v>
      </c>
      <c r="AV230" s="11">
        <f>PARAMETRELER!$D$4</f>
        <v>150018.75</v>
      </c>
      <c r="AW230" s="7">
        <f t="shared" ref="AW230:AW293" si="749">IF(AU230&lt;AV230,AU230,AV230)*0.14</f>
        <v>2800.3500000000004</v>
      </c>
      <c r="AX230" s="7">
        <f t="shared" ref="AX230:AX293" si="750">IF(AU230&lt;AV230,AU230,AV230)*0.01</f>
        <v>200.02500000000001</v>
      </c>
      <c r="AY230" s="7">
        <f t="shared" ref="AY230:AY293" si="751">AU230-AW230-AX230</f>
        <v>17002.125</v>
      </c>
      <c r="AZ230" s="7" cm="1">
        <f t="array" ref="AZ230">SUMPRODUCT(--(SUM(G230,AC230,AY230)&gt;PARAMETRELER!$D$21:$D$24), (SUM(G230,AC230,AY230)-PARAMETRELER!$D$21:$D$24), {0.15;0.05;0.07;0.08})-SUM($H$2,H230,AD230)</f>
        <v>2550.3187499999995</v>
      </c>
      <c r="BA230" s="7">
        <f>PARAMETRELER!$D$10</f>
        <v>2550.3187499999995</v>
      </c>
      <c r="BB230" s="7">
        <f t="shared" ref="BB230:BB293" si="752">BC230+AY230</f>
        <v>51006.375</v>
      </c>
      <c r="BC230" s="7">
        <f t="shared" ref="BC230:BC293" si="753">AF230</f>
        <v>34004.25</v>
      </c>
      <c r="BD230" s="7">
        <f t="shared" ref="BD230:BD293" si="754">AU230</f>
        <v>20002.5</v>
      </c>
      <c r="BE230" s="5">
        <f>PARAMETRELER!$D$6</f>
        <v>20002.5</v>
      </c>
      <c r="BF230" s="7">
        <f t="shared" si="681"/>
        <v>0</v>
      </c>
      <c r="BG230" s="7">
        <f>IF(AU230&lt;=PARAMETRELER!$D$6,0,BF230*0.00759)</f>
        <v>0</v>
      </c>
      <c r="BH230" s="20">
        <f t="shared" ref="BH230:BH293" si="755">AU230-AW230-AX230-AZ230-BG230+BA230</f>
        <v>17002.125</v>
      </c>
      <c r="BI230" s="21">
        <f t="shared" ref="BI230:BI293" si="756">IF(AU230&lt;AV230,AU230,AV230)*0.205</f>
        <v>4100.5124999999998</v>
      </c>
      <c r="BJ230" s="21">
        <f t="shared" ref="BJ230:BJ293" si="757">IF(AU230&lt;AV230,AU230,AV230)*0.02</f>
        <v>400.05</v>
      </c>
      <c r="BK230" s="20">
        <f t="shared" ref="BK230:BK293" si="758">AU230+BI230+BJ230</f>
        <v>24503.0625</v>
      </c>
      <c r="BL230" s="44">
        <f t="shared" ref="BL230:BL293" si="759">IF(AT230&lt;AU230,AT230,AU230)*0.05</f>
        <v>1000.125</v>
      </c>
      <c r="BM230" s="45">
        <f t="shared" ref="BM230:BM293" si="760">BK230-BL230</f>
        <v>23502.9375</v>
      </c>
      <c r="BO230" s="2">
        <v>228</v>
      </c>
      <c r="BP230" s="2" t="str">
        <f t="shared" ref="BP230:BP293" si="761">AT230</f>
        <v xml:space="preserve"> AD SOYAD 228</v>
      </c>
      <c r="BQ230" s="7">
        <f t="shared" ref="BQ230:BQ293" si="762">AU230</f>
        <v>20002.5</v>
      </c>
      <c r="BR230" s="11">
        <f>PARAMETRELER!$D$4</f>
        <v>150018.75</v>
      </c>
      <c r="BS230" s="7">
        <f t="shared" ref="BS230:BS293" si="763">IF(BQ230&lt;BR230,BQ230,BR230)*0.14</f>
        <v>2800.3500000000004</v>
      </c>
      <c r="BT230" s="7">
        <f t="shared" ref="BT230:BT293" si="764">IF(BQ230&lt;BR230,BQ230,BR230)*0.01</f>
        <v>200.02500000000001</v>
      </c>
      <c r="BU230" s="7">
        <f t="shared" ref="BU230:BU293" si="765">BQ230-BS230-BT230</f>
        <v>17002.125</v>
      </c>
      <c r="BV230" s="7" cm="1">
        <f t="array" ref="BV230">SUMPRODUCT(--(SUM(G230,AC230,AY230,BU230)&gt;PARAMETRELER!$D$21:$D$24), (SUM(G230,AC230,AY230,BU230)-PARAMETRELER!$D$21:$D$24), {0.15;0.05;0.07;0.08})-SUM($H$2,H230,AD230,AZ230)</f>
        <v>2550.3187500000004</v>
      </c>
      <c r="BW230" s="7">
        <f>PARAMETRELER!$D$11</f>
        <v>2550.3187500000004</v>
      </c>
      <c r="BX230" s="7">
        <f t="shared" ref="BX230:BX293" si="766">BY230+BU230</f>
        <v>68008.5</v>
      </c>
      <c r="BY230" s="7">
        <f t="shared" ref="BY230:BY293" si="767">BB230</f>
        <v>51006.375</v>
      </c>
      <c r="BZ230" s="7">
        <f t="shared" ref="BZ230:BZ293" si="768">BQ230</f>
        <v>20002.5</v>
      </c>
      <c r="CA230" s="5">
        <f>PARAMETRELER!$D$6</f>
        <v>20002.5</v>
      </c>
      <c r="CB230" s="7">
        <f t="shared" si="682"/>
        <v>0</v>
      </c>
      <c r="CC230" s="7">
        <f>IF(BQ230&lt;=PARAMETRELER!$D$6,0,CB230*0.00759)</f>
        <v>0</v>
      </c>
      <c r="CD230" s="20">
        <f t="shared" ref="CD230:CD293" si="769">BQ230-BS230-BT230-BV230-CC230+BW230</f>
        <v>17002.125</v>
      </c>
      <c r="CE230" s="21">
        <f t="shared" ref="CE230:CE293" si="770">IF(BQ230&lt;BR230,BQ230,BR230)*0.205</f>
        <v>4100.5124999999998</v>
      </c>
      <c r="CF230" s="21">
        <f t="shared" ref="CF230:CF293" si="771">IF(BQ230&lt;BR230,BQ230,BR230)*0.02</f>
        <v>400.05</v>
      </c>
      <c r="CG230" s="20">
        <f t="shared" ref="CG230:CG293" si="772">BQ230+CE230+CF230</f>
        <v>24503.0625</v>
      </c>
      <c r="CH230" s="44">
        <f t="shared" ref="CH230:CH293" si="773">IF(BP230&lt;BQ230,BP230,BQ230)*0.05</f>
        <v>1000.125</v>
      </c>
      <c r="CI230" s="45">
        <f t="shared" ref="CI230:CI293" si="774">CG230-CH230</f>
        <v>23502.9375</v>
      </c>
      <c r="CK230" s="2">
        <v>228</v>
      </c>
      <c r="CL230" s="2" t="str">
        <f t="shared" ref="CL230:CL293" si="775">BP230</f>
        <v xml:space="preserve"> AD SOYAD 228</v>
      </c>
      <c r="CM230" s="7">
        <f t="shared" ref="CM230:CM293" si="776">BQ230</f>
        <v>20002.5</v>
      </c>
      <c r="CN230" s="11">
        <f>PARAMETRELER!$D$4</f>
        <v>150018.75</v>
      </c>
      <c r="CO230" s="7">
        <f t="shared" ref="CO230:CO293" si="777">IF(CM230&lt;CN230,CM230,CN230)*0.14</f>
        <v>2800.3500000000004</v>
      </c>
      <c r="CP230" s="7">
        <f t="shared" ref="CP230:CP293" si="778">IF(CM230&lt;CN230,CM230,CN230)*0.01</f>
        <v>200.02500000000001</v>
      </c>
      <c r="CQ230" s="7">
        <f t="shared" ref="CQ230:CQ293" si="779">CM230-CO230-CP230</f>
        <v>17002.125</v>
      </c>
      <c r="CR230" s="7" cm="1">
        <f t="array" ref="CR230">SUMPRODUCT(--(SUM(G230,AC230,AY230,BU230,CQ230)&gt;PARAMETRELER!$D$21:$D$24), (SUM(G230,AC230,AY230,BU230,CQ230)-PARAMETRELER!$D$21:$D$24), {0.15;0.05;0.07;0.08})-SUM($H$2,H230,AD230,AZ230,BV230)</f>
        <v>2550.3187500000004</v>
      </c>
      <c r="CS230" s="7">
        <f>PARAMETRELER!$D$12</f>
        <v>2550.3187500000004</v>
      </c>
      <c r="CT230" s="7">
        <f t="shared" ref="CT230:CT293" si="780">CU230+CQ230</f>
        <v>85010.625</v>
      </c>
      <c r="CU230" s="7">
        <f t="shared" ref="CU230:CU293" si="781">BX230</f>
        <v>68008.5</v>
      </c>
      <c r="CV230" s="7">
        <f t="shared" ref="CV230:CV293" si="782">CM230</f>
        <v>20002.5</v>
      </c>
      <c r="CW230" s="5">
        <f>PARAMETRELER!$D$6</f>
        <v>20002.5</v>
      </c>
      <c r="CX230" s="7">
        <f t="shared" si="683"/>
        <v>0</v>
      </c>
      <c r="CY230" s="7">
        <f>IF(CM230&lt;=PARAMETRELER!$D$6,0,CX230*0.00759)</f>
        <v>0</v>
      </c>
      <c r="CZ230" s="20">
        <f t="shared" ref="CZ230:CZ293" si="783">CM230-CO230-CP230-CR230-CY230+CS230</f>
        <v>17002.125</v>
      </c>
      <c r="DA230" s="21">
        <f t="shared" ref="DA230:DA293" si="784">IF(CM230&lt;CN230,CM230,CN230)*0.205</f>
        <v>4100.5124999999998</v>
      </c>
      <c r="DB230" s="21">
        <f t="shared" ref="DB230:DB293" si="785">IF(CM230&lt;CN230,CM230,CN230)*0.02</f>
        <v>400.05</v>
      </c>
      <c r="DC230" s="20">
        <f t="shared" ref="DC230:DC293" si="786">CM230+DA230+DB230</f>
        <v>24503.0625</v>
      </c>
      <c r="DD230" s="44">
        <f t="shared" ref="DD230:DD293" si="787">IF(CL230&lt;CM230,CL230,CM230)*0.05</f>
        <v>1000.125</v>
      </c>
      <c r="DE230" s="45">
        <f t="shared" ref="DE230:DE293" si="788">DC230-DD230</f>
        <v>23502.9375</v>
      </c>
      <c r="DG230" s="2">
        <v>228</v>
      </c>
      <c r="DH230" s="2" t="str">
        <f t="shared" ref="DH230:DH293" si="789">CL230</f>
        <v xml:space="preserve"> AD SOYAD 228</v>
      </c>
      <c r="DI230" s="7">
        <f t="shared" ref="DI230:DI293" si="790">CM230</f>
        <v>20002.5</v>
      </c>
      <c r="DJ230" s="11">
        <f>PARAMETRELER!$D$4</f>
        <v>150018.75</v>
      </c>
      <c r="DK230" s="7">
        <f t="shared" ref="DK230:DK293" si="791">IF(DI230&lt;DJ230,DI230,DJ230)*0.14</f>
        <v>2800.3500000000004</v>
      </c>
      <c r="DL230" s="7">
        <f t="shared" ref="DL230:DL293" si="792">IF(DI230&lt;DJ230,DI230,DJ230)*0.01</f>
        <v>200.02500000000001</v>
      </c>
      <c r="DM230" s="7">
        <f t="shared" ref="DM230:DM293" si="793">DI230-DK230-DL230</f>
        <v>17002.125</v>
      </c>
      <c r="DN230" s="7" cm="1">
        <f t="array" ref="DN230">SUMPRODUCT(--(SUM(G230,AC230,AY230,BU230,CQ230,DM230)&gt;PARAMETRELER!$D$21:$D$24), (SUM(G230,AC230,AY230,BU230,CQ230,DM230)-PARAMETRELER!$D$21:$D$24), {0.15;0.05;0.07;0.08})-SUM($H$2,H230,AD230,AZ230,BV230,CR230)</f>
        <v>2550.3187499999985</v>
      </c>
      <c r="DO230" s="7">
        <f>PARAMETRELER!$D$13</f>
        <v>2550.3187499999985</v>
      </c>
      <c r="DP230" s="7">
        <f t="shared" ref="DP230:DP293" si="794">DQ230+DM230</f>
        <v>102012.75</v>
      </c>
      <c r="DQ230" s="7">
        <f t="shared" ref="DQ230:DQ293" si="795">CT230</f>
        <v>85010.625</v>
      </c>
      <c r="DR230" s="7">
        <f t="shared" ref="DR230:DR293" si="796">DI230</f>
        <v>20002.5</v>
      </c>
      <c r="DS230" s="5">
        <f>PARAMETRELER!$D$6</f>
        <v>20002.5</v>
      </c>
      <c r="DT230" s="7">
        <f t="shared" si="684"/>
        <v>0</v>
      </c>
      <c r="DU230" s="7">
        <f>IF(DI230&lt;=PARAMETRELER!$D$6,0,DT230*0.00759)</f>
        <v>0</v>
      </c>
      <c r="DV230" s="20">
        <f t="shared" ref="DV230:DV293" si="797">DI230-DK230-DL230-DN230-DU230+DO230</f>
        <v>17002.125</v>
      </c>
      <c r="DW230" s="21">
        <f t="shared" ref="DW230:DW293" si="798">IF(DI230&lt;DJ230,DI230,DJ230)*0.205</f>
        <v>4100.5124999999998</v>
      </c>
      <c r="DX230" s="21">
        <f t="shared" ref="DX230:DX293" si="799">IF(DI230&lt;DJ230,DI230,DJ230)*0.02</f>
        <v>400.05</v>
      </c>
      <c r="DY230" s="20">
        <f t="shared" ref="DY230:DY293" si="800">DI230+DW230+DX230</f>
        <v>24503.0625</v>
      </c>
      <c r="DZ230" s="44">
        <f t="shared" ref="DZ230:DZ293" si="801">IF(DH230&lt;DI230,DH230,DI230)*0.05</f>
        <v>1000.125</v>
      </c>
      <c r="EA230" s="45">
        <f t="shared" ref="EA230:EA293" si="802">DY230-DZ230</f>
        <v>23502.9375</v>
      </c>
      <c r="EC230" s="2">
        <v>228</v>
      </c>
      <c r="ED230" s="2" t="str">
        <f t="shared" ref="ED230:ED293" si="803">DH230</f>
        <v xml:space="preserve"> AD SOYAD 228</v>
      </c>
      <c r="EE230" s="7">
        <f t="shared" si="685"/>
        <v>20002.5</v>
      </c>
      <c r="EF230" s="11">
        <f>PARAMETRELER!$D$4</f>
        <v>150018.75</v>
      </c>
      <c r="EG230" s="7">
        <f t="shared" si="686"/>
        <v>2800.3500000000004</v>
      </c>
      <c r="EH230" s="7">
        <f t="shared" si="687"/>
        <v>200.02500000000001</v>
      </c>
      <c r="EI230" s="7">
        <f t="shared" si="688"/>
        <v>17002.125</v>
      </c>
      <c r="EJ230" s="7" cm="1">
        <f t="array" ref="EJ230">SUMPRODUCT(--(SUM(G230,AC230,AY230,BU230,CQ230,DM230,EI230)&gt;PARAMETRELER!$D$21:$D$24), (SUM(G230,AC230,AY230,BU230,CQ230,DM230,EI230)-PARAMETRELER!$D$21:$D$24), {0.15;0.05;0.07;0.08})-SUM($H$2,H230,AD230,AZ230,BV230,CR230,DN230)</f>
        <v>3001.0625000000036</v>
      </c>
      <c r="EK230" s="7">
        <f>PARAMETRELER!$D$14</f>
        <v>3001.0625000000036</v>
      </c>
      <c r="EL230" s="7">
        <f t="shared" si="689"/>
        <v>119014.875</v>
      </c>
      <c r="EM230" s="7">
        <f t="shared" si="690"/>
        <v>102012.75</v>
      </c>
      <c r="EN230" s="7">
        <f t="shared" si="691"/>
        <v>20002.5</v>
      </c>
      <c r="EO230" s="5">
        <f>PARAMETRELER!$D$6</f>
        <v>20002.5</v>
      </c>
      <c r="EP230" s="7">
        <f t="shared" si="692"/>
        <v>0</v>
      </c>
      <c r="EQ230" s="7">
        <f>IF(EE230&lt;=PARAMETRELER!$D$6,0,EP230*0.00759)</f>
        <v>0</v>
      </c>
      <c r="ER230" s="20">
        <f t="shared" ref="ER230:ER293" si="804">EE230-EG230-EH230-EJ230-EQ230+EK230</f>
        <v>17002.125</v>
      </c>
      <c r="ES230" s="21">
        <f t="shared" ref="ES230:ES293" si="805">IF(EE230&lt;EF230,EE230,EF230)*0.205</f>
        <v>4100.5124999999998</v>
      </c>
      <c r="ET230" s="21">
        <f t="shared" ref="ET230:ET293" si="806">IF(EE230&lt;EF230,EE230,EF230)*0.02</f>
        <v>400.05</v>
      </c>
      <c r="EU230" s="20">
        <f t="shared" ref="EU230:EU293" si="807">EE230+ES230+ET230</f>
        <v>24503.0625</v>
      </c>
      <c r="EV230" s="44">
        <f t="shared" ref="EV230:EV293" si="808">IF(ED230&lt;EE230,ED230,EE230)*0.05</f>
        <v>1000.125</v>
      </c>
      <c r="EW230" s="45">
        <f t="shared" ref="EW230:EW293" si="809">EU230-EV230</f>
        <v>23502.9375</v>
      </c>
      <c r="EY230" s="2">
        <v>228</v>
      </c>
      <c r="EZ230" s="2" t="str">
        <f t="shared" ref="EZ230:EZ293" si="810">ED230</f>
        <v xml:space="preserve"> AD SOYAD 228</v>
      </c>
      <c r="FA230" s="7">
        <f t="shared" si="693"/>
        <v>20002.5</v>
      </c>
      <c r="FB230" s="11">
        <f>PARAMETRELER!$D$4</f>
        <v>150018.75</v>
      </c>
      <c r="FC230" s="7">
        <f t="shared" si="694"/>
        <v>2800.3500000000004</v>
      </c>
      <c r="FD230" s="7">
        <f t="shared" si="695"/>
        <v>200.02500000000001</v>
      </c>
      <c r="FE230" s="7">
        <f t="shared" si="696"/>
        <v>17002.125</v>
      </c>
      <c r="FF230" s="7" cm="1">
        <f t="array" ref="FF230">SUMPRODUCT(--(SUM(G230,AC230,AY230,BU230,CQ230,DM230,EI230,FE230)&gt;PARAMETRELER!$D$21:$D$24), (SUM(G230,AC230,AY230,BU230,CQ230,DM230,EI230,FE230)-PARAMETRELER!$D$21:$D$24), {0.15;0.05;0.07;0.08})-SUM($H$2,H230,AD230,AZ230,BV230,CR230,DN230,EJ230)</f>
        <v>3400.4249999999956</v>
      </c>
      <c r="FG230" s="7">
        <f>PARAMETRELER!$D$15</f>
        <v>3400.4249999999956</v>
      </c>
      <c r="FH230" s="7">
        <f t="shared" si="697"/>
        <v>136017</v>
      </c>
      <c r="FI230" s="7">
        <f t="shared" si="698"/>
        <v>119014.875</v>
      </c>
      <c r="FJ230" s="7">
        <f t="shared" si="699"/>
        <v>20002.5</v>
      </c>
      <c r="FK230" s="5">
        <f>PARAMETRELER!$D$6</f>
        <v>20002.5</v>
      </c>
      <c r="FL230" s="7">
        <f t="shared" si="700"/>
        <v>0</v>
      </c>
      <c r="FM230" s="7">
        <f>IF(FA230&lt;=PARAMETRELER!$D$6,0,FL230*0.00759)</f>
        <v>0</v>
      </c>
      <c r="FN230" s="20">
        <f t="shared" ref="FN230:FN293" si="811">FA230-FC230-FD230-FF230-FM230+FG230</f>
        <v>17002.125</v>
      </c>
      <c r="FO230" s="21">
        <f t="shared" ref="FO230:FO293" si="812">IF(FA230&lt;FB230,FA230,FB230)*0.205</f>
        <v>4100.5124999999998</v>
      </c>
      <c r="FP230" s="21">
        <f t="shared" ref="FP230:FP293" si="813">IF(FA230&lt;FB230,FA230,FB230)*0.02</f>
        <v>400.05</v>
      </c>
      <c r="FQ230" s="20">
        <f t="shared" ref="FQ230:FQ293" si="814">FA230+FO230+FP230</f>
        <v>24503.0625</v>
      </c>
      <c r="FR230" s="44">
        <f t="shared" ref="FR230:FR293" si="815">IF(EZ230&lt;FA230,EZ230,FA230)*0.05</f>
        <v>1000.125</v>
      </c>
      <c r="FS230" s="45">
        <f t="shared" ref="FS230:FS293" si="816">FQ230-FR230</f>
        <v>23502.9375</v>
      </c>
      <c r="FU230" s="2">
        <v>228</v>
      </c>
      <c r="FV230" s="2" t="str">
        <f t="shared" ref="FV230:FV293" si="817">EZ230</f>
        <v xml:space="preserve"> AD SOYAD 228</v>
      </c>
      <c r="FW230" s="7">
        <f t="shared" si="701"/>
        <v>20002.5</v>
      </c>
      <c r="FX230" s="11">
        <f>PARAMETRELER!$D$4</f>
        <v>150018.75</v>
      </c>
      <c r="FY230" s="7">
        <f t="shared" si="702"/>
        <v>2800.3500000000004</v>
      </c>
      <c r="FZ230" s="7">
        <f t="shared" si="703"/>
        <v>200.02500000000001</v>
      </c>
      <c r="GA230" s="7">
        <f t="shared" si="704"/>
        <v>17002.125</v>
      </c>
      <c r="GB230" s="7" cm="1">
        <f t="array" ref="GB230">SUMPRODUCT(--(SUM(G230,AC230,AY230,BU230,CQ230,DM230,EI230,FE230,GA230)&gt;PARAMETRELER!$D$21:$D$24), (SUM(G230,AC230,AY230,BU230,CQ230,DM230,EI230,FE230,GA230)-PARAMETRELER!$D$21:$D$24), {0.15;0.05;0.07;0.08})-SUM($H$2,H230,AD230,AZ230,BV230,CR230,DN230,EJ230,FF230)</f>
        <v>3400.4249999999993</v>
      </c>
      <c r="GC230" s="7">
        <f>PARAMETRELER!$D$16</f>
        <v>3400.4249999999993</v>
      </c>
      <c r="GD230" s="7">
        <f t="shared" si="705"/>
        <v>153019.125</v>
      </c>
      <c r="GE230" s="7">
        <f t="shared" si="706"/>
        <v>136017</v>
      </c>
      <c r="GF230" s="7">
        <f t="shared" si="707"/>
        <v>20002.5</v>
      </c>
      <c r="GG230" s="5">
        <f>PARAMETRELER!$D$6</f>
        <v>20002.5</v>
      </c>
      <c r="GH230" s="7">
        <f t="shared" si="708"/>
        <v>0</v>
      </c>
      <c r="GI230" s="7">
        <f>IF(FW230&lt;=PARAMETRELER!$D$6,0,GH230*0.00759)</f>
        <v>0</v>
      </c>
      <c r="GJ230" s="20">
        <f t="shared" ref="GJ230:GJ293" si="818">FW230-FY230-FZ230-GB230-GI230+GC230</f>
        <v>17002.125</v>
      </c>
      <c r="GK230" s="21">
        <f t="shared" ref="GK230:GK293" si="819">IF(FW230&lt;FX230,FW230,FX230)*0.205</f>
        <v>4100.5124999999998</v>
      </c>
      <c r="GL230" s="21">
        <f t="shared" ref="GL230:GL293" si="820">IF(FW230&lt;FX230,FW230,FX230)*0.02</f>
        <v>400.05</v>
      </c>
      <c r="GM230" s="20">
        <f t="shared" ref="GM230:GM293" si="821">FW230+GK230+GL230</f>
        <v>24503.0625</v>
      </c>
      <c r="GN230" s="44">
        <f t="shared" ref="GN230:GN293" si="822">IF(FV230&lt;FW230,FV230,FW230)*0.05</f>
        <v>1000.125</v>
      </c>
      <c r="GO230" s="45">
        <f t="shared" ref="GO230:GO293" si="823">GM230-GN230</f>
        <v>23502.9375</v>
      </c>
      <c r="GQ230" s="2">
        <v>228</v>
      </c>
      <c r="GR230" s="2" t="str">
        <f t="shared" ref="GR230:GR293" si="824">FV230</f>
        <v xml:space="preserve"> AD SOYAD 228</v>
      </c>
      <c r="GS230" s="7">
        <f t="shared" si="709"/>
        <v>20002.5</v>
      </c>
      <c r="GT230" s="11">
        <f>PARAMETRELER!$D$4</f>
        <v>150018.75</v>
      </c>
      <c r="GU230" s="7">
        <f t="shared" si="710"/>
        <v>2800.3500000000004</v>
      </c>
      <c r="GV230" s="7">
        <f t="shared" si="711"/>
        <v>200.02500000000001</v>
      </c>
      <c r="GW230" s="7">
        <f t="shared" si="712"/>
        <v>17002.125</v>
      </c>
      <c r="GX230" s="7" cm="1">
        <f t="array" ref="GX230">SUMPRODUCT(--(SUM(G230,AC230,AY230,BU230,CQ230,DM230,EI230,FE230,GA230,GW230)&gt;PARAMETRELER!$D$21:$D$24), (SUM(G230,AC230,AY230,BU230,CQ230,DM230,EI230,FE230,GA230,GW230)-PARAMETRELER!$D$21:$D$24), {0.15;0.05;0.07;0.08})-SUM($H$2,H230,AD230,AZ230,BV230,CR230,DN230,EJ230,FF230,GB230)</f>
        <v>3400.4250000000029</v>
      </c>
      <c r="GY230" s="7">
        <f>PARAMETRELER!$D$17</f>
        <v>3400.4250000000029</v>
      </c>
      <c r="GZ230" s="7">
        <f t="shared" si="713"/>
        <v>170021.25</v>
      </c>
      <c r="HA230" s="7">
        <f t="shared" si="714"/>
        <v>153019.125</v>
      </c>
      <c r="HB230" s="7">
        <f t="shared" si="715"/>
        <v>20002.5</v>
      </c>
      <c r="HC230" s="5">
        <f>PARAMETRELER!$D$6</f>
        <v>20002.5</v>
      </c>
      <c r="HD230" s="7">
        <f t="shared" si="716"/>
        <v>0</v>
      </c>
      <c r="HE230" s="7">
        <f>IF(GS230&lt;=PARAMETRELER!$D$6,0,HD230*0.00759)</f>
        <v>0</v>
      </c>
      <c r="HF230" s="20">
        <f t="shared" ref="HF230:HF293" si="825">GS230-GU230-GV230-GX230-HE230+GY230</f>
        <v>17002.125</v>
      </c>
      <c r="HG230" s="21">
        <f t="shared" ref="HG230:HG293" si="826">IF(GS230&lt;GT230,GS230,GT230)*0.205</f>
        <v>4100.5124999999998</v>
      </c>
      <c r="HH230" s="21">
        <f t="shared" ref="HH230:HH293" si="827">IF(GS230&lt;GT230,GS230,GT230)*0.02</f>
        <v>400.05</v>
      </c>
      <c r="HI230" s="20">
        <f t="shared" ref="HI230:HI293" si="828">GS230+HG230+HH230</f>
        <v>24503.0625</v>
      </c>
      <c r="HJ230" s="44">
        <f t="shared" ref="HJ230:HJ293" si="829">IF(GR230&lt;GS230,GR230,GS230)*0.05</f>
        <v>1000.125</v>
      </c>
      <c r="HK230" s="45">
        <f t="shared" ref="HK230:HK293" si="830">HI230-HJ230</f>
        <v>23502.9375</v>
      </c>
      <c r="HM230" s="2">
        <v>228</v>
      </c>
      <c r="HN230" s="2" t="str">
        <f t="shared" ref="HN230:HN293" si="831">GR230</f>
        <v xml:space="preserve"> AD SOYAD 228</v>
      </c>
      <c r="HO230" s="7">
        <f t="shared" si="717"/>
        <v>20002.5</v>
      </c>
      <c r="HP230" s="11">
        <f>PARAMETRELER!$D$4</f>
        <v>150018.75</v>
      </c>
      <c r="HQ230" s="7">
        <f t="shared" si="718"/>
        <v>2800.3500000000004</v>
      </c>
      <c r="HR230" s="7">
        <f t="shared" si="719"/>
        <v>200.02500000000001</v>
      </c>
      <c r="HS230" s="7">
        <f t="shared" si="720"/>
        <v>17002.125</v>
      </c>
      <c r="HT230" s="7" cm="1">
        <f t="array" ref="HT230">SUMPRODUCT(--(SUM(G230,AC230,AY230,BU230,CQ230,DM230,EI230,FE230,GA230,GW230,HS230)&gt;PARAMETRELER!$D$21:$D$24), (SUM(G230,AC230,AY230,BU230,CQ230,DM230,EI230,FE230,GA230,GW230,HS230)-PARAMETRELER!$D$21:$D$24), {0.15;0.05;0.07;0.08})-SUM($H$2,H230,AD230,AZ230,BV230,CR230,DN230,EJ230,FF230,GB230,GX230)</f>
        <v>3400.4249999999993</v>
      </c>
      <c r="HU230" s="7">
        <f>PARAMETRELER!$D$18</f>
        <v>3400.4249999999993</v>
      </c>
      <c r="HV230" s="7">
        <f t="shared" si="721"/>
        <v>187023.375</v>
      </c>
      <c r="HW230" s="7">
        <f t="shared" si="722"/>
        <v>170021.25</v>
      </c>
      <c r="HX230" s="7">
        <f t="shared" si="723"/>
        <v>20002.5</v>
      </c>
      <c r="HY230" s="5">
        <f>PARAMETRELER!$D$6</f>
        <v>20002.5</v>
      </c>
      <c r="HZ230" s="7">
        <f t="shared" si="724"/>
        <v>0</v>
      </c>
      <c r="IA230" s="7">
        <f>IF(HO230&lt;=PARAMETRELER!$D$6,0,HZ230*0.00759)</f>
        <v>0</v>
      </c>
      <c r="IB230" s="20">
        <f t="shared" ref="IB230:IB293" si="832">HO230-HQ230-HR230-HT230-IA230+HU230</f>
        <v>17002.125</v>
      </c>
      <c r="IC230" s="21">
        <f t="shared" ref="IC230:IC293" si="833">IF(HO230&lt;HP230,HO230,HP230)*0.205</f>
        <v>4100.5124999999998</v>
      </c>
      <c r="ID230" s="21">
        <f t="shared" ref="ID230:ID293" si="834">IF(HO230&lt;HP230,HO230,HP230)*0.02</f>
        <v>400.05</v>
      </c>
      <c r="IE230" s="20">
        <f t="shared" ref="IE230:IE293" si="835">HO230+IC230+ID230</f>
        <v>24503.0625</v>
      </c>
      <c r="IF230" s="44">
        <f t="shared" ref="IF230:IF293" si="836">IF(HN230&lt;HO230,HN230,HO230)*0.05</f>
        <v>1000.125</v>
      </c>
      <c r="IG230" s="45">
        <f t="shared" ref="IG230:IG293" si="837">IE230-IF230</f>
        <v>23502.9375</v>
      </c>
      <c r="II230" s="2">
        <v>228</v>
      </c>
      <c r="IJ230" s="2" t="str">
        <f t="shared" ref="IJ230:IJ293" si="838">HN230</f>
        <v xml:space="preserve"> AD SOYAD 228</v>
      </c>
      <c r="IK230" s="7">
        <f t="shared" si="725"/>
        <v>20002.5</v>
      </c>
      <c r="IL230" s="11">
        <f>PARAMETRELER!$D$4</f>
        <v>150018.75</v>
      </c>
      <c r="IM230" s="7">
        <f t="shared" si="726"/>
        <v>2800.3500000000004</v>
      </c>
      <c r="IN230" s="7">
        <f t="shared" si="727"/>
        <v>200.02500000000001</v>
      </c>
      <c r="IO230" s="7">
        <f t="shared" si="728"/>
        <v>17002.125</v>
      </c>
      <c r="IP230" s="7" cm="1">
        <f t="array" ref="IP230">SUMPRODUCT(--(SUM(G230,AC230,AY230,BU230,CQ230,DM230,EI230,FE230,GA230,GW230,HS230,IO230)&gt;PARAMETRELER!$D$21:$D$24), (SUM(G230,AC230,AY230,BU230,CQ230,DM230,EI230,FE230,GA230,GW230,HS230,IO230)-PARAMETRELER!$D$21:$D$24), {0.15;0.05;0.07;0.08})-SUM($H$2,H230,AD230,AZ230,BV230,CR230,DN230,EJ230,FF230,GB230,GX230,HT230)</f>
        <v>3400.4249999999993</v>
      </c>
      <c r="IQ230" s="7">
        <f>PARAMETRELER!$D$19</f>
        <v>3400.4249999999993</v>
      </c>
      <c r="IR230" s="7">
        <f t="shared" si="729"/>
        <v>204025.5</v>
      </c>
      <c r="IS230" s="7">
        <f t="shared" si="730"/>
        <v>187023.375</v>
      </c>
      <c r="IT230" s="7">
        <f t="shared" si="731"/>
        <v>20002.5</v>
      </c>
      <c r="IU230" s="5">
        <f>PARAMETRELER!$D$6</f>
        <v>20002.5</v>
      </c>
      <c r="IV230" s="7">
        <f t="shared" si="732"/>
        <v>0</v>
      </c>
      <c r="IW230" s="7">
        <f>IF(IK230&lt;=PARAMETRELER!$D$6,0,IV230*0.00759)</f>
        <v>0</v>
      </c>
      <c r="IX230" s="20">
        <f t="shared" ref="IX230:IX293" si="839">IK230-IM230-IN230-IP230-IW230+IQ230</f>
        <v>17002.125</v>
      </c>
      <c r="IY230" s="21">
        <f t="shared" ref="IY230:IY293" si="840">IF(IK230&lt;IL230,IK230,IL230)*0.205</f>
        <v>4100.5124999999998</v>
      </c>
      <c r="IZ230" s="21">
        <f t="shared" ref="IZ230:IZ293" si="841">IF(IK230&lt;IL230,IK230,IL230)*0.02</f>
        <v>400.05</v>
      </c>
      <c r="JA230" s="20">
        <f t="shared" ref="JA230:JA293" si="842">IK230+IY230+IZ230</f>
        <v>24503.0625</v>
      </c>
      <c r="JB230" s="44">
        <f t="shared" ref="JB230:JB293" si="843">IF(IJ230&lt;IK230,IJ230,IK230)*0.05</f>
        <v>1000.125</v>
      </c>
      <c r="JC230" s="45">
        <f t="shared" ref="JC230:JC293" si="844">JA230-JB230</f>
        <v>23502.9375</v>
      </c>
    </row>
    <row r="231" spans="1:263" ht="15.6" x14ac:dyDescent="0.3">
      <c r="A231" s="3">
        <v>229</v>
      </c>
      <c r="B231" s="3" t="str">
        <f>'YILLIK MALİYET RAPORU'!B231</f>
        <v xml:space="preserve"> AD SOYAD 229</v>
      </c>
      <c r="C231" s="4">
        <f>'YILLIK MALİYET RAPORU'!C231</f>
        <v>20002.5</v>
      </c>
      <c r="D231" s="4">
        <f>PARAMETRELER!$D$4</f>
        <v>150018.75</v>
      </c>
      <c r="E231" s="4">
        <f t="shared" si="668"/>
        <v>2800.3500000000004</v>
      </c>
      <c r="F231" s="4">
        <f t="shared" si="669"/>
        <v>200.02500000000001</v>
      </c>
      <c r="G231" s="4">
        <f t="shared" si="670"/>
        <v>17002.125</v>
      </c>
      <c r="H231" s="4" cm="1">
        <f t="array" ref="H231">SUMPRODUCT(--(SUM(G231:G231)&gt;PARAMETRELER!$D$21:$D$24), (SUM(G231:G231)-PARAMETRELER!$D$21:$D$24), {0.15;0.05;0.07;0.08})-SUM($H$2:$H$2)</f>
        <v>2550.3187499999999</v>
      </c>
      <c r="I231" s="4">
        <f>PARAMETRELER!$D$8</f>
        <v>2550.3187499999999</v>
      </c>
      <c r="J231" s="4">
        <f t="shared" si="733"/>
        <v>17002.125</v>
      </c>
      <c r="K231" s="4">
        <v>0</v>
      </c>
      <c r="L231" s="4">
        <f t="shared" si="671"/>
        <v>20002.5</v>
      </c>
      <c r="M231" s="4">
        <f>PARAMETRELER!$D$6</f>
        <v>20002.5</v>
      </c>
      <c r="N231" s="4">
        <f t="shared" si="679"/>
        <v>0</v>
      </c>
      <c r="O231" s="4">
        <f>IF(C231&lt;=PARAMETRELER!$D$6,0,N231*0.00759)</f>
        <v>0</v>
      </c>
      <c r="P231" s="20">
        <f t="shared" si="672"/>
        <v>17002.125</v>
      </c>
      <c r="Q231" s="21">
        <f t="shared" si="673"/>
        <v>4100.5124999999998</v>
      </c>
      <c r="R231" s="21">
        <f t="shared" si="674"/>
        <v>400.05</v>
      </c>
      <c r="S231" s="22">
        <f t="shared" si="675"/>
        <v>24503.0625</v>
      </c>
      <c r="T231" s="44">
        <f t="shared" si="676"/>
        <v>1000.125</v>
      </c>
      <c r="U231" s="45">
        <f t="shared" si="734"/>
        <v>23502.9375</v>
      </c>
      <c r="W231" s="3">
        <v>229</v>
      </c>
      <c r="X231" s="3" t="str">
        <f t="shared" si="677"/>
        <v xml:space="preserve"> AD SOYAD 229</v>
      </c>
      <c r="Y231" s="4">
        <f t="shared" si="678"/>
        <v>20002.5</v>
      </c>
      <c r="Z231" s="4">
        <f>PARAMETRELER!$D$4</f>
        <v>150018.75</v>
      </c>
      <c r="AA231" s="4">
        <f t="shared" si="735"/>
        <v>2800.3500000000004</v>
      </c>
      <c r="AB231" s="4">
        <f t="shared" si="736"/>
        <v>200.02500000000001</v>
      </c>
      <c r="AC231" s="4">
        <f t="shared" si="737"/>
        <v>17002.125</v>
      </c>
      <c r="AD231" s="4" cm="1">
        <f t="array" ref="AD231">SUMPRODUCT(--(SUM(G231,AC231)&gt;PARAMETRELER!$D$21:$D$24), (SUM(G231,AC231)-PARAMETRELER!$D$21:$D$24), {0.15;0.05;0.07;0.08})-SUM($H$2,H231)</f>
        <v>2550.3187499999999</v>
      </c>
      <c r="AE231" s="4">
        <f>PARAMETRELER!$D$9</f>
        <v>2550.3187499999999</v>
      </c>
      <c r="AF231" s="4">
        <f t="shared" si="738"/>
        <v>34004.25</v>
      </c>
      <c r="AG231" s="4">
        <f t="shared" si="739"/>
        <v>17002.125</v>
      </c>
      <c r="AH231" s="4">
        <f t="shared" si="740"/>
        <v>20002.5</v>
      </c>
      <c r="AI231" s="4">
        <f>PARAMETRELER!$D$6</f>
        <v>20002.5</v>
      </c>
      <c r="AJ231" s="4">
        <f t="shared" si="680"/>
        <v>0</v>
      </c>
      <c r="AK231" s="4">
        <f>IF(Y231&lt;=PARAMETRELER!$D$6,0,AJ231*0.00759)</f>
        <v>0</v>
      </c>
      <c r="AL231" s="20">
        <f t="shared" si="741"/>
        <v>17002.125</v>
      </c>
      <c r="AM231" s="21">
        <f t="shared" si="742"/>
        <v>4100.5124999999998</v>
      </c>
      <c r="AN231" s="21">
        <f t="shared" si="743"/>
        <v>400.05</v>
      </c>
      <c r="AO231" s="22">
        <f t="shared" si="744"/>
        <v>24503.0625</v>
      </c>
      <c r="AP231" s="44">
        <f t="shared" si="745"/>
        <v>1000.125</v>
      </c>
      <c r="AQ231" s="45">
        <f t="shared" si="746"/>
        <v>23502.9375</v>
      </c>
      <c r="AS231" s="3">
        <v>229</v>
      </c>
      <c r="AT231" s="3" t="str">
        <f t="shared" si="747"/>
        <v xml:space="preserve"> AD SOYAD 229</v>
      </c>
      <c r="AU231" s="4">
        <f t="shared" si="748"/>
        <v>20002.5</v>
      </c>
      <c r="AV231" s="4">
        <f>PARAMETRELER!$D$4</f>
        <v>150018.75</v>
      </c>
      <c r="AW231" s="4">
        <f t="shared" si="749"/>
        <v>2800.3500000000004</v>
      </c>
      <c r="AX231" s="4">
        <f t="shared" si="750"/>
        <v>200.02500000000001</v>
      </c>
      <c r="AY231" s="4">
        <f t="shared" si="751"/>
        <v>17002.125</v>
      </c>
      <c r="AZ231" s="4" cm="1">
        <f t="array" ref="AZ231">SUMPRODUCT(--(SUM(G231,AC231,AY231)&gt;PARAMETRELER!$D$21:$D$24), (SUM(G231,AC231,AY231)-PARAMETRELER!$D$21:$D$24), {0.15;0.05;0.07;0.08})-SUM($H$2,H231,AD231)</f>
        <v>2550.3187499999995</v>
      </c>
      <c r="BA231" s="4">
        <f>PARAMETRELER!$D$10</f>
        <v>2550.3187499999995</v>
      </c>
      <c r="BB231" s="4">
        <f t="shared" si="752"/>
        <v>51006.375</v>
      </c>
      <c r="BC231" s="4">
        <f t="shared" si="753"/>
        <v>34004.25</v>
      </c>
      <c r="BD231" s="4">
        <f t="shared" si="754"/>
        <v>20002.5</v>
      </c>
      <c r="BE231" s="4">
        <f>PARAMETRELER!$D$6</f>
        <v>20002.5</v>
      </c>
      <c r="BF231" s="4">
        <f t="shared" si="681"/>
        <v>0</v>
      </c>
      <c r="BG231" s="4">
        <f>IF(AU231&lt;=PARAMETRELER!$D$6,0,BF231*0.00759)</f>
        <v>0</v>
      </c>
      <c r="BH231" s="20">
        <f t="shared" si="755"/>
        <v>17002.125</v>
      </c>
      <c r="BI231" s="21">
        <f t="shared" si="756"/>
        <v>4100.5124999999998</v>
      </c>
      <c r="BJ231" s="21">
        <f t="shared" si="757"/>
        <v>400.05</v>
      </c>
      <c r="BK231" s="22">
        <f t="shared" si="758"/>
        <v>24503.0625</v>
      </c>
      <c r="BL231" s="44">
        <f t="shared" si="759"/>
        <v>1000.125</v>
      </c>
      <c r="BM231" s="45">
        <f t="shared" si="760"/>
        <v>23502.9375</v>
      </c>
      <c r="BO231" s="3">
        <v>229</v>
      </c>
      <c r="BP231" s="3" t="str">
        <f t="shared" si="761"/>
        <v xml:space="preserve"> AD SOYAD 229</v>
      </c>
      <c r="BQ231" s="4">
        <f t="shared" si="762"/>
        <v>20002.5</v>
      </c>
      <c r="BR231" s="4">
        <f>PARAMETRELER!$D$4</f>
        <v>150018.75</v>
      </c>
      <c r="BS231" s="4">
        <f t="shared" si="763"/>
        <v>2800.3500000000004</v>
      </c>
      <c r="BT231" s="4">
        <f t="shared" si="764"/>
        <v>200.02500000000001</v>
      </c>
      <c r="BU231" s="4">
        <f t="shared" si="765"/>
        <v>17002.125</v>
      </c>
      <c r="BV231" s="4" cm="1">
        <f t="array" ref="BV231">SUMPRODUCT(--(SUM(G231,AC231,AY231,BU231)&gt;PARAMETRELER!$D$21:$D$24), (SUM(G231,AC231,AY231,BU231)-PARAMETRELER!$D$21:$D$24), {0.15;0.05;0.07;0.08})-SUM($H$2,H231,AD231,AZ231)</f>
        <v>2550.3187500000004</v>
      </c>
      <c r="BW231" s="4">
        <f>PARAMETRELER!$D$11</f>
        <v>2550.3187500000004</v>
      </c>
      <c r="BX231" s="4">
        <f t="shared" si="766"/>
        <v>68008.5</v>
      </c>
      <c r="BY231" s="4">
        <f t="shared" si="767"/>
        <v>51006.375</v>
      </c>
      <c r="BZ231" s="4">
        <f t="shared" si="768"/>
        <v>20002.5</v>
      </c>
      <c r="CA231" s="4">
        <f>PARAMETRELER!$D$6</f>
        <v>20002.5</v>
      </c>
      <c r="CB231" s="4">
        <f t="shared" si="682"/>
        <v>0</v>
      </c>
      <c r="CC231" s="4">
        <f>IF(BQ231&lt;=PARAMETRELER!$D$6,0,CB231*0.00759)</f>
        <v>0</v>
      </c>
      <c r="CD231" s="20">
        <f t="shared" si="769"/>
        <v>17002.125</v>
      </c>
      <c r="CE231" s="21">
        <f t="shared" si="770"/>
        <v>4100.5124999999998</v>
      </c>
      <c r="CF231" s="21">
        <f t="shared" si="771"/>
        <v>400.05</v>
      </c>
      <c r="CG231" s="22">
        <f t="shared" si="772"/>
        <v>24503.0625</v>
      </c>
      <c r="CH231" s="44">
        <f t="shared" si="773"/>
        <v>1000.125</v>
      </c>
      <c r="CI231" s="45">
        <f t="shared" si="774"/>
        <v>23502.9375</v>
      </c>
      <c r="CK231" s="3">
        <v>229</v>
      </c>
      <c r="CL231" s="3" t="str">
        <f t="shared" si="775"/>
        <v xml:space="preserve"> AD SOYAD 229</v>
      </c>
      <c r="CM231" s="4">
        <f t="shared" si="776"/>
        <v>20002.5</v>
      </c>
      <c r="CN231" s="4">
        <f>PARAMETRELER!$D$4</f>
        <v>150018.75</v>
      </c>
      <c r="CO231" s="4">
        <f t="shared" si="777"/>
        <v>2800.3500000000004</v>
      </c>
      <c r="CP231" s="4">
        <f t="shared" si="778"/>
        <v>200.02500000000001</v>
      </c>
      <c r="CQ231" s="4">
        <f t="shared" si="779"/>
        <v>17002.125</v>
      </c>
      <c r="CR231" s="4" cm="1">
        <f t="array" ref="CR231">SUMPRODUCT(--(SUM(G231,AC231,AY231,BU231,CQ231)&gt;PARAMETRELER!$D$21:$D$24), (SUM(G231,AC231,AY231,BU231,CQ231)-PARAMETRELER!$D$21:$D$24), {0.15;0.05;0.07;0.08})-SUM($H$2,H231,AD231,AZ231,BV231)</f>
        <v>2550.3187500000004</v>
      </c>
      <c r="CS231" s="4">
        <f>PARAMETRELER!$D$12</f>
        <v>2550.3187500000004</v>
      </c>
      <c r="CT231" s="4">
        <f t="shared" si="780"/>
        <v>85010.625</v>
      </c>
      <c r="CU231" s="4">
        <f t="shared" si="781"/>
        <v>68008.5</v>
      </c>
      <c r="CV231" s="4">
        <f t="shared" si="782"/>
        <v>20002.5</v>
      </c>
      <c r="CW231" s="4">
        <f>PARAMETRELER!$D$6</f>
        <v>20002.5</v>
      </c>
      <c r="CX231" s="4">
        <f t="shared" si="683"/>
        <v>0</v>
      </c>
      <c r="CY231" s="4">
        <f>IF(CM231&lt;=PARAMETRELER!$D$6,0,CX231*0.00759)</f>
        <v>0</v>
      </c>
      <c r="CZ231" s="20">
        <f t="shared" si="783"/>
        <v>17002.125</v>
      </c>
      <c r="DA231" s="21">
        <f t="shared" si="784"/>
        <v>4100.5124999999998</v>
      </c>
      <c r="DB231" s="21">
        <f t="shared" si="785"/>
        <v>400.05</v>
      </c>
      <c r="DC231" s="22">
        <f t="shared" si="786"/>
        <v>24503.0625</v>
      </c>
      <c r="DD231" s="44">
        <f t="shared" si="787"/>
        <v>1000.125</v>
      </c>
      <c r="DE231" s="45">
        <f t="shared" si="788"/>
        <v>23502.9375</v>
      </c>
      <c r="DG231" s="3">
        <v>229</v>
      </c>
      <c r="DH231" s="3" t="str">
        <f t="shared" si="789"/>
        <v xml:space="preserve"> AD SOYAD 229</v>
      </c>
      <c r="DI231" s="4">
        <f t="shared" si="790"/>
        <v>20002.5</v>
      </c>
      <c r="DJ231" s="4">
        <f>PARAMETRELER!$D$4</f>
        <v>150018.75</v>
      </c>
      <c r="DK231" s="4">
        <f t="shared" si="791"/>
        <v>2800.3500000000004</v>
      </c>
      <c r="DL231" s="4">
        <f t="shared" si="792"/>
        <v>200.02500000000001</v>
      </c>
      <c r="DM231" s="4">
        <f t="shared" si="793"/>
        <v>17002.125</v>
      </c>
      <c r="DN231" s="4" cm="1">
        <f t="array" ref="DN231">SUMPRODUCT(--(SUM(G231,AC231,AY231,BU231,CQ231,DM231)&gt;PARAMETRELER!$D$21:$D$24), (SUM(G231,AC231,AY231,BU231,CQ231,DM231)-PARAMETRELER!$D$21:$D$24), {0.15;0.05;0.07;0.08})-SUM($H$2,H231,AD231,AZ231,BV231,CR231)</f>
        <v>2550.3187499999985</v>
      </c>
      <c r="DO231" s="4">
        <f>PARAMETRELER!$D$13</f>
        <v>2550.3187499999985</v>
      </c>
      <c r="DP231" s="4">
        <f t="shared" si="794"/>
        <v>102012.75</v>
      </c>
      <c r="DQ231" s="4">
        <f t="shared" si="795"/>
        <v>85010.625</v>
      </c>
      <c r="DR231" s="4">
        <f t="shared" si="796"/>
        <v>20002.5</v>
      </c>
      <c r="DS231" s="4">
        <f>PARAMETRELER!$D$6</f>
        <v>20002.5</v>
      </c>
      <c r="DT231" s="4">
        <f t="shared" si="684"/>
        <v>0</v>
      </c>
      <c r="DU231" s="4">
        <f>IF(DI231&lt;=PARAMETRELER!$D$6,0,DT231*0.00759)</f>
        <v>0</v>
      </c>
      <c r="DV231" s="20">
        <f t="shared" si="797"/>
        <v>17002.125</v>
      </c>
      <c r="DW231" s="21">
        <f t="shared" si="798"/>
        <v>4100.5124999999998</v>
      </c>
      <c r="DX231" s="21">
        <f t="shared" si="799"/>
        <v>400.05</v>
      </c>
      <c r="DY231" s="22">
        <f t="shared" si="800"/>
        <v>24503.0625</v>
      </c>
      <c r="DZ231" s="44">
        <f t="shared" si="801"/>
        <v>1000.125</v>
      </c>
      <c r="EA231" s="45">
        <f t="shared" si="802"/>
        <v>23502.9375</v>
      </c>
      <c r="EC231" s="3">
        <v>229</v>
      </c>
      <c r="ED231" s="3" t="str">
        <f t="shared" si="803"/>
        <v xml:space="preserve"> AD SOYAD 229</v>
      </c>
      <c r="EE231" s="4">
        <f t="shared" si="685"/>
        <v>20002.5</v>
      </c>
      <c r="EF231" s="4">
        <f>PARAMETRELER!$D$4</f>
        <v>150018.75</v>
      </c>
      <c r="EG231" s="4">
        <f t="shared" si="686"/>
        <v>2800.3500000000004</v>
      </c>
      <c r="EH231" s="4">
        <f t="shared" si="687"/>
        <v>200.02500000000001</v>
      </c>
      <c r="EI231" s="4">
        <f t="shared" si="688"/>
        <v>17002.125</v>
      </c>
      <c r="EJ231" s="4" cm="1">
        <f t="array" ref="EJ231">SUMPRODUCT(--(SUM(G231,AC231,AY231,BU231,CQ231,DM231,EI231)&gt;PARAMETRELER!$D$21:$D$24), (SUM(G231,AC231,AY231,BU231,CQ231,DM231,EI231)-PARAMETRELER!$D$21:$D$24), {0.15;0.05;0.07;0.08})-SUM($H$2,H231,AD231,AZ231,BV231,CR231,DN231)</f>
        <v>3001.0625000000036</v>
      </c>
      <c r="EK231" s="4">
        <f>PARAMETRELER!$D$14</f>
        <v>3001.0625000000036</v>
      </c>
      <c r="EL231" s="4">
        <f t="shared" si="689"/>
        <v>119014.875</v>
      </c>
      <c r="EM231" s="4">
        <f t="shared" si="690"/>
        <v>102012.75</v>
      </c>
      <c r="EN231" s="4">
        <f t="shared" si="691"/>
        <v>20002.5</v>
      </c>
      <c r="EO231" s="4">
        <f>PARAMETRELER!$D$6</f>
        <v>20002.5</v>
      </c>
      <c r="EP231" s="4">
        <f t="shared" si="692"/>
        <v>0</v>
      </c>
      <c r="EQ231" s="4">
        <f>IF(EE231&lt;=PARAMETRELER!$D$6,0,EP231*0.00759)</f>
        <v>0</v>
      </c>
      <c r="ER231" s="20">
        <f t="shared" si="804"/>
        <v>17002.125</v>
      </c>
      <c r="ES231" s="21">
        <f t="shared" si="805"/>
        <v>4100.5124999999998</v>
      </c>
      <c r="ET231" s="21">
        <f t="shared" si="806"/>
        <v>400.05</v>
      </c>
      <c r="EU231" s="22">
        <f t="shared" si="807"/>
        <v>24503.0625</v>
      </c>
      <c r="EV231" s="44">
        <f t="shared" si="808"/>
        <v>1000.125</v>
      </c>
      <c r="EW231" s="45">
        <f t="shared" si="809"/>
        <v>23502.9375</v>
      </c>
      <c r="EY231" s="3">
        <v>229</v>
      </c>
      <c r="EZ231" s="3" t="str">
        <f t="shared" si="810"/>
        <v xml:space="preserve"> AD SOYAD 229</v>
      </c>
      <c r="FA231" s="4">
        <f t="shared" si="693"/>
        <v>20002.5</v>
      </c>
      <c r="FB231" s="4">
        <f>PARAMETRELER!$D$4</f>
        <v>150018.75</v>
      </c>
      <c r="FC231" s="4">
        <f t="shared" si="694"/>
        <v>2800.3500000000004</v>
      </c>
      <c r="FD231" s="4">
        <f t="shared" si="695"/>
        <v>200.02500000000001</v>
      </c>
      <c r="FE231" s="4">
        <f t="shared" si="696"/>
        <v>17002.125</v>
      </c>
      <c r="FF231" s="4" cm="1">
        <f t="array" ref="FF231">SUMPRODUCT(--(SUM(G231,AC231,AY231,BU231,CQ231,DM231,EI231,FE231)&gt;PARAMETRELER!$D$21:$D$24), (SUM(G231,AC231,AY231,BU231,CQ231,DM231,EI231,FE231)-PARAMETRELER!$D$21:$D$24), {0.15;0.05;0.07;0.08})-SUM($H$2,H231,AD231,AZ231,BV231,CR231,DN231,EJ231)</f>
        <v>3400.4249999999956</v>
      </c>
      <c r="FG231" s="4">
        <f>PARAMETRELER!$D$15</f>
        <v>3400.4249999999956</v>
      </c>
      <c r="FH231" s="4">
        <f t="shared" si="697"/>
        <v>136017</v>
      </c>
      <c r="FI231" s="4">
        <f t="shared" si="698"/>
        <v>119014.875</v>
      </c>
      <c r="FJ231" s="4">
        <f t="shared" si="699"/>
        <v>20002.5</v>
      </c>
      <c r="FK231" s="4">
        <f>PARAMETRELER!$D$6</f>
        <v>20002.5</v>
      </c>
      <c r="FL231" s="4">
        <f t="shared" si="700"/>
        <v>0</v>
      </c>
      <c r="FM231" s="4">
        <f>IF(FA231&lt;=PARAMETRELER!$D$6,0,FL231*0.00759)</f>
        <v>0</v>
      </c>
      <c r="FN231" s="20">
        <f t="shared" si="811"/>
        <v>17002.125</v>
      </c>
      <c r="FO231" s="21">
        <f t="shared" si="812"/>
        <v>4100.5124999999998</v>
      </c>
      <c r="FP231" s="21">
        <f t="shared" si="813"/>
        <v>400.05</v>
      </c>
      <c r="FQ231" s="22">
        <f t="shared" si="814"/>
        <v>24503.0625</v>
      </c>
      <c r="FR231" s="44">
        <f t="shared" si="815"/>
        <v>1000.125</v>
      </c>
      <c r="FS231" s="45">
        <f t="shared" si="816"/>
        <v>23502.9375</v>
      </c>
      <c r="FU231" s="3">
        <v>229</v>
      </c>
      <c r="FV231" s="3" t="str">
        <f t="shared" si="817"/>
        <v xml:space="preserve"> AD SOYAD 229</v>
      </c>
      <c r="FW231" s="4">
        <f t="shared" si="701"/>
        <v>20002.5</v>
      </c>
      <c r="FX231" s="4">
        <f>PARAMETRELER!$D$4</f>
        <v>150018.75</v>
      </c>
      <c r="FY231" s="4">
        <f t="shared" si="702"/>
        <v>2800.3500000000004</v>
      </c>
      <c r="FZ231" s="4">
        <f t="shared" si="703"/>
        <v>200.02500000000001</v>
      </c>
      <c r="GA231" s="4">
        <f t="shared" si="704"/>
        <v>17002.125</v>
      </c>
      <c r="GB231" s="4" cm="1">
        <f t="array" ref="GB231">SUMPRODUCT(--(SUM(G231,AC231,AY231,BU231,CQ231,DM231,EI231,FE231,GA231)&gt;PARAMETRELER!$D$21:$D$24), (SUM(G231,AC231,AY231,BU231,CQ231,DM231,EI231,FE231,GA231)-PARAMETRELER!$D$21:$D$24), {0.15;0.05;0.07;0.08})-SUM($H$2,H231,AD231,AZ231,BV231,CR231,DN231,EJ231,FF231)</f>
        <v>3400.4249999999993</v>
      </c>
      <c r="GC231" s="4">
        <f>PARAMETRELER!$D$16</f>
        <v>3400.4249999999993</v>
      </c>
      <c r="GD231" s="4">
        <f t="shared" si="705"/>
        <v>153019.125</v>
      </c>
      <c r="GE231" s="4">
        <f t="shared" si="706"/>
        <v>136017</v>
      </c>
      <c r="GF231" s="4">
        <f t="shared" si="707"/>
        <v>20002.5</v>
      </c>
      <c r="GG231" s="4">
        <f>PARAMETRELER!$D$6</f>
        <v>20002.5</v>
      </c>
      <c r="GH231" s="4">
        <f t="shared" si="708"/>
        <v>0</v>
      </c>
      <c r="GI231" s="4">
        <f>IF(FW231&lt;=PARAMETRELER!$D$6,0,GH231*0.00759)</f>
        <v>0</v>
      </c>
      <c r="GJ231" s="20">
        <f t="shared" si="818"/>
        <v>17002.125</v>
      </c>
      <c r="GK231" s="21">
        <f t="shared" si="819"/>
        <v>4100.5124999999998</v>
      </c>
      <c r="GL231" s="21">
        <f t="shared" si="820"/>
        <v>400.05</v>
      </c>
      <c r="GM231" s="22">
        <f t="shared" si="821"/>
        <v>24503.0625</v>
      </c>
      <c r="GN231" s="44">
        <f t="shared" si="822"/>
        <v>1000.125</v>
      </c>
      <c r="GO231" s="45">
        <f t="shared" si="823"/>
        <v>23502.9375</v>
      </c>
      <c r="GQ231" s="3">
        <v>229</v>
      </c>
      <c r="GR231" s="3" t="str">
        <f t="shared" si="824"/>
        <v xml:space="preserve"> AD SOYAD 229</v>
      </c>
      <c r="GS231" s="4">
        <f t="shared" si="709"/>
        <v>20002.5</v>
      </c>
      <c r="GT231" s="4">
        <f>PARAMETRELER!$D$4</f>
        <v>150018.75</v>
      </c>
      <c r="GU231" s="4">
        <f t="shared" si="710"/>
        <v>2800.3500000000004</v>
      </c>
      <c r="GV231" s="4">
        <f t="shared" si="711"/>
        <v>200.02500000000001</v>
      </c>
      <c r="GW231" s="4">
        <f t="shared" si="712"/>
        <v>17002.125</v>
      </c>
      <c r="GX231" s="4" cm="1">
        <f t="array" ref="GX231">SUMPRODUCT(--(SUM(G231,AC231,AY231,BU231,CQ231,DM231,EI231,FE231,GA231,GW231)&gt;PARAMETRELER!$D$21:$D$24), (SUM(G231,AC231,AY231,BU231,CQ231,DM231,EI231,FE231,GA231,GW231)-PARAMETRELER!$D$21:$D$24), {0.15;0.05;0.07;0.08})-SUM($H$2,H231,AD231,AZ231,BV231,CR231,DN231,EJ231,FF231,GB231)</f>
        <v>3400.4250000000029</v>
      </c>
      <c r="GY231" s="4">
        <f>PARAMETRELER!$D$17</f>
        <v>3400.4250000000029</v>
      </c>
      <c r="GZ231" s="4">
        <f t="shared" si="713"/>
        <v>170021.25</v>
      </c>
      <c r="HA231" s="4">
        <f t="shared" si="714"/>
        <v>153019.125</v>
      </c>
      <c r="HB231" s="4">
        <f t="shared" si="715"/>
        <v>20002.5</v>
      </c>
      <c r="HC231" s="4">
        <f>PARAMETRELER!$D$6</f>
        <v>20002.5</v>
      </c>
      <c r="HD231" s="4">
        <f t="shared" si="716"/>
        <v>0</v>
      </c>
      <c r="HE231" s="4">
        <f>IF(GS231&lt;=PARAMETRELER!$D$6,0,HD231*0.00759)</f>
        <v>0</v>
      </c>
      <c r="HF231" s="20">
        <f t="shared" si="825"/>
        <v>17002.125</v>
      </c>
      <c r="HG231" s="21">
        <f t="shared" si="826"/>
        <v>4100.5124999999998</v>
      </c>
      <c r="HH231" s="21">
        <f t="shared" si="827"/>
        <v>400.05</v>
      </c>
      <c r="HI231" s="22">
        <f t="shared" si="828"/>
        <v>24503.0625</v>
      </c>
      <c r="HJ231" s="44">
        <f t="shared" si="829"/>
        <v>1000.125</v>
      </c>
      <c r="HK231" s="45">
        <f t="shared" si="830"/>
        <v>23502.9375</v>
      </c>
      <c r="HM231" s="3">
        <v>229</v>
      </c>
      <c r="HN231" s="3" t="str">
        <f t="shared" si="831"/>
        <v xml:space="preserve"> AD SOYAD 229</v>
      </c>
      <c r="HO231" s="4">
        <f t="shared" si="717"/>
        <v>20002.5</v>
      </c>
      <c r="HP231" s="4">
        <f>PARAMETRELER!$D$4</f>
        <v>150018.75</v>
      </c>
      <c r="HQ231" s="4">
        <f t="shared" si="718"/>
        <v>2800.3500000000004</v>
      </c>
      <c r="HR231" s="4">
        <f t="shared" si="719"/>
        <v>200.02500000000001</v>
      </c>
      <c r="HS231" s="4">
        <f t="shared" si="720"/>
        <v>17002.125</v>
      </c>
      <c r="HT231" s="4" cm="1">
        <f t="array" ref="HT231">SUMPRODUCT(--(SUM(G231,AC231,AY231,BU231,CQ231,DM231,EI231,FE231,GA231,GW231,HS231)&gt;PARAMETRELER!$D$21:$D$24), (SUM(G231,AC231,AY231,BU231,CQ231,DM231,EI231,FE231,GA231,GW231,HS231)-PARAMETRELER!$D$21:$D$24), {0.15;0.05;0.07;0.08})-SUM($H$2,H231,AD231,AZ231,BV231,CR231,DN231,EJ231,FF231,GB231,GX231)</f>
        <v>3400.4249999999993</v>
      </c>
      <c r="HU231" s="4">
        <f>PARAMETRELER!$D$18</f>
        <v>3400.4249999999993</v>
      </c>
      <c r="HV231" s="4">
        <f t="shared" si="721"/>
        <v>187023.375</v>
      </c>
      <c r="HW231" s="4">
        <f t="shared" si="722"/>
        <v>170021.25</v>
      </c>
      <c r="HX231" s="4">
        <f t="shared" si="723"/>
        <v>20002.5</v>
      </c>
      <c r="HY231" s="4">
        <f>PARAMETRELER!$D$6</f>
        <v>20002.5</v>
      </c>
      <c r="HZ231" s="4">
        <f t="shared" si="724"/>
        <v>0</v>
      </c>
      <c r="IA231" s="4">
        <f>IF(HO231&lt;=PARAMETRELER!$D$6,0,HZ231*0.00759)</f>
        <v>0</v>
      </c>
      <c r="IB231" s="20">
        <f t="shared" si="832"/>
        <v>17002.125</v>
      </c>
      <c r="IC231" s="21">
        <f t="shared" si="833"/>
        <v>4100.5124999999998</v>
      </c>
      <c r="ID231" s="21">
        <f t="shared" si="834"/>
        <v>400.05</v>
      </c>
      <c r="IE231" s="22">
        <f t="shared" si="835"/>
        <v>24503.0625</v>
      </c>
      <c r="IF231" s="44">
        <f t="shared" si="836"/>
        <v>1000.125</v>
      </c>
      <c r="IG231" s="45">
        <f t="shared" si="837"/>
        <v>23502.9375</v>
      </c>
      <c r="II231" s="3">
        <v>229</v>
      </c>
      <c r="IJ231" s="3" t="str">
        <f t="shared" si="838"/>
        <v xml:space="preserve"> AD SOYAD 229</v>
      </c>
      <c r="IK231" s="4">
        <f t="shared" si="725"/>
        <v>20002.5</v>
      </c>
      <c r="IL231" s="4">
        <f>PARAMETRELER!$D$4</f>
        <v>150018.75</v>
      </c>
      <c r="IM231" s="4">
        <f t="shared" si="726"/>
        <v>2800.3500000000004</v>
      </c>
      <c r="IN231" s="4">
        <f t="shared" si="727"/>
        <v>200.02500000000001</v>
      </c>
      <c r="IO231" s="4">
        <f t="shared" si="728"/>
        <v>17002.125</v>
      </c>
      <c r="IP231" s="4" cm="1">
        <f t="array" ref="IP231">SUMPRODUCT(--(SUM(G231,AC231,AY231,BU231,CQ231,DM231,EI231,FE231,GA231,GW231,HS231,IO231)&gt;PARAMETRELER!$D$21:$D$24), (SUM(G231,AC231,AY231,BU231,CQ231,DM231,EI231,FE231,GA231,GW231,HS231,IO231)-PARAMETRELER!$D$21:$D$24), {0.15;0.05;0.07;0.08})-SUM($H$2,H231,AD231,AZ231,BV231,CR231,DN231,EJ231,FF231,GB231,GX231,HT231)</f>
        <v>3400.4249999999993</v>
      </c>
      <c r="IQ231" s="4">
        <f>PARAMETRELER!$D$19</f>
        <v>3400.4249999999993</v>
      </c>
      <c r="IR231" s="4">
        <f t="shared" si="729"/>
        <v>204025.5</v>
      </c>
      <c r="IS231" s="4">
        <f t="shared" si="730"/>
        <v>187023.375</v>
      </c>
      <c r="IT231" s="4">
        <f t="shared" si="731"/>
        <v>20002.5</v>
      </c>
      <c r="IU231" s="4">
        <f>PARAMETRELER!$D$6</f>
        <v>20002.5</v>
      </c>
      <c r="IV231" s="4">
        <f t="shared" si="732"/>
        <v>0</v>
      </c>
      <c r="IW231" s="4">
        <f>IF(IK231&lt;=PARAMETRELER!$D$6,0,IV231*0.00759)</f>
        <v>0</v>
      </c>
      <c r="IX231" s="20">
        <f t="shared" si="839"/>
        <v>17002.125</v>
      </c>
      <c r="IY231" s="21">
        <f t="shared" si="840"/>
        <v>4100.5124999999998</v>
      </c>
      <c r="IZ231" s="21">
        <f t="shared" si="841"/>
        <v>400.05</v>
      </c>
      <c r="JA231" s="22">
        <f t="shared" si="842"/>
        <v>24503.0625</v>
      </c>
      <c r="JB231" s="44">
        <f t="shared" si="843"/>
        <v>1000.125</v>
      </c>
      <c r="JC231" s="45">
        <f t="shared" si="844"/>
        <v>23502.9375</v>
      </c>
    </row>
    <row r="232" spans="1:263" ht="15.6" x14ac:dyDescent="0.3">
      <c r="A232" s="2">
        <v>230</v>
      </c>
      <c r="B232" s="2" t="str">
        <f>'YILLIK MALİYET RAPORU'!B232</f>
        <v xml:space="preserve"> AD SOYAD 230</v>
      </c>
      <c r="C232" s="7">
        <f>'YILLIK MALİYET RAPORU'!C232</f>
        <v>20002.5</v>
      </c>
      <c r="D232" s="11">
        <f>PARAMETRELER!$D$4</f>
        <v>150018.75</v>
      </c>
      <c r="E232" s="7">
        <f t="shared" si="668"/>
        <v>2800.3500000000004</v>
      </c>
      <c r="F232" s="7">
        <f t="shared" si="669"/>
        <v>200.02500000000001</v>
      </c>
      <c r="G232" s="7">
        <f t="shared" si="670"/>
        <v>17002.125</v>
      </c>
      <c r="H232" s="7" cm="1">
        <f t="array" ref="H232">SUMPRODUCT(--(SUM(G232:G232)&gt;PARAMETRELER!$D$21:$D$24), (SUM(G232:G232)-PARAMETRELER!$D$21:$D$24), {0.15;0.05;0.07;0.08})-SUM($H$2:$H$2)</f>
        <v>2550.3187499999999</v>
      </c>
      <c r="I232" s="7">
        <f>PARAMETRELER!$D$8</f>
        <v>2550.3187499999999</v>
      </c>
      <c r="J232" s="7">
        <f t="shared" si="733"/>
        <v>17002.125</v>
      </c>
      <c r="K232" s="7">
        <v>0</v>
      </c>
      <c r="L232" s="7">
        <f t="shared" si="671"/>
        <v>20002.5</v>
      </c>
      <c r="M232" s="5">
        <f>PARAMETRELER!$D$6</f>
        <v>20002.5</v>
      </c>
      <c r="N232" s="7">
        <f t="shared" si="679"/>
        <v>0</v>
      </c>
      <c r="O232" s="7">
        <f>IF(C232&lt;=PARAMETRELER!$D$6,0,N232*0.00759)</f>
        <v>0</v>
      </c>
      <c r="P232" s="20">
        <f t="shared" si="672"/>
        <v>17002.125</v>
      </c>
      <c r="Q232" s="21">
        <f t="shared" si="673"/>
        <v>4100.5124999999998</v>
      </c>
      <c r="R232" s="21">
        <f t="shared" si="674"/>
        <v>400.05</v>
      </c>
      <c r="S232" s="20">
        <f t="shared" si="675"/>
        <v>24503.0625</v>
      </c>
      <c r="T232" s="44">
        <f t="shared" si="676"/>
        <v>1000.125</v>
      </c>
      <c r="U232" s="45">
        <f t="shared" si="734"/>
        <v>23502.9375</v>
      </c>
      <c r="W232" s="2">
        <v>230</v>
      </c>
      <c r="X232" s="2" t="str">
        <f t="shared" si="677"/>
        <v xml:space="preserve"> AD SOYAD 230</v>
      </c>
      <c r="Y232" s="7">
        <f t="shared" si="678"/>
        <v>20002.5</v>
      </c>
      <c r="Z232" s="11">
        <f>PARAMETRELER!$D$4</f>
        <v>150018.75</v>
      </c>
      <c r="AA232" s="7">
        <f t="shared" si="735"/>
        <v>2800.3500000000004</v>
      </c>
      <c r="AB232" s="7">
        <f t="shared" si="736"/>
        <v>200.02500000000001</v>
      </c>
      <c r="AC232" s="7">
        <f t="shared" si="737"/>
        <v>17002.125</v>
      </c>
      <c r="AD232" s="7" cm="1">
        <f t="array" ref="AD232">SUMPRODUCT(--(SUM(G232,AC232)&gt;PARAMETRELER!$D$21:$D$24), (SUM(G232,AC232)-PARAMETRELER!$D$21:$D$24), {0.15;0.05;0.07;0.08})-SUM($H$2,H232)</f>
        <v>2550.3187499999999</v>
      </c>
      <c r="AE232" s="7">
        <f>PARAMETRELER!$D$9</f>
        <v>2550.3187499999999</v>
      </c>
      <c r="AF232" s="7">
        <f t="shared" si="738"/>
        <v>34004.25</v>
      </c>
      <c r="AG232" s="7">
        <f t="shared" si="739"/>
        <v>17002.125</v>
      </c>
      <c r="AH232" s="7">
        <f t="shared" si="740"/>
        <v>20002.5</v>
      </c>
      <c r="AI232" s="5">
        <f>PARAMETRELER!$D$6</f>
        <v>20002.5</v>
      </c>
      <c r="AJ232" s="7">
        <f t="shared" si="680"/>
        <v>0</v>
      </c>
      <c r="AK232" s="7">
        <f>IF(Y232&lt;=PARAMETRELER!$D$6,0,AJ232*0.00759)</f>
        <v>0</v>
      </c>
      <c r="AL232" s="20">
        <f t="shared" si="741"/>
        <v>17002.125</v>
      </c>
      <c r="AM232" s="21">
        <f t="shared" si="742"/>
        <v>4100.5124999999998</v>
      </c>
      <c r="AN232" s="21">
        <f t="shared" si="743"/>
        <v>400.05</v>
      </c>
      <c r="AO232" s="20">
        <f t="shared" si="744"/>
        <v>24503.0625</v>
      </c>
      <c r="AP232" s="44">
        <f t="shared" si="745"/>
        <v>1000.125</v>
      </c>
      <c r="AQ232" s="45">
        <f t="shared" si="746"/>
        <v>23502.9375</v>
      </c>
      <c r="AS232" s="2">
        <v>230</v>
      </c>
      <c r="AT232" s="2" t="str">
        <f t="shared" si="747"/>
        <v xml:space="preserve"> AD SOYAD 230</v>
      </c>
      <c r="AU232" s="7">
        <f t="shared" si="748"/>
        <v>20002.5</v>
      </c>
      <c r="AV232" s="11">
        <f>PARAMETRELER!$D$4</f>
        <v>150018.75</v>
      </c>
      <c r="AW232" s="7">
        <f t="shared" si="749"/>
        <v>2800.3500000000004</v>
      </c>
      <c r="AX232" s="7">
        <f t="shared" si="750"/>
        <v>200.02500000000001</v>
      </c>
      <c r="AY232" s="7">
        <f t="shared" si="751"/>
        <v>17002.125</v>
      </c>
      <c r="AZ232" s="7" cm="1">
        <f t="array" ref="AZ232">SUMPRODUCT(--(SUM(G232,AC232,AY232)&gt;PARAMETRELER!$D$21:$D$24), (SUM(G232,AC232,AY232)-PARAMETRELER!$D$21:$D$24), {0.15;0.05;0.07;0.08})-SUM($H$2,H232,AD232)</f>
        <v>2550.3187499999995</v>
      </c>
      <c r="BA232" s="7">
        <f>PARAMETRELER!$D$10</f>
        <v>2550.3187499999995</v>
      </c>
      <c r="BB232" s="7">
        <f t="shared" si="752"/>
        <v>51006.375</v>
      </c>
      <c r="BC232" s="7">
        <f t="shared" si="753"/>
        <v>34004.25</v>
      </c>
      <c r="BD232" s="7">
        <f t="shared" si="754"/>
        <v>20002.5</v>
      </c>
      <c r="BE232" s="5">
        <f>PARAMETRELER!$D$6</f>
        <v>20002.5</v>
      </c>
      <c r="BF232" s="7">
        <f t="shared" si="681"/>
        <v>0</v>
      </c>
      <c r="BG232" s="7">
        <f>IF(AU232&lt;=PARAMETRELER!$D$6,0,BF232*0.00759)</f>
        <v>0</v>
      </c>
      <c r="BH232" s="20">
        <f t="shared" si="755"/>
        <v>17002.125</v>
      </c>
      <c r="BI232" s="21">
        <f t="shared" si="756"/>
        <v>4100.5124999999998</v>
      </c>
      <c r="BJ232" s="21">
        <f t="shared" si="757"/>
        <v>400.05</v>
      </c>
      <c r="BK232" s="20">
        <f t="shared" si="758"/>
        <v>24503.0625</v>
      </c>
      <c r="BL232" s="44">
        <f t="shared" si="759"/>
        <v>1000.125</v>
      </c>
      <c r="BM232" s="45">
        <f t="shared" si="760"/>
        <v>23502.9375</v>
      </c>
      <c r="BO232" s="2">
        <v>230</v>
      </c>
      <c r="BP232" s="2" t="str">
        <f t="shared" si="761"/>
        <v xml:space="preserve"> AD SOYAD 230</v>
      </c>
      <c r="BQ232" s="7">
        <f t="shared" si="762"/>
        <v>20002.5</v>
      </c>
      <c r="BR232" s="11">
        <f>PARAMETRELER!$D$4</f>
        <v>150018.75</v>
      </c>
      <c r="BS232" s="7">
        <f t="shared" si="763"/>
        <v>2800.3500000000004</v>
      </c>
      <c r="BT232" s="7">
        <f t="shared" si="764"/>
        <v>200.02500000000001</v>
      </c>
      <c r="BU232" s="7">
        <f t="shared" si="765"/>
        <v>17002.125</v>
      </c>
      <c r="BV232" s="7" cm="1">
        <f t="array" ref="BV232">SUMPRODUCT(--(SUM(G232,AC232,AY232,BU232)&gt;PARAMETRELER!$D$21:$D$24), (SUM(G232,AC232,AY232,BU232)-PARAMETRELER!$D$21:$D$24), {0.15;0.05;0.07;0.08})-SUM($H$2,H232,AD232,AZ232)</f>
        <v>2550.3187500000004</v>
      </c>
      <c r="BW232" s="7">
        <f>PARAMETRELER!$D$11</f>
        <v>2550.3187500000004</v>
      </c>
      <c r="BX232" s="7">
        <f t="shared" si="766"/>
        <v>68008.5</v>
      </c>
      <c r="BY232" s="7">
        <f t="shared" si="767"/>
        <v>51006.375</v>
      </c>
      <c r="BZ232" s="7">
        <f t="shared" si="768"/>
        <v>20002.5</v>
      </c>
      <c r="CA232" s="5">
        <f>PARAMETRELER!$D$6</f>
        <v>20002.5</v>
      </c>
      <c r="CB232" s="7">
        <f t="shared" si="682"/>
        <v>0</v>
      </c>
      <c r="CC232" s="7">
        <f>IF(BQ232&lt;=PARAMETRELER!$D$6,0,CB232*0.00759)</f>
        <v>0</v>
      </c>
      <c r="CD232" s="20">
        <f t="shared" si="769"/>
        <v>17002.125</v>
      </c>
      <c r="CE232" s="21">
        <f t="shared" si="770"/>
        <v>4100.5124999999998</v>
      </c>
      <c r="CF232" s="21">
        <f t="shared" si="771"/>
        <v>400.05</v>
      </c>
      <c r="CG232" s="20">
        <f t="shared" si="772"/>
        <v>24503.0625</v>
      </c>
      <c r="CH232" s="44">
        <f t="shared" si="773"/>
        <v>1000.125</v>
      </c>
      <c r="CI232" s="45">
        <f t="shared" si="774"/>
        <v>23502.9375</v>
      </c>
      <c r="CK232" s="2">
        <v>230</v>
      </c>
      <c r="CL232" s="2" t="str">
        <f t="shared" si="775"/>
        <v xml:space="preserve"> AD SOYAD 230</v>
      </c>
      <c r="CM232" s="7">
        <f t="shared" si="776"/>
        <v>20002.5</v>
      </c>
      <c r="CN232" s="11">
        <f>PARAMETRELER!$D$4</f>
        <v>150018.75</v>
      </c>
      <c r="CO232" s="7">
        <f t="shared" si="777"/>
        <v>2800.3500000000004</v>
      </c>
      <c r="CP232" s="7">
        <f t="shared" si="778"/>
        <v>200.02500000000001</v>
      </c>
      <c r="CQ232" s="7">
        <f t="shared" si="779"/>
        <v>17002.125</v>
      </c>
      <c r="CR232" s="7" cm="1">
        <f t="array" ref="CR232">SUMPRODUCT(--(SUM(G232,AC232,AY232,BU232,CQ232)&gt;PARAMETRELER!$D$21:$D$24), (SUM(G232,AC232,AY232,BU232,CQ232)-PARAMETRELER!$D$21:$D$24), {0.15;0.05;0.07;0.08})-SUM($H$2,H232,AD232,AZ232,BV232)</f>
        <v>2550.3187500000004</v>
      </c>
      <c r="CS232" s="7">
        <f>PARAMETRELER!$D$12</f>
        <v>2550.3187500000004</v>
      </c>
      <c r="CT232" s="7">
        <f t="shared" si="780"/>
        <v>85010.625</v>
      </c>
      <c r="CU232" s="7">
        <f t="shared" si="781"/>
        <v>68008.5</v>
      </c>
      <c r="CV232" s="7">
        <f t="shared" si="782"/>
        <v>20002.5</v>
      </c>
      <c r="CW232" s="5">
        <f>PARAMETRELER!$D$6</f>
        <v>20002.5</v>
      </c>
      <c r="CX232" s="7">
        <f t="shared" si="683"/>
        <v>0</v>
      </c>
      <c r="CY232" s="7">
        <f>IF(CM232&lt;=PARAMETRELER!$D$6,0,CX232*0.00759)</f>
        <v>0</v>
      </c>
      <c r="CZ232" s="20">
        <f t="shared" si="783"/>
        <v>17002.125</v>
      </c>
      <c r="DA232" s="21">
        <f t="shared" si="784"/>
        <v>4100.5124999999998</v>
      </c>
      <c r="DB232" s="21">
        <f t="shared" si="785"/>
        <v>400.05</v>
      </c>
      <c r="DC232" s="20">
        <f t="shared" si="786"/>
        <v>24503.0625</v>
      </c>
      <c r="DD232" s="44">
        <f t="shared" si="787"/>
        <v>1000.125</v>
      </c>
      <c r="DE232" s="45">
        <f t="shared" si="788"/>
        <v>23502.9375</v>
      </c>
      <c r="DG232" s="2">
        <v>230</v>
      </c>
      <c r="DH232" s="2" t="str">
        <f t="shared" si="789"/>
        <v xml:space="preserve"> AD SOYAD 230</v>
      </c>
      <c r="DI232" s="7">
        <f t="shared" si="790"/>
        <v>20002.5</v>
      </c>
      <c r="DJ232" s="11">
        <f>PARAMETRELER!$D$4</f>
        <v>150018.75</v>
      </c>
      <c r="DK232" s="7">
        <f t="shared" si="791"/>
        <v>2800.3500000000004</v>
      </c>
      <c r="DL232" s="7">
        <f t="shared" si="792"/>
        <v>200.02500000000001</v>
      </c>
      <c r="DM232" s="7">
        <f t="shared" si="793"/>
        <v>17002.125</v>
      </c>
      <c r="DN232" s="7" cm="1">
        <f t="array" ref="DN232">SUMPRODUCT(--(SUM(G232,AC232,AY232,BU232,CQ232,DM232)&gt;PARAMETRELER!$D$21:$D$24), (SUM(G232,AC232,AY232,BU232,CQ232,DM232)-PARAMETRELER!$D$21:$D$24), {0.15;0.05;0.07;0.08})-SUM($H$2,H232,AD232,AZ232,BV232,CR232)</f>
        <v>2550.3187499999985</v>
      </c>
      <c r="DO232" s="7">
        <f>PARAMETRELER!$D$13</f>
        <v>2550.3187499999985</v>
      </c>
      <c r="DP232" s="7">
        <f t="shared" si="794"/>
        <v>102012.75</v>
      </c>
      <c r="DQ232" s="7">
        <f t="shared" si="795"/>
        <v>85010.625</v>
      </c>
      <c r="DR232" s="7">
        <f t="shared" si="796"/>
        <v>20002.5</v>
      </c>
      <c r="DS232" s="5">
        <f>PARAMETRELER!$D$6</f>
        <v>20002.5</v>
      </c>
      <c r="DT232" s="7">
        <f t="shared" si="684"/>
        <v>0</v>
      </c>
      <c r="DU232" s="7">
        <f>IF(DI232&lt;=PARAMETRELER!$D$6,0,DT232*0.00759)</f>
        <v>0</v>
      </c>
      <c r="DV232" s="20">
        <f t="shared" si="797"/>
        <v>17002.125</v>
      </c>
      <c r="DW232" s="21">
        <f t="shared" si="798"/>
        <v>4100.5124999999998</v>
      </c>
      <c r="DX232" s="21">
        <f t="shared" si="799"/>
        <v>400.05</v>
      </c>
      <c r="DY232" s="20">
        <f t="shared" si="800"/>
        <v>24503.0625</v>
      </c>
      <c r="DZ232" s="44">
        <f t="shared" si="801"/>
        <v>1000.125</v>
      </c>
      <c r="EA232" s="45">
        <f t="shared" si="802"/>
        <v>23502.9375</v>
      </c>
      <c r="EC232" s="2">
        <v>230</v>
      </c>
      <c r="ED232" s="2" t="str">
        <f t="shared" si="803"/>
        <v xml:space="preserve"> AD SOYAD 230</v>
      </c>
      <c r="EE232" s="7">
        <f t="shared" si="685"/>
        <v>20002.5</v>
      </c>
      <c r="EF232" s="11">
        <f>PARAMETRELER!$D$4</f>
        <v>150018.75</v>
      </c>
      <c r="EG232" s="7">
        <f t="shared" si="686"/>
        <v>2800.3500000000004</v>
      </c>
      <c r="EH232" s="7">
        <f t="shared" si="687"/>
        <v>200.02500000000001</v>
      </c>
      <c r="EI232" s="7">
        <f t="shared" si="688"/>
        <v>17002.125</v>
      </c>
      <c r="EJ232" s="7" cm="1">
        <f t="array" ref="EJ232">SUMPRODUCT(--(SUM(G232,AC232,AY232,BU232,CQ232,DM232,EI232)&gt;PARAMETRELER!$D$21:$D$24), (SUM(G232,AC232,AY232,BU232,CQ232,DM232,EI232)-PARAMETRELER!$D$21:$D$24), {0.15;0.05;0.07;0.08})-SUM($H$2,H232,AD232,AZ232,BV232,CR232,DN232)</f>
        <v>3001.0625000000036</v>
      </c>
      <c r="EK232" s="7">
        <f>PARAMETRELER!$D$14</f>
        <v>3001.0625000000036</v>
      </c>
      <c r="EL232" s="7">
        <f t="shared" si="689"/>
        <v>119014.875</v>
      </c>
      <c r="EM232" s="7">
        <f t="shared" si="690"/>
        <v>102012.75</v>
      </c>
      <c r="EN232" s="7">
        <f t="shared" si="691"/>
        <v>20002.5</v>
      </c>
      <c r="EO232" s="5">
        <f>PARAMETRELER!$D$6</f>
        <v>20002.5</v>
      </c>
      <c r="EP232" s="7">
        <f t="shared" si="692"/>
        <v>0</v>
      </c>
      <c r="EQ232" s="7">
        <f>IF(EE232&lt;=PARAMETRELER!$D$6,0,EP232*0.00759)</f>
        <v>0</v>
      </c>
      <c r="ER232" s="20">
        <f t="shared" si="804"/>
        <v>17002.125</v>
      </c>
      <c r="ES232" s="21">
        <f t="shared" si="805"/>
        <v>4100.5124999999998</v>
      </c>
      <c r="ET232" s="21">
        <f t="shared" si="806"/>
        <v>400.05</v>
      </c>
      <c r="EU232" s="20">
        <f t="shared" si="807"/>
        <v>24503.0625</v>
      </c>
      <c r="EV232" s="44">
        <f t="shared" si="808"/>
        <v>1000.125</v>
      </c>
      <c r="EW232" s="45">
        <f t="shared" si="809"/>
        <v>23502.9375</v>
      </c>
      <c r="EY232" s="2">
        <v>230</v>
      </c>
      <c r="EZ232" s="2" t="str">
        <f t="shared" si="810"/>
        <v xml:space="preserve"> AD SOYAD 230</v>
      </c>
      <c r="FA232" s="7">
        <f t="shared" si="693"/>
        <v>20002.5</v>
      </c>
      <c r="FB232" s="11">
        <f>PARAMETRELER!$D$4</f>
        <v>150018.75</v>
      </c>
      <c r="FC232" s="7">
        <f t="shared" si="694"/>
        <v>2800.3500000000004</v>
      </c>
      <c r="FD232" s="7">
        <f t="shared" si="695"/>
        <v>200.02500000000001</v>
      </c>
      <c r="FE232" s="7">
        <f t="shared" si="696"/>
        <v>17002.125</v>
      </c>
      <c r="FF232" s="7" cm="1">
        <f t="array" ref="FF232">SUMPRODUCT(--(SUM(G232,AC232,AY232,BU232,CQ232,DM232,EI232,FE232)&gt;PARAMETRELER!$D$21:$D$24), (SUM(G232,AC232,AY232,BU232,CQ232,DM232,EI232,FE232)-PARAMETRELER!$D$21:$D$24), {0.15;0.05;0.07;0.08})-SUM($H$2,H232,AD232,AZ232,BV232,CR232,DN232,EJ232)</f>
        <v>3400.4249999999956</v>
      </c>
      <c r="FG232" s="7">
        <f>PARAMETRELER!$D$15</f>
        <v>3400.4249999999956</v>
      </c>
      <c r="FH232" s="7">
        <f t="shared" si="697"/>
        <v>136017</v>
      </c>
      <c r="FI232" s="7">
        <f t="shared" si="698"/>
        <v>119014.875</v>
      </c>
      <c r="FJ232" s="7">
        <f t="shared" si="699"/>
        <v>20002.5</v>
      </c>
      <c r="FK232" s="5">
        <f>PARAMETRELER!$D$6</f>
        <v>20002.5</v>
      </c>
      <c r="FL232" s="7">
        <f t="shared" si="700"/>
        <v>0</v>
      </c>
      <c r="FM232" s="7">
        <f>IF(FA232&lt;=PARAMETRELER!$D$6,0,FL232*0.00759)</f>
        <v>0</v>
      </c>
      <c r="FN232" s="20">
        <f t="shared" si="811"/>
        <v>17002.125</v>
      </c>
      <c r="FO232" s="21">
        <f t="shared" si="812"/>
        <v>4100.5124999999998</v>
      </c>
      <c r="FP232" s="21">
        <f t="shared" si="813"/>
        <v>400.05</v>
      </c>
      <c r="FQ232" s="20">
        <f t="shared" si="814"/>
        <v>24503.0625</v>
      </c>
      <c r="FR232" s="44">
        <f t="shared" si="815"/>
        <v>1000.125</v>
      </c>
      <c r="FS232" s="45">
        <f t="shared" si="816"/>
        <v>23502.9375</v>
      </c>
      <c r="FU232" s="2">
        <v>230</v>
      </c>
      <c r="FV232" s="2" t="str">
        <f t="shared" si="817"/>
        <v xml:space="preserve"> AD SOYAD 230</v>
      </c>
      <c r="FW232" s="7">
        <f t="shared" si="701"/>
        <v>20002.5</v>
      </c>
      <c r="FX232" s="11">
        <f>PARAMETRELER!$D$4</f>
        <v>150018.75</v>
      </c>
      <c r="FY232" s="7">
        <f t="shared" si="702"/>
        <v>2800.3500000000004</v>
      </c>
      <c r="FZ232" s="7">
        <f t="shared" si="703"/>
        <v>200.02500000000001</v>
      </c>
      <c r="GA232" s="7">
        <f t="shared" si="704"/>
        <v>17002.125</v>
      </c>
      <c r="GB232" s="7" cm="1">
        <f t="array" ref="GB232">SUMPRODUCT(--(SUM(G232,AC232,AY232,BU232,CQ232,DM232,EI232,FE232,GA232)&gt;PARAMETRELER!$D$21:$D$24), (SUM(G232,AC232,AY232,BU232,CQ232,DM232,EI232,FE232,GA232)-PARAMETRELER!$D$21:$D$24), {0.15;0.05;0.07;0.08})-SUM($H$2,H232,AD232,AZ232,BV232,CR232,DN232,EJ232,FF232)</f>
        <v>3400.4249999999993</v>
      </c>
      <c r="GC232" s="7">
        <f>PARAMETRELER!$D$16</f>
        <v>3400.4249999999993</v>
      </c>
      <c r="GD232" s="7">
        <f t="shared" si="705"/>
        <v>153019.125</v>
      </c>
      <c r="GE232" s="7">
        <f t="shared" si="706"/>
        <v>136017</v>
      </c>
      <c r="GF232" s="7">
        <f t="shared" si="707"/>
        <v>20002.5</v>
      </c>
      <c r="GG232" s="5">
        <f>PARAMETRELER!$D$6</f>
        <v>20002.5</v>
      </c>
      <c r="GH232" s="7">
        <f t="shared" si="708"/>
        <v>0</v>
      </c>
      <c r="GI232" s="7">
        <f>IF(FW232&lt;=PARAMETRELER!$D$6,0,GH232*0.00759)</f>
        <v>0</v>
      </c>
      <c r="GJ232" s="20">
        <f t="shared" si="818"/>
        <v>17002.125</v>
      </c>
      <c r="GK232" s="21">
        <f t="shared" si="819"/>
        <v>4100.5124999999998</v>
      </c>
      <c r="GL232" s="21">
        <f t="shared" si="820"/>
        <v>400.05</v>
      </c>
      <c r="GM232" s="20">
        <f t="shared" si="821"/>
        <v>24503.0625</v>
      </c>
      <c r="GN232" s="44">
        <f t="shared" si="822"/>
        <v>1000.125</v>
      </c>
      <c r="GO232" s="45">
        <f t="shared" si="823"/>
        <v>23502.9375</v>
      </c>
      <c r="GQ232" s="2">
        <v>230</v>
      </c>
      <c r="GR232" s="2" t="str">
        <f t="shared" si="824"/>
        <v xml:space="preserve"> AD SOYAD 230</v>
      </c>
      <c r="GS232" s="7">
        <f t="shared" si="709"/>
        <v>20002.5</v>
      </c>
      <c r="GT232" s="11">
        <f>PARAMETRELER!$D$4</f>
        <v>150018.75</v>
      </c>
      <c r="GU232" s="7">
        <f t="shared" si="710"/>
        <v>2800.3500000000004</v>
      </c>
      <c r="GV232" s="7">
        <f t="shared" si="711"/>
        <v>200.02500000000001</v>
      </c>
      <c r="GW232" s="7">
        <f t="shared" si="712"/>
        <v>17002.125</v>
      </c>
      <c r="GX232" s="7" cm="1">
        <f t="array" ref="GX232">SUMPRODUCT(--(SUM(G232,AC232,AY232,BU232,CQ232,DM232,EI232,FE232,GA232,GW232)&gt;PARAMETRELER!$D$21:$D$24), (SUM(G232,AC232,AY232,BU232,CQ232,DM232,EI232,FE232,GA232,GW232)-PARAMETRELER!$D$21:$D$24), {0.15;0.05;0.07;0.08})-SUM($H$2,H232,AD232,AZ232,BV232,CR232,DN232,EJ232,FF232,GB232)</f>
        <v>3400.4250000000029</v>
      </c>
      <c r="GY232" s="7">
        <f>PARAMETRELER!$D$17</f>
        <v>3400.4250000000029</v>
      </c>
      <c r="GZ232" s="7">
        <f t="shared" si="713"/>
        <v>170021.25</v>
      </c>
      <c r="HA232" s="7">
        <f t="shared" si="714"/>
        <v>153019.125</v>
      </c>
      <c r="HB232" s="7">
        <f t="shared" si="715"/>
        <v>20002.5</v>
      </c>
      <c r="HC232" s="5">
        <f>PARAMETRELER!$D$6</f>
        <v>20002.5</v>
      </c>
      <c r="HD232" s="7">
        <f t="shared" si="716"/>
        <v>0</v>
      </c>
      <c r="HE232" s="7">
        <f>IF(GS232&lt;=PARAMETRELER!$D$6,0,HD232*0.00759)</f>
        <v>0</v>
      </c>
      <c r="HF232" s="20">
        <f t="shared" si="825"/>
        <v>17002.125</v>
      </c>
      <c r="HG232" s="21">
        <f t="shared" si="826"/>
        <v>4100.5124999999998</v>
      </c>
      <c r="HH232" s="21">
        <f t="shared" si="827"/>
        <v>400.05</v>
      </c>
      <c r="HI232" s="20">
        <f t="shared" si="828"/>
        <v>24503.0625</v>
      </c>
      <c r="HJ232" s="44">
        <f t="shared" si="829"/>
        <v>1000.125</v>
      </c>
      <c r="HK232" s="45">
        <f t="shared" si="830"/>
        <v>23502.9375</v>
      </c>
      <c r="HM232" s="2">
        <v>230</v>
      </c>
      <c r="HN232" s="2" t="str">
        <f t="shared" si="831"/>
        <v xml:space="preserve"> AD SOYAD 230</v>
      </c>
      <c r="HO232" s="7">
        <f t="shared" si="717"/>
        <v>20002.5</v>
      </c>
      <c r="HP232" s="11">
        <f>PARAMETRELER!$D$4</f>
        <v>150018.75</v>
      </c>
      <c r="HQ232" s="7">
        <f t="shared" si="718"/>
        <v>2800.3500000000004</v>
      </c>
      <c r="HR232" s="7">
        <f t="shared" si="719"/>
        <v>200.02500000000001</v>
      </c>
      <c r="HS232" s="7">
        <f t="shared" si="720"/>
        <v>17002.125</v>
      </c>
      <c r="HT232" s="7" cm="1">
        <f t="array" ref="HT232">SUMPRODUCT(--(SUM(G232,AC232,AY232,BU232,CQ232,DM232,EI232,FE232,GA232,GW232,HS232)&gt;PARAMETRELER!$D$21:$D$24), (SUM(G232,AC232,AY232,BU232,CQ232,DM232,EI232,FE232,GA232,GW232,HS232)-PARAMETRELER!$D$21:$D$24), {0.15;0.05;0.07;0.08})-SUM($H$2,H232,AD232,AZ232,BV232,CR232,DN232,EJ232,FF232,GB232,GX232)</f>
        <v>3400.4249999999993</v>
      </c>
      <c r="HU232" s="7">
        <f>PARAMETRELER!$D$18</f>
        <v>3400.4249999999993</v>
      </c>
      <c r="HV232" s="7">
        <f t="shared" si="721"/>
        <v>187023.375</v>
      </c>
      <c r="HW232" s="7">
        <f t="shared" si="722"/>
        <v>170021.25</v>
      </c>
      <c r="HX232" s="7">
        <f t="shared" si="723"/>
        <v>20002.5</v>
      </c>
      <c r="HY232" s="5">
        <f>PARAMETRELER!$D$6</f>
        <v>20002.5</v>
      </c>
      <c r="HZ232" s="7">
        <f t="shared" si="724"/>
        <v>0</v>
      </c>
      <c r="IA232" s="7">
        <f>IF(HO232&lt;=PARAMETRELER!$D$6,0,HZ232*0.00759)</f>
        <v>0</v>
      </c>
      <c r="IB232" s="20">
        <f t="shared" si="832"/>
        <v>17002.125</v>
      </c>
      <c r="IC232" s="21">
        <f t="shared" si="833"/>
        <v>4100.5124999999998</v>
      </c>
      <c r="ID232" s="21">
        <f t="shared" si="834"/>
        <v>400.05</v>
      </c>
      <c r="IE232" s="20">
        <f t="shared" si="835"/>
        <v>24503.0625</v>
      </c>
      <c r="IF232" s="44">
        <f t="shared" si="836"/>
        <v>1000.125</v>
      </c>
      <c r="IG232" s="45">
        <f t="shared" si="837"/>
        <v>23502.9375</v>
      </c>
      <c r="II232" s="2">
        <v>230</v>
      </c>
      <c r="IJ232" s="2" t="str">
        <f t="shared" si="838"/>
        <v xml:space="preserve"> AD SOYAD 230</v>
      </c>
      <c r="IK232" s="7">
        <f t="shared" si="725"/>
        <v>20002.5</v>
      </c>
      <c r="IL232" s="11">
        <f>PARAMETRELER!$D$4</f>
        <v>150018.75</v>
      </c>
      <c r="IM232" s="7">
        <f t="shared" si="726"/>
        <v>2800.3500000000004</v>
      </c>
      <c r="IN232" s="7">
        <f t="shared" si="727"/>
        <v>200.02500000000001</v>
      </c>
      <c r="IO232" s="7">
        <f t="shared" si="728"/>
        <v>17002.125</v>
      </c>
      <c r="IP232" s="7" cm="1">
        <f t="array" ref="IP232">SUMPRODUCT(--(SUM(G232,AC232,AY232,BU232,CQ232,DM232,EI232,FE232,GA232,GW232,HS232,IO232)&gt;PARAMETRELER!$D$21:$D$24), (SUM(G232,AC232,AY232,BU232,CQ232,DM232,EI232,FE232,GA232,GW232,HS232,IO232)-PARAMETRELER!$D$21:$D$24), {0.15;0.05;0.07;0.08})-SUM($H$2,H232,AD232,AZ232,BV232,CR232,DN232,EJ232,FF232,GB232,GX232,HT232)</f>
        <v>3400.4249999999993</v>
      </c>
      <c r="IQ232" s="7">
        <f>PARAMETRELER!$D$19</f>
        <v>3400.4249999999993</v>
      </c>
      <c r="IR232" s="7">
        <f t="shared" si="729"/>
        <v>204025.5</v>
      </c>
      <c r="IS232" s="7">
        <f t="shared" si="730"/>
        <v>187023.375</v>
      </c>
      <c r="IT232" s="7">
        <f t="shared" si="731"/>
        <v>20002.5</v>
      </c>
      <c r="IU232" s="5">
        <f>PARAMETRELER!$D$6</f>
        <v>20002.5</v>
      </c>
      <c r="IV232" s="7">
        <f t="shared" si="732"/>
        <v>0</v>
      </c>
      <c r="IW232" s="7">
        <f>IF(IK232&lt;=PARAMETRELER!$D$6,0,IV232*0.00759)</f>
        <v>0</v>
      </c>
      <c r="IX232" s="20">
        <f t="shared" si="839"/>
        <v>17002.125</v>
      </c>
      <c r="IY232" s="21">
        <f t="shared" si="840"/>
        <v>4100.5124999999998</v>
      </c>
      <c r="IZ232" s="21">
        <f t="shared" si="841"/>
        <v>400.05</v>
      </c>
      <c r="JA232" s="20">
        <f t="shared" si="842"/>
        <v>24503.0625</v>
      </c>
      <c r="JB232" s="44">
        <f t="shared" si="843"/>
        <v>1000.125</v>
      </c>
      <c r="JC232" s="45">
        <f t="shared" si="844"/>
        <v>23502.9375</v>
      </c>
    </row>
    <row r="233" spans="1:263" ht="15.6" x14ac:dyDescent="0.3">
      <c r="A233" s="3">
        <v>231</v>
      </c>
      <c r="B233" s="3" t="str">
        <f>'YILLIK MALİYET RAPORU'!B233</f>
        <v xml:space="preserve"> AD SOYAD 231</v>
      </c>
      <c r="C233" s="4">
        <f>'YILLIK MALİYET RAPORU'!C233</f>
        <v>20002.5</v>
      </c>
      <c r="D233" s="4">
        <f>PARAMETRELER!$D$4</f>
        <v>150018.75</v>
      </c>
      <c r="E233" s="4">
        <f t="shared" si="668"/>
        <v>2800.3500000000004</v>
      </c>
      <c r="F233" s="4">
        <f t="shared" si="669"/>
        <v>200.02500000000001</v>
      </c>
      <c r="G233" s="4">
        <f t="shared" si="670"/>
        <v>17002.125</v>
      </c>
      <c r="H233" s="4" cm="1">
        <f t="array" ref="H233">SUMPRODUCT(--(SUM(G233:G233)&gt;PARAMETRELER!$D$21:$D$24), (SUM(G233:G233)-PARAMETRELER!$D$21:$D$24), {0.15;0.05;0.07;0.08})-SUM($H$2:$H$2)</f>
        <v>2550.3187499999999</v>
      </c>
      <c r="I233" s="4">
        <f>PARAMETRELER!$D$8</f>
        <v>2550.3187499999999</v>
      </c>
      <c r="J233" s="4">
        <f t="shared" si="733"/>
        <v>17002.125</v>
      </c>
      <c r="K233" s="4">
        <v>0</v>
      </c>
      <c r="L233" s="4">
        <f t="shared" si="671"/>
        <v>20002.5</v>
      </c>
      <c r="M233" s="4">
        <f>PARAMETRELER!$D$6</f>
        <v>20002.5</v>
      </c>
      <c r="N233" s="4">
        <f t="shared" si="679"/>
        <v>0</v>
      </c>
      <c r="O233" s="4">
        <f>IF(C233&lt;=PARAMETRELER!$D$6,0,N233*0.00759)</f>
        <v>0</v>
      </c>
      <c r="P233" s="20">
        <f t="shared" si="672"/>
        <v>17002.125</v>
      </c>
      <c r="Q233" s="21">
        <f t="shared" si="673"/>
        <v>4100.5124999999998</v>
      </c>
      <c r="R233" s="21">
        <f t="shared" si="674"/>
        <v>400.05</v>
      </c>
      <c r="S233" s="22">
        <f t="shared" si="675"/>
        <v>24503.0625</v>
      </c>
      <c r="T233" s="44">
        <f t="shared" si="676"/>
        <v>1000.125</v>
      </c>
      <c r="U233" s="45">
        <f t="shared" si="734"/>
        <v>23502.9375</v>
      </c>
      <c r="W233" s="3">
        <v>231</v>
      </c>
      <c r="X233" s="3" t="str">
        <f t="shared" si="677"/>
        <v xml:space="preserve"> AD SOYAD 231</v>
      </c>
      <c r="Y233" s="4">
        <f t="shared" si="678"/>
        <v>20002.5</v>
      </c>
      <c r="Z233" s="4">
        <f>PARAMETRELER!$D$4</f>
        <v>150018.75</v>
      </c>
      <c r="AA233" s="4">
        <f t="shared" si="735"/>
        <v>2800.3500000000004</v>
      </c>
      <c r="AB233" s="4">
        <f t="shared" si="736"/>
        <v>200.02500000000001</v>
      </c>
      <c r="AC233" s="4">
        <f t="shared" si="737"/>
        <v>17002.125</v>
      </c>
      <c r="AD233" s="4" cm="1">
        <f t="array" ref="AD233">SUMPRODUCT(--(SUM(G233,AC233)&gt;PARAMETRELER!$D$21:$D$24), (SUM(G233,AC233)-PARAMETRELER!$D$21:$D$24), {0.15;0.05;0.07;0.08})-SUM($H$2,H233)</f>
        <v>2550.3187499999999</v>
      </c>
      <c r="AE233" s="4">
        <f>PARAMETRELER!$D$9</f>
        <v>2550.3187499999999</v>
      </c>
      <c r="AF233" s="4">
        <f t="shared" si="738"/>
        <v>34004.25</v>
      </c>
      <c r="AG233" s="4">
        <f t="shared" si="739"/>
        <v>17002.125</v>
      </c>
      <c r="AH233" s="4">
        <f t="shared" si="740"/>
        <v>20002.5</v>
      </c>
      <c r="AI233" s="4">
        <f>PARAMETRELER!$D$6</f>
        <v>20002.5</v>
      </c>
      <c r="AJ233" s="4">
        <f t="shared" si="680"/>
        <v>0</v>
      </c>
      <c r="AK233" s="4">
        <f>IF(Y233&lt;=PARAMETRELER!$D$6,0,AJ233*0.00759)</f>
        <v>0</v>
      </c>
      <c r="AL233" s="20">
        <f t="shared" si="741"/>
        <v>17002.125</v>
      </c>
      <c r="AM233" s="21">
        <f t="shared" si="742"/>
        <v>4100.5124999999998</v>
      </c>
      <c r="AN233" s="21">
        <f t="shared" si="743"/>
        <v>400.05</v>
      </c>
      <c r="AO233" s="22">
        <f t="shared" si="744"/>
        <v>24503.0625</v>
      </c>
      <c r="AP233" s="44">
        <f t="shared" si="745"/>
        <v>1000.125</v>
      </c>
      <c r="AQ233" s="45">
        <f t="shared" si="746"/>
        <v>23502.9375</v>
      </c>
      <c r="AS233" s="3">
        <v>231</v>
      </c>
      <c r="AT233" s="3" t="str">
        <f t="shared" si="747"/>
        <v xml:space="preserve"> AD SOYAD 231</v>
      </c>
      <c r="AU233" s="4">
        <f t="shared" si="748"/>
        <v>20002.5</v>
      </c>
      <c r="AV233" s="4">
        <f>PARAMETRELER!$D$4</f>
        <v>150018.75</v>
      </c>
      <c r="AW233" s="4">
        <f t="shared" si="749"/>
        <v>2800.3500000000004</v>
      </c>
      <c r="AX233" s="4">
        <f t="shared" si="750"/>
        <v>200.02500000000001</v>
      </c>
      <c r="AY233" s="4">
        <f t="shared" si="751"/>
        <v>17002.125</v>
      </c>
      <c r="AZ233" s="4" cm="1">
        <f t="array" ref="AZ233">SUMPRODUCT(--(SUM(G233,AC233,AY233)&gt;PARAMETRELER!$D$21:$D$24), (SUM(G233,AC233,AY233)-PARAMETRELER!$D$21:$D$24), {0.15;0.05;0.07;0.08})-SUM($H$2,H233,AD233)</f>
        <v>2550.3187499999995</v>
      </c>
      <c r="BA233" s="4">
        <f>PARAMETRELER!$D$10</f>
        <v>2550.3187499999995</v>
      </c>
      <c r="BB233" s="4">
        <f t="shared" si="752"/>
        <v>51006.375</v>
      </c>
      <c r="BC233" s="4">
        <f t="shared" si="753"/>
        <v>34004.25</v>
      </c>
      <c r="BD233" s="4">
        <f t="shared" si="754"/>
        <v>20002.5</v>
      </c>
      <c r="BE233" s="4">
        <f>PARAMETRELER!$D$6</f>
        <v>20002.5</v>
      </c>
      <c r="BF233" s="4">
        <f t="shared" si="681"/>
        <v>0</v>
      </c>
      <c r="BG233" s="4">
        <f>IF(AU233&lt;=PARAMETRELER!$D$6,0,BF233*0.00759)</f>
        <v>0</v>
      </c>
      <c r="BH233" s="20">
        <f t="shared" si="755"/>
        <v>17002.125</v>
      </c>
      <c r="BI233" s="21">
        <f t="shared" si="756"/>
        <v>4100.5124999999998</v>
      </c>
      <c r="BJ233" s="21">
        <f t="shared" si="757"/>
        <v>400.05</v>
      </c>
      <c r="BK233" s="22">
        <f t="shared" si="758"/>
        <v>24503.0625</v>
      </c>
      <c r="BL233" s="44">
        <f t="shared" si="759"/>
        <v>1000.125</v>
      </c>
      <c r="BM233" s="45">
        <f t="shared" si="760"/>
        <v>23502.9375</v>
      </c>
      <c r="BO233" s="3">
        <v>231</v>
      </c>
      <c r="BP233" s="3" t="str">
        <f t="shared" si="761"/>
        <v xml:space="preserve"> AD SOYAD 231</v>
      </c>
      <c r="BQ233" s="4">
        <f t="shared" si="762"/>
        <v>20002.5</v>
      </c>
      <c r="BR233" s="4">
        <f>PARAMETRELER!$D$4</f>
        <v>150018.75</v>
      </c>
      <c r="BS233" s="4">
        <f t="shared" si="763"/>
        <v>2800.3500000000004</v>
      </c>
      <c r="BT233" s="4">
        <f t="shared" si="764"/>
        <v>200.02500000000001</v>
      </c>
      <c r="BU233" s="4">
        <f t="shared" si="765"/>
        <v>17002.125</v>
      </c>
      <c r="BV233" s="4" cm="1">
        <f t="array" ref="BV233">SUMPRODUCT(--(SUM(G233,AC233,AY233,BU233)&gt;PARAMETRELER!$D$21:$D$24), (SUM(G233,AC233,AY233,BU233)-PARAMETRELER!$D$21:$D$24), {0.15;0.05;0.07;0.08})-SUM($H$2,H233,AD233,AZ233)</f>
        <v>2550.3187500000004</v>
      </c>
      <c r="BW233" s="4">
        <f>PARAMETRELER!$D$11</f>
        <v>2550.3187500000004</v>
      </c>
      <c r="BX233" s="4">
        <f t="shared" si="766"/>
        <v>68008.5</v>
      </c>
      <c r="BY233" s="4">
        <f t="shared" si="767"/>
        <v>51006.375</v>
      </c>
      <c r="BZ233" s="4">
        <f t="shared" si="768"/>
        <v>20002.5</v>
      </c>
      <c r="CA233" s="4">
        <f>PARAMETRELER!$D$6</f>
        <v>20002.5</v>
      </c>
      <c r="CB233" s="4">
        <f t="shared" si="682"/>
        <v>0</v>
      </c>
      <c r="CC233" s="4">
        <f>IF(BQ233&lt;=PARAMETRELER!$D$6,0,CB233*0.00759)</f>
        <v>0</v>
      </c>
      <c r="CD233" s="20">
        <f t="shared" si="769"/>
        <v>17002.125</v>
      </c>
      <c r="CE233" s="21">
        <f t="shared" si="770"/>
        <v>4100.5124999999998</v>
      </c>
      <c r="CF233" s="21">
        <f t="shared" si="771"/>
        <v>400.05</v>
      </c>
      <c r="CG233" s="22">
        <f t="shared" si="772"/>
        <v>24503.0625</v>
      </c>
      <c r="CH233" s="44">
        <f t="shared" si="773"/>
        <v>1000.125</v>
      </c>
      <c r="CI233" s="45">
        <f t="shared" si="774"/>
        <v>23502.9375</v>
      </c>
      <c r="CK233" s="3">
        <v>231</v>
      </c>
      <c r="CL233" s="3" t="str">
        <f t="shared" si="775"/>
        <v xml:space="preserve"> AD SOYAD 231</v>
      </c>
      <c r="CM233" s="4">
        <f t="shared" si="776"/>
        <v>20002.5</v>
      </c>
      <c r="CN233" s="4">
        <f>PARAMETRELER!$D$4</f>
        <v>150018.75</v>
      </c>
      <c r="CO233" s="4">
        <f t="shared" si="777"/>
        <v>2800.3500000000004</v>
      </c>
      <c r="CP233" s="4">
        <f t="shared" si="778"/>
        <v>200.02500000000001</v>
      </c>
      <c r="CQ233" s="4">
        <f t="shared" si="779"/>
        <v>17002.125</v>
      </c>
      <c r="CR233" s="4" cm="1">
        <f t="array" ref="CR233">SUMPRODUCT(--(SUM(G233,AC233,AY233,BU233,CQ233)&gt;PARAMETRELER!$D$21:$D$24), (SUM(G233,AC233,AY233,BU233,CQ233)-PARAMETRELER!$D$21:$D$24), {0.15;0.05;0.07;0.08})-SUM($H$2,H233,AD233,AZ233,BV233)</f>
        <v>2550.3187500000004</v>
      </c>
      <c r="CS233" s="4">
        <f>PARAMETRELER!$D$12</f>
        <v>2550.3187500000004</v>
      </c>
      <c r="CT233" s="4">
        <f t="shared" si="780"/>
        <v>85010.625</v>
      </c>
      <c r="CU233" s="4">
        <f t="shared" si="781"/>
        <v>68008.5</v>
      </c>
      <c r="CV233" s="4">
        <f t="shared" si="782"/>
        <v>20002.5</v>
      </c>
      <c r="CW233" s="4">
        <f>PARAMETRELER!$D$6</f>
        <v>20002.5</v>
      </c>
      <c r="CX233" s="4">
        <f t="shared" si="683"/>
        <v>0</v>
      </c>
      <c r="CY233" s="4">
        <f>IF(CM233&lt;=PARAMETRELER!$D$6,0,CX233*0.00759)</f>
        <v>0</v>
      </c>
      <c r="CZ233" s="20">
        <f t="shared" si="783"/>
        <v>17002.125</v>
      </c>
      <c r="DA233" s="21">
        <f t="shared" si="784"/>
        <v>4100.5124999999998</v>
      </c>
      <c r="DB233" s="21">
        <f t="shared" si="785"/>
        <v>400.05</v>
      </c>
      <c r="DC233" s="22">
        <f t="shared" si="786"/>
        <v>24503.0625</v>
      </c>
      <c r="DD233" s="44">
        <f t="shared" si="787"/>
        <v>1000.125</v>
      </c>
      <c r="DE233" s="45">
        <f t="shared" si="788"/>
        <v>23502.9375</v>
      </c>
      <c r="DG233" s="3">
        <v>231</v>
      </c>
      <c r="DH233" s="3" t="str">
        <f t="shared" si="789"/>
        <v xml:space="preserve"> AD SOYAD 231</v>
      </c>
      <c r="DI233" s="4">
        <f t="shared" si="790"/>
        <v>20002.5</v>
      </c>
      <c r="DJ233" s="4">
        <f>PARAMETRELER!$D$4</f>
        <v>150018.75</v>
      </c>
      <c r="DK233" s="4">
        <f t="shared" si="791"/>
        <v>2800.3500000000004</v>
      </c>
      <c r="DL233" s="4">
        <f t="shared" si="792"/>
        <v>200.02500000000001</v>
      </c>
      <c r="DM233" s="4">
        <f t="shared" si="793"/>
        <v>17002.125</v>
      </c>
      <c r="DN233" s="4" cm="1">
        <f t="array" ref="DN233">SUMPRODUCT(--(SUM(G233,AC233,AY233,BU233,CQ233,DM233)&gt;PARAMETRELER!$D$21:$D$24), (SUM(G233,AC233,AY233,BU233,CQ233,DM233)-PARAMETRELER!$D$21:$D$24), {0.15;0.05;0.07;0.08})-SUM($H$2,H233,AD233,AZ233,BV233,CR233)</f>
        <v>2550.3187499999985</v>
      </c>
      <c r="DO233" s="4">
        <f>PARAMETRELER!$D$13</f>
        <v>2550.3187499999985</v>
      </c>
      <c r="DP233" s="4">
        <f t="shared" si="794"/>
        <v>102012.75</v>
      </c>
      <c r="DQ233" s="4">
        <f t="shared" si="795"/>
        <v>85010.625</v>
      </c>
      <c r="DR233" s="4">
        <f t="shared" si="796"/>
        <v>20002.5</v>
      </c>
      <c r="DS233" s="4">
        <f>PARAMETRELER!$D$6</f>
        <v>20002.5</v>
      </c>
      <c r="DT233" s="4">
        <f t="shared" si="684"/>
        <v>0</v>
      </c>
      <c r="DU233" s="4">
        <f>IF(DI233&lt;=PARAMETRELER!$D$6,0,DT233*0.00759)</f>
        <v>0</v>
      </c>
      <c r="DV233" s="20">
        <f t="shared" si="797"/>
        <v>17002.125</v>
      </c>
      <c r="DW233" s="21">
        <f t="shared" si="798"/>
        <v>4100.5124999999998</v>
      </c>
      <c r="DX233" s="21">
        <f t="shared" si="799"/>
        <v>400.05</v>
      </c>
      <c r="DY233" s="22">
        <f t="shared" si="800"/>
        <v>24503.0625</v>
      </c>
      <c r="DZ233" s="44">
        <f t="shared" si="801"/>
        <v>1000.125</v>
      </c>
      <c r="EA233" s="45">
        <f t="shared" si="802"/>
        <v>23502.9375</v>
      </c>
      <c r="EC233" s="3">
        <v>231</v>
      </c>
      <c r="ED233" s="3" t="str">
        <f t="shared" si="803"/>
        <v xml:space="preserve"> AD SOYAD 231</v>
      </c>
      <c r="EE233" s="4">
        <f t="shared" si="685"/>
        <v>20002.5</v>
      </c>
      <c r="EF233" s="4">
        <f>PARAMETRELER!$D$4</f>
        <v>150018.75</v>
      </c>
      <c r="EG233" s="4">
        <f t="shared" si="686"/>
        <v>2800.3500000000004</v>
      </c>
      <c r="EH233" s="4">
        <f t="shared" si="687"/>
        <v>200.02500000000001</v>
      </c>
      <c r="EI233" s="4">
        <f t="shared" si="688"/>
        <v>17002.125</v>
      </c>
      <c r="EJ233" s="4" cm="1">
        <f t="array" ref="EJ233">SUMPRODUCT(--(SUM(G233,AC233,AY233,BU233,CQ233,DM233,EI233)&gt;PARAMETRELER!$D$21:$D$24), (SUM(G233,AC233,AY233,BU233,CQ233,DM233,EI233)-PARAMETRELER!$D$21:$D$24), {0.15;0.05;0.07;0.08})-SUM($H$2,H233,AD233,AZ233,BV233,CR233,DN233)</f>
        <v>3001.0625000000036</v>
      </c>
      <c r="EK233" s="4">
        <f>PARAMETRELER!$D$14</f>
        <v>3001.0625000000036</v>
      </c>
      <c r="EL233" s="4">
        <f t="shared" si="689"/>
        <v>119014.875</v>
      </c>
      <c r="EM233" s="4">
        <f t="shared" si="690"/>
        <v>102012.75</v>
      </c>
      <c r="EN233" s="4">
        <f t="shared" si="691"/>
        <v>20002.5</v>
      </c>
      <c r="EO233" s="4">
        <f>PARAMETRELER!$D$6</f>
        <v>20002.5</v>
      </c>
      <c r="EP233" s="4">
        <f t="shared" si="692"/>
        <v>0</v>
      </c>
      <c r="EQ233" s="4">
        <f>IF(EE233&lt;=PARAMETRELER!$D$6,0,EP233*0.00759)</f>
        <v>0</v>
      </c>
      <c r="ER233" s="20">
        <f t="shared" si="804"/>
        <v>17002.125</v>
      </c>
      <c r="ES233" s="21">
        <f t="shared" si="805"/>
        <v>4100.5124999999998</v>
      </c>
      <c r="ET233" s="21">
        <f t="shared" si="806"/>
        <v>400.05</v>
      </c>
      <c r="EU233" s="22">
        <f t="shared" si="807"/>
        <v>24503.0625</v>
      </c>
      <c r="EV233" s="44">
        <f t="shared" si="808"/>
        <v>1000.125</v>
      </c>
      <c r="EW233" s="45">
        <f t="shared" si="809"/>
        <v>23502.9375</v>
      </c>
      <c r="EY233" s="3">
        <v>231</v>
      </c>
      <c r="EZ233" s="3" t="str">
        <f t="shared" si="810"/>
        <v xml:space="preserve"> AD SOYAD 231</v>
      </c>
      <c r="FA233" s="4">
        <f t="shared" si="693"/>
        <v>20002.5</v>
      </c>
      <c r="FB233" s="4">
        <f>PARAMETRELER!$D$4</f>
        <v>150018.75</v>
      </c>
      <c r="FC233" s="4">
        <f t="shared" si="694"/>
        <v>2800.3500000000004</v>
      </c>
      <c r="FD233" s="4">
        <f t="shared" si="695"/>
        <v>200.02500000000001</v>
      </c>
      <c r="FE233" s="4">
        <f t="shared" si="696"/>
        <v>17002.125</v>
      </c>
      <c r="FF233" s="4" cm="1">
        <f t="array" ref="FF233">SUMPRODUCT(--(SUM(G233,AC233,AY233,BU233,CQ233,DM233,EI233,FE233)&gt;PARAMETRELER!$D$21:$D$24), (SUM(G233,AC233,AY233,BU233,CQ233,DM233,EI233,FE233)-PARAMETRELER!$D$21:$D$24), {0.15;0.05;0.07;0.08})-SUM($H$2,H233,AD233,AZ233,BV233,CR233,DN233,EJ233)</f>
        <v>3400.4249999999956</v>
      </c>
      <c r="FG233" s="4">
        <f>PARAMETRELER!$D$15</f>
        <v>3400.4249999999956</v>
      </c>
      <c r="FH233" s="4">
        <f t="shared" si="697"/>
        <v>136017</v>
      </c>
      <c r="FI233" s="4">
        <f t="shared" si="698"/>
        <v>119014.875</v>
      </c>
      <c r="FJ233" s="4">
        <f t="shared" si="699"/>
        <v>20002.5</v>
      </c>
      <c r="FK233" s="4">
        <f>PARAMETRELER!$D$6</f>
        <v>20002.5</v>
      </c>
      <c r="FL233" s="4">
        <f t="shared" si="700"/>
        <v>0</v>
      </c>
      <c r="FM233" s="4">
        <f>IF(FA233&lt;=PARAMETRELER!$D$6,0,FL233*0.00759)</f>
        <v>0</v>
      </c>
      <c r="FN233" s="20">
        <f t="shared" si="811"/>
        <v>17002.125</v>
      </c>
      <c r="FO233" s="21">
        <f t="shared" si="812"/>
        <v>4100.5124999999998</v>
      </c>
      <c r="FP233" s="21">
        <f t="shared" si="813"/>
        <v>400.05</v>
      </c>
      <c r="FQ233" s="22">
        <f t="shared" si="814"/>
        <v>24503.0625</v>
      </c>
      <c r="FR233" s="44">
        <f t="shared" si="815"/>
        <v>1000.125</v>
      </c>
      <c r="FS233" s="45">
        <f t="shared" si="816"/>
        <v>23502.9375</v>
      </c>
      <c r="FU233" s="3">
        <v>231</v>
      </c>
      <c r="FV233" s="3" t="str">
        <f t="shared" si="817"/>
        <v xml:space="preserve"> AD SOYAD 231</v>
      </c>
      <c r="FW233" s="4">
        <f t="shared" si="701"/>
        <v>20002.5</v>
      </c>
      <c r="FX233" s="4">
        <f>PARAMETRELER!$D$4</f>
        <v>150018.75</v>
      </c>
      <c r="FY233" s="4">
        <f t="shared" si="702"/>
        <v>2800.3500000000004</v>
      </c>
      <c r="FZ233" s="4">
        <f t="shared" si="703"/>
        <v>200.02500000000001</v>
      </c>
      <c r="GA233" s="4">
        <f t="shared" si="704"/>
        <v>17002.125</v>
      </c>
      <c r="GB233" s="4" cm="1">
        <f t="array" ref="GB233">SUMPRODUCT(--(SUM(G233,AC233,AY233,BU233,CQ233,DM233,EI233,FE233,GA233)&gt;PARAMETRELER!$D$21:$D$24), (SUM(G233,AC233,AY233,BU233,CQ233,DM233,EI233,FE233,GA233)-PARAMETRELER!$D$21:$D$24), {0.15;0.05;0.07;0.08})-SUM($H$2,H233,AD233,AZ233,BV233,CR233,DN233,EJ233,FF233)</f>
        <v>3400.4249999999993</v>
      </c>
      <c r="GC233" s="4">
        <f>PARAMETRELER!$D$16</f>
        <v>3400.4249999999993</v>
      </c>
      <c r="GD233" s="4">
        <f t="shared" si="705"/>
        <v>153019.125</v>
      </c>
      <c r="GE233" s="4">
        <f t="shared" si="706"/>
        <v>136017</v>
      </c>
      <c r="GF233" s="4">
        <f t="shared" si="707"/>
        <v>20002.5</v>
      </c>
      <c r="GG233" s="4">
        <f>PARAMETRELER!$D$6</f>
        <v>20002.5</v>
      </c>
      <c r="GH233" s="4">
        <f t="shared" si="708"/>
        <v>0</v>
      </c>
      <c r="GI233" s="4">
        <f>IF(FW233&lt;=PARAMETRELER!$D$6,0,GH233*0.00759)</f>
        <v>0</v>
      </c>
      <c r="GJ233" s="20">
        <f t="shared" si="818"/>
        <v>17002.125</v>
      </c>
      <c r="GK233" s="21">
        <f t="shared" si="819"/>
        <v>4100.5124999999998</v>
      </c>
      <c r="GL233" s="21">
        <f t="shared" si="820"/>
        <v>400.05</v>
      </c>
      <c r="GM233" s="22">
        <f t="shared" si="821"/>
        <v>24503.0625</v>
      </c>
      <c r="GN233" s="44">
        <f t="shared" si="822"/>
        <v>1000.125</v>
      </c>
      <c r="GO233" s="45">
        <f t="shared" si="823"/>
        <v>23502.9375</v>
      </c>
      <c r="GQ233" s="3">
        <v>231</v>
      </c>
      <c r="GR233" s="3" t="str">
        <f t="shared" si="824"/>
        <v xml:space="preserve"> AD SOYAD 231</v>
      </c>
      <c r="GS233" s="4">
        <f t="shared" si="709"/>
        <v>20002.5</v>
      </c>
      <c r="GT233" s="4">
        <f>PARAMETRELER!$D$4</f>
        <v>150018.75</v>
      </c>
      <c r="GU233" s="4">
        <f t="shared" si="710"/>
        <v>2800.3500000000004</v>
      </c>
      <c r="GV233" s="4">
        <f t="shared" si="711"/>
        <v>200.02500000000001</v>
      </c>
      <c r="GW233" s="4">
        <f t="shared" si="712"/>
        <v>17002.125</v>
      </c>
      <c r="GX233" s="4" cm="1">
        <f t="array" ref="GX233">SUMPRODUCT(--(SUM(G233,AC233,AY233,BU233,CQ233,DM233,EI233,FE233,GA233,GW233)&gt;PARAMETRELER!$D$21:$D$24), (SUM(G233,AC233,AY233,BU233,CQ233,DM233,EI233,FE233,GA233,GW233)-PARAMETRELER!$D$21:$D$24), {0.15;0.05;0.07;0.08})-SUM($H$2,H233,AD233,AZ233,BV233,CR233,DN233,EJ233,FF233,GB233)</f>
        <v>3400.4250000000029</v>
      </c>
      <c r="GY233" s="4">
        <f>PARAMETRELER!$D$17</f>
        <v>3400.4250000000029</v>
      </c>
      <c r="GZ233" s="4">
        <f t="shared" si="713"/>
        <v>170021.25</v>
      </c>
      <c r="HA233" s="4">
        <f t="shared" si="714"/>
        <v>153019.125</v>
      </c>
      <c r="HB233" s="4">
        <f t="shared" si="715"/>
        <v>20002.5</v>
      </c>
      <c r="HC233" s="4">
        <f>PARAMETRELER!$D$6</f>
        <v>20002.5</v>
      </c>
      <c r="HD233" s="4">
        <f t="shared" si="716"/>
        <v>0</v>
      </c>
      <c r="HE233" s="4">
        <f>IF(GS233&lt;=PARAMETRELER!$D$6,0,HD233*0.00759)</f>
        <v>0</v>
      </c>
      <c r="HF233" s="20">
        <f t="shared" si="825"/>
        <v>17002.125</v>
      </c>
      <c r="HG233" s="21">
        <f t="shared" si="826"/>
        <v>4100.5124999999998</v>
      </c>
      <c r="HH233" s="21">
        <f t="shared" si="827"/>
        <v>400.05</v>
      </c>
      <c r="HI233" s="22">
        <f t="shared" si="828"/>
        <v>24503.0625</v>
      </c>
      <c r="HJ233" s="44">
        <f t="shared" si="829"/>
        <v>1000.125</v>
      </c>
      <c r="HK233" s="45">
        <f t="shared" si="830"/>
        <v>23502.9375</v>
      </c>
      <c r="HM233" s="3">
        <v>231</v>
      </c>
      <c r="HN233" s="3" t="str">
        <f t="shared" si="831"/>
        <v xml:space="preserve"> AD SOYAD 231</v>
      </c>
      <c r="HO233" s="4">
        <f t="shared" si="717"/>
        <v>20002.5</v>
      </c>
      <c r="HP233" s="4">
        <f>PARAMETRELER!$D$4</f>
        <v>150018.75</v>
      </c>
      <c r="HQ233" s="4">
        <f t="shared" si="718"/>
        <v>2800.3500000000004</v>
      </c>
      <c r="HR233" s="4">
        <f t="shared" si="719"/>
        <v>200.02500000000001</v>
      </c>
      <c r="HS233" s="4">
        <f t="shared" si="720"/>
        <v>17002.125</v>
      </c>
      <c r="HT233" s="4" cm="1">
        <f t="array" ref="HT233">SUMPRODUCT(--(SUM(G233,AC233,AY233,BU233,CQ233,DM233,EI233,FE233,GA233,GW233,HS233)&gt;PARAMETRELER!$D$21:$D$24), (SUM(G233,AC233,AY233,BU233,CQ233,DM233,EI233,FE233,GA233,GW233,HS233)-PARAMETRELER!$D$21:$D$24), {0.15;0.05;0.07;0.08})-SUM($H$2,H233,AD233,AZ233,BV233,CR233,DN233,EJ233,FF233,GB233,GX233)</f>
        <v>3400.4249999999993</v>
      </c>
      <c r="HU233" s="4">
        <f>PARAMETRELER!$D$18</f>
        <v>3400.4249999999993</v>
      </c>
      <c r="HV233" s="4">
        <f t="shared" si="721"/>
        <v>187023.375</v>
      </c>
      <c r="HW233" s="4">
        <f t="shared" si="722"/>
        <v>170021.25</v>
      </c>
      <c r="HX233" s="4">
        <f t="shared" si="723"/>
        <v>20002.5</v>
      </c>
      <c r="HY233" s="4">
        <f>PARAMETRELER!$D$6</f>
        <v>20002.5</v>
      </c>
      <c r="HZ233" s="4">
        <f t="shared" si="724"/>
        <v>0</v>
      </c>
      <c r="IA233" s="4">
        <f>IF(HO233&lt;=PARAMETRELER!$D$6,0,HZ233*0.00759)</f>
        <v>0</v>
      </c>
      <c r="IB233" s="20">
        <f t="shared" si="832"/>
        <v>17002.125</v>
      </c>
      <c r="IC233" s="21">
        <f t="shared" si="833"/>
        <v>4100.5124999999998</v>
      </c>
      <c r="ID233" s="21">
        <f t="shared" si="834"/>
        <v>400.05</v>
      </c>
      <c r="IE233" s="22">
        <f t="shared" si="835"/>
        <v>24503.0625</v>
      </c>
      <c r="IF233" s="44">
        <f t="shared" si="836"/>
        <v>1000.125</v>
      </c>
      <c r="IG233" s="45">
        <f t="shared" si="837"/>
        <v>23502.9375</v>
      </c>
      <c r="II233" s="3">
        <v>231</v>
      </c>
      <c r="IJ233" s="3" t="str">
        <f t="shared" si="838"/>
        <v xml:space="preserve"> AD SOYAD 231</v>
      </c>
      <c r="IK233" s="4">
        <f t="shared" si="725"/>
        <v>20002.5</v>
      </c>
      <c r="IL233" s="4">
        <f>PARAMETRELER!$D$4</f>
        <v>150018.75</v>
      </c>
      <c r="IM233" s="4">
        <f t="shared" si="726"/>
        <v>2800.3500000000004</v>
      </c>
      <c r="IN233" s="4">
        <f t="shared" si="727"/>
        <v>200.02500000000001</v>
      </c>
      <c r="IO233" s="4">
        <f t="shared" si="728"/>
        <v>17002.125</v>
      </c>
      <c r="IP233" s="4" cm="1">
        <f t="array" ref="IP233">SUMPRODUCT(--(SUM(G233,AC233,AY233,BU233,CQ233,DM233,EI233,FE233,GA233,GW233,HS233,IO233)&gt;PARAMETRELER!$D$21:$D$24), (SUM(G233,AC233,AY233,BU233,CQ233,DM233,EI233,FE233,GA233,GW233,HS233,IO233)-PARAMETRELER!$D$21:$D$24), {0.15;0.05;0.07;0.08})-SUM($H$2,H233,AD233,AZ233,BV233,CR233,DN233,EJ233,FF233,GB233,GX233,HT233)</f>
        <v>3400.4249999999993</v>
      </c>
      <c r="IQ233" s="4">
        <f>PARAMETRELER!$D$19</f>
        <v>3400.4249999999993</v>
      </c>
      <c r="IR233" s="4">
        <f t="shared" si="729"/>
        <v>204025.5</v>
      </c>
      <c r="IS233" s="4">
        <f t="shared" si="730"/>
        <v>187023.375</v>
      </c>
      <c r="IT233" s="4">
        <f t="shared" si="731"/>
        <v>20002.5</v>
      </c>
      <c r="IU233" s="4">
        <f>PARAMETRELER!$D$6</f>
        <v>20002.5</v>
      </c>
      <c r="IV233" s="4">
        <f t="shared" si="732"/>
        <v>0</v>
      </c>
      <c r="IW233" s="4">
        <f>IF(IK233&lt;=PARAMETRELER!$D$6,0,IV233*0.00759)</f>
        <v>0</v>
      </c>
      <c r="IX233" s="20">
        <f t="shared" si="839"/>
        <v>17002.125</v>
      </c>
      <c r="IY233" s="21">
        <f t="shared" si="840"/>
        <v>4100.5124999999998</v>
      </c>
      <c r="IZ233" s="21">
        <f t="shared" si="841"/>
        <v>400.05</v>
      </c>
      <c r="JA233" s="22">
        <f t="shared" si="842"/>
        <v>24503.0625</v>
      </c>
      <c r="JB233" s="44">
        <f t="shared" si="843"/>
        <v>1000.125</v>
      </c>
      <c r="JC233" s="45">
        <f t="shared" si="844"/>
        <v>23502.9375</v>
      </c>
    </row>
    <row r="234" spans="1:263" ht="15.6" x14ac:dyDescent="0.3">
      <c r="A234" s="2">
        <v>232</v>
      </c>
      <c r="B234" s="2" t="str">
        <f>'YILLIK MALİYET RAPORU'!B234</f>
        <v xml:space="preserve"> AD SOYAD 232</v>
      </c>
      <c r="C234" s="7">
        <f>'YILLIK MALİYET RAPORU'!C234</f>
        <v>20002.5</v>
      </c>
      <c r="D234" s="11">
        <f>PARAMETRELER!$D$4</f>
        <v>150018.75</v>
      </c>
      <c r="E234" s="7">
        <f t="shared" si="668"/>
        <v>2800.3500000000004</v>
      </c>
      <c r="F234" s="7">
        <f t="shared" si="669"/>
        <v>200.02500000000001</v>
      </c>
      <c r="G234" s="7">
        <f t="shared" si="670"/>
        <v>17002.125</v>
      </c>
      <c r="H234" s="7" cm="1">
        <f t="array" ref="H234">SUMPRODUCT(--(SUM(G234:G234)&gt;PARAMETRELER!$D$21:$D$24), (SUM(G234:G234)-PARAMETRELER!$D$21:$D$24), {0.15;0.05;0.07;0.08})-SUM($H$2:$H$2)</f>
        <v>2550.3187499999999</v>
      </c>
      <c r="I234" s="7">
        <f>PARAMETRELER!$D$8</f>
        <v>2550.3187499999999</v>
      </c>
      <c r="J234" s="7">
        <f t="shared" si="733"/>
        <v>17002.125</v>
      </c>
      <c r="K234" s="7">
        <v>0</v>
      </c>
      <c r="L234" s="7">
        <f t="shared" si="671"/>
        <v>20002.5</v>
      </c>
      <c r="M234" s="5">
        <f>PARAMETRELER!$D$6</f>
        <v>20002.5</v>
      </c>
      <c r="N234" s="7">
        <f t="shared" si="679"/>
        <v>0</v>
      </c>
      <c r="O234" s="7">
        <f>IF(C234&lt;=PARAMETRELER!$D$6,0,N234*0.00759)</f>
        <v>0</v>
      </c>
      <c r="P234" s="20">
        <f t="shared" si="672"/>
        <v>17002.125</v>
      </c>
      <c r="Q234" s="21">
        <f t="shared" si="673"/>
        <v>4100.5124999999998</v>
      </c>
      <c r="R234" s="21">
        <f t="shared" si="674"/>
        <v>400.05</v>
      </c>
      <c r="S234" s="20">
        <f t="shared" si="675"/>
        <v>24503.0625</v>
      </c>
      <c r="T234" s="44">
        <f t="shared" si="676"/>
        <v>1000.125</v>
      </c>
      <c r="U234" s="45">
        <f t="shared" si="734"/>
        <v>23502.9375</v>
      </c>
      <c r="W234" s="2">
        <v>232</v>
      </c>
      <c r="X234" s="2" t="str">
        <f t="shared" si="677"/>
        <v xml:space="preserve"> AD SOYAD 232</v>
      </c>
      <c r="Y234" s="7">
        <f t="shared" si="678"/>
        <v>20002.5</v>
      </c>
      <c r="Z234" s="11">
        <f>PARAMETRELER!$D$4</f>
        <v>150018.75</v>
      </c>
      <c r="AA234" s="7">
        <f t="shared" si="735"/>
        <v>2800.3500000000004</v>
      </c>
      <c r="AB234" s="7">
        <f t="shared" si="736"/>
        <v>200.02500000000001</v>
      </c>
      <c r="AC234" s="7">
        <f t="shared" si="737"/>
        <v>17002.125</v>
      </c>
      <c r="AD234" s="7" cm="1">
        <f t="array" ref="AD234">SUMPRODUCT(--(SUM(G234,AC234)&gt;PARAMETRELER!$D$21:$D$24), (SUM(G234,AC234)-PARAMETRELER!$D$21:$D$24), {0.15;0.05;0.07;0.08})-SUM($H$2,H234)</f>
        <v>2550.3187499999999</v>
      </c>
      <c r="AE234" s="7">
        <f>PARAMETRELER!$D$9</f>
        <v>2550.3187499999999</v>
      </c>
      <c r="AF234" s="7">
        <f t="shared" si="738"/>
        <v>34004.25</v>
      </c>
      <c r="AG234" s="7">
        <f t="shared" si="739"/>
        <v>17002.125</v>
      </c>
      <c r="AH234" s="7">
        <f t="shared" si="740"/>
        <v>20002.5</v>
      </c>
      <c r="AI234" s="5">
        <f>PARAMETRELER!$D$6</f>
        <v>20002.5</v>
      </c>
      <c r="AJ234" s="7">
        <f t="shared" si="680"/>
        <v>0</v>
      </c>
      <c r="AK234" s="7">
        <f>IF(Y234&lt;=PARAMETRELER!$D$6,0,AJ234*0.00759)</f>
        <v>0</v>
      </c>
      <c r="AL234" s="20">
        <f t="shared" si="741"/>
        <v>17002.125</v>
      </c>
      <c r="AM234" s="21">
        <f t="shared" si="742"/>
        <v>4100.5124999999998</v>
      </c>
      <c r="AN234" s="21">
        <f t="shared" si="743"/>
        <v>400.05</v>
      </c>
      <c r="AO234" s="20">
        <f t="shared" si="744"/>
        <v>24503.0625</v>
      </c>
      <c r="AP234" s="44">
        <f t="shared" si="745"/>
        <v>1000.125</v>
      </c>
      <c r="AQ234" s="45">
        <f t="shared" si="746"/>
        <v>23502.9375</v>
      </c>
      <c r="AS234" s="2">
        <v>232</v>
      </c>
      <c r="AT234" s="2" t="str">
        <f t="shared" si="747"/>
        <v xml:space="preserve"> AD SOYAD 232</v>
      </c>
      <c r="AU234" s="7">
        <f t="shared" si="748"/>
        <v>20002.5</v>
      </c>
      <c r="AV234" s="11">
        <f>PARAMETRELER!$D$4</f>
        <v>150018.75</v>
      </c>
      <c r="AW234" s="7">
        <f t="shared" si="749"/>
        <v>2800.3500000000004</v>
      </c>
      <c r="AX234" s="7">
        <f t="shared" si="750"/>
        <v>200.02500000000001</v>
      </c>
      <c r="AY234" s="7">
        <f t="shared" si="751"/>
        <v>17002.125</v>
      </c>
      <c r="AZ234" s="7" cm="1">
        <f t="array" ref="AZ234">SUMPRODUCT(--(SUM(G234,AC234,AY234)&gt;PARAMETRELER!$D$21:$D$24), (SUM(G234,AC234,AY234)-PARAMETRELER!$D$21:$D$24), {0.15;0.05;0.07;0.08})-SUM($H$2,H234,AD234)</f>
        <v>2550.3187499999995</v>
      </c>
      <c r="BA234" s="7">
        <f>PARAMETRELER!$D$10</f>
        <v>2550.3187499999995</v>
      </c>
      <c r="BB234" s="7">
        <f t="shared" si="752"/>
        <v>51006.375</v>
      </c>
      <c r="BC234" s="7">
        <f t="shared" si="753"/>
        <v>34004.25</v>
      </c>
      <c r="BD234" s="7">
        <f t="shared" si="754"/>
        <v>20002.5</v>
      </c>
      <c r="BE234" s="5">
        <f>PARAMETRELER!$D$6</f>
        <v>20002.5</v>
      </c>
      <c r="BF234" s="7">
        <f t="shared" si="681"/>
        <v>0</v>
      </c>
      <c r="BG234" s="7">
        <f>IF(AU234&lt;=PARAMETRELER!$D$6,0,BF234*0.00759)</f>
        <v>0</v>
      </c>
      <c r="BH234" s="20">
        <f t="shared" si="755"/>
        <v>17002.125</v>
      </c>
      <c r="BI234" s="21">
        <f t="shared" si="756"/>
        <v>4100.5124999999998</v>
      </c>
      <c r="BJ234" s="21">
        <f t="shared" si="757"/>
        <v>400.05</v>
      </c>
      <c r="BK234" s="20">
        <f t="shared" si="758"/>
        <v>24503.0625</v>
      </c>
      <c r="BL234" s="44">
        <f t="shared" si="759"/>
        <v>1000.125</v>
      </c>
      <c r="BM234" s="45">
        <f t="shared" si="760"/>
        <v>23502.9375</v>
      </c>
      <c r="BO234" s="2">
        <v>232</v>
      </c>
      <c r="BP234" s="2" t="str">
        <f t="shared" si="761"/>
        <v xml:space="preserve"> AD SOYAD 232</v>
      </c>
      <c r="BQ234" s="7">
        <f t="shared" si="762"/>
        <v>20002.5</v>
      </c>
      <c r="BR234" s="11">
        <f>PARAMETRELER!$D$4</f>
        <v>150018.75</v>
      </c>
      <c r="BS234" s="7">
        <f t="shared" si="763"/>
        <v>2800.3500000000004</v>
      </c>
      <c r="BT234" s="7">
        <f t="shared" si="764"/>
        <v>200.02500000000001</v>
      </c>
      <c r="BU234" s="7">
        <f t="shared" si="765"/>
        <v>17002.125</v>
      </c>
      <c r="BV234" s="7" cm="1">
        <f t="array" ref="BV234">SUMPRODUCT(--(SUM(G234,AC234,AY234,BU234)&gt;PARAMETRELER!$D$21:$D$24), (SUM(G234,AC234,AY234,BU234)-PARAMETRELER!$D$21:$D$24), {0.15;0.05;0.07;0.08})-SUM($H$2,H234,AD234,AZ234)</f>
        <v>2550.3187500000004</v>
      </c>
      <c r="BW234" s="7">
        <f>PARAMETRELER!$D$11</f>
        <v>2550.3187500000004</v>
      </c>
      <c r="BX234" s="7">
        <f t="shared" si="766"/>
        <v>68008.5</v>
      </c>
      <c r="BY234" s="7">
        <f t="shared" si="767"/>
        <v>51006.375</v>
      </c>
      <c r="BZ234" s="7">
        <f t="shared" si="768"/>
        <v>20002.5</v>
      </c>
      <c r="CA234" s="5">
        <f>PARAMETRELER!$D$6</f>
        <v>20002.5</v>
      </c>
      <c r="CB234" s="7">
        <f t="shared" si="682"/>
        <v>0</v>
      </c>
      <c r="CC234" s="7">
        <f>IF(BQ234&lt;=PARAMETRELER!$D$6,0,CB234*0.00759)</f>
        <v>0</v>
      </c>
      <c r="CD234" s="20">
        <f t="shared" si="769"/>
        <v>17002.125</v>
      </c>
      <c r="CE234" s="21">
        <f t="shared" si="770"/>
        <v>4100.5124999999998</v>
      </c>
      <c r="CF234" s="21">
        <f t="shared" si="771"/>
        <v>400.05</v>
      </c>
      <c r="CG234" s="20">
        <f t="shared" si="772"/>
        <v>24503.0625</v>
      </c>
      <c r="CH234" s="44">
        <f t="shared" si="773"/>
        <v>1000.125</v>
      </c>
      <c r="CI234" s="45">
        <f t="shared" si="774"/>
        <v>23502.9375</v>
      </c>
      <c r="CK234" s="2">
        <v>232</v>
      </c>
      <c r="CL234" s="2" t="str">
        <f t="shared" si="775"/>
        <v xml:space="preserve"> AD SOYAD 232</v>
      </c>
      <c r="CM234" s="7">
        <f t="shared" si="776"/>
        <v>20002.5</v>
      </c>
      <c r="CN234" s="11">
        <f>PARAMETRELER!$D$4</f>
        <v>150018.75</v>
      </c>
      <c r="CO234" s="7">
        <f t="shared" si="777"/>
        <v>2800.3500000000004</v>
      </c>
      <c r="CP234" s="7">
        <f t="shared" si="778"/>
        <v>200.02500000000001</v>
      </c>
      <c r="CQ234" s="7">
        <f t="shared" si="779"/>
        <v>17002.125</v>
      </c>
      <c r="CR234" s="7" cm="1">
        <f t="array" ref="CR234">SUMPRODUCT(--(SUM(G234,AC234,AY234,BU234,CQ234)&gt;PARAMETRELER!$D$21:$D$24), (SUM(G234,AC234,AY234,BU234,CQ234)-PARAMETRELER!$D$21:$D$24), {0.15;0.05;0.07;0.08})-SUM($H$2,H234,AD234,AZ234,BV234)</f>
        <v>2550.3187500000004</v>
      </c>
      <c r="CS234" s="7">
        <f>PARAMETRELER!$D$12</f>
        <v>2550.3187500000004</v>
      </c>
      <c r="CT234" s="7">
        <f t="shared" si="780"/>
        <v>85010.625</v>
      </c>
      <c r="CU234" s="7">
        <f t="shared" si="781"/>
        <v>68008.5</v>
      </c>
      <c r="CV234" s="7">
        <f t="shared" si="782"/>
        <v>20002.5</v>
      </c>
      <c r="CW234" s="5">
        <f>PARAMETRELER!$D$6</f>
        <v>20002.5</v>
      </c>
      <c r="CX234" s="7">
        <f t="shared" si="683"/>
        <v>0</v>
      </c>
      <c r="CY234" s="7">
        <f>IF(CM234&lt;=PARAMETRELER!$D$6,0,CX234*0.00759)</f>
        <v>0</v>
      </c>
      <c r="CZ234" s="20">
        <f t="shared" si="783"/>
        <v>17002.125</v>
      </c>
      <c r="DA234" s="21">
        <f t="shared" si="784"/>
        <v>4100.5124999999998</v>
      </c>
      <c r="DB234" s="21">
        <f t="shared" si="785"/>
        <v>400.05</v>
      </c>
      <c r="DC234" s="20">
        <f t="shared" si="786"/>
        <v>24503.0625</v>
      </c>
      <c r="DD234" s="44">
        <f t="shared" si="787"/>
        <v>1000.125</v>
      </c>
      <c r="DE234" s="45">
        <f t="shared" si="788"/>
        <v>23502.9375</v>
      </c>
      <c r="DG234" s="2">
        <v>232</v>
      </c>
      <c r="DH234" s="2" t="str">
        <f t="shared" si="789"/>
        <v xml:space="preserve"> AD SOYAD 232</v>
      </c>
      <c r="DI234" s="7">
        <f t="shared" si="790"/>
        <v>20002.5</v>
      </c>
      <c r="DJ234" s="11">
        <f>PARAMETRELER!$D$4</f>
        <v>150018.75</v>
      </c>
      <c r="DK234" s="7">
        <f t="shared" si="791"/>
        <v>2800.3500000000004</v>
      </c>
      <c r="DL234" s="7">
        <f t="shared" si="792"/>
        <v>200.02500000000001</v>
      </c>
      <c r="DM234" s="7">
        <f t="shared" si="793"/>
        <v>17002.125</v>
      </c>
      <c r="DN234" s="7" cm="1">
        <f t="array" ref="DN234">SUMPRODUCT(--(SUM(G234,AC234,AY234,BU234,CQ234,DM234)&gt;PARAMETRELER!$D$21:$D$24), (SUM(G234,AC234,AY234,BU234,CQ234,DM234)-PARAMETRELER!$D$21:$D$24), {0.15;0.05;0.07;0.08})-SUM($H$2,H234,AD234,AZ234,BV234,CR234)</f>
        <v>2550.3187499999985</v>
      </c>
      <c r="DO234" s="7">
        <f>PARAMETRELER!$D$13</f>
        <v>2550.3187499999985</v>
      </c>
      <c r="DP234" s="7">
        <f t="shared" si="794"/>
        <v>102012.75</v>
      </c>
      <c r="DQ234" s="7">
        <f t="shared" si="795"/>
        <v>85010.625</v>
      </c>
      <c r="DR234" s="7">
        <f t="shared" si="796"/>
        <v>20002.5</v>
      </c>
      <c r="DS234" s="5">
        <f>PARAMETRELER!$D$6</f>
        <v>20002.5</v>
      </c>
      <c r="DT234" s="7">
        <f t="shared" si="684"/>
        <v>0</v>
      </c>
      <c r="DU234" s="7">
        <f>IF(DI234&lt;=PARAMETRELER!$D$6,0,DT234*0.00759)</f>
        <v>0</v>
      </c>
      <c r="DV234" s="20">
        <f t="shared" si="797"/>
        <v>17002.125</v>
      </c>
      <c r="DW234" s="21">
        <f t="shared" si="798"/>
        <v>4100.5124999999998</v>
      </c>
      <c r="DX234" s="21">
        <f t="shared" si="799"/>
        <v>400.05</v>
      </c>
      <c r="DY234" s="20">
        <f t="shared" si="800"/>
        <v>24503.0625</v>
      </c>
      <c r="DZ234" s="44">
        <f t="shared" si="801"/>
        <v>1000.125</v>
      </c>
      <c r="EA234" s="45">
        <f t="shared" si="802"/>
        <v>23502.9375</v>
      </c>
      <c r="EC234" s="2">
        <v>232</v>
      </c>
      <c r="ED234" s="2" t="str">
        <f t="shared" si="803"/>
        <v xml:space="preserve"> AD SOYAD 232</v>
      </c>
      <c r="EE234" s="7">
        <f t="shared" si="685"/>
        <v>20002.5</v>
      </c>
      <c r="EF234" s="11">
        <f>PARAMETRELER!$D$4</f>
        <v>150018.75</v>
      </c>
      <c r="EG234" s="7">
        <f t="shared" si="686"/>
        <v>2800.3500000000004</v>
      </c>
      <c r="EH234" s="7">
        <f t="shared" si="687"/>
        <v>200.02500000000001</v>
      </c>
      <c r="EI234" s="7">
        <f t="shared" si="688"/>
        <v>17002.125</v>
      </c>
      <c r="EJ234" s="7" cm="1">
        <f t="array" ref="EJ234">SUMPRODUCT(--(SUM(G234,AC234,AY234,BU234,CQ234,DM234,EI234)&gt;PARAMETRELER!$D$21:$D$24), (SUM(G234,AC234,AY234,BU234,CQ234,DM234,EI234)-PARAMETRELER!$D$21:$D$24), {0.15;0.05;0.07;0.08})-SUM($H$2,H234,AD234,AZ234,BV234,CR234,DN234)</f>
        <v>3001.0625000000036</v>
      </c>
      <c r="EK234" s="7">
        <f>PARAMETRELER!$D$14</f>
        <v>3001.0625000000036</v>
      </c>
      <c r="EL234" s="7">
        <f t="shared" si="689"/>
        <v>119014.875</v>
      </c>
      <c r="EM234" s="7">
        <f t="shared" si="690"/>
        <v>102012.75</v>
      </c>
      <c r="EN234" s="7">
        <f t="shared" si="691"/>
        <v>20002.5</v>
      </c>
      <c r="EO234" s="5">
        <f>PARAMETRELER!$D$6</f>
        <v>20002.5</v>
      </c>
      <c r="EP234" s="7">
        <f t="shared" si="692"/>
        <v>0</v>
      </c>
      <c r="EQ234" s="7">
        <f>IF(EE234&lt;=PARAMETRELER!$D$6,0,EP234*0.00759)</f>
        <v>0</v>
      </c>
      <c r="ER234" s="20">
        <f t="shared" si="804"/>
        <v>17002.125</v>
      </c>
      <c r="ES234" s="21">
        <f t="shared" si="805"/>
        <v>4100.5124999999998</v>
      </c>
      <c r="ET234" s="21">
        <f t="shared" si="806"/>
        <v>400.05</v>
      </c>
      <c r="EU234" s="20">
        <f t="shared" si="807"/>
        <v>24503.0625</v>
      </c>
      <c r="EV234" s="44">
        <f t="shared" si="808"/>
        <v>1000.125</v>
      </c>
      <c r="EW234" s="45">
        <f t="shared" si="809"/>
        <v>23502.9375</v>
      </c>
      <c r="EY234" s="2">
        <v>232</v>
      </c>
      <c r="EZ234" s="2" t="str">
        <f t="shared" si="810"/>
        <v xml:space="preserve"> AD SOYAD 232</v>
      </c>
      <c r="FA234" s="7">
        <f t="shared" si="693"/>
        <v>20002.5</v>
      </c>
      <c r="FB234" s="11">
        <f>PARAMETRELER!$D$4</f>
        <v>150018.75</v>
      </c>
      <c r="FC234" s="7">
        <f t="shared" si="694"/>
        <v>2800.3500000000004</v>
      </c>
      <c r="FD234" s="7">
        <f t="shared" si="695"/>
        <v>200.02500000000001</v>
      </c>
      <c r="FE234" s="7">
        <f t="shared" si="696"/>
        <v>17002.125</v>
      </c>
      <c r="FF234" s="7" cm="1">
        <f t="array" ref="FF234">SUMPRODUCT(--(SUM(G234,AC234,AY234,BU234,CQ234,DM234,EI234,FE234)&gt;PARAMETRELER!$D$21:$D$24), (SUM(G234,AC234,AY234,BU234,CQ234,DM234,EI234,FE234)-PARAMETRELER!$D$21:$D$24), {0.15;0.05;0.07;0.08})-SUM($H$2,H234,AD234,AZ234,BV234,CR234,DN234,EJ234)</f>
        <v>3400.4249999999956</v>
      </c>
      <c r="FG234" s="7">
        <f>PARAMETRELER!$D$15</f>
        <v>3400.4249999999956</v>
      </c>
      <c r="FH234" s="7">
        <f t="shared" si="697"/>
        <v>136017</v>
      </c>
      <c r="FI234" s="7">
        <f t="shared" si="698"/>
        <v>119014.875</v>
      </c>
      <c r="FJ234" s="7">
        <f t="shared" si="699"/>
        <v>20002.5</v>
      </c>
      <c r="FK234" s="5">
        <f>PARAMETRELER!$D$6</f>
        <v>20002.5</v>
      </c>
      <c r="FL234" s="7">
        <f t="shared" si="700"/>
        <v>0</v>
      </c>
      <c r="FM234" s="7">
        <f>IF(FA234&lt;=PARAMETRELER!$D$6,0,FL234*0.00759)</f>
        <v>0</v>
      </c>
      <c r="FN234" s="20">
        <f t="shared" si="811"/>
        <v>17002.125</v>
      </c>
      <c r="FO234" s="21">
        <f t="shared" si="812"/>
        <v>4100.5124999999998</v>
      </c>
      <c r="FP234" s="21">
        <f t="shared" si="813"/>
        <v>400.05</v>
      </c>
      <c r="FQ234" s="20">
        <f t="shared" si="814"/>
        <v>24503.0625</v>
      </c>
      <c r="FR234" s="44">
        <f t="shared" si="815"/>
        <v>1000.125</v>
      </c>
      <c r="FS234" s="45">
        <f t="shared" si="816"/>
        <v>23502.9375</v>
      </c>
      <c r="FU234" s="2">
        <v>232</v>
      </c>
      <c r="FV234" s="2" t="str">
        <f t="shared" si="817"/>
        <v xml:space="preserve"> AD SOYAD 232</v>
      </c>
      <c r="FW234" s="7">
        <f t="shared" si="701"/>
        <v>20002.5</v>
      </c>
      <c r="FX234" s="11">
        <f>PARAMETRELER!$D$4</f>
        <v>150018.75</v>
      </c>
      <c r="FY234" s="7">
        <f t="shared" si="702"/>
        <v>2800.3500000000004</v>
      </c>
      <c r="FZ234" s="7">
        <f t="shared" si="703"/>
        <v>200.02500000000001</v>
      </c>
      <c r="GA234" s="7">
        <f t="shared" si="704"/>
        <v>17002.125</v>
      </c>
      <c r="GB234" s="7" cm="1">
        <f t="array" ref="GB234">SUMPRODUCT(--(SUM(G234,AC234,AY234,BU234,CQ234,DM234,EI234,FE234,GA234)&gt;PARAMETRELER!$D$21:$D$24), (SUM(G234,AC234,AY234,BU234,CQ234,DM234,EI234,FE234,GA234)-PARAMETRELER!$D$21:$D$24), {0.15;0.05;0.07;0.08})-SUM($H$2,H234,AD234,AZ234,BV234,CR234,DN234,EJ234,FF234)</f>
        <v>3400.4249999999993</v>
      </c>
      <c r="GC234" s="7">
        <f>PARAMETRELER!$D$16</f>
        <v>3400.4249999999993</v>
      </c>
      <c r="GD234" s="7">
        <f t="shared" si="705"/>
        <v>153019.125</v>
      </c>
      <c r="GE234" s="7">
        <f t="shared" si="706"/>
        <v>136017</v>
      </c>
      <c r="GF234" s="7">
        <f t="shared" si="707"/>
        <v>20002.5</v>
      </c>
      <c r="GG234" s="5">
        <f>PARAMETRELER!$D$6</f>
        <v>20002.5</v>
      </c>
      <c r="GH234" s="7">
        <f t="shared" si="708"/>
        <v>0</v>
      </c>
      <c r="GI234" s="7">
        <f>IF(FW234&lt;=PARAMETRELER!$D$6,0,GH234*0.00759)</f>
        <v>0</v>
      </c>
      <c r="GJ234" s="20">
        <f t="shared" si="818"/>
        <v>17002.125</v>
      </c>
      <c r="GK234" s="21">
        <f t="shared" si="819"/>
        <v>4100.5124999999998</v>
      </c>
      <c r="GL234" s="21">
        <f t="shared" si="820"/>
        <v>400.05</v>
      </c>
      <c r="GM234" s="20">
        <f t="shared" si="821"/>
        <v>24503.0625</v>
      </c>
      <c r="GN234" s="44">
        <f t="shared" si="822"/>
        <v>1000.125</v>
      </c>
      <c r="GO234" s="45">
        <f t="shared" si="823"/>
        <v>23502.9375</v>
      </c>
      <c r="GQ234" s="2">
        <v>232</v>
      </c>
      <c r="GR234" s="2" t="str">
        <f t="shared" si="824"/>
        <v xml:space="preserve"> AD SOYAD 232</v>
      </c>
      <c r="GS234" s="7">
        <f t="shared" si="709"/>
        <v>20002.5</v>
      </c>
      <c r="GT234" s="11">
        <f>PARAMETRELER!$D$4</f>
        <v>150018.75</v>
      </c>
      <c r="GU234" s="7">
        <f t="shared" si="710"/>
        <v>2800.3500000000004</v>
      </c>
      <c r="GV234" s="7">
        <f t="shared" si="711"/>
        <v>200.02500000000001</v>
      </c>
      <c r="GW234" s="7">
        <f t="shared" si="712"/>
        <v>17002.125</v>
      </c>
      <c r="GX234" s="7" cm="1">
        <f t="array" ref="GX234">SUMPRODUCT(--(SUM(G234,AC234,AY234,BU234,CQ234,DM234,EI234,FE234,GA234,GW234)&gt;PARAMETRELER!$D$21:$D$24), (SUM(G234,AC234,AY234,BU234,CQ234,DM234,EI234,FE234,GA234,GW234)-PARAMETRELER!$D$21:$D$24), {0.15;0.05;0.07;0.08})-SUM($H$2,H234,AD234,AZ234,BV234,CR234,DN234,EJ234,FF234,GB234)</f>
        <v>3400.4250000000029</v>
      </c>
      <c r="GY234" s="7">
        <f>PARAMETRELER!$D$17</f>
        <v>3400.4250000000029</v>
      </c>
      <c r="GZ234" s="7">
        <f t="shared" si="713"/>
        <v>170021.25</v>
      </c>
      <c r="HA234" s="7">
        <f t="shared" si="714"/>
        <v>153019.125</v>
      </c>
      <c r="HB234" s="7">
        <f t="shared" si="715"/>
        <v>20002.5</v>
      </c>
      <c r="HC234" s="5">
        <f>PARAMETRELER!$D$6</f>
        <v>20002.5</v>
      </c>
      <c r="HD234" s="7">
        <f t="shared" si="716"/>
        <v>0</v>
      </c>
      <c r="HE234" s="7">
        <f>IF(GS234&lt;=PARAMETRELER!$D$6,0,HD234*0.00759)</f>
        <v>0</v>
      </c>
      <c r="HF234" s="20">
        <f t="shared" si="825"/>
        <v>17002.125</v>
      </c>
      <c r="HG234" s="21">
        <f t="shared" si="826"/>
        <v>4100.5124999999998</v>
      </c>
      <c r="HH234" s="21">
        <f t="shared" si="827"/>
        <v>400.05</v>
      </c>
      <c r="HI234" s="20">
        <f t="shared" si="828"/>
        <v>24503.0625</v>
      </c>
      <c r="HJ234" s="44">
        <f t="shared" si="829"/>
        <v>1000.125</v>
      </c>
      <c r="HK234" s="45">
        <f t="shared" si="830"/>
        <v>23502.9375</v>
      </c>
      <c r="HM234" s="2">
        <v>232</v>
      </c>
      <c r="HN234" s="2" t="str">
        <f t="shared" si="831"/>
        <v xml:space="preserve"> AD SOYAD 232</v>
      </c>
      <c r="HO234" s="7">
        <f t="shared" si="717"/>
        <v>20002.5</v>
      </c>
      <c r="HP234" s="11">
        <f>PARAMETRELER!$D$4</f>
        <v>150018.75</v>
      </c>
      <c r="HQ234" s="7">
        <f t="shared" si="718"/>
        <v>2800.3500000000004</v>
      </c>
      <c r="HR234" s="7">
        <f t="shared" si="719"/>
        <v>200.02500000000001</v>
      </c>
      <c r="HS234" s="7">
        <f t="shared" si="720"/>
        <v>17002.125</v>
      </c>
      <c r="HT234" s="7" cm="1">
        <f t="array" ref="HT234">SUMPRODUCT(--(SUM(G234,AC234,AY234,BU234,CQ234,DM234,EI234,FE234,GA234,GW234,HS234)&gt;PARAMETRELER!$D$21:$D$24), (SUM(G234,AC234,AY234,BU234,CQ234,DM234,EI234,FE234,GA234,GW234,HS234)-PARAMETRELER!$D$21:$D$24), {0.15;0.05;0.07;0.08})-SUM($H$2,H234,AD234,AZ234,BV234,CR234,DN234,EJ234,FF234,GB234,GX234)</f>
        <v>3400.4249999999993</v>
      </c>
      <c r="HU234" s="7">
        <f>PARAMETRELER!$D$18</f>
        <v>3400.4249999999993</v>
      </c>
      <c r="HV234" s="7">
        <f t="shared" si="721"/>
        <v>187023.375</v>
      </c>
      <c r="HW234" s="7">
        <f t="shared" si="722"/>
        <v>170021.25</v>
      </c>
      <c r="HX234" s="7">
        <f t="shared" si="723"/>
        <v>20002.5</v>
      </c>
      <c r="HY234" s="5">
        <f>PARAMETRELER!$D$6</f>
        <v>20002.5</v>
      </c>
      <c r="HZ234" s="7">
        <f t="shared" si="724"/>
        <v>0</v>
      </c>
      <c r="IA234" s="7">
        <f>IF(HO234&lt;=PARAMETRELER!$D$6,0,HZ234*0.00759)</f>
        <v>0</v>
      </c>
      <c r="IB234" s="20">
        <f t="shared" si="832"/>
        <v>17002.125</v>
      </c>
      <c r="IC234" s="21">
        <f t="shared" si="833"/>
        <v>4100.5124999999998</v>
      </c>
      <c r="ID234" s="21">
        <f t="shared" si="834"/>
        <v>400.05</v>
      </c>
      <c r="IE234" s="20">
        <f t="shared" si="835"/>
        <v>24503.0625</v>
      </c>
      <c r="IF234" s="44">
        <f t="shared" si="836"/>
        <v>1000.125</v>
      </c>
      <c r="IG234" s="45">
        <f t="shared" si="837"/>
        <v>23502.9375</v>
      </c>
      <c r="II234" s="2">
        <v>232</v>
      </c>
      <c r="IJ234" s="2" t="str">
        <f t="shared" si="838"/>
        <v xml:space="preserve"> AD SOYAD 232</v>
      </c>
      <c r="IK234" s="7">
        <f t="shared" si="725"/>
        <v>20002.5</v>
      </c>
      <c r="IL234" s="11">
        <f>PARAMETRELER!$D$4</f>
        <v>150018.75</v>
      </c>
      <c r="IM234" s="7">
        <f t="shared" si="726"/>
        <v>2800.3500000000004</v>
      </c>
      <c r="IN234" s="7">
        <f t="shared" si="727"/>
        <v>200.02500000000001</v>
      </c>
      <c r="IO234" s="7">
        <f t="shared" si="728"/>
        <v>17002.125</v>
      </c>
      <c r="IP234" s="7" cm="1">
        <f t="array" ref="IP234">SUMPRODUCT(--(SUM(G234,AC234,AY234,BU234,CQ234,DM234,EI234,FE234,GA234,GW234,HS234,IO234)&gt;PARAMETRELER!$D$21:$D$24), (SUM(G234,AC234,AY234,BU234,CQ234,DM234,EI234,FE234,GA234,GW234,HS234,IO234)-PARAMETRELER!$D$21:$D$24), {0.15;0.05;0.07;0.08})-SUM($H$2,H234,AD234,AZ234,BV234,CR234,DN234,EJ234,FF234,GB234,GX234,HT234)</f>
        <v>3400.4249999999993</v>
      </c>
      <c r="IQ234" s="7">
        <f>PARAMETRELER!$D$19</f>
        <v>3400.4249999999993</v>
      </c>
      <c r="IR234" s="7">
        <f t="shared" si="729"/>
        <v>204025.5</v>
      </c>
      <c r="IS234" s="7">
        <f t="shared" si="730"/>
        <v>187023.375</v>
      </c>
      <c r="IT234" s="7">
        <f t="shared" si="731"/>
        <v>20002.5</v>
      </c>
      <c r="IU234" s="5">
        <f>PARAMETRELER!$D$6</f>
        <v>20002.5</v>
      </c>
      <c r="IV234" s="7">
        <f t="shared" si="732"/>
        <v>0</v>
      </c>
      <c r="IW234" s="7">
        <f>IF(IK234&lt;=PARAMETRELER!$D$6,0,IV234*0.00759)</f>
        <v>0</v>
      </c>
      <c r="IX234" s="20">
        <f t="shared" si="839"/>
        <v>17002.125</v>
      </c>
      <c r="IY234" s="21">
        <f t="shared" si="840"/>
        <v>4100.5124999999998</v>
      </c>
      <c r="IZ234" s="21">
        <f t="shared" si="841"/>
        <v>400.05</v>
      </c>
      <c r="JA234" s="20">
        <f t="shared" si="842"/>
        <v>24503.0625</v>
      </c>
      <c r="JB234" s="44">
        <f t="shared" si="843"/>
        <v>1000.125</v>
      </c>
      <c r="JC234" s="45">
        <f t="shared" si="844"/>
        <v>23502.9375</v>
      </c>
    </row>
    <row r="235" spans="1:263" ht="15.6" x14ac:dyDescent="0.3">
      <c r="A235" s="3">
        <v>233</v>
      </c>
      <c r="B235" s="3" t="str">
        <f>'YILLIK MALİYET RAPORU'!B235</f>
        <v xml:space="preserve"> AD SOYAD 233</v>
      </c>
      <c r="C235" s="4">
        <f>'YILLIK MALİYET RAPORU'!C235</f>
        <v>20002.5</v>
      </c>
      <c r="D235" s="4">
        <f>PARAMETRELER!$D$4</f>
        <v>150018.75</v>
      </c>
      <c r="E235" s="4">
        <f t="shared" si="668"/>
        <v>2800.3500000000004</v>
      </c>
      <c r="F235" s="4">
        <f t="shared" si="669"/>
        <v>200.02500000000001</v>
      </c>
      <c r="G235" s="4">
        <f t="shared" si="670"/>
        <v>17002.125</v>
      </c>
      <c r="H235" s="4" cm="1">
        <f t="array" ref="H235">SUMPRODUCT(--(SUM(G235:G235)&gt;PARAMETRELER!$D$21:$D$24), (SUM(G235:G235)-PARAMETRELER!$D$21:$D$24), {0.15;0.05;0.07;0.08})-SUM($H$2:$H$2)</f>
        <v>2550.3187499999999</v>
      </c>
      <c r="I235" s="4">
        <f>PARAMETRELER!$D$8</f>
        <v>2550.3187499999999</v>
      </c>
      <c r="J235" s="4">
        <f t="shared" si="733"/>
        <v>17002.125</v>
      </c>
      <c r="K235" s="4">
        <v>0</v>
      </c>
      <c r="L235" s="4">
        <f t="shared" si="671"/>
        <v>20002.5</v>
      </c>
      <c r="M235" s="4">
        <f>PARAMETRELER!$D$6</f>
        <v>20002.5</v>
      </c>
      <c r="N235" s="4">
        <f t="shared" si="679"/>
        <v>0</v>
      </c>
      <c r="O235" s="4">
        <f>IF(C235&lt;=PARAMETRELER!$D$6,0,N235*0.00759)</f>
        <v>0</v>
      </c>
      <c r="P235" s="20">
        <f t="shared" si="672"/>
        <v>17002.125</v>
      </c>
      <c r="Q235" s="21">
        <f t="shared" si="673"/>
        <v>4100.5124999999998</v>
      </c>
      <c r="R235" s="21">
        <f t="shared" si="674"/>
        <v>400.05</v>
      </c>
      <c r="S235" s="22">
        <f t="shared" si="675"/>
        <v>24503.0625</v>
      </c>
      <c r="T235" s="44">
        <f t="shared" si="676"/>
        <v>1000.125</v>
      </c>
      <c r="U235" s="45">
        <f t="shared" si="734"/>
        <v>23502.9375</v>
      </c>
      <c r="W235" s="3">
        <v>233</v>
      </c>
      <c r="X235" s="3" t="str">
        <f t="shared" si="677"/>
        <v xml:space="preserve"> AD SOYAD 233</v>
      </c>
      <c r="Y235" s="4">
        <f t="shared" si="678"/>
        <v>20002.5</v>
      </c>
      <c r="Z235" s="4">
        <f>PARAMETRELER!$D$4</f>
        <v>150018.75</v>
      </c>
      <c r="AA235" s="4">
        <f t="shared" si="735"/>
        <v>2800.3500000000004</v>
      </c>
      <c r="AB235" s="4">
        <f t="shared" si="736"/>
        <v>200.02500000000001</v>
      </c>
      <c r="AC235" s="4">
        <f t="shared" si="737"/>
        <v>17002.125</v>
      </c>
      <c r="AD235" s="4" cm="1">
        <f t="array" ref="AD235">SUMPRODUCT(--(SUM(G235,AC235)&gt;PARAMETRELER!$D$21:$D$24), (SUM(G235,AC235)-PARAMETRELER!$D$21:$D$24), {0.15;0.05;0.07;0.08})-SUM($H$2,H235)</f>
        <v>2550.3187499999999</v>
      </c>
      <c r="AE235" s="4">
        <f>PARAMETRELER!$D$9</f>
        <v>2550.3187499999999</v>
      </c>
      <c r="AF235" s="4">
        <f t="shared" si="738"/>
        <v>34004.25</v>
      </c>
      <c r="AG235" s="4">
        <f t="shared" si="739"/>
        <v>17002.125</v>
      </c>
      <c r="AH235" s="4">
        <f t="shared" si="740"/>
        <v>20002.5</v>
      </c>
      <c r="AI235" s="4">
        <f>PARAMETRELER!$D$6</f>
        <v>20002.5</v>
      </c>
      <c r="AJ235" s="4">
        <f t="shared" si="680"/>
        <v>0</v>
      </c>
      <c r="AK235" s="4">
        <f>IF(Y235&lt;=PARAMETRELER!$D$6,0,AJ235*0.00759)</f>
        <v>0</v>
      </c>
      <c r="AL235" s="20">
        <f t="shared" si="741"/>
        <v>17002.125</v>
      </c>
      <c r="AM235" s="21">
        <f t="shared" si="742"/>
        <v>4100.5124999999998</v>
      </c>
      <c r="AN235" s="21">
        <f t="shared" si="743"/>
        <v>400.05</v>
      </c>
      <c r="AO235" s="22">
        <f t="shared" si="744"/>
        <v>24503.0625</v>
      </c>
      <c r="AP235" s="44">
        <f t="shared" si="745"/>
        <v>1000.125</v>
      </c>
      <c r="AQ235" s="45">
        <f t="shared" si="746"/>
        <v>23502.9375</v>
      </c>
      <c r="AS235" s="3">
        <v>233</v>
      </c>
      <c r="AT235" s="3" t="str">
        <f t="shared" si="747"/>
        <v xml:space="preserve"> AD SOYAD 233</v>
      </c>
      <c r="AU235" s="4">
        <f t="shared" si="748"/>
        <v>20002.5</v>
      </c>
      <c r="AV235" s="4">
        <f>PARAMETRELER!$D$4</f>
        <v>150018.75</v>
      </c>
      <c r="AW235" s="4">
        <f t="shared" si="749"/>
        <v>2800.3500000000004</v>
      </c>
      <c r="AX235" s="4">
        <f t="shared" si="750"/>
        <v>200.02500000000001</v>
      </c>
      <c r="AY235" s="4">
        <f t="shared" si="751"/>
        <v>17002.125</v>
      </c>
      <c r="AZ235" s="4" cm="1">
        <f t="array" ref="AZ235">SUMPRODUCT(--(SUM(G235,AC235,AY235)&gt;PARAMETRELER!$D$21:$D$24), (SUM(G235,AC235,AY235)-PARAMETRELER!$D$21:$D$24), {0.15;0.05;0.07;0.08})-SUM($H$2,H235,AD235)</f>
        <v>2550.3187499999995</v>
      </c>
      <c r="BA235" s="4">
        <f>PARAMETRELER!$D$10</f>
        <v>2550.3187499999995</v>
      </c>
      <c r="BB235" s="4">
        <f t="shared" si="752"/>
        <v>51006.375</v>
      </c>
      <c r="BC235" s="4">
        <f t="shared" si="753"/>
        <v>34004.25</v>
      </c>
      <c r="BD235" s="4">
        <f t="shared" si="754"/>
        <v>20002.5</v>
      </c>
      <c r="BE235" s="4">
        <f>PARAMETRELER!$D$6</f>
        <v>20002.5</v>
      </c>
      <c r="BF235" s="4">
        <f t="shared" si="681"/>
        <v>0</v>
      </c>
      <c r="BG235" s="4">
        <f>IF(AU235&lt;=PARAMETRELER!$D$6,0,BF235*0.00759)</f>
        <v>0</v>
      </c>
      <c r="BH235" s="20">
        <f t="shared" si="755"/>
        <v>17002.125</v>
      </c>
      <c r="BI235" s="21">
        <f t="shared" si="756"/>
        <v>4100.5124999999998</v>
      </c>
      <c r="BJ235" s="21">
        <f t="shared" si="757"/>
        <v>400.05</v>
      </c>
      <c r="BK235" s="22">
        <f t="shared" si="758"/>
        <v>24503.0625</v>
      </c>
      <c r="BL235" s="44">
        <f t="shared" si="759"/>
        <v>1000.125</v>
      </c>
      <c r="BM235" s="45">
        <f t="shared" si="760"/>
        <v>23502.9375</v>
      </c>
      <c r="BO235" s="3">
        <v>233</v>
      </c>
      <c r="BP235" s="3" t="str">
        <f t="shared" si="761"/>
        <v xml:space="preserve"> AD SOYAD 233</v>
      </c>
      <c r="BQ235" s="4">
        <f t="shared" si="762"/>
        <v>20002.5</v>
      </c>
      <c r="BR235" s="4">
        <f>PARAMETRELER!$D$4</f>
        <v>150018.75</v>
      </c>
      <c r="BS235" s="4">
        <f t="shared" si="763"/>
        <v>2800.3500000000004</v>
      </c>
      <c r="BT235" s="4">
        <f t="shared" si="764"/>
        <v>200.02500000000001</v>
      </c>
      <c r="BU235" s="4">
        <f t="shared" si="765"/>
        <v>17002.125</v>
      </c>
      <c r="BV235" s="4" cm="1">
        <f t="array" ref="BV235">SUMPRODUCT(--(SUM(G235,AC235,AY235,BU235)&gt;PARAMETRELER!$D$21:$D$24), (SUM(G235,AC235,AY235,BU235)-PARAMETRELER!$D$21:$D$24), {0.15;0.05;0.07;0.08})-SUM($H$2,H235,AD235,AZ235)</f>
        <v>2550.3187500000004</v>
      </c>
      <c r="BW235" s="4">
        <f>PARAMETRELER!$D$11</f>
        <v>2550.3187500000004</v>
      </c>
      <c r="BX235" s="4">
        <f t="shared" si="766"/>
        <v>68008.5</v>
      </c>
      <c r="BY235" s="4">
        <f t="shared" si="767"/>
        <v>51006.375</v>
      </c>
      <c r="BZ235" s="4">
        <f t="shared" si="768"/>
        <v>20002.5</v>
      </c>
      <c r="CA235" s="4">
        <f>PARAMETRELER!$D$6</f>
        <v>20002.5</v>
      </c>
      <c r="CB235" s="4">
        <f t="shared" si="682"/>
        <v>0</v>
      </c>
      <c r="CC235" s="4">
        <f>IF(BQ235&lt;=PARAMETRELER!$D$6,0,CB235*0.00759)</f>
        <v>0</v>
      </c>
      <c r="CD235" s="20">
        <f t="shared" si="769"/>
        <v>17002.125</v>
      </c>
      <c r="CE235" s="21">
        <f t="shared" si="770"/>
        <v>4100.5124999999998</v>
      </c>
      <c r="CF235" s="21">
        <f t="shared" si="771"/>
        <v>400.05</v>
      </c>
      <c r="CG235" s="22">
        <f t="shared" si="772"/>
        <v>24503.0625</v>
      </c>
      <c r="CH235" s="44">
        <f t="shared" si="773"/>
        <v>1000.125</v>
      </c>
      <c r="CI235" s="45">
        <f t="shared" si="774"/>
        <v>23502.9375</v>
      </c>
      <c r="CK235" s="3">
        <v>233</v>
      </c>
      <c r="CL235" s="3" t="str">
        <f t="shared" si="775"/>
        <v xml:space="preserve"> AD SOYAD 233</v>
      </c>
      <c r="CM235" s="4">
        <f t="shared" si="776"/>
        <v>20002.5</v>
      </c>
      <c r="CN235" s="4">
        <f>PARAMETRELER!$D$4</f>
        <v>150018.75</v>
      </c>
      <c r="CO235" s="4">
        <f t="shared" si="777"/>
        <v>2800.3500000000004</v>
      </c>
      <c r="CP235" s="4">
        <f t="shared" si="778"/>
        <v>200.02500000000001</v>
      </c>
      <c r="CQ235" s="4">
        <f t="shared" si="779"/>
        <v>17002.125</v>
      </c>
      <c r="CR235" s="4" cm="1">
        <f t="array" ref="CR235">SUMPRODUCT(--(SUM(G235,AC235,AY235,BU235,CQ235)&gt;PARAMETRELER!$D$21:$D$24), (SUM(G235,AC235,AY235,BU235,CQ235)-PARAMETRELER!$D$21:$D$24), {0.15;0.05;0.07;0.08})-SUM($H$2,H235,AD235,AZ235,BV235)</f>
        <v>2550.3187500000004</v>
      </c>
      <c r="CS235" s="4">
        <f>PARAMETRELER!$D$12</f>
        <v>2550.3187500000004</v>
      </c>
      <c r="CT235" s="4">
        <f t="shared" si="780"/>
        <v>85010.625</v>
      </c>
      <c r="CU235" s="4">
        <f t="shared" si="781"/>
        <v>68008.5</v>
      </c>
      <c r="CV235" s="4">
        <f t="shared" si="782"/>
        <v>20002.5</v>
      </c>
      <c r="CW235" s="4">
        <f>PARAMETRELER!$D$6</f>
        <v>20002.5</v>
      </c>
      <c r="CX235" s="4">
        <f t="shared" si="683"/>
        <v>0</v>
      </c>
      <c r="CY235" s="4">
        <f>IF(CM235&lt;=PARAMETRELER!$D$6,0,CX235*0.00759)</f>
        <v>0</v>
      </c>
      <c r="CZ235" s="20">
        <f t="shared" si="783"/>
        <v>17002.125</v>
      </c>
      <c r="DA235" s="21">
        <f t="shared" si="784"/>
        <v>4100.5124999999998</v>
      </c>
      <c r="DB235" s="21">
        <f t="shared" si="785"/>
        <v>400.05</v>
      </c>
      <c r="DC235" s="22">
        <f t="shared" si="786"/>
        <v>24503.0625</v>
      </c>
      <c r="DD235" s="44">
        <f t="shared" si="787"/>
        <v>1000.125</v>
      </c>
      <c r="DE235" s="45">
        <f t="shared" si="788"/>
        <v>23502.9375</v>
      </c>
      <c r="DG235" s="3">
        <v>233</v>
      </c>
      <c r="DH235" s="3" t="str">
        <f t="shared" si="789"/>
        <v xml:space="preserve"> AD SOYAD 233</v>
      </c>
      <c r="DI235" s="4">
        <f t="shared" si="790"/>
        <v>20002.5</v>
      </c>
      <c r="DJ235" s="4">
        <f>PARAMETRELER!$D$4</f>
        <v>150018.75</v>
      </c>
      <c r="DK235" s="4">
        <f t="shared" si="791"/>
        <v>2800.3500000000004</v>
      </c>
      <c r="DL235" s="4">
        <f t="shared" si="792"/>
        <v>200.02500000000001</v>
      </c>
      <c r="DM235" s="4">
        <f t="shared" si="793"/>
        <v>17002.125</v>
      </c>
      <c r="DN235" s="4" cm="1">
        <f t="array" ref="DN235">SUMPRODUCT(--(SUM(G235,AC235,AY235,BU235,CQ235,DM235)&gt;PARAMETRELER!$D$21:$D$24), (SUM(G235,AC235,AY235,BU235,CQ235,DM235)-PARAMETRELER!$D$21:$D$24), {0.15;0.05;0.07;0.08})-SUM($H$2,H235,AD235,AZ235,BV235,CR235)</f>
        <v>2550.3187499999985</v>
      </c>
      <c r="DO235" s="4">
        <f>PARAMETRELER!$D$13</f>
        <v>2550.3187499999985</v>
      </c>
      <c r="DP235" s="4">
        <f t="shared" si="794"/>
        <v>102012.75</v>
      </c>
      <c r="DQ235" s="4">
        <f t="shared" si="795"/>
        <v>85010.625</v>
      </c>
      <c r="DR235" s="4">
        <f t="shared" si="796"/>
        <v>20002.5</v>
      </c>
      <c r="DS235" s="4">
        <f>PARAMETRELER!$D$6</f>
        <v>20002.5</v>
      </c>
      <c r="DT235" s="4">
        <f t="shared" si="684"/>
        <v>0</v>
      </c>
      <c r="DU235" s="4">
        <f>IF(DI235&lt;=PARAMETRELER!$D$6,0,DT235*0.00759)</f>
        <v>0</v>
      </c>
      <c r="DV235" s="20">
        <f t="shared" si="797"/>
        <v>17002.125</v>
      </c>
      <c r="DW235" s="21">
        <f t="shared" si="798"/>
        <v>4100.5124999999998</v>
      </c>
      <c r="DX235" s="21">
        <f t="shared" si="799"/>
        <v>400.05</v>
      </c>
      <c r="DY235" s="22">
        <f t="shared" si="800"/>
        <v>24503.0625</v>
      </c>
      <c r="DZ235" s="44">
        <f t="shared" si="801"/>
        <v>1000.125</v>
      </c>
      <c r="EA235" s="45">
        <f t="shared" si="802"/>
        <v>23502.9375</v>
      </c>
      <c r="EC235" s="3">
        <v>233</v>
      </c>
      <c r="ED235" s="3" t="str">
        <f t="shared" si="803"/>
        <v xml:space="preserve"> AD SOYAD 233</v>
      </c>
      <c r="EE235" s="4">
        <f t="shared" si="685"/>
        <v>20002.5</v>
      </c>
      <c r="EF235" s="4">
        <f>PARAMETRELER!$D$4</f>
        <v>150018.75</v>
      </c>
      <c r="EG235" s="4">
        <f t="shared" si="686"/>
        <v>2800.3500000000004</v>
      </c>
      <c r="EH235" s="4">
        <f t="shared" si="687"/>
        <v>200.02500000000001</v>
      </c>
      <c r="EI235" s="4">
        <f t="shared" si="688"/>
        <v>17002.125</v>
      </c>
      <c r="EJ235" s="4" cm="1">
        <f t="array" ref="EJ235">SUMPRODUCT(--(SUM(G235,AC235,AY235,BU235,CQ235,DM235,EI235)&gt;PARAMETRELER!$D$21:$D$24), (SUM(G235,AC235,AY235,BU235,CQ235,DM235,EI235)-PARAMETRELER!$D$21:$D$24), {0.15;0.05;0.07;0.08})-SUM($H$2,H235,AD235,AZ235,BV235,CR235,DN235)</f>
        <v>3001.0625000000036</v>
      </c>
      <c r="EK235" s="4">
        <f>PARAMETRELER!$D$14</f>
        <v>3001.0625000000036</v>
      </c>
      <c r="EL235" s="4">
        <f t="shared" si="689"/>
        <v>119014.875</v>
      </c>
      <c r="EM235" s="4">
        <f t="shared" si="690"/>
        <v>102012.75</v>
      </c>
      <c r="EN235" s="4">
        <f t="shared" si="691"/>
        <v>20002.5</v>
      </c>
      <c r="EO235" s="4">
        <f>PARAMETRELER!$D$6</f>
        <v>20002.5</v>
      </c>
      <c r="EP235" s="4">
        <f t="shared" si="692"/>
        <v>0</v>
      </c>
      <c r="EQ235" s="4">
        <f>IF(EE235&lt;=PARAMETRELER!$D$6,0,EP235*0.00759)</f>
        <v>0</v>
      </c>
      <c r="ER235" s="20">
        <f t="shared" si="804"/>
        <v>17002.125</v>
      </c>
      <c r="ES235" s="21">
        <f t="shared" si="805"/>
        <v>4100.5124999999998</v>
      </c>
      <c r="ET235" s="21">
        <f t="shared" si="806"/>
        <v>400.05</v>
      </c>
      <c r="EU235" s="22">
        <f t="shared" si="807"/>
        <v>24503.0625</v>
      </c>
      <c r="EV235" s="44">
        <f t="shared" si="808"/>
        <v>1000.125</v>
      </c>
      <c r="EW235" s="45">
        <f t="shared" si="809"/>
        <v>23502.9375</v>
      </c>
      <c r="EY235" s="3">
        <v>233</v>
      </c>
      <c r="EZ235" s="3" t="str">
        <f t="shared" si="810"/>
        <v xml:space="preserve"> AD SOYAD 233</v>
      </c>
      <c r="FA235" s="4">
        <f t="shared" si="693"/>
        <v>20002.5</v>
      </c>
      <c r="FB235" s="4">
        <f>PARAMETRELER!$D$4</f>
        <v>150018.75</v>
      </c>
      <c r="FC235" s="4">
        <f t="shared" si="694"/>
        <v>2800.3500000000004</v>
      </c>
      <c r="FD235" s="4">
        <f t="shared" si="695"/>
        <v>200.02500000000001</v>
      </c>
      <c r="FE235" s="4">
        <f t="shared" si="696"/>
        <v>17002.125</v>
      </c>
      <c r="FF235" s="4" cm="1">
        <f t="array" ref="FF235">SUMPRODUCT(--(SUM(G235,AC235,AY235,BU235,CQ235,DM235,EI235,FE235)&gt;PARAMETRELER!$D$21:$D$24), (SUM(G235,AC235,AY235,BU235,CQ235,DM235,EI235,FE235)-PARAMETRELER!$D$21:$D$24), {0.15;0.05;0.07;0.08})-SUM($H$2,H235,AD235,AZ235,BV235,CR235,DN235,EJ235)</f>
        <v>3400.4249999999956</v>
      </c>
      <c r="FG235" s="4">
        <f>PARAMETRELER!$D$15</f>
        <v>3400.4249999999956</v>
      </c>
      <c r="FH235" s="4">
        <f t="shared" si="697"/>
        <v>136017</v>
      </c>
      <c r="FI235" s="4">
        <f t="shared" si="698"/>
        <v>119014.875</v>
      </c>
      <c r="FJ235" s="4">
        <f t="shared" si="699"/>
        <v>20002.5</v>
      </c>
      <c r="FK235" s="4">
        <f>PARAMETRELER!$D$6</f>
        <v>20002.5</v>
      </c>
      <c r="FL235" s="4">
        <f t="shared" si="700"/>
        <v>0</v>
      </c>
      <c r="FM235" s="4">
        <f>IF(FA235&lt;=PARAMETRELER!$D$6,0,FL235*0.00759)</f>
        <v>0</v>
      </c>
      <c r="FN235" s="20">
        <f t="shared" si="811"/>
        <v>17002.125</v>
      </c>
      <c r="FO235" s="21">
        <f t="shared" si="812"/>
        <v>4100.5124999999998</v>
      </c>
      <c r="FP235" s="21">
        <f t="shared" si="813"/>
        <v>400.05</v>
      </c>
      <c r="FQ235" s="22">
        <f t="shared" si="814"/>
        <v>24503.0625</v>
      </c>
      <c r="FR235" s="44">
        <f t="shared" si="815"/>
        <v>1000.125</v>
      </c>
      <c r="FS235" s="45">
        <f t="shared" si="816"/>
        <v>23502.9375</v>
      </c>
      <c r="FU235" s="3">
        <v>233</v>
      </c>
      <c r="FV235" s="3" t="str">
        <f t="shared" si="817"/>
        <v xml:space="preserve"> AD SOYAD 233</v>
      </c>
      <c r="FW235" s="4">
        <f t="shared" si="701"/>
        <v>20002.5</v>
      </c>
      <c r="FX235" s="4">
        <f>PARAMETRELER!$D$4</f>
        <v>150018.75</v>
      </c>
      <c r="FY235" s="4">
        <f t="shared" si="702"/>
        <v>2800.3500000000004</v>
      </c>
      <c r="FZ235" s="4">
        <f t="shared" si="703"/>
        <v>200.02500000000001</v>
      </c>
      <c r="GA235" s="4">
        <f t="shared" si="704"/>
        <v>17002.125</v>
      </c>
      <c r="GB235" s="4" cm="1">
        <f t="array" ref="GB235">SUMPRODUCT(--(SUM(G235,AC235,AY235,BU235,CQ235,DM235,EI235,FE235,GA235)&gt;PARAMETRELER!$D$21:$D$24), (SUM(G235,AC235,AY235,BU235,CQ235,DM235,EI235,FE235,GA235)-PARAMETRELER!$D$21:$D$24), {0.15;0.05;0.07;0.08})-SUM($H$2,H235,AD235,AZ235,BV235,CR235,DN235,EJ235,FF235)</f>
        <v>3400.4249999999993</v>
      </c>
      <c r="GC235" s="4">
        <f>PARAMETRELER!$D$16</f>
        <v>3400.4249999999993</v>
      </c>
      <c r="GD235" s="4">
        <f t="shared" si="705"/>
        <v>153019.125</v>
      </c>
      <c r="GE235" s="4">
        <f t="shared" si="706"/>
        <v>136017</v>
      </c>
      <c r="GF235" s="4">
        <f t="shared" si="707"/>
        <v>20002.5</v>
      </c>
      <c r="GG235" s="4">
        <f>PARAMETRELER!$D$6</f>
        <v>20002.5</v>
      </c>
      <c r="GH235" s="4">
        <f t="shared" si="708"/>
        <v>0</v>
      </c>
      <c r="GI235" s="4">
        <f>IF(FW235&lt;=PARAMETRELER!$D$6,0,GH235*0.00759)</f>
        <v>0</v>
      </c>
      <c r="GJ235" s="20">
        <f t="shared" si="818"/>
        <v>17002.125</v>
      </c>
      <c r="GK235" s="21">
        <f t="shared" si="819"/>
        <v>4100.5124999999998</v>
      </c>
      <c r="GL235" s="21">
        <f t="shared" si="820"/>
        <v>400.05</v>
      </c>
      <c r="GM235" s="22">
        <f t="shared" si="821"/>
        <v>24503.0625</v>
      </c>
      <c r="GN235" s="44">
        <f t="shared" si="822"/>
        <v>1000.125</v>
      </c>
      <c r="GO235" s="45">
        <f t="shared" si="823"/>
        <v>23502.9375</v>
      </c>
      <c r="GQ235" s="3">
        <v>233</v>
      </c>
      <c r="GR235" s="3" t="str">
        <f t="shared" si="824"/>
        <v xml:space="preserve"> AD SOYAD 233</v>
      </c>
      <c r="GS235" s="4">
        <f t="shared" si="709"/>
        <v>20002.5</v>
      </c>
      <c r="GT235" s="4">
        <f>PARAMETRELER!$D$4</f>
        <v>150018.75</v>
      </c>
      <c r="GU235" s="4">
        <f t="shared" si="710"/>
        <v>2800.3500000000004</v>
      </c>
      <c r="GV235" s="4">
        <f t="shared" si="711"/>
        <v>200.02500000000001</v>
      </c>
      <c r="GW235" s="4">
        <f t="shared" si="712"/>
        <v>17002.125</v>
      </c>
      <c r="GX235" s="4" cm="1">
        <f t="array" ref="GX235">SUMPRODUCT(--(SUM(G235,AC235,AY235,BU235,CQ235,DM235,EI235,FE235,GA235,GW235)&gt;PARAMETRELER!$D$21:$D$24), (SUM(G235,AC235,AY235,BU235,CQ235,DM235,EI235,FE235,GA235,GW235)-PARAMETRELER!$D$21:$D$24), {0.15;0.05;0.07;0.08})-SUM($H$2,H235,AD235,AZ235,BV235,CR235,DN235,EJ235,FF235,GB235)</f>
        <v>3400.4250000000029</v>
      </c>
      <c r="GY235" s="4">
        <f>PARAMETRELER!$D$17</f>
        <v>3400.4250000000029</v>
      </c>
      <c r="GZ235" s="4">
        <f t="shared" si="713"/>
        <v>170021.25</v>
      </c>
      <c r="HA235" s="4">
        <f t="shared" si="714"/>
        <v>153019.125</v>
      </c>
      <c r="HB235" s="4">
        <f t="shared" si="715"/>
        <v>20002.5</v>
      </c>
      <c r="HC235" s="4">
        <f>PARAMETRELER!$D$6</f>
        <v>20002.5</v>
      </c>
      <c r="HD235" s="4">
        <f t="shared" si="716"/>
        <v>0</v>
      </c>
      <c r="HE235" s="4">
        <f>IF(GS235&lt;=PARAMETRELER!$D$6,0,HD235*0.00759)</f>
        <v>0</v>
      </c>
      <c r="HF235" s="20">
        <f t="shared" si="825"/>
        <v>17002.125</v>
      </c>
      <c r="HG235" s="21">
        <f t="shared" si="826"/>
        <v>4100.5124999999998</v>
      </c>
      <c r="HH235" s="21">
        <f t="shared" si="827"/>
        <v>400.05</v>
      </c>
      <c r="HI235" s="22">
        <f t="shared" si="828"/>
        <v>24503.0625</v>
      </c>
      <c r="HJ235" s="44">
        <f t="shared" si="829"/>
        <v>1000.125</v>
      </c>
      <c r="HK235" s="45">
        <f t="shared" si="830"/>
        <v>23502.9375</v>
      </c>
      <c r="HM235" s="3">
        <v>233</v>
      </c>
      <c r="HN235" s="3" t="str">
        <f t="shared" si="831"/>
        <v xml:space="preserve"> AD SOYAD 233</v>
      </c>
      <c r="HO235" s="4">
        <f t="shared" si="717"/>
        <v>20002.5</v>
      </c>
      <c r="HP235" s="4">
        <f>PARAMETRELER!$D$4</f>
        <v>150018.75</v>
      </c>
      <c r="HQ235" s="4">
        <f t="shared" si="718"/>
        <v>2800.3500000000004</v>
      </c>
      <c r="HR235" s="4">
        <f t="shared" si="719"/>
        <v>200.02500000000001</v>
      </c>
      <c r="HS235" s="4">
        <f t="shared" si="720"/>
        <v>17002.125</v>
      </c>
      <c r="HT235" s="4" cm="1">
        <f t="array" ref="HT235">SUMPRODUCT(--(SUM(G235,AC235,AY235,BU235,CQ235,DM235,EI235,FE235,GA235,GW235,HS235)&gt;PARAMETRELER!$D$21:$D$24), (SUM(G235,AC235,AY235,BU235,CQ235,DM235,EI235,FE235,GA235,GW235,HS235)-PARAMETRELER!$D$21:$D$24), {0.15;0.05;0.07;0.08})-SUM($H$2,H235,AD235,AZ235,BV235,CR235,DN235,EJ235,FF235,GB235,GX235)</f>
        <v>3400.4249999999993</v>
      </c>
      <c r="HU235" s="4">
        <f>PARAMETRELER!$D$18</f>
        <v>3400.4249999999993</v>
      </c>
      <c r="HV235" s="4">
        <f t="shared" si="721"/>
        <v>187023.375</v>
      </c>
      <c r="HW235" s="4">
        <f t="shared" si="722"/>
        <v>170021.25</v>
      </c>
      <c r="HX235" s="4">
        <f t="shared" si="723"/>
        <v>20002.5</v>
      </c>
      <c r="HY235" s="4">
        <f>PARAMETRELER!$D$6</f>
        <v>20002.5</v>
      </c>
      <c r="HZ235" s="4">
        <f t="shared" si="724"/>
        <v>0</v>
      </c>
      <c r="IA235" s="4">
        <f>IF(HO235&lt;=PARAMETRELER!$D$6,0,HZ235*0.00759)</f>
        <v>0</v>
      </c>
      <c r="IB235" s="20">
        <f t="shared" si="832"/>
        <v>17002.125</v>
      </c>
      <c r="IC235" s="21">
        <f t="shared" si="833"/>
        <v>4100.5124999999998</v>
      </c>
      <c r="ID235" s="21">
        <f t="shared" si="834"/>
        <v>400.05</v>
      </c>
      <c r="IE235" s="22">
        <f t="shared" si="835"/>
        <v>24503.0625</v>
      </c>
      <c r="IF235" s="44">
        <f t="shared" si="836"/>
        <v>1000.125</v>
      </c>
      <c r="IG235" s="45">
        <f t="shared" si="837"/>
        <v>23502.9375</v>
      </c>
      <c r="II235" s="3">
        <v>233</v>
      </c>
      <c r="IJ235" s="3" t="str">
        <f t="shared" si="838"/>
        <v xml:space="preserve"> AD SOYAD 233</v>
      </c>
      <c r="IK235" s="4">
        <f t="shared" si="725"/>
        <v>20002.5</v>
      </c>
      <c r="IL235" s="4">
        <f>PARAMETRELER!$D$4</f>
        <v>150018.75</v>
      </c>
      <c r="IM235" s="4">
        <f t="shared" si="726"/>
        <v>2800.3500000000004</v>
      </c>
      <c r="IN235" s="4">
        <f t="shared" si="727"/>
        <v>200.02500000000001</v>
      </c>
      <c r="IO235" s="4">
        <f t="shared" si="728"/>
        <v>17002.125</v>
      </c>
      <c r="IP235" s="4" cm="1">
        <f t="array" ref="IP235">SUMPRODUCT(--(SUM(G235,AC235,AY235,BU235,CQ235,DM235,EI235,FE235,GA235,GW235,HS235,IO235)&gt;PARAMETRELER!$D$21:$D$24), (SUM(G235,AC235,AY235,BU235,CQ235,DM235,EI235,FE235,GA235,GW235,HS235,IO235)-PARAMETRELER!$D$21:$D$24), {0.15;0.05;0.07;0.08})-SUM($H$2,H235,AD235,AZ235,BV235,CR235,DN235,EJ235,FF235,GB235,GX235,HT235)</f>
        <v>3400.4249999999993</v>
      </c>
      <c r="IQ235" s="4">
        <f>PARAMETRELER!$D$19</f>
        <v>3400.4249999999993</v>
      </c>
      <c r="IR235" s="4">
        <f t="shared" si="729"/>
        <v>204025.5</v>
      </c>
      <c r="IS235" s="4">
        <f t="shared" si="730"/>
        <v>187023.375</v>
      </c>
      <c r="IT235" s="4">
        <f t="shared" si="731"/>
        <v>20002.5</v>
      </c>
      <c r="IU235" s="4">
        <f>PARAMETRELER!$D$6</f>
        <v>20002.5</v>
      </c>
      <c r="IV235" s="4">
        <f t="shared" si="732"/>
        <v>0</v>
      </c>
      <c r="IW235" s="4">
        <f>IF(IK235&lt;=PARAMETRELER!$D$6,0,IV235*0.00759)</f>
        <v>0</v>
      </c>
      <c r="IX235" s="20">
        <f t="shared" si="839"/>
        <v>17002.125</v>
      </c>
      <c r="IY235" s="21">
        <f t="shared" si="840"/>
        <v>4100.5124999999998</v>
      </c>
      <c r="IZ235" s="21">
        <f t="shared" si="841"/>
        <v>400.05</v>
      </c>
      <c r="JA235" s="22">
        <f t="shared" si="842"/>
        <v>24503.0625</v>
      </c>
      <c r="JB235" s="44">
        <f t="shared" si="843"/>
        <v>1000.125</v>
      </c>
      <c r="JC235" s="45">
        <f t="shared" si="844"/>
        <v>23502.9375</v>
      </c>
    </row>
    <row r="236" spans="1:263" ht="15.6" x14ac:dyDescent="0.3">
      <c r="A236" s="2">
        <v>234</v>
      </c>
      <c r="B236" s="2" t="str">
        <f>'YILLIK MALİYET RAPORU'!B236</f>
        <v xml:space="preserve"> AD SOYAD 234</v>
      </c>
      <c r="C236" s="7">
        <f>'YILLIK MALİYET RAPORU'!C236</f>
        <v>20002.5</v>
      </c>
      <c r="D236" s="11">
        <f>PARAMETRELER!$D$4</f>
        <v>150018.75</v>
      </c>
      <c r="E236" s="7">
        <f t="shared" si="668"/>
        <v>2800.3500000000004</v>
      </c>
      <c r="F236" s="7">
        <f t="shared" si="669"/>
        <v>200.02500000000001</v>
      </c>
      <c r="G236" s="7">
        <f t="shared" si="670"/>
        <v>17002.125</v>
      </c>
      <c r="H236" s="7" cm="1">
        <f t="array" ref="H236">SUMPRODUCT(--(SUM(G236:G236)&gt;PARAMETRELER!$D$21:$D$24), (SUM(G236:G236)-PARAMETRELER!$D$21:$D$24), {0.15;0.05;0.07;0.08})-SUM($H$2:$H$2)</f>
        <v>2550.3187499999999</v>
      </c>
      <c r="I236" s="7">
        <f>PARAMETRELER!$D$8</f>
        <v>2550.3187499999999</v>
      </c>
      <c r="J236" s="7">
        <f t="shared" si="733"/>
        <v>17002.125</v>
      </c>
      <c r="K236" s="7">
        <v>0</v>
      </c>
      <c r="L236" s="7">
        <f t="shared" si="671"/>
        <v>20002.5</v>
      </c>
      <c r="M236" s="5">
        <f>PARAMETRELER!$D$6</f>
        <v>20002.5</v>
      </c>
      <c r="N236" s="7">
        <f t="shared" si="679"/>
        <v>0</v>
      </c>
      <c r="O236" s="7">
        <f>IF(C236&lt;=PARAMETRELER!$D$6,0,N236*0.00759)</f>
        <v>0</v>
      </c>
      <c r="P236" s="20">
        <f t="shared" si="672"/>
        <v>17002.125</v>
      </c>
      <c r="Q236" s="21">
        <f t="shared" si="673"/>
        <v>4100.5124999999998</v>
      </c>
      <c r="R236" s="21">
        <f t="shared" si="674"/>
        <v>400.05</v>
      </c>
      <c r="S236" s="20">
        <f t="shared" si="675"/>
        <v>24503.0625</v>
      </c>
      <c r="T236" s="44">
        <f t="shared" si="676"/>
        <v>1000.125</v>
      </c>
      <c r="U236" s="45">
        <f t="shared" si="734"/>
        <v>23502.9375</v>
      </c>
      <c r="W236" s="2">
        <v>234</v>
      </c>
      <c r="X236" s="2" t="str">
        <f t="shared" si="677"/>
        <v xml:space="preserve"> AD SOYAD 234</v>
      </c>
      <c r="Y236" s="7">
        <f t="shared" si="678"/>
        <v>20002.5</v>
      </c>
      <c r="Z236" s="11">
        <f>PARAMETRELER!$D$4</f>
        <v>150018.75</v>
      </c>
      <c r="AA236" s="7">
        <f t="shared" si="735"/>
        <v>2800.3500000000004</v>
      </c>
      <c r="AB236" s="7">
        <f t="shared" si="736"/>
        <v>200.02500000000001</v>
      </c>
      <c r="AC236" s="7">
        <f t="shared" si="737"/>
        <v>17002.125</v>
      </c>
      <c r="AD236" s="7" cm="1">
        <f t="array" ref="AD236">SUMPRODUCT(--(SUM(G236,AC236)&gt;PARAMETRELER!$D$21:$D$24), (SUM(G236,AC236)-PARAMETRELER!$D$21:$D$24), {0.15;0.05;0.07;0.08})-SUM($H$2,H236)</f>
        <v>2550.3187499999999</v>
      </c>
      <c r="AE236" s="7">
        <f>PARAMETRELER!$D$9</f>
        <v>2550.3187499999999</v>
      </c>
      <c r="AF236" s="7">
        <f t="shared" si="738"/>
        <v>34004.25</v>
      </c>
      <c r="AG236" s="7">
        <f t="shared" si="739"/>
        <v>17002.125</v>
      </c>
      <c r="AH236" s="7">
        <f t="shared" si="740"/>
        <v>20002.5</v>
      </c>
      <c r="AI236" s="5">
        <f>PARAMETRELER!$D$6</f>
        <v>20002.5</v>
      </c>
      <c r="AJ236" s="7">
        <f t="shared" si="680"/>
        <v>0</v>
      </c>
      <c r="AK236" s="7">
        <f>IF(Y236&lt;=PARAMETRELER!$D$6,0,AJ236*0.00759)</f>
        <v>0</v>
      </c>
      <c r="AL236" s="20">
        <f t="shared" si="741"/>
        <v>17002.125</v>
      </c>
      <c r="AM236" s="21">
        <f t="shared" si="742"/>
        <v>4100.5124999999998</v>
      </c>
      <c r="AN236" s="21">
        <f t="shared" si="743"/>
        <v>400.05</v>
      </c>
      <c r="AO236" s="20">
        <f t="shared" si="744"/>
        <v>24503.0625</v>
      </c>
      <c r="AP236" s="44">
        <f t="shared" si="745"/>
        <v>1000.125</v>
      </c>
      <c r="AQ236" s="45">
        <f t="shared" si="746"/>
        <v>23502.9375</v>
      </c>
      <c r="AS236" s="2">
        <v>234</v>
      </c>
      <c r="AT236" s="2" t="str">
        <f t="shared" si="747"/>
        <v xml:space="preserve"> AD SOYAD 234</v>
      </c>
      <c r="AU236" s="7">
        <f t="shared" si="748"/>
        <v>20002.5</v>
      </c>
      <c r="AV236" s="11">
        <f>PARAMETRELER!$D$4</f>
        <v>150018.75</v>
      </c>
      <c r="AW236" s="7">
        <f t="shared" si="749"/>
        <v>2800.3500000000004</v>
      </c>
      <c r="AX236" s="7">
        <f t="shared" si="750"/>
        <v>200.02500000000001</v>
      </c>
      <c r="AY236" s="7">
        <f t="shared" si="751"/>
        <v>17002.125</v>
      </c>
      <c r="AZ236" s="7" cm="1">
        <f t="array" ref="AZ236">SUMPRODUCT(--(SUM(G236,AC236,AY236)&gt;PARAMETRELER!$D$21:$D$24), (SUM(G236,AC236,AY236)-PARAMETRELER!$D$21:$D$24), {0.15;0.05;0.07;0.08})-SUM($H$2,H236,AD236)</f>
        <v>2550.3187499999995</v>
      </c>
      <c r="BA236" s="7">
        <f>PARAMETRELER!$D$10</f>
        <v>2550.3187499999995</v>
      </c>
      <c r="BB236" s="7">
        <f t="shared" si="752"/>
        <v>51006.375</v>
      </c>
      <c r="BC236" s="7">
        <f t="shared" si="753"/>
        <v>34004.25</v>
      </c>
      <c r="BD236" s="7">
        <f t="shared" si="754"/>
        <v>20002.5</v>
      </c>
      <c r="BE236" s="5">
        <f>PARAMETRELER!$D$6</f>
        <v>20002.5</v>
      </c>
      <c r="BF236" s="7">
        <f t="shared" si="681"/>
        <v>0</v>
      </c>
      <c r="BG236" s="7">
        <f>IF(AU236&lt;=PARAMETRELER!$D$6,0,BF236*0.00759)</f>
        <v>0</v>
      </c>
      <c r="BH236" s="20">
        <f t="shared" si="755"/>
        <v>17002.125</v>
      </c>
      <c r="BI236" s="21">
        <f t="shared" si="756"/>
        <v>4100.5124999999998</v>
      </c>
      <c r="BJ236" s="21">
        <f t="shared" si="757"/>
        <v>400.05</v>
      </c>
      <c r="BK236" s="20">
        <f t="shared" si="758"/>
        <v>24503.0625</v>
      </c>
      <c r="BL236" s="44">
        <f t="shared" si="759"/>
        <v>1000.125</v>
      </c>
      <c r="BM236" s="45">
        <f t="shared" si="760"/>
        <v>23502.9375</v>
      </c>
      <c r="BO236" s="2">
        <v>234</v>
      </c>
      <c r="BP236" s="2" t="str">
        <f t="shared" si="761"/>
        <v xml:space="preserve"> AD SOYAD 234</v>
      </c>
      <c r="BQ236" s="7">
        <f t="shared" si="762"/>
        <v>20002.5</v>
      </c>
      <c r="BR236" s="11">
        <f>PARAMETRELER!$D$4</f>
        <v>150018.75</v>
      </c>
      <c r="BS236" s="7">
        <f t="shared" si="763"/>
        <v>2800.3500000000004</v>
      </c>
      <c r="BT236" s="7">
        <f t="shared" si="764"/>
        <v>200.02500000000001</v>
      </c>
      <c r="BU236" s="7">
        <f t="shared" si="765"/>
        <v>17002.125</v>
      </c>
      <c r="BV236" s="7" cm="1">
        <f t="array" ref="BV236">SUMPRODUCT(--(SUM(G236,AC236,AY236,BU236)&gt;PARAMETRELER!$D$21:$D$24), (SUM(G236,AC236,AY236,BU236)-PARAMETRELER!$D$21:$D$24), {0.15;0.05;0.07;0.08})-SUM($H$2,H236,AD236,AZ236)</f>
        <v>2550.3187500000004</v>
      </c>
      <c r="BW236" s="7">
        <f>PARAMETRELER!$D$11</f>
        <v>2550.3187500000004</v>
      </c>
      <c r="BX236" s="7">
        <f t="shared" si="766"/>
        <v>68008.5</v>
      </c>
      <c r="BY236" s="7">
        <f t="shared" si="767"/>
        <v>51006.375</v>
      </c>
      <c r="BZ236" s="7">
        <f t="shared" si="768"/>
        <v>20002.5</v>
      </c>
      <c r="CA236" s="5">
        <f>PARAMETRELER!$D$6</f>
        <v>20002.5</v>
      </c>
      <c r="CB236" s="7">
        <f t="shared" si="682"/>
        <v>0</v>
      </c>
      <c r="CC236" s="7">
        <f>IF(BQ236&lt;=PARAMETRELER!$D$6,0,CB236*0.00759)</f>
        <v>0</v>
      </c>
      <c r="CD236" s="20">
        <f t="shared" si="769"/>
        <v>17002.125</v>
      </c>
      <c r="CE236" s="21">
        <f t="shared" si="770"/>
        <v>4100.5124999999998</v>
      </c>
      <c r="CF236" s="21">
        <f t="shared" si="771"/>
        <v>400.05</v>
      </c>
      <c r="CG236" s="20">
        <f t="shared" si="772"/>
        <v>24503.0625</v>
      </c>
      <c r="CH236" s="44">
        <f t="shared" si="773"/>
        <v>1000.125</v>
      </c>
      <c r="CI236" s="45">
        <f t="shared" si="774"/>
        <v>23502.9375</v>
      </c>
      <c r="CK236" s="2">
        <v>234</v>
      </c>
      <c r="CL236" s="2" t="str">
        <f t="shared" si="775"/>
        <v xml:space="preserve"> AD SOYAD 234</v>
      </c>
      <c r="CM236" s="7">
        <f t="shared" si="776"/>
        <v>20002.5</v>
      </c>
      <c r="CN236" s="11">
        <f>PARAMETRELER!$D$4</f>
        <v>150018.75</v>
      </c>
      <c r="CO236" s="7">
        <f t="shared" si="777"/>
        <v>2800.3500000000004</v>
      </c>
      <c r="CP236" s="7">
        <f t="shared" si="778"/>
        <v>200.02500000000001</v>
      </c>
      <c r="CQ236" s="7">
        <f t="shared" si="779"/>
        <v>17002.125</v>
      </c>
      <c r="CR236" s="7" cm="1">
        <f t="array" ref="CR236">SUMPRODUCT(--(SUM(G236,AC236,AY236,BU236,CQ236)&gt;PARAMETRELER!$D$21:$D$24), (SUM(G236,AC236,AY236,BU236,CQ236)-PARAMETRELER!$D$21:$D$24), {0.15;0.05;0.07;0.08})-SUM($H$2,H236,AD236,AZ236,BV236)</f>
        <v>2550.3187500000004</v>
      </c>
      <c r="CS236" s="7">
        <f>PARAMETRELER!$D$12</f>
        <v>2550.3187500000004</v>
      </c>
      <c r="CT236" s="7">
        <f t="shared" si="780"/>
        <v>85010.625</v>
      </c>
      <c r="CU236" s="7">
        <f t="shared" si="781"/>
        <v>68008.5</v>
      </c>
      <c r="CV236" s="7">
        <f t="shared" si="782"/>
        <v>20002.5</v>
      </c>
      <c r="CW236" s="5">
        <f>PARAMETRELER!$D$6</f>
        <v>20002.5</v>
      </c>
      <c r="CX236" s="7">
        <f t="shared" si="683"/>
        <v>0</v>
      </c>
      <c r="CY236" s="7">
        <f>IF(CM236&lt;=PARAMETRELER!$D$6,0,CX236*0.00759)</f>
        <v>0</v>
      </c>
      <c r="CZ236" s="20">
        <f t="shared" si="783"/>
        <v>17002.125</v>
      </c>
      <c r="DA236" s="21">
        <f t="shared" si="784"/>
        <v>4100.5124999999998</v>
      </c>
      <c r="DB236" s="21">
        <f t="shared" si="785"/>
        <v>400.05</v>
      </c>
      <c r="DC236" s="20">
        <f t="shared" si="786"/>
        <v>24503.0625</v>
      </c>
      <c r="DD236" s="44">
        <f t="shared" si="787"/>
        <v>1000.125</v>
      </c>
      <c r="DE236" s="45">
        <f t="shared" si="788"/>
        <v>23502.9375</v>
      </c>
      <c r="DG236" s="2">
        <v>234</v>
      </c>
      <c r="DH236" s="2" t="str">
        <f t="shared" si="789"/>
        <v xml:space="preserve"> AD SOYAD 234</v>
      </c>
      <c r="DI236" s="7">
        <f t="shared" si="790"/>
        <v>20002.5</v>
      </c>
      <c r="DJ236" s="11">
        <f>PARAMETRELER!$D$4</f>
        <v>150018.75</v>
      </c>
      <c r="DK236" s="7">
        <f t="shared" si="791"/>
        <v>2800.3500000000004</v>
      </c>
      <c r="DL236" s="7">
        <f t="shared" si="792"/>
        <v>200.02500000000001</v>
      </c>
      <c r="DM236" s="7">
        <f t="shared" si="793"/>
        <v>17002.125</v>
      </c>
      <c r="DN236" s="7" cm="1">
        <f t="array" ref="DN236">SUMPRODUCT(--(SUM(G236,AC236,AY236,BU236,CQ236,DM236)&gt;PARAMETRELER!$D$21:$D$24), (SUM(G236,AC236,AY236,BU236,CQ236,DM236)-PARAMETRELER!$D$21:$D$24), {0.15;0.05;0.07;0.08})-SUM($H$2,H236,AD236,AZ236,BV236,CR236)</f>
        <v>2550.3187499999985</v>
      </c>
      <c r="DO236" s="7">
        <f>PARAMETRELER!$D$13</f>
        <v>2550.3187499999985</v>
      </c>
      <c r="DP236" s="7">
        <f t="shared" si="794"/>
        <v>102012.75</v>
      </c>
      <c r="DQ236" s="7">
        <f t="shared" si="795"/>
        <v>85010.625</v>
      </c>
      <c r="DR236" s="7">
        <f t="shared" si="796"/>
        <v>20002.5</v>
      </c>
      <c r="DS236" s="5">
        <f>PARAMETRELER!$D$6</f>
        <v>20002.5</v>
      </c>
      <c r="DT236" s="7">
        <f t="shared" si="684"/>
        <v>0</v>
      </c>
      <c r="DU236" s="7">
        <f>IF(DI236&lt;=PARAMETRELER!$D$6,0,DT236*0.00759)</f>
        <v>0</v>
      </c>
      <c r="DV236" s="20">
        <f t="shared" si="797"/>
        <v>17002.125</v>
      </c>
      <c r="DW236" s="21">
        <f t="shared" si="798"/>
        <v>4100.5124999999998</v>
      </c>
      <c r="DX236" s="21">
        <f t="shared" si="799"/>
        <v>400.05</v>
      </c>
      <c r="DY236" s="20">
        <f t="shared" si="800"/>
        <v>24503.0625</v>
      </c>
      <c r="DZ236" s="44">
        <f t="shared" si="801"/>
        <v>1000.125</v>
      </c>
      <c r="EA236" s="45">
        <f t="shared" si="802"/>
        <v>23502.9375</v>
      </c>
      <c r="EC236" s="2">
        <v>234</v>
      </c>
      <c r="ED236" s="2" t="str">
        <f t="shared" si="803"/>
        <v xml:space="preserve"> AD SOYAD 234</v>
      </c>
      <c r="EE236" s="7">
        <f t="shared" si="685"/>
        <v>20002.5</v>
      </c>
      <c r="EF236" s="11">
        <f>PARAMETRELER!$D$4</f>
        <v>150018.75</v>
      </c>
      <c r="EG236" s="7">
        <f t="shared" si="686"/>
        <v>2800.3500000000004</v>
      </c>
      <c r="EH236" s="7">
        <f t="shared" si="687"/>
        <v>200.02500000000001</v>
      </c>
      <c r="EI236" s="7">
        <f t="shared" si="688"/>
        <v>17002.125</v>
      </c>
      <c r="EJ236" s="7" cm="1">
        <f t="array" ref="EJ236">SUMPRODUCT(--(SUM(G236,AC236,AY236,BU236,CQ236,DM236,EI236)&gt;PARAMETRELER!$D$21:$D$24), (SUM(G236,AC236,AY236,BU236,CQ236,DM236,EI236)-PARAMETRELER!$D$21:$D$24), {0.15;0.05;0.07;0.08})-SUM($H$2,H236,AD236,AZ236,BV236,CR236,DN236)</f>
        <v>3001.0625000000036</v>
      </c>
      <c r="EK236" s="7">
        <f>PARAMETRELER!$D$14</f>
        <v>3001.0625000000036</v>
      </c>
      <c r="EL236" s="7">
        <f t="shared" si="689"/>
        <v>119014.875</v>
      </c>
      <c r="EM236" s="7">
        <f t="shared" si="690"/>
        <v>102012.75</v>
      </c>
      <c r="EN236" s="7">
        <f t="shared" si="691"/>
        <v>20002.5</v>
      </c>
      <c r="EO236" s="5">
        <f>PARAMETRELER!$D$6</f>
        <v>20002.5</v>
      </c>
      <c r="EP236" s="7">
        <f t="shared" si="692"/>
        <v>0</v>
      </c>
      <c r="EQ236" s="7">
        <f>IF(EE236&lt;=PARAMETRELER!$D$6,0,EP236*0.00759)</f>
        <v>0</v>
      </c>
      <c r="ER236" s="20">
        <f t="shared" si="804"/>
        <v>17002.125</v>
      </c>
      <c r="ES236" s="21">
        <f t="shared" si="805"/>
        <v>4100.5124999999998</v>
      </c>
      <c r="ET236" s="21">
        <f t="shared" si="806"/>
        <v>400.05</v>
      </c>
      <c r="EU236" s="20">
        <f t="shared" si="807"/>
        <v>24503.0625</v>
      </c>
      <c r="EV236" s="44">
        <f t="shared" si="808"/>
        <v>1000.125</v>
      </c>
      <c r="EW236" s="45">
        <f t="shared" si="809"/>
        <v>23502.9375</v>
      </c>
      <c r="EY236" s="2">
        <v>234</v>
      </c>
      <c r="EZ236" s="2" t="str">
        <f t="shared" si="810"/>
        <v xml:space="preserve"> AD SOYAD 234</v>
      </c>
      <c r="FA236" s="7">
        <f t="shared" si="693"/>
        <v>20002.5</v>
      </c>
      <c r="FB236" s="11">
        <f>PARAMETRELER!$D$4</f>
        <v>150018.75</v>
      </c>
      <c r="FC236" s="7">
        <f t="shared" si="694"/>
        <v>2800.3500000000004</v>
      </c>
      <c r="FD236" s="7">
        <f t="shared" si="695"/>
        <v>200.02500000000001</v>
      </c>
      <c r="FE236" s="7">
        <f t="shared" si="696"/>
        <v>17002.125</v>
      </c>
      <c r="FF236" s="7" cm="1">
        <f t="array" ref="FF236">SUMPRODUCT(--(SUM(G236,AC236,AY236,BU236,CQ236,DM236,EI236,FE236)&gt;PARAMETRELER!$D$21:$D$24), (SUM(G236,AC236,AY236,BU236,CQ236,DM236,EI236,FE236)-PARAMETRELER!$D$21:$D$24), {0.15;0.05;0.07;0.08})-SUM($H$2,H236,AD236,AZ236,BV236,CR236,DN236,EJ236)</f>
        <v>3400.4249999999956</v>
      </c>
      <c r="FG236" s="7">
        <f>PARAMETRELER!$D$15</f>
        <v>3400.4249999999956</v>
      </c>
      <c r="FH236" s="7">
        <f t="shared" si="697"/>
        <v>136017</v>
      </c>
      <c r="FI236" s="7">
        <f t="shared" si="698"/>
        <v>119014.875</v>
      </c>
      <c r="FJ236" s="7">
        <f t="shared" si="699"/>
        <v>20002.5</v>
      </c>
      <c r="FK236" s="5">
        <f>PARAMETRELER!$D$6</f>
        <v>20002.5</v>
      </c>
      <c r="FL236" s="7">
        <f t="shared" si="700"/>
        <v>0</v>
      </c>
      <c r="FM236" s="7">
        <f>IF(FA236&lt;=PARAMETRELER!$D$6,0,FL236*0.00759)</f>
        <v>0</v>
      </c>
      <c r="FN236" s="20">
        <f t="shared" si="811"/>
        <v>17002.125</v>
      </c>
      <c r="FO236" s="21">
        <f t="shared" si="812"/>
        <v>4100.5124999999998</v>
      </c>
      <c r="FP236" s="21">
        <f t="shared" si="813"/>
        <v>400.05</v>
      </c>
      <c r="FQ236" s="20">
        <f t="shared" si="814"/>
        <v>24503.0625</v>
      </c>
      <c r="FR236" s="44">
        <f t="shared" si="815"/>
        <v>1000.125</v>
      </c>
      <c r="FS236" s="45">
        <f t="shared" si="816"/>
        <v>23502.9375</v>
      </c>
      <c r="FU236" s="2">
        <v>234</v>
      </c>
      <c r="FV236" s="2" t="str">
        <f t="shared" si="817"/>
        <v xml:space="preserve"> AD SOYAD 234</v>
      </c>
      <c r="FW236" s="7">
        <f t="shared" si="701"/>
        <v>20002.5</v>
      </c>
      <c r="FX236" s="11">
        <f>PARAMETRELER!$D$4</f>
        <v>150018.75</v>
      </c>
      <c r="FY236" s="7">
        <f t="shared" si="702"/>
        <v>2800.3500000000004</v>
      </c>
      <c r="FZ236" s="7">
        <f t="shared" si="703"/>
        <v>200.02500000000001</v>
      </c>
      <c r="GA236" s="7">
        <f t="shared" si="704"/>
        <v>17002.125</v>
      </c>
      <c r="GB236" s="7" cm="1">
        <f t="array" ref="GB236">SUMPRODUCT(--(SUM(G236,AC236,AY236,BU236,CQ236,DM236,EI236,FE236,GA236)&gt;PARAMETRELER!$D$21:$D$24), (SUM(G236,AC236,AY236,BU236,CQ236,DM236,EI236,FE236,GA236)-PARAMETRELER!$D$21:$D$24), {0.15;0.05;0.07;0.08})-SUM($H$2,H236,AD236,AZ236,BV236,CR236,DN236,EJ236,FF236)</f>
        <v>3400.4249999999993</v>
      </c>
      <c r="GC236" s="7">
        <f>PARAMETRELER!$D$16</f>
        <v>3400.4249999999993</v>
      </c>
      <c r="GD236" s="7">
        <f t="shared" si="705"/>
        <v>153019.125</v>
      </c>
      <c r="GE236" s="7">
        <f t="shared" si="706"/>
        <v>136017</v>
      </c>
      <c r="GF236" s="7">
        <f t="shared" si="707"/>
        <v>20002.5</v>
      </c>
      <c r="GG236" s="5">
        <f>PARAMETRELER!$D$6</f>
        <v>20002.5</v>
      </c>
      <c r="GH236" s="7">
        <f t="shared" si="708"/>
        <v>0</v>
      </c>
      <c r="GI236" s="7">
        <f>IF(FW236&lt;=PARAMETRELER!$D$6,0,GH236*0.00759)</f>
        <v>0</v>
      </c>
      <c r="GJ236" s="20">
        <f t="shared" si="818"/>
        <v>17002.125</v>
      </c>
      <c r="GK236" s="21">
        <f t="shared" si="819"/>
        <v>4100.5124999999998</v>
      </c>
      <c r="GL236" s="21">
        <f t="shared" si="820"/>
        <v>400.05</v>
      </c>
      <c r="GM236" s="20">
        <f t="shared" si="821"/>
        <v>24503.0625</v>
      </c>
      <c r="GN236" s="44">
        <f t="shared" si="822"/>
        <v>1000.125</v>
      </c>
      <c r="GO236" s="45">
        <f t="shared" si="823"/>
        <v>23502.9375</v>
      </c>
      <c r="GQ236" s="2">
        <v>234</v>
      </c>
      <c r="GR236" s="2" t="str">
        <f t="shared" si="824"/>
        <v xml:space="preserve"> AD SOYAD 234</v>
      </c>
      <c r="GS236" s="7">
        <f t="shared" si="709"/>
        <v>20002.5</v>
      </c>
      <c r="GT236" s="11">
        <f>PARAMETRELER!$D$4</f>
        <v>150018.75</v>
      </c>
      <c r="GU236" s="7">
        <f t="shared" si="710"/>
        <v>2800.3500000000004</v>
      </c>
      <c r="GV236" s="7">
        <f t="shared" si="711"/>
        <v>200.02500000000001</v>
      </c>
      <c r="GW236" s="7">
        <f t="shared" si="712"/>
        <v>17002.125</v>
      </c>
      <c r="GX236" s="7" cm="1">
        <f t="array" ref="GX236">SUMPRODUCT(--(SUM(G236,AC236,AY236,BU236,CQ236,DM236,EI236,FE236,GA236,GW236)&gt;PARAMETRELER!$D$21:$D$24), (SUM(G236,AC236,AY236,BU236,CQ236,DM236,EI236,FE236,GA236,GW236)-PARAMETRELER!$D$21:$D$24), {0.15;0.05;0.07;0.08})-SUM($H$2,H236,AD236,AZ236,BV236,CR236,DN236,EJ236,FF236,GB236)</f>
        <v>3400.4250000000029</v>
      </c>
      <c r="GY236" s="7">
        <f>PARAMETRELER!$D$17</f>
        <v>3400.4250000000029</v>
      </c>
      <c r="GZ236" s="7">
        <f t="shared" si="713"/>
        <v>170021.25</v>
      </c>
      <c r="HA236" s="7">
        <f t="shared" si="714"/>
        <v>153019.125</v>
      </c>
      <c r="HB236" s="7">
        <f t="shared" si="715"/>
        <v>20002.5</v>
      </c>
      <c r="HC236" s="5">
        <f>PARAMETRELER!$D$6</f>
        <v>20002.5</v>
      </c>
      <c r="HD236" s="7">
        <f t="shared" si="716"/>
        <v>0</v>
      </c>
      <c r="HE236" s="7">
        <f>IF(GS236&lt;=PARAMETRELER!$D$6,0,HD236*0.00759)</f>
        <v>0</v>
      </c>
      <c r="HF236" s="20">
        <f t="shared" si="825"/>
        <v>17002.125</v>
      </c>
      <c r="HG236" s="21">
        <f t="shared" si="826"/>
        <v>4100.5124999999998</v>
      </c>
      <c r="HH236" s="21">
        <f t="shared" si="827"/>
        <v>400.05</v>
      </c>
      <c r="HI236" s="20">
        <f t="shared" si="828"/>
        <v>24503.0625</v>
      </c>
      <c r="HJ236" s="44">
        <f t="shared" si="829"/>
        <v>1000.125</v>
      </c>
      <c r="HK236" s="45">
        <f t="shared" si="830"/>
        <v>23502.9375</v>
      </c>
      <c r="HM236" s="2">
        <v>234</v>
      </c>
      <c r="HN236" s="2" t="str">
        <f t="shared" si="831"/>
        <v xml:space="preserve"> AD SOYAD 234</v>
      </c>
      <c r="HO236" s="7">
        <f t="shared" si="717"/>
        <v>20002.5</v>
      </c>
      <c r="HP236" s="11">
        <f>PARAMETRELER!$D$4</f>
        <v>150018.75</v>
      </c>
      <c r="HQ236" s="7">
        <f t="shared" si="718"/>
        <v>2800.3500000000004</v>
      </c>
      <c r="HR236" s="7">
        <f t="shared" si="719"/>
        <v>200.02500000000001</v>
      </c>
      <c r="HS236" s="7">
        <f t="shared" si="720"/>
        <v>17002.125</v>
      </c>
      <c r="HT236" s="7" cm="1">
        <f t="array" ref="HT236">SUMPRODUCT(--(SUM(G236,AC236,AY236,BU236,CQ236,DM236,EI236,FE236,GA236,GW236,HS236)&gt;PARAMETRELER!$D$21:$D$24), (SUM(G236,AC236,AY236,BU236,CQ236,DM236,EI236,FE236,GA236,GW236,HS236)-PARAMETRELER!$D$21:$D$24), {0.15;0.05;0.07;0.08})-SUM($H$2,H236,AD236,AZ236,BV236,CR236,DN236,EJ236,FF236,GB236,GX236)</f>
        <v>3400.4249999999993</v>
      </c>
      <c r="HU236" s="7">
        <f>PARAMETRELER!$D$18</f>
        <v>3400.4249999999993</v>
      </c>
      <c r="HV236" s="7">
        <f t="shared" si="721"/>
        <v>187023.375</v>
      </c>
      <c r="HW236" s="7">
        <f t="shared" si="722"/>
        <v>170021.25</v>
      </c>
      <c r="HX236" s="7">
        <f t="shared" si="723"/>
        <v>20002.5</v>
      </c>
      <c r="HY236" s="5">
        <f>PARAMETRELER!$D$6</f>
        <v>20002.5</v>
      </c>
      <c r="HZ236" s="7">
        <f t="shared" si="724"/>
        <v>0</v>
      </c>
      <c r="IA236" s="7">
        <f>IF(HO236&lt;=PARAMETRELER!$D$6,0,HZ236*0.00759)</f>
        <v>0</v>
      </c>
      <c r="IB236" s="20">
        <f t="shared" si="832"/>
        <v>17002.125</v>
      </c>
      <c r="IC236" s="21">
        <f t="shared" si="833"/>
        <v>4100.5124999999998</v>
      </c>
      <c r="ID236" s="21">
        <f t="shared" si="834"/>
        <v>400.05</v>
      </c>
      <c r="IE236" s="20">
        <f t="shared" si="835"/>
        <v>24503.0625</v>
      </c>
      <c r="IF236" s="44">
        <f t="shared" si="836"/>
        <v>1000.125</v>
      </c>
      <c r="IG236" s="45">
        <f t="shared" si="837"/>
        <v>23502.9375</v>
      </c>
      <c r="II236" s="2">
        <v>234</v>
      </c>
      <c r="IJ236" s="2" t="str">
        <f t="shared" si="838"/>
        <v xml:space="preserve"> AD SOYAD 234</v>
      </c>
      <c r="IK236" s="7">
        <f t="shared" si="725"/>
        <v>20002.5</v>
      </c>
      <c r="IL236" s="11">
        <f>PARAMETRELER!$D$4</f>
        <v>150018.75</v>
      </c>
      <c r="IM236" s="7">
        <f t="shared" si="726"/>
        <v>2800.3500000000004</v>
      </c>
      <c r="IN236" s="7">
        <f t="shared" si="727"/>
        <v>200.02500000000001</v>
      </c>
      <c r="IO236" s="7">
        <f t="shared" si="728"/>
        <v>17002.125</v>
      </c>
      <c r="IP236" s="7" cm="1">
        <f t="array" ref="IP236">SUMPRODUCT(--(SUM(G236,AC236,AY236,BU236,CQ236,DM236,EI236,FE236,GA236,GW236,HS236,IO236)&gt;PARAMETRELER!$D$21:$D$24), (SUM(G236,AC236,AY236,BU236,CQ236,DM236,EI236,FE236,GA236,GW236,HS236,IO236)-PARAMETRELER!$D$21:$D$24), {0.15;0.05;0.07;0.08})-SUM($H$2,H236,AD236,AZ236,BV236,CR236,DN236,EJ236,FF236,GB236,GX236,HT236)</f>
        <v>3400.4249999999993</v>
      </c>
      <c r="IQ236" s="7">
        <f>PARAMETRELER!$D$19</f>
        <v>3400.4249999999993</v>
      </c>
      <c r="IR236" s="7">
        <f t="shared" si="729"/>
        <v>204025.5</v>
      </c>
      <c r="IS236" s="7">
        <f t="shared" si="730"/>
        <v>187023.375</v>
      </c>
      <c r="IT236" s="7">
        <f t="shared" si="731"/>
        <v>20002.5</v>
      </c>
      <c r="IU236" s="5">
        <f>PARAMETRELER!$D$6</f>
        <v>20002.5</v>
      </c>
      <c r="IV236" s="7">
        <f t="shared" si="732"/>
        <v>0</v>
      </c>
      <c r="IW236" s="7">
        <f>IF(IK236&lt;=PARAMETRELER!$D$6,0,IV236*0.00759)</f>
        <v>0</v>
      </c>
      <c r="IX236" s="20">
        <f t="shared" si="839"/>
        <v>17002.125</v>
      </c>
      <c r="IY236" s="21">
        <f t="shared" si="840"/>
        <v>4100.5124999999998</v>
      </c>
      <c r="IZ236" s="21">
        <f t="shared" si="841"/>
        <v>400.05</v>
      </c>
      <c r="JA236" s="20">
        <f t="shared" si="842"/>
        <v>24503.0625</v>
      </c>
      <c r="JB236" s="44">
        <f t="shared" si="843"/>
        <v>1000.125</v>
      </c>
      <c r="JC236" s="45">
        <f t="shared" si="844"/>
        <v>23502.9375</v>
      </c>
    </row>
    <row r="237" spans="1:263" ht="15.6" x14ac:dyDescent="0.3">
      <c r="A237" s="3">
        <v>235</v>
      </c>
      <c r="B237" s="3" t="str">
        <f>'YILLIK MALİYET RAPORU'!B237</f>
        <v xml:space="preserve"> AD SOYAD 235</v>
      </c>
      <c r="C237" s="4">
        <f>'YILLIK MALİYET RAPORU'!C237</f>
        <v>20002.5</v>
      </c>
      <c r="D237" s="4">
        <f>PARAMETRELER!$D$4</f>
        <v>150018.75</v>
      </c>
      <c r="E237" s="4">
        <f t="shared" si="668"/>
        <v>2800.3500000000004</v>
      </c>
      <c r="F237" s="4">
        <f t="shared" si="669"/>
        <v>200.02500000000001</v>
      </c>
      <c r="G237" s="4">
        <f t="shared" si="670"/>
        <v>17002.125</v>
      </c>
      <c r="H237" s="4" cm="1">
        <f t="array" ref="H237">SUMPRODUCT(--(SUM(G237:G237)&gt;PARAMETRELER!$D$21:$D$24), (SUM(G237:G237)-PARAMETRELER!$D$21:$D$24), {0.15;0.05;0.07;0.08})-SUM($H$2:$H$2)</f>
        <v>2550.3187499999999</v>
      </c>
      <c r="I237" s="4">
        <f>PARAMETRELER!$D$8</f>
        <v>2550.3187499999999</v>
      </c>
      <c r="J237" s="4">
        <f t="shared" si="733"/>
        <v>17002.125</v>
      </c>
      <c r="K237" s="4">
        <v>0</v>
      </c>
      <c r="L237" s="4">
        <f t="shared" si="671"/>
        <v>20002.5</v>
      </c>
      <c r="M237" s="4">
        <f>PARAMETRELER!$D$6</f>
        <v>20002.5</v>
      </c>
      <c r="N237" s="4">
        <f t="shared" si="679"/>
        <v>0</v>
      </c>
      <c r="O237" s="4">
        <f>IF(C237&lt;=PARAMETRELER!$D$6,0,N237*0.00759)</f>
        <v>0</v>
      </c>
      <c r="P237" s="20">
        <f t="shared" si="672"/>
        <v>17002.125</v>
      </c>
      <c r="Q237" s="21">
        <f t="shared" si="673"/>
        <v>4100.5124999999998</v>
      </c>
      <c r="R237" s="21">
        <f t="shared" si="674"/>
        <v>400.05</v>
      </c>
      <c r="S237" s="22">
        <f t="shared" si="675"/>
        <v>24503.0625</v>
      </c>
      <c r="T237" s="44">
        <f t="shared" si="676"/>
        <v>1000.125</v>
      </c>
      <c r="U237" s="45">
        <f t="shared" si="734"/>
        <v>23502.9375</v>
      </c>
      <c r="W237" s="3">
        <v>235</v>
      </c>
      <c r="X237" s="3" t="str">
        <f t="shared" si="677"/>
        <v xml:space="preserve"> AD SOYAD 235</v>
      </c>
      <c r="Y237" s="4">
        <f t="shared" si="678"/>
        <v>20002.5</v>
      </c>
      <c r="Z237" s="4">
        <f>PARAMETRELER!$D$4</f>
        <v>150018.75</v>
      </c>
      <c r="AA237" s="4">
        <f t="shared" si="735"/>
        <v>2800.3500000000004</v>
      </c>
      <c r="AB237" s="4">
        <f t="shared" si="736"/>
        <v>200.02500000000001</v>
      </c>
      <c r="AC237" s="4">
        <f t="shared" si="737"/>
        <v>17002.125</v>
      </c>
      <c r="AD237" s="4" cm="1">
        <f t="array" ref="AD237">SUMPRODUCT(--(SUM(G237,AC237)&gt;PARAMETRELER!$D$21:$D$24), (SUM(G237,AC237)-PARAMETRELER!$D$21:$D$24), {0.15;0.05;0.07;0.08})-SUM($H$2,H237)</f>
        <v>2550.3187499999999</v>
      </c>
      <c r="AE237" s="4">
        <f>PARAMETRELER!$D$9</f>
        <v>2550.3187499999999</v>
      </c>
      <c r="AF237" s="4">
        <f t="shared" si="738"/>
        <v>34004.25</v>
      </c>
      <c r="AG237" s="4">
        <f t="shared" si="739"/>
        <v>17002.125</v>
      </c>
      <c r="AH237" s="4">
        <f t="shared" si="740"/>
        <v>20002.5</v>
      </c>
      <c r="AI237" s="4">
        <f>PARAMETRELER!$D$6</f>
        <v>20002.5</v>
      </c>
      <c r="AJ237" s="4">
        <f t="shared" si="680"/>
        <v>0</v>
      </c>
      <c r="AK237" s="4">
        <f>IF(Y237&lt;=PARAMETRELER!$D$6,0,AJ237*0.00759)</f>
        <v>0</v>
      </c>
      <c r="AL237" s="20">
        <f t="shared" si="741"/>
        <v>17002.125</v>
      </c>
      <c r="AM237" s="21">
        <f t="shared" si="742"/>
        <v>4100.5124999999998</v>
      </c>
      <c r="AN237" s="21">
        <f t="shared" si="743"/>
        <v>400.05</v>
      </c>
      <c r="AO237" s="22">
        <f t="shared" si="744"/>
        <v>24503.0625</v>
      </c>
      <c r="AP237" s="44">
        <f t="shared" si="745"/>
        <v>1000.125</v>
      </c>
      <c r="AQ237" s="45">
        <f t="shared" si="746"/>
        <v>23502.9375</v>
      </c>
      <c r="AS237" s="3">
        <v>235</v>
      </c>
      <c r="AT237" s="3" t="str">
        <f t="shared" si="747"/>
        <v xml:space="preserve"> AD SOYAD 235</v>
      </c>
      <c r="AU237" s="4">
        <f t="shared" si="748"/>
        <v>20002.5</v>
      </c>
      <c r="AV237" s="4">
        <f>PARAMETRELER!$D$4</f>
        <v>150018.75</v>
      </c>
      <c r="AW237" s="4">
        <f t="shared" si="749"/>
        <v>2800.3500000000004</v>
      </c>
      <c r="AX237" s="4">
        <f t="shared" si="750"/>
        <v>200.02500000000001</v>
      </c>
      <c r="AY237" s="4">
        <f t="shared" si="751"/>
        <v>17002.125</v>
      </c>
      <c r="AZ237" s="4" cm="1">
        <f t="array" ref="AZ237">SUMPRODUCT(--(SUM(G237,AC237,AY237)&gt;PARAMETRELER!$D$21:$D$24), (SUM(G237,AC237,AY237)-PARAMETRELER!$D$21:$D$24), {0.15;0.05;0.07;0.08})-SUM($H$2,H237,AD237)</f>
        <v>2550.3187499999995</v>
      </c>
      <c r="BA237" s="4">
        <f>PARAMETRELER!$D$10</f>
        <v>2550.3187499999995</v>
      </c>
      <c r="BB237" s="4">
        <f t="shared" si="752"/>
        <v>51006.375</v>
      </c>
      <c r="BC237" s="4">
        <f t="shared" si="753"/>
        <v>34004.25</v>
      </c>
      <c r="BD237" s="4">
        <f t="shared" si="754"/>
        <v>20002.5</v>
      </c>
      <c r="BE237" s="4">
        <f>PARAMETRELER!$D$6</f>
        <v>20002.5</v>
      </c>
      <c r="BF237" s="4">
        <f t="shared" si="681"/>
        <v>0</v>
      </c>
      <c r="BG237" s="4">
        <f>IF(AU237&lt;=PARAMETRELER!$D$6,0,BF237*0.00759)</f>
        <v>0</v>
      </c>
      <c r="BH237" s="20">
        <f t="shared" si="755"/>
        <v>17002.125</v>
      </c>
      <c r="BI237" s="21">
        <f t="shared" si="756"/>
        <v>4100.5124999999998</v>
      </c>
      <c r="BJ237" s="21">
        <f t="shared" si="757"/>
        <v>400.05</v>
      </c>
      <c r="BK237" s="22">
        <f t="shared" si="758"/>
        <v>24503.0625</v>
      </c>
      <c r="BL237" s="44">
        <f t="shared" si="759"/>
        <v>1000.125</v>
      </c>
      <c r="BM237" s="45">
        <f t="shared" si="760"/>
        <v>23502.9375</v>
      </c>
      <c r="BO237" s="3">
        <v>235</v>
      </c>
      <c r="BP237" s="3" t="str">
        <f t="shared" si="761"/>
        <v xml:space="preserve"> AD SOYAD 235</v>
      </c>
      <c r="BQ237" s="4">
        <f t="shared" si="762"/>
        <v>20002.5</v>
      </c>
      <c r="BR237" s="4">
        <f>PARAMETRELER!$D$4</f>
        <v>150018.75</v>
      </c>
      <c r="BS237" s="4">
        <f t="shared" si="763"/>
        <v>2800.3500000000004</v>
      </c>
      <c r="BT237" s="4">
        <f t="shared" si="764"/>
        <v>200.02500000000001</v>
      </c>
      <c r="BU237" s="4">
        <f t="shared" si="765"/>
        <v>17002.125</v>
      </c>
      <c r="BV237" s="4" cm="1">
        <f t="array" ref="BV237">SUMPRODUCT(--(SUM(G237,AC237,AY237,BU237)&gt;PARAMETRELER!$D$21:$D$24), (SUM(G237,AC237,AY237,BU237)-PARAMETRELER!$D$21:$D$24), {0.15;0.05;0.07;0.08})-SUM($H$2,H237,AD237,AZ237)</f>
        <v>2550.3187500000004</v>
      </c>
      <c r="BW237" s="4">
        <f>PARAMETRELER!$D$11</f>
        <v>2550.3187500000004</v>
      </c>
      <c r="BX237" s="4">
        <f t="shared" si="766"/>
        <v>68008.5</v>
      </c>
      <c r="BY237" s="4">
        <f t="shared" si="767"/>
        <v>51006.375</v>
      </c>
      <c r="BZ237" s="4">
        <f t="shared" si="768"/>
        <v>20002.5</v>
      </c>
      <c r="CA237" s="4">
        <f>PARAMETRELER!$D$6</f>
        <v>20002.5</v>
      </c>
      <c r="CB237" s="4">
        <f t="shared" si="682"/>
        <v>0</v>
      </c>
      <c r="CC237" s="4">
        <f>IF(BQ237&lt;=PARAMETRELER!$D$6,0,CB237*0.00759)</f>
        <v>0</v>
      </c>
      <c r="CD237" s="20">
        <f t="shared" si="769"/>
        <v>17002.125</v>
      </c>
      <c r="CE237" s="21">
        <f t="shared" si="770"/>
        <v>4100.5124999999998</v>
      </c>
      <c r="CF237" s="21">
        <f t="shared" si="771"/>
        <v>400.05</v>
      </c>
      <c r="CG237" s="22">
        <f t="shared" si="772"/>
        <v>24503.0625</v>
      </c>
      <c r="CH237" s="44">
        <f t="shared" si="773"/>
        <v>1000.125</v>
      </c>
      <c r="CI237" s="45">
        <f t="shared" si="774"/>
        <v>23502.9375</v>
      </c>
      <c r="CK237" s="3">
        <v>235</v>
      </c>
      <c r="CL237" s="3" t="str">
        <f t="shared" si="775"/>
        <v xml:space="preserve"> AD SOYAD 235</v>
      </c>
      <c r="CM237" s="4">
        <f t="shared" si="776"/>
        <v>20002.5</v>
      </c>
      <c r="CN237" s="4">
        <f>PARAMETRELER!$D$4</f>
        <v>150018.75</v>
      </c>
      <c r="CO237" s="4">
        <f t="shared" si="777"/>
        <v>2800.3500000000004</v>
      </c>
      <c r="CP237" s="4">
        <f t="shared" si="778"/>
        <v>200.02500000000001</v>
      </c>
      <c r="CQ237" s="4">
        <f t="shared" si="779"/>
        <v>17002.125</v>
      </c>
      <c r="CR237" s="4" cm="1">
        <f t="array" ref="CR237">SUMPRODUCT(--(SUM(G237,AC237,AY237,BU237,CQ237)&gt;PARAMETRELER!$D$21:$D$24), (SUM(G237,AC237,AY237,BU237,CQ237)-PARAMETRELER!$D$21:$D$24), {0.15;0.05;0.07;0.08})-SUM($H$2,H237,AD237,AZ237,BV237)</f>
        <v>2550.3187500000004</v>
      </c>
      <c r="CS237" s="4">
        <f>PARAMETRELER!$D$12</f>
        <v>2550.3187500000004</v>
      </c>
      <c r="CT237" s="4">
        <f t="shared" si="780"/>
        <v>85010.625</v>
      </c>
      <c r="CU237" s="4">
        <f t="shared" si="781"/>
        <v>68008.5</v>
      </c>
      <c r="CV237" s="4">
        <f t="shared" si="782"/>
        <v>20002.5</v>
      </c>
      <c r="CW237" s="4">
        <f>PARAMETRELER!$D$6</f>
        <v>20002.5</v>
      </c>
      <c r="CX237" s="4">
        <f t="shared" si="683"/>
        <v>0</v>
      </c>
      <c r="CY237" s="4">
        <f>IF(CM237&lt;=PARAMETRELER!$D$6,0,CX237*0.00759)</f>
        <v>0</v>
      </c>
      <c r="CZ237" s="20">
        <f t="shared" si="783"/>
        <v>17002.125</v>
      </c>
      <c r="DA237" s="21">
        <f t="shared" si="784"/>
        <v>4100.5124999999998</v>
      </c>
      <c r="DB237" s="21">
        <f t="shared" si="785"/>
        <v>400.05</v>
      </c>
      <c r="DC237" s="22">
        <f t="shared" si="786"/>
        <v>24503.0625</v>
      </c>
      <c r="DD237" s="44">
        <f t="shared" si="787"/>
        <v>1000.125</v>
      </c>
      <c r="DE237" s="45">
        <f t="shared" si="788"/>
        <v>23502.9375</v>
      </c>
      <c r="DG237" s="3">
        <v>235</v>
      </c>
      <c r="DH237" s="3" t="str">
        <f t="shared" si="789"/>
        <v xml:space="preserve"> AD SOYAD 235</v>
      </c>
      <c r="DI237" s="4">
        <f t="shared" si="790"/>
        <v>20002.5</v>
      </c>
      <c r="DJ237" s="4">
        <f>PARAMETRELER!$D$4</f>
        <v>150018.75</v>
      </c>
      <c r="DK237" s="4">
        <f t="shared" si="791"/>
        <v>2800.3500000000004</v>
      </c>
      <c r="DL237" s="4">
        <f t="shared" si="792"/>
        <v>200.02500000000001</v>
      </c>
      <c r="DM237" s="4">
        <f t="shared" si="793"/>
        <v>17002.125</v>
      </c>
      <c r="DN237" s="4" cm="1">
        <f t="array" ref="DN237">SUMPRODUCT(--(SUM(G237,AC237,AY237,BU237,CQ237,DM237)&gt;PARAMETRELER!$D$21:$D$24), (SUM(G237,AC237,AY237,BU237,CQ237,DM237)-PARAMETRELER!$D$21:$D$24), {0.15;0.05;0.07;0.08})-SUM($H$2,H237,AD237,AZ237,BV237,CR237)</f>
        <v>2550.3187499999985</v>
      </c>
      <c r="DO237" s="4">
        <f>PARAMETRELER!$D$13</f>
        <v>2550.3187499999985</v>
      </c>
      <c r="DP237" s="4">
        <f t="shared" si="794"/>
        <v>102012.75</v>
      </c>
      <c r="DQ237" s="4">
        <f t="shared" si="795"/>
        <v>85010.625</v>
      </c>
      <c r="DR237" s="4">
        <f t="shared" si="796"/>
        <v>20002.5</v>
      </c>
      <c r="DS237" s="4">
        <f>PARAMETRELER!$D$6</f>
        <v>20002.5</v>
      </c>
      <c r="DT237" s="4">
        <f t="shared" si="684"/>
        <v>0</v>
      </c>
      <c r="DU237" s="4">
        <f>IF(DI237&lt;=PARAMETRELER!$D$6,0,DT237*0.00759)</f>
        <v>0</v>
      </c>
      <c r="DV237" s="20">
        <f t="shared" si="797"/>
        <v>17002.125</v>
      </c>
      <c r="DW237" s="21">
        <f t="shared" si="798"/>
        <v>4100.5124999999998</v>
      </c>
      <c r="DX237" s="21">
        <f t="shared" si="799"/>
        <v>400.05</v>
      </c>
      <c r="DY237" s="22">
        <f t="shared" si="800"/>
        <v>24503.0625</v>
      </c>
      <c r="DZ237" s="44">
        <f t="shared" si="801"/>
        <v>1000.125</v>
      </c>
      <c r="EA237" s="45">
        <f t="shared" si="802"/>
        <v>23502.9375</v>
      </c>
      <c r="EC237" s="3">
        <v>235</v>
      </c>
      <c r="ED237" s="3" t="str">
        <f t="shared" si="803"/>
        <v xml:space="preserve"> AD SOYAD 235</v>
      </c>
      <c r="EE237" s="4">
        <f t="shared" si="685"/>
        <v>20002.5</v>
      </c>
      <c r="EF237" s="4">
        <f>PARAMETRELER!$D$4</f>
        <v>150018.75</v>
      </c>
      <c r="EG237" s="4">
        <f t="shared" si="686"/>
        <v>2800.3500000000004</v>
      </c>
      <c r="EH237" s="4">
        <f t="shared" si="687"/>
        <v>200.02500000000001</v>
      </c>
      <c r="EI237" s="4">
        <f t="shared" si="688"/>
        <v>17002.125</v>
      </c>
      <c r="EJ237" s="4" cm="1">
        <f t="array" ref="EJ237">SUMPRODUCT(--(SUM(G237,AC237,AY237,BU237,CQ237,DM237,EI237)&gt;PARAMETRELER!$D$21:$D$24), (SUM(G237,AC237,AY237,BU237,CQ237,DM237,EI237)-PARAMETRELER!$D$21:$D$24), {0.15;0.05;0.07;0.08})-SUM($H$2,H237,AD237,AZ237,BV237,CR237,DN237)</f>
        <v>3001.0625000000036</v>
      </c>
      <c r="EK237" s="4">
        <f>PARAMETRELER!$D$14</f>
        <v>3001.0625000000036</v>
      </c>
      <c r="EL237" s="4">
        <f t="shared" si="689"/>
        <v>119014.875</v>
      </c>
      <c r="EM237" s="4">
        <f t="shared" si="690"/>
        <v>102012.75</v>
      </c>
      <c r="EN237" s="4">
        <f t="shared" si="691"/>
        <v>20002.5</v>
      </c>
      <c r="EO237" s="4">
        <f>PARAMETRELER!$D$6</f>
        <v>20002.5</v>
      </c>
      <c r="EP237" s="4">
        <f t="shared" si="692"/>
        <v>0</v>
      </c>
      <c r="EQ237" s="4">
        <f>IF(EE237&lt;=PARAMETRELER!$D$6,0,EP237*0.00759)</f>
        <v>0</v>
      </c>
      <c r="ER237" s="20">
        <f t="shared" si="804"/>
        <v>17002.125</v>
      </c>
      <c r="ES237" s="21">
        <f t="shared" si="805"/>
        <v>4100.5124999999998</v>
      </c>
      <c r="ET237" s="21">
        <f t="shared" si="806"/>
        <v>400.05</v>
      </c>
      <c r="EU237" s="22">
        <f t="shared" si="807"/>
        <v>24503.0625</v>
      </c>
      <c r="EV237" s="44">
        <f t="shared" si="808"/>
        <v>1000.125</v>
      </c>
      <c r="EW237" s="45">
        <f t="shared" si="809"/>
        <v>23502.9375</v>
      </c>
      <c r="EY237" s="3">
        <v>235</v>
      </c>
      <c r="EZ237" s="3" t="str">
        <f t="shared" si="810"/>
        <v xml:space="preserve"> AD SOYAD 235</v>
      </c>
      <c r="FA237" s="4">
        <f t="shared" si="693"/>
        <v>20002.5</v>
      </c>
      <c r="FB237" s="4">
        <f>PARAMETRELER!$D$4</f>
        <v>150018.75</v>
      </c>
      <c r="FC237" s="4">
        <f t="shared" si="694"/>
        <v>2800.3500000000004</v>
      </c>
      <c r="FD237" s="4">
        <f t="shared" si="695"/>
        <v>200.02500000000001</v>
      </c>
      <c r="FE237" s="4">
        <f t="shared" si="696"/>
        <v>17002.125</v>
      </c>
      <c r="FF237" s="4" cm="1">
        <f t="array" ref="FF237">SUMPRODUCT(--(SUM(G237,AC237,AY237,BU237,CQ237,DM237,EI237,FE237)&gt;PARAMETRELER!$D$21:$D$24), (SUM(G237,AC237,AY237,BU237,CQ237,DM237,EI237,FE237)-PARAMETRELER!$D$21:$D$24), {0.15;0.05;0.07;0.08})-SUM($H$2,H237,AD237,AZ237,BV237,CR237,DN237,EJ237)</f>
        <v>3400.4249999999956</v>
      </c>
      <c r="FG237" s="4">
        <f>PARAMETRELER!$D$15</f>
        <v>3400.4249999999956</v>
      </c>
      <c r="FH237" s="4">
        <f t="shared" si="697"/>
        <v>136017</v>
      </c>
      <c r="FI237" s="4">
        <f t="shared" si="698"/>
        <v>119014.875</v>
      </c>
      <c r="FJ237" s="4">
        <f t="shared" si="699"/>
        <v>20002.5</v>
      </c>
      <c r="FK237" s="4">
        <f>PARAMETRELER!$D$6</f>
        <v>20002.5</v>
      </c>
      <c r="FL237" s="4">
        <f t="shared" si="700"/>
        <v>0</v>
      </c>
      <c r="FM237" s="4">
        <f>IF(FA237&lt;=PARAMETRELER!$D$6,0,FL237*0.00759)</f>
        <v>0</v>
      </c>
      <c r="FN237" s="20">
        <f t="shared" si="811"/>
        <v>17002.125</v>
      </c>
      <c r="FO237" s="21">
        <f t="shared" si="812"/>
        <v>4100.5124999999998</v>
      </c>
      <c r="FP237" s="21">
        <f t="shared" si="813"/>
        <v>400.05</v>
      </c>
      <c r="FQ237" s="22">
        <f t="shared" si="814"/>
        <v>24503.0625</v>
      </c>
      <c r="FR237" s="44">
        <f t="shared" si="815"/>
        <v>1000.125</v>
      </c>
      <c r="FS237" s="45">
        <f t="shared" si="816"/>
        <v>23502.9375</v>
      </c>
      <c r="FU237" s="3">
        <v>235</v>
      </c>
      <c r="FV237" s="3" t="str">
        <f t="shared" si="817"/>
        <v xml:space="preserve"> AD SOYAD 235</v>
      </c>
      <c r="FW237" s="4">
        <f t="shared" si="701"/>
        <v>20002.5</v>
      </c>
      <c r="FX237" s="4">
        <f>PARAMETRELER!$D$4</f>
        <v>150018.75</v>
      </c>
      <c r="FY237" s="4">
        <f t="shared" si="702"/>
        <v>2800.3500000000004</v>
      </c>
      <c r="FZ237" s="4">
        <f t="shared" si="703"/>
        <v>200.02500000000001</v>
      </c>
      <c r="GA237" s="4">
        <f t="shared" si="704"/>
        <v>17002.125</v>
      </c>
      <c r="GB237" s="4" cm="1">
        <f t="array" ref="GB237">SUMPRODUCT(--(SUM(G237,AC237,AY237,BU237,CQ237,DM237,EI237,FE237,GA237)&gt;PARAMETRELER!$D$21:$D$24), (SUM(G237,AC237,AY237,BU237,CQ237,DM237,EI237,FE237,GA237)-PARAMETRELER!$D$21:$D$24), {0.15;0.05;0.07;0.08})-SUM($H$2,H237,AD237,AZ237,BV237,CR237,DN237,EJ237,FF237)</f>
        <v>3400.4249999999993</v>
      </c>
      <c r="GC237" s="4">
        <f>PARAMETRELER!$D$16</f>
        <v>3400.4249999999993</v>
      </c>
      <c r="GD237" s="4">
        <f t="shared" si="705"/>
        <v>153019.125</v>
      </c>
      <c r="GE237" s="4">
        <f t="shared" si="706"/>
        <v>136017</v>
      </c>
      <c r="GF237" s="4">
        <f t="shared" si="707"/>
        <v>20002.5</v>
      </c>
      <c r="GG237" s="4">
        <f>PARAMETRELER!$D$6</f>
        <v>20002.5</v>
      </c>
      <c r="GH237" s="4">
        <f t="shared" si="708"/>
        <v>0</v>
      </c>
      <c r="GI237" s="4">
        <f>IF(FW237&lt;=PARAMETRELER!$D$6,0,GH237*0.00759)</f>
        <v>0</v>
      </c>
      <c r="GJ237" s="20">
        <f t="shared" si="818"/>
        <v>17002.125</v>
      </c>
      <c r="GK237" s="21">
        <f t="shared" si="819"/>
        <v>4100.5124999999998</v>
      </c>
      <c r="GL237" s="21">
        <f t="shared" si="820"/>
        <v>400.05</v>
      </c>
      <c r="GM237" s="22">
        <f t="shared" si="821"/>
        <v>24503.0625</v>
      </c>
      <c r="GN237" s="44">
        <f t="shared" si="822"/>
        <v>1000.125</v>
      </c>
      <c r="GO237" s="45">
        <f t="shared" si="823"/>
        <v>23502.9375</v>
      </c>
      <c r="GQ237" s="3">
        <v>235</v>
      </c>
      <c r="GR237" s="3" t="str">
        <f t="shared" si="824"/>
        <v xml:space="preserve"> AD SOYAD 235</v>
      </c>
      <c r="GS237" s="4">
        <f t="shared" si="709"/>
        <v>20002.5</v>
      </c>
      <c r="GT237" s="4">
        <f>PARAMETRELER!$D$4</f>
        <v>150018.75</v>
      </c>
      <c r="GU237" s="4">
        <f t="shared" si="710"/>
        <v>2800.3500000000004</v>
      </c>
      <c r="GV237" s="4">
        <f t="shared" si="711"/>
        <v>200.02500000000001</v>
      </c>
      <c r="GW237" s="4">
        <f t="shared" si="712"/>
        <v>17002.125</v>
      </c>
      <c r="GX237" s="4" cm="1">
        <f t="array" ref="GX237">SUMPRODUCT(--(SUM(G237,AC237,AY237,BU237,CQ237,DM237,EI237,FE237,GA237,GW237)&gt;PARAMETRELER!$D$21:$D$24), (SUM(G237,AC237,AY237,BU237,CQ237,DM237,EI237,FE237,GA237,GW237)-PARAMETRELER!$D$21:$D$24), {0.15;0.05;0.07;0.08})-SUM($H$2,H237,AD237,AZ237,BV237,CR237,DN237,EJ237,FF237,GB237)</f>
        <v>3400.4250000000029</v>
      </c>
      <c r="GY237" s="4">
        <f>PARAMETRELER!$D$17</f>
        <v>3400.4250000000029</v>
      </c>
      <c r="GZ237" s="4">
        <f t="shared" si="713"/>
        <v>170021.25</v>
      </c>
      <c r="HA237" s="4">
        <f t="shared" si="714"/>
        <v>153019.125</v>
      </c>
      <c r="HB237" s="4">
        <f t="shared" si="715"/>
        <v>20002.5</v>
      </c>
      <c r="HC237" s="4">
        <f>PARAMETRELER!$D$6</f>
        <v>20002.5</v>
      </c>
      <c r="HD237" s="4">
        <f t="shared" si="716"/>
        <v>0</v>
      </c>
      <c r="HE237" s="4">
        <f>IF(GS237&lt;=PARAMETRELER!$D$6,0,HD237*0.00759)</f>
        <v>0</v>
      </c>
      <c r="HF237" s="20">
        <f t="shared" si="825"/>
        <v>17002.125</v>
      </c>
      <c r="HG237" s="21">
        <f t="shared" si="826"/>
        <v>4100.5124999999998</v>
      </c>
      <c r="HH237" s="21">
        <f t="shared" si="827"/>
        <v>400.05</v>
      </c>
      <c r="HI237" s="22">
        <f t="shared" si="828"/>
        <v>24503.0625</v>
      </c>
      <c r="HJ237" s="44">
        <f t="shared" si="829"/>
        <v>1000.125</v>
      </c>
      <c r="HK237" s="45">
        <f t="shared" si="830"/>
        <v>23502.9375</v>
      </c>
      <c r="HM237" s="3">
        <v>235</v>
      </c>
      <c r="HN237" s="3" t="str">
        <f t="shared" si="831"/>
        <v xml:space="preserve"> AD SOYAD 235</v>
      </c>
      <c r="HO237" s="4">
        <f t="shared" si="717"/>
        <v>20002.5</v>
      </c>
      <c r="HP237" s="4">
        <f>PARAMETRELER!$D$4</f>
        <v>150018.75</v>
      </c>
      <c r="HQ237" s="4">
        <f t="shared" si="718"/>
        <v>2800.3500000000004</v>
      </c>
      <c r="HR237" s="4">
        <f t="shared" si="719"/>
        <v>200.02500000000001</v>
      </c>
      <c r="HS237" s="4">
        <f t="shared" si="720"/>
        <v>17002.125</v>
      </c>
      <c r="HT237" s="4" cm="1">
        <f t="array" ref="HT237">SUMPRODUCT(--(SUM(G237,AC237,AY237,BU237,CQ237,DM237,EI237,FE237,GA237,GW237,HS237)&gt;PARAMETRELER!$D$21:$D$24), (SUM(G237,AC237,AY237,BU237,CQ237,DM237,EI237,FE237,GA237,GW237,HS237)-PARAMETRELER!$D$21:$D$24), {0.15;0.05;0.07;0.08})-SUM($H$2,H237,AD237,AZ237,BV237,CR237,DN237,EJ237,FF237,GB237,GX237)</f>
        <v>3400.4249999999993</v>
      </c>
      <c r="HU237" s="4">
        <f>PARAMETRELER!$D$18</f>
        <v>3400.4249999999993</v>
      </c>
      <c r="HV237" s="4">
        <f t="shared" si="721"/>
        <v>187023.375</v>
      </c>
      <c r="HW237" s="4">
        <f t="shared" si="722"/>
        <v>170021.25</v>
      </c>
      <c r="HX237" s="4">
        <f t="shared" si="723"/>
        <v>20002.5</v>
      </c>
      <c r="HY237" s="4">
        <f>PARAMETRELER!$D$6</f>
        <v>20002.5</v>
      </c>
      <c r="HZ237" s="4">
        <f t="shared" si="724"/>
        <v>0</v>
      </c>
      <c r="IA237" s="4">
        <f>IF(HO237&lt;=PARAMETRELER!$D$6,0,HZ237*0.00759)</f>
        <v>0</v>
      </c>
      <c r="IB237" s="20">
        <f t="shared" si="832"/>
        <v>17002.125</v>
      </c>
      <c r="IC237" s="21">
        <f t="shared" si="833"/>
        <v>4100.5124999999998</v>
      </c>
      <c r="ID237" s="21">
        <f t="shared" si="834"/>
        <v>400.05</v>
      </c>
      <c r="IE237" s="22">
        <f t="shared" si="835"/>
        <v>24503.0625</v>
      </c>
      <c r="IF237" s="44">
        <f t="shared" si="836"/>
        <v>1000.125</v>
      </c>
      <c r="IG237" s="45">
        <f t="shared" si="837"/>
        <v>23502.9375</v>
      </c>
      <c r="II237" s="3">
        <v>235</v>
      </c>
      <c r="IJ237" s="3" t="str">
        <f t="shared" si="838"/>
        <v xml:space="preserve"> AD SOYAD 235</v>
      </c>
      <c r="IK237" s="4">
        <f t="shared" si="725"/>
        <v>20002.5</v>
      </c>
      <c r="IL237" s="4">
        <f>PARAMETRELER!$D$4</f>
        <v>150018.75</v>
      </c>
      <c r="IM237" s="4">
        <f t="shared" si="726"/>
        <v>2800.3500000000004</v>
      </c>
      <c r="IN237" s="4">
        <f t="shared" si="727"/>
        <v>200.02500000000001</v>
      </c>
      <c r="IO237" s="4">
        <f t="shared" si="728"/>
        <v>17002.125</v>
      </c>
      <c r="IP237" s="4" cm="1">
        <f t="array" ref="IP237">SUMPRODUCT(--(SUM(G237,AC237,AY237,BU237,CQ237,DM237,EI237,FE237,GA237,GW237,HS237,IO237)&gt;PARAMETRELER!$D$21:$D$24), (SUM(G237,AC237,AY237,BU237,CQ237,DM237,EI237,FE237,GA237,GW237,HS237,IO237)-PARAMETRELER!$D$21:$D$24), {0.15;0.05;0.07;0.08})-SUM($H$2,H237,AD237,AZ237,BV237,CR237,DN237,EJ237,FF237,GB237,GX237,HT237)</f>
        <v>3400.4249999999993</v>
      </c>
      <c r="IQ237" s="4">
        <f>PARAMETRELER!$D$19</f>
        <v>3400.4249999999993</v>
      </c>
      <c r="IR237" s="4">
        <f t="shared" si="729"/>
        <v>204025.5</v>
      </c>
      <c r="IS237" s="4">
        <f t="shared" si="730"/>
        <v>187023.375</v>
      </c>
      <c r="IT237" s="4">
        <f t="shared" si="731"/>
        <v>20002.5</v>
      </c>
      <c r="IU237" s="4">
        <f>PARAMETRELER!$D$6</f>
        <v>20002.5</v>
      </c>
      <c r="IV237" s="4">
        <f t="shared" si="732"/>
        <v>0</v>
      </c>
      <c r="IW237" s="4">
        <f>IF(IK237&lt;=PARAMETRELER!$D$6,0,IV237*0.00759)</f>
        <v>0</v>
      </c>
      <c r="IX237" s="20">
        <f t="shared" si="839"/>
        <v>17002.125</v>
      </c>
      <c r="IY237" s="21">
        <f t="shared" si="840"/>
        <v>4100.5124999999998</v>
      </c>
      <c r="IZ237" s="21">
        <f t="shared" si="841"/>
        <v>400.05</v>
      </c>
      <c r="JA237" s="22">
        <f t="shared" si="842"/>
        <v>24503.0625</v>
      </c>
      <c r="JB237" s="44">
        <f t="shared" si="843"/>
        <v>1000.125</v>
      </c>
      <c r="JC237" s="45">
        <f t="shared" si="844"/>
        <v>23502.9375</v>
      </c>
    </row>
    <row r="238" spans="1:263" ht="15.6" x14ac:dyDescent="0.3">
      <c r="A238" s="2">
        <v>236</v>
      </c>
      <c r="B238" s="2" t="str">
        <f>'YILLIK MALİYET RAPORU'!B238</f>
        <v xml:space="preserve"> AD SOYAD 236</v>
      </c>
      <c r="C238" s="7">
        <f>'YILLIK MALİYET RAPORU'!C238</f>
        <v>20002.5</v>
      </c>
      <c r="D238" s="11">
        <f>PARAMETRELER!$D$4</f>
        <v>150018.75</v>
      </c>
      <c r="E238" s="7">
        <f t="shared" si="668"/>
        <v>2800.3500000000004</v>
      </c>
      <c r="F238" s="7">
        <f t="shared" si="669"/>
        <v>200.02500000000001</v>
      </c>
      <c r="G238" s="7">
        <f t="shared" si="670"/>
        <v>17002.125</v>
      </c>
      <c r="H238" s="7" cm="1">
        <f t="array" ref="H238">SUMPRODUCT(--(SUM(G238:G238)&gt;PARAMETRELER!$D$21:$D$24), (SUM(G238:G238)-PARAMETRELER!$D$21:$D$24), {0.15;0.05;0.07;0.08})-SUM($H$2:$H$2)</f>
        <v>2550.3187499999999</v>
      </c>
      <c r="I238" s="7">
        <f>PARAMETRELER!$D$8</f>
        <v>2550.3187499999999</v>
      </c>
      <c r="J238" s="7">
        <f t="shared" si="733"/>
        <v>17002.125</v>
      </c>
      <c r="K238" s="7">
        <v>0</v>
      </c>
      <c r="L238" s="7">
        <f t="shared" si="671"/>
        <v>20002.5</v>
      </c>
      <c r="M238" s="5">
        <f>PARAMETRELER!$D$6</f>
        <v>20002.5</v>
      </c>
      <c r="N238" s="7">
        <f t="shared" si="679"/>
        <v>0</v>
      </c>
      <c r="O238" s="7">
        <f>IF(C238&lt;=PARAMETRELER!$D$6,0,N238*0.00759)</f>
        <v>0</v>
      </c>
      <c r="P238" s="20">
        <f t="shared" si="672"/>
        <v>17002.125</v>
      </c>
      <c r="Q238" s="21">
        <f t="shared" si="673"/>
        <v>4100.5124999999998</v>
      </c>
      <c r="R238" s="21">
        <f t="shared" si="674"/>
        <v>400.05</v>
      </c>
      <c r="S238" s="20">
        <f t="shared" si="675"/>
        <v>24503.0625</v>
      </c>
      <c r="T238" s="44">
        <f t="shared" si="676"/>
        <v>1000.125</v>
      </c>
      <c r="U238" s="45">
        <f t="shared" si="734"/>
        <v>23502.9375</v>
      </c>
      <c r="W238" s="2">
        <v>236</v>
      </c>
      <c r="X238" s="2" t="str">
        <f t="shared" si="677"/>
        <v xml:space="preserve"> AD SOYAD 236</v>
      </c>
      <c r="Y238" s="7">
        <f t="shared" si="678"/>
        <v>20002.5</v>
      </c>
      <c r="Z238" s="11">
        <f>PARAMETRELER!$D$4</f>
        <v>150018.75</v>
      </c>
      <c r="AA238" s="7">
        <f t="shared" si="735"/>
        <v>2800.3500000000004</v>
      </c>
      <c r="AB238" s="7">
        <f t="shared" si="736"/>
        <v>200.02500000000001</v>
      </c>
      <c r="AC238" s="7">
        <f t="shared" si="737"/>
        <v>17002.125</v>
      </c>
      <c r="AD238" s="7" cm="1">
        <f t="array" ref="AD238">SUMPRODUCT(--(SUM(G238,AC238)&gt;PARAMETRELER!$D$21:$D$24), (SUM(G238,AC238)-PARAMETRELER!$D$21:$D$24), {0.15;0.05;0.07;0.08})-SUM($H$2,H238)</f>
        <v>2550.3187499999999</v>
      </c>
      <c r="AE238" s="7">
        <f>PARAMETRELER!$D$9</f>
        <v>2550.3187499999999</v>
      </c>
      <c r="AF238" s="7">
        <f t="shared" si="738"/>
        <v>34004.25</v>
      </c>
      <c r="AG238" s="7">
        <f t="shared" si="739"/>
        <v>17002.125</v>
      </c>
      <c r="AH238" s="7">
        <f t="shared" si="740"/>
        <v>20002.5</v>
      </c>
      <c r="AI238" s="5">
        <f>PARAMETRELER!$D$6</f>
        <v>20002.5</v>
      </c>
      <c r="AJ238" s="7">
        <f t="shared" si="680"/>
        <v>0</v>
      </c>
      <c r="AK238" s="7">
        <f>IF(Y238&lt;=PARAMETRELER!$D$6,0,AJ238*0.00759)</f>
        <v>0</v>
      </c>
      <c r="AL238" s="20">
        <f t="shared" si="741"/>
        <v>17002.125</v>
      </c>
      <c r="AM238" s="21">
        <f t="shared" si="742"/>
        <v>4100.5124999999998</v>
      </c>
      <c r="AN238" s="21">
        <f t="shared" si="743"/>
        <v>400.05</v>
      </c>
      <c r="AO238" s="20">
        <f t="shared" si="744"/>
        <v>24503.0625</v>
      </c>
      <c r="AP238" s="44">
        <f t="shared" si="745"/>
        <v>1000.125</v>
      </c>
      <c r="AQ238" s="45">
        <f t="shared" si="746"/>
        <v>23502.9375</v>
      </c>
      <c r="AS238" s="2">
        <v>236</v>
      </c>
      <c r="AT238" s="2" t="str">
        <f t="shared" si="747"/>
        <v xml:space="preserve"> AD SOYAD 236</v>
      </c>
      <c r="AU238" s="7">
        <f t="shared" si="748"/>
        <v>20002.5</v>
      </c>
      <c r="AV238" s="11">
        <f>PARAMETRELER!$D$4</f>
        <v>150018.75</v>
      </c>
      <c r="AW238" s="7">
        <f t="shared" si="749"/>
        <v>2800.3500000000004</v>
      </c>
      <c r="AX238" s="7">
        <f t="shared" si="750"/>
        <v>200.02500000000001</v>
      </c>
      <c r="AY238" s="7">
        <f t="shared" si="751"/>
        <v>17002.125</v>
      </c>
      <c r="AZ238" s="7" cm="1">
        <f t="array" ref="AZ238">SUMPRODUCT(--(SUM(G238,AC238,AY238)&gt;PARAMETRELER!$D$21:$D$24), (SUM(G238,AC238,AY238)-PARAMETRELER!$D$21:$D$24), {0.15;0.05;0.07;0.08})-SUM($H$2,H238,AD238)</f>
        <v>2550.3187499999995</v>
      </c>
      <c r="BA238" s="7">
        <f>PARAMETRELER!$D$10</f>
        <v>2550.3187499999995</v>
      </c>
      <c r="BB238" s="7">
        <f t="shared" si="752"/>
        <v>51006.375</v>
      </c>
      <c r="BC238" s="7">
        <f t="shared" si="753"/>
        <v>34004.25</v>
      </c>
      <c r="BD238" s="7">
        <f t="shared" si="754"/>
        <v>20002.5</v>
      </c>
      <c r="BE238" s="5">
        <f>PARAMETRELER!$D$6</f>
        <v>20002.5</v>
      </c>
      <c r="BF238" s="7">
        <f t="shared" si="681"/>
        <v>0</v>
      </c>
      <c r="BG238" s="7">
        <f>IF(AU238&lt;=PARAMETRELER!$D$6,0,BF238*0.00759)</f>
        <v>0</v>
      </c>
      <c r="BH238" s="20">
        <f t="shared" si="755"/>
        <v>17002.125</v>
      </c>
      <c r="BI238" s="21">
        <f t="shared" si="756"/>
        <v>4100.5124999999998</v>
      </c>
      <c r="BJ238" s="21">
        <f t="shared" si="757"/>
        <v>400.05</v>
      </c>
      <c r="BK238" s="20">
        <f t="shared" si="758"/>
        <v>24503.0625</v>
      </c>
      <c r="BL238" s="44">
        <f t="shared" si="759"/>
        <v>1000.125</v>
      </c>
      <c r="BM238" s="45">
        <f t="shared" si="760"/>
        <v>23502.9375</v>
      </c>
      <c r="BO238" s="2">
        <v>236</v>
      </c>
      <c r="BP238" s="2" t="str">
        <f t="shared" si="761"/>
        <v xml:space="preserve"> AD SOYAD 236</v>
      </c>
      <c r="BQ238" s="7">
        <f t="shared" si="762"/>
        <v>20002.5</v>
      </c>
      <c r="BR238" s="11">
        <f>PARAMETRELER!$D$4</f>
        <v>150018.75</v>
      </c>
      <c r="BS238" s="7">
        <f t="shared" si="763"/>
        <v>2800.3500000000004</v>
      </c>
      <c r="BT238" s="7">
        <f t="shared" si="764"/>
        <v>200.02500000000001</v>
      </c>
      <c r="BU238" s="7">
        <f t="shared" si="765"/>
        <v>17002.125</v>
      </c>
      <c r="BV238" s="7" cm="1">
        <f t="array" ref="BV238">SUMPRODUCT(--(SUM(G238,AC238,AY238,BU238)&gt;PARAMETRELER!$D$21:$D$24), (SUM(G238,AC238,AY238,BU238)-PARAMETRELER!$D$21:$D$24), {0.15;0.05;0.07;0.08})-SUM($H$2,H238,AD238,AZ238)</f>
        <v>2550.3187500000004</v>
      </c>
      <c r="BW238" s="7">
        <f>PARAMETRELER!$D$11</f>
        <v>2550.3187500000004</v>
      </c>
      <c r="BX238" s="7">
        <f t="shared" si="766"/>
        <v>68008.5</v>
      </c>
      <c r="BY238" s="7">
        <f t="shared" si="767"/>
        <v>51006.375</v>
      </c>
      <c r="BZ238" s="7">
        <f t="shared" si="768"/>
        <v>20002.5</v>
      </c>
      <c r="CA238" s="5">
        <f>PARAMETRELER!$D$6</f>
        <v>20002.5</v>
      </c>
      <c r="CB238" s="7">
        <f t="shared" si="682"/>
        <v>0</v>
      </c>
      <c r="CC238" s="7">
        <f>IF(BQ238&lt;=PARAMETRELER!$D$6,0,CB238*0.00759)</f>
        <v>0</v>
      </c>
      <c r="CD238" s="20">
        <f t="shared" si="769"/>
        <v>17002.125</v>
      </c>
      <c r="CE238" s="21">
        <f t="shared" si="770"/>
        <v>4100.5124999999998</v>
      </c>
      <c r="CF238" s="21">
        <f t="shared" si="771"/>
        <v>400.05</v>
      </c>
      <c r="CG238" s="20">
        <f t="shared" si="772"/>
        <v>24503.0625</v>
      </c>
      <c r="CH238" s="44">
        <f t="shared" si="773"/>
        <v>1000.125</v>
      </c>
      <c r="CI238" s="45">
        <f t="shared" si="774"/>
        <v>23502.9375</v>
      </c>
      <c r="CK238" s="2">
        <v>236</v>
      </c>
      <c r="CL238" s="2" t="str">
        <f t="shared" si="775"/>
        <v xml:space="preserve"> AD SOYAD 236</v>
      </c>
      <c r="CM238" s="7">
        <f t="shared" si="776"/>
        <v>20002.5</v>
      </c>
      <c r="CN238" s="11">
        <f>PARAMETRELER!$D$4</f>
        <v>150018.75</v>
      </c>
      <c r="CO238" s="7">
        <f t="shared" si="777"/>
        <v>2800.3500000000004</v>
      </c>
      <c r="CP238" s="7">
        <f t="shared" si="778"/>
        <v>200.02500000000001</v>
      </c>
      <c r="CQ238" s="7">
        <f t="shared" si="779"/>
        <v>17002.125</v>
      </c>
      <c r="CR238" s="7" cm="1">
        <f t="array" ref="CR238">SUMPRODUCT(--(SUM(G238,AC238,AY238,BU238,CQ238)&gt;PARAMETRELER!$D$21:$D$24), (SUM(G238,AC238,AY238,BU238,CQ238)-PARAMETRELER!$D$21:$D$24), {0.15;0.05;0.07;0.08})-SUM($H$2,H238,AD238,AZ238,BV238)</f>
        <v>2550.3187500000004</v>
      </c>
      <c r="CS238" s="7">
        <f>PARAMETRELER!$D$12</f>
        <v>2550.3187500000004</v>
      </c>
      <c r="CT238" s="7">
        <f t="shared" si="780"/>
        <v>85010.625</v>
      </c>
      <c r="CU238" s="7">
        <f t="shared" si="781"/>
        <v>68008.5</v>
      </c>
      <c r="CV238" s="7">
        <f t="shared" si="782"/>
        <v>20002.5</v>
      </c>
      <c r="CW238" s="5">
        <f>PARAMETRELER!$D$6</f>
        <v>20002.5</v>
      </c>
      <c r="CX238" s="7">
        <f t="shared" si="683"/>
        <v>0</v>
      </c>
      <c r="CY238" s="7">
        <f>IF(CM238&lt;=PARAMETRELER!$D$6,0,CX238*0.00759)</f>
        <v>0</v>
      </c>
      <c r="CZ238" s="20">
        <f t="shared" si="783"/>
        <v>17002.125</v>
      </c>
      <c r="DA238" s="21">
        <f t="shared" si="784"/>
        <v>4100.5124999999998</v>
      </c>
      <c r="DB238" s="21">
        <f t="shared" si="785"/>
        <v>400.05</v>
      </c>
      <c r="DC238" s="20">
        <f t="shared" si="786"/>
        <v>24503.0625</v>
      </c>
      <c r="DD238" s="44">
        <f t="shared" si="787"/>
        <v>1000.125</v>
      </c>
      <c r="DE238" s="45">
        <f t="shared" si="788"/>
        <v>23502.9375</v>
      </c>
      <c r="DG238" s="2">
        <v>236</v>
      </c>
      <c r="DH238" s="2" t="str">
        <f t="shared" si="789"/>
        <v xml:space="preserve"> AD SOYAD 236</v>
      </c>
      <c r="DI238" s="7">
        <f t="shared" si="790"/>
        <v>20002.5</v>
      </c>
      <c r="DJ238" s="11">
        <f>PARAMETRELER!$D$4</f>
        <v>150018.75</v>
      </c>
      <c r="DK238" s="7">
        <f t="shared" si="791"/>
        <v>2800.3500000000004</v>
      </c>
      <c r="DL238" s="7">
        <f t="shared" si="792"/>
        <v>200.02500000000001</v>
      </c>
      <c r="DM238" s="7">
        <f t="shared" si="793"/>
        <v>17002.125</v>
      </c>
      <c r="DN238" s="7" cm="1">
        <f t="array" ref="DN238">SUMPRODUCT(--(SUM(G238,AC238,AY238,BU238,CQ238,DM238)&gt;PARAMETRELER!$D$21:$D$24), (SUM(G238,AC238,AY238,BU238,CQ238,DM238)-PARAMETRELER!$D$21:$D$24), {0.15;0.05;0.07;0.08})-SUM($H$2,H238,AD238,AZ238,BV238,CR238)</f>
        <v>2550.3187499999985</v>
      </c>
      <c r="DO238" s="7">
        <f>PARAMETRELER!$D$13</f>
        <v>2550.3187499999985</v>
      </c>
      <c r="DP238" s="7">
        <f t="shared" si="794"/>
        <v>102012.75</v>
      </c>
      <c r="DQ238" s="7">
        <f t="shared" si="795"/>
        <v>85010.625</v>
      </c>
      <c r="DR238" s="7">
        <f t="shared" si="796"/>
        <v>20002.5</v>
      </c>
      <c r="DS238" s="5">
        <f>PARAMETRELER!$D$6</f>
        <v>20002.5</v>
      </c>
      <c r="DT238" s="7">
        <f t="shared" si="684"/>
        <v>0</v>
      </c>
      <c r="DU238" s="7">
        <f>IF(DI238&lt;=PARAMETRELER!$D$6,0,DT238*0.00759)</f>
        <v>0</v>
      </c>
      <c r="DV238" s="20">
        <f t="shared" si="797"/>
        <v>17002.125</v>
      </c>
      <c r="DW238" s="21">
        <f t="shared" si="798"/>
        <v>4100.5124999999998</v>
      </c>
      <c r="DX238" s="21">
        <f t="shared" si="799"/>
        <v>400.05</v>
      </c>
      <c r="DY238" s="20">
        <f t="shared" si="800"/>
        <v>24503.0625</v>
      </c>
      <c r="DZ238" s="44">
        <f t="shared" si="801"/>
        <v>1000.125</v>
      </c>
      <c r="EA238" s="45">
        <f t="shared" si="802"/>
        <v>23502.9375</v>
      </c>
      <c r="EC238" s="2">
        <v>236</v>
      </c>
      <c r="ED238" s="2" t="str">
        <f t="shared" si="803"/>
        <v xml:space="preserve"> AD SOYAD 236</v>
      </c>
      <c r="EE238" s="7">
        <f t="shared" si="685"/>
        <v>20002.5</v>
      </c>
      <c r="EF238" s="11">
        <f>PARAMETRELER!$D$4</f>
        <v>150018.75</v>
      </c>
      <c r="EG238" s="7">
        <f t="shared" si="686"/>
        <v>2800.3500000000004</v>
      </c>
      <c r="EH238" s="7">
        <f t="shared" si="687"/>
        <v>200.02500000000001</v>
      </c>
      <c r="EI238" s="7">
        <f t="shared" si="688"/>
        <v>17002.125</v>
      </c>
      <c r="EJ238" s="7" cm="1">
        <f t="array" ref="EJ238">SUMPRODUCT(--(SUM(G238,AC238,AY238,BU238,CQ238,DM238,EI238)&gt;PARAMETRELER!$D$21:$D$24), (SUM(G238,AC238,AY238,BU238,CQ238,DM238,EI238)-PARAMETRELER!$D$21:$D$24), {0.15;0.05;0.07;0.08})-SUM($H$2,H238,AD238,AZ238,BV238,CR238,DN238)</f>
        <v>3001.0625000000036</v>
      </c>
      <c r="EK238" s="7">
        <f>PARAMETRELER!$D$14</f>
        <v>3001.0625000000036</v>
      </c>
      <c r="EL238" s="7">
        <f t="shared" si="689"/>
        <v>119014.875</v>
      </c>
      <c r="EM238" s="7">
        <f t="shared" si="690"/>
        <v>102012.75</v>
      </c>
      <c r="EN238" s="7">
        <f t="shared" si="691"/>
        <v>20002.5</v>
      </c>
      <c r="EO238" s="5">
        <f>PARAMETRELER!$D$6</f>
        <v>20002.5</v>
      </c>
      <c r="EP238" s="7">
        <f t="shared" si="692"/>
        <v>0</v>
      </c>
      <c r="EQ238" s="7">
        <f>IF(EE238&lt;=PARAMETRELER!$D$6,0,EP238*0.00759)</f>
        <v>0</v>
      </c>
      <c r="ER238" s="20">
        <f t="shared" si="804"/>
        <v>17002.125</v>
      </c>
      <c r="ES238" s="21">
        <f t="shared" si="805"/>
        <v>4100.5124999999998</v>
      </c>
      <c r="ET238" s="21">
        <f t="shared" si="806"/>
        <v>400.05</v>
      </c>
      <c r="EU238" s="20">
        <f t="shared" si="807"/>
        <v>24503.0625</v>
      </c>
      <c r="EV238" s="44">
        <f t="shared" si="808"/>
        <v>1000.125</v>
      </c>
      <c r="EW238" s="45">
        <f t="shared" si="809"/>
        <v>23502.9375</v>
      </c>
      <c r="EY238" s="2">
        <v>236</v>
      </c>
      <c r="EZ238" s="2" t="str">
        <f t="shared" si="810"/>
        <v xml:space="preserve"> AD SOYAD 236</v>
      </c>
      <c r="FA238" s="7">
        <f t="shared" si="693"/>
        <v>20002.5</v>
      </c>
      <c r="FB238" s="11">
        <f>PARAMETRELER!$D$4</f>
        <v>150018.75</v>
      </c>
      <c r="FC238" s="7">
        <f t="shared" si="694"/>
        <v>2800.3500000000004</v>
      </c>
      <c r="FD238" s="7">
        <f t="shared" si="695"/>
        <v>200.02500000000001</v>
      </c>
      <c r="FE238" s="7">
        <f t="shared" si="696"/>
        <v>17002.125</v>
      </c>
      <c r="FF238" s="7" cm="1">
        <f t="array" ref="FF238">SUMPRODUCT(--(SUM(G238,AC238,AY238,BU238,CQ238,DM238,EI238,FE238)&gt;PARAMETRELER!$D$21:$D$24), (SUM(G238,AC238,AY238,BU238,CQ238,DM238,EI238,FE238)-PARAMETRELER!$D$21:$D$24), {0.15;0.05;0.07;0.08})-SUM($H$2,H238,AD238,AZ238,BV238,CR238,DN238,EJ238)</f>
        <v>3400.4249999999956</v>
      </c>
      <c r="FG238" s="7">
        <f>PARAMETRELER!$D$15</f>
        <v>3400.4249999999956</v>
      </c>
      <c r="FH238" s="7">
        <f t="shared" si="697"/>
        <v>136017</v>
      </c>
      <c r="FI238" s="7">
        <f t="shared" si="698"/>
        <v>119014.875</v>
      </c>
      <c r="FJ238" s="7">
        <f t="shared" si="699"/>
        <v>20002.5</v>
      </c>
      <c r="FK238" s="5">
        <f>PARAMETRELER!$D$6</f>
        <v>20002.5</v>
      </c>
      <c r="FL238" s="7">
        <f t="shared" si="700"/>
        <v>0</v>
      </c>
      <c r="FM238" s="7">
        <f>IF(FA238&lt;=PARAMETRELER!$D$6,0,FL238*0.00759)</f>
        <v>0</v>
      </c>
      <c r="FN238" s="20">
        <f t="shared" si="811"/>
        <v>17002.125</v>
      </c>
      <c r="FO238" s="21">
        <f t="shared" si="812"/>
        <v>4100.5124999999998</v>
      </c>
      <c r="FP238" s="21">
        <f t="shared" si="813"/>
        <v>400.05</v>
      </c>
      <c r="FQ238" s="20">
        <f t="shared" si="814"/>
        <v>24503.0625</v>
      </c>
      <c r="FR238" s="44">
        <f t="shared" si="815"/>
        <v>1000.125</v>
      </c>
      <c r="FS238" s="45">
        <f t="shared" si="816"/>
        <v>23502.9375</v>
      </c>
      <c r="FU238" s="2">
        <v>236</v>
      </c>
      <c r="FV238" s="2" t="str">
        <f t="shared" si="817"/>
        <v xml:space="preserve"> AD SOYAD 236</v>
      </c>
      <c r="FW238" s="7">
        <f t="shared" si="701"/>
        <v>20002.5</v>
      </c>
      <c r="FX238" s="11">
        <f>PARAMETRELER!$D$4</f>
        <v>150018.75</v>
      </c>
      <c r="FY238" s="7">
        <f t="shared" si="702"/>
        <v>2800.3500000000004</v>
      </c>
      <c r="FZ238" s="7">
        <f t="shared" si="703"/>
        <v>200.02500000000001</v>
      </c>
      <c r="GA238" s="7">
        <f t="shared" si="704"/>
        <v>17002.125</v>
      </c>
      <c r="GB238" s="7" cm="1">
        <f t="array" ref="GB238">SUMPRODUCT(--(SUM(G238,AC238,AY238,BU238,CQ238,DM238,EI238,FE238,GA238)&gt;PARAMETRELER!$D$21:$D$24), (SUM(G238,AC238,AY238,BU238,CQ238,DM238,EI238,FE238,GA238)-PARAMETRELER!$D$21:$D$24), {0.15;0.05;0.07;0.08})-SUM($H$2,H238,AD238,AZ238,BV238,CR238,DN238,EJ238,FF238)</f>
        <v>3400.4249999999993</v>
      </c>
      <c r="GC238" s="7">
        <f>PARAMETRELER!$D$16</f>
        <v>3400.4249999999993</v>
      </c>
      <c r="GD238" s="7">
        <f t="shared" si="705"/>
        <v>153019.125</v>
      </c>
      <c r="GE238" s="7">
        <f t="shared" si="706"/>
        <v>136017</v>
      </c>
      <c r="GF238" s="7">
        <f t="shared" si="707"/>
        <v>20002.5</v>
      </c>
      <c r="GG238" s="5">
        <f>PARAMETRELER!$D$6</f>
        <v>20002.5</v>
      </c>
      <c r="GH238" s="7">
        <f t="shared" si="708"/>
        <v>0</v>
      </c>
      <c r="GI238" s="7">
        <f>IF(FW238&lt;=PARAMETRELER!$D$6,0,GH238*0.00759)</f>
        <v>0</v>
      </c>
      <c r="GJ238" s="20">
        <f t="shared" si="818"/>
        <v>17002.125</v>
      </c>
      <c r="GK238" s="21">
        <f t="shared" si="819"/>
        <v>4100.5124999999998</v>
      </c>
      <c r="GL238" s="21">
        <f t="shared" si="820"/>
        <v>400.05</v>
      </c>
      <c r="GM238" s="20">
        <f t="shared" si="821"/>
        <v>24503.0625</v>
      </c>
      <c r="GN238" s="44">
        <f t="shared" si="822"/>
        <v>1000.125</v>
      </c>
      <c r="GO238" s="45">
        <f t="shared" si="823"/>
        <v>23502.9375</v>
      </c>
      <c r="GQ238" s="2">
        <v>236</v>
      </c>
      <c r="GR238" s="2" t="str">
        <f t="shared" si="824"/>
        <v xml:space="preserve"> AD SOYAD 236</v>
      </c>
      <c r="GS238" s="7">
        <f t="shared" si="709"/>
        <v>20002.5</v>
      </c>
      <c r="GT238" s="11">
        <f>PARAMETRELER!$D$4</f>
        <v>150018.75</v>
      </c>
      <c r="GU238" s="7">
        <f t="shared" si="710"/>
        <v>2800.3500000000004</v>
      </c>
      <c r="GV238" s="7">
        <f t="shared" si="711"/>
        <v>200.02500000000001</v>
      </c>
      <c r="GW238" s="7">
        <f t="shared" si="712"/>
        <v>17002.125</v>
      </c>
      <c r="GX238" s="7" cm="1">
        <f t="array" ref="GX238">SUMPRODUCT(--(SUM(G238,AC238,AY238,BU238,CQ238,DM238,EI238,FE238,GA238,GW238)&gt;PARAMETRELER!$D$21:$D$24), (SUM(G238,AC238,AY238,BU238,CQ238,DM238,EI238,FE238,GA238,GW238)-PARAMETRELER!$D$21:$D$24), {0.15;0.05;0.07;0.08})-SUM($H$2,H238,AD238,AZ238,BV238,CR238,DN238,EJ238,FF238,GB238)</f>
        <v>3400.4250000000029</v>
      </c>
      <c r="GY238" s="7">
        <f>PARAMETRELER!$D$17</f>
        <v>3400.4250000000029</v>
      </c>
      <c r="GZ238" s="7">
        <f t="shared" si="713"/>
        <v>170021.25</v>
      </c>
      <c r="HA238" s="7">
        <f t="shared" si="714"/>
        <v>153019.125</v>
      </c>
      <c r="HB238" s="7">
        <f t="shared" si="715"/>
        <v>20002.5</v>
      </c>
      <c r="HC238" s="5">
        <f>PARAMETRELER!$D$6</f>
        <v>20002.5</v>
      </c>
      <c r="HD238" s="7">
        <f t="shared" si="716"/>
        <v>0</v>
      </c>
      <c r="HE238" s="7">
        <f>IF(GS238&lt;=PARAMETRELER!$D$6,0,HD238*0.00759)</f>
        <v>0</v>
      </c>
      <c r="HF238" s="20">
        <f t="shared" si="825"/>
        <v>17002.125</v>
      </c>
      <c r="HG238" s="21">
        <f t="shared" si="826"/>
        <v>4100.5124999999998</v>
      </c>
      <c r="HH238" s="21">
        <f t="shared" si="827"/>
        <v>400.05</v>
      </c>
      <c r="HI238" s="20">
        <f t="shared" si="828"/>
        <v>24503.0625</v>
      </c>
      <c r="HJ238" s="44">
        <f t="shared" si="829"/>
        <v>1000.125</v>
      </c>
      <c r="HK238" s="45">
        <f t="shared" si="830"/>
        <v>23502.9375</v>
      </c>
      <c r="HM238" s="2">
        <v>236</v>
      </c>
      <c r="HN238" s="2" t="str">
        <f t="shared" si="831"/>
        <v xml:space="preserve"> AD SOYAD 236</v>
      </c>
      <c r="HO238" s="7">
        <f t="shared" si="717"/>
        <v>20002.5</v>
      </c>
      <c r="HP238" s="11">
        <f>PARAMETRELER!$D$4</f>
        <v>150018.75</v>
      </c>
      <c r="HQ238" s="7">
        <f t="shared" si="718"/>
        <v>2800.3500000000004</v>
      </c>
      <c r="HR238" s="7">
        <f t="shared" si="719"/>
        <v>200.02500000000001</v>
      </c>
      <c r="HS238" s="7">
        <f t="shared" si="720"/>
        <v>17002.125</v>
      </c>
      <c r="HT238" s="7" cm="1">
        <f t="array" ref="HT238">SUMPRODUCT(--(SUM(G238,AC238,AY238,BU238,CQ238,DM238,EI238,FE238,GA238,GW238,HS238)&gt;PARAMETRELER!$D$21:$D$24), (SUM(G238,AC238,AY238,BU238,CQ238,DM238,EI238,FE238,GA238,GW238,HS238)-PARAMETRELER!$D$21:$D$24), {0.15;0.05;0.07;0.08})-SUM($H$2,H238,AD238,AZ238,BV238,CR238,DN238,EJ238,FF238,GB238,GX238)</f>
        <v>3400.4249999999993</v>
      </c>
      <c r="HU238" s="7">
        <f>PARAMETRELER!$D$18</f>
        <v>3400.4249999999993</v>
      </c>
      <c r="HV238" s="7">
        <f t="shared" si="721"/>
        <v>187023.375</v>
      </c>
      <c r="HW238" s="7">
        <f t="shared" si="722"/>
        <v>170021.25</v>
      </c>
      <c r="HX238" s="7">
        <f t="shared" si="723"/>
        <v>20002.5</v>
      </c>
      <c r="HY238" s="5">
        <f>PARAMETRELER!$D$6</f>
        <v>20002.5</v>
      </c>
      <c r="HZ238" s="7">
        <f t="shared" si="724"/>
        <v>0</v>
      </c>
      <c r="IA238" s="7">
        <f>IF(HO238&lt;=PARAMETRELER!$D$6,0,HZ238*0.00759)</f>
        <v>0</v>
      </c>
      <c r="IB238" s="20">
        <f t="shared" si="832"/>
        <v>17002.125</v>
      </c>
      <c r="IC238" s="21">
        <f t="shared" si="833"/>
        <v>4100.5124999999998</v>
      </c>
      <c r="ID238" s="21">
        <f t="shared" si="834"/>
        <v>400.05</v>
      </c>
      <c r="IE238" s="20">
        <f t="shared" si="835"/>
        <v>24503.0625</v>
      </c>
      <c r="IF238" s="44">
        <f t="shared" si="836"/>
        <v>1000.125</v>
      </c>
      <c r="IG238" s="45">
        <f t="shared" si="837"/>
        <v>23502.9375</v>
      </c>
      <c r="II238" s="2">
        <v>236</v>
      </c>
      <c r="IJ238" s="2" t="str">
        <f t="shared" si="838"/>
        <v xml:space="preserve"> AD SOYAD 236</v>
      </c>
      <c r="IK238" s="7">
        <f t="shared" si="725"/>
        <v>20002.5</v>
      </c>
      <c r="IL238" s="11">
        <f>PARAMETRELER!$D$4</f>
        <v>150018.75</v>
      </c>
      <c r="IM238" s="7">
        <f t="shared" si="726"/>
        <v>2800.3500000000004</v>
      </c>
      <c r="IN238" s="7">
        <f t="shared" si="727"/>
        <v>200.02500000000001</v>
      </c>
      <c r="IO238" s="7">
        <f t="shared" si="728"/>
        <v>17002.125</v>
      </c>
      <c r="IP238" s="7" cm="1">
        <f t="array" ref="IP238">SUMPRODUCT(--(SUM(G238,AC238,AY238,BU238,CQ238,DM238,EI238,FE238,GA238,GW238,HS238,IO238)&gt;PARAMETRELER!$D$21:$D$24), (SUM(G238,AC238,AY238,BU238,CQ238,DM238,EI238,FE238,GA238,GW238,HS238,IO238)-PARAMETRELER!$D$21:$D$24), {0.15;0.05;0.07;0.08})-SUM($H$2,H238,AD238,AZ238,BV238,CR238,DN238,EJ238,FF238,GB238,GX238,HT238)</f>
        <v>3400.4249999999993</v>
      </c>
      <c r="IQ238" s="7">
        <f>PARAMETRELER!$D$19</f>
        <v>3400.4249999999993</v>
      </c>
      <c r="IR238" s="7">
        <f t="shared" si="729"/>
        <v>204025.5</v>
      </c>
      <c r="IS238" s="7">
        <f t="shared" si="730"/>
        <v>187023.375</v>
      </c>
      <c r="IT238" s="7">
        <f t="shared" si="731"/>
        <v>20002.5</v>
      </c>
      <c r="IU238" s="5">
        <f>PARAMETRELER!$D$6</f>
        <v>20002.5</v>
      </c>
      <c r="IV238" s="7">
        <f t="shared" si="732"/>
        <v>0</v>
      </c>
      <c r="IW238" s="7">
        <f>IF(IK238&lt;=PARAMETRELER!$D$6,0,IV238*0.00759)</f>
        <v>0</v>
      </c>
      <c r="IX238" s="20">
        <f t="shared" si="839"/>
        <v>17002.125</v>
      </c>
      <c r="IY238" s="21">
        <f t="shared" si="840"/>
        <v>4100.5124999999998</v>
      </c>
      <c r="IZ238" s="21">
        <f t="shared" si="841"/>
        <v>400.05</v>
      </c>
      <c r="JA238" s="20">
        <f t="shared" si="842"/>
        <v>24503.0625</v>
      </c>
      <c r="JB238" s="44">
        <f t="shared" si="843"/>
        <v>1000.125</v>
      </c>
      <c r="JC238" s="45">
        <f t="shared" si="844"/>
        <v>23502.9375</v>
      </c>
    </row>
    <row r="239" spans="1:263" ht="15.6" x14ac:dyDescent="0.3">
      <c r="A239" s="3">
        <v>237</v>
      </c>
      <c r="B239" s="3" t="str">
        <f>'YILLIK MALİYET RAPORU'!B239</f>
        <v xml:space="preserve"> AD SOYAD 237</v>
      </c>
      <c r="C239" s="4">
        <f>'YILLIK MALİYET RAPORU'!C239</f>
        <v>20002.5</v>
      </c>
      <c r="D239" s="4">
        <f>PARAMETRELER!$D$4</f>
        <v>150018.75</v>
      </c>
      <c r="E239" s="4">
        <f t="shared" si="668"/>
        <v>2800.3500000000004</v>
      </c>
      <c r="F239" s="4">
        <f t="shared" si="669"/>
        <v>200.02500000000001</v>
      </c>
      <c r="G239" s="4">
        <f t="shared" si="670"/>
        <v>17002.125</v>
      </c>
      <c r="H239" s="4" cm="1">
        <f t="array" ref="H239">SUMPRODUCT(--(SUM(G239:G239)&gt;PARAMETRELER!$D$21:$D$24), (SUM(G239:G239)-PARAMETRELER!$D$21:$D$24), {0.15;0.05;0.07;0.08})-SUM($H$2:$H$2)</f>
        <v>2550.3187499999999</v>
      </c>
      <c r="I239" s="4">
        <f>PARAMETRELER!$D$8</f>
        <v>2550.3187499999999</v>
      </c>
      <c r="J239" s="4">
        <f t="shared" si="733"/>
        <v>17002.125</v>
      </c>
      <c r="K239" s="4">
        <v>0</v>
      </c>
      <c r="L239" s="4">
        <f t="shared" si="671"/>
        <v>20002.5</v>
      </c>
      <c r="M239" s="4">
        <f>PARAMETRELER!$D$6</f>
        <v>20002.5</v>
      </c>
      <c r="N239" s="4">
        <f t="shared" si="679"/>
        <v>0</v>
      </c>
      <c r="O239" s="4">
        <f>IF(C239&lt;=PARAMETRELER!$D$6,0,N239*0.00759)</f>
        <v>0</v>
      </c>
      <c r="P239" s="20">
        <f t="shared" si="672"/>
        <v>17002.125</v>
      </c>
      <c r="Q239" s="21">
        <f t="shared" si="673"/>
        <v>4100.5124999999998</v>
      </c>
      <c r="R239" s="21">
        <f t="shared" si="674"/>
        <v>400.05</v>
      </c>
      <c r="S239" s="22">
        <f t="shared" si="675"/>
        <v>24503.0625</v>
      </c>
      <c r="T239" s="44">
        <f t="shared" si="676"/>
        <v>1000.125</v>
      </c>
      <c r="U239" s="45">
        <f t="shared" si="734"/>
        <v>23502.9375</v>
      </c>
      <c r="W239" s="3">
        <v>237</v>
      </c>
      <c r="X239" s="3" t="str">
        <f t="shared" si="677"/>
        <v xml:space="preserve"> AD SOYAD 237</v>
      </c>
      <c r="Y239" s="4">
        <f t="shared" si="678"/>
        <v>20002.5</v>
      </c>
      <c r="Z239" s="4">
        <f>PARAMETRELER!$D$4</f>
        <v>150018.75</v>
      </c>
      <c r="AA239" s="4">
        <f t="shared" si="735"/>
        <v>2800.3500000000004</v>
      </c>
      <c r="AB239" s="4">
        <f t="shared" si="736"/>
        <v>200.02500000000001</v>
      </c>
      <c r="AC239" s="4">
        <f t="shared" si="737"/>
        <v>17002.125</v>
      </c>
      <c r="AD239" s="4" cm="1">
        <f t="array" ref="AD239">SUMPRODUCT(--(SUM(G239,AC239)&gt;PARAMETRELER!$D$21:$D$24), (SUM(G239,AC239)-PARAMETRELER!$D$21:$D$24), {0.15;0.05;0.07;0.08})-SUM($H$2,H239)</f>
        <v>2550.3187499999999</v>
      </c>
      <c r="AE239" s="4">
        <f>PARAMETRELER!$D$9</f>
        <v>2550.3187499999999</v>
      </c>
      <c r="AF239" s="4">
        <f t="shared" si="738"/>
        <v>34004.25</v>
      </c>
      <c r="AG239" s="4">
        <f t="shared" si="739"/>
        <v>17002.125</v>
      </c>
      <c r="AH239" s="4">
        <f t="shared" si="740"/>
        <v>20002.5</v>
      </c>
      <c r="AI239" s="4">
        <f>PARAMETRELER!$D$6</f>
        <v>20002.5</v>
      </c>
      <c r="AJ239" s="4">
        <f t="shared" si="680"/>
        <v>0</v>
      </c>
      <c r="AK239" s="4">
        <f>IF(Y239&lt;=PARAMETRELER!$D$6,0,AJ239*0.00759)</f>
        <v>0</v>
      </c>
      <c r="AL239" s="20">
        <f t="shared" si="741"/>
        <v>17002.125</v>
      </c>
      <c r="AM239" s="21">
        <f t="shared" si="742"/>
        <v>4100.5124999999998</v>
      </c>
      <c r="AN239" s="21">
        <f t="shared" si="743"/>
        <v>400.05</v>
      </c>
      <c r="AO239" s="22">
        <f t="shared" si="744"/>
        <v>24503.0625</v>
      </c>
      <c r="AP239" s="44">
        <f t="shared" si="745"/>
        <v>1000.125</v>
      </c>
      <c r="AQ239" s="45">
        <f t="shared" si="746"/>
        <v>23502.9375</v>
      </c>
      <c r="AS239" s="3">
        <v>237</v>
      </c>
      <c r="AT239" s="3" t="str">
        <f t="shared" si="747"/>
        <v xml:space="preserve"> AD SOYAD 237</v>
      </c>
      <c r="AU239" s="4">
        <f t="shared" si="748"/>
        <v>20002.5</v>
      </c>
      <c r="AV239" s="4">
        <f>PARAMETRELER!$D$4</f>
        <v>150018.75</v>
      </c>
      <c r="AW239" s="4">
        <f t="shared" si="749"/>
        <v>2800.3500000000004</v>
      </c>
      <c r="AX239" s="4">
        <f t="shared" si="750"/>
        <v>200.02500000000001</v>
      </c>
      <c r="AY239" s="4">
        <f t="shared" si="751"/>
        <v>17002.125</v>
      </c>
      <c r="AZ239" s="4" cm="1">
        <f t="array" ref="AZ239">SUMPRODUCT(--(SUM(G239,AC239,AY239)&gt;PARAMETRELER!$D$21:$D$24), (SUM(G239,AC239,AY239)-PARAMETRELER!$D$21:$D$24), {0.15;0.05;0.07;0.08})-SUM($H$2,H239,AD239)</f>
        <v>2550.3187499999995</v>
      </c>
      <c r="BA239" s="4">
        <f>PARAMETRELER!$D$10</f>
        <v>2550.3187499999995</v>
      </c>
      <c r="BB239" s="4">
        <f t="shared" si="752"/>
        <v>51006.375</v>
      </c>
      <c r="BC239" s="4">
        <f t="shared" si="753"/>
        <v>34004.25</v>
      </c>
      <c r="BD239" s="4">
        <f t="shared" si="754"/>
        <v>20002.5</v>
      </c>
      <c r="BE239" s="4">
        <f>PARAMETRELER!$D$6</f>
        <v>20002.5</v>
      </c>
      <c r="BF239" s="4">
        <f t="shared" si="681"/>
        <v>0</v>
      </c>
      <c r="BG239" s="4">
        <f>IF(AU239&lt;=PARAMETRELER!$D$6,0,BF239*0.00759)</f>
        <v>0</v>
      </c>
      <c r="BH239" s="20">
        <f t="shared" si="755"/>
        <v>17002.125</v>
      </c>
      <c r="BI239" s="21">
        <f t="shared" si="756"/>
        <v>4100.5124999999998</v>
      </c>
      <c r="BJ239" s="21">
        <f t="shared" si="757"/>
        <v>400.05</v>
      </c>
      <c r="BK239" s="22">
        <f t="shared" si="758"/>
        <v>24503.0625</v>
      </c>
      <c r="BL239" s="44">
        <f t="shared" si="759"/>
        <v>1000.125</v>
      </c>
      <c r="BM239" s="45">
        <f t="shared" si="760"/>
        <v>23502.9375</v>
      </c>
      <c r="BO239" s="3">
        <v>237</v>
      </c>
      <c r="BP239" s="3" t="str">
        <f t="shared" si="761"/>
        <v xml:space="preserve"> AD SOYAD 237</v>
      </c>
      <c r="BQ239" s="4">
        <f t="shared" si="762"/>
        <v>20002.5</v>
      </c>
      <c r="BR239" s="4">
        <f>PARAMETRELER!$D$4</f>
        <v>150018.75</v>
      </c>
      <c r="BS239" s="4">
        <f t="shared" si="763"/>
        <v>2800.3500000000004</v>
      </c>
      <c r="BT239" s="4">
        <f t="shared" si="764"/>
        <v>200.02500000000001</v>
      </c>
      <c r="BU239" s="4">
        <f t="shared" si="765"/>
        <v>17002.125</v>
      </c>
      <c r="BV239" s="4" cm="1">
        <f t="array" ref="BV239">SUMPRODUCT(--(SUM(G239,AC239,AY239,BU239)&gt;PARAMETRELER!$D$21:$D$24), (SUM(G239,AC239,AY239,BU239)-PARAMETRELER!$D$21:$D$24), {0.15;0.05;0.07;0.08})-SUM($H$2,H239,AD239,AZ239)</f>
        <v>2550.3187500000004</v>
      </c>
      <c r="BW239" s="4">
        <f>PARAMETRELER!$D$11</f>
        <v>2550.3187500000004</v>
      </c>
      <c r="BX239" s="4">
        <f t="shared" si="766"/>
        <v>68008.5</v>
      </c>
      <c r="BY239" s="4">
        <f t="shared" si="767"/>
        <v>51006.375</v>
      </c>
      <c r="BZ239" s="4">
        <f t="shared" si="768"/>
        <v>20002.5</v>
      </c>
      <c r="CA239" s="4">
        <f>PARAMETRELER!$D$6</f>
        <v>20002.5</v>
      </c>
      <c r="CB239" s="4">
        <f t="shared" si="682"/>
        <v>0</v>
      </c>
      <c r="CC239" s="4">
        <f>IF(BQ239&lt;=PARAMETRELER!$D$6,0,CB239*0.00759)</f>
        <v>0</v>
      </c>
      <c r="CD239" s="20">
        <f t="shared" si="769"/>
        <v>17002.125</v>
      </c>
      <c r="CE239" s="21">
        <f t="shared" si="770"/>
        <v>4100.5124999999998</v>
      </c>
      <c r="CF239" s="21">
        <f t="shared" si="771"/>
        <v>400.05</v>
      </c>
      <c r="CG239" s="22">
        <f t="shared" si="772"/>
        <v>24503.0625</v>
      </c>
      <c r="CH239" s="44">
        <f t="shared" si="773"/>
        <v>1000.125</v>
      </c>
      <c r="CI239" s="45">
        <f t="shared" si="774"/>
        <v>23502.9375</v>
      </c>
      <c r="CK239" s="3">
        <v>237</v>
      </c>
      <c r="CL239" s="3" t="str">
        <f t="shared" si="775"/>
        <v xml:space="preserve"> AD SOYAD 237</v>
      </c>
      <c r="CM239" s="4">
        <f t="shared" si="776"/>
        <v>20002.5</v>
      </c>
      <c r="CN239" s="4">
        <f>PARAMETRELER!$D$4</f>
        <v>150018.75</v>
      </c>
      <c r="CO239" s="4">
        <f t="shared" si="777"/>
        <v>2800.3500000000004</v>
      </c>
      <c r="CP239" s="4">
        <f t="shared" si="778"/>
        <v>200.02500000000001</v>
      </c>
      <c r="CQ239" s="4">
        <f t="shared" si="779"/>
        <v>17002.125</v>
      </c>
      <c r="CR239" s="4" cm="1">
        <f t="array" ref="CR239">SUMPRODUCT(--(SUM(G239,AC239,AY239,BU239,CQ239)&gt;PARAMETRELER!$D$21:$D$24), (SUM(G239,AC239,AY239,BU239,CQ239)-PARAMETRELER!$D$21:$D$24), {0.15;0.05;0.07;0.08})-SUM($H$2,H239,AD239,AZ239,BV239)</f>
        <v>2550.3187500000004</v>
      </c>
      <c r="CS239" s="4">
        <f>PARAMETRELER!$D$12</f>
        <v>2550.3187500000004</v>
      </c>
      <c r="CT239" s="4">
        <f t="shared" si="780"/>
        <v>85010.625</v>
      </c>
      <c r="CU239" s="4">
        <f t="shared" si="781"/>
        <v>68008.5</v>
      </c>
      <c r="CV239" s="4">
        <f t="shared" si="782"/>
        <v>20002.5</v>
      </c>
      <c r="CW239" s="4">
        <f>PARAMETRELER!$D$6</f>
        <v>20002.5</v>
      </c>
      <c r="CX239" s="4">
        <f t="shared" si="683"/>
        <v>0</v>
      </c>
      <c r="CY239" s="4">
        <f>IF(CM239&lt;=PARAMETRELER!$D$6,0,CX239*0.00759)</f>
        <v>0</v>
      </c>
      <c r="CZ239" s="20">
        <f t="shared" si="783"/>
        <v>17002.125</v>
      </c>
      <c r="DA239" s="21">
        <f t="shared" si="784"/>
        <v>4100.5124999999998</v>
      </c>
      <c r="DB239" s="21">
        <f t="shared" si="785"/>
        <v>400.05</v>
      </c>
      <c r="DC239" s="22">
        <f t="shared" si="786"/>
        <v>24503.0625</v>
      </c>
      <c r="DD239" s="44">
        <f t="shared" si="787"/>
        <v>1000.125</v>
      </c>
      <c r="DE239" s="45">
        <f t="shared" si="788"/>
        <v>23502.9375</v>
      </c>
      <c r="DG239" s="3">
        <v>237</v>
      </c>
      <c r="DH239" s="3" t="str">
        <f t="shared" si="789"/>
        <v xml:space="preserve"> AD SOYAD 237</v>
      </c>
      <c r="DI239" s="4">
        <f t="shared" si="790"/>
        <v>20002.5</v>
      </c>
      <c r="DJ239" s="4">
        <f>PARAMETRELER!$D$4</f>
        <v>150018.75</v>
      </c>
      <c r="DK239" s="4">
        <f t="shared" si="791"/>
        <v>2800.3500000000004</v>
      </c>
      <c r="DL239" s="4">
        <f t="shared" si="792"/>
        <v>200.02500000000001</v>
      </c>
      <c r="DM239" s="4">
        <f t="shared" si="793"/>
        <v>17002.125</v>
      </c>
      <c r="DN239" s="4" cm="1">
        <f t="array" ref="DN239">SUMPRODUCT(--(SUM(G239,AC239,AY239,BU239,CQ239,DM239)&gt;PARAMETRELER!$D$21:$D$24), (SUM(G239,AC239,AY239,BU239,CQ239,DM239)-PARAMETRELER!$D$21:$D$24), {0.15;0.05;0.07;0.08})-SUM($H$2,H239,AD239,AZ239,BV239,CR239)</f>
        <v>2550.3187499999985</v>
      </c>
      <c r="DO239" s="4">
        <f>PARAMETRELER!$D$13</f>
        <v>2550.3187499999985</v>
      </c>
      <c r="DP239" s="4">
        <f t="shared" si="794"/>
        <v>102012.75</v>
      </c>
      <c r="DQ239" s="4">
        <f t="shared" si="795"/>
        <v>85010.625</v>
      </c>
      <c r="DR239" s="4">
        <f t="shared" si="796"/>
        <v>20002.5</v>
      </c>
      <c r="DS239" s="4">
        <f>PARAMETRELER!$D$6</f>
        <v>20002.5</v>
      </c>
      <c r="DT239" s="4">
        <f t="shared" si="684"/>
        <v>0</v>
      </c>
      <c r="DU239" s="4">
        <f>IF(DI239&lt;=PARAMETRELER!$D$6,0,DT239*0.00759)</f>
        <v>0</v>
      </c>
      <c r="DV239" s="20">
        <f t="shared" si="797"/>
        <v>17002.125</v>
      </c>
      <c r="DW239" s="21">
        <f t="shared" si="798"/>
        <v>4100.5124999999998</v>
      </c>
      <c r="DX239" s="21">
        <f t="shared" si="799"/>
        <v>400.05</v>
      </c>
      <c r="DY239" s="22">
        <f t="shared" si="800"/>
        <v>24503.0625</v>
      </c>
      <c r="DZ239" s="44">
        <f t="shared" si="801"/>
        <v>1000.125</v>
      </c>
      <c r="EA239" s="45">
        <f t="shared" si="802"/>
        <v>23502.9375</v>
      </c>
      <c r="EC239" s="3">
        <v>237</v>
      </c>
      <c r="ED239" s="3" t="str">
        <f t="shared" si="803"/>
        <v xml:space="preserve"> AD SOYAD 237</v>
      </c>
      <c r="EE239" s="4">
        <f t="shared" si="685"/>
        <v>20002.5</v>
      </c>
      <c r="EF239" s="4">
        <f>PARAMETRELER!$D$4</f>
        <v>150018.75</v>
      </c>
      <c r="EG239" s="4">
        <f t="shared" si="686"/>
        <v>2800.3500000000004</v>
      </c>
      <c r="EH239" s="4">
        <f t="shared" si="687"/>
        <v>200.02500000000001</v>
      </c>
      <c r="EI239" s="4">
        <f t="shared" si="688"/>
        <v>17002.125</v>
      </c>
      <c r="EJ239" s="4" cm="1">
        <f t="array" ref="EJ239">SUMPRODUCT(--(SUM(G239,AC239,AY239,BU239,CQ239,DM239,EI239)&gt;PARAMETRELER!$D$21:$D$24), (SUM(G239,AC239,AY239,BU239,CQ239,DM239,EI239)-PARAMETRELER!$D$21:$D$24), {0.15;0.05;0.07;0.08})-SUM($H$2,H239,AD239,AZ239,BV239,CR239,DN239)</f>
        <v>3001.0625000000036</v>
      </c>
      <c r="EK239" s="4">
        <f>PARAMETRELER!$D$14</f>
        <v>3001.0625000000036</v>
      </c>
      <c r="EL239" s="4">
        <f t="shared" si="689"/>
        <v>119014.875</v>
      </c>
      <c r="EM239" s="4">
        <f t="shared" si="690"/>
        <v>102012.75</v>
      </c>
      <c r="EN239" s="4">
        <f t="shared" si="691"/>
        <v>20002.5</v>
      </c>
      <c r="EO239" s="4">
        <f>PARAMETRELER!$D$6</f>
        <v>20002.5</v>
      </c>
      <c r="EP239" s="4">
        <f t="shared" si="692"/>
        <v>0</v>
      </c>
      <c r="EQ239" s="4">
        <f>IF(EE239&lt;=PARAMETRELER!$D$6,0,EP239*0.00759)</f>
        <v>0</v>
      </c>
      <c r="ER239" s="20">
        <f t="shared" si="804"/>
        <v>17002.125</v>
      </c>
      <c r="ES239" s="21">
        <f t="shared" si="805"/>
        <v>4100.5124999999998</v>
      </c>
      <c r="ET239" s="21">
        <f t="shared" si="806"/>
        <v>400.05</v>
      </c>
      <c r="EU239" s="22">
        <f t="shared" si="807"/>
        <v>24503.0625</v>
      </c>
      <c r="EV239" s="44">
        <f t="shared" si="808"/>
        <v>1000.125</v>
      </c>
      <c r="EW239" s="45">
        <f t="shared" si="809"/>
        <v>23502.9375</v>
      </c>
      <c r="EY239" s="3">
        <v>237</v>
      </c>
      <c r="EZ239" s="3" t="str">
        <f t="shared" si="810"/>
        <v xml:space="preserve"> AD SOYAD 237</v>
      </c>
      <c r="FA239" s="4">
        <f t="shared" si="693"/>
        <v>20002.5</v>
      </c>
      <c r="FB239" s="4">
        <f>PARAMETRELER!$D$4</f>
        <v>150018.75</v>
      </c>
      <c r="FC239" s="4">
        <f t="shared" si="694"/>
        <v>2800.3500000000004</v>
      </c>
      <c r="FD239" s="4">
        <f t="shared" si="695"/>
        <v>200.02500000000001</v>
      </c>
      <c r="FE239" s="4">
        <f t="shared" si="696"/>
        <v>17002.125</v>
      </c>
      <c r="FF239" s="4" cm="1">
        <f t="array" ref="FF239">SUMPRODUCT(--(SUM(G239,AC239,AY239,BU239,CQ239,DM239,EI239,FE239)&gt;PARAMETRELER!$D$21:$D$24), (SUM(G239,AC239,AY239,BU239,CQ239,DM239,EI239,FE239)-PARAMETRELER!$D$21:$D$24), {0.15;0.05;0.07;0.08})-SUM($H$2,H239,AD239,AZ239,BV239,CR239,DN239,EJ239)</f>
        <v>3400.4249999999956</v>
      </c>
      <c r="FG239" s="4">
        <f>PARAMETRELER!$D$15</f>
        <v>3400.4249999999956</v>
      </c>
      <c r="FH239" s="4">
        <f t="shared" si="697"/>
        <v>136017</v>
      </c>
      <c r="FI239" s="4">
        <f t="shared" si="698"/>
        <v>119014.875</v>
      </c>
      <c r="FJ239" s="4">
        <f t="shared" si="699"/>
        <v>20002.5</v>
      </c>
      <c r="FK239" s="4">
        <f>PARAMETRELER!$D$6</f>
        <v>20002.5</v>
      </c>
      <c r="FL239" s="4">
        <f t="shared" si="700"/>
        <v>0</v>
      </c>
      <c r="FM239" s="4">
        <f>IF(FA239&lt;=PARAMETRELER!$D$6,0,FL239*0.00759)</f>
        <v>0</v>
      </c>
      <c r="FN239" s="20">
        <f t="shared" si="811"/>
        <v>17002.125</v>
      </c>
      <c r="FO239" s="21">
        <f t="shared" si="812"/>
        <v>4100.5124999999998</v>
      </c>
      <c r="FP239" s="21">
        <f t="shared" si="813"/>
        <v>400.05</v>
      </c>
      <c r="FQ239" s="22">
        <f t="shared" si="814"/>
        <v>24503.0625</v>
      </c>
      <c r="FR239" s="44">
        <f t="shared" si="815"/>
        <v>1000.125</v>
      </c>
      <c r="FS239" s="45">
        <f t="shared" si="816"/>
        <v>23502.9375</v>
      </c>
      <c r="FU239" s="3">
        <v>237</v>
      </c>
      <c r="FV239" s="3" t="str">
        <f t="shared" si="817"/>
        <v xml:space="preserve"> AD SOYAD 237</v>
      </c>
      <c r="FW239" s="4">
        <f t="shared" si="701"/>
        <v>20002.5</v>
      </c>
      <c r="FX239" s="4">
        <f>PARAMETRELER!$D$4</f>
        <v>150018.75</v>
      </c>
      <c r="FY239" s="4">
        <f t="shared" si="702"/>
        <v>2800.3500000000004</v>
      </c>
      <c r="FZ239" s="4">
        <f t="shared" si="703"/>
        <v>200.02500000000001</v>
      </c>
      <c r="GA239" s="4">
        <f t="shared" si="704"/>
        <v>17002.125</v>
      </c>
      <c r="GB239" s="4" cm="1">
        <f t="array" ref="GB239">SUMPRODUCT(--(SUM(G239,AC239,AY239,BU239,CQ239,DM239,EI239,FE239,GA239)&gt;PARAMETRELER!$D$21:$D$24), (SUM(G239,AC239,AY239,BU239,CQ239,DM239,EI239,FE239,GA239)-PARAMETRELER!$D$21:$D$24), {0.15;0.05;0.07;0.08})-SUM($H$2,H239,AD239,AZ239,BV239,CR239,DN239,EJ239,FF239)</f>
        <v>3400.4249999999993</v>
      </c>
      <c r="GC239" s="4">
        <f>PARAMETRELER!$D$16</f>
        <v>3400.4249999999993</v>
      </c>
      <c r="GD239" s="4">
        <f t="shared" si="705"/>
        <v>153019.125</v>
      </c>
      <c r="GE239" s="4">
        <f t="shared" si="706"/>
        <v>136017</v>
      </c>
      <c r="GF239" s="4">
        <f t="shared" si="707"/>
        <v>20002.5</v>
      </c>
      <c r="GG239" s="4">
        <f>PARAMETRELER!$D$6</f>
        <v>20002.5</v>
      </c>
      <c r="GH239" s="4">
        <f t="shared" si="708"/>
        <v>0</v>
      </c>
      <c r="GI239" s="4">
        <f>IF(FW239&lt;=PARAMETRELER!$D$6,0,GH239*0.00759)</f>
        <v>0</v>
      </c>
      <c r="GJ239" s="20">
        <f t="shared" si="818"/>
        <v>17002.125</v>
      </c>
      <c r="GK239" s="21">
        <f t="shared" si="819"/>
        <v>4100.5124999999998</v>
      </c>
      <c r="GL239" s="21">
        <f t="shared" si="820"/>
        <v>400.05</v>
      </c>
      <c r="GM239" s="22">
        <f t="shared" si="821"/>
        <v>24503.0625</v>
      </c>
      <c r="GN239" s="44">
        <f t="shared" si="822"/>
        <v>1000.125</v>
      </c>
      <c r="GO239" s="45">
        <f t="shared" si="823"/>
        <v>23502.9375</v>
      </c>
      <c r="GQ239" s="3">
        <v>237</v>
      </c>
      <c r="GR239" s="3" t="str">
        <f t="shared" si="824"/>
        <v xml:space="preserve"> AD SOYAD 237</v>
      </c>
      <c r="GS239" s="4">
        <f t="shared" si="709"/>
        <v>20002.5</v>
      </c>
      <c r="GT239" s="4">
        <f>PARAMETRELER!$D$4</f>
        <v>150018.75</v>
      </c>
      <c r="GU239" s="4">
        <f t="shared" si="710"/>
        <v>2800.3500000000004</v>
      </c>
      <c r="GV239" s="4">
        <f t="shared" si="711"/>
        <v>200.02500000000001</v>
      </c>
      <c r="GW239" s="4">
        <f t="shared" si="712"/>
        <v>17002.125</v>
      </c>
      <c r="GX239" s="4" cm="1">
        <f t="array" ref="GX239">SUMPRODUCT(--(SUM(G239,AC239,AY239,BU239,CQ239,DM239,EI239,FE239,GA239,GW239)&gt;PARAMETRELER!$D$21:$D$24), (SUM(G239,AC239,AY239,BU239,CQ239,DM239,EI239,FE239,GA239,GW239)-PARAMETRELER!$D$21:$D$24), {0.15;0.05;0.07;0.08})-SUM($H$2,H239,AD239,AZ239,BV239,CR239,DN239,EJ239,FF239,GB239)</f>
        <v>3400.4250000000029</v>
      </c>
      <c r="GY239" s="4">
        <f>PARAMETRELER!$D$17</f>
        <v>3400.4250000000029</v>
      </c>
      <c r="GZ239" s="4">
        <f t="shared" si="713"/>
        <v>170021.25</v>
      </c>
      <c r="HA239" s="4">
        <f t="shared" si="714"/>
        <v>153019.125</v>
      </c>
      <c r="HB239" s="4">
        <f t="shared" si="715"/>
        <v>20002.5</v>
      </c>
      <c r="HC239" s="4">
        <f>PARAMETRELER!$D$6</f>
        <v>20002.5</v>
      </c>
      <c r="HD239" s="4">
        <f t="shared" si="716"/>
        <v>0</v>
      </c>
      <c r="HE239" s="4">
        <f>IF(GS239&lt;=PARAMETRELER!$D$6,0,HD239*0.00759)</f>
        <v>0</v>
      </c>
      <c r="HF239" s="20">
        <f t="shared" si="825"/>
        <v>17002.125</v>
      </c>
      <c r="HG239" s="21">
        <f t="shared" si="826"/>
        <v>4100.5124999999998</v>
      </c>
      <c r="HH239" s="21">
        <f t="shared" si="827"/>
        <v>400.05</v>
      </c>
      <c r="HI239" s="22">
        <f t="shared" si="828"/>
        <v>24503.0625</v>
      </c>
      <c r="HJ239" s="44">
        <f t="shared" si="829"/>
        <v>1000.125</v>
      </c>
      <c r="HK239" s="45">
        <f t="shared" si="830"/>
        <v>23502.9375</v>
      </c>
      <c r="HM239" s="3">
        <v>237</v>
      </c>
      <c r="HN239" s="3" t="str">
        <f t="shared" si="831"/>
        <v xml:space="preserve"> AD SOYAD 237</v>
      </c>
      <c r="HO239" s="4">
        <f t="shared" si="717"/>
        <v>20002.5</v>
      </c>
      <c r="HP239" s="4">
        <f>PARAMETRELER!$D$4</f>
        <v>150018.75</v>
      </c>
      <c r="HQ239" s="4">
        <f t="shared" si="718"/>
        <v>2800.3500000000004</v>
      </c>
      <c r="HR239" s="4">
        <f t="shared" si="719"/>
        <v>200.02500000000001</v>
      </c>
      <c r="HS239" s="4">
        <f t="shared" si="720"/>
        <v>17002.125</v>
      </c>
      <c r="HT239" s="4" cm="1">
        <f t="array" ref="HT239">SUMPRODUCT(--(SUM(G239,AC239,AY239,BU239,CQ239,DM239,EI239,FE239,GA239,GW239,HS239)&gt;PARAMETRELER!$D$21:$D$24), (SUM(G239,AC239,AY239,BU239,CQ239,DM239,EI239,FE239,GA239,GW239,HS239)-PARAMETRELER!$D$21:$D$24), {0.15;0.05;0.07;0.08})-SUM($H$2,H239,AD239,AZ239,BV239,CR239,DN239,EJ239,FF239,GB239,GX239)</f>
        <v>3400.4249999999993</v>
      </c>
      <c r="HU239" s="4">
        <f>PARAMETRELER!$D$18</f>
        <v>3400.4249999999993</v>
      </c>
      <c r="HV239" s="4">
        <f t="shared" si="721"/>
        <v>187023.375</v>
      </c>
      <c r="HW239" s="4">
        <f t="shared" si="722"/>
        <v>170021.25</v>
      </c>
      <c r="HX239" s="4">
        <f t="shared" si="723"/>
        <v>20002.5</v>
      </c>
      <c r="HY239" s="4">
        <f>PARAMETRELER!$D$6</f>
        <v>20002.5</v>
      </c>
      <c r="HZ239" s="4">
        <f t="shared" si="724"/>
        <v>0</v>
      </c>
      <c r="IA239" s="4">
        <f>IF(HO239&lt;=PARAMETRELER!$D$6,0,HZ239*0.00759)</f>
        <v>0</v>
      </c>
      <c r="IB239" s="20">
        <f t="shared" si="832"/>
        <v>17002.125</v>
      </c>
      <c r="IC239" s="21">
        <f t="shared" si="833"/>
        <v>4100.5124999999998</v>
      </c>
      <c r="ID239" s="21">
        <f t="shared" si="834"/>
        <v>400.05</v>
      </c>
      <c r="IE239" s="22">
        <f t="shared" si="835"/>
        <v>24503.0625</v>
      </c>
      <c r="IF239" s="44">
        <f t="shared" si="836"/>
        <v>1000.125</v>
      </c>
      <c r="IG239" s="45">
        <f t="shared" si="837"/>
        <v>23502.9375</v>
      </c>
      <c r="II239" s="3">
        <v>237</v>
      </c>
      <c r="IJ239" s="3" t="str">
        <f t="shared" si="838"/>
        <v xml:space="preserve"> AD SOYAD 237</v>
      </c>
      <c r="IK239" s="4">
        <f t="shared" si="725"/>
        <v>20002.5</v>
      </c>
      <c r="IL239" s="4">
        <f>PARAMETRELER!$D$4</f>
        <v>150018.75</v>
      </c>
      <c r="IM239" s="4">
        <f t="shared" si="726"/>
        <v>2800.3500000000004</v>
      </c>
      <c r="IN239" s="4">
        <f t="shared" si="727"/>
        <v>200.02500000000001</v>
      </c>
      <c r="IO239" s="4">
        <f t="shared" si="728"/>
        <v>17002.125</v>
      </c>
      <c r="IP239" s="4" cm="1">
        <f t="array" ref="IP239">SUMPRODUCT(--(SUM(G239,AC239,AY239,BU239,CQ239,DM239,EI239,FE239,GA239,GW239,HS239,IO239)&gt;PARAMETRELER!$D$21:$D$24), (SUM(G239,AC239,AY239,BU239,CQ239,DM239,EI239,FE239,GA239,GW239,HS239,IO239)-PARAMETRELER!$D$21:$D$24), {0.15;0.05;0.07;0.08})-SUM($H$2,H239,AD239,AZ239,BV239,CR239,DN239,EJ239,FF239,GB239,GX239,HT239)</f>
        <v>3400.4249999999993</v>
      </c>
      <c r="IQ239" s="4">
        <f>PARAMETRELER!$D$19</f>
        <v>3400.4249999999993</v>
      </c>
      <c r="IR239" s="4">
        <f t="shared" si="729"/>
        <v>204025.5</v>
      </c>
      <c r="IS239" s="4">
        <f t="shared" si="730"/>
        <v>187023.375</v>
      </c>
      <c r="IT239" s="4">
        <f t="shared" si="731"/>
        <v>20002.5</v>
      </c>
      <c r="IU239" s="4">
        <f>PARAMETRELER!$D$6</f>
        <v>20002.5</v>
      </c>
      <c r="IV239" s="4">
        <f t="shared" si="732"/>
        <v>0</v>
      </c>
      <c r="IW239" s="4">
        <f>IF(IK239&lt;=PARAMETRELER!$D$6,0,IV239*0.00759)</f>
        <v>0</v>
      </c>
      <c r="IX239" s="20">
        <f t="shared" si="839"/>
        <v>17002.125</v>
      </c>
      <c r="IY239" s="21">
        <f t="shared" si="840"/>
        <v>4100.5124999999998</v>
      </c>
      <c r="IZ239" s="21">
        <f t="shared" si="841"/>
        <v>400.05</v>
      </c>
      <c r="JA239" s="22">
        <f t="shared" si="842"/>
        <v>24503.0625</v>
      </c>
      <c r="JB239" s="44">
        <f t="shared" si="843"/>
        <v>1000.125</v>
      </c>
      <c r="JC239" s="45">
        <f t="shared" si="844"/>
        <v>23502.9375</v>
      </c>
    </row>
    <row r="240" spans="1:263" ht="15.6" x14ac:dyDescent="0.3">
      <c r="A240" s="2">
        <v>238</v>
      </c>
      <c r="B240" s="2" t="str">
        <f>'YILLIK MALİYET RAPORU'!B240</f>
        <v xml:space="preserve"> AD SOYAD 238</v>
      </c>
      <c r="C240" s="7">
        <f>'YILLIK MALİYET RAPORU'!C240</f>
        <v>20002.5</v>
      </c>
      <c r="D240" s="11">
        <f>PARAMETRELER!$D$4</f>
        <v>150018.75</v>
      </c>
      <c r="E240" s="7">
        <f t="shared" si="668"/>
        <v>2800.3500000000004</v>
      </c>
      <c r="F240" s="7">
        <f t="shared" si="669"/>
        <v>200.02500000000001</v>
      </c>
      <c r="G240" s="7">
        <f t="shared" si="670"/>
        <v>17002.125</v>
      </c>
      <c r="H240" s="7" cm="1">
        <f t="array" ref="H240">SUMPRODUCT(--(SUM(G240:G240)&gt;PARAMETRELER!$D$21:$D$24), (SUM(G240:G240)-PARAMETRELER!$D$21:$D$24), {0.15;0.05;0.07;0.08})-SUM($H$2:$H$2)</f>
        <v>2550.3187499999999</v>
      </c>
      <c r="I240" s="7">
        <f>PARAMETRELER!$D$8</f>
        <v>2550.3187499999999</v>
      </c>
      <c r="J240" s="7">
        <f t="shared" si="733"/>
        <v>17002.125</v>
      </c>
      <c r="K240" s="7">
        <v>0</v>
      </c>
      <c r="L240" s="7">
        <f t="shared" si="671"/>
        <v>20002.5</v>
      </c>
      <c r="M240" s="5">
        <f>PARAMETRELER!$D$6</f>
        <v>20002.5</v>
      </c>
      <c r="N240" s="7">
        <f t="shared" si="679"/>
        <v>0</v>
      </c>
      <c r="O240" s="7">
        <f>IF(C240&lt;=PARAMETRELER!$D$6,0,N240*0.00759)</f>
        <v>0</v>
      </c>
      <c r="P240" s="20">
        <f t="shared" si="672"/>
        <v>17002.125</v>
      </c>
      <c r="Q240" s="21">
        <f t="shared" si="673"/>
        <v>4100.5124999999998</v>
      </c>
      <c r="R240" s="21">
        <f t="shared" si="674"/>
        <v>400.05</v>
      </c>
      <c r="S240" s="20">
        <f t="shared" si="675"/>
        <v>24503.0625</v>
      </c>
      <c r="T240" s="44">
        <f t="shared" si="676"/>
        <v>1000.125</v>
      </c>
      <c r="U240" s="45">
        <f t="shared" si="734"/>
        <v>23502.9375</v>
      </c>
      <c r="W240" s="2">
        <v>238</v>
      </c>
      <c r="X240" s="2" t="str">
        <f t="shared" si="677"/>
        <v xml:space="preserve"> AD SOYAD 238</v>
      </c>
      <c r="Y240" s="7">
        <f t="shared" si="678"/>
        <v>20002.5</v>
      </c>
      <c r="Z240" s="11">
        <f>PARAMETRELER!$D$4</f>
        <v>150018.75</v>
      </c>
      <c r="AA240" s="7">
        <f t="shared" si="735"/>
        <v>2800.3500000000004</v>
      </c>
      <c r="AB240" s="7">
        <f t="shared" si="736"/>
        <v>200.02500000000001</v>
      </c>
      <c r="AC240" s="7">
        <f t="shared" si="737"/>
        <v>17002.125</v>
      </c>
      <c r="AD240" s="7" cm="1">
        <f t="array" ref="AD240">SUMPRODUCT(--(SUM(G240,AC240)&gt;PARAMETRELER!$D$21:$D$24), (SUM(G240,AC240)-PARAMETRELER!$D$21:$D$24), {0.15;0.05;0.07;0.08})-SUM($H$2,H240)</f>
        <v>2550.3187499999999</v>
      </c>
      <c r="AE240" s="7">
        <f>PARAMETRELER!$D$9</f>
        <v>2550.3187499999999</v>
      </c>
      <c r="AF240" s="7">
        <f t="shared" si="738"/>
        <v>34004.25</v>
      </c>
      <c r="AG240" s="7">
        <f t="shared" si="739"/>
        <v>17002.125</v>
      </c>
      <c r="AH240" s="7">
        <f t="shared" si="740"/>
        <v>20002.5</v>
      </c>
      <c r="AI240" s="5">
        <f>PARAMETRELER!$D$6</f>
        <v>20002.5</v>
      </c>
      <c r="AJ240" s="7">
        <f t="shared" si="680"/>
        <v>0</v>
      </c>
      <c r="AK240" s="7">
        <f>IF(Y240&lt;=PARAMETRELER!$D$6,0,AJ240*0.00759)</f>
        <v>0</v>
      </c>
      <c r="AL240" s="20">
        <f t="shared" si="741"/>
        <v>17002.125</v>
      </c>
      <c r="AM240" s="21">
        <f t="shared" si="742"/>
        <v>4100.5124999999998</v>
      </c>
      <c r="AN240" s="21">
        <f t="shared" si="743"/>
        <v>400.05</v>
      </c>
      <c r="AO240" s="20">
        <f t="shared" si="744"/>
        <v>24503.0625</v>
      </c>
      <c r="AP240" s="44">
        <f t="shared" si="745"/>
        <v>1000.125</v>
      </c>
      <c r="AQ240" s="45">
        <f t="shared" si="746"/>
        <v>23502.9375</v>
      </c>
      <c r="AS240" s="2">
        <v>238</v>
      </c>
      <c r="AT240" s="2" t="str">
        <f t="shared" si="747"/>
        <v xml:space="preserve"> AD SOYAD 238</v>
      </c>
      <c r="AU240" s="7">
        <f t="shared" si="748"/>
        <v>20002.5</v>
      </c>
      <c r="AV240" s="11">
        <f>PARAMETRELER!$D$4</f>
        <v>150018.75</v>
      </c>
      <c r="AW240" s="7">
        <f t="shared" si="749"/>
        <v>2800.3500000000004</v>
      </c>
      <c r="AX240" s="7">
        <f t="shared" si="750"/>
        <v>200.02500000000001</v>
      </c>
      <c r="AY240" s="7">
        <f t="shared" si="751"/>
        <v>17002.125</v>
      </c>
      <c r="AZ240" s="7" cm="1">
        <f t="array" ref="AZ240">SUMPRODUCT(--(SUM(G240,AC240,AY240)&gt;PARAMETRELER!$D$21:$D$24), (SUM(G240,AC240,AY240)-PARAMETRELER!$D$21:$D$24), {0.15;0.05;0.07;0.08})-SUM($H$2,H240,AD240)</f>
        <v>2550.3187499999995</v>
      </c>
      <c r="BA240" s="7">
        <f>PARAMETRELER!$D$10</f>
        <v>2550.3187499999995</v>
      </c>
      <c r="BB240" s="7">
        <f t="shared" si="752"/>
        <v>51006.375</v>
      </c>
      <c r="BC240" s="7">
        <f t="shared" si="753"/>
        <v>34004.25</v>
      </c>
      <c r="BD240" s="7">
        <f t="shared" si="754"/>
        <v>20002.5</v>
      </c>
      <c r="BE240" s="5">
        <f>PARAMETRELER!$D$6</f>
        <v>20002.5</v>
      </c>
      <c r="BF240" s="7">
        <f t="shared" si="681"/>
        <v>0</v>
      </c>
      <c r="BG240" s="7">
        <f>IF(AU240&lt;=PARAMETRELER!$D$6,0,BF240*0.00759)</f>
        <v>0</v>
      </c>
      <c r="BH240" s="20">
        <f t="shared" si="755"/>
        <v>17002.125</v>
      </c>
      <c r="BI240" s="21">
        <f t="shared" si="756"/>
        <v>4100.5124999999998</v>
      </c>
      <c r="BJ240" s="21">
        <f t="shared" si="757"/>
        <v>400.05</v>
      </c>
      <c r="BK240" s="20">
        <f t="shared" si="758"/>
        <v>24503.0625</v>
      </c>
      <c r="BL240" s="44">
        <f t="shared" si="759"/>
        <v>1000.125</v>
      </c>
      <c r="BM240" s="45">
        <f t="shared" si="760"/>
        <v>23502.9375</v>
      </c>
      <c r="BO240" s="2">
        <v>238</v>
      </c>
      <c r="BP240" s="2" t="str">
        <f t="shared" si="761"/>
        <v xml:space="preserve"> AD SOYAD 238</v>
      </c>
      <c r="BQ240" s="7">
        <f t="shared" si="762"/>
        <v>20002.5</v>
      </c>
      <c r="BR240" s="11">
        <f>PARAMETRELER!$D$4</f>
        <v>150018.75</v>
      </c>
      <c r="BS240" s="7">
        <f t="shared" si="763"/>
        <v>2800.3500000000004</v>
      </c>
      <c r="BT240" s="7">
        <f t="shared" si="764"/>
        <v>200.02500000000001</v>
      </c>
      <c r="BU240" s="7">
        <f t="shared" si="765"/>
        <v>17002.125</v>
      </c>
      <c r="BV240" s="7" cm="1">
        <f t="array" ref="BV240">SUMPRODUCT(--(SUM(G240,AC240,AY240,BU240)&gt;PARAMETRELER!$D$21:$D$24), (SUM(G240,AC240,AY240,BU240)-PARAMETRELER!$D$21:$D$24), {0.15;0.05;0.07;0.08})-SUM($H$2,H240,AD240,AZ240)</f>
        <v>2550.3187500000004</v>
      </c>
      <c r="BW240" s="7">
        <f>PARAMETRELER!$D$11</f>
        <v>2550.3187500000004</v>
      </c>
      <c r="BX240" s="7">
        <f t="shared" si="766"/>
        <v>68008.5</v>
      </c>
      <c r="BY240" s="7">
        <f t="shared" si="767"/>
        <v>51006.375</v>
      </c>
      <c r="BZ240" s="7">
        <f t="shared" si="768"/>
        <v>20002.5</v>
      </c>
      <c r="CA240" s="5">
        <f>PARAMETRELER!$D$6</f>
        <v>20002.5</v>
      </c>
      <c r="CB240" s="7">
        <f t="shared" si="682"/>
        <v>0</v>
      </c>
      <c r="CC240" s="7">
        <f>IF(BQ240&lt;=PARAMETRELER!$D$6,0,CB240*0.00759)</f>
        <v>0</v>
      </c>
      <c r="CD240" s="20">
        <f t="shared" si="769"/>
        <v>17002.125</v>
      </c>
      <c r="CE240" s="21">
        <f t="shared" si="770"/>
        <v>4100.5124999999998</v>
      </c>
      <c r="CF240" s="21">
        <f t="shared" si="771"/>
        <v>400.05</v>
      </c>
      <c r="CG240" s="20">
        <f t="shared" si="772"/>
        <v>24503.0625</v>
      </c>
      <c r="CH240" s="44">
        <f t="shared" si="773"/>
        <v>1000.125</v>
      </c>
      <c r="CI240" s="45">
        <f t="shared" si="774"/>
        <v>23502.9375</v>
      </c>
      <c r="CK240" s="2">
        <v>238</v>
      </c>
      <c r="CL240" s="2" t="str">
        <f t="shared" si="775"/>
        <v xml:space="preserve"> AD SOYAD 238</v>
      </c>
      <c r="CM240" s="7">
        <f t="shared" si="776"/>
        <v>20002.5</v>
      </c>
      <c r="CN240" s="11">
        <f>PARAMETRELER!$D$4</f>
        <v>150018.75</v>
      </c>
      <c r="CO240" s="7">
        <f t="shared" si="777"/>
        <v>2800.3500000000004</v>
      </c>
      <c r="CP240" s="7">
        <f t="shared" si="778"/>
        <v>200.02500000000001</v>
      </c>
      <c r="CQ240" s="7">
        <f t="shared" si="779"/>
        <v>17002.125</v>
      </c>
      <c r="CR240" s="7" cm="1">
        <f t="array" ref="CR240">SUMPRODUCT(--(SUM(G240,AC240,AY240,BU240,CQ240)&gt;PARAMETRELER!$D$21:$D$24), (SUM(G240,AC240,AY240,BU240,CQ240)-PARAMETRELER!$D$21:$D$24), {0.15;0.05;0.07;0.08})-SUM($H$2,H240,AD240,AZ240,BV240)</f>
        <v>2550.3187500000004</v>
      </c>
      <c r="CS240" s="7">
        <f>PARAMETRELER!$D$12</f>
        <v>2550.3187500000004</v>
      </c>
      <c r="CT240" s="7">
        <f t="shared" si="780"/>
        <v>85010.625</v>
      </c>
      <c r="CU240" s="7">
        <f t="shared" si="781"/>
        <v>68008.5</v>
      </c>
      <c r="CV240" s="7">
        <f t="shared" si="782"/>
        <v>20002.5</v>
      </c>
      <c r="CW240" s="5">
        <f>PARAMETRELER!$D$6</f>
        <v>20002.5</v>
      </c>
      <c r="CX240" s="7">
        <f t="shared" si="683"/>
        <v>0</v>
      </c>
      <c r="CY240" s="7">
        <f>IF(CM240&lt;=PARAMETRELER!$D$6,0,CX240*0.00759)</f>
        <v>0</v>
      </c>
      <c r="CZ240" s="20">
        <f t="shared" si="783"/>
        <v>17002.125</v>
      </c>
      <c r="DA240" s="21">
        <f t="shared" si="784"/>
        <v>4100.5124999999998</v>
      </c>
      <c r="DB240" s="21">
        <f t="shared" si="785"/>
        <v>400.05</v>
      </c>
      <c r="DC240" s="20">
        <f t="shared" si="786"/>
        <v>24503.0625</v>
      </c>
      <c r="DD240" s="44">
        <f t="shared" si="787"/>
        <v>1000.125</v>
      </c>
      <c r="DE240" s="45">
        <f t="shared" si="788"/>
        <v>23502.9375</v>
      </c>
      <c r="DG240" s="2">
        <v>238</v>
      </c>
      <c r="DH240" s="2" t="str">
        <f t="shared" si="789"/>
        <v xml:space="preserve"> AD SOYAD 238</v>
      </c>
      <c r="DI240" s="7">
        <f t="shared" si="790"/>
        <v>20002.5</v>
      </c>
      <c r="DJ240" s="11">
        <f>PARAMETRELER!$D$4</f>
        <v>150018.75</v>
      </c>
      <c r="DK240" s="7">
        <f t="shared" si="791"/>
        <v>2800.3500000000004</v>
      </c>
      <c r="DL240" s="7">
        <f t="shared" si="792"/>
        <v>200.02500000000001</v>
      </c>
      <c r="DM240" s="7">
        <f t="shared" si="793"/>
        <v>17002.125</v>
      </c>
      <c r="DN240" s="7" cm="1">
        <f t="array" ref="DN240">SUMPRODUCT(--(SUM(G240,AC240,AY240,BU240,CQ240,DM240)&gt;PARAMETRELER!$D$21:$D$24), (SUM(G240,AC240,AY240,BU240,CQ240,DM240)-PARAMETRELER!$D$21:$D$24), {0.15;0.05;0.07;0.08})-SUM($H$2,H240,AD240,AZ240,BV240,CR240)</f>
        <v>2550.3187499999985</v>
      </c>
      <c r="DO240" s="7">
        <f>PARAMETRELER!$D$13</f>
        <v>2550.3187499999985</v>
      </c>
      <c r="DP240" s="7">
        <f t="shared" si="794"/>
        <v>102012.75</v>
      </c>
      <c r="DQ240" s="7">
        <f t="shared" si="795"/>
        <v>85010.625</v>
      </c>
      <c r="DR240" s="7">
        <f t="shared" si="796"/>
        <v>20002.5</v>
      </c>
      <c r="DS240" s="5">
        <f>PARAMETRELER!$D$6</f>
        <v>20002.5</v>
      </c>
      <c r="DT240" s="7">
        <f t="shared" si="684"/>
        <v>0</v>
      </c>
      <c r="DU240" s="7">
        <f>IF(DI240&lt;=PARAMETRELER!$D$6,0,DT240*0.00759)</f>
        <v>0</v>
      </c>
      <c r="DV240" s="20">
        <f t="shared" si="797"/>
        <v>17002.125</v>
      </c>
      <c r="DW240" s="21">
        <f t="shared" si="798"/>
        <v>4100.5124999999998</v>
      </c>
      <c r="DX240" s="21">
        <f t="shared" si="799"/>
        <v>400.05</v>
      </c>
      <c r="DY240" s="20">
        <f t="shared" si="800"/>
        <v>24503.0625</v>
      </c>
      <c r="DZ240" s="44">
        <f t="shared" si="801"/>
        <v>1000.125</v>
      </c>
      <c r="EA240" s="45">
        <f t="shared" si="802"/>
        <v>23502.9375</v>
      </c>
      <c r="EC240" s="2">
        <v>238</v>
      </c>
      <c r="ED240" s="2" t="str">
        <f t="shared" si="803"/>
        <v xml:space="preserve"> AD SOYAD 238</v>
      </c>
      <c r="EE240" s="7">
        <f t="shared" si="685"/>
        <v>20002.5</v>
      </c>
      <c r="EF240" s="11">
        <f>PARAMETRELER!$D$4</f>
        <v>150018.75</v>
      </c>
      <c r="EG240" s="7">
        <f t="shared" si="686"/>
        <v>2800.3500000000004</v>
      </c>
      <c r="EH240" s="7">
        <f t="shared" si="687"/>
        <v>200.02500000000001</v>
      </c>
      <c r="EI240" s="7">
        <f t="shared" si="688"/>
        <v>17002.125</v>
      </c>
      <c r="EJ240" s="7" cm="1">
        <f t="array" ref="EJ240">SUMPRODUCT(--(SUM(G240,AC240,AY240,BU240,CQ240,DM240,EI240)&gt;PARAMETRELER!$D$21:$D$24), (SUM(G240,AC240,AY240,BU240,CQ240,DM240,EI240)-PARAMETRELER!$D$21:$D$24), {0.15;0.05;0.07;0.08})-SUM($H$2,H240,AD240,AZ240,BV240,CR240,DN240)</f>
        <v>3001.0625000000036</v>
      </c>
      <c r="EK240" s="7">
        <f>PARAMETRELER!$D$14</f>
        <v>3001.0625000000036</v>
      </c>
      <c r="EL240" s="7">
        <f t="shared" si="689"/>
        <v>119014.875</v>
      </c>
      <c r="EM240" s="7">
        <f t="shared" si="690"/>
        <v>102012.75</v>
      </c>
      <c r="EN240" s="7">
        <f t="shared" si="691"/>
        <v>20002.5</v>
      </c>
      <c r="EO240" s="5">
        <f>PARAMETRELER!$D$6</f>
        <v>20002.5</v>
      </c>
      <c r="EP240" s="7">
        <f t="shared" si="692"/>
        <v>0</v>
      </c>
      <c r="EQ240" s="7">
        <f>IF(EE240&lt;=PARAMETRELER!$D$6,0,EP240*0.00759)</f>
        <v>0</v>
      </c>
      <c r="ER240" s="20">
        <f t="shared" si="804"/>
        <v>17002.125</v>
      </c>
      <c r="ES240" s="21">
        <f t="shared" si="805"/>
        <v>4100.5124999999998</v>
      </c>
      <c r="ET240" s="21">
        <f t="shared" si="806"/>
        <v>400.05</v>
      </c>
      <c r="EU240" s="20">
        <f t="shared" si="807"/>
        <v>24503.0625</v>
      </c>
      <c r="EV240" s="44">
        <f t="shared" si="808"/>
        <v>1000.125</v>
      </c>
      <c r="EW240" s="45">
        <f t="shared" si="809"/>
        <v>23502.9375</v>
      </c>
      <c r="EY240" s="2">
        <v>238</v>
      </c>
      <c r="EZ240" s="2" t="str">
        <f t="shared" si="810"/>
        <v xml:space="preserve"> AD SOYAD 238</v>
      </c>
      <c r="FA240" s="7">
        <f t="shared" si="693"/>
        <v>20002.5</v>
      </c>
      <c r="FB240" s="11">
        <f>PARAMETRELER!$D$4</f>
        <v>150018.75</v>
      </c>
      <c r="FC240" s="7">
        <f t="shared" si="694"/>
        <v>2800.3500000000004</v>
      </c>
      <c r="FD240" s="7">
        <f t="shared" si="695"/>
        <v>200.02500000000001</v>
      </c>
      <c r="FE240" s="7">
        <f t="shared" si="696"/>
        <v>17002.125</v>
      </c>
      <c r="FF240" s="7" cm="1">
        <f t="array" ref="FF240">SUMPRODUCT(--(SUM(G240,AC240,AY240,BU240,CQ240,DM240,EI240,FE240)&gt;PARAMETRELER!$D$21:$D$24), (SUM(G240,AC240,AY240,BU240,CQ240,DM240,EI240,FE240)-PARAMETRELER!$D$21:$D$24), {0.15;0.05;0.07;0.08})-SUM($H$2,H240,AD240,AZ240,BV240,CR240,DN240,EJ240)</f>
        <v>3400.4249999999956</v>
      </c>
      <c r="FG240" s="7">
        <f>PARAMETRELER!$D$15</f>
        <v>3400.4249999999956</v>
      </c>
      <c r="FH240" s="7">
        <f t="shared" si="697"/>
        <v>136017</v>
      </c>
      <c r="FI240" s="7">
        <f t="shared" si="698"/>
        <v>119014.875</v>
      </c>
      <c r="FJ240" s="7">
        <f t="shared" si="699"/>
        <v>20002.5</v>
      </c>
      <c r="FK240" s="5">
        <f>PARAMETRELER!$D$6</f>
        <v>20002.5</v>
      </c>
      <c r="FL240" s="7">
        <f t="shared" si="700"/>
        <v>0</v>
      </c>
      <c r="FM240" s="7">
        <f>IF(FA240&lt;=PARAMETRELER!$D$6,0,FL240*0.00759)</f>
        <v>0</v>
      </c>
      <c r="FN240" s="20">
        <f t="shared" si="811"/>
        <v>17002.125</v>
      </c>
      <c r="FO240" s="21">
        <f t="shared" si="812"/>
        <v>4100.5124999999998</v>
      </c>
      <c r="FP240" s="21">
        <f t="shared" si="813"/>
        <v>400.05</v>
      </c>
      <c r="FQ240" s="20">
        <f t="shared" si="814"/>
        <v>24503.0625</v>
      </c>
      <c r="FR240" s="44">
        <f t="shared" si="815"/>
        <v>1000.125</v>
      </c>
      <c r="FS240" s="45">
        <f t="shared" si="816"/>
        <v>23502.9375</v>
      </c>
      <c r="FU240" s="2">
        <v>238</v>
      </c>
      <c r="FV240" s="2" t="str">
        <f t="shared" si="817"/>
        <v xml:space="preserve"> AD SOYAD 238</v>
      </c>
      <c r="FW240" s="7">
        <f t="shared" si="701"/>
        <v>20002.5</v>
      </c>
      <c r="FX240" s="11">
        <f>PARAMETRELER!$D$4</f>
        <v>150018.75</v>
      </c>
      <c r="FY240" s="7">
        <f t="shared" si="702"/>
        <v>2800.3500000000004</v>
      </c>
      <c r="FZ240" s="7">
        <f t="shared" si="703"/>
        <v>200.02500000000001</v>
      </c>
      <c r="GA240" s="7">
        <f t="shared" si="704"/>
        <v>17002.125</v>
      </c>
      <c r="GB240" s="7" cm="1">
        <f t="array" ref="GB240">SUMPRODUCT(--(SUM(G240,AC240,AY240,BU240,CQ240,DM240,EI240,FE240,GA240)&gt;PARAMETRELER!$D$21:$D$24), (SUM(G240,AC240,AY240,BU240,CQ240,DM240,EI240,FE240,GA240)-PARAMETRELER!$D$21:$D$24), {0.15;0.05;0.07;0.08})-SUM($H$2,H240,AD240,AZ240,BV240,CR240,DN240,EJ240,FF240)</f>
        <v>3400.4249999999993</v>
      </c>
      <c r="GC240" s="7">
        <f>PARAMETRELER!$D$16</f>
        <v>3400.4249999999993</v>
      </c>
      <c r="GD240" s="7">
        <f t="shared" si="705"/>
        <v>153019.125</v>
      </c>
      <c r="GE240" s="7">
        <f t="shared" si="706"/>
        <v>136017</v>
      </c>
      <c r="GF240" s="7">
        <f t="shared" si="707"/>
        <v>20002.5</v>
      </c>
      <c r="GG240" s="5">
        <f>PARAMETRELER!$D$6</f>
        <v>20002.5</v>
      </c>
      <c r="GH240" s="7">
        <f t="shared" si="708"/>
        <v>0</v>
      </c>
      <c r="GI240" s="7">
        <f>IF(FW240&lt;=PARAMETRELER!$D$6,0,GH240*0.00759)</f>
        <v>0</v>
      </c>
      <c r="GJ240" s="20">
        <f t="shared" si="818"/>
        <v>17002.125</v>
      </c>
      <c r="GK240" s="21">
        <f t="shared" si="819"/>
        <v>4100.5124999999998</v>
      </c>
      <c r="GL240" s="21">
        <f t="shared" si="820"/>
        <v>400.05</v>
      </c>
      <c r="GM240" s="20">
        <f t="shared" si="821"/>
        <v>24503.0625</v>
      </c>
      <c r="GN240" s="44">
        <f t="shared" si="822"/>
        <v>1000.125</v>
      </c>
      <c r="GO240" s="45">
        <f t="shared" si="823"/>
        <v>23502.9375</v>
      </c>
      <c r="GQ240" s="2">
        <v>238</v>
      </c>
      <c r="GR240" s="2" t="str">
        <f t="shared" si="824"/>
        <v xml:space="preserve"> AD SOYAD 238</v>
      </c>
      <c r="GS240" s="7">
        <f t="shared" si="709"/>
        <v>20002.5</v>
      </c>
      <c r="GT240" s="11">
        <f>PARAMETRELER!$D$4</f>
        <v>150018.75</v>
      </c>
      <c r="GU240" s="7">
        <f t="shared" si="710"/>
        <v>2800.3500000000004</v>
      </c>
      <c r="GV240" s="7">
        <f t="shared" si="711"/>
        <v>200.02500000000001</v>
      </c>
      <c r="GW240" s="7">
        <f t="shared" si="712"/>
        <v>17002.125</v>
      </c>
      <c r="GX240" s="7" cm="1">
        <f t="array" ref="GX240">SUMPRODUCT(--(SUM(G240,AC240,AY240,BU240,CQ240,DM240,EI240,FE240,GA240,GW240)&gt;PARAMETRELER!$D$21:$D$24), (SUM(G240,AC240,AY240,BU240,CQ240,DM240,EI240,FE240,GA240,GW240)-PARAMETRELER!$D$21:$D$24), {0.15;0.05;0.07;0.08})-SUM($H$2,H240,AD240,AZ240,BV240,CR240,DN240,EJ240,FF240,GB240)</f>
        <v>3400.4250000000029</v>
      </c>
      <c r="GY240" s="7">
        <f>PARAMETRELER!$D$17</f>
        <v>3400.4250000000029</v>
      </c>
      <c r="GZ240" s="7">
        <f t="shared" si="713"/>
        <v>170021.25</v>
      </c>
      <c r="HA240" s="7">
        <f t="shared" si="714"/>
        <v>153019.125</v>
      </c>
      <c r="HB240" s="7">
        <f t="shared" si="715"/>
        <v>20002.5</v>
      </c>
      <c r="HC240" s="5">
        <f>PARAMETRELER!$D$6</f>
        <v>20002.5</v>
      </c>
      <c r="HD240" s="7">
        <f t="shared" si="716"/>
        <v>0</v>
      </c>
      <c r="HE240" s="7">
        <f>IF(GS240&lt;=PARAMETRELER!$D$6,0,HD240*0.00759)</f>
        <v>0</v>
      </c>
      <c r="HF240" s="20">
        <f t="shared" si="825"/>
        <v>17002.125</v>
      </c>
      <c r="HG240" s="21">
        <f t="shared" si="826"/>
        <v>4100.5124999999998</v>
      </c>
      <c r="HH240" s="21">
        <f t="shared" si="827"/>
        <v>400.05</v>
      </c>
      <c r="HI240" s="20">
        <f t="shared" si="828"/>
        <v>24503.0625</v>
      </c>
      <c r="HJ240" s="44">
        <f t="shared" si="829"/>
        <v>1000.125</v>
      </c>
      <c r="HK240" s="45">
        <f t="shared" si="830"/>
        <v>23502.9375</v>
      </c>
      <c r="HM240" s="2">
        <v>238</v>
      </c>
      <c r="HN240" s="2" t="str">
        <f t="shared" si="831"/>
        <v xml:space="preserve"> AD SOYAD 238</v>
      </c>
      <c r="HO240" s="7">
        <f t="shared" si="717"/>
        <v>20002.5</v>
      </c>
      <c r="HP240" s="11">
        <f>PARAMETRELER!$D$4</f>
        <v>150018.75</v>
      </c>
      <c r="HQ240" s="7">
        <f t="shared" si="718"/>
        <v>2800.3500000000004</v>
      </c>
      <c r="HR240" s="7">
        <f t="shared" si="719"/>
        <v>200.02500000000001</v>
      </c>
      <c r="HS240" s="7">
        <f t="shared" si="720"/>
        <v>17002.125</v>
      </c>
      <c r="HT240" s="7" cm="1">
        <f t="array" ref="HT240">SUMPRODUCT(--(SUM(G240,AC240,AY240,BU240,CQ240,DM240,EI240,FE240,GA240,GW240,HS240)&gt;PARAMETRELER!$D$21:$D$24), (SUM(G240,AC240,AY240,BU240,CQ240,DM240,EI240,FE240,GA240,GW240,HS240)-PARAMETRELER!$D$21:$D$24), {0.15;0.05;0.07;0.08})-SUM($H$2,H240,AD240,AZ240,BV240,CR240,DN240,EJ240,FF240,GB240,GX240)</f>
        <v>3400.4249999999993</v>
      </c>
      <c r="HU240" s="7">
        <f>PARAMETRELER!$D$18</f>
        <v>3400.4249999999993</v>
      </c>
      <c r="HV240" s="7">
        <f t="shared" si="721"/>
        <v>187023.375</v>
      </c>
      <c r="HW240" s="7">
        <f t="shared" si="722"/>
        <v>170021.25</v>
      </c>
      <c r="HX240" s="7">
        <f t="shared" si="723"/>
        <v>20002.5</v>
      </c>
      <c r="HY240" s="5">
        <f>PARAMETRELER!$D$6</f>
        <v>20002.5</v>
      </c>
      <c r="HZ240" s="7">
        <f t="shared" si="724"/>
        <v>0</v>
      </c>
      <c r="IA240" s="7">
        <f>IF(HO240&lt;=PARAMETRELER!$D$6,0,HZ240*0.00759)</f>
        <v>0</v>
      </c>
      <c r="IB240" s="20">
        <f t="shared" si="832"/>
        <v>17002.125</v>
      </c>
      <c r="IC240" s="21">
        <f t="shared" si="833"/>
        <v>4100.5124999999998</v>
      </c>
      <c r="ID240" s="21">
        <f t="shared" si="834"/>
        <v>400.05</v>
      </c>
      <c r="IE240" s="20">
        <f t="shared" si="835"/>
        <v>24503.0625</v>
      </c>
      <c r="IF240" s="44">
        <f t="shared" si="836"/>
        <v>1000.125</v>
      </c>
      <c r="IG240" s="45">
        <f t="shared" si="837"/>
        <v>23502.9375</v>
      </c>
      <c r="II240" s="2">
        <v>238</v>
      </c>
      <c r="IJ240" s="2" t="str">
        <f t="shared" si="838"/>
        <v xml:space="preserve"> AD SOYAD 238</v>
      </c>
      <c r="IK240" s="7">
        <f t="shared" si="725"/>
        <v>20002.5</v>
      </c>
      <c r="IL240" s="11">
        <f>PARAMETRELER!$D$4</f>
        <v>150018.75</v>
      </c>
      <c r="IM240" s="7">
        <f t="shared" si="726"/>
        <v>2800.3500000000004</v>
      </c>
      <c r="IN240" s="7">
        <f t="shared" si="727"/>
        <v>200.02500000000001</v>
      </c>
      <c r="IO240" s="7">
        <f t="shared" si="728"/>
        <v>17002.125</v>
      </c>
      <c r="IP240" s="7" cm="1">
        <f t="array" ref="IP240">SUMPRODUCT(--(SUM(G240,AC240,AY240,BU240,CQ240,DM240,EI240,FE240,GA240,GW240,HS240,IO240)&gt;PARAMETRELER!$D$21:$D$24), (SUM(G240,AC240,AY240,BU240,CQ240,DM240,EI240,FE240,GA240,GW240,HS240,IO240)-PARAMETRELER!$D$21:$D$24), {0.15;0.05;0.07;0.08})-SUM($H$2,H240,AD240,AZ240,BV240,CR240,DN240,EJ240,FF240,GB240,GX240,HT240)</f>
        <v>3400.4249999999993</v>
      </c>
      <c r="IQ240" s="7">
        <f>PARAMETRELER!$D$19</f>
        <v>3400.4249999999993</v>
      </c>
      <c r="IR240" s="7">
        <f t="shared" si="729"/>
        <v>204025.5</v>
      </c>
      <c r="IS240" s="7">
        <f t="shared" si="730"/>
        <v>187023.375</v>
      </c>
      <c r="IT240" s="7">
        <f t="shared" si="731"/>
        <v>20002.5</v>
      </c>
      <c r="IU240" s="5">
        <f>PARAMETRELER!$D$6</f>
        <v>20002.5</v>
      </c>
      <c r="IV240" s="7">
        <f t="shared" si="732"/>
        <v>0</v>
      </c>
      <c r="IW240" s="7">
        <f>IF(IK240&lt;=PARAMETRELER!$D$6,0,IV240*0.00759)</f>
        <v>0</v>
      </c>
      <c r="IX240" s="20">
        <f t="shared" si="839"/>
        <v>17002.125</v>
      </c>
      <c r="IY240" s="21">
        <f t="shared" si="840"/>
        <v>4100.5124999999998</v>
      </c>
      <c r="IZ240" s="21">
        <f t="shared" si="841"/>
        <v>400.05</v>
      </c>
      <c r="JA240" s="20">
        <f t="shared" si="842"/>
        <v>24503.0625</v>
      </c>
      <c r="JB240" s="44">
        <f t="shared" si="843"/>
        <v>1000.125</v>
      </c>
      <c r="JC240" s="45">
        <f t="shared" si="844"/>
        <v>23502.9375</v>
      </c>
    </row>
    <row r="241" spans="1:263" ht="15.6" x14ac:dyDescent="0.3">
      <c r="A241" s="3">
        <v>239</v>
      </c>
      <c r="B241" s="3" t="str">
        <f>'YILLIK MALİYET RAPORU'!B241</f>
        <v xml:space="preserve"> AD SOYAD 239</v>
      </c>
      <c r="C241" s="4">
        <f>'YILLIK MALİYET RAPORU'!C241</f>
        <v>20002.5</v>
      </c>
      <c r="D241" s="4">
        <f>PARAMETRELER!$D$4</f>
        <v>150018.75</v>
      </c>
      <c r="E241" s="4">
        <f t="shared" si="668"/>
        <v>2800.3500000000004</v>
      </c>
      <c r="F241" s="4">
        <f t="shared" si="669"/>
        <v>200.02500000000001</v>
      </c>
      <c r="G241" s="4">
        <f t="shared" si="670"/>
        <v>17002.125</v>
      </c>
      <c r="H241" s="4" cm="1">
        <f t="array" ref="H241">SUMPRODUCT(--(SUM(G241:G241)&gt;PARAMETRELER!$D$21:$D$24), (SUM(G241:G241)-PARAMETRELER!$D$21:$D$24), {0.15;0.05;0.07;0.08})-SUM($H$2:$H$2)</f>
        <v>2550.3187499999999</v>
      </c>
      <c r="I241" s="4">
        <f>PARAMETRELER!$D$8</f>
        <v>2550.3187499999999</v>
      </c>
      <c r="J241" s="4">
        <f t="shared" si="733"/>
        <v>17002.125</v>
      </c>
      <c r="K241" s="4">
        <v>0</v>
      </c>
      <c r="L241" s="4">
        <f t="shared" si="671"/>
        <v>20002.5</v>
      </c>
      <c r="M241" s="4">
        <f>PARAMETRELER!$D$6</f>
        <v>20002.5</v>
      </c>
      <c r="N241" s="4">
        <f t="shared" si="679"/>
        <v>0</v>
      </c>
      <c r="O241" s="4">
        <f>IF(C241&lt;=PARAMETRELER!$D$6,0,N241*0.00759)</f>
        <v>0</v>
      </c>
      <c r="P241" s="20">
        <f t="shared" si="672"/>
        <v>17002.125</v>
      </c>
      <c r="Q241" s="21">
        <f t="shared" si="673"/>
        <v>4100.5124999999998</v>
      </c>
      <c r="R241" s="21">
        <f t="shared" si="674"/>
        <v>400.05</v>
      </c>
      <c r="S241" s="22">
        <f t="shared" si="675"/>
        <v>24503.0625</v>
      </c>
      <c r="T241" s="44">
        <f t="shared" si="676"/>
        <v>1000.125</v>
      </c>
      <c r="U241" s="45">
        <f t="shared" si="734"/>
        <v>23502.9375</v>
      </c>
      <c r="W241" s="3">
        <v>239</v>
      </c>
      <c r="X241" s="3" t="str">
        <f t="shared" si="677"/>
        <v xml:space="preserve"> AD SOYAD 239</v>
      </c>
      <c r="Y241" s="4">
        <f t="shared" si="678"/>
        <v>20002.5</v>
      </c>
      <c r="Z241" s="4">
        <f>PARAMETRELER!$D$4</f>
        <v>150018.75</v>
      </c>
      <c r="AA241" s="4">
        <f t="shared" si="735"/>
        <v>2800.3500000000004</v>
      </c>
      <c r="AB241" s="4">
        <f t="shared" si="736"/>
        <v>200.02500000000001</v>
      </c>
      <c r="AC241" s="4">
        <f t="shared" si="737"/>
        <v>17002.125</v>
      </c>
      <c r="AD241" s="4" cm="1">
        <f t="array" ref="AD241">SUMPRODUCT(--(SUM(G241,AC241)&gt;PARAMETRELER!$D$21:$D$24), (SUM(G241,AC241)-PARAMETRELER!$D$21:$D$24), {0.15;0.05;0.07;0.08})-SUM($H$2,H241)</f>
        <v>2550.3187499999999</v>
      </c>
      <c r="AE241" s="4">
        <f>PARAMETRELER!$D$9</f>
        <v>2550.3187499999999</v>
      </c>
      <c r="AF241" s="4">
        <f t="shared" si="738"/>
        <v>34004.25</v>
      </c>
      <c r="AG241" s="4">
        <f t="shared" si="739"/>
        <v>17002.125</v>
      </c>
      <c r="AH241" s="4">
        <f t="shared" si="740"/>
        <v>20002.5</v>
      </c>
      <c r="AI241" s="4">
        <f>PARAMETRELER!$D$6</f>
        <v>20002.5</v>
      </c>
      <c r="AJ241" s="4">
        <f t="shared" si="680"/>
        <v>0</v>
      </c>
      <c r="AK241" s="4">
        <f>IF(Y241&lt;=PARAMETRELER!$D$6,0,AJ241*0.00759)</f>
        <v>0</v>
      </c>
      <c r="AL241" s="20">
        <f t="shared" si="741"/>
        <v>17002.125</v>
      </c>
      <c r="AM241" s="21">
        <f t="shared" si="742"/>
        <v>4100.5124999999998</v>
      </c>
      <c r="AN241" s="21">
        <f t="shared" si="743"/>
        <v>400.05</v>
      </c>
      <c r="AO241" s="22">
        <f t="shared" si="744"/>
        <v>24503.0625</v>
      </c>
      <c r="AP241" s="44">
        <f t="shared" si="745"/>
        <v>1000.125</v>
      </c>
      <c r="AQ241" s="45">
        <f t="shared" si="746"/>
        <v>23502.9375</v>
      </c>
      <c r="AS241" s="3">
        <v>239</v>
      </c>
      <c r="AT241" s="3" t="str">
        <f t="shared" si="747"/>
        <v xml:space="preserve"> AD SOYAD 239</v>
      </c>
      <c r="AU241" s="4">
        <f t="shared" si="748"/>
        <v>20002.5</v>
      </c>
      <c r="AV241" s="4">
        <f>PARAMETRELER!$D$4</f>
        <v>150018.75</v>
      </c>
      <c r="AW241" s="4">
        <f t="shared" si="749"/>
        <v>2800.3500000000004</v>
      </c>
      <c r="AX241" s="4">
        <f t="shared" si="750"/>
        <v>200.02500000000001</v>
      </c>
      <c r="AY241" s="4">
        <f t="shared" si="751"/>
        <v>17002.125</v>
      </c>
      <c r="AZ241" s="4" cm="1">
        <f t="array" ref="AZ241">SUMPRODUCT(--(SUM(G241,AC241,AY241)&gt;PARAMETRELER!$D$21:$D$24), (SUM(G241,AC241,AY241)-PARAMETRELER!$D$21:$D$24), {0.15;0.05;0.07;0.08})-SUM($H$2,H241,AD241)</f>
        <v>2550.3187499999995</v>
      </c>
      <c r="BA241" s="4">
        <f>PARAMETRELER!$D$10</f>
        <v>2550.3187499999995</v>
      </c>
      <c r="BB241" s="4">
        <f t="shared" si="752"/>
        <v>51006.375</v>
      </c>
      <c r="BC241" s="4">
        <f t="shared" si="753"/>
        <v>34004.25</v>
      </c>
      <c r="BD241" s="4">
        <f t="shared" si="754"/>
        <v>20002.5</v>
      </c>
      <c r="BE241" s="4">
        <f>PARAMETRELER!$D$6</f>
        <v>20002.5</v>
      </c>
      <c r="BF241" s="4">
        <f t="shared" si="681"/>
        <v>0</v>
      </c>
      <c r="BG241" s="4">
        <f>IF(AU241&lt;=PARAMETRELER!$D$6,0,BF241*0.00759)</f>
        <v>0</v>
      </c>
      <c r="BH241" s="20">
        <f t="shared" si="755"/>
        <v>17002.125</v>
      </c>
      <c r="BI241" s="21">
        <f t="shared" si="756"/>
        <v>4100.5124999999998</v>
      </c>
      <c r="BJ241" s="21">
        <f t="shared" si="757"/>
        <v>400.05</v>
      </c>
      <c r="BK241" s="22">
        <f t="shared" si="758"/>
        <v>24503.0625</v>
      </c>
      <c r="BL241" s="44">
        <f t="shared" si="759"/>
        <v>1000.125</v>
      </c>
      <c r="BM241" s="45">
        <f t="shared" si="760"/>
        <v>23502.9375</v>
      </c>
      <c r="BO241" s="3">
        <v>239</v>
      </c>
      <c r="BP241" s="3" t="str">
        <f t="shared" si="761"/>
        <v xml:space="preserve"> AD SOYAD 239</v>
      </c>
      <c r="BQ241" s="4">
        <f t="shared" si="762"/>
        <v>20002.5</v>
      </c>
      <c r="BR241" s="4">
        <f>PARAMETRELER!$D$4</f>
        <v>150018.75</v>
      </c>
      <c r="BS241" s="4">
        <f t="shared" si="763"/>
        <v>2800.3500000000004</v>
      </c>
      <c r="BT241" s="4">
        <f t="shared" si="764"/>
        <v>200.02500000000001</v>
      </c>
      <c r="BU241" s="4">
        <f t="shared" si="765"/>
        <v>17002.125</v>
      </c>
      <c r="BV241" s="4" cm="1">
        <f t="array" ref="BV241">SUMPRODUCT(--(SUM(G241,AC241,AY241,BU241)&gt;PARAMETRELER!$D$21:$D$24), (SUM(G241,AC241,AY241,BU241)-PARAMETRELER!$D$21:$D$24), {0.15;0.05;0.07;0.08})-SUM($H$2,H241,AD241,AZ241)</f>
        <v>2550.3187500000004</v>
      </c>
      <c r="BW241" s="4">
        <f>PARAMETRELER!$D$11</f>
        <v>2550.3187500000004</v>
      </c>
      <c r="BX241" s="4">
        <f t="shared" si="766"/>
        <v>68008.5</v>
      </c>
      <c r="BY241" s="4">
        <f t="shared" si="767"/>
        <v>51006.375</v>
      </c>
      <c r="BZ241" s="4">
        <f t="shared" si="768"/>
        <v>20002.5</v>
      </c>
      <c r="CA241" s="4">
        <f>PARAMETRELER!$D$6</f>
        <v>20002.5</v>
      </c>
      <c r="CB241" s="4">
        <f t="shared" si="682"/>
        <v>0</v>
      </c>
      <c r="CC241" s="4">
        <f>IF(BQ241&lt;=PARAMETRELER!$D$6,0,CB241*0.00759)</f>
        <v>0</v>
      </c>
      <c r="CD241" s="20">
        <f t="shared" si="769"/>
        <v>17002.125</v>
      </c>
      <c r="CE241" s="21">
        <f t="shared" si="770"/>
        <v>4100.5124999999998</v>
      </c>
      <c r="CF241" s="21">
        <f t="shared" si="771"/>
        <v>400.05</v>
      </c>
      <c r="CG241" s="22">
        <f t="shared" si="772"/>
        <v>24503.0625</v>
      </c>
      <c r="CH241" s="44">
        <f t="shared" si="773"/>
        <v>1000.125</v>
      </c>
      <c r="CI241" s="45">
        <f t="shared" si="774"/>
        <v>23502.9375</v>
      </c>
      <c r="CK241" s="3">
        <v>239</v>
      </c>
      <c r="CL241" s="3" t="str">
        <f t="shared" si="775"/>
        <v xml:space="preserve"> AD SOYAD 239</v>
      </c>
      <c r="CM241" s="4">
        <f t="shared" si="776"/>
        <v>20002.5</v>
      </c>
      <c r="CN241" s="4">
        <f>PARAMETRELER!$D$4</f>
        <v>150018.75</v>
      </c>
      <c r="CO241" s="4">
        <f t="shared" si="777"/>
        <v>2800.3500000000004</v>
      </c>
      <c r="CP241" s="4">
        <f t="shared" si="778"/>
        <v>200.02500000000001</v>
      </c>
      <c r="CQ241" s="4">
        <f t="shared" si="779"/>
        <v>17002.125</v>
      </c>
      <c r="CR241" s="4" cm="1">
        <f t="array" ref="CR241">SUMPRODUCT(--(SUM(G241,AC241,AY241,BU241,CQ241)&gt;PARAMETRELER!$D$21:$D$24), (SUM(G241,AC241,AY241,BU241,CQ241)-PARAMETRELER!$D$21:$D$24), {0.15;0.05;0.07;0.08})-SUM($H$2,H241,AD241,AZ241,BV241)</f>
        <v>2550.3187500000004</v>
      </c>
      <c r="CS241" s="4">
        <f>PARAMETRELER!$D$12</f>
        <v>2550.3187500000004</v>
      </c>
      <c r="CT241" s="4">
        <f t="shared" si="780"/>
        <v>85010.625</v>
      </c>
      <c r="CU241" s="4">
        <f t="shared" si="781"/>
        <v>68008.5</v>
      </c>
      <c r="CV241" s="4">
        <f t="shared" si="782"/>
        <v>20002.5</v>
      </c>
      <c r="CW241" s="4">
        <f>PARAMETRELER!$D$6</f>
        <v>20002.5</v>
      </c>
      <c r="CX241" s="4">
        <f t="shared" si="683"/>
        <v>0</v>
      </c>
      <c r="CY241" s="4">
        <f>IF(CM241&lt;=PARAMETRELER!$D$6,0,CX241*0.00759)</f>
        <v>0</v>
      </c>
      <c r="CZ241" s="20">
        <f t="shared" si="783"/>
        <v>17002.125</v>
      </c>
      <c r="DA241" s="21">
        <f t="shared" si="784"/>
        <v>4100.5124999999998</v>
      </c>
      <c r="DB241" s="21">
        <f t="shared" si="785"/>
        <v>400.05</v>
      </c>
      <c r="DC241" s="22">
        <f t="shared" si="786"/>
        <v>24503.0625</v>
      </c>
      <c r="DD241" s="44">
        <f t="shared" si="787"/>
        <v>1000.125</v>
      </c>
      <c r="DE241" s="45">
        <f t="shared" si="788"/>
        <v>23502.9375</v>
      </c>
      <c r="DG241" s="3">
        <v>239</v>
      </c>
      <c r="DH241" s="3" t="str">
        <f t="shared" si="789"/>
        <v xml:space="preserve"> AD SOYAD 239</v>
      </c>
      <c r="DI241" s="4">
        <f t="shared" si="790"/>
        <v>20002.5</v>
      </c>
      <c r="DJ241" s="4">
        <f>PARAMETRELER!$D$4</f>
        <v>150018.75</v>
      </c>
      <c r="DK241" s="4">
        <f t="shared" si="791"/>
        <v>2800.3500000000004</v>
      </c>
      <c r="DL241" s="4">
        <f t="shared" si="792"/>
        <v>200.02500000000001</v>
      </c>
      <c r="DM241" s="4">
        <f t="shared" si="793"/>
        <v>17002.125</v>
      </c>
      <c r="DN241" s="4" cm="1">
        <f t="array" ref="DN241">SUMPRODUCT(--(SUM(G241,AC241,AY241,BU241,CQ241,DM241)&gt;PARAMETRELER!$D$21:$D$24), (SUM(G241,AC241,AY241,BU241,CQ241,DM241)-PARAMETRELER!$D$21:$D$24), {0.15;0.05;0.07;0.08})-SUM($H$2,H241,AD241,AZ241,BV241,CR241)</f>
        <v>2550.3187499999985</v>
      </c>
      <c r="DO241" s="4">
        <f>PARAMETRELER!$D$13</f>
        <v>2550.3187499999985</v>
      </c>
      <c r="DP241" s="4">
        <f t="shared" si="794"/>
        <v>102012.75</v>
      </c>
      <c r="DQ241" s="4">
        <f t="shared" si="795"/>
        <v>85010.625</v>
      </c>
      <c r="DR241" s="4">
        <f t="shared" si="796"/>
        <v>20002.5</v>
      </c>
      <c r="DS241" s="4">
        <f>PARAMETRELER!$D$6</f>
        <v>20002.5</v>
      </c>
      <c r="DT241" s="4">
        <f t="shared" si="684"/>
        <v>0</v>
      </c>
      <c r="DU241" s="4">
        <f>IF(DI241&lt;=PARAMETRELER!$D$6,0,DT241*0.00759)</f>
        <v>0</v>
      </c>
      <c r="DV241" s="20">
        <f t="shared" si="797"/>
        <v>17002.125</v>
      </c>
      <c r="DW241" s="21">
        <f t="shared" si="798"/>
        <v>4100.5124999999998</v>
      </c>
      <c r="DX241" s="21">
        <f t="shared" si="799"/>
        <v>400.05</v>
      </c>
      <c r="DY241" s="22">
        <f t="shared" si="800"/>
        <v>24503.0625</v>
      </c>
      <c r="DZ241" s="44">
        <f t="shared" si="801"/>
        <v>1000.125</v>
      </c>
      <c r="EA241" s="45">
        <f t="shared" si="802"/>
        <v>23502.9375</v>
      </c>
      <c r="EC241" s="3">
        <v>239</v>
      </c>
      <c r="ED241" s="3" t="str">
        <f t="shared" si="803"/>
        <v xml:space="preserve"> AD SOYAD 239</v>
      </c>
      <c r="EE241" s="4">
        <f t="shared" si="685"/>
        <v>20002.5</v>
      </c>
      <c r="EF241" s="4">
        <f>PARAMETRELER!$D$4</f>
        <v>150018.75</v>
      </c>
      <c r="EG241" s="4">
        <f t="shared" si="686"/>
        <v>2800.3500000000004</v>
      </c>
      <c r="EH241" s="4">
        <f t="shared" si="687"/>
        <v>200.02500000000001</v>
      </c>
      <c r="EI241" s="4">
        <f t="shared" si="688"/>
        <v>17002.125</v>
      </c>
      <c r="EJ241" s="4" cm="1">
        <f t="array" ref="EJ241">SUMPRODUCT(--(SUM(G241,AC241,AY241,BU241,CQ241,DM241,EI241)&gt;PARAMETRELER!$D$21:$D$24), (SUM(G241,AC241,AY241,BU241,CQ241,DM241,EI241)-PARAMETRELER!$D$21:$D$24), {0.15;0.05;0.07;0.08})-SUM($H$2,H241,AD241,AZ241,BV241,CR241,DN241)</f>
        <v>3001.0625000000036</v>
      </c>
      <c r="EK241" s="4">
        <f>PARAMETRELER!$D$14</f>
        <v>3001.0625000000036</v>
      </c>
      <c r="EL241" s="4">
        <f t="shared" si="689"/>
        <v>119014.875</v>
      </c>
      <c r="EM241" s="4">
        <f t="shared" si="690"/>
        <v>102012.75</v>
      </c>
      <c r="EN241" s="4">
        <f t="shared" si="691"/>
        <v>20002.5</v>
      </c>
      <c r="EO241" s="4">
        <f>PARAMETRELER!$D$6</f>
        <v>20002.5</v>
      </c>
      <c r="EP241" s="4">
        <f t="shared" si="692"/>
        <v>0</v>
      </c>
      <c r="EQ241" s="4">
        <f>IF(EE241&lt;=PARAMETRELER!$D$6,0,EP241*0.00759)</f>
        <v>0</v>
      </c>
      <c r="ER241" s="20">
        <f t="shared" si="804"/>
        <v>17002.125</v>
      </c>
      <c r="ES241" s="21">
        <f t="shared" si="805"/>
        <v>4100.5124999999998</v>
      </c>
      <c r="ET241" s="21">
        <f t="shared" si="806"/>
        <v>400.05</v>
      </c>
      <c r="EU241" s="22">
        <f t="shared" si="807"/>
        <v>24503.0625</v>
      </c>
      <c r="EV241" s="44">
        <f t="shared" si="808"/>
        <v>1000.125</v>
      </c>
      <c r="EW241" s="45">
        <f t="shared" si="809"/>
        <v>23502.9375</v>
      </c>
      <c r="EY241" s="3">
        <v>239</v>
      </c>
      <c r="EZ241" s="3" t="str">
        <f t="shared" si="810"/>
        <v xml:space="preserve"> AD SOYAD 239</v>
      </c>
      <c r="FA241" s="4">
        <f t="shared" si="693"/>
        <v>20002.5</v>
      </c>
      <c r="FB241" s="4">
        <f>PARAMETRELER!$D$4</f>
        <v>150018.75</v>
      </c>
      <c r="FC241" s="4">
        <f t="shared" si="694"/>
        <v>2800.3500000000004</v>
      </c>
      <c r="FD241" s="4">
        <f t="shared" si="695"/>
        <v>200.02500000000001</v>
      </c>
      <c r="FE241" s="4">
        <f t="shared" si="696"/>
        <v>17002.125</v>
      </c>
      <c r="FF241" s="4" cm="1">
        <f t="array" ref="FF241">SUMPRODUCT(--(SUM(G241,AC241,AY241,BU241,CQ241,DM241,EI241,FE241)&gt;PARAMETRELER!$D$21:$D$24), (SUM(G241,AC241,AY241,BU241,CQ241,DM241,EI241,FE241)-PARAMETRELER!$D$21:$D$24), {0.15;0.05;0.07;0.08})-SUM($H$2,H241,AD241,AZ241,BV241,CR241,DN241,EJ241)</f>
        <v>3400.4249999999956</v>
      </c>
      <c r="FG241" s="4">
        <f>PARAMETRELER!$D$15</f>
        <v>3400.4249999999956</v>
      </c>
      <c r="FH241" s="4">
        <f t="shared" si="697"/>
        <v>136017</v>
      </c>
      <c r="FI241" s="4">
        <f t="shared" si="698"/>
        <v>119014.875</v>
      </c>
      <c r="FJ241" s="4">
        <f t="shared" si="699"/>
        <v>20002.5</v>
      </c>
      <c r="FK241" s="4">
        <f>PARAMETRELER!$D$6</f>
        <v>20002.5</v>
      </c>
      <c r="FL241" s="4">
        <f t="shared" si="700"/>
        <v>0</v>
      </c>
      <c r="FM241" s="4">
        <f>IF(FA241&lt;=PARAMETRELER!$D$6,0,FL241*0.00759)</f>
        <v>0</v>
      </c>
      <c r="FN241" s="20">
        <f t="shared" si="811"/>
        <v>17002.125</v>
      </c>
      <c r="FO241" s="21">
        <f t="shared" si="812"/>
        <v>4100.5124999999998</v>
      </c>
      <c r="FP241" s="21">
        <f t="shared" si="813"/>
        <v>400.05</v>
      </c>
      <c r="FQ241" s="22">
        <f t="shared" si="814"/>
        <v>24503.0625</v>
      </c>
      <c r="FR241" s="44">
        <f t="shared" si="815"/>
        <v>1000.125</v>
      </c>
      <c r="FS241" s="45">
        <f t="shared" si="816"/>
        <v>23502.9375</v>
      </c>
      <c r="FU241" s="3">
        <v>239</v>
      </c>
      <c r="FV241" s="3" t="str">
        <f t="shared" si="817"/>
        <v xml:space="preserve"> AD SOYAD 239</v>
      </c>
      <c r="FW241" s="4">
        <f t="shared" si="701"/>
        <v>20002.5</v>
      </c>
      <c r="FX241" s="4">
        <f>PARAMETRELER!$D$4</f>
        <v>150018.75</v>
      </c>
      <c r="FY241" s="4">
        <f t="shared" si="702"/>
        <v>2800.3500000000004</v>
      </c>
      <c r="FZ241" s="4">
        <f t="shared" si="703"/>
        <v>200.02500000000001</v>
      </c>
      <c r="GA241" s="4">
        <f t="shared" si="704"/>
        <v>17002.125</v>
      </c>
      <c r="GB241" s="4" cm="1">
        <f t="array" ref="GB241">SUMPRODUCT(--(SUM(G241,AC241,AY241,BU241,CQ241,DM241,EI241,FE241,GA241)&gt;PARAMETRELER!$D$21:$D$24), (SUM(G241,AC241,AY241,BU241,CQ241,DM241,EI241,FE241,GA241)-PARAMETRELER!$D$21:$D$24), {0.15;0.05;0.07;0.08})-SUM($H$2,H241,AD241,AZ241,BV241,CR241,DN241,EJ241,FF241)</f>
        <v>3400.4249999999993</v>
      </c>
      <c r="GC241" s="4">
        <f>PARAMETRELER!$D$16</f>
        <v>3400.4249999999993</v>
      </c>
      <c r="GD241" s="4">
        <f t="shared" si="705"/>
        <v>153019.125</v>
      </c>
      <c r="GE241" s="4">
        <f t="shared" si="706"/>
        <v>136017</v>
      </c>
      <c r="GF241" s="4">
        <f t="shared" si="707"/>
        <v>20002.5</v>
      </c>
      <c r="GG241" s="4">
        <f>PARAMETRELER!$D$6</f>
        <v>20002.5</v>
      </c>
      <c r="GH241" s="4">
        <f t="shared" si="708"/>
        <v>0</v>
      </c>
      <c r="GI241" s="4">
        <f>IF(FW241&lt;=PARAMETRELER!$D$6,0,GH241*0.00759)</f>
        <v>0</v>
      </c>
      <c r="GJ241" s="20">
        <f t="shared" si="818"/>
        <v>17002.125</v>
      </c>
      <c r="GK241" s="21">
        <f t="shared" si="819"/>
        <v>4100.5124999999998</v>
      </c>
      <c r="GL241" s="21">
        <f t="shared" si="820"/>
        <v>400.05</v>
      </c>
      <c r="GM241" s="22">
        <f t="shared" si="821"/>
        <v>24503.0625</v>
      </c>
      <c r="GN241" s="44">
        <f t="shared" si="822"/>
        <v>1000.125</v>
      </c>
      <c r="GO241" s="45">
        <f t="shared" si="823"/>
        <v>23502.9375</v>
      </c>
      <c r="GQ241" s="3">
        <v>239</v>
      </c>
      <c r="GR241" s="3" t="str">
        <f t="shared" si="824"/>
        <v xml:space="preserve"> AD SOYAD 239</v>
      </c>
      <c r="GS241" s="4">
        <f t="shared" si="709"/>
        <v>20002.5</v>
      </c>
      <c r="GT241" s="4">
        <f>PARAMETRELER!$D$4</f>
        <v>150018.75</v>
      </c>
      <c r="GU241" s="4">
        <f t="shared" si="710"/>
        <v>2800.3500000000004</v>
      </c>
      <c r="GV241" s="4">
        <f t="shared" si="711"/>
        <v>200.02500000000001</v>
      </c>
      <c r="GW241" s="4">
        <f t="shared" si="712"/>
        <v>17002.125</v>
      </c>
      <c r="GX241" s="4" cm="1">
        <f t="array" ref="GX241">SUMPRODUCT(--(SUM(G241,AC241,AY241,BU241,CQ241,DM241,EI241,FE241,GA241,GW241)&gt;PARAMETRELER!$D$21:$D$24), (SUM(G241,AC241,AY241,BU241,CQ241,DM241,EI241,FE241,GA241,GW241)-PARAMETRELER!$D$21:$D$24), {0.15;0.05;0.07;0.08})-SUM($H$2,H241,AD241,AZ241,BV241,CR241,DN241,EJ241,FF241,GB241)</f>
        <v>3400.4250000000029</v>
      </c>
      <c r="GY241" s="4">
        <f>PARAMETRELER!$D$17</f>
        <v>3400.4250000000029</v>
      </c>
      <c r="GZ241" s="4">
        <f t="shared" si="713"/>
        <v>170021.25</v>
      </c>
      <c r="HA241" s="4">
        <f t="shared" si="714"/>
        <v>153019.125</v>
      </c>
      <c r="HB241" s="4">
        <f t="shared" si="715"/>
        <v>20002.5</v>
      </c>
      <c r="HC241" s="4">
        <f>PARAMETRELER!$D$6</f>
        <v>20002.5</v>
      </c>
      <c r="HD241" s="4">
        <f t="shared" si="716"/>
        <v>0</v>
      </c>
      <c r="HE241" s="4">
        <f>IF(GS241&lt;=PARAMETRELER!$D$6,0,HD241*0.00759)</f>
        <v>0</v>
      </c>
      <c r="HF241" s="20">
        <f t="shared" si="825"/>
        <v>17002.125</v>
      </c>
      <c r="HG241" s="21">
        <f t="shared" si="826"/>
        <v>4100.5124999999998</v>
      </c>
      <c r="HH241" s="21">
        <f t="shared" si="827"/>
        <v>400.05</v>
      </c>
      <c r="HI241" s="22">
        <f t="shared" si="828"/>
        <v>24503.0625</v>
      </c>
      <c r="HJ241" s="44">
        <f t="shared" si="829"/>
        <v>1000.125</v>
      </c>
      <c r="HK241" s="45">
        <f t="shared" si="830"/>
        <v>23502.9375</v>
      </c>
      <c r="HM241" s="3">
        <v>239</v>
      </c>
      <c r="HN241" s="3" t="str">
        <f t="shared" si="831"/>
        <v xml:space="preserve"> AD SOYAD 239</v>
      </c>
      <c r="HO241" s="4">
        <f t="shared" si="717"/>
        <v>20002.5</v>
      </c>
      <c r="HP241" s="4">
        <f>PARAMETRELER!$D$4</f>
        <v>150018.75</v>
      </c>
      <c r="HQ241" s="4">
        <f t="shared" si="718"/>
        <v>2800.3500000000004</v>
      </c>
      <c r="HR241" s="4">
        <f t="shared" si="719"/>
        <v>200.02500000000001</v>
      </c>
      <c r="HS241" s="4">
        <f t="shared" si="720"/>
        <v>17002.125</v>
      </c>
      <c r="HT241" s="4" cm="1">
        <f t="array" ref="HT241">SUMPRODUCT(--(SUM(G241,AC241,AY241,BU241,CQ241,DM241,EI241,FE241,GA241,GW241,HS241)&gt;PARAMETRELER!$D$21:$D$24), (SUM(G241,AC241,AY241,BU241,CQ241,DM241,EI241,FE241,GA241,GW241,HS241)-PARAMETRELER!$D$21:$D$24), {0.15;0.05;0.07;0.08})-SUM($H$2,H241,AD241,AZ241,BV241,CR241,DN241,EJ241,FF241,GB241,GX241)</f>
        <v>3400.4249999999993</v>
      </c>
      <c r="HU241" s="4">
        <f>PARAMETRELER!$D$18</f>
        <v>3400.4249999999993</v>
      </c>
      <c r="HV241" s="4">
        <f t="shared" si="721"/>
        <v>187023.375</v>
      </c>
      <c r="HW241" s="4">
        <f t="shared" si="722"/>
        <v>170021.25</v>
      </c>
      <c r="HX241" s="4">
        <f t="shared" si="723"/>
        <v>20002.5</v>
      </c>
      <c r="HY241" s="4">
        <f>PARAMETRELER!$D$6</f>
        <v>20002.5</v>
      </c>
      <c r="HZ241" s="4">
        <f t="shared" si="724"/>
        <v>0</v>
      </c>
      <c r="IA241" s="4">
        <f>IF(HO241&lt;=PARAMETRELER!$D$6,0,HZ241*0.00759)</f>
        <v>0</v>
      </c>
      <c r="IB241" s="20">
        <f t="shared" si="832"/>
        <v>17002.125</v>
      </c>
      <c r="IC241" s="21">
        <f t="shared" si="833"/>
        <v>4100.5124999999998</v>
      </c>
      <c r="ID241" s="21">
        <f t="shared" si="834"/>
        <v>400.05</v>
      </c>
      <c r="IE241" s="22">
        <f t="shared" si="835"/>
        <v>24503.0625</v>
      </c>
      <c r="IF241" s="44">
        <f t="shared" si="836"/>
        <v>1000.125</v>
      </c>
      <c r="IG241" s="45">
        <f t="shared" si="837"/>
        <v>23502.9375</v>
      </c>
      <c r="II241" s="3">
        <v>239</v>
      </c>
      <c r="IJ241" s="3" t="str">
        <f t="shared" si="838"/>
        <v xml:space="preserve"> AD SOYAD 239</v>
      </c>
      <c r="IK241" s="4">
        <f t="shared" si="725"/>
        <v>20002.5</v>
      </c>
      <c r="IL241" s="4">
        <f>PARAMETRELER!$D$4</f>
        <v>150018.75</v>
      </c>
      <c r="IM241" s="4">
        <f t="shared" si="726"/>
        <v>2800.3500000000004</v>
      </c>
      <c r="IN241" s="4">
        <f t="shared" si="727"/>
        <v>200.02500000000001</v>
      </c>
      <c r="IO241" s="4">
        <f t="shared" si="728"/>
        <v>17002.125</v>
      </c>
      <c r="IP241" s="4" cm="1">
        <f t="array" ref="IP241">SUMPRODUCT(--(SUM(G241,AC241,AY241,BU241,CQ241,DM241,EI241,FE241,GA241,GW241,HS241,IO241)&gt;PARAMETRELER!$D$21:$D$24), (SUM(G241,AC241,AY241,BU241,CQ241,DM241,EI241,FE241,GA241,GW241,HS241,IO241)-PARAMETRELER!$D$21:$D$24), {0.15;0.05;0.07;0.08})-SUM($H$2,H241,AD241,AZ241,BV241,CR241,DN241,EJ241,FF241,GB241,GX241,HT241)</f>
        <v>3400.4249999999993</v>
      </c>
      <c r="IQ241" s="4">
        <f>PARAMETRELER!$D$19</f>
        <v>3400.4249999999993</v>
      </c>
      <c r="IR241" s="4">
        <f t="shared" si="729"/>
        <v>204025.5</v>
      </c>
      <c r="IS241" s="4">
        <f t="shared" si="730"/>
        <v>187023.375</v>
      </c>
      <c r="IT241" s="4">
        <f t="shared" si="731"/>
        <v>20002.5</v>
      </c>
      <c r="IU241" s="4">
        <f>PARAMETRELER!$D$6</f>
        <v>20002.5</v>
      </c>
      <c r="IV241" s="4">
        <f t="shared" si="732"/>
        <v>0</v>
      </c>
      <c r="IW241" s="4">
        <f>IF(IK241&lt;=PARAMETRELER!$D$6,0,IV241*0.00759)</f>
        <v>0</v>
      </c>
      <c r="IX241" s="20">
        <f t="shared" si="839"/>
        <v>17002.125</v>
      </c>
      <c r="IY241" s="21">
        <f t="shared" si="840"/>
        <v>4100.5124999999998</v>
      </c>
      <c r="IZ241" s="21">
        <f t="shared" si="841"/>
        <v>400.05</v>
      </c>
      <c r="JA241" s="22">
        <f t="shared" si="842"/>
        <v>24503.0625</v>
      </c>
      <c r="JB241" s="44">
        <f t="shared" si="843"/>
        <v>1000.125</v>
      </c>
      <c r="JC241" s="45">
        <f t="shared" si="844"/>
        <v>23502.9375</v>
      </c>
    </row>
    <row r="242" spans="1:263" ht="15.6" x14ac:dyDescent="0.3">
      <c r="A242" s="2">
        <v>240</v>
      </c>
      <c r="B242" s="2" t="str">
        <f>'YILLIK MALİYET RAPORU'!B242</f>
        <v xml:space="preserve"> AD SOYAD 240</v>
      </c>
      <c r="C242" s="7">
        <f>'YILLIK MALİYET RAPORU'!C242</f>
        <v>20002.5</v>
      </c>
      <c r="D242" s="11">
        <f>PARAMETRELER!$D$4</f>
        <v>150018.75</v>
      </c>
      <c r="E242" s="7">
        <f t="shared" si="668"/>
        <v>2800.3500000000004</v>
      </c>
      <c r="F242" s="7">
        <f t="shared" si="669"/>
        <v>200.02500000000001</v>
      </c>
      <c r="G242" s="7">
        <f t="shared" si="670"/>
        <v>17002.125</v>
      </c>
      <c r="H242" s="7" cm="1">
        <f t="array" ref="H242">SUMPRODUCT(--(SUM(G242:G242)&gt;PARAMETRELER!$D$21:$D$24), (SUM(G242:G242)-PARAMETRELER!$D$21:$D$24), {0.15;0.05;0.07;0.08})-SUM($H$2:$H$2)</f>
        <v>2550.3187499999999</v>
      </c>
      <c r="I242" s="7">
        <f>PARAMETRELER!$D$8</f>
        <v>2550.3187499999999</v>
      </c>
      <c r="J242" s="7">
        <f t="shared" si="733"/>
        <v>17002.125</v>
      </c>
      <c r="K242" s="7">
        <v>0</v>
      </c>
      <c r="L242" s="7">
        <f t="shared" si="671"/>
        <v>20002.5</v>
      </c>
      <c r="M242" s="5">
        <f>PARAMETRELER!$D$6</f>
        <v>20002.5</v>
      </c>
      <c r="N242" s="7">
        <f t="shared" si="679"/>
        <v>0</v>
      </c>
      <c r="O242" s="7">
        <f>IF(C242&lt;=PARAMETRELER!$D$6,0,N242*0.00759)</f>
        <v>0</v>
      </c>
      <c r="P242" s="20">
        <f t="shared" si="672"/>
        <v>17002.125</v>
      </c>
      <c r="Q242" s="21">
        <f t="shared" si="673"/>
        <v>4100.5124999999998</v>
      </c>
      <c r="R242" s="21">
        <f t="shared" si="674"/>
        <v>400.05</v>
      </c>
      <c r="S242" s="20">
        <f t="shared" si="675"/>
        <v>24503.0625</v>
      </c>
      <c r="T242" s="44">
        <f t="shared" si="676"/>
        <v>1000.125</v>
      </c>
      <c r="U242" s="45">
        <f t="shared" si="734"/>
        <v>23502.9375</v>
      </c>
      <c r="W242" s="2">
        <v>240</v>
      </c>
      <c r="X242" s="2" t="str">
        <f t="shared" si="677"/>
        <v xml:space="preserve"> AD SOYAD 240</v>
      </c>
      <c r="Y242" s="7">
        <f t="shared" si="678"/>
        <v>20002.5</v>
      </c>
      <c r="Z242" s="11">
        <f>PARAMETRELER!$D$4</f>
        <v>150018.75</v>
      </c>
      <c r="AA242" s="7">
        <f t="shared" si="735"/>
        <v>2800.3500000000004</v>
      </c>
      <c r="AB242" s="7">
        <f t="shared" si="736"/>
        <v>200.02500000000001</v>
      </c>
      <c r="AC242" s="7">
        <f t="shared" si="737"/>
        <v>17002.125</v>
      </c>
      <c r="AD242" s="7" cm="1">
        <f t="array" ref="AD242">SUMPRODUCT(--(SUM(G242,AC242)&gt;PARAMETRELER!$D$21:$D$24), (SUM(G242,AC242)-PARAMETRELER!$D$21:$D$24), {0.15;0.05;0.07;0.08})-SUM($H$2,H242)</f>
        <v>2550.3187499999999</v>
      </c>
      <c r="AE242" s="7">
        <f>PARAMETRELER!$D$9</f>
        <v>2550.3187499999999</v>
      </c>
      <c r="AF242" s="7">
        <f t="shared" si="738"/>
        <v>34004.25</v>
      </c>
      <c r="AG242" s="7">
        <f t="shared" si="739"/>
        <v>17002.125</v>
      </c>
      <c r="AH242" s="7">
        <f t="shared" si="740"/>
        <v>20002.5</v>
      </c>
      <c r="AI242" s="5">
        <f>PARAMETRELER!$D$6</f>
        <v>20002.5</v>
      </c>
      <c r="AJ242" s="7">
        <f t="shared" si="680"/>
        <v>0</v>
      </c>
      <c r="AK242" s="7">
        <f>IF(Y242&lt;=PARAMETRELER!$D$6,0,AJ242*0.00759)</f>
        <v>0</v>
      </c>
      <c r="AL242" s="20">
        <f t="shared" si="741"/>
        <v>17002.125</v>
      </c>
      <c r="AM242" s="21">
        <f t="shared" si="742"/>
        <v>4100.5124999999998</v>
      </c>
      <c r="AN242" s="21">
        <f t="shared" si="743"/>
        <v>400.05</v>
      </c>
      <c r="AO242" s="20">
        <f t="shared" si="744"/>
        <v>24503.0625</v>
      </c>
      <c r="AP242" s="44">
        <f t="shared" si="745"/>
        <v>1000.125</v>
      </c>
      <c r="AQ242" s="45">
        <f t="shared" si="746"/>
        <v>23502.9375</v>
      </c>
      <c r="AS242" s="2">
        <v>240</v>
      </c>
      <c r="AT242" s="2" t="str">
        <f t="shared" si="747"/>
        <v xml:space="preserve"> AD SOYAD 240</v>
      </c>
      <c r="AU242" s="7">
        <f t="shared" si="748"/>
        <v>20002.5</v>
      </c>
      <c r="AV242" s="11">
        <f>PARAMETRELER!$D$4</f>
        <v>150018.75</v>
      </c>
      <c r="AW242" s="7">
        <f t="shared" si="749"/>
        <v>2800.3500000000004</v>
      </c>
      <c r="AX242" s="7">
        <f t="shared" si="750"/>
        <v>200.02500000000001</v>
      </c>
      <c r="AY242" s="7">
        <f t="shared" si="751"/>
        <v>17002.125</v>
      </c>
      <c r="AZ242" s="7" cm="1">
        <f t="array" ref="AZ242">SUMPRODUCT(--(SUM(G242,AC242,AY242)&gt;PARAMETRELER!$D$21:$D$24), (SUM(G242,AC242,AY242)-PARAMETRELER!$D$21:$D$24), {0.15;0.05;0.07;0.08})-SUM($H$2,H242,AD242)</f>
        <v>2550.3187499999995</v>
      </c>
      <c r="BA242" s="7">
        <f>PARAMETRELER!$D$10</f>
        <v>2550.3187499999995</v>
      </c>
      <c r="BB242" s="7">
        <f t="shared" si="752"/>
        <v>51006.375</v>
      </c>
      <c r="BC242" s="7">
        <f t="shared" si="753"/>
        <v>34004.25</v>
      </c>
      <c r="BD242" s="7">
        <f t="shared" si="754"/>
        <v>20002.5</v>
      </c>
      <c r="BE242" s="5">
        <f>PARAMETRELER!$D$6</f>
        <v>20002.5</v>
      </c>
      <c r="BF242" s="7">
        <f t="shared" si="681"/>
        <v>0</v>
      </c>
      <c r="BG242" s="7">
        <f>IF(AU242&lt;=PARAMETRELER!$D$6,0,BF242*0.00759)</f>
        <v>0</v>
      </c>
      <c r="BH242" s="20">
        <f t="shared" si="755"/>
        <v>17002.125</v>
      </c>
      <c r="BI242" s="21">
        <f t="shared" si="756"/>
        <v>4100.5124999999998</v>
      </c>
      <c r="BJ242" s="21">
        <f t="shared" si="757"/>
        <v>400.05</v>
      </c>
      <c r="BK242" s="20">
        <f t="shared" si="758"/>
        <v>24503.0625</v>
      </c>
      <c r="BL242" s="44">
        <f t="shared" si="759"/>
        <v>1000.125</v>
      </c>
      <c r="BM242" s="45">
        <f t="shared" si="760"/>
        <v>23502.9375</v>
      </c>
      <c r="BO242" s="2">
        <v>240</v>
      </c>
      <c r="BP242" s="2" t="str">
        <f t="shared" si="761"/>
        <v xml:space="preserve"> AD SOYAD 240</v>
      </c>
      <c r="BQ242" s="7">
        <f t="shared" si="762"/>
        <v>20002.5</v>
      </c>
      <c r="BR242" s="11">
        <f>PARAMETRELER!$D$4</f>
        <v>150018.75</v>
      </c>
      <c r="BS242" s="7">
        <f t="shared" si="763"/>
        <v>2800.3500000000004</v>
      </c>
      <c r="BT242" s="7">
        <f t="shared" si="764"/>
        <v>200.02500000000001</v>
      </c>
      <c r="BU242" s="7">
        <f t="shared" si="765"/>
        <v>17002.125</v>
      </c>
      <c r="BV242" s="7" cm="1">
        <f t="array" ref="BV242">SUMPRODUCT(--(SUM(G242,AC242,AY242,BU242)&gt;PARAMETRELER!$D$21:$D$24), (SUM(G242,AC242,AY242,BU242)-PARAMETRELER!$D$21:$D$24), {0.15;0.05;0.07;0.08})-SUM($H$2,H242,AD242,AZ242)</f>
        <v>2550.3187500000004</v>
      </c>
      <c r="BW242" s="7">
        <f>PARAMETRELER!$D$11</f>
        <v>2550.3187500000004</v>
      </c>
      <c r="BX242" s="7">
        <f t="shared" si="766"/>
        <v>68008.5</v>
      </c>
      <c r="BY242" s="7">
        <f t="shared" si="767"/>
        <v>51006.375</v>
      </c>
      <c r="BZ242" s="7">
        <f t="shared" si="768"/>
        <v>20002.5</v>
      </c>
      <c r="CA242" s="5">
        <f>PARAMETRELER!$D$6</f>
        <v>20002.5</v>
      </c>
      <c r="CB242" s="7">
        <f t="shared" si="682"/>
        <v>0</v>
      </c>
      <c r="CC242" s="7">
        <f>IF(BQ242&lt;=PARAMETRELER!$D$6,0,CB242*0.00759)</f>
        <v>0</v>
      </c>
      <c r="CD242" s="20">
        <f t="shared" si="769"/>
        <v>17002.125</v>
      </c>
      <c r="CE242" s="21">
        <f t="shared" si="770"/>
        <v>4100.5124999999998</v>
      </c>
      <c r="CF242" s="21">
        <f t="shared" si="771"/>
        <v>400.05</v>
      </c>
      <c r="CG242" s="20">
        <f t="shared" si="772"/>
        <v>24503.0625</v>
      </c>
      <c r="CH242" s="44">
        <f t="shared" si="773"/>
        <v>1000.125</v>
      </c>
      <c r="CI242" s="45">
        <f t="shared" si="774"/>
        <v>23502.9375</v>
      </c>
      <c r="CK242" s="2">
        <v>240</v>
      </c>
      <c r="CL242" s="2" t="str">
        <f t="shared" si="775"/>
        <v xml:space="preserve"> AD SOYAD 240</v>
      </c>
      <c r="CM242" s="7">
        <f t="shared" si="776"/>
        <v>20002.5</v>
      </c>
      <c r="CN242" s="11">
        <f>PARAMETRELER!$D$4</f>
        <v>150018.75</v>
      </c>
      <c r="CO242" s="7">
        <f t="shared" si="777"/>
        <v>2800.3500000000004</v>
      </c>
      <c r="CP242" s="7">
        <f t="shared" si="778"/>
        <v>200.02500000000001</v>
      </c>
      <c r="CQ242" s="7">
        <f t="shared" si="779"/>
        <v>17002.125</v>
      </c>
      <c r="CR242" s="7" cm="1">
        <f t="array" ref="CR242">SUMPRODUCT(--(SUM(G242,AC242,AY242,BU242,CQ242)&gt;PARAMETRELER!$D$21:$D$24), (SUM(G242,AC242,AY242,BU242,CQ242)-PARAMETRELER!$D$21:$D$24), {0.15;0.05;0.07;0.08})-SUM($H$2,H242,AD242,AZ242,BV242)</f>
        <v>2550.3187500000004</v>
      </c>
      <c r="CS242" s="7">
        <f>PARAMETRELER!$D$12</f>
        <v>2550.3187500000004</v>
      </c>
      <c r="CT242" s="7">
        <f t="shared" si="780"/>
        <v>85010.625</v>
      </c>
      <c r="CU242" s="7">
        <f t="shared" si="781"/>
        <v>68008.5</v>
      </c>
      <c r="CV242" s="7">
        <f t="shared" si="782"/>
        <v>20002.5</v>
      </c>
      <c r="CW242" s="5">
        <f>PARAMETRELER!$D$6</f>
        <v>20002.5</v>
      </c>
      <c r="CX242" s="7">
        <f t="shared" si="683"/>
        <v>0</v>
      </c>
      <c r="CY242" s="7">
        <f>IF(CM242&lt;=PARAMETRELER!$D$6,0,CX242*0.00759)</f>
        <v>0</v>
      </c>
      <c r="CZ242" s="20">
        <f t="shared" si="783"/>
        <v>17002.125</v>
      </c>
      <c r="DA242" s="21">
        <f t="shared" si="784"/>
        <v>4100.5124999999998</v>
      </c>
      <c r="DB242" s="21">
        <f t="shared" si="785"/>
        <v>400.05</v>
      </c>
      <c r="DC242" s="20">
        <f t="shared" si="786"/>
        <v>24503.0625</v>
      </c>
      <c r="DD242" s="44">
        <f t="shared" si="787"/>
        <v>1000.125</v>
      </c>
      <c r="DE242" s="45">
        <f t="shared" si="788"/>
        <v>23502.9375</v>
      </c>
      <c r="DG242" s="2">
        <v>240</v>
      </c>
      <c r="DH242" s="2" t="str">
        <f t="shared" si="789"/>
        <v xml:space="preserve"> AD SOYAD 240</v>
      </c>
      <c r="DI242" s="7">
        <f t="shared" si="790"/>
        <v>20002.5</v>
      </c>
      <c r="DJ242" s="11">
        <f>PARAMETRELER!$D$4</f>
        <v>150018.75</v>
      </c>
      <c r="DK242" s="7">
        <f t="shared" si="791"/>
        <v>2800.3500000000004</v>
      </c>
      <c r="DL242" s="7">
        <f t="shared" si="792"/>
        <v>200.02500000000001</v>
      </c>
      <c r="DM242" s="7">
        <f t="shared" si="793"/>
        <v>17002.125</v>
      </c>
      <c r="DN242" s="7" cm="1">
        <f t="array" ref="DN242">SUMPRODUCT(--(SUM(G242,AC242,AY242,BU242,CQ242,DM242)&gt;PARAMETRELER!$D$21:$D$24), (SUM(G242,AC242,AY242,BU242,CQ242,DM242)-PARAMETRELER!$D$21:$D$24), {0.15;0.05;0.07;0.08})-SUM($H$2,H242,AD242,AZ242,BV242,CR242)</f>
        <v>2550.3187499999985</v>
      </c>
      <c r="DO242" s="7">
        <f>PARAMETRELER!$D$13</f>
        <v>2550.3187499999985</v>
      </c>
      <c r="DP242" s="7">
        <f t="shared" si="794"/>
        <v>102012.75</v>
      </c>
      <c r="DQ242" s="7">
        <f t="shared" si="795"/>
        <v>85010.625</v>
      </c>
      <c r="DR242" s="7">
        <f t="shared" si="796"/>
        <v>20002.5</v>
      </c>
      <c r="DS242" s="5">
        <f>PARAMETRELER!$D$6</f>
        <v>20002.5</v>
      </c>
      <c r="DT242" s="7">
        <f t="shared" si="684"/>
        <v>0</v>
      </c>
      <c r="DU242" s="7">
        <f>IF(DI242&lt;=PARAMETRELER!$D$6,0,DT242*0.00759)</f>
        <v>0</v>
      </c>
      <c r="DV242" s="20">
        <f t="shared" si="797"/>
        <v>17002.125</v>
      </c>
      <c r="DW242" s="21">
        <f t="shared" si="798"/>
        <v>4100.5124999999998</v>
      </c>
      <c r="DX242" s="21">
        <f t="shared" si="799"/>
        <v>400.05</v>
      </c>
      <c r="DY242" s="20">
        <f t="shared" si="800"/>
        <v>24503.0625</v>
      </c>
      <c r="DZ242" s="44">
        <f t="shared" si="801"/>
        <v>1000.125</v>
      </c>
      <c r="EA242" s="45">
        <f t="shared" si="802"/>
        <v>23502.9375</v>
      </c>
      <c r="EC242" s="2">
        <v>240</v>
      </c>
      <c r="ED242" s="2" t="str">
        <f t="shared" si="803"/>
        <v xml:space="preserve"> AD SOYAD 240</v>
      </c>
      <c r="EE242" s="7">
        <f t="shared" si="685"/>
        <v>20002.5</v>
      </c>
      <c r="EF242" s="11">
        <f>PARAMETRELER!$D$4</f>
        <v>150018.75</v>
      </c>
      <c r="EG242" s="7">
        <f t="shared" si="686"/>
        <v>2800.3500000000004</v>
      </c>
      <c r="EH242" s="7">
        <f t="shared" si="687"/>
        <v>200.02500000000001</v>
      </c>
      <c r="EI242" s="7">
        <f t="shared" si="688"/>
        <v>17002.125</v>
      </c>
      <c r="EJ242" s="7" cm="1">
        <f t="array" ref="EJ242">SUMPRODUCT(--(SUM(G242,AC242,AY242,BU242,CQ242,DM242,EI242)&gt;PARAMETRELER!$D$21:$D$24), (SUM(G242,AC242,AY242,BU242,CQ242,DM242,EI242)-PARAMETRELER!$D$21:$D$24), {0.15;0.05;0.07;0.08})-SUM($H$2,H242,AD242,AZ242,BV242,CR242,DN242)</f>
        <v>3001.0625000000036</v>
      </c>
      <c r="EK242" s="7">
        <f>PARAMETRELER!$D$14</f>
        <v>3001.0625000000036</v>
      </c>
      <c r="EL242" s="7">
        <f t="shared" si="689"/>
        <v>119014.875</v>
      </c>
      <c r="EM242" s="7">
        <f t="shared" si="690"/>
        <v>102012.75</v>
      </c>
      <c r="EN242" s="7">
        <f t="shared" si="691"/>
        <v>20002.5</v>
      </c>
      <c r="EO242" s="5">
        <f>PARAMETRELER!$D$6</f>
        <v>20002.5</v>
      </c>
      <c r="EP242" s="7">
        <f t="shared" si="692"/>
        <v>0</v>
      </c>
      <c r="EQ242" s="7">
        <f>IF(EE242&lt;=PARAMETRELER!$D$6,0,EP242*0.00759)</f>
        <v>0</v>
      </c>
      <c r="ER242" s="20">
        <f t="shared" si="804"/>
        <v>17002.125</v>
      </c>
      <c r="ES242" s="21">
        <f t="shared" si="805"/>
        <v>4100.5124999999998</v>
      </c>
      <c r="ET242" s="21">
        <f t="shared" si="806"/>
        <v>400.05</v>
      </c>
      <c r="EU242" s="20">
        <f t="shared" si="807"/>
        <v>24503.0625</v>
      </c>
      <c r="EV242" s="44">
        <f t="shared" si="808"/>
        <v>1000.125</v>
      </c>
      <c r="EW242" s="45">
        <f t="shared" si="809"/>
        <v>23502.9375</v>
      </c>
      <c r="EY242" s="2">
        <v>240</v>
      </c>
      <c r="EZ242" s="2" t="str">
        <f t="shared" si="810"/>
        <v xml:space="preserve"> AD SOYAD 240</v>
      </c>
      <c r="FA242" s="7">
        <f t="shared" si="693"/>
        <v>20002.5</v>
      </c>
      <c r="FB242" s="11">
        <f>PARAMETRELER!$D$4</f>
        <v>150018.75</v>
      </c>
      <c r="FC242" s="7">
        <f t="shared" si="694"/>
        <v>2800.3500000000004</v>
      </c>
      <c r="FD242" s="7">
        <f t="shared" si="695"/>
        <v>200.02500000000001</v>
      </c>
      <c r="FE242" s="7">
        <f t="shared" si="696"/>
        <v>17002.125</v>
      </c>
      <c r="FF242" s="7" cm="1">
        <f t="array" ref="FF242">SUMPRODUCT(--(SUM(G242,AC242,AY242,BU242,CQ242,DM242,EI242,FE242)&gt;PARAMETRELER!$D$21:$D$24), (SUM(G242,AC242,AY242,BU242,CQ242,DM242,EI242,FE242)-PARAMETRELER!$D$21:$D$24), {0.15;0.05;0.07;0.08})-SUM($H$2,H242,AD242,AZ242,BV242,CR242,DN242,EJ242)</f>
        <v>3400.4249999999956</v>
      </c>
      <c r="FG242" s="7">
        <f>PARAMETRELER!$D$15</f>
        <v>3400.4249999999956</v>
      </c>
      <c r="FH242" s="7">
        <f t="shared" si="697"/>
        <v>136017</v>
      </c>
      <c r="FI242" s="7">
        <f t="shared" si="698"/>
        <v>119014.875</v>
      </c>
      <c r="FJ242" s="7">
        <f t="shared" si="699"/>
        <v>20002.5</v>
      </c>
      <c r="FK242" s="5">
        <f>PARAMETRELER!$D$6</f>
        <v>20002.5</v>
      </c>
      <c r="FL242" s="7">
        <f t="shared" si="700"/>
        <v>0</v>
      </c>
      <c r="FM242" s="7">
        <f>IF(FA242&lt;=PARAMETRELER!$D$6,0,FL242*0.00759)</f>
        <v>0</v>
      </c>
      <c r="FN242" s="20">
        <f t="shared" si="811"/>
        <v>17002.125</v>
      </c>
      <c r="FO242" s="21">
        <f t="shared" si="812"/>
        <v>4100.5124999999998</v>
      </c>
      <c r="FP242" s="21">
        <f t="shared" si="813"/>
        <v>400.05</v>
      </c>
      <c r="FQ242" s="20">
        <f t="shared" si="814"/>
        <v>24503.0625</v>
      </c>
      <c r="FR242" s="44">
        <f t="shared" si="815"/>
        <v>1000.125</v>
      </c>
      <c r="FS242" s="45">
        <f t="shared" si="816"/>
        <v>23502.9375</v>
      </c>
      <c r="FU242" s="2">
        <v>240</v>
      </c>
      <c r="FV242" s="2" t="str">
        <f t="shared" si="817"/>
        <v xml:space="preserve"> AD SOYAD 240</v>
      </c>
      <c r="FW242" s="7">
        <f t="shared" si="701"/>
        <v>20002.5</v>
      </c>
      <c r="FX242" s="11">
        <f>PARAMETRELER!$D$4</f>
        <v>150018.75</v>
      </c>
      <c r="FY242" s="7">
        <f t="shared" si="702"/>
        <v>2800.3500000000004</v>
      </c>
      <c r="FZ242" s="7">
        <f t="shared" si="703"/>
        <v>200.02500000000001</v>
      </c>
      <c r="GA242" s="7">
        <f t="shared" si="704"/>
        <v>17002.125</v>
      </c>
      <c r="GB242" s="7" cm="1">
        <f t="array" ref="GB242">SUMPRODUCT(--(SUM(G242,AC242,AY242,BU242,CQ242,DM242,EI242,FE242,GA242)&gt;PARAMETRELER!$D$21:$D$24), (SUM(G242,AC242,AY242,BU242,CQ242,DM242,EI242,FE242,GA242)-PARAMETRELER!$D$21:$D$24), {0.15;0.05;0.07;0.08})-SUM($H$2,H242,AD242,AZ242,BV242,CR242,DN242,EJ242,FF242)</f>
        <v>3400.4249999999993</v>
      </c>
      <c r="GC242" s="7">
        <f>PARAMETRELER!$D$16</f>
        <v>3400.4249999999993</v>
      </c>
      <c r="GD242" s="7">
        <f t="shared" si="705"/>
        <v>153019.125</v>
      </c>
      <c r="GE242" s="7">
        <f t="shared" si="706"/>
        <v>136017</v>
      </c>
      <c r="GF242" s="7">
        <f t="shared" si="707"/>
        <v>20002.5</v>
      </c>
      <c r="GG242" s="5">
        <f>PARAMETRELER!$D$6</f>
        <v>20002.5</v>
      </c>
      <c r="GH242" s="7">
        <f t="shared" si="708"/>
        <v>0</v>
      </c>
      <c r="GI242" s="7">
        <f>IF(FW242&lt;=PARAMETRELER!$D$6,0,GH242*0.00759)</f>
        <v>0</v>
      </c>
      <c r="GJ242" s="20">
        <f t="shared" si="818"/>
        <v>17002.125</v>
      </c>
      <c r="GK242" s="21">
        <f t="shared" si="819"/>
        <v>4100.5124999999998</v>
      </c>
      <c r="GL242" s="21">
        <f t="shared" si="820"/>
        <v>400.05</v>
      </c>
      <c r="GM242" s="20">
        <f t="shared" si="821"/>
        <v>24503.0625</v>
      </c>
      <c r="GN242" s="44">
        <f t="shared" si="822"/>
        <v>1000.125</v>
      </c>
      <c r="GO242" s="45">
        <f t="shared" si="823"/>
        <v>23502.9375</v>
      </c>
      <c r="GQ242" s="2">
        <v>240</v>
      </c>
      <c r="GR242" s="2" t="str">
        <f t="shared" si="824"/>
        <v xml:space="preserve"> AD SOYAD 240</v>
      </c>
      <c r="GS242" s="7">
        <f t="shared" si="709"/>
        <v>20002.5</v>
      </c>
      <c r="GT242" s="11">
        <f>PARAMETRELER!$D$4</f>
        <v>150018.75</v>
      </c>
      <c r="GU242" s="7">
        <f t="shared" si="710"/>
        <v>2800.3500000000004</v>
      </c>
      <c r="GV242" s="7">
        <f t="shared" si="711"/>
        <v>200.02500000000001</v>
      </c>
      <c r="GW242" s="7">
        <f t="shared" si="712"/>
        <v>17002.125</v>
      </c>
      <c r="GX242" s="7" cm="1">
        <f t="array" ref="GX242">SUMPRODUCT(--(SUM(G242,AC242,AY242,BU242,CQ242,DM242,EI242,FE242,GA242,GW242)&gt;PARAMETRELER!$D$21:$D$24), (SUM(G242,AC242,AY242,BU242,CQ242,DM242,EI242,FE242,GA242,GW242)-PARAMETRELER!$D$21:$D$24), {0.15;0.05;0.07;0.08})-SUM($H$2,H242,AD242,AZ242,BV242,CR242,DN242,EJ242,FF242,GB242)</f>
        <v>3400.4250000000029</v>
      </c>
      <c r="GY242" s="7">
        <f>PARAMETRELER!$D$17</f>
        <v>3400.4250000000029</v>
      </c>
      <c r="GZ242" s="7">
        <f t="shared" si="713"/>
        <v>170021.25</v>
      </c>
      <c r="HA242" s="7">
        <f t="shared" si="714"/>
        <v>153019.125</v>
      </c>
      <c r="HB242" s="7">
        <f t="shared" si="715"/>
        <v>20002.5</v>
      </c>
      <c r="HC242" s="5">
        <f>PARAMETRELER!$D$6</f>
        <v>20002.5</v>
      </c>
      <c r="HD242" s="7">
        <f t="shared" si="716"/>
        <v>0</v>
      </c>
      <c r="HE242" s="7">
        <f>IF(GS242&lt;=PARAMETRELER!$D$6,0,HD242*0.00759)</f>
        <v>0</v>
      </c>
      <c r="HF242" s="20">
        <f t="shared" si="825"/>
        <v>17002.125</v>
      </c>
      <c r="HG242" s="21">
        <f t="shared" si="826"/>
        <v>4100.5124999999998</v>
      </c>
      <c r="HH242" s="21">
        <f t="shared" si="827"/>
        <v>400.05</v>
      </c>
      <c r="HI242" s="20">
        <f t="shared" si="828"/>
        <v>24503.0625</v>
      </c>
      <c r="HJ242" s="44">
        <f t="shared" si="829"/>
        <v>1000.125</v>
      </c>
      <c r="HK242" s="45">
        <f t="shared" si="830"/>
        <v>23502.9375</v>
      </c>
      <c r="HM242" s="2">
        <v>240</v>
      </c>
      <c r="HN242" s="2" t="str">
        <f t="shared" si="831"/>
        <v xml:space="preserve"> AD SOYAD 240</v>
      </c>
      <c r="HO242" s="7">
        <f t="shared" si="717"/>
        <v>20002.5</v>
      </c>
      <c r="HP242" s="11">
        <f>PARAMETRELER!$D$4</f>
        <v>150018.75</v>
      </c>
      <c r="HQ242" s="7">
        <f t="shared" si="718"/>
        <v>2800.3500000000004</v>
      </c>
      <c r="HR242" s="7">
        <f t="shared" si="719"/>
        <v>200.02500000000001</v>
      </c>
      <c r="HS242" s="7">
        <f t="shared" si="720"/>
        <v>17002.125</v>
      </c>
      <c r="HT242" s="7" cm="1">
        <f t="array" ref="HT242">SUMPRODUCT(--(SUM(G242,AC242,AY242,BU242,CQ242,DM242,EI242,FE242,GA242,GW242,HS242)&gt;PARAMETRELER!$D$21:$D$24), (SUM(G242,AC242,AY242,BU242,CQ242,DM242,EI242,FE242,GA242,GW242,HS242)-PARAMETRELER!$D$21:$D$24), {0.15;0.05;0.07;0.08})-SUM($H$2,H242,AD242,AZ242,BV242,CR242,DN242,EJ242,FF242,GB242,GX242)</f>
        <v>3400.4249999999993</v>
      </c>
      <c r="HU242" s="7">
        <f>PARAMETRELER!$D$18</f>
        <v>3400.4249999999993</v>
      </c>
      <c r="HV242" s="7">
        <f t="shared" si="721"/>
        <v>187023.375</v>
      </c>
      <c r="HW242" s="7">
        <f t="shared" si="722"/>
        <v>170021.25</v>
      </c>
      <c r="HX242" s="7">
        <f t="shared" si="723"/>
        <v>20002.5</v>
      </c>
      <c r="HY242" s="5">
        <f>PARAMETRELER!$D$6</f>
        <v>20002.5</v>
      </c>
      <c r="HZ242" s="7">
        <f t="shared" si="724"/>
        <v>0</v>
      </c>
      <c r="IA242" s="7">
        <f>IF(HO242&lt;=PARAMETRELER!$D$6,0,HZ242*0.00759)</f>
        <v>0</v>
      </c>
      <c r="IB242" s="20">
        <f t="shared" si="832"/>
        <v>17002.125</v>
      </c>
      <c r="IC242" s="21">
        <f t="shared" si="833"/>
        <v>4100.5124999999998</v>
      </c>
      <c r="ID242" s="21">
        <f t="shared" si="834"/>
        <v>400.05</v>
      </c>
      <c r="IE242" s="20">
        <f t="shared" si="835"/>
        <v>24503.0625</v>
      </c>
      <c r="IF242" s="44">
        <f t="shared" si="836"/>
        <v>1000.125</v>
      </c>
      <c r="IG242" s="45">
        <f t="shared" si="837"/>
        <v>23502.9375</v>
      </c>
      <c r="II242" s="2">
        <v>240</v>
      </c>
      <c r="IJ242" s="2" t="str">
        <f t="shared" si="838"/>
        <v xml:space="preserve"> AD SOYAD 240</v>
      </c>
      <c r="IK242" s="7">
        <f t="shared" si="725"/>
        <v>20002.5</v>
      </c>
      <c r="IL242" s="11">
        <f>PARAMETRELER!$D$4</f>
        <v>150018.75</v>
      </c>
      <c r="IM242" s="7">
        <f t="shared" si="726"/>
        <v>2800.3500000000004</v>
      </c>
      <c r="IN242" s="7">
        <f t="shared" si="727"/>
        <v>200.02500000000001</v>
      </c>
      <c r="IO242" s="7">
        <f t="shared" si="728"/>
        <v>17002.125</v>
      </c>
      <c r="IP242" s="7" cm="1">
        <f t="array" ref="IP242">SUMPRODUCT(--(SUM(G242,AC242,AY242,BU242,CQ242,DM242,EI242,FE242,GA242,GW242,HS242,IO242)&gt;PARAMETRELER!$D$21:$D$24), (SUM(G242,AC242,AY242,BU242,CQ242,DM242,EI242,FE242,GA242,GW242,HS242,IO242)-PARAMETRELER!$D$21:$D$24), {0.15;0.05;0.07;0.08})-SUM($H$2,H242,AD242,AZ242,BV242,CR242,DN242,EJ242,FF242,GB242,GX242,HT242)</f>
        <v>3400.4249999999993</v>
      </c>
      <c r="IQ242" s="7">
        <f>PARAMETRELER!$D$19</f>
        <v>3400.4249999999993</v>
      </c>
      <c r="IR242" s="7">
        <f t="shared" si="729"/>
        <v>204025.5</v>
      </c>
      <c r="IS242" s="7">
        <f t="shared" si="730"/>
        <v>187023.375</v>
      </c>
      <c r="IT242" s="7">
        <f t="shared" si="731"/>
        <v>20002.5</v>
      </c>
      <c r="IU242" s="5">
        <f>PARAMETRELER!$D$6</f>
        <v>20002.5</v>
      </c>
      <c r="IV242" s="7">
        <f t="shared" si="732"/>
        <v>0</v>
      </c>
      <c r="IW242" s="7">
        <f>IF(IK242&lt;=PARAMETRELER!$D$6,0,IV242*0.00759)</f>
        <v>0</v>
      </c>
      <c r="IX242" s="20">
        <f t="shared" si="839"/>
        <v>17002.125</v>
      </c>
      <c r="IY242" s="21">
        <f t="shared" si="840"/>
        <v>4100.5124999999998</v>
      </c>
      <c r="IZ242" s="21">
        <f t="shared" si="841"/>
        <v>400.05</v>
      </c>
      <c r="JA242" s="20">
        <f t="shared" si="842"/>
        <v>24503.0625</v>
      </c>
      <c r="JB242" s="44">
        <f t="shared" si="843"/>
        <v>1000.125</v>
      </c>
      <c r="JC242" s="45">
        <f t="shared" si="844"/>
        <v>23502.9375</v>
      </c>
    </row>
    <row r="243" spans="1:263" ht="15.6" x14ac:dyDescent="0.3">
      <c r="A243" s="3">
        <v>241</v>
      </c>
      <c r="B243" s="3" t="str">
        <f>'YILLIK MALİYET RAPORU'!B243</f>
        <v xml:space="preserve"> AD SOYAD 241</v>
      </c>
      <c r="C243" s="4">
        <f>'YILLIK MALİYET RAPORU'!C243</f>
        <v>20002.5</v>
      </c>
      <c r="D243" s="4">
        <f>PARAMETRELER!$D$4</f>
        <v>150018.75</v>
      </c>
      <c r="E243" s="4">
        <f t="shared" si="668"/>
        <v>2800.3500000000004</v>
      </c>
      <c r="F243" s="4">
        <f t="shared" si="669"/>
        <v>200.02500000000001</v>
      </c>
      <c r="G243" s="4">
        <f t="shared" si="670"/>
        <v>17002.125</v>
      </c>
      <c r="H243" s="4" cm="1">
        <f t="array" ref="H243">SUMPRODUCT(--(SUM(G243:G243)&gt;PARAMETRELER!$D$21:$D$24), (SUM(G243:G243)-PARAMETRELER!$D$21:$D$24), {0.15;0.05;0.07;0.08})-SUM($H$2:$H$2)</f>
        <v>2550.3187499999999</v>
      </c>
      <c r="I243" s="4">
        <f>PARAMETRELER!$D$8</f>
        <v>2550.3187499999999</v>
      </c>
      <c r="J243" s="4">
        <f t="shared" si="733"/>
        <v>17002.125</v>
      </c>
      <c r="K243" s="4">
        <v>0</v>
      </c>
      <c r="L243" s="4">
        <f t="shared" si="671"/>
        <v>20002.5</v>
      </c>
      <c r="M243" s="4">
        <f>PARAMETRELER!$D$6</f>
        <v>20002.5</v>
      </c>
      <c r="N243" s="4">
        <f t="shared" si="679"/>
        <v>0</v>
      </c>
      <c r="O243" s="4">
        <f>IF(C243&lt;=PARAMETRELER!$D$6,0,N243*0.00759)</f>
        <v>0</v>
      </c>
      <c r="P243" s="20">
        <f t="shared" si="672"/>
        <v>17002.125</v>
      </c>
      <c r="Q243" s="21">
        <f t="shared" si="673"/>
        <v>4100.5124999999998</v>
      </c>
      <c r="R243" s="21">
        <f t="shared" si="674"/>
        <v>400.05</v>
      </c>
      <c r="S243" s="22">
        <f t="shared" si="675"/>
        <v>24503.0625</v>
      </c>
      <c r="T243" s="44">
        <f t="shared" si="676"/>
        <v>1000.125</v>
      </c>
      <c r="U243" s="45">
        <f t="shared" si="734"/>
        <v>23502.9375</v>
      </c>
      <c r="W243" s="3">
        <v>241</v>
      </c>
      <c r="X243" s="3" t="str">
        <f t="shared" si="677"/>
        <v xml:space="preserve"> AD SOYAD 241</v>
      </c>
      <c r="Y243" s="4">
        <f t="shared" si="678"/>
        <v>20002.5</v>
      </c>
      <c r="Z243" s="4">
        <f>PARAMETRELER!$D$4</f>
        <v>150018.75</v>
      </c>
      <c r="AA243" s="4">
        <f t="shared" si="735"/>
        <v>2800.3500000000004</v>
      </c>
      <c r="AB243" s="4">
        <f t="shared" si="736"/>
        <v>200.02500000000001</v>
      </c>
      <c r="AC243" s="4">
        <f t="shared" si="737"/>
        <v>17002.125</v>
      </c>
      <c r="AD243" s="4" cm="1">
        <f t="array" ref="AD243">SUMPRODUCT(--(SUM(G243,AC243)&gt;PARAMETRELER!$D$21:$D$24), (SUM(G243,AC243)-PARAMETRELER!$D$21:$D$24), {0.15;0.05;0.07;0.08})-SUM($H$2,H243)</f>
        <v>2550.3187499999999</v>
      </c>
      <c r="AE243" s="4">
        <f>PARAMETRELER!$D$9</f>
        <v>2550.3187499999999</v>
      </c>
      <c r="AF243" s="4">
        <f t="shared" si="738"/>
        <v>34004.25</v>
      </c>
      <c r="AG243" s="4">
        <f t="shared" si="739"/>
        <v>17002.125</v>
      </c>
      <c r="AH243" s="4">
        <f t="shared" si="740"/>
        <v>20002.5</v>
      </c>
      <c r="AI243" s="4">
        <f>PARAMETRELER!$D$6</f>
        <v>20002.5</v>
      </c>
      <c r="AJ243" s="4">
        <f t="shared" si="680"/>
        <v>0</v>
      </c>
      <c r="AK243" s="4">
        <f>IF(Y243&lt;=PARAMETRELER!$D$6,0,AJ243*0.00759)</f>
        <v>0</v>
      </c>
      <c r="AL243" s="20">
        <f t="shared" si="741"/>
        <v>17002.125</v>
      </c>
      <c r="AM243" s="21">
        <f t="shared" si="742"/>
        <v>4100.5124999999998</v>
      </c>
      <c r="AN243" s="21">
        <f t="shared" si="743"/>
        <v>400.05</v>
      </c>
      <c r="AO243" s="22">
        <f t="shared" si="744"/>
        <v>24503.0625</v>
      </c>
      <c r="AP243" s="44">
        <f t="shared" si="745"/>
        <v>1000.125</v>
      </c>
      <c r="AQ243" s="45">
        <f t="shared" si="746"/>
        <v>23502.9375</v>
      </c>
      <c r="AS243" s="3">
        <v>241</v>
      </c>
      <c r="AT243" s="3" t="str">
        <f t="shared" si="747"/>
        <v xml:space="preserve"> AD SOYAD 241</v>
      </c>
      <c r="AU243" s="4">
        <f t="shared" si="748"/>
        <v>20002.5</v>
      </c>
      <c r="AV243" s="4">
        <f>PARAMETRELER!$D$4</f>
        <v>150018.75</v>
      </c>
      <c r="AW243" s="4">
        <f t="shared" si="749"/>
        <v>2800.3500000000004</v>
      </c>
      <c r="AX243" s="4">
        <f t="shared" si="750"/>
        <v>200.02500000000001</v>
      </c>
      <c r="AY243" s="4">
        <f t="shared" si="751"/>
        <v>17002.125</v>
      </c>
      <c r="AZ243" s="4" cm="1">
        <f t="array" ref="AZ243">SUMPRODUCT(--(SUM(G243,AC243,AY243)&gt;PARAMETRELER!$D$21:$D$24), (SUM(G243,AC243,AY243)-PARAMETRELER!$D$21:$D$24), {0.15;0.05;0.07;0.08})-SUM($H$2,H243,AD243)</f>
        <v>2550.3187499999995</v>
      </c>
      <c r="BA243" s="4">
        <f>PARAMETRELER!$D$10</f>
        <v>2550.3187499999995</v>
      </c>
      <c r="BB243" s="4">
        <f t="shared" si="752"/>
        <v>51006.375</v>
      </c>
      <c r="BC243" s="4">
        <f t="shared" si="753"/>
        <v>34004.25</v>
      </c>
      <c r="BD243" s="4">
        <f t="shared" si="754"/>
        <v>20002.5</v>
      </c>
      <c r="BE243" s="4">
        <f>PARAMETRELER!$D$6</f>
        <v>20002.5</v>
      </c>
      <c r="BF243" s="4">
        <f t="shared" si="681"/>
        <v>0</v>
      </c>
      <c r="BG243" s="4">
        <f>IF(AU243&lt;=PARAMETRELER!$D$6,0,BF243*0.00759)</f>
        <v>0</v>
      </c>
      <c r="BH243" s="20">
        <f t="shared" si="755"/>
        <v>17002.125</v>
      </c>
      <c r="BI243" s="21">
        <f t="shared" si="756"/>
        <v>4100.5124999999998</v>
      </c>
      <c r="BJ243" s="21">
        <f t="shared" si="757"/>
        <v>400.05</v>
      </c>
      <c r="BK243" s="22">
        <f t="shared" si="758"/>
        <v>24503.0625</v>
      </c>
      <c r="BL243" s="44">
        <f t="shared" si="759"/>
        <v>1000.125</v>
      </c>
      <c r="BM243" s="45">
        <f t="shared" si="760"/>
        <v>23502.9375</v>
      </c>
      <c r="BO243" s="3">
        <v>241</v>
      </c>
      <c r="BP243" s="3" t="str">
        <f t="shared" si="761"/>
        <v xml:space="preserve"> AD SOYAD 241</v>
      </c>
      <c r="BQ243" s="4">
        <f t="shared" si="762"/>
        <v>20002.5</v>
      </c>
      <c r="BR243" s="4">
        <f>PARAMETRELER!$D$4</f>
        <v>150018.75</v>
      </c>
      <c r="BS243" s="4">
        <f t="shared" si="763"/>
        <v>2800.3500000000004</v>
      </c>
      <c r="BT243" s="4">
        <f t="shared" si="764"/>
        <v>200.02500000000001</v>
      </c>
      <c r="BU243" s="4">
        <f t="shared" si="765"/>
        <v>17002.125</v>
      </c>
      <c r="BV243" s="4" cm="1">
        <f t="array" ref="BV243">SUMPRODUCT(--(SUM(G243,AC243,AY243,BU243)&gt;PARAMETRELER!$D$21:$D$24), (SUM(G243,AC243,AY243,BU243)-PARAMETRELER!$D$21:$D$24), {0.15;0.05;0.07;0.08})-SUM($H$2,H243,AD243,AZ243)</f>
        <v>2550.3187500000004</v>
      </c>
      <c r="BW243" s="4">
        <f>PARAMETRELER!$D$11</f>
        <v>2550.3187500000004</v>
      </c>
      <c r="BX243" s="4">
        <f t="shared" si="766"/>
        <v>68008.5</v>
      </c>
      <c r="BY243" s="4">
        <f t="shared" si="767"/>
        <v>51006.375</v>
      </c>
      <c r="BZ243" s="4">
        <f t="shared" si="768"/>
        <v>20002.5</v>
      </c>
      <c r="CA243" s="4">
        <f>PARAMETRELER!$D$6</f>
        <v>20002.5</v>
      </c>
      <c r="CB243" s="4">
        <f t="shared" si="682"/>
        <v>0</v>
      </c>
      <c r="CC243" s="4">
        <f>IF(BQ243&lt;=PARAMETRELER!$D$6,0,CB243*0.00759)</f>
        <v>0</v>
      </c>
      <c r="CD243" s="20">
        <f t="shared" si="769"/>
        <v>17002.125</v>
      </c>
      <c r="CE243" s="21">
        <f t="shared" si="770"/>
        <v>4100.5124999999998</v>
      </c>
      <c r="CF243" s="21">
        <f t="shared" si="771"/>
        <v>400.05</v>
      </c>
      <c r="CG243" s="22">
        <f t="shared" si="772"/>
        <v>24503.0625</v>
      </c>
      <c r="CH243" s="44">
        <f t="shared" si="773"/>
        <v>1000.125</v>
      </c>
      <c r="CI243" s="45">
        <f t="shared" si="774"/>
        <v>23502.9375</v>
      </c>
      <c r="CK243" s="3">
        <v>241</v>
      </c>
      <c r="CL243" s="3" t="str">
        <f t="shared" si="775"/>
        <v xml:space="preserve"> AD SOYAD 241</v>
      </c>
      <c r="CM243" s="4">
        <f t="shared" si="776"/>
        <v>20002.5</v>
      </c>
      <c r="CN243" s="4">
        <f>PARAMETRELER!$D$4</f>
        <v>150018.75</v>
      </c>
      <c r="CO243" s="4">
        <f t="shared" si="777"/>
        <v>2800.3500000000004</v>
      </c>
      <c r="CP243" s="4">
        <f t="shared" si="778"/>
        <v>200.02500000000001</v>
      </c>
      <c r="CQ243" s="4">
        <f t="shared" si="779"/>
        <v>17002.125</v>
      </c>
      <c r="CR243" s="4" cm="1">
        <f t="array" ref="CR243">SUMPRODUCT(--(SUM(G243,AC243,AY243,BU243,CQ243)&gt;PARAMETRELER!$D$21:$D$24), (SUM(G243,AC243,AY243,BU243,CQ243)-PARAMETRELER!$D$21:$D$24), {0.15;0.05;0.07;0.08})-SUM($H$2,H243,AD243,AZ243,BV243)</f>
        <v>2550.3187500000004</v>
      </c>
      <c r="CS243" s="4">
        <f>PARAMETRELER!$D$12</f>
        <v>2550.3187500000004</v>
      </c>
      <c r="CT243" s="4">
        <f t="shared" si="780"/>
        <v>85010.625</v>
      </c>
      <c r="CU243" s="4">
        <f t="shared" si="781"/>
        <v>68008.5</v>
      </c>
      <c r="CV243" s="4">
        <f t="shared" si="782"/>
        <v>20002.5</v>
      </c>
      <c r="CW243" s="4">
        <f>PARAMETRELER!$D$6</f>
        <v>20002.5</v>
      </c>
      <c r="CX243" s="4">
        <f t="shared" si="683"/>
        <v>0</v>
      </c>
      <c r="CY243" s="4">
        <f>IF(CM243&lt;=PARAMETRELER!$D$6,0,CX243*0.00759)</f>
        <v>0</v>
      </c>
      <c r="CZ243" s="20">
        <f t="shared" si="783"/>
        <v>17002.125</v>
      </c>
      <c r="DA243" s="21">
        <f t="shared" si="784"/>
        <v>4100.5124999999998</v>
      </c>
      <c r="DB243" s="21">
        <f t="shared" si="785"/>
        <v>400.05</v>
      </c>
      <c r="DC243" s="22">
        <f t="shared" si="786"/>
        <v>24503.0625</v>
      </c>
      <c r="DD243" s="44">
        <f t="shared" si="787"/>
        <v>1000.125</v>
      </c>
      <c r="DE243" s="45">
        <f t="shared" si="788"/>
        <v>23502.9375</v>
      </c>
      <c r="DG243" s="3">
        <v>241</v>
      </c>
      <c r="DH243" s="3" t="str">
        <f t="shared" si="789"/>
        <v xml:space="preserve"> AD SOYAD 241</v>
      </c>
      <c r="DI243" s="4">
        <f t="shared" si="790"/>
        <v>20002.5</v>
      </c>
      <c r="DJ243" s="4">
        <f>PARAMETRELER!$D$4</f>
        <v>150018.75</v>
      </c>
      <c r="DK243" s="4">
        <f t="shared" si="791"/>
        <v>2800.3500000000004</v>
      </c>
      <c r="DL243" s="4">
        <f t="shared" si="792"/>
        <v>200.02500000000001</v>
      </c>
      <c r="DM243" s="4">
        <f t="shared" si="793"/>
        <v>17002.125</v>
      </c>
      <c r="DN243" s="4" cm="1">
        <f t="array" ref="DN243">SUMPRODUCT(--(SUM(G243,AC243,AY243,BU243,CQ243,DM243)&gt;PARAMETRELER!$D$21:$D$24), (SUM(G243,AC243,AY243,BU243,CQ243,DM243)-PARAMETRELER!$D$21:$D$24), {0.15;0.05;0.07;0.08})-SUM($H$2,H243,AD243,AZ243,BV243,CR243)</f>
        <v>2550.3187499999985</v>
      </c>
      <c r="DO243" s="4">
        <f>PARAMETRELER!$D$13</f>
        <v>2550.3187499999985</v>
      </c>
      <c r="DP243" s="4">
        <f t="shared" si="794"/>
        <v>102012.75</v>
      </c>
      <c r="DQ243" s="4">
        <f t="shared" si="795"/>
        <v>85010.625</v>
      </c>
      <c r="DR243" s="4">
        <f t="shared" si="796"/>
        <v>20002.5</v>
      </c>
      <c r="DS243" s="4">
        <f>PARAMETRELER!$D$6</f>
        <v>20002.5</v>
      </c>
      <c r="DT243" s="4">
        <f t="shared" si="684"/>
        <v>0</v>
      </c>
      <c r="DU243" s="4">
        <f>IF(DI243&lt;=PARAMETRELER!$D$6,0,DT243*0.00759)</f>
        <v>0</v>
      </c>
      <c r="DV243" s="20">
        <f t="shared" si="797"/>
        <v>17002.125</v>
      </c>
      <c r="DW243" s="21">
        <f t="shared" si="798"/>
        <v>4100.5124999999998</v>
      </c>
      <c r="DX243" s="21">
        <f t="shared" si="799"/>
        <v>400.05</v>
      </c>
      <c r="DY243" s="22">
        <f t="shared" si="800"/>
        <v>24503.0625</v>
      </c>
      <c r="DZ243" s="44">
        <f t="shared" si="801"/>
        <v>1000.125</v>
      </c>
      <c r="EA243" s="45">
        <f t="shared" si="802"/>
        <v>23502.9375</v>
      </c>
      <c r="EC243" s="3">
        <v>241</v>
      </c>
      <c r="ED243" s="3" t="str">
        <f t="shared" si="803"/>
        <v xml:space="preserve"> AD SOYAD 241</v>
      </c>
      <c r="EE243" s="4">
        <f t="shared" si="685"/>
        <v>20002.5</v>
      </c>
      <c r="EF243" s="4">
        <f>PARAMETRELER!$D$4</f>
        <v>150018.75</v>
      </c>
      <c r="EG243" s="4">
        <f t="shared" si="686"/>
        <v>2800.3500000000004</v>
      </c>
      <c r="EH243" s="4">
        <f t="shared" si="687"/>
        <v>200.02500000000001</v>
      </c>
      <c r="EI243" s="4">
        <f t="shared" si="688"/>
        <v>17002.125</v>
      </c>
      <c r="EJ243" s="4" cm="1">
        <f t="array" ref="EJ243">SUMPRODUCT(--(SUM(G243,AC243,AY243,BU243,CQ243,DM243,EI243)&gt;PARAMETRELER!$D$21:$D$24), (SUM(G243,AC243,AY243,BU243,CQ243,DM243,EI243)-PARAMETRELER!$D$21:$D$24), {0.15;0.05;0.07;0.08})-SUM($H$2,H243,AD243,AZ243,BV243,CR243,DN243)</f>
        <v>3001.0625000000036</v>
      </c>
      <c r="EK243" s="4">
        <f>PARAMETRELER!$D$14</f>
        <v>3001.0625000000036</v>
      </c>
      <c r="EL243" s="4">
        <f t="shared" si="689"/>
        <v>119014.875</v>
      </c>
      <c r="EM243" s="4">
        <f t="shared" si="690"/>
        <v>102012.75</v>
      </c>
      <c r="EN243" s="4">
        <f t="shared" si="691"/>
        <v>20002.5</v>
      </c>
      <c r="EO243" s="4">
        <f>PARAMETRELER!$D$6</f>
        <v>20002.5</v>
      </c>
      <c r="EP243" s="4">
        <f t="shared" si="692"/>
        <v>0</v>
      </c>
      <c r="EQ243" s="4">
        <f>IF(EE243&lt;=PARAMETRELER!$D$6,0,EP243*0.00759)</f>
        <v>0</v>
      </c>
      <c r="ER243" s="20">
        <f t="shared" si="804"/>
        <v>17002.125</v>
      </c>
      <c r="ES243" s="21">
        <f t="shared" si="805"/>
        <v>4100.5124999999998</v>
      </c>
      <c r="ET243" s="21">
        <f t="shared" si="806"/>
        <v>400.05</v>
      </c>
      <c r="EU243" s="22">
        <f t="shared" si="807"/>
        <v>24503.0625</v>
      </c>
      <c r="EV243" s="44">
        <f t="shared" si="808"/>
        <v>1000.125</v>
      </c>
      <c r="EW243" s="45">
        <f t="shared" si="809"/>
        <v>23502.9375</v>
      </c>
      <c r="EY243" s="3">
        <v>241</v>
      </c>
      <c r="EZ243" s="3" t="str">
        <f t="shared" si="810"/>
        <v xml:space="preserve"> AD SOYAD 241</v>
      </c>
      <c r="FA243" s="4">
        <f t="shared" si="693"/>
        <v>20002.5</v>
      </c>
      <c r="FB243" s="4">
        <f>PARAMETRELER!$D$4</f>
        <v>150018.75</v>
      </c>
      <c r="FC243" s="4">
        <f t="shared" si="694"/>
        <v>2800.3500000000004</v>
      </c>
      <c r="FD243" s="4">
        <f t="shared" si="695"/>
        <v>200.02500000000001</v>
      </c>
      <c r="FE243" s="4">
        <f t="shared" si="696"/>
        <v>17002.125</v>
      </c>
      <c r="FF243" s="4" cm="1">
        <f t="array" ref="FF243">SUMPRODUCT(--(SUM(G243,AC243,AY243,BU243,CQ243,DM243,EI243,FE243)&gt;PARAMETRELER!$D$21:$D$24), (SUM(G243,AC243,AY243,BU243,CQ243,DM243,EI243,FE243)-PARAMETRELER!$D$21:$D$24), {0.15;0.05;0.07;0.08})-SUM($H$2,H243,AD243,AZ243,BV243,CR243,DN243,EJ243)</f>
        <v>3400.4249999999956</v>
      </c>
      <c r="FG243" s="4">
        <f>PARAMETRELER!$D$15</f>
        <v>3400.4249999999956</v>
      </c>
      <c r="FH243" s="4">
        <f t="shared" si="697"/>
        <v>136017</v>
      </c>
      <c r="FI243" s="4">
        <f t="shared" si="698"/>
        <v>119014.875</v>
      </c>
      <c r="FJ243" s="4">
        <f t="shared" si="699"/>
        <v>20002.5</v>
      </c>
      <c r="FK243" s="4">
        <f>PARAMETRELER!$D$6</f>
        <v>20002.5</v>
      </c>
      <c r="FL243" s="4">
        <f t="shared" si="700"/>
        <v>0</v>
      </c>
      <c r="FM243" s="4">
        <f>IF(FA243&lt;=PARAMETRELER!$D$6,0,FL243*0.00759)</f>
        <v>0</v>
      </c>
      <c r="FN243" s="20">
        <f t="shared" si="811"/>
        <v>17002.125</v>
      </c>
      <c r="FO243" s="21">
        <f t="shared" si="812"/>
        <v>4100.5124999999998</v>
      </c>
      <c r="FP243" s="21">
        <f t="shared" si="813"/>
        <v>400.05</v>
      </c>
      <c r="FQ243" s="22">
        <f t="shared" si="814"/>
        <v>24503.0625</v>
      </c>
      <c r="FR243" s="44">
        <f t="shared" si="815"/>
        <v>1000.125</v>
      </c>
      <c r="FS243" s="45">
        <f t="shared" si="816"/>
        <v>23502.9375</v>
      </c>
      <c r="FU243" s="3">
        <v>241</v>
      </c>
      <c r="FV243" s="3" t="str">
        <f t="shared" si="817"/>
        <v xml:space="preserve"> AD SOYAD 241</v>
      </c>
      <c r="FW243" s="4">
        <f t="shared" si="701"/>
        <v>20002.5</v>
      </c>
      <c r="FX243" s="4">
        <f>PARAMETRELER!$D$4</f>
        <v>150018.75</v>
      </c>
      <c r="FY243" s="4">
        <f t="shared" si="702"/>
        <v>2800.3500000000004</v>
      </c>
      <c r="FZ243" s="4">
        <f t="shared" si="703"/>
        <v>200.02500000000001</v>
      </c>
      <c r="GA243" s="4">
        <f t="shared" si="704"/>
        <v>17002.125</v>
      </c>
      <c r="GB243" s="4" cm="1">
        <f t="array" ref="GB243">SUMPRODUCT(--(SUM(G243,AC243,AY243,BU243,CQ243,DM243,EI243,FE243,GA243)&gt;PARAMETRELER!$D$21:$D$24), (SUM(G243,AC243,AY243,BU243,CQ243,DM243,EI243,FE243,GA243)-PARAMETRELER!$D$21:$D$24), {0.15;0.05;0.07;0.08})-SUM($H$2,H243,AD243,AZ243,BV243,CR243,DN243,EJ243,FF243)</f>
        <v>3400.4249999999993</v>
      </c>
      <c r="GC243" s="4">
        <f>PARAMETRELER!$D$16</f>
        <v>3400.4249999999993</v>
      </c>
      <c r="GD243" s="4">
        <f t="shared" si="705"/>
        <v>153019.125</v>
      </c>
      <c r="GE243" s="4">
        <f t="shared" si="706"/>
        <v>136017</v>
      </c>
      <c r="GF243" s="4">
        <f t="shared" si="707"/>
        <v>20002.5</v>
      </c>
      <c r="GG243" s="4">
        <f>PARAMETRELER!$D$6</f>
        <v>20002.5</v>
      </c>
      <c r="GH243" s="4">
        <f t="shared" si="708"/>
        <v>0</v>
      </c>
      <c r="GI243" s="4">
        <f>IF(FW243&lt;=PARAMETRELER!$D$6,0,GH243*0.00759)</f>
        <v>0</v>
      </c>
      <c r="GJ243" s="20">
        <f t="shared" si="818"/>
        <v>17002.125</v>
      </c>
      <c r="GK243" s="21">
        <f t="shared" si="819"/>
        <v>4100.5124999999998</v>
      </c>
      <c r="GL243" s="21">
        <f t="shared" si="820"/>
        <v>400.05</v>
      </c>
      <c r="GM243" s="22">
        <f t="shared" si="821"/>
        <v>24503.0625</v>
      </c>
      <c r="GN243" s="44">
        <f t="shared" si="822"/>
        <v>1000.125</v>
      </c>
      <c r="GO243" s="45">
        <f t="shared" si="823"/>
        <v>23502.9375</v>
      </c>
      <c r="GQ243" s="3">
        <v>241</v>
      </c>
      <c r="GR243" s="3" t="str">
        <f t="shared" si="824"/>
        <v xml:space="preserve"> AD SOYAD 241</v>
      </c>
      <c r="GS243" s="4">
        <f t="shared" si="709"/>
        <v>20002.5</v>
      </c>
      <c r="GT243" s="4">
        <f>PARAMETRELER!$D$4</f>
        <v>150018.75</v>
      </c>
      <c r="GU243" s="4">
        <f t="shared" si="710"/>
        <v>2800.3500000000004</v>
      </c>
      <c r="GV243" s="4">
        <f t="shared" si="711"/>
        <v>200.02500000000001</v>
      </c>
      <c r="GW243" s="4">
        <f t="shared" si="712"/>
        <v>17002.125</v>
      </c>
      <c r="GX243" s="4" cm="1">
        <f t="array" ref="GX243">SUMPRODUCT(--(SUM(G243,AC243,AY243,BU243,CQ243,DM243,EI243,FE243,GA243,GW243)&gt;PARAMETRELER!$D$21:$D$24), (SUM(G243,AC243,AY243,BU243,CQ243,DM243,EI243,FE243,GA243,GW243)-PARAMETRELER!$D$21:$D$24), {0.15;0.05;0.07;0.08})-SUM($H$2,H243,AD243,AZ243,BV243,CR243,DN243,EJ243,FF243,GB243)</f>
        <v>3400.4250000000029</v>
      </c>
      <c r="GY243" s="4">
        <f>PARAMETRELER!$D$17</f>
        <v>3400.4250000000029</v>
      </c>
      <c r="GZ243" s="4">
        <f t="shared" si="713"/>
        <v>170021.25</v>
      </c>
      <c r="HA243" s="4">
        <f t="shared" si="714"/>
        <v>153019.125</v>
      </c>
      <c r="HB243" s="4">
        <f t="shared" si="715"/>
        <v>20002.5</v>
      </c>
      <c r="HC243" s="4">
        <f>PARAMETRELER!$D$6</f>
        <v>20002.5</v>
      </c>
      <c r="HD243" s="4">
        <f t="shared" si="716"/>
        <v>0</v>
      </c>
      <c r="HE243" s="4">
        <f>IF(GS243&lt;=PARAMETRELER!$D$6,0,HD243*0.00759)</f>
        <v>0</v>
      </c>
      <c r="HF243" s="20">
        <f t="shared" si="825"/>
        <v>17002.125</v>
      </c>
      <c r="HG243" s="21">
        <f t="shared" si="826"/>
        <v>4100.5124999999998</v>
      </c>
      <c r="HH243" s="21">
        <f t="shared" si="827"/>
        <v>400.05</v>
      </c>
      <c r="HI243" s="22">
        <f t="shared" si="828"/>
        <v>24503.0625</v>
      </c>
      <c r="HJ243" s="44">
        <f t="shared" si="829"/>
        <v>1000.125</v>
      </c>
      <c r="HK243" s="45">
        <f t="shared" si="830"/>
        <v>23502.9375</v>
      </c>
      <c r="HM243" s="3">
        <v>241</v>
      </c>
      <c r="HN243" s="3" t="str">
        <f t="shared" si="831"/>
        <v xml:space="preserve"> AD SOYAD 241</v>
      </c>
      <c r="HO243" s="4">
        <f t="shared" si="717"/>
        <v>20002.5</v>
      </c>
      <c r="HP243" s="4">
        <f>PARAMETRELER!$D$4</f>
        <v>150018.75</v>
      </c>
      <c r="HQ243" s="4">
        <f t="shared" si="718"/>
        <v>2800.3500000000004</v>
      </c>
      <c r="HR243" s="4">
        <f t="shared" si="719"/>
        <v>200.02500000000001</v>
      </c>
      <c r="HS243" s="4">
        <f t="shared" si="720"/>
        <v>17002.125</v>
      </c>
      <c r="HT243" s="4" cm="1">
        <f t="array" ref="HT243">SUMPRODUCT(--(SUM(G243,AC243,AY243,BU243,CQ243,DM243,EI243,FE243,GA243,GW243,HS243)&gt;PARAMETRELER!$D$21:$D$24), (SUM(G243,AC243,AY243,BU243,CQ243,DM243,EI243,FE243,GA243,GW243,HS243)-PARAMETRELER!$D$21:$D$24), {0.15;0.05;0.07;0.08})-SUM($H$2,H243,AD243,AZ243,BV243,CR243,DN243,EJ243,FF243,GB243,GX243)</f>
        <v>3400.4249999999993</v>
      </c>
      <c r="HU243" s="4">
        <f>PARAMETRELER!$D$18</f>
        <v>3400.4249999999993</v>
      </c>
      <c r="HV243" s="4">
        <f t="shared" si="721"/>
        <v>187023.375</v>
      </c>
      <c r="HW243" s="4">
        <f t="shared" si="722"/>
        <v>170021.25</v>
      </c>
      <c r="HX243" s="4">
        <f t="shared" si="723"/>
        <v>20002.5</v>
      </c>
      <c r="HY243" s="4">
        <f>PARAMETRELER!$D$6</f>
        <v>20002.5</v>
      </c>
      <c r="HZ243" s="4">
        <f t="shared" si="724"/>
        <v>0</v>
      </c>
      <c r="IA243" s="4">
        <f>IF(HO243&lt;=PARAMETRELER!$D$6,0,HZ243*0.00759)</f>
        <v>0</v>
      </c>
      <c r="IB243" s="20">
        <f t="shared" si="832"/>
        <v>17002.125</v>
      </c>
      <c r="IC243" s="21">
        <f t="shared" si="833"/>
        <v>4100.5124999999998</v>
      </c>
      <c r="ID243" s="21">
        <f t="shared" si="834"/>
        <v>400.05</v>
      </c>
      <c r="IE243" s="22">
        <f t="shared" si="835"/>
        <v>24503.0625</v>
      </c>
      <c r="IF243" s="44">
        <f t="shared" si="836"/>
        <v>1000.125</v>
      </c>
      <c r="IG243" s="45">
        <f t="shared" si="837"/>
        <v>23502.9375</v>
      </c>
      <c r="II243" s="3">
        <v>241</v>
      </c>
      <c r="IJ243" s="3" t="str">
        <f t="shared" si="838"/>
        <v xml:space="preserve"> AD SOYAD 241</v>
      </c>
      <c r="IK243" s="4">
        <f t="shared" si="725"/>
        <v>20002.5</v>
      </c>
      <c r="IL243" s="4">
        <f>PARAMETRELER!$D$4</f>
        <v>150018.75</v>
      </c>
      <c r="IM243" s="4">
        <f t="shared" si="726"/>
        <v>2800.3500000000004</v>
      </c>
      <c r="IN243" s="4">
        <f t="shared" si="727"/>
        <v>200.02500000000001</v>
      </c>
      <c r="IO243" s="4">
        <f t="shared" si="728"/>
        <v>17002.125</v>
      </c>
      <c r="IP243" s="4" cm="1">
        <f t="array" ref="IP243">SUMPRODUCT(--(SUM(G243,AC243,AY243,BU243,CQ243,DM243,EI243,FE243,GA243,GW243,HS243,IO243)&gt;PARAMETRELER!$D$21:$D$24), (SUM(G243,AC243,AY243,BU243,CQ243,DM243,EI243,FE243,GA243,GW243,HS243,IO243)-PARAMETRELER!$D$21:$D$24), {0.15;0.05;0.07;0.08})-SUM($H$2,H243,AD243,AZ243,BV243,CR243,DN243,EJ243,FF243,GB243,GX243,HT243)</f>
        <v>3400.4249999999993</v>
      </c>
      <c r="IQ243" s="4">
        <f>PARAMETRELER!$D$19</f>
        <v>3400.4249999999993</v>
      </c>
      <c r="IR243" s="4">
        <f t="shared" si="729"/>
        <v>204025.5</v>
      </c>
      <c r="IS243" s="4">
        <f t="shared" si="730"/>
        <v>187023.375</v>
      </c>
      <c r="IT243" s="4">
        <f t="shared" si="731"/>
        <v>20002.5</v>
      </c>
      <c r="IU243" s="4">
        <f>PARAMETRELER!$D$6</f>
        <v>20002.5</v>
      </c>
      <c r="IV243" s="4">
        <f t="shared" si="732"/>
        <v>0</v>
      </c>
      <c r="IW243" s="4">
        <f>IF(IK243&lt;=PARAMETRELER!$D$6,0,IV243*0.00759)</f>
        <v>0</v>
      </c>
      <c r="IX243" s="20">
        <f t="shared" si="839"/>
        <v>17002.125</v>
      </c>
      <c r="IY243" s="21">
        <f t="shared" si="840"/>
        <v>4100.5124999999998</v>
      </c>
      <c r="IZ243" s="21">
        <f t="shared" si="841"/>
        <v>400.05</v>
      </c>
      <c r="JA243" s="22">
        <f t="shared" si="842"/>
        <v>24503.0625</v>
      </c>
      <c r="JB243" s="44">
        <f t="shared" si="843"/>
        <v>1000.125</v>
      </c>
      <c r="JC243" s="45">
        <f t="shared" si="844"/>
        <v>23502.9375</v>
      </c>
    </row>
    <row r="244" spans="1:263" ht="15.6" x14ac:dyDescent="0.3">
      <c r="A244" s="2">
        <v>242</v>
      </c>
      <c r="B244" s="2" t="str">
        <f>'YILLIK MALİYET RAPORU'!B244</f>
        <v xml:space="preserve"> AD SOYAD 242</v>
      </c>
      <c r="C244" s="7">
        <f>'YILLIK MALİYET RAPORU'!C244</f>
        <v>20002.5</v>
      </c>
      <c r="D244" s="11">
        <f>PARAMETRELER!$D$4</f>
        <v>150018.75</v>
      </c>
      <c r="E244" s="7">
        <f t="shared" si="668"/>
        <v>2800.3500000000004</v>
      </c>
      <c r="F244" s="7">
        <f t="shared" si="669"/>
        <v>200.02500000000001</v>
      </c>
      <c r="G244" s="7">
        <f t="shared" si="670"/>
        <v>17002.125</v>
      </c>
      <c r="H244" s="7" cm="1">
        <f t="array" ref="H244">SUMPRODUCT(--(SUM(G244:G244)&gt;PARAMETRELER!$D$21:$D$24), (SUM(G244:G244)-PARAMETRELER!$D$21:$D$24), {0.15;0.05;0.07;0.08})-SUM($H$2:$H$2)</f>
        <v>2550.3187499999999</v>
      </c>
      <c r="I244" s="7">
        <f>PARAMETRELER!$D$8</f>
        <v>2550.3187499999999</v>
      </c>
      <c r="J244" s="7">
        <f t="shared" si="733"/>
        <v>17002.125</v>
      </c>
      <c r="K244" s="7">
        <v>0</v>
      </c>
      <c r="L244" s="7">
        <f t="shared" si="671"/>
        <v>20002.5</v>
      </c>
      <c r="M244" s="5">
        <f>PARAMETRELER!$D$6</f>
        <v>20002.5</v>
      </c>
      <c r="N244" s="7">
        <f t="shared" si="679"/>
        <v>0</v>
      </c>
      <c r="O244" s="7">
        <f>IF(C244&lt;=PARAMETRELER!$D$6,0,N244*0.00759)</f>
        <v>0</v>
      </c>
      <c r="P244" s="20">
        <f t="shared" si="672"/>
        <v>17002.125</v>
      </c>
      <c r="Q244" s="21">
        <f t="shared" si="673"/>
        <v>4100.5124999999998</v>
      </c>
      <c r="R244" s="21">
        <f t="shared" si="674"/>
        <v>400.05</v>
      </c>
      <c r="S244" s="20">
        <f t="shared" si="675"/>
        <v>24503.0625</v>
      </c>
      <c r="T244" s="44">
        <f t="shared" si="676"/>
        <v>1000.125</v>
      </c>
      <c r="U244" s="45">
        <f t="shared" si="734"/>
        <v>23502.9375</v>
      </c>
      <c r="W244" s="2">
        <v>242</v>
      </c>
      <c r="X244" s="2" t="str">
        <f t="shared" si="677"/>
        <v xml:space="preserve"> AD SOYAD 242</v>
      </c>
      <c r="Y244" s="7">
        <f t="shared" si="678"/>
        <v>20002.5</v>
      </c>
      <c r="Z244" s="11">
        <f>PARAMETRELER!$D$4</f>
        <v>150018.75</v>
      </c>
      <c r="AA244" s="7">
        <f t="shared" si="735"/>
        <v>2800.3500000000004</v>
      </c>
      <c r="AB244" s="7">
        <f t="shared" si="736"/>
        <v>200.02500000000001</v>
      </c>
      <c r="AC244" s="7">
        <f t="shared" si="737"/>
        <v>17002.125</v>
      </c>
      <c r="AD244" s="7" cm="1">
        <f t="array" ref="AD244">SUMPRODUCT(--(SUM(G244,AC244)&gt;PARAMETRELER!$D$21:$D$24), (SUM(G244,AC244)-PARAMETRELER!$D$21:$D$24), {0.15;0.05;0.07;0.08})-SUM($H$2,H244)</f>
        <v>2550.3187499999999</v>
      </c>
      <c r="AE244" s="7">
        <f>PARAMETRELER!$D$9</f>
        <v>2550.3187499999999</v>
      </c>
      <c r="AF244" s="7">
        <f t="shared" si="738"/>
        <v>34004.25</v>
      </c>
      <c r="AG244" s="7">
        <f t="shared" si="739"/>
        <v>17002.125</v>
      </c>
      <c r="AH244" s="7">
        <f t="shared" si="740"/>
        <v>20002.5</v>
      </c>
      <c r="AI244" s="5">
        <f>PARAMETRELER!$D$6</f>
        <v>20002.5</v>
      </c>
      <c r="AJ244" s="7">
        <f t="shared" si="680"/>
        <v>0</v>
      </c>
      <c r="AK244" s="7">
        <f>IF(Y244&lt;=PARAMETRELER!$D$6,0,AJ244*0.00759)</f>
        <v>0</v>
      </c>
      <c r="AL244" s="20">
        <f t="shared" si="741"/>
        <v>17002.125</v>
      </c>
      <c r="AM244" s="21">
        <f t="shared" si="742"/>
        <v>4100.5124999999998</v>
      </c>
      <c r="AN244" s="21">
        <f t="shared" si="743"/>
        <v>400.05</v>
      </c>
      <c r="AO244" s="20">
        <f t="shared" si="744"/>
        <v>24503.0625</v>
      </c>
      <c r="AP244" s="44">
        <f t="shared" si="745"/>
        <v>1000.125</v>
      </c>
      <c r="AQ244" s="45">
        <f t="shared" si="746"/>
        <v>23502.9375</v>
      </c>
      <c r="AS244" s="2">
        <v>242</v>
      </c>
      <c r="AT244" s="2" t="str">
        <f t="shared" si="747"/>
        <v xml:space="preserve"> AD SOYAD 242</v>
      </c>
      <c r="AU244" s="7">
        <f t="shared" si="748"/>
        <v>20002.5</v>
      </c>
      <c r="AV244" s="11">
        <f>PARAMETRELER!$D$4</f>
        <v>150018.75</v>
      </c>
      <c r="AW244" s="7">
        <f t="shared" si="749"/>
        <v>2800.3500000000004</v>
      </c>
      <c r="AX244" s="7">
        <f t="shared" si="750"/>
        <v>200.02500000000001</v>
      </c>
      <c r="AY244" s="7">
        <f t="shared" si="751"/>
        <v>17002.125</v>
      </c>
      <c r="AZ244" s="7" cm="1">
        <f t="array" ref="AZ244">SUMPRODUCT(--(SUM(G244,AC244,AY244)&gt;PARAMETRELER!$D$21:$D$24), (SUM(G244,AC244,AY244)-PARAMETRELER!$D$21:$D$24), {0.15;0.05;0.07;0.08})-SUM($H$2,H244,AD244)</f>
        <v>2550.3187499999995</v>
      </c>
      <c r="BA244" s="7">
        <f>PARAMETRELER!$D$10</f>
        <v>2550.3187499999995</v>
      </c>
      <c r="BB244" s="7">
        <f t="shared" si="752"/>
        <v>51006.375</v>
      </c>
      <c r="BC244" s="7">
        <f t="shared" si="753"/>
        <v>34004.25</v>
      </c>
      <c r="BD244" s="7">
        <f t="shared" si="754"/>
        <v>20002.5</v>
      </c>
      <c r="BE244" s="5">
        <f>PARAMETRELER!$D$6</f>
        <v>20002.5</v>
      </c>
      <c r="BF244" s="7">
        <f t="shared" si="681"/>
        <v>0</v>
      </c>
      <c r="BG244" s="7">
        <f>IF(AU244&lt;=PARAMETRELER!$D$6,0,BF244*0.00759)</f>
        <v>0</v>
      </c>
      <c r="BH244" s="20">
        <f t="shared" si="755"/>
        <v>17002.125</v>
      </c>
      <c r="BI244" s="21">
        <f t="shared" si="756"/>
        <v>4100.5124999999998</v>
      </c>
      <c r="BJ244" s="21">
        <f t="shared" si="757"/>
        <v>400.05</v>
      </c>
      <c r="BK244" s="20">
        <f t="shared" si="758"/>
        <v>24503.0625</v>
      </c>
      <c r="BL244" s="44">
        <f t="shared" si="759"/>
        <v>1000.125</v>
      </c>
      <c r="BM244" s="45">
        <f t="shared" si="760"/>
        <v>23502.9375</v>
      </c>
      <c r="BO244" s="2">
        <v>242</v>
      </c>
      <c r="BP244" s="2" t="str">
        <f t="shared" si="761"/>
        <v xml:space="preserve"> AD SOYAD 242</v>
      </c>
      <c r="BQ244" s="7">
        <f t="shared" si="762"/>
        <v>20002.5</v>
      </c>
      <c r="BR244" s="11">
        <f>PARAMETRELER!$D$4</f>
        <v>150018.75</v>
      </c>
      <c r="BS244" s="7">
        <f t="shared" si="763"/>
        <v>2800.3500000000004</v>
      </c>
      <c r="BT244" s="7">
        <f t="shared" si="764"/>
        <v>200.02500000000001</v>
      </c>
      <c r="BU244" s="7">
        <f t="shared" si="765"/>
        <v>17002.125</v>
      </c>
      <c r="BV244" s="7" cm="1">
        <f t="array" ref="BV244">SUMPRODUCT(--(SUM(G244,AC244,AY244,BU244)&gt;PARAMETRELER!$D$21:$D$24), (SUM(G244,AC244,AY244,BU244)-PARAMETRELER!$D$21:$D$24), {0.15;0.05;0.07;0.08})-SUM($H$2,H244,AD244,AZ244)</f>
        <v>2550.3187500000004</v>
      </c>
      <c r="BW244" s="7">
        <f>PARAMETRELER!$D$11</f>
        <v>2550.3187500000004</v>
      </c>
      <c r="BX244" s="7">
        <f t="shared" si="766"/>
        <v>68008.5</v>
      </c>
      <c r="BY244" s="7">
        <f t="shared" si="767"/>
        <v>51006.375</v>
      </c>
      <c r="BZ244" s="7">
        <f t="shared" si="768"/>
        <v>20002.5</v>
      </c>
      <c r="CA244" s="5">
        <f>PARAMETRELER!$D$6</f>
        <v>20002.5</v>
      </c>
      <c r="CB244" s="7">
        <f t="shared" si="682"/>
        <v>0</v>
      </c>
      <c r="CC244" s="7">
        <f>IF(BQ244&lt;=PARAMETRELER!$D$6,0,CB244*0.00759)</f>
        <v>0</v>
      </c>
      <c r="CD244" s="20">
        <f t="shared" si="769"/>
        <v>17002.125</v>
      </c>
      <c r="CE244" s="21">
        <f t="shared" si="770"/>
        <v>4100.5124999999998</v>
      </c>
      <c r="CF244" s="21">
        <f t="shared" si="771"/>
        <v>400.05</v>
      </c>
      <c r="CG244" s="20">
        <f t="shared" si="772"/>
        <v>24503.0625</v>
      </c>
      <c r="CH244" s="44">
        <f t="shared" si="773"/>
        <v>1000.125</v>
      </c>
      <c r="CI244" s="45">
        <f t="shared" si="774"/>
        <v>23502.9375</v>
      </c>
      <c r="CK244" s="2">
        <v>242</v>
      </c>
      <c r="CL244" s="2" t="str">
        <f t="shared" si="775"/>
        <v xml:space="preserve"> AD SOYAD 242</v>
      </c>
      <c r="CM244" s="7">
        <f t="shared" si="776"/>
        <v>20002.5</v>
      </c>
      <c r="CN244" s="11">
        <f>PARAMETRELER!$D$4</f>
        <v>150018.75</v>
      </c>
      <c r="CO244" s="7">
        <f t="shared" si="777"/>
        <v>2800.3500000000004</v>
      </c>
      <c r="CP244" s="7">
        <f t="shared" si="778"/>
        <v>200.02500000000001</v>
      </c>
      <c r="CQ244" s="7">
        <f t="shared" si="779"/>
        <v>17002.125</v>
      </c>
      <c r="CR244" s="7" cm="1">
        <f t="array" ref="CR244">SUMPRODUCT(--(SUM(G244,AC244,AY244,BU244,CQ244)&gt;PARAMETRELER!$D$21:$D$24), (SUM(G244,AC244,AY244,BU244,CQ244)-PARAMETRELER!$D$21:$D$24), {0.15;0.05;0.07;0.08})-SUM($H$2,H244,AD244,AZ244,BV244)</f>
        <v>2550.3187500000004</v>
      </c>
      <c r="CS244" s="7">
        <f>PARAMETRELER!$D$12</f>
        <v>2550.3187500000004</v>
      </c>
      <c r="CT244" s="7">
        <f t="shared" si="780"/>
        <v>85010.625</v>
      </c>
      <c r="CU244" s="7">
        <f t="shared" si="781"/>
        <v>68008.5</v>
      </c>
      <c r="CV244" s="7">
        <f t="shared" si="782"/>
        <v>20002.5</v>
      </c>
      <c r="CW244" s="5">
        <f>PARAMETRELER!$D$6</f>
        <v>20002.5</v>
      </c>
      <c r="CX244" s="7">
        <f t="shared" si="683"/>
        <v>0</v>
      </c>
      <c r="CY244" s="7">
        <f>IF(CM244&lt;=PARAMETRELER!$D$6,0,CX244*0.00759)</f>
        <v>0</v>
      </c>
      <c r="CZ244" s="20">
        <f t="shared" si="783"/>
        <v>17002.125</v>
      </c>
      <c r="DA244" s="21">
        <f t="shared" si="784"/>
        <v>4100.5124999999998</v>
      </c>
      <c r="DB244" s="21">
        <f t="shared" si="785"/>
        <v>400.05</v>
      </c>
      <c r="DC244" s="20">
        <f t="shared" si="786"/>
        <v>24503.0625</v>
      </c>
      <c r="DD244" s="44">
        <f t="shared" si="787"/>
        <v>1000.125</v>
      </c>
      <c r="DE244" s="45">
        <f t="shared" si="788"/>
        <v>23502.9375</v>
      </c>
      <c r="DG244" s="2">
        <v>242</v>
      </c>
      <c r="DH244" s="2" t="str">
        <f t="shared" si="789"/>
        <v xml:space="preserve"> AD SOYAD 242</v>
      </c>
      <c r="DI244" s="7">
        <f t="shared" si="790"/>
        <v>20002.5</v>
      </c>
      <c r="DJ244" s="11">
        <f>PARAMETRELER!$D$4</f>
        <v>150018.75</v>
      </c>
      <c r="DK244" s="7">
        <f t="shared" si="791"/>
        <v>2800.3500000000004</v>
      </c>
      <c r="DL244" s="7">
        <f t="shared" si="792"/>
        <v>200.02500000000001</v>
      </c>
      <c r="DM244" s="7">
        <f t="shared" si="793"/>
        <v>17002.125</v>
      </c>
      <c r="DN244" s="7" cm="1">
        <f t="array" ref="DN244">SUMPRODUCT(--(SUM(G244,AC244,AY244,BU244,CQ244,DM244)&gt;PARAMETRELER!$D$21:$D$24), (SUM(G244,AC244,AY244,BU244,CQ244,DM244)-PARAMETRELER!$D$21:$D$24), {0.15;0.05;0.07;0.08})-SUM($H$2,H244,AD244,AZ244,BV244,CR244)</f>
        <v>2550.3187499999985</v>
      </c>
      <c r="DO244" s="7">
        <f>PARAMETRELER!$D$13</f>
        <v>2550.3187499999985</v>
      </c>
      <c r="DP244" s="7">
        <f t="shared" si="794"/>
        <v>102012.75</v>
      </c>
      <c r="DQ244" s="7">
        <f t="shared" si="795"/>
        <v>85010.625</v>
      </c>
      <c r="DR244" s="7">
        <f t="shared" si="796"/>
        <v>20002.5</v>
      </c>
      <c r="DS244" s="5">
        <f>PARAMETRELER!$D$6</f>
        <v>20002.5</v>
      </c>
      <c r="DT244" s="7">
        <f t="shared" si="684"/>
        <v>0</v>
      </c>
      <c r="DU244" s="7">
        <f>IF(DI244&lt;=PARAMETRELER!$D$6,0,DT244*0.00759)</f>
        <v>0</v>
      </c>
      <c r="DV244" s="20">
        <f t="shared" si="797"/>
        <v>17002.125</v>
      </c>
      <c r="DW244" s="21">
        <f t="shared" si="798"/>
        <v>4100.5124999999998</v>
      </c>
      <c r="DX244" s="21">
        <f t="shared" si="799"/>
        <v>400.05</v>
      </c>
      <c r="DY244" s="20">
        <f t="shared" si="800"/>
        <v>24503.0625</v>
      </c>
      <c r="DZ244" s="44">
        <f t="shared" si="801"/>
        <v>1000.125</v>
      </c>
      <c r="EA244" s="45">
        <f t="shared" si="802"/>
        <v>23502.9375</v>
      </c>
      <c r="EC244" s="2">
        <v>242</v>
      </c>
      <c r="ED244" s="2" t="str">
        <f t="shared" si="803"/>
        <v xml:space="preserve"> AD SOYAD 242</v>
      </c>
      <c r="EE244" s="7">
        <f t="shared" si="685"/>
        <v>20002.5</v>
      </c>
      <c r="EF244" s="11">
        <f>PARAMETRELER!$D$4</f>
        <v>150018.75</v>
      </c>
      <c r="EG244" s="7">
        <f t="shared" si="686"/>
        <v>2800.3500000000004</v>
      </c>
      <c r="EH244" s="7">
        <f t="shared" si="687"/>
        <v>200.02500000000001</v>
      </c>
      <c r="EI244" s="7">
        <f t="shared" si="688"/>
        <v>17002.125</v>
      </c>
      <c r="EJ244" s="7" cm="1">
        <f t="array" ref="EJ244">SUMPRODUCT(--(SUM(G244,AC244,AY244,BU244,CQ244,DM244,EI244)&gt;PARAMETRELER!$D$21:$D$24), (SUM(G244,AC244,AY244,BU244,CQ244,DM244,EI244)-PARAMETRELER!$D$21:$D$24), {0.15;0.05;0.07;0.08})-SUM($H$2,H244,AD244,AZ244,BV244,CR244,DN244)</f>
        <v>3001.0625000000036</v>
      </c>
      <c r="EK244" s="7">
        <f>PARAMETRELER!$D$14</f>
        <v>3001.0625000000036</v>
      </c>
      <c r="EL244" s="7">
        <f t="shared" si="689"/>
        <v>119014.875</v>
      </c>
      <c r="EM244" s="7">
        <f t="shared" si="690"/>
        <v>102012.75</v>
      </c>
      <c r="EN244" s="7">
        <f t="shared" si="691"/>
        <v>20002.5</v>
      </c>
      <c r="EO244" s="5">
        <f>PARAMETRELER!$D$6</f>
        <v>20002.5</v>
      </c>
      <c r="EP244" s="7">
        <f t="shared" si="692"/>
        <v>0</v>
      </c>
      <c r="EQ244" s="7">
        <f>IF(EE244&lt;=PARAMETRELER!$D$6,0,EP244*0.00759)</f>
        <v>0</v>
      </c>
      <c r="ER244" s="20">
        <f t="shared" si="804"/>
        <v>17002.125</v>
      </c>
      <c r="ES244" s="21">
        <f t="shared" si="805"/>
        <v>4100.5124999999998</v>
      </c>
      <c r="ET244" s="21">
        <f t="shared" si="806"/>
        <v>400.05</v>
      </c>
      <c r="EU244" s="20">
        <f t="shared" si="807"/>
        <v>24503.0625</v>
      </c>
      <c r="EV244" s="44">
        <f t="shared" si="808"/>
        <v>1000.125</v>
      </c>
      <c r="EW244" s="45">
        <f t="shared" si="809"/>
        <v>23502.9375</v>
      </c>
      <c r="EY244" s="2">
        <v>242</v>
      </c>
      <c r="EZ244" s="2" t="str">
        <f t="shared" si="810"/>
        <v xml:space="preserve"> AD SOYAD 242</v>
      </c>
      <c r="FA244" s="7">
        <f t="shared" si="693"/>
        <v>20002.5</v>
      </c>
      <c r="FB244" s="11">
        <f>PARAMETRELER!$D$4</f>
        <v>150018.75</v>
      </c>
      <c r="FC244" s="7">
        <f t="shared" si="694"/>
        <v>2800.3500000000004</v>
      </c>
      <c r="FD244" s="7">
        <f t="shared" si="695"/>
        <v>200.02500000000001</v>
      </c>
      <c r="FE244" s="7">
        <f t="shared" si="696"/>
        <v>17002.125</v>
      </c>
      <c r="FF244" s="7" cm="1">
        <f t="array" ref="FF244">SUMPRODUCT(--(SUM(G244,AC244,AY244,BU244,CQ244,DM244,EI244,FE244)&gt;PARAMETRELER!$D$21:$D$24), (SUM(G244,AC244,AY244,BU244,CQ244,DM244,EI244,FE244)-PARAMETRELER!$D$21:$D$24), {0.15;0.05;0.07;0.08})-SUM($H$2,H244,AD244,AZ244,BV244,CR244,DN244,EJ244)</f>
        <v>3400.4249999999956</v>
      </c>
      <c r="FG244" s="7">
        <f>PARAMETRELER!$D$15</f>
        <v>3400.4249999999956</v>
      </c>
      <c r="FH244" s="7">
        <f t="shared" si="697"/>
        <v>136017</v>
      </c>
      <c r="FI244" s="7">
        <f t="shared" si="698"/>
        <v>119014.875</v>
      </c>
      <c r="FJ244" s="7">
        <f t="shared" si="699"/>
        <v>20002.5</v>
      </c>
      <c r="FK244" s="5">
        <f>PARAMETRELER!$D$6</f>
        <v>20002.5</v>
      </c>
      <c r="FL244" s="7">
        <f t="shared" si="700"/>
        <v>0</v>
      </c>
      <c r="FM244" s="7">
        <f>IF(FA244&lt;=PARAMETRELER!$D$6,0,FL244*0.00759)</f>
        <v>0</v>
      </c>
      <c r="FN244" s="20">
        <f t="shared" si="811"/>
        <v>17002.125</v>
      </c>
      <c r="FO244" s="21">
        <f t="shared" si="812"/>
        <v>4100.5124999999998</v>
      </c>
      <c r="FP244" s="21">
        <f t="shared" si="813"/>
        <v>400.05</v>
      </c>
      <c r="FQ244" s="20">
        <f t="shared" si="814"/>
        <v>24503.0625</v>
      </c>
      <c r="FR244" s="44">
        <f t="shared" si="815"/>
        <v>1000.125</v>
      </c>
      <c r="FS244" s="45">
        <f t="shared" si="816"/>
        <v>23502.9375</v>
      </c>
      <c r="FU244" s="2">
        <v>242</v>
      </c>
      <c r="FV244" s="2" t="str">
        <f t="shared" si="817"/>
        <v xml:space="preserve"> AD SOYAD 242</v>
      </c>
      <c r="FW244" s="7">
        <f t="shared" si="701"/>
        <v>20002.5</v>
      </c>
      <c r="FX244" s="11">
        <f>PARAMETRELER!$D$4</f>
        <v>150018.75</v>
      </c>
      <c r="FY244" s="7">
        <f t="shared" si="702"/>
        <v>2800.3500000000004</v>
      </c>
      <c r="FZ244" s="7">
        <f t="shared" si="703"/>
        <v>200.02500000000001</v>
      </c>
      <c r="GA244" s="7">
        <f t="shared" si="704"/>
        <v>17002.125</v>
      </c>
      <c r="GB244" s="7" cm="1">
        <f t="array" ref="GB244">SUMPRODUCT(--(SUM(G244,AC244,AY244,BU244,CQ244,DM244,EI244,FE244,GA244)&gt;PARAMETRELER!$D$21:$D$24), (SUM(G244,AC244,AY244,BU244,CQ244,DM244,EI244,FE244,GA244)-PARAMETRELER!$D$21:$D$24), {0.15;0.05;0.07;0.08})-SUM($H$2,H244,AD244,AZ244,BV244,CR244,DN244,EJ244,FF244)</f>
        <v>3400.4249999999993</v>
      </c>
      <c r="GC244" s="7">
        <f>PARAMETRELER!$D$16</f>
        <v>3400.4249999999993</v>
      </c>
      <c r="GD244" s="7">
        <f t="shared" si="705"/>
        <v>153019.125</v>
      </c>
      <c r="GE244" s="7">
        <f t="shared" si="706"/>
        <v>136017</v>
      </c>
      <c r="GF244" s="7">
        <f t="shared" si="707"/>
        <v>20002.5</v>
      </c>
      <c r="GG244" s="5">
        <f>PARAMETRELER!$D$6</f>
        <v>20002.5</v>
      </c>
      <c r="GH244" s="7">
        <f t="shared" si="708"/>
        <v>0</v>
      </c>
      <c r="GI244" s="7">
        <f>IF(FW244&lt;=PARAMETRELER!$D$6,0,GH244*0.00759)</f>
        <v>0</v>
      </c>
      <c r="GJ244" s="20">
        <f t="shared" si="818"/>
        <v>17002.125</v>
      </c>
      <c r="GK244" s="21">
        <f t="shared" si="819"/>
        <v>4100.5124999999998</v>
      </c>
      <c r="GL244" s="21">
        <f t="shared" si="820"/>
        <v>400.05</v>
      </c>
      <c r="GM244" s="20">
        <f t="shared" si="821"/>
        <v>24503.0625</v>
      </c>
      <c r="GN244" s="44">
        <f t="shared" si="822"/>
        <v>1000.125</v>
      </c>
      <c r="GO244" s="45">
        <f t="shared" si="823"/>
        <v>23502.9375</v>
      </c>
      <c r="GQ244" s="2">
        <v>242</v>
      </c>
      <c r="GR244" s="2" t="str">
        <f t="shared" si="824"/>
        <v xml:space="preserve"> AD SOYAD 242</v>
      </c>
      <c r="GS244" s="7">
        <f t="shared" si="709"/>
        <v>20002.5</v>
      </c>
      <c r="GT244" s="11">
        <f>PARAMETRELER!$D$4</f>
        <v>150018.75</v>
      </c>
      <c r="GU244" s="7">
        <f t="shared" si="710"/>
        <v>2800.3500000000004</v>
      </c>
      <c r="GV244" s="7">
        <f t="shared" si="711"/>
        <v>200.02500000000001</v>
      </c>
      <c r="GW244" s="7">
        <f t="shared" si="712"/>
        <v>17002.125</v>
      </c>
      <c r="GX244" s="7" cm="1">
        <f t="array" ref="GX244">SUMPRODUCT(--(SUM(G244,AC244,AY244,BU244,CQ244,DM244,EI244,FE244,GA244,GW244)&gt;PARAMETRELER!$D$21:$D$24), (SUM(G244,AC244,AY244,BU244,CQ244,DM244,EI244,FE244,GA244,GW244)-PARAMETRELER!$D$21:$D$24), {0.15;0.05;0.07;0.08})-SUM($H$2,H244,AD244,AZ244,BV244,CR244,DN244,EJ244,FF244,GB244)</f>
        <v>3400.4250000000029</v>
      </c>
      <c r="GY244" s="7">
        <f>PARAMETRELER!$D$17</f>
        <v>3400.4250000000029</v>
      </c>
      <c r="GZ244" s="7">
        <f t="shared" si="713"/>
        <v>170021.25</v>
      </c>
      <c r="HA244" s="7">
        <f t="shared" si="714"/>
        <v>153019.125</v>
      </c>
      <c r="HB244" s="7">
        <f t="shared" si="715"/>
        <v>20002.5</v>
      </c>
      <c r="HC244" s="5">
        <f>PARAMETRELER!$D$6</f>
        <v>20002.5</v>
      </c>
      <c r="HD244" s="7">
        <f t="shared" si="716"/>
        <v>0</v>
      </c>
      <c r="HE244" s="7">
        <f>IF(GS244&lt;=PARAMETRELER!$D$6,0,HD244*0.00759)</f>
        <v>0</v>
      </c>
      <c r="HF244" s="20">
        <f t="shared" si="825"/>
        <v>17002.125</v>
      </c>
      <c r="HG244" s="21">
        <f t="shared" si="826"/>
        <v>4100.5124999999998</v>
      </c>
      <c r="HH244" s="21">
        <f t="shared" si="827"/>
        <v>400.05</v>
      </c>
      <c r="HI244" s="20">
        <f t="shared" si="828"/>
        <v>24503.0625</v>
      </c>
      <c r="HJ244" s="44">
        <f t="shared" si="829"/>
        <v>1000.125</v>
      </c>
      <c r="HK244" s="45">
        <f t="shared" si="830"/>
        <v>23502.9375</v>
      </c>
      <c r="HM244" s="2">
        <v>242</v>
      </c>
      <c r="HN244" s="2" t="str">
        <f t="shared" si="831"/>
        <v xml:space="preserve"> AD SOYAD 242</v>
      </c>
      <c r="HO244" s="7">
        <f t="shared" si="717"/>
        <v>20002.5</v>
      </c>
      <c r="HP244" s="11">
        <f>PARAMETRELER!$D$4</f>
        <v>150018.75</v>
      </c>
      <c r="HQ244" s="7">
        <f t="shared" si="718"/>
        <v>2800.3500000000004</v>
      </c>
      <c r="HR244" s="7">
        <f t="shared" si="719"/>
        <v>200.02500000000001</v>
      </c>
      <c r="HS244" s="7">
        <f t="shared" si="720"/>
        <v>17002.125</v>
      </c>
      <c r="HT244" s="7" cm="1">
        <f t="array" ref="HT244">SUMPRODUCT(--(SUM(G244,AC244,AY244,BU244,CQ244,DM244,EI244,FE244,GA244,GW244,HS244)&gt;PARAMETRELER!$D$21:$D$24), (SUM(G244,AC244,AY244,BU244,CQ244,DM244,EI244,FE244,GA244,GW244,HS244)-PARAMETRELER!$D$21:$D$24), {0.15;0.05;0.07;0.08})-SUM($H$2,H244,AD244,AZ244,BV244,CR244,DN244,EJ244,FF244,GB244,GX244)</f>
        <v>3400.4249999999993</v>
      </c>
      <c r="HU244" s="7">
        <f>PARAMETRELER!$D$18</f>
        <v>3400.4249999999993</v>
      </c>
      <c r="HV244" s="7">
        <f t="shared" si="721"/>
        <v>187023.375</v>
      </c>
      <c r="HW244" s="7">
        <f t="shared" si="722"/>
        <v>170021.25</v>
      </c>
      <c r="HX244" s="7">
        <f t="shared" si="723"/>
        <v>20002.5</v>
      </c>
      <c r="HY244" s="5">
        <f>PARAMETRELER!$D$6</f>
        <v>20002.5</v>
      </c>
      <c r="HZ244" s="7">
        <f t="shared" si="724"/>
        <v>0</v>
      </c>
      <c r="IA244" s="7">
        <f>IF(HO244&lt;=PARAMETRELER!$D$6,0,HZ244*0.00759)</f>
        <v>0</v>
      </c>
      <c r="IB244" s="20">
        <f t="shared" si="832"/>
        <v>17002.125</v>
      </c>
      <c r="IC244" s="21">
        <f t="shared" si="833"/>
        <v>4100.5124999999998</v>
      </c>
      <c r="ID244" s="21">
        <f t="shared" si="834"/>
        <v>400.05</v>
      </c>
      <c r="IE244" s="20">
        <f t="shared" si="835"/>
        <v>24503.0625</v>
      </c>
      <c r="IF244" s="44">
        <f t="shared" si="836"/>
        <v>1000.125</v>
      </c>
      <c r="IG244" s="45">
        <f t="shared" si="837"/>
        <v>23502.9375</v>
      </c>
      <c r="II244" s="2">
        <v>242</v>
      </c>
      <c r="IJ244" s="2" t="str">
        <f t="shared" si="838"/>
        <v xml:space="preserve"> AD SOYAD 242</v>
      </c>
      <c r="IK244" s="7">
        <f t="shared" si="725"/>
        <v>20002.5</v>
      </c>
      <c r="IL244" s="11">
        <f>PARAMETRELER!$D$4</f>
        <v>150018.75</v>
      </c>
      <c r="IM244" s="7">
        <f t="shared" si="726"/>
        <v>2800.3500000000004</v>
      </c>
      <c r="IN244" s="7">
        <f t="shared" si="727"/>
        <v>200.02500000000001</v>
      </c>
      <c r="IO244" s="7">
        <f t="shared" si="728"/>
        <v>17002.125</v>
      </c>
      <c r="IP244" s="7" cm="1">
        <f t="array" ref="IP244">SUMPRODUCT(--(SUM(G244,AC244,AY244,BU244,CQ244,DM244,EI244,FE244,GA244,GW244,HS244,IO244)&gt;PARAMETRELER!$D$21:$D$24), (SUM(G244,AC244,AY244,BU244,CQ244,DM244,EI244,FE244,GA244,GW244,HS244,IO244)-PARAMETRELER!$D$21:$D$24), {0.15;0.05;0.07;0.08})-SUM($H$2,H244,AD244,AZ244,BV244,CR244,DN244,EJ244,FF244,GB244,GX244,HT244)</f>
        <v>3400.4249999999993</v>
      </c>
      <c r="IQ244" s="7">
        <f>PARAMETRELER!$D$19</f>
        <v>3400.4249999999993</v>
      </c>
      <c r="IR244" s="7">
        <f t="shared" si="729"/>
        <v>204025.5</v>
      </c>
      <c r="IS244" s="7">
        <f t="shared" si="730"/>
        <v>187023.375</v>
      </c>
      <c r="IT244" s="7">
        <f t="shared" si="731"/>
        <v>20002.5</v>
      </c>
      <c r="IU244" s="5">
        <f>PARAMETRELER!$D$6</f>
        <v>20002.5</v>
      </c>
      <c r="IV244" s="7">
        <f t="shared" si="732"/>
        <v>0</v>
      </c>
      <c r="IW244" s="7">
        <f>IF(IK244&lt;=PARAMETRELER!$D$6,0,IV244*0.00759)</f>
        <v>0</v>
      </c>
      <c r="IX244" s="20">
        <f t="shared" si="839"/>
        <v>17002.125</v>
      </c>
      <c r="IY244" s="21">
        <f t="shared" si="840"/>
        <v>4100.5124999999998</v>
      </c>
      <c r="IZ244" s="21">
        <f t="shared" si="841"/>
        <v>400.05</v>
      </c>
      <c r="JA244" s="20">
        <f t="shared" si="842"/>
        <v>24503.0625</v>
      </c>
      <c r="JB244" s="44">
        <f t="shared" si="843"/>
        <v>1000.125</v>
      </c>
      <c r="JC244" s="45">
        <f t="shared" si="844"/>
        <v>23502.9375</v>
      </c>
    </row>
    <row r="245" spans="1:263" ht="15.6" x14ac:dyDescent="0.3">
      <c r="A245" s="3">
        <v>243</v>
      </c>
      <c r="B245" s="3" t="str">
        <f>'YILLIK MALİYET RAPORU'!B245</f>
        <v xml:space="preserve"> AD SOYAD 243</v>
      </c>
      <c r="C245" s="4">
        <f>'YILLIK MALİYET RAPORU'!C245</f>
        <v>20002.5</v>
      </c>
      <c r="D245" s="4">
        <f>PARAMETRELER!$D$4</f>
        <v>150018.75</v>
      </c>
      <c r="E245" s="4">
        <f t="shared" si="668"/>
        <v>2800.3500000000004</v>
      </c>
      <c r="F245" s="4">
        <f t="shared" si="669"/>
        <v>200.02500000000001</v>
      </c>
      <c r="G245" s="4">
        <f t="shared" si="670"/>
        <v>17002.125</v>
      </c>
      <c r="H245" s="4" cm="1">
        <f t="array" ref="H245">SUMPRODUCT(--(SUM(G245:G245)&gt;PARAMETRELER!$D$21:$D$24), (SUM(G245:G245)-PARAMETRELER!$D$21:$D$24), {0.15;0.05;0.07;0.08})-SUM($H$2:$H$2)</f>
        <v>2550.3187499999999</v>
      </c>
      <c r="I245" s="4">
        <f>PARAMETRELER!$D$8</f>
        <v>2550.3187499999999</v>
      </c>
      <c r="J245" s="4">
        <f t="shared" si="733"/>
        <v>17002.125</v>
      </c>
      <c r="K245" s="4">
        <v>0</v>
      </c>
      <c r="L245" s="4">
        <f t="shared" si="671"/>
        <v>20002.5</v>
      </c>
      <c r="M245" s="4">
        <f>PARAMETRELER!$D$6</f>
        <v>20002.5</v>
      </c>
      <c r="N245" s="4">
        <f t="shared" si="679"/>
        <v>0</v>
      </c>
      <c r="O245" s="4">
        <f>IF(C245&lt;=PARAMETRELER!$D$6,0,N245*0.00759)</f>
        <v>0</v>
      </c>
      <c r="P245" s="20">
        <f t="shared" si="672"/>
        <v>17002.125</v>
      </c>
      <c r="Q245" s="21">
        <f t="shared" si="673"/>
        <v>4100.5124999999998</v>
      </c>
      <c r="R245" s="21">
        <f t="shared" si="674"/>
        <v>400.05</v>
      </c>
      <c r="S245" s="22">
        <f t="shared" si="675"/>
        <v>24503.0625</v>
      </c>
      <c r="T245" s="44">
        <f t="shared" si="676"/>
        <v>1000.125</v>
      </c>
      <c r="U245" s="45">
        <f t="shared" si="734"/>
        <v>23502.9375</v>
      </c>
      <c r="W245" s="3">
        <v>243</v>
      </c>
      <c r="X245" s="3" t="str">
        <f t="shared" si="677"/>
        <v xml:space="preserve"> AD SOYAD 243</v>
      </c>
      <c r="Y245" s="4">
        <f t="shared" si="678"/>
        <v>20002.5</v>
      </c>
      <c r="Z245" s="4">
        <f>PARAMETRELER!$D$4</f>
        <v>150018.75</v>
      </c>
      <c r="AA245" s="4">
        <f t="shared" si="735"/>
        <v>2800.3500000000004</v>
      </c>
      <c r="AB245" s="4">
        <f t="shared" si="736"/>
        <v>200.02500000000001</v>
      </c>
      <c r="AC245" s="4">
        <f t="shared" si="737"/>
        <v>17002.125</v>
      </c>
      <c r="AD245" s="4" cm="1">
        <f t="array" ref="AD245">SUMPRODUCT(--(SUM(G245,AC245)&gt;PARAMETRELER!$D$21:$D$24), (SUM(G245,AC245)-PARAMETRELER!$D$21:$D$24), {0.15;0.05;0.07;0.08})-SUM($H$2,H245)</f>
        <v>2550.3187499999999</v>
      </c>
      <c r="AE245" s="4">
        <f>PARAMETRELER!$D$9</f>
        <v>2550.3187499999999</v>
      </c>
      <c r="AF245" s="4">
        <f t="shared" si="738"/>
        <v>34004.25</v>
      </c>
      <c r="AG245" s="4">
        <f t="shared" si="739"/>
        <v>17002.125</v>
      </c>
      <c r="AH245" s="4">
        <f t="shared" si="740"/>
        <v>20002.5</v>
      </c>
      <c r="AI245" s="4">
        <f>PARAMETRELER!$D$6</f>
        <v>20002.5</v>
      </c>
      <c r="AJ245" s="4">
        <f t="shared" si="680"/>
        <v>0</v>
      </c>
      <c r="AK245" s="4">
        <f>IF(Y245&lt;=PARAMETRELER!$D$6,0,AJ245*0.00759)</f>
        <v>0</v>
      </c>
      <c r="AL245" s="20">
        <f t="shared" si="741"/>
        <v>17002.125</v>
      </c>
      <c r="AM245" s="21">
        <f t="shared" si="742"/>
        <v>4100.5124999999998</v>
      </c>
      <c r="AN245" s="21">
        <f t="shared" si="743"/>
        <v>400.05</v>
      </c>
      <c r="AO245" s="22">
        <f t="shared" si="744"/>
        <v>24503.0625</v>
      </c>
      <c r="AP245" s="44">
        <f t="shared" si="745"/>
        <v>1000.125</v>
      </c>
      <c r="AQ245" s="45">
        <f t="shared" si="746"/>
        <v>23502.9375</v>
      </c>
      <c r="AS245" s="3">
        <v>243</v>
      </c>
      <c r="AT245" s="3" t="str">
        <f t="shared" si="747"/>
        <v xml:space="preserve"> AD SOYAD 243</v>
      </c>
      <c r="AU245" s="4">
        <f t="shared" si="748"/>
        <v>20002.5</v>
      </c>
      <c r="AV245" s="4">
        <f>PARAMETRELER!$D$4</f>
        <v>150018.75</v>
      </c>
      <c r="AW245" s="4">
        <f t="shared" si="749"/>
        <v>2800.3500000000004</v>
      </c>
      <c r="AX245" s="4">
        <f t="shared" si="750"/>
        <v>200.02500000000001</v>
      </c>
      <c r="AY245" s="4">
        <f t="shared" si="751"/>
        <v>17002.125</v>
      </c>
      <c r="AZ245" s="4" cm="1">
        <f t="array" ref="AZ245">SUMPRODUCT(--(SUM(G245,AC245,AY245)&gt;PARAMETRELER!$D$21:$D$24), (SUM(G245,AC245,AY245)-PARAMETRELER!$D$21:$D$24), {0.15;0.05;0.07;0.08})-SUM($H$2,H245,AD245)</f>
        <v>2550.3187499999995</v>
      </c>
      <c r="BA245" s="4">
        <f>PARAMETRELER!$D$10</f>
        <v>2550.3187499999995</v>
      </c>
      <c r="BB245" s="4">
        <f t="shared" si="752"/>
        <v>51006.375</v>
      </c>
      <c r="BC245" s="4">
        <f t="shared" si="753"/>
        <v>34004.25</v>
      </c>
      <c r="BD245" s="4">
        <f t="shared" si="754"/>
        <v>20002.5</v>
      </c>
      <c r="BE245" s="4">
        <f>PARAMETRELER!$D$6</f>
        <v>20002.5</v>
      </c>
      <c r="BF245" s="4">
        <f t="shared" si="681"/>
        <v>0</v>
      </c>
      <c r="BG245" s="4">
        <f>IF(AU245&lt;=PARAMETRELER!$D$6,0,BF245*0.00759)</f>
        <v>0</v>
      </c>
      <c r="BH245" s="20">
        <f t="shared" si="755"/>
        <v>17002.125</v>
      </c>
      <c r="BI245" s="21">
        <f t="shared" si="756"/>
        <v>4100.5124999999998</v>
      </c>
      <c r="BJ245" s="21">
        <f t="shared" si="757"/>
        <v>400.05</v>
      </c>
      <c r="BK245" s="22">
        <f t="shared" si="758"/>
        <v>24503.0625</v>
      </c>
      <c r="BL245" s="44">
        <f t="shared" si="759"/>
        <v>1000.125</v>
      </c>
      <c r="BM245" s="45">
        <f t="shared" si="760"/>
        <v>23502.9375</v>
      </c>
      <c r="BO245" s="3">
        <v>243</v>
      </c>
      <c r="BP245" s="3" t="str">
        <f t="shared" si="761"/>
        <v xml:space="preserve"> AD SOYAD 243</v>
      </c>
      <c r="BQ245" s="4">
        <f t="shared" si="762"/>
        <v>20002.5</v>
      </c>
      <c r="BR245" s="4">
        <f>PARAMETRELER!$D$4</f>
        <v>150018.75</v>
      </c>
      <c r="BS245" s="4">
        <f t="shared" si="763"/>
        <v>2800.3500000000004</v>
      </c>
      <c r="BT245" s="4">
        <f t="shared" si="764"/>
        <v>200.02500000000001</v>
      </c>
      <c r="BU245" s="4">
        <f t="shared" si="765"/>
        <v>17002.125</v>
      </c>
      <c r="BV245" s="4" cm="1">
        <f t="array" ref="BV245">SUMPRODUCT(--(SUM(G245,AC245,AY245,BU245)&gt;PARAMETRELER!$D$21:$D$24), (SUM(G245,AC245,AY245,BU245)-PARAMETRELER!$D$21:$D$24), {0.15;0.05;0.07;0.08})-SUM($H$2,H245,AD245,AZ245)</f>
        <v>2550.3187500000004</v>
      </c>
      <c r="BW245" s="4">
        <f>PARAMETRELER!$D$11</f>
        <v>2550.3187500000004</v>
      </c>
      <c r="BX245" s="4">
        <f t="shared" si="766"/>
        <v>68008.5</v>
      </c>
      <c r="BY245" s="4">
        <f t="shared" si="767"/>
        <v>51006.375</v>
      </c>
      <c r="BZ245" s="4">
        <f t="shared" si="768"/>
        <v>20002.5</v>
      </c>
      <c r="CA245" s="4">
        <f>PARAMETRELER!$D$6</f>
        <v>20002.5</v>
      </c>
      <c r="CB245" s="4">
        <f t="shared" si="682"/>
        <v>0</v>
      </c>
      <c r="CC245" s="4">
        <f>IF(BQ245&lt;=PARAMETRELER!$D$6,0,CB245*0.00759)</f>
        <v>0</v>
      </c>
      <c r="CD245" s="20">
        <f t="shared" si="769"/>
        <v>17002.125</v>
      </c>
      <c r="CE245" s="21">
        <f t="shared" si="770"/>
        <v>4100.5124999999998</v>
      </c>
      <c r="CF245" s="21">
        <f t="shared" si="771"/>
        <v>400.05</v>
      </c>
      <c r="CG245" s="22">
        <f t="shared" si="772"/>
        <v>24503.0625</v>
      </c>
      <c r="CH245" s="44">
        <f t="shared" si="773"/>
        <v>1000.125</v>
      </c>
      <c r="CI245" s="45">
        <f t="shared" si="774"/>
        <v>23502.9375</v>
      </c>
      <c r="CK245" s="3">
        <v>243</v>
      </c>
      <c r="CL245" s="3" t="str">
        <f t="shared" si="775"/>
        <v xml:space="preserve"> AD SOYAD 243</v>
      </c>
      <c r="CM245" s="4">
        <f t="shared" si="776"/>
        <v>20002.5</v>
      </c>
      <c r="CN245" s="4">
        <f>PARAMETRELER!$D$4</f>
        <v>150018.75</v>
      </c>
      <c r="CO245" s="4">
        <f t="shared" si="777"/>
        <v>2800.3500000000004</v>
      </c>
      <c r="CP245" s="4">
        <f t="shared" si="778"/>
        <v>200.02500000000001</v>
      </c>
      <c r="CQ245" s="4">
        <f t="shared" si="779"/>
        <v>17002.125</v>
      </c>
      <c r="CR245" s="4" cm="1">
        <f t="array" ref="CR245">SUMPRODUCT(--(SUM(G245,AC245,AY245,BU245,CQ245)&gt;PARAMETRELER!$D$21:$D$24), (SUM(G245,AC245,AY245,BU245,CQ245)-PARAMETRELER!$D$21:$D$24), {0.15;0.05;0.07;0.08})-SUM($H$2,H245,AD245,AZ245,BV245)</f>
        <v>2550.3187500000004</v>
      </c>
      <c r="CS245" s="4">
        <f>PARAMETRELER!$D$12</f>
        <v>2550.3187500000004</v>
      </c>
      <c r="CT245" s="4">
        <f t="shared" si="780"/>
        <v>85010.625</v>
      </c>
      <c r="CU245" s="4">
        <f t="shared" si="781"/>
        <v>68008.5</v>
      </c>
      <c r="CV245" s="4">
        <f t="shared" si="782"/>
        <v>20002.5</v>
      </c>
      <c r="CW245" s="4">
        <f>PARAMETRELER!$D$6</f>
        <v>20002.5</v>
      </c>
      <c r="CX245" s="4">
        <f t="shared" si="683"/>
        <v>0</v>
      </c>
      <c r="CY245" s="4">
        <f>IF(CM245&lt;=PARAMETRELER!$D$6,0,CX245*0.00759)</f>
        <v>0</v>
      </c>
      <c r="CZ245" s="20">
        <f t="shared" si="783"/>
        <v>17002.125</v>
      </c>
      <c r="DA245" s="21">
        <f t="shared" si="784"/>
        <v>4100.5124999999998</v>
      </c>
      <c r="DB245" s="21">
        <f t="shared" si="785"/>
        <v>400.05</v>
      </c>
      <c r="DC245" s="22">
        <f t="shared" si="786"/>
        <v>24503.0625</v>
      </c>
      <c r="DD245" s="44">
        <f t="shared" si="787"/>
        <v>1000.125</v>
      </c>
      <c r="DE245" s="45">
        <f t="shared" si="788"/>
        <v>23502.9375</v>
      </c>
      <c r="DG245" s="3">
        <v>243</v>
      </c>
      <c r="DH245" s="3" t="str">
        <f t="shared" si="789"/>
        <v xml:space="preserve"> AD SOYAD 243</v>
      </c>
      <c r="DI245" s="4">
        <f t="shared" si="790"/>
        <v>20002.5</v>
      </c>
      <c r="DJ245" s="4">
        <f>PARAMETRELER!$D$4</f>
        <v>150018.75</v>
      </c>
      <c r="DK245" s="4">
        <f t="shared" si="791"/>
        <v>2800.3500000000004</v>
      </c>
      <c r="DL245" s="4">
        <f t="shared" si="792"/>
        <v>200.02500000000001</v>
      </c>
      <c r="DM245" s="4">
        <f t="shared" si="793"/>
        <v>17002.125</v>
      </c>
      <c r="DN245" s="4" cm="1">
        <f t="array" ref="DN245">SUMPRODUCT(--(SUM(G245,AC245,AY245,BU245,CQ245,DM245)&gt;PARAMETRELER!$D$21:$D$24), (SUM(G245,AC245,AY245,BU245,CQ245,DM245)-PARAMETRELER!$D$21:$D$24), {0.15;0.05;0.07;0.08})-SUM($H$2,H245,AD245,AZ245,BV245,CR245)</f>
        <v>2550.3187499999985</v>
      </c>
      <c r="DO245" s="4">
        <f>PARAMETRELER!$D$13</f>
        <v>2550.3187499999985</v>
      </c>
      <c r="DP245" s="4">
        <f t="shared" si="794"/>
        <v>102012.75</v>
      </c>
      <c r="DQ245" s="4">
        <f t="shared" si="795"/>
        <v>85010.625</v>
      </c>
      <c r="DR245" s="4">
        <f t="shared" si="796"/>
        <v>20002.5</v>
      </c>
      <c r="DS245" s="4">
        <f>PARAMETRELER!$D$6</f>
        <v>20002.5</v>
      </c>
      <c r="DT245" s="4">
        <f t="shared" si="684"/>
        <v>0</v>
      </c>
      <c r="DU245" s="4">
        <f>IF(DI245&lt;=PARAMETRELER!$D$6,0,DT245*0.00759)</f>
        <v>0</v>
      </c>
      <c r="DV245" s="20">
        <f t="shared" si="797"/>
        <v>17002.125</v>
      </c>
      <c r="DW245" s="21">
        <f t="shared" si="798"/>
        <v>4100.5124999999998</v>
      </c>
      <c r="DX245" s="21">
        <f t="shared" si="799"/>
        <v>400.05</v>
      </c>
      <c r="DY245" s="22">
        <f t="shared" si="800"/>
        <v>24503.0625</v>
      </c>
      <c r="DZ245" s="44">
        <f t="shared" si="801"/>
        <v>1000.125</v>
      </c>
      <c r="EA245" s="45">
        <f t="shared" si="802"/>
        <v>23502.9375</v>
      </c>
      <c r="EC245" s="3">
        <v>243</v>
      </c>
      <c r="ED245" s="3" t="str">
        <f t="shared" si="803"/>
        <v xml:space="preserve"> AD SOYAD 243</v>
      </c>
      <c r="EE245" s="4">
        <f t="shared" si="685"/>
        <v>20002.5</v>
      </c>
      <c r="EF245" s="4">
        <f>PARAMETRELER!$D$4</f>
        <v>150018.75</v>
      </c>
      <c r="EG245" s="4">
        <f t="shared" si="686"/>
        <v>2800.3500000000004</v>
      </c>
      <c r="EH245" s="4">
        <f t="shared" si="687"/>
        <v>200.02500000000001</v>
      </c>
      <c r="EI245" s="4">
        <f t="shared" si="688"/>
        <v>17002.125</v>
      </c>
      <c r="EJ245" s="4" cm="1">
        <f t="array" ref="EJ245">SUMPRODUCT(--(SUM(G245,AC245,AY245,BU245,CQ245,DM245,EI245)&gt;PARAMETRELER!$D$21:$D$24), (SUM(G245,AC245,AY245,BU245,CQ245,DM245,EI245)-PARAMETRELER!$D$21:$D$24), {0.15;0.05;0.07;0.08})-SUM($H$2,H245,AD245,AZ245,BV245,CR245,DN245)</f>
        <v>3001.0625000000036</v>
      </c>
      <c r="EK245" s="4">
        <f>PARAMETRELER!$D$14</f>
        <v>3001.0625000000036</v>
      </c>
      <c r="EL245" s="4">
        <f t="shared" si="689"/>
        <v>119014.875</v>
      </c>
      <c r="EM245" s="4">
        <f t="shared" si="690"/>
        <v>102012.75</v>
      </c>
      <c r="EN245" s="4">
        <f t="shared" si="691"/>
        <v>20002.5</v>
      </c>
      <c r="EO245" s="4">
        <f>PARAMETRELER!$D$6</f>
        <v>20002.5</v>
      </c>
      <c r="EP245" s="4">
        <f t="shared" si="692"/>
        <v>0</v>
      </c>
      <c r="EQ245" s="4">
        <f>IF(EE245&lt;=PARAMETRELER!$D$6,0,EP245*0.00759)</f>
        <v>0</v>
      </c>
      <c r="ER245" s="20">
        <f t="shared" si="804"/>
        <v>17002.125</v>
      </c>
      <c r="ES245" s="21">
        <f t="shared" si="805"/>
        <v>4100.5124999999998</v>
      </c>
      <c r="ET245" s="21">
        <f t="shared" si="806"/>
        <v>400.05</v>
      </c>
      <c r="EU245" s="22">
        <f t="shared" si="807"/>
        <v>24503.0625</v>
      </c>
      <c r="EV245" s="44">
        <f t="shared" si="808"/>
        <v>1000.125</v>
      </c>
      <c r="EW245" s="45">
        <f t="shared" si="809"/>
        <v>23502.9375</v>
      </c>
      <c r="EY245" s="3">
        <v>243</v>
      </c>
      <c r="EZ245" s="3" t="str">
        <f t="shared" si="810"/>
        <v xml:space="preserve"> AD SOYAD 243</v>
      </c>
      <c r="FA245" s="4">
        <f t="shared" si="693"/>
        <v>20002.5</v>
      </c>
      <c r="FB245" s="4">
        <f>PARAMETRELER!$D$4</f>
        <v>150018.75</v>
      </c>
      <c r="FC245" s="4">
        <f t="shared" si="694"/>
        <v>2800.3500000000004</v>
      </c>
      <c r="FD245" s="4">
        <f t="shared" si="695"/>
        <v>200.02500000000001</v>
      </c>
      <c r="FE245" s="4">
        <f t="shared" si="696"/>
        <v>17002.125</v>
      </c>
      <c r="FF245" s="4" cm="1">
        <f t="array" ref="FF245">SUMPRODUCT(--(SUM(G245,AC245,AY245,BU245,CQ245,DM245,EI245,FE245)&gt;PARAMETRELER!$D$21:$D$24), (SUM(G245,AC245,AY245,BU245,CQ245,DM245,EI245,FE245)-PARAMETRELER!$D$21:$D$24), {0.15;0.05;0.07;0.08})-SUM($H$2,H245,AD245,AZ245,BV245,CR245,DN245,EJ245)</f>
        <v>3400.4249999999956</v>
      </c>
      <c r="FG245" s="4">
        <f>PARAMETRELER!$D$15</f>
        <v>3400.4249999999956</v>
      </c>
      <c r="FH245" s="4">
        <f t="shared" si="697"/>
        <v>136017</v>
      </c>
      <c r="FI245" s="4">
        <f t="shared" si="698"/>
        <v>119014.875</v>
      </c>
      <c r="FJ245" s="4">
        <f t="shared" si="699"/>
        <v>20002.5</v>
      </c>
      <c r="FK245" s="4">
        <f>PARAMETRELER!$D$6</f>
        <v>20002.5</v>
      </c>
      <c r="FL245" s="4">
        <f t="shared" si="700"/>
        <v>0</v>
      </c>
      <c r="FM245" s="4">
        <f>IF(FA245&lt;=PARAMETRELER!$D$6,0,FL245*0.00759)</f>
        <v>0</v>
      </c>
      <c r="FN245" s="20">
        <f t="shared" si="811"/>
        <v>17002.125</v>
      </c>
      <c r="FO245" s="21">
        <f t="shared" si="812"/>
        <v>4100.5124999999998</v>
      </c>
      <c r="FP245" s="21">
        <f t="shared" si="813"/>
        <v>400.05</v>
      </c>
      <c r="FQ245" s="22">
        <f t="shared" si="814"/>
        <v>24503.0625</v>
      </c>
      <c r="FR245" s="44">
        <f t="shared" si="815"/>
        <v>1000.125</v>
      </c>
      <c r="FS245" s="45">
        <f t="shared" si="816"/>
        <v>23502.9375</v>
      </c>
      <c r="FU245" s="3">
        <v>243</v>
      </c>
      <c r="FV245" s="3" t="str">
        <f t="shared" si="817"/>
        <v xml:space="preserve"> AD SOYAD 243</v>
      </c>
      <c r="FW245" s="4">
        <f t="shared" si="701"/>
        <v>20002.5</v>
      </c>
      <c r="FX245" s="4">
        <f>PARAMETRELER!$D$4</f>
        <v>150018.75</v>
      </c>
      <c r="FY245" s="4">
        <f t="shared" si="702"/>
        <v>2800.3500000000004</v>
      </c>
      <c r="FZ245" s="4">
        <f t="shared" si="703"/>
        <v>200.02500000000001</v>
      </c>
      <c r="GA245" s="4">
        <f t="shared" si="704"/>
        <v>17002.125</v>
      </c>
      <c r="GB245" s="4" cm="1">
        <f t="array" ref="GB245">SUMPRODUCT(--(SUM(G245,AC245,AY245,BU245,CQ245,DM245,EI245,FE245,GA245)&gt;PARAMETRELER!$D$21:$D$24), (SUM(G245,AC245,AY245,BU245,CQ245,DM245,EI245,FE245,GA245)-PARAMETRELER!$D$21:$D$24), {0.15;0.05;0.07;0.08})-SUM($H$2,H245,AD245,AZ245,BV245,CR245,DN245,EJ245,FF245)</f>
        <v>3400.4249999999993</v>
      </c>
      <c r="GC245" s="4">
        <f>PARAMETRELER!$D$16</f>
        <v>3400.4249999999993</v>
      </c>
      <c r="GD245" s="4">
        <f t="shared" si="705"/>
        <v>153019.125</v>
      </c>
      <c r="GE245" s="4">
        <f t="shared" si="706"/>
        <v>136017</v>
      </c>
      <c r="GF245" s="4">
        <f t="shared" si="707"/>
        <v>20002.5</v>
      </c>
      <c r="GG245" s="4">
        <f>PARAMETRELER!$D$6</f>
        <v>20002.5</v>
      </c>
      <c r="GH245" s="4">
        <f t="shared" si="708"/>
        <v>0</v>
      </c>
      <c r="GI245" s="4">
        <f>IF(FW245&lt;=PARAMETRELER!$D$6,0,GH245*0.00759)</f>
        <v>0</v>
      </c>
      <c r="GJ245" s="20">
        <f t="shared" si="818"/>
        <v>17002.125</v>
      </c>
      <c r="GK245" s="21">
        <f t="shared" si="819"/>
        <v>4100.5124999999998</v>
      </c>
      <c r="GL245" s="21">
        <f t="shared" si="820"/>
        <v>400.05</v>
      </c>
      <c r="GM245" s="22">
        <f t="shared" si="821"/>
        <v>24503.0625</v>
      </c>
      <c r="GN245" s="44">
        <f t="shared" si="822"/>
        <v>1000.125</v>
      </c>
      <c r="GO245" s="45">
        <f t="shared" si="823"/>
        <v>23502.9375</v>
      </c>
      <c r="GQ245" s="3">
        <v>243</v>
      </c>
      <c r="GR245" s="3" t="str">
        <f t="shared" si="824"/>
        <v xml:space="preserve"> AD SOYAD 243</v>
      </c>
      <c r="GS245" s="4">
        <f t="shared" si="709"/>
        <v>20002.5</v>
      </c>
      <c r="GT245" s="4">
        <f>PARAMETRELER!$D$4</f>
        <v>150018.75</v>
      </c>
      <c r="GU245" s="4">
        <f t="shared" si="710"/>
        <v>2800.3500000000004</v>
      </c>
      <c r="GV245" s="4">
        <f t="shared" si="711"/>
        <v>200.02500000000001</v>
      </c>
      <c r="GW245" s="4">
        <f t="shared" si="712"/>
        <v>17002.125</v>
      </c>
      <c r="GX245" s="4" cm="1">
        <f t="array" ref="GX245">SUMPRODUCT(--(SUM(G245,AC245,AY245,BU245,CQ245,DM245,EI245,FE245,GA245,GW245)&gt;PARAMETRELER!$D$21:$D$24), (SUM(G245,AC245,AY245,BU245,CQ245,DM245,EI245,FE245,GA245,GW245)-PARAMETRELER!$D$21:$D$24), {0.15;0.05;0.07;0.08})-SUM($H$2,H245,AD245,AZ245,BV245,CR245,DN245,EJ245,FF245,GB245)</f>
        <v>3400.4250000000029</v>
      </c>
      <c r="GY245" s="4">
        <f>PARAMETRELER!$D$17</f>
        <v>3400.4250000000029</v>
      </c>
      <c r="GZ245" s="4">
        <f t="shared" si="713"/>
        <v>170021.25</v>
      </c>
      <c r="HA245" s="4">
        <f t="shared" si="714"/>
        <v>153019.125</v>
      </c>
      <c r="HB245" s="4">
        <f t="shared" si="715"/>
        <v>20002.5</v>
      </c>
      <c r="HC245" s="4">
        <f>PARAMETRELER!$D$6</f>
        <v>20002.5</v>
      </c>
      <c r="HD245" s="4">
        <f t="shared" si="716"/>
        <v>0</v>
      </c>
      <c r="HE245" s="4">
        <f>IF(GS245&lt;=PARAMETRELER!$D$6,0,HD245*0.00759)</f>
        <v>0</v>
      </c>
      <c r="HF245" s="20">
        <f t="shared" si="825"/>
        <v>17002.125</v>
      </c>
      <c r="HG245" s="21">
        <f t="shared" si="826"/>
        <v>4100.5124999999998</v>
      </c>
      <c r="HH245" s="21">
        <f t="shared" si="827"/>
        <v>400.05</v>
      </c>
      <c r="HI245" s="22">
        <f t="shared" si="828"/>
        <v>24503.0625</v>
      </c>
      <c r="HJ245" s="44">
        <f t="shared" si="829"/>
        <v>1000.125</v>
      </c>
      <c r="HK245" s="45">
        <f t="shared" si="830"/>
        <v>23502.9375</v>
      </c>
      <c r="HM245" s="3">
        <v>243</v>
      </c>
      <c r="HN245" s="3" t="str">
        <f t="shared" si="831"/>
        <v xml:space="preserve"> AD SOYAD 243</v>
      </c>
      <c r="HO245" s="4">
        <f t="shared" si="717"/>
        <v>20002.5</v>
      </c>
      <c r="HP245" s="4">
        <f>PARAMETRELER!$D$4</f>
        <v>150018.75</v>
      </c>
      <c r="HQ245" s="4">
        <f t="shared" si="718"/>
        <v>2800.3500000000004</v>
      </c>
      <c r="HR245" s="4">
        <f t="shared" si="719"/>
        <v>200.02500000000001</v>
      </c>
      <c r="HS245" s="4">
        <f t="shared" si="720"/>
        <v>17002.125</v>
      </c>
      <c r="HT245" s="4" cm="1">
        <f t="array" ref="HT245">SUMPRODUCT(--(SUM(G245,AC245,AY245,BU245,CQ245,DM245,EI245,FE245,GA245,GW245,HS245)&gt;PARAMETRELER!$D$21:$D$24), (SUM(G245,AC245,AY245,BU245,CQ245,DM245,EI245,FE245,GA245,GW245,HS245)-PARAMETRELER!$D$21:$D$24), {0.15;0.05;0.07;0.08})-SUM($H$2,H245,AD245,AZ245,BV245,CR245,DN245,EJ245,FF245,GB245,GX245)</f>
        <v>3400.4249999999993</v>
      </c>
      <c r="HU245" s="4">
        <f>PARAMETRELER!$D$18</f>
        <v>3400.4249999999993</v>
      </c>
      <c r="HV245" s="4">
        <f t="shared" si="721"/>
        <v>187023.375</v>
      </c>
      <c r="HW245" s="4">
        <f t="shared" si="722"/>
        <v>170021.25</v>
      </c>
      <c r="HX245" s="4">
        <f t="shared" si="723"/>
        <v>20002.5</v>
      </c>
      <c r="HY245" s="4">
        <f>PARAMETRELER!$D$6</f>
        <v>20002.5</v>
      </c>
      <c r="HZ245" s="4">
        <f t="shared" si="724"/>
        <v>0</v>
      </c>
      <c r="IA245" s="4">
        <f>IF(HO245&lt;=PARAMETRELER!$D$6,0,HZ245*0.00759)</f>
        <v>0</v>
      </c>
      <c r="IB245" s="20">
        <f t="shared" si="832"/>
        <v>17002.125</v>
      </c>
      <c r="IC245" s="21">
        <f t="shared" si="833"/>
        <v>4100.5124999999998</v>
      </c>
      <c r="ID245" s="21">
        <f t="shared" si="834"/>
        <v>400.05</v>
      </c>
      <c r="IE245" s="22">
        <f t="shared" si="835"/>
        <v>24503.0625</v>
      </c>
      <c r="IF245" s="44">
        <f t="shared" si="836"/>
        <v>1000.125</v>
      </c>
      <c r="IG245" s="45">
        <f t="shared" si="837"/>
        <v>23502.9375</v>
      </c>
      <c r="II245" s="3">
        <v>243</v>
      </c>
      <c r="IJ245" s="3" t="str">
        <f t="shared" si="838"/>
        <v xml:space="preserve"> AD SOYAD 243</v>
      </c>
      <c r="IK245" s="4">
        <f t="shared" si="725"/>
        <v>20002.5</v>
      </c>
      <c r="IL245" s="4">
        <f>PARAMETRELER!$D$4</f>
        <v>150018.75</v>
      </c>
      <c r="IM245" s="4">
        <f t="shared" si="726"/>
        <v>2800.3500000000004</v>
      </c>
      <c r="IN245" s="4">
        <f t="shared" si="727"/>
        <v>200.02500000000001</v>
      </c>
      <c r="IO245" s="4">
        <f t="shared" si="728"/>
        <v>17002.125</v>
      </c>
      <c r="IP245" s="4" cm="1">
        <f t="array" ref="IP245">SUMPRODUCT(--(SUM(G245,AC245,AY245,BU245,CQ245,DM245,EI245,FE245,GA245,GW245,HS245,IO245)&gt;PARAMETRELER!$D$21:$D$24), (SUM(G245,AC245,AY245,BU245,CQ245,DM245,EI245,FE245,GA245,GW245,HS245,IO245)-PARAMETRELER!$D$21:$D$24), {0.15;0.05;0.07;0.08})-SUM($H$2,H245,AD245,AZ245,BV245,CR245,DN245,EJ245,FF245,GB245,GX245,HT245)</f>
        <v>3400.4249999999993</v>
      </c>
      <c r="IQ245" s="4">
        <f>PARAMETRELER!$D$19</f>
        <v>3400.4249999999993</v>
      </c>
      <c r="IR245" s="4">
        <f t="shared" si="729"/>
        <v>204025.5</v>
      </c>
      <c r="IS245" s="4">
        <f t="shared" si="730"/>
        <v>187023.375</v>
      </c>
      <c r="IT245" s="4">
        <f t="shared" si="731"/>
        <v>20002.5</v>
      </c>
      <c r="IU245" s="4">
        <f>PARAMETRELER!$D$6</f>
        <v>20002.5</v>
      </c>
      <c r="IV245" s="4">
        <f t="shared" si="732"/>
        <v>0</v>
      </c>
      <c r="IW245" s="4">
        <f>IF(IK245&lt;=PARAMETRELER!$D$6,0,IV245*0.00759)</f>
        <v>0</v>
      </c>
      <c r="IX245" s="20">
        <f t="shared" si="839"/>
        <v>17002.125</v>
      </c>
      <c r="IY245" s="21">
        <f t="shared" si="840"/>
        <v>4100.5124999999998</v>
      </c>
      <c r="IZ245" s="21">
        <f t="shared" si="841"/>
        <v>400.05</v>
      </c>
      <c r="JA245" s="22">
        <f t="shared" si="842"/>
        <v>24503.0625</v>
      </c>
      <c r="JB245" s="44">
        <f t="shared" si="843"/>
        <v>1000.125</v>
      </c>
      <c r="JC245" s="45">
        <f t="shared" si="844"/>
        <v>23502.9375</v>
      </c>
    </row>
    <row r="246" spans="1:263" ht="15.6" x14ac:dyDescent="0.3">
      <c r="A246" s="2">
        <v>244</v>
      </c>
      <c r="B246" s="2" t="str">
        <f>'YILLIK MALİYET RAPORU'!B246</f>
        <v xml:space="preserve"> AD SOYAD 244</v>
      </c>
      <c r="C246" s="7">
        <f>'YILLIK MALİYET RAPORU'!C246</f>
        <v>20002.5</v>
      </c>
      <c r="D246" s="11">
        <f>PARAMETRELER!$D$4</f>
        <v>150018.75</v>
      </c>
      <c r="E246" s="7">
        <f t="shared" si="668"/>
        <v>2800.3500000000004</v>
      </c>
      <c r="F246" s="7">
        <f t="shared" si="669"/>
        <v>200.02500000000001</v>
      </c>
      <c r="G246" s="7">
        <f t="shared" si="670"/>
        <v>17002.125</v>
      </c>
      <c r="H246" s="7" cm="1">
        <f t="array" ref="H246">SUMPRODUCT(--(SUM(G246:G246)&gt;PARAMETRELER!$D$21:$D$24), (SUM(G246:G246)-PARAMETRELER!$D$21:$D$24), {0.15;0.05;0.07;0.08})-SUM($H$2:$H$2)</f>
        <v>2550.3187499999999</v>
      </c>
      <c r="I246" s="7">
        <f>PARAMETRELER!$D$8</f>
        <v>2550.3187499999999</v>
      </c>
      <c r="J246" s="7">
        <f t="shared" si="733"/>
        <v>17002.125</v>
      </c>
      <c r="K246" s="7">
        <v>0</v>
      </c>
      <c r="L246" s="7">
        <f t="shared" si="671"/>
        <v>20002.5</v>
      </c>
      <c r="M246" s="5">
        <f>PARAMETRELER!$D$6</f>
        <v>20002.5</v>
      </c>
      <c r="N246" s="7">
        <f t="shared" si="679"/>
        <v>0</v>
      </c>
      <c r="O246" s="7">
        <f>IF(C246&lt;=PARAMETRELER!$D$6,0,N246*0.00759)</f>
        <v>0</v>
      </c>
      <c r="P246" s="20">
        <f t="shared" si="672"/>
        <v>17002.125</v>
      </c>
      <c r="Q246" s="21">
        <f t="shared" si="673"/>
        <v>4100.5124999999998</v>
      </c>
      <c r="R246" s="21">
        <f t="shared" si="674"/>
        <v>400.05</v>
      </c>
      <c r="S246" s="20">
        <f t="shared" si="675"/>
        <v>24503.0625</v>
      </c>
      <c r="T246" s="44">
        <f t="shared" si="676"/>
        <v>1000.125</v>
      </c>
      <c r="U246" s="45">
        <f t="shared" si="734"/>
        <v>23502.9375</v>
      </c>
      <c r="W246" s="2">
        <v>244</v>
      </c>
      <c r="X246" s="2" t="str">
        <f t="shared" si="677"/>
        <v xml:space="preserve"> AD SOYAD 244</v>
      </c>
      <c r="Y246" s="7">
        <f t="shared" si="678"/>
        <v>20002.5</v>
      </c>
      <c r="Z246" s="11">
        <f>PARAMETRELER!$D$4</f>
        <v>150018.75</v>
      </c>
      <c r="AA246" s="7">
        <f t="shared" si="735"/>
        <v>2800.3500000000004</v>
      </c>
      <c r="AB246" s="7">
        <f t="shared" si="736"/>
        <v>200.02500000000001</v>
      </c>
      <c r="AC246" s="7">
        <f t="shared" si="737"/>
        <v>17002.125</v>
      </c>
      <c r="AD246" s="7" cm="1">
        <f t="array" ref="AD246">SUMPRODUCT(--(SUM(G246,AC246)&gt;PARAMETRELER!$D$21:$D$24), (SUM(G246,AC246)-PARAMETRELER!$D$21:$D$24), {0.15;0.05;0.07;0.08})-SUM($H$2,H246)</f>
        <v>2550.3187499999999</v>
      </c>
      <c r="AE246" s="7">
        <f>PARAMETRELER!$D$9</f>
        <v>2550.3187499999999</v>
      </c>
      <c r="AF246" s="7">
        <f t="shared" si="738"/>
        <v>34004.25</v>
      </c>
      <c r="AG246" s="7">
        <f t="shared" si="739"/>
        <v>17002.125</v>
      </c>
      <c r="AH246" s="7">
        <f t="shared" si="740"/>
        <v>20002.5</v>
      </c>
      <c r="AI246" s="5">
        <f>PARAMETRELER!$D$6</f>
        <v>20002.5</v>
      </c>
      <c r="AJ246" s="7">
        <f t="shared" si="680"/>
        <v>0</v>
      </c>
      <c r="AK246" s="7">
        <f>IF(Y246&lt;=PARAMETRELER!$D$6,0,AJ246*0.00759)</f>
        <v>0</v>
      </c>
      <c r="AL246" s="20">
        <f t="shared" si="741"/>
        <v>17002.125</v>
      </c>
      <c r="AM246" s="21">
        <f t="shared" si="742"/>
        <v>4100.5124999999998</v>
      </c>
      <c r="AN246" s="21">
        <f t="shared" si="743"/>
        <v>400.05</v>
      </c>
      <c r="AO246" s="20">
        <f t="shared" si="744"/>
        <v>24503.0625</v>
      </c>
      <c r="AP246" s="44">
        <f t="shared" si="745"/>
        <v>1000.125</v>
      </c>
      <c r="AQ246" s="45">
        <f t="shared" si="746"/>
        <v>23502.9375</v>
      </c>
      <c r="AS246" s="2">
        <v>244</v>
      </c>
      <c r="AT246" s="2" t="str">
        <f t="shared" si="747"/>
        <v xml:space="preserve"> AD SOYAD 244</v>
      </c>
      <c r="AU246" s="7">
        <f t="shared" si="748"/>
        <v>20002.5</v>
      </c>
      <c r="AV246" s="11">
        <f>PARAMETRELER!$D$4</f>
        <v>150018.75</v>
      </c>
      <c r="AW246" s="7">
        <f t="shared" si="749"/>
        <v>2800.3500000000004</v>
      </c>
      <c r="AX246" s="7">
        <f t="shared" si="750"/>
        <v>200.02500000000001</v>
      </c>
      <c r="AY246" s="7">
        <f t="shared" si="751"/>
        <v>17002.125</v>
      </c>
      <c r="AZ246" s="7" cm="1">
        <f t="array" ref="AZ246">SUMPRODUCT(--(SUM(G246,AC246,AY246)&gt;PARAMETRELER!$D$21:$D$24), (SUM(G246,AC246,AY246)-PARAMETRELER!$D$21:$D$24), {0.15;0.05;0.07;0.08})-SUM($H$2,H246,AD246)</f>
        <v>2550.3187499999995</v>
      </c>
      <c r="BA246" s="7">
        <f>PARAMETRELER!$D$10</f>
        <v>2550.3187499999995</v>
      </c>
      <c r="BB246" s="7">
        <f t="shared" si="752"/>
        <v>51006.375</v>
      </c>
      <c r="BC246" s="7">
        <f t="shared" si="753"/>
        <v>34004.25</v>
      </c>
      <c r="BD246" s="7">
        <f t="shared" si="754"/>
        <v>20002.5</v>
      </c>
      <c r="BE246" s="5">
        <f>PARAMETRELER!$D$6</f>
        <v>20002.5</v>
      </c>
      <c r="BF246" s="7">
        <f t="shared" si="681"/>
        <v>0</v>
      </c>
      <c r="BG246" s="7">
        <f>IF(AU246&lt;=PARAMETRELER!$D$6,0,BF246*0.00759)</f>
        <v>0</v>
      </c>
      <c r="BH246" s="20">
        <f t="shared" si="755"/>
        <v>17002.125</v>
      </c>
      <c r="BI246" s="21">
        <f t="shared" si="756"/>
        <v>4100.5124999999998</v>
      </c>
      <c r="BJ246" s="21">
        <f t="shared" si="757"/>
        <v>400.05</v>
      </c>
      <c r="BK246" s="20">
        <f t="shared" si="758"/>
        <v>24503.0625</v>
      </c>
      <c r="BL246" s="44">
        <f t="shared" si="759"/>
        <v>1000.125</v>
      </c>
      <c r="BM246" s="45">
        <f t="shared" si="760"/>
        <v>23502.9375</v>
      </c>
      <c r="BO246" s="2">
        <v>244</v>
      </c>
      <c r="BP246" s="2" t="str">
        <f t="shared" si="761"/>
        <v xml:space="preserve"> AD SOYAD 244</v>
      </c>
      <c r="BQ246" s="7">
        <f t="shared" si="762"/>
        <v>20002.5</v>
      </c>
      <c r="BR246" s="11">
        <f>PARAMETRELER!$D$4</f>
        <v>150018.75</v>
      </c>
      <c r="BS246" s="7">
        <f t="shared" si="763"/>
        <v>2800.3500000000004</v>
      </c>
      <c r="BT246" s="7">
        <f t="shared" si="764"/>
        <v>200.02500000000001</v>
      </c>
      <c r="BU246" s="7">
        <f t="shared" si="765"/>
        <v>17002.125</v>
      </c>
      <c r="BV246" s="7" cm="1">
        <f t="array" ref="BV246">SUMPRODUCT(--(SUM(G246,AC246,AY246,BU246)&gt;PARAMETRELER!$D$21:$D$24), (SUM(G246,AC246,AY246,BU246)-PARAMETRELER!$D$21:$D$24), {0.15;0.05;0.07;0.08})-SUM($H$2,H246,AD246,AZ246)</f>
        <v>2550.3187500000004</v>
      </c>
      <c r="BW246" s="7">
        <f>PARAMETRELER!$D$11</f>
        <v>2550.3187500000004</v>
      </c>
      <c r="BX246" s="7">
        <f t="shared" si="766"/>
        <v>68008.5</v>
      </c>
      <c r="BY246" s="7">
        <f t="shared" si="767"/>
        <v>51006.375</v>
      </c>
      <c r="BZ246" s="7">
        <f t="shared" si="768"/>
        <v>20002.5</v>
      </c>
      <c r="CA246" s="5">
        <f>PARAMETRELER!$D$6</f>
        <v>20002.5</v>
      </c>
      <c r="CB246" s="7">
        <f t="shared" si="682"/>
        <v>0</v>
      </c>
      <c r="CC246" s="7">
        <f>IF(BQ246&lt;=PARAMETRELER!$D$6,0,CB246*0.00759)</f>
        <v>0</v>
      </c>
      <c r="CD246" s="20">
        <f t="shared" si="769"/>
        <v>17002.125</v>
      </c>
      <c r="CE246" s="21">
        <f t="shared" si="770"/>
        <v>4100.5124999999998</v>
      </c>
      <c r="CF246" s="21">
        <f t="shared" si="771"/>
        <v>400.05</v>
      </c>
      <c r="CG246" s="20">
        <f t="shared" si="772"/>
        <v>24503.0625</v>
      </c>
      <c r="CH246" s="44">
        <f t="shared" si="773"/>
        <v>1000.125</v>
      </c>
      <c r="CI246" s="45">
        <f t="shared" si="774"/>
        <v>23502.9375</v>
      </c>
      <c r="CK246" s="2">
        <v>244</v>
      </c>
      <c r="CL246" s="2" t="str">
        <f t="shared" si="775"/>
        <v xml:space="preserve"> AD SOYAD 244</v>
      </c>
      <c r="CM246" s="7">
        <f t="shared" si="776"/>
        <v>20002.5</v>
      </c>
      <c r="CN246" s="11">
        <f>PARAMETRELER!$D$4</f>
        <v>150018.75</v>
      </c>
      <c r="CO246" s="7">
        <f t="shared" si="777"/>
        <v>2800.3500000000004</v>
      </c>
      <c r="CP246" s="7">
        <f t="shared" si="778"/>
        <v>200.02500000000001</v>
      </c>
      <c r="CQ246" s="7">
        <f t="shared" si="779"/>
        <v>17002.125</v>
      </c>
      <c r="CR246" s="7" cm="1">
        <f t="array" ref="CR246">SUMPRODUCT(--(SUM(G246,AC246,AY246,BU246,CQ246)&gt;PARAMETRELER!$D$21:$D$24), (SUM(G246,AC246,AY246,BU246,CQ246)-PARAMETRELER!$D$21:$D$24), {0.15;0.05;0.07;0.08})-SUM($H$2,H246,AD246,AZ246,BV246)</f>
        <v>2550.3187500000004</v>
      </c>
      <c r="CS246" s="7">
        <f>PARAMETRELER!$D$12</f>
        <v>2550.3187500000004</v>
      </c>
      <c r="CT246" s="7">
        <f t="shared" si="780"/>
        <v>85010.625</v>
      </c>
      <c r="CU246" s="7">
        <f t="shared" si="781"/>
        <v>68008.5</v>
      </c>
      <c r="CV246" s="7">
        <f t="shared" si="782"/>
        <v>20002.5</v>
      </c>
      <c r="CW246" s="5">
        <f>PARAMETRELER!$D$6</f>
        <v>20002.5</v>
      </c>
      <c r="CX246" s="7">
        <f t="shared" si="683"/>
        <v>0</v>
      </c>
      <c r="CY246" s="7">
        <f>IF(CM246&lt;=PARAMETRELER!$D$6,0,CX246*0.00759)</f>
        <v>0</v>
      </c>
      <c r="CZ246" s="20">
        <f t="shared" si="783"/>
        <v>17002.125</v>
      </c>
      <c r="DA246" s="21">
        <f t="shared" si="784"/>
        <v>4100.5124999999998</v>
      </c>
      <c r="DB246" s="21">
        <f t="shared" si="785"/>
        <v>400.05</v>
      </c>
      <c r="DC246" s="20">
        <f t="shared" si="786"/>
        <v>24503.0625</v>
      </c>
      <c r="DD246" s="44">
        <f t="shared" si="787"/>
        <v>1000.125</v>
      </c>
      <c r="DE246" s="45">
        <f t="shared" si="788"/>
        <v>23502.9375</v>
      </c>
      <c r="DG246" s="2">
        <v>244</v>
      </c>
      <c r="DH246" s="2" t="str">
        <f t="shared" si="789"/>
        <v xml:space="preserve"> AD SOYAD 244</v>
      </c>
      <c r="DI246" s="7">
        <f t="shared" si="790"/>
        <v>20002.5</v>
      </c>
      <c r="DJ246" s="11">
        <f>PARAMETRELER!$D$4</f>
        <v>150018.75</v>
      </c>
      <c r="DK246" s="7">
        <f t="shared" si="791"/>
        <v>2800.3500000000004</v>
      </c>
      <c r="DL246" s="7">
        <f t="shared" si="792"/>
        <v>200.02500000000001</v>
      </c>
      <c r="DM246" s="7">
        <f t="shared" si="793"/>
        <v>17002.125</v>
      </c>
      <c r="DN246" s="7" cm="1">
        <f t="array" ref="DN246">SUMPRODUCT(--(SUM(G246,AC246,AY246,BU246,CQ246,DM246)&gt;PARAMETRELER!$D$21:$D$24), (SUM(G246,AC246,AY246,BU246,CQ246,DM246)-PARAMETRELER!$D$21:$D$24), {0.15;0.05;0.07;0.08})-SUM($H$2,H246,AD246,AZ246,BV246,CR246)</f>
        <v>2550.3187499999985</v>
      </c>
      <c r="DO246" s="7">
        <f>PARAMETRELER!$D$13</f>
        <v>2550.3187499999985</v>
      </c>
      <c r="DP246" s="7">
        <f t="shared" si="794"/>
        <v>102012.75</v>
      </c>
      <c r="DQ246" s="7">
        <f t="shared" si="795"/>
        <v>85010.625</v>
      </c>
      <c r="DR246" s="7">
        <f t="shared" si="796"/>
        <v>20002.5</v>
      </c>
      <c r="DS246" s="5">
        <f>PARAMETRELER!$D$6</f>
        <v>20002.5</v>
      </c>
      <c r="DT246" s="7">
        <f t="shared" si="684"/>
        <v>0</v>
      </c>
      <c r="DU246" s="7">
        <f>IF(DI246&lt;=PARAMETRELER!$D$6,0,DT246*0.00759)</f>
        <v>0</v>
      </c>
      <c r="DV246" s="20">
        <f t="shared" si="797"/>
        <v>17002.125</v>
      </c>
      <c r="DW246" s="21">
        <f t="shared" si="798"/>
        <v>4100.5124999999998</v>
      </c>
      <c r="DX246" s="21">
        <f t="shared" si="799"/>
        <v>400.05</v>
      </c>
      <c r="DY246" s="20">
        <f t="shared" si="800"/>
        <v>24503.0625</v>
      </c>
      <c r="DZ246" s="44">
        <f t="shared" si="801"/>
        <v>1000.125</v>
      </c>
      <c r="EA246" s="45">
        <f t="shared" si="802"/>
        <v>23502.9375</v>
      </c>
      <c r="EC246" s="2">
        <v>244</v>
      </c>
      <c r="ED246" s="2" t="str">
        <f t="shared" si="803"/>
        <v xml:space="preserve"> AD SOYAD 244</v>
      </c>
      <c r="EE246" s="7">
        <f t="shared" si="685"/>
        <v>20002.5</v>
      </c>
      <c r="EF246" s="11">
        <f>PARAMETRELER!$D$4</f>
        <v>150018.75</v>
      </c>
      <c r="EG246" s="7">
        <f t="shared" si="686"/>
        <v>2800.3500000000004</v>
      </c>
      <c r="EH246" s="7">
        <f t="shared" si="687"/>
        <v>200.02500000000001</v>
      </c>
      <c r="EI246" s="7">
        <f t="shared" si="688"/>
        <v>17002.125</v>
      </c>
      <c r="EJ246" s="7" cm="1">
        <f t="array" ref="EJ246">SUMPRODUCT(--(SUM(G246,AC246,AY246,BU246,CQ246,DM246,EI246)&gt;PARAMETRELER!$D$21:$D$24), (SUM(G246,AC246,AY246,BU246,CQ246,DM246,EI246)-PARAMETRELER!$D$21:$D$24), {0.15;0.05;0.07;0.08})-SUM($H$2,H246,AD246,AZ246,BV246,CR246,DN246)</f>
        <v>3001.0625000000036</v>
      </c>
      <c r="EK246" s="7">
        <f>PARAMETRELER!$D$14</f>
        <v>3001.0625000000036</v>
      </c>
      <c r="EL246" s="7">
        <f t="shared" si="689"/>
        <v>119014.875</v>
      </c>
      <c r="EM246" s="7">
        <f t="shared" si="690"/>
        <v>102012.75</v>
      </c>
      <c r="EN246" s="7">
        <f t="shared" si="691"/>
        <v>20002.5</v>
      </c>
      <c r="EO246" s="5">
        <f>PARAMETRELER!$D$6</f>
        <v>20002.5</v>
      </c>
      <c r="EP246" s="7">
        <f t="shared" si="692"/>
        <v>0</v>
      </c>
      <c r="EQ246" s="7">
        <f>IF(EE246&lt;=PARAMETRELER!$D$6,0,EP246*0.00759)</f>
        <v>0</v>
      </c>
      <c r="ER246" s="20">
        <f t="shared" si="804"/>
        <v>17002.125</v>
      </c>
      <c r="ES246" s="21">
        <f t="shared" si="805"/>
        <v>4100.5124999999998</v>
      </c>
      <c r="ET246" s="21">
        <f t="shared" si="806"/>
        <v>400.05</v>
      </c>
      <c r="EU246" s="20">
        <f t="shared" si="807"/>
        <v>24503.0625</v>
      </c>
      <c r="EV246" s="44">
        <f t="shared" si="808"/>
        <v>1000.125</v>
      </c>
      <c r="EW246" s="45">
        <f t="shared" si="809"/>
        <v>23502.9375</v>
      </c>
      <c r="EY246" s="2">
        <v>244</v>
      </c>
      <c r="EZ246" s="2" t="str">
        <f t="shared" si="810"/>
        <v xml:space="preserve"> AD SOYAD 244</v>
      </c>
      <c r="FA246" s="7">
        <f t="shared" si="693"/>
        <v>20002.5</v>
      </c>
      <c r="FB246" s="11">
        <f>PARAMETRELER!$D$4</f>
        <v>150018.75</v>
      </c>
      <c r="FC246" s="7">
        <f t="shared" si="694"/>
        <v>2800.3500000000004</v>
      </c>
      <c r="FD246" s="7">
        <f t="shared" si="695"/>
        <v>200.02500000000001</v>
      </c>
      <c r="FE246" s="7">
        <f t="shared" si="696"/>
        <v>17002.125</v>
      </c>
      <c r="FF246" s="7" cm="1">
        <f t="array" ref="FF246">SUMPRODUCT(--(SUM(G246,AC246,AY246,BU246,CQ246,DM246,EI246,FE246)&gt;PARAMETRELER!$D$21:$D$24), (SUM(G246,AC246,AY246,BU246,CQ246,DM246,EI246,FE246)-PARAMETRELER!$D$21:$D$24), {0.15;0.05;0.07;0.08})-SUM($H$2,H246,AD246,AZ246,BV246,CR246,DN246,EJ246)</f>
        <v>3400.4249999999956</v>
      </c>
      <c r="FG246" s="7">
        <f>PARAMETRELER!$D$15</f>
        <v>3400.4249999999956</v>
      </c>
      <c r="FH246" s="7">
        <f t="shared" si="697"/>
        <v>136017</v>
      </c>
      <c r="FI246" s="7">
        <f t="shared" si="698"/>
        <v>119014.875</v>
      </c>
      <c r="FJ246" s="7">
        <f t="shared" si="699"/>
        <v>20002.5</v>
      </c>
      <c r="FK246" s="5">
        <f>PARAMETRELER!$D$6</f>
        <v>20002.5</v>
      </c>
      <c r="FL246" s="7">
        <f t="shared" si="700"/>
        <v>0</v>
      </c>
      <c r="FM246" s="7">
        <f>IF(FA246&lt;=PARAMETRELER!$D$6,0,FL246*0.00759)</f>
        <v>0</v>
      </c>
      <c r="FN246" s="20">
        <f t="shared" si="811"/>
        <v>17002.125</v>
      </c>
      <c r="FO246" s="21">
        <f t="shared" si="812"/>
        <v>4100.5124999999998</v>
      </c>
      <c r="FP246" s="21">
        <f t="shared" si="813"/>
        <v>400.05</v>
      </c>
      <c r="FQ246" s="20">
        <f t="shared" si="814"/>
        <v>24503.0625</v>
      </c>
      <c r="FR246" s="44">
        <f t="shared" si="815"/>
        <v>1000.125</v>
      </c>
      <c r="FS246" s="45">
        <f t="shared" si="816"/>
        <v>23502.9375</v>
      </c>
      <c r="FU246" s="2">
        <v>244</v>
      </c>
      <c r="FV246" s="2" t="str">
        <f t="shared" si="817"/>
        <v xml:space="preserve"> AD SOYAD 244</v>
      </c>
      <c r="FW246" s="7">
        <f t="shared" si="701"/>
        <v>20002.5</v>
      </c>
      <c r="FX246" s="11">
        <f>PARAMETRELER!$D$4</f>
        <v>150018.75</v>
      </c>
      <c r="FY246" s="7">
        <f t="shared" si="702"/>
        <v>2800.3500000000004</v>
      </c>
      <c r="FZ246" s="7">
        <f t="shared" si="703"/>
        <v>200.02500000000001</v>
      </c>
      <c r="GA246" s="7">
        <f t="shared" si="704"/>
        <v>17002.125</v>
      </c>
      <c r="GB246" s="7" cm="1">
        <f t="array" ref="GB246">SUMPRODUCT(--(SUM(G246,AC246,AY246,BU246,CQ246,DM246,EI246,FE246,GA246)&gt;PARAMETRELER!$D$21:$D$24), (SUM(G246,AC246,AY246,BU246,CQ246,DM246,EI246,FE246,GA246)-PARAMETRELER!$D$21:$D$24), {0.15;0.05;0.07;0.08})-SUM($H$2,H246,AD246,AZ246,BV246,CR246,DN246,EJ246,FF246)</f>
        <v>3400.4249999999993</v>
      </c>
      <c r="GC246" s="7">
        <f>PARAMETRELER!$D$16</f>
        <v>3400.4249999999993</v>
      </c>
      <c r="GD246" s="7">
        <f t="shared" si="705"/>
        <v>153019.125</v>
      </c>
      <c r="GE246" s="7">
        <f t="shared" si="706"/>
        <v>136017</v>
      </c>
      <c r="GF246" s="7">
        <f t="shared" si="707"/>
        <v>20002.5</v>
      </c>
      <c r="GG246" s="5">
        <f>PARAMETRELER!$D$6</f>
        <v>20002.5</v>
      </c>
      <c r="GH246" s="7">
        <f t="shared" si="708"/>
        <v>0</v>
      </c>
      <c r="GI246" s="7">
        <f>IF(FW246&lt;=PARAMETRELER!$D$6,0,GH246*0.00759)</f>
        <v>0</v>
      </c>
      <c r="GJ246" s="20">
        <f t="shared" si="818"/>
        <v>17002.125</v>
      </c>
      <c r="GK246" s="21">
        <f t="shared" si="819"/>
        <v>4100.5124999999998</v>
      </c>
      <c r="GL246" s="21">
        <f t="shared" si="820"/>
        <v>400.05</v>
      </c>
      <c r="GM246" s="20">
        <f t="shared" si="821"/>
        <v>24503.0625</v>
      </c>
      <c r="GN246" s="44">
        <f t="shared" si="822"/>
        <v>1000.125</v>
      </c>
      <c r="GO246" s="45">
        <f t="shared" si="823"/>
        <v>23502.9375</v>
      </c>
      <c r="GQ246" s="2">
        <v>244</v>
      </c>
      <c r="GR246" s="2" t="str">
        <f t="shared" si="824"/>
        <v xml:space="preserve"> AD SOYAD 244</v>
      </c>
      <c r="GS246" s="7">
        <f t="shared" si="709"/>
        <v>20002.5</v>
      </c>
      <c r="GT246" s="11">
        <f>PARAMETRELER!$D$4</f>
        <v>150018.75</v>
      </c>
      <c r="GU246" s="7">
        <f t="shared" si="710"/>
        <v>2800.3500000000004</v>
      </c>
      <c r="GV246" s="7">
        <f t="shared" si="711"/>
        <v>200.02500000000001</v>
      </c>
      <c r="GW246" s="7">
        <f t="shared" si="712"/>
        <v>17002.125</v>
      </c>
      <c r="GX246" s="7" cm="1">
        <f t="array" ref="GX246">SUMPRODUCT(--(SUM(G246,AC246,AY246,BU246,CQ246,DM246,EI246,FE246,GA246,GW246)&gt;PARAMETRELER!$D$21:$D$24), (SUM(G246,AC246,AY246,BU246,CQ246,DM246,EI246,FE246,GA246,GW246)-PARAMETRELER!$D$21:$D$24), {0.15;0.05;0.07;0.08})-SUM($H$2,H246,AD246,AZ246,BV246,CR246,DN246,EJ246,FF246,GB246)</f>
        <v>3400.4250000000029</v>
      </c>
      <c r="GY246" s="7">
        <f>PARAMETRELER!$D$17</f>
        <v>3400.4250000000029</v>
      </c>
      <c r="GZ246" s="7">
        <f t="shared" si="713"/>
        <v>170021.25</v>
      </c>
      <c r="HA246" s="7">
        <f t="shared" si="714"/>
        <v>153019.125</v>
      </c>
      <c r="HB246" s="7">
        <f t="shared" si="715"/>
        <v>20002.5</v>
      </c>
      <c r="HC246" s="5">
        <f>PARAMETRELER!$D$6</f>
        <v>20002.5</v>
      </c>
      <c r="HD246" s="7">
        <f t="shared" si="716"/>
        <v>0</v>
      </c>
      <c r="HE246" s="7">
        <f>IF(GS246&lt;=PARAMETRELER!$D$6,0,HD246*0.00759)</f>
        <v>0</v>
      </c>
      <c r="HF246" s="20">
        <f t="shared" si="825"/>
        <v>17002.125</v>
      </c>
      <c r="HG246" s="21">
        <f t="shared" si="826"/>
        <v>4100.5124999999998</v>
      </c>
      <c r="HH246" s="21">
        <f t="shared" si="827"/>
        <v>400.05</v>
      </c>
      <c r="HI246" s="20">
        <f t="shared" si="828"/>
        <v>24503.0625</v>
      </c>
      <c r="HJ246" s="44">
        <f t="shared" si="829"/>
        <v>1000.125</v>
      </c>
      <c r="HK246" s="45">
        <f t="shared" si="830"/>
        <v>23502.9375</v>
      </c>
      <c r="HM246" s="2">
        <v>244</v>
      </c>
      <c r="HN246" s="2" t="str">
        <f t="shared" si="831"/>
        <v xml:space="preserve"> AD SOYAD 244</v>
      </c>
      <c r="HO246" s="7">
        <f t="shared" si="717"/>
        <v>20002.5</v>
      </c>
      <c r="HP246" s="11">
        <f>PARAMETRELER!$D$4</f>
        <v>150018.75</v>
      </c>
      <c r="HQ246" s="7">
        <f t="shared" si="718"/>
        <v>2800.3500000000004</v>
      </c>
      <c r="HR246" s="7">
        <f t="shared" si="719"/>
        <v>200.02500000000001</v>
      </c>
      <c r="HS246" s="7">
        <f t="shared" si="720"/>
        <v>17002.125</v>
      </c>
      <c r="HT246" s="7" cm="1">
        <f t="array" ref="HT246">SUMPRODUCT(--(SUM(G246,AC246,AY246,BU246,CQ246,DM246,EI246,FE246,GA246,GW246,HS246)&gt;PARAMETRELER!$D$21:$D$24), (SUM(G246,AC246,AY246,BU246,CQ246,DM246,EI246,FE246,GA246,GW246,HS246)-PARAMETRELER!$D$21:$D$24), {0.15;0.05;0.07;0.08})-SUM($H$2,H246,AD246,AZ246,BV246,CR246,DN246,EJ246,FF246,GB246,GX246)</f>
        <v>3400.4249999999993</v>
      </c>
      <c r="HU246" s="7">
        <f>PARAMETRELER!$D$18</f>
        <v>3400.4249999999993</v>
      </c>
      <c r="HV246" s="7">
        <f t="shared" si="721"/>
        <v>187023.375</v>
      </c>
      <c r="HW246" s="7">
        <f t="shared" si="722"/>
        <v>170021.25</v>
      </c>
      <c r="HX246" s="7">
        <f t="shared" si="723"/>
        <v>20002.5</v>
      </c>
      <c r="HY246" s="5">
        <f>PARAMETRELER!$D$6</f>
        <v>20002.5</v>
      </c>
      <c r="HZ246" s="7">
        <f t="shared" si="724"/>
        <v>0</v>
      </c>
      <c r="IA246" s="7">
        <f>IF(HO246&lt;=PARAMETRELER!$D$6,0,HZ246*0.00759)</f>
        <v>0</v>
      </c>
      <c r="IB246" s="20">
        <f t="shared" si="832"/>
        <v>17002.125</v>
      </c>
      <c r="IC246" s="21">
        <f t="shared" si="833"/>
        <v>4100.5124999999998</v>
      </c>
      <c r="ID246" s="21">
        <f t="shared" si="834"/>
        <v>400.05</v>
      </c>
      <c r="IE246" s="20">
        <f t="shared" si="835"/>
        <v>24503.0625</v>
      </c>
      <c r="IF246" s="44">
        <f t="shared" si="836"/>
        <v>1000.125</v>
      </c>
      <c r="IG246" s="45">
        <f t="shared" si="837"/>
        <v>23502.9375</v>
      </c>
      <c r="II246" s="2">
        <v>244</v>
      </c>
      <c r="IJ246" s="2" t="str">
        <f t="shared" si="838"/>
        <v xml:space="preserve"> AD SOYAD 244</v>
      </c>
      <c r="IK246" s="7">
        <f t="shared" si="725"/>
        <v>20002.5</v>
      </c>
      <c r="IL246" s="11">
        <f>PARAMETRELER!$D$4</f>
        <v>150018.75</v>
      </c>
      <c r="IM246" s="7">
        <f t="shared" si="726"/>
        <v>2800.3500000000004</v>
      </c>
      <c r="IN246" s="7">
        <f t="shared" si="727"/>
        <v>200.02500000000001</v>
      </c>
      <c r="IO246" s="7">
        <f t="shared" si="728"/>
        <v>17002.125</v>
      </c>
      <c r="IP246" s="7" cm="1">
        <f t="array" ref="IP246">SUMPRODUCT(--(SUM(G246,AC246,AY246,BU246,CQ246,DM246,EI246,FE246,GA246,GW246,HS246,IO246)&gt;PARAMETRELER!$D$21:$D$24), (SUM(G246,AC246,AY246,BU246,CQ246,DM246,EI246,FE246,GA246,GW246,HS246,IO246)-PARAMETRELER!$D$21:$D$24), {0.15;0.05;0.07;0.08})-SUM($H$2,H246,AD246,AZ246,BV246,CR246,DN246,EJ246,FF246,GB246,GX246,HT246)</f>
        <v>3400.4249999999993</v>
      </c>
      <c r="IQ246" s="7">
        <f>PARAMETRELER!$D$19</f>
        <v>3400.4249999999993</v>
      </c>
      <c r="IR246" s="7">
        <f t="shared" si="729"/>
        <v>204025.5</v>
      </c>
      <c r="IS246" s="7">
        <f t="shared" si="730"/>
        <v>187023.375</v>
      </c>
      <c r="IT246" s="7">
        <f t="shared" si="731"/>
        <v>20002.5</v>
      </c>
      <c r="IU246" s="5">
        <f>PARAMETRELER!$D$6</f>
        <v>20002.5</v>
      </c>
      <c r="IV246" s="7">
        <f t="shared" si="732"/>
        <v>0</v>
      </c>
      <c r="IW246" s="7">
        <f>IF(IK246&lt;=PARAMETRELER!$D$6,0,IV246*0.00759)</f>
        <v>0</v>
      </c>
      <c r="IX246" s="20">
        <f t="shared" si="839"/>
        <v>17002.125</v>
      </c>
      <c r="IY246" s="21">
        <f t="shared" si="840"/>
        <v>4100.5124999999998</v>
      </c>
      <c r="IZ246" s="21">
        <f t="shared" si="841"/>
        <v>400.05</v>
      </c>
      <c r="JA246" s="20">
        <f t="shared" si="842"/>
        <v>24503.0625</v>
      </c>
      <c r="JB246" s="44">
        <f t="shared" si="843"/>
        <v>1000.125</v>
      </c>
      <c r="JC246" s="45">
        <f t="shared" si="844"/>
        <v>23502.9375</v>
      </c>
    </row>
    <row r="247" spans="1:263" ht="15.6" x14ac:dyDescent="0.3">
      <c r="A247" s="3">
        <v>245</v>
      </c>
      <c r="B247" s="3" t="str">
        <f>'YILLIK MALİYET RAPORU'!B247</f>
        <v xml:space="preserve"> AD SOYAD 245</v>
      </c>
      <c r="C247" s="4">
        <f>'YILLIK MALİYET RAPORU'!C247</f>
        <v>20002.5</v>
      </c>
      <c r="D247" s="4">
        <f>PARAMETRELER!$D$4</f>
        <v>150018.75</v>
      </c>
      <c r="E247" s="4">
        <f t="shared" si="668"/>
        <v>2800.3500000000004</v>
      </c>
      <c r="F247" s="4">
        <f t="shared" si="669"/>
        <v>200.02500000000001</v>
      </c>
      <c r="G247" s="4">
        <f t="shared" si="670"/>
        <v>17002.125</v>
      </c>
      <c r="H247" s="4" cm="1">
        <f t="array" ref="H247">SUMPRODUCT(--(SUM(G247:G247)&gt;PARAMETRELER!$D$21:$D$24), (SUM(G247:G247)-PARAMETRELER!$D$21:$D$24), {0.15;0.05;0.07;0.08})-SUM($H$2:$H$2)</f>
        <v>2550.3187499999999</v>
      </c>
      <c r="I247" s="4">
        <f>PARAMETRELER!$D$8</f>
        <v>2550.3187499999999</v>
      </c>
      <c r="J247" s="4">
        <f t="shared" si="733"/>
        <v>17002.125</v>
      </c>
      <c r="K247" s="4">
        <v>0</v>
      </c>
      <c r="L247" s="4">
        <f t="shared" si="671"/>
        <v>20002.5</v>
      </c>
      <c r="M247" s="4">
        <f>PARAMETRELER!$D$6</f>
        <v>20002.5</v>
      </c>
      <c r="N247" s="4">
        <f t="shared" si="679"/>
        <v>0</v>
      </c>
      <c r="O247" s="4">
        <f>IF(C247&lt;=PARAMETRELER!$D$6,0,N247*0.00759)</f>
        <v>0</v>
      </c>
      <c r="P247" s="20">
        <f t="shared" si="672"/>
        <v>17002.125</v>
      </c>
      <c r="Q247" s="21">
        <f t="shared" si="673"/>
        <v>4100.5124999999998</v>
      </c>
      <c r="R247" s="21">
        <f t="shared" si="674"/>
        <v>400.05</v>
      </c>
      <c r="S247" s="22">
        <f t="shared" si="675"/>
        <v>24503.0625</v>
      </c>
      <c r="T247" s="44">
        <f t="shared" si="676"/>
        <v>1000.125</v>
      </c>
      <c r="U247" s="45">
        <f t="shared" si="734"/>
        <v>23502.9375</v>
      </c>
      <c r="W247" s="3">
        <v>245</v>
      </c>
      <c r="X247" s="3" t="str">
        <f t="shared" si="677"/>
        <v xml:space="preserve"> AD SOYAD 245</v>
      </c>
      <c r="Y247" s="4">
        <f t="shared" si="678"/>
        <v>20002.5</v>
      </c>
      <c r="Z247" s="4">
        <f>PARAMETRELER!$D$4</f>
        <v>150018.75</v>
      </c>
      <c r="AA247" s="4">
        <f t="shared" si="735"/>
        <v>2800.3500000000004</v>
      </c>
      <c r="AB247" s="4">
        <f t="shared" si="736"/>
        <v>200.02500000000001</v>
      </c>
      <c r="AC247" s="4">
        <f t="shared" si="737"/>
        <v>17002.125</v>
      </c>
      <c r="AD247" s="4" cm="1">
        <f t="array" ref="AD247">SUMPRODUCT(--(SUM(G247,AC247)&gt;PARAMETRELER!$D$21:$D$24), (SUM(G247,AC247)-PARAMETRELER!$D$21:$D$24), {0.15;0.05;0.07;0.08})-SUM($H$2,H247)</f>
        <v>2550.3187499999999</v>
      </c>
      <c r="AE247" s="4">
        <f>PARAMETRELER!$D$9</f>
        <v>2550.3187499999999</v>
      </c>
      <c r="AF247" s="4">
        <f t="shared" si="738"/>
        <v>34004.25</v>
      </c>
      <c r="AG247" s="4">
        <f t="shared" si="739"/>
        <v>17002.125</v>
      </c>
      <c r="AH247" s="4">
        <f t="shared" si="740"/>
        <v>20002.5</v>
      </c>
      <c r="AI247" s="4">
        <f>PARAMETRELER!$D$6</f>
        <v>20002.5</v>
      </c>
      <c r="AJ247" s="4">
        <f t="shared" si="680"/>
        <v>0</v>
      </c>
      <c r="AK247" s="4">
        <f>IF(Y247&lt;=PARAMETRELER!$D$6,0,AJ247*0.00759)</f>
        <v>0</v>
      </c>
      <c r="AL247" s="20">
        <f t="shared" si="741"/>
        <v>17002.125</v>
      </c>
      <c r="AM247" s="21">
        <f t="shared" si="742"/>
        <v>4100.5124999999998</v>
      </c>
      <c r="AN247" s="21">
        <f t="shared" si="743"/>
        <v>400.05</v>
      </c>
      <c r="AO247" s="22">
        <f t="shared" si="744"/>
        <v>24503.0625</v>
      </c>
      <c r="AP247" s="44">
        <f t="shared" si="745"/>
        <v>1000.125</v>
      </c>
      <c r="AQ247" s="45">
        <f t="shared" si="746"/>
        <v>23502.9375</v>
      </c>
      <c r="AS247" s="3">
        <v>245</v>
      </c>
      <c r="AT247" s="3" t="str">
        <f t="shared" si="747"/>
        <v xml:space="preserve"> AD SOYAD 245</v>
      </c>
      <c r="AU247" s="4">
        <f t="shared" si="748"/>
        <v>20002.5</v>
      </c>
      <c r="AV247" s="4">
        <f>PARAMETRELER!$D$4</f>
        <v>150018.75</v>
      </c>
      <c r="AW247" s="4">
        <f t="shared" si="749"/>
        <v>2800.3500000000004</v>
      </c>
      <c r="AX247" s="4">
        <f t="shared" si="750"/>
        <v>200.02500000000001</v>
      </c>
      <c r="AY247" s="4">
        <f t="shared" si="751"/>
        <v>17002.125</v>
      </c>
      <c r="AZ247" s="4" cm="1">
        <f t="array" ref="AZ247">SUMPRODUCT(--(SUM(G247,AC247,AY247)&gt;PARAMETRELER!$D$21:$D$24), (SUM(G247,AC247,AY247)-PARAMETRELER!$D$21:$D$24), {0.15;0.05;0.07;0.08})-SUM($H$2,H247,AD247)</f>
        <v>2550.3187499999995</v>
      </c>
      <c r="BA247" s="4">
        <f>PARAMETRELER!$D$10</f>
        <v>2550.3187499999995</v>
      </c>
      <c r="BB247" s="4">
        <f t="shared" si="752"/>
        <v>51006.375</v>
      </c>
      <c r="BC247" s="4">
        <f t="shared" si="753"/>
        <v>34004.25</v>
      </c>
      <c r="BD247" s="4">
        <f t="shared" si="754"/>
        <v>20002.5</v>
      </c>
      <c r="BE247" s="4">
        <f>PARAMETRELER!$D$6</f>
        <v>20002.5</v>
      </c>
      <c r="BF247" s="4">
        <f t="shared" si="681"/>
        <v>0</v>
      </c>
      <c r="BG247" s="4">
        <f>IF(AU247&lt;=PARAMETRELER!$D$6,0,BF247*0.00759)</f>
        <v>0</v>
      </c>
      <c r="BH247" s="20">
        <f t="shared" si="755"/>
        <v>17002.125</v>
      </c>
      <c r="BI247" s="21">
        <f t="shared" si="756"/>
        <v>4100.5124999999998</v>
      </c>
      <c r="BJ247" s="21">
        <f t="shared" si="757"/>
        <v>400.05</v>
      </c>
      <c r="BK247" s="22">
        <f t="shared" si="758"/>
        <v>24503.0625</v>
      </c>
      <c r="BL247" s="44">
        <f t="shared" si="759"/>
        <v>1000.125</v>
      </c>
      <c r="BM247" s="45">
        <f t="shared" si="760"/>
        <v>23502.9375</v>
      </c>
      <c r="BO247" s="3">
        <v>245</v>
      </c>
      <c r="BP247" s="3" t="str">
        <f t="shared" si="761"/>
        <v xml:space="preserve"> AD SOYAD 245</v>
      </c>
      <c r="BQ247" s="4">
        <f t="shared" si="762"/>
        <v>20002.5</v>
      </c>
      <c r="BR247" s="4">
        <f>PARAMETRELER!$D$4</f>
        <v>150018.75</v>
      </c>
      <c r="BS247" s="4">
        <f t="shared" si="763"/>
        <v>2800.3500000000004</v>
      </c>
      <c r="BT247" s="4">
        <f t="shared" si="764"/>
        <v>200.02500000000001</v>
      </c>
      <c r="BU247" s="4">
        <f t="shared" si="765"/>
        <v>17002.125</v>
      </c>
      <c r="BV247" s="4" cm="1">
        <f t="array" ref="BV247">SUMPRODUCT(--(SUM(G247,AC247,AY247,BU247)&gt;PARAMETRELER!$D$21:$D$24), (SUM(G247,AC247,AY247,BU247)-PARAMETRELER!$D$21:$D$24), {0.15;0.05;0.07;0.08})-SUM($H$2,H247,AD247,AZ247)</f>
        <v>2550.3187500000004</v>
      </c>
      <c r="BW247" s="4">
        <f>PARAMETRELER!$D$11</f>
        <v>2550.3187500000004</v>
      </c>
      <c r="BX247" s="4">
        <f t="shared" si="766"/>
        <v>68008.5</v>
      </c>
      <c r="BY247" s="4">
        <f t="shared" si="767"/>
        <v>51006.375</v>
      </c>
      <c r="BZ247" s="4">
        <f t="shared" si="768"/>
        <v>20002.5</v>
      </c>
      <c r="CA247" s="4">
        <f>PARAMETRELER!$D$6</f>
        <v>20002.5</v>
      </c>
      <c r="CB247" s="4">
        <f t="shared" si="682"/>
        <v>0</v>
      </c>
      <c r="CC247" s="4">
        <f>IF(BQ247&lt;=PARAMETRELER!$D$6,0,CB247*0.00759)</f>
        <v>0</v>
      </c>
      <c r="CD247" s="20">
        <f t="shared" si="769"/>
        <v>17002.125</v>
      </c>
      <c r="CE247" s="21">
        <f t="shared" si="770"/>
        <v>4100.5124999999998</v>
      </c>
      <c r="CF247" s="21">
        <f t="shared" si="771"/>
        <v>400.05</v>
      </c>
      <c r="CG247" s="22">
        <f t="shared" si="772"/>
        <v>24503.0625</v>
      </c>
      <c r="CH247" s="44">
        <f t="shared" si="773"/>
        <v>1000.125</v>
      </c>
      <c r="CI247" s="45">
        <f t="shared" si="774"/>
        <v>23502.9375</v>
      </c>
      <c r="CK247" s="3">
        <v>245</v>
      </c>
      <c r="CL247" s="3" t="str">
        <f t="shared" si="775"/>
        <v xml:space="preserve"> AD SOYAD 245</v>
      </c>
      <c r="CM247" s="4">
        <f t="shared" si="776"/>
        <v>20002.5</v>
      </c>
      <c r="CN247" s="4">
        <f>PARAMETRELER!$D$4</f>
        <v>150018.75</v>
      </c>
      <c r="CO247" s="4">
        <f t="shared" si="777"/>
        <v>2800.3500000000004</v>
      </c>
      <c r="CP247" s="4">
        <f t="shared" si="778"/>
        <v>200.02500000000001</v>
      </c>
      <c r="CQ247" s="4">
        <f t="shared" si="779"/>
        <v>17002.125</v>
      </c>
      <c r="CR247" s="4" cm="1">
        <f t="array" ref="CR247">SUMPRODUCT(--(SUM(G247,AC247,AY247,BU247,CQ247)&gt;PARAMETRELER!$D$21:$D$24), (SUM(G247,AC247,AY247,BU247,CQ247)-PARAMETRELER!$D$21:$D$24), {0.15;0.05;0.07;0.08})-SUM($H$2,H247,AD247,AZ247,BV247)</f>
        <v>2550.3187500000004</v>
      </c>
      <c r="CS247" s="4">
        <f>PARAMETRELER!$D$12</f>
        <v>2550.3187500000004</v>
      </c>
      <c r="CT247" s="4">
        <f t="shared" si="780"/>
        <v>85010.625</v>
      </c>
      <c r="CU247" s="4">
        <f t="shared" si="781"/>
        <v>68008.5</v>
      </c>
      <c r="CV247" s="4">
        <f t="shared" si="782"/>
        <v>20002.5</v>
      </c>
      <c r="CW247" s="4">
        <f>PARAMETRELER!$D$6</f>
        <v>20002.5</v>
      </c>
      <c r="CX247" s="4">
        <f t="shared" si="683"/>
        <v>0</v>
      </c>
      <c r="CY247" s="4">
        <f>IF(CM247&lt;=PARAMETRELER!$D$6,0,CX247*0.00759)</f>
        <v>0</v>
      </c>
      <c r="CZ247" s="20">
        <f t="shared" si="783"/>
        <v>17002.125</v>
      </c>
      <c r="DA247" s="21">
        <f t="shared" si="784"/>
        <v>4100.5124999999998</v>
      </c>
      <c r="DB247" s="21">
        <f t="shared" si="785"/>
        <v>400.05</v>
      </c>
      <c r="DC247" s="22">
        <f t="shared" si="786"/>
        <v>24503.0625</v>
      </c>
      <c r="DD247" s="44">
        <f t="shared" si="787"/>
        <v>1000.125</v>
      </c>
      <c r="DE247" s="45">
        <f t="shared" si="788"/>
        <v>23502.9375</v>
      </c>
      <c r="DG247" s="3">
        <v>245</v>
      </c>
      <c r="DH247" s="3" t="str">
        <f t="shared" si="789"/>
        <v xml:space="preserve"> AD SOYAD 245</v>
      </c>
      <c r="DI247" s="4">
        <f t="shared" si="790"/>
        <v>20002.5</v>
      </c>
      <c r="DJ247" s="4">
        <f>PARAMETRELER!$D$4</f>
        <v>150018.75</v>
      </c>
      <c r="DK247" s="4">
        <f t="shared" si="791"/>
        <v>2800.3500000000004</v>
      </c>
      <c r="DL247" s="4">
        <f t="shared" si="792"/>
        <v>200.02500000000001</v>
      </c>
      <c r="DM247" s="4">
        <f t="shared" si="793"/>
        <v>17002.125</v>
      </c>
      <c r="DN247" s="4" cm="1">
        <f t="array" ref="DN247">SUMPRODUCT(--(SUM(G247,AC247,AY247,BU247,CQ247,DM247)&gt;PARAMETRELER!$D$21:$D$24), (SUM(G247,AC247,AY247,BU247,CQ247,DM247)-PARAMETRELER!$D$21:$D$24), {0.15;0.05;0.07;0.08})-SUM($H$2,H247,AD247,AZ247,BV247,CR247)</f>
        <v>2550.3187499999985</v>
      </c>
      <c r="DO247" s="4">
        <f>PARAMETRELER!$D$13</f>
        <v>2550.3187499999985</v>
      </c>
      <c r="DP247" s="4">
        <f t="shared" si="794"/>
        <v>102012.75</v>
      </c>
      <c r="DQ247" s="4">
        <f t="shared" si="795"/>
        <v>85010.625</v>
      </c>
      <c r="DR247" s="4">
        <f t="shared" si="796"/>
        <v>20002.5</v>
      </c>
      <c r="DS247" s="4">
        <f>PARAMETRELER!$D$6</f>
        <v>20002.5</v>
      </c>
      <c r="DT247" s="4">
        <f t="shared" si="684"/>
        <v>0</v>
      </c>
      <c r="DU247" s="4">
        <f>IF(DI247&lt;=PARAMETRELER!$D$6,0,DT247*0.00759)</f>
        <v>0</v>
      </c>
      <c r="DV247" s="20">
        <f t="shared" si="797"/>
        <v>17002.125</v>
      </c>
      <c r="DW247" s="21">
        <f t="shared" si="798"/>
        <v>4100.5124999999998</v>
      </c>
      <c r="DX247" s="21">
        <f t="shared" si="799"/>
        <v>400.05</v>
      </c>
      <c r="DY247" s="22">
        <f t="shared" si="800"/>
        <v>24503.0625</v>
      </c>
      <c r="DZ247" s="44">
        <f t="shared" si="801"/>
        <v>1000.125</v>
      </c>
      <c r="EA247" s="45">
        <f t="shared" si="802"/>
        <v>23502.9375</v>
      </c>
      <c r="EC247" s="3">
        <v>245</v>
      </c>
      <c r="ED247" s="3" t="str">
        <f t="shared" si="803"/>
        <v xml:space="preserve"> AD SOYAD 245</v>
      </c>
      <c r="EE247" s="4">
        <f t="shared" si="685"/>
        <v>20002.5</v>
      </c>
      <c r="EF247" s="4">
        <f>PARAMETRELER!$D$4</f>
        <v>150018.75</v>
      </c>
      <c r="EG247" s="4">
        <f t="shared" si="686"/>
        <v>2800.3500000000004</v>
      </c>
      <c r="EH247" s="4">
        <f t="shared" si="687"/>
        <v>200.02500000000001</v>
      </c>
      <c r="EI247" s="4">
        <f t="shared" si="688"/>
        <v>17002.125</v>
      </c>
      <c r="EJ247" s="4" cm="1">
        <f t="array" ref="EJ247">SUMPRODUCT(--(SUM(G247,AC247,AY247,BU247,CQ247,DM247,EI247)&gt;PARAMETRELER!$D$21:$D$24), (SUM(G247,AC247,AY247,BU247,CQ247,DM247,EI247)-PARAMETRELER!$D$21:$D$24), {0.15;0.05;0.07;0.08})-SUM($H$2,H247,AD247,AZ247,BV247,CR247,DN247)</f>
        <v>3001.0625000000036</v>
      </c>
      <c r="EK247" s="4">
        <f>PARAMETRELER!$D$14</f>
        <v>3001.0625000000036</v>
      </c>
      <c r="EL247" s="4">
        <f t="shared" si="689"/>
        <v>119014.875</v>
      </c>
      <c r="EM247" s="4">
        <f t="shared" si="690"/>
        <v>102012.75</v>
      </c>
      <c r="EN247" s="4">
        <f t="shared" si="691"/>
        <v>20002.5</v>
      </c>
      <c r="EO247" s="4">
        <f>PARAMETRELER!$D$6</f>
        <v>20002.5</v>
      </c>
      <c r="EP247" s="4">
        <f t="shared" si="692"/>
        <v>0</v>
      </c>
      <c r="EQ247" s="4">
        <f>IF(EE247&lt;=PARAMETRELER!$D$6,0,EP247*0.00759)</f>
        <v>0</v>
      </c>
      <c r="ER247" s="20">
        <f t="shared" si="804"/>
        <v>17002.125</v>
      </c>
      <c r="ES247" s="21">
        <f t="shared" si="805"/>
        <v>4100.5124999999998</v>
      </c>
      <c r="ET247" s="21">
        <f t="shared" si="806"/>
        <v>400.05</v>
      </c>
      <c r="EU247" s="22">
        <f t="shared" si="807"/>
        <v>24503.0625</v>
      </c>
      <c r="EV247" s="44">
        <f t="shared" si="808"/>
        <v>1000.125</v>
      </c>
      <c r="EW247" s="45">
        <f t="shared" si="809"/>
        <v>23502.9375</v>
      </c>
      <c r="EY247" s="3">
        <v>245</v>
      </c>
      <c r="EZ247" s="3" t="str">
        <f t="shared" si="810"/>
        <v xml:space="preserve"> AD SOYAD 245</v>
      </c>
      <c r="FA247" s="4">
        <f t="shared" si="693"/>
        <v>20002.5</v>
      </c>
      <c r="FB247" s="4">
        <f>PARAMETRELER!$D$4</f>
        <v>150018.75</v>
      </c>
      <c r="FC247" s="4">
        <f t="shared" si="694"/>
        <v>2800.3500000000004</v>
      </c>
      <c r="FD247" s="4">
        <f t="shared" si="695"/>
        <v>200.02500000000001</v>
      </c>
      <c r="FE247" s="4">
        <f t="shared" si="696"/>
        <v>17002.125</v>
      </c>
      <c r="FF247" s="4" cm="1">
        <f t="array" ref="FF247">SUMPRODUCT(--(SUM(G247,AC247,AY247,BU247,CQ247,DM247,EI247,FE247)&gt;PARAMETRELER!$D$21:$D$24), (SUM(G247,AC247,AY247,BU247,CQ247,DM247,EI247,FE247)-PARAMETRELER!$D$21:$D$24), {0.15;0.05;0.07;0.08})-SUM($H$2,H247,AD247,AZ247,BV247,CR247,DN247,EJ247)</f>
        <v>3400.4249999999956</v>
      </c>
      <c r="FG247" s="4">
        <f>PARAMETRELER!$D$15</f>
        <v>3400.4249999999956</v>
      </c>
      <c r="FH247" s="4">
        <f t="shared" si="697"/>
        <v>136017</v>
      </c>
      <c r="FI247" s="4">
        <f t="shared" si="698"/>
        <v>119014.875</v>
      </c>
      <c r="FJ247" s="4">
        <f t="shared" si="699"/>
        <v>20002.5</v>
      </c>
      <c r="FK247" s="4">
        <f>PARAMETRELER!$D$6</f>
        <v>20002.5</v>
      </c>
      <c r="FL247" s="4">
        <f t="shared" si="700"/>
        <v>0</v>
      </c>
      <c r="FM247" s="4">
        <f>IF(FA247&lt;=PARAMETRELER!$D$6,0,FL247*0.00759)</f>
        <v>0</v>
      </c>
      <c r="FN247" s="20">
        <f t="shared" si="811"/>
        <v>17002.125</v>
      </c>
      <c r="FO247" s="21">
        <f t="shared" si="812"/>
        <v>4100.5124999999998</v>
      </c>
      <c r="FP247" s="21">
        <f t="shared" si="813"/>
        <v>400.05</v>
      </c>
      <c r="FQ247" s="22">
        <f t="shared" si="814"/>
        <v>24503.0625</v>
      </c>
      <c r="FR247" s="44">
        <f t="shared" si="815"/>
        <v>1000.125</v>
      </c>
      <c r="FS247" s="45">
        <f t="shared" si="816"/>
        <v>23502.9375</v>
      </c>
      <c r="FU247" s="3">
        <v>245</v>
      </c>
      <c r="FV247" s="3" t="str">
        <f t="shared" si="817"/>
        <v xml:space="preserve"> AD SOYAD 245</v>
      </c>
      <c r="FW247" s="4">
        <f t="shared" si="701"/>
        <v>20002.5</v>
      </c>
      <c r="FX247" s="4">
        <f>PARAMETRELER!$D$4</f>
        <v>150018.75</v>
      </c>
      <c r="FY247" s="4">
        <f t="shared" si="702"/>
        <v>2800.3500000000004</v>
      </c>
      <c r="FZ247" s="4">
        <f t="shared" si="703"/>
        <v>200.02500000000001</v>
      </c>
      <c r="GA247" s="4">
        <f t="shared" si="704"/>
        <v>17002.125</v>
      </c>
      <c r="GB247" s="4" cm="1">
        <f t="array" ref="GB247">SUMPRODUCT(--(SUM(G247,AC247,AY247,BU247,CQ247,DM247,EI247,FE247,GA247)&gt;PARAMETRELER!$D$21:$D$24), (SUM(G247,AC247,AY247,BU247,CQ247,DM247,EI247,FE247,GA247)-PARAMETRELER!$D$21:$D$24), {0.15;0.05;0.07;0.08})-SUM($H$2,H247,AD247,AZ247,BV247,CR247,DN247,EJ247,FF247)</f>
        <v>3400.4249999999993</v>
      </c>
      <c r="GC247" s="4">
        <f>PARAMETRELER!$D$16</f>
        <v>3400.4249999999993</v>
      </c>
      <c r="GD247" s="4">
        <f t="shared" si="705"/>
        <v>153019.125</v>
      </c>
      <c r="GE247" s="4">
        <f t="shared" si="706"/>
        <v>136017</v>
      </c>
      <c r="GF247" s="4">
        <f t="shared" si="707"/>
        <v>20002.5</v>
      </c>
      <c r="GG247" s="4">
        <f>PARAMETRELER!$D$6</f>
        <v>20002.5</v>
      </c>
      <c r="GH247" s="4">
        <f t="shared" si="708"/>
        <v>0</v>
      </c>
      <c r="GI247" s="4">
        <f>IF(FW247&lt;=PARAMETRELER!$D$6,0,GH247*0.00759)</f>
        <v>0</v>
      </c>
      <c r="GJ247" s="20">
        <f t="shared" si="818"/>
        <v>17002.125</v>
      </c>
      <c r="GK247" s="21">
        <f t="shared" si="819"/>
        <v>4100.5124999999998</v>
      </c>
      <c r="GL247" s="21">
        <f t="shared" si="820"/>
        <v>400.05</v>
      </c>
      <c r="GM247" s="22">
        <f t="shared" si="821"/>
        <v>24503.0625</v>
      </c>
      <c r="GN247" s="44">
        <f t="shared" si="822"/>
        <v>1000.125</v>
      </c>
      <c r="GO247" s="45">
        <f t="shared" si="823"/>
        <v>23502.9375</v>
      </c>
      <c r="GQ247" s="3">
        <v>245</v>
      </c>
      <c r="GR247" s="3" t="str">
        <f t="shared" si="824"/>
        <v xml:space="preserve"> AD SOYAD 245</v>
      </c>
      <c r="GS247" s="4">
        <f t="shared" si="709"/>
        <v>20002.5</v>
      </c>
      <c r="GT247" s="4">
        <f>PARAMETRELER!$D$4</f>
        <v>150018.75</v>
      </c>
      <c r="GU247" s="4">
        <f t="shared" si="710"/>
        <v>2800.3500000000004</v>
      </c>
      <c r="GV247" s="4">
        <f t="shared" si="711"/>
        <v>200.02500000000001</v>
      </c>
      <c r="GW247" s="4">
        <f t="shared" si="712"/>
        <v>17002.125</v>
      </c>
      <c r="GX247" s="4" cm="1">
        <f t="array" ref="GX247">SUMPRODUCT(--(SUM(G247,AC247,AY247,BU247,CQ247,DM247,EI247,FE247,GA247,GW247)&gt;PARAMETRELER!$D$21:$D$24), (SUM(G247,AC247,AY247,BU247,CQ247,DM247,EI247,FE247,GA247,GW247)-PARAMETRELER!$D$21:$D$24), {0.15;0.05;0.07;0.08})-SUM($H$2,H247,AD247,AZ247,BV247,CR247,DN247,EJ247,FF247,GB247)</f>
        <v>3400.4250000000029</v>
      </c>
      <c r="GY247" s="4">
        <f>PARAMETRELER!$D$17</f>
        <v>3400.4250000000029</v>
      </c>
      <c r="GZ247" s="4">
        <f t="shared" si="713"/>
        <v>170021.25</v>
      </c>
      <c r="HA247" s="4">
        <f t="shared" si="714"/>
        <v>153019.125</v>
      </c>
      <c r="HB247" s="4">
        <f t="shared" si="715"/>
        <v>20002.5</v>
      </c>
      <c r="HC247" s="4">
        <f>PARAMETRELER!$D$6</f>
        <v>20002.5</v>
      </c>
      <c r="HD247" s="4">
        <f t="shared" si="716"/>
        <v>0</v>
      </c>
      <c r="HE247" s="4">
        <f>IF(GS247&lt;=PARAMETRELER!$D$6,0,HD247*0.00759)</f>
        <v>0</v>
      </c>
      <c r="HF247" s="20">
        <f t="shared" si="825"/>
        <v>17002.125</v>
      </c>
      <c r="HG247" s="21">
        <f t="shared" si="826"/>
        <v>4100.5124999999998</v>
      </c>
      <c r="HH247" s="21">
        <f t="shared" si="827"/>
        <v>400.05</v>
      </c>
      <c r="HI247" s="22">
        <f t="shared" si="828"/>
        <v>24503.0625</v>
      </c>
      <c r="HJ247" s="44">
        <f t="shared" si="829"/>
        <v>1000.125</v>
      </c>
      <c r="HK247" s="45">
        <f t="shared" si="830"/>
        <v>23502.9375</v>
      </c>
      <c r="HM247" s="3">
        <v>245</v>
      </c>
      <c r="HN247" s="3" t="str">
        <f t="shared" si="831"/>
        <v xml:space="preserve"> AD SOYAD 245</v>
      </c>
      <c r="HO247" s="4">
        <f t="shared" si="717"/>
        <v>20002.5</v>
      </c>
      <c r="HP247" s="4">
        <f>PARAMETRELER!$D$4</f>
        <v>150018.75</v>
      </c>
      <c r="HQ247" s="4">
        <f t="shared" si="718"/>
        <v>2800.3500000000004</v>
      </c>
      <c r="HR247" s="4">
        <f t="shared" si="719"/>
        <v>200.02500000000001</v>
      </c>
      <c r="HS247" s="4">
        <f t="shared" si="720"/>
        <v>17002.125</v>
      </c>
      <c r="HT247" s="4" cm="1">
        <f t="array" ref="HT247">SUMPRODUCT(--(SUM(G247,AC247,AY247,BU247,CQ247,DM247,EI247,FE247,GA247,GW247,HS247)&gt;PARAMETRELER!$D$21:$D$24), (SUM(G247,AC247,AY247,BU247,CQ247,DM247,EI247,FE247,GA247,GW247,HS247)-PARAMETRELER!$D$21:$D$24), {0.15;0.05;0.07;0.08})-SUM($H$2,H247,AD247,AZ247,BV247,CR247,DN247,EJ247,FF247,GB247,GX247)</f>
        <v>3400.4249999999993</v>
      </c>
      <c r="HU247" s="4">
        <f>PARAMETRELER!$D$18</f>
        <v>3400.4249999999993</v>
      </c>
      <c r="HV247" s="4">
        <f t="shared" si="721"/>
        <v>187023.375</v>
      </c>
      <c r="HW247" s="4">
        <f t="shared" si="722"/>
        <v>170021.25</v>
      </c>
      <c r="HX247" s="4">
        <f t="shared" si="723"/>
        <v>20002.5</v>
      </c>
      <c r="HY247" s="4">
        <f>PARAMETRELER!$D$6</f>
        <v>20002.5</v>
      </c>
      <c r="HZ247" s="4">
        <f t="shared" si="724"/>
        <v>0</v>
      </c>
      <c r="IA247" s="4">
        <f>IF(HO247&lt;=PARAMETRELER!$D$6,0,HZ247*0.00759)</f>
        <v>0</v>
      </c>
      <c r="IB247" s="20">
        <f t="shared" si="832"/>
        <v>17002.125</v>
      </c>
      <c r="IC247" s="21">
        <f t="shared" si="833"/>
        <v>4100.5124999999998</v>
      </c>
      <c r="ID247" s="21">
        <f t="shared" si="834"/>
        <v>400.05</v>
      </c>
      <c r="IE247" s="22">
        <f t="shared" si="835"/>
        <v>24503.0625</v>
      </c>
      <c r="IF247" s="44">
        <f t="shared" si="836"/>
        <v>1000.125</v>
      </c>
      <c r="IG247" s="45">
        <f t="shared" si="837"/>
        <v>23502.9375</v>
      </c>
      <c r="II247" s="3">
        <v>245</v>
      </c>
      <c r="IJ247" s="3" t="str">
        <f t="shared" si="838"/>
        <v xml:space="preserve"> AD SOYAD 245</v>
      </c>
      <c r="IK247" s="4">
        <f t="shared" si="725"/>
        <v>20002.5</v>
      </c>
      <c r="IL247" s="4">
        <f>PARAMETRELER!$D$4</f>
        <v>150018.75</v>
      </c>
      <c r="IM247" s="4">
        <f t="shared" si="726"/>
        <v>2800.3500000000004</v>
      </c>
      <c r="IN247" s="4">
        <f t="shared" si="727"/>
        <v>200.02500000000001</v>
      </c>
      <c r="IO247" s="4">
        <f t="shared" si="728"/>
        <v>17002.125</v>
      </c>
      <c r="IP247" s="4" cm="1">
        <f t="array" ref="IP247">SUMPRODUCT(--(SUM(G247,AC247,AY247,BU247,CQ247,DM247,EI247,FE247,GA247,GW247,HS247,IO247)&gt;PARAMETRELER!$D$21:$D$24), (SUM(G247,AC247,AY247,BU247,CQ247,DM247,EI247,FE247,GA247,GW247,HS247,IO247)-PARAMETRELER!$D$21:$D$24), {0.15;0.05;0.07;0.08})-SUM($H$2,H247,AD247,AZ247,BV247,CR247,DN247,EJ247,FF247,GB247,GX247,HT247)</f>
        <v>3400.4249999999993</v>
      </c>
      <c r="IQ247" s="4">
        <f>PARAMETRELER!$D$19</f>
        <v>3400.4249999999993</v>
      </c>
      <c r="IR247" s="4">
        <f t="shared" si="729"/>
        <v>204025.5</v>
      </c>
      <c r="IS247" s="4">
        <f t="shared" si="730"/>
        <v>187023.375</v>
      </c>
      <c r="IT247" s="4">
        <f t="shared" si="731"/>
        <v>20002.5</v>
      </c>
      <c r="IU247" s="4">
        <f>PARAMETRELER!$D$6</f>
        <v>20002.5</v>
      </c>
      <c r="IV247" s="4">
        <f t="shared" si="732"/>
        <v>0</v>
      </c>
      <c r="IW247" s="4">
        <f>IF(IK247&lt;=PARAMETRELER!$D$6,0,IV247*0.00759)</f>
        <v>0</v>
      </c>
      <c r="IX247" s="20">
        <f t="shared" si="839"/>
        <v>17002.125</v>
      </c>
      <c r="IY247" s="21">
        <f t="shared" si="840"/>
        <v>4100.5124999999998</v>
      </c>
      <c r="IZ247" s="21">
        <f t="shared" si="841"/>
        <v>400.05</v>
      </c>
      <c r="JA247" s="22">
        <f t="shared" si="842"/>
        <v>24503.0625</v>
      </c>
      <c r="JB247" s="44">
        <f t="shared" si="843"/>
        <v>1000.125</v>
      </c>
      <c r="JC247" s="45">
        <f t="shared" si="844"/>
        <v>23502.9375</v>
      </c>
    </row>
    <row r="248" spans="1:263" ht="15.6" x14ac:dyDescent="0.3">
      <c r="A248" s="2">
        <v>246</v>
      </c>
      <c r="B248" s="2" t="str">
        <f>'YILLIK MALİYET RAPORU'!B248</f>
        <v xml:space="preserve"> AD SOYAD 246</v>
      </c>
      <c r="C248" s="7">
        <f>'YILLIK MALİYET RAPORU'!C248</f>
        <v>20002.5</v>
      </c>
      <c r="D248" s="11">
        <f>PARAMETRELER!$D$4</f>
        <v>150018.75</v>
      </c>
      <c r="E248" s="7">
        <f t="shared" si="668"/>
        <v>2800.3500000000004</v>
      </c>
      <c r="F248" s="7">
        <f t="shared" si="669"/>
        <v>200.02500000000001</v>
      </c>
      <c r="G248" s="7">
        <f t="shared" si="670"/>
        <v>17002.125</v>
      </c>
      <c r="H248" s="7" cm="1">
        <f t="array" ref="H248">SUMPRODUCT(--(SUM(G248:G248)&gt;PARAMETRELER!$D$21:$D$24), (SUM(G248:G248)-PARAMETRELER!$D$21:$D$24), {0.15;0.05;0.07;0.08})-SUM($H$2:$H$2)</f>
        <v>2550.3187499999999</v>
      </c>
      <c r="I248" s="7">
        <f>PARAMETRELER!$D$8</f>
        <v>2550.3187499999999</v>
      </c>
      <c r="J248" s="7">
        <f t="shared" si="733"/>
        <v>17002.125</v>
      </c>
      <c r="K248" s="7">
        <v>0</v>
      </c>
      <c r="L248" s="7">
        <f t="shared" si="671"/>
        <v>20002.5</v>
      </c>
      <c r="M248" s="5">
        <f>PARAMETRELER!$D$6</f>
        <v>20002.5</v>
      </c>
      <c r="N248" s="7">
        <f t="shared" si="679"/>
        <v>0</v>
      </c>
      <c r="O248" s="7">
        <f>IF(C248&lt;=PARAMETRELER!$D$6,0,N248*0.00759)</f>
        <v>0</v>
      </c>
      <c r="P248" s="20">
        <f t="shared" si="672"/>
        <v>17002.125</v>
      </c>
      <c r="Q248" s="21">
        <f t="shared" si="673"/>
        <v>4100.5124999999998</v>
      </c>
      <c r="R248" s="21">
        <f t="shared" si="674"/>
        <v>400.05</v>
      </c>
      <c r="S248" s="20">
        <f t="shared" si="675"/>
        <v>24503.0625</v>
      </c>
      <c r="T248" s="44">
        <f t="shared" si="676"/>
        <v>1000.125</v>
      </c>
      <c r="U248" s="45">
        <f t="shared" si="734"/>
        <v>23502.9375</v>
      </c>
      <c r="W248" s="2">
        <v>246</v>
      </c>
      <c r="X248" s="2" t="str">
        <f t="shared" si="677"/>
        <v xml:space="preserve"> AD SOYAD 246</v>
      </c>
      <c r="Y248" s="7">
        <f t="shared" si="678"/>
        <v>20002.5</v>
      </c>
      <c r="Z248" s="11">
        <f>PARAMETRELER!$D$4</f>
        <v>150018.75</v>
      </c>
      <c r="AA248" s="7">
        <f t="shared" si="735"/>
        <v>2800.3500000000004</v>
      </c>
      <c r="AB248" s="7">
        <f t="shared" si="736"/>
        <v>200.02500000000001</v>
      </c>
      <c r="AC248" s="7">
        <f t="shared" si="737"/>
        <v>17002.125</v>
      </c>
      <c r="AD248" s="7" cm="1">
        <f t="array" ref="AD248">SUMPRODUCT(--(SUM(G248,AC248)&gt;PARAMETRELER!$D$21:$D$24), (SUM(G248,AC248)-PARAMETRELER!$D$21:$D$24), {0.15;0.05;0.07;0.08})-SUM($H$2,H248)</f>
        <v>2550.3187499999999</v>
      </c>
      <c r="AE248" s="7">
        <f>PARAMETRELER!$D$9</f>
        <v>2550.3187499999999</v>
      </c>
      <c r="AF248" s="7">
        <f t="shared" si="738"/>
        <v>34004.25</v>
      </c>
      <c r="AG248" s="7">
        <f t="shared" si="739"/>
        <v>17002.125</v>
      </c>
      <c r="AH248" s="7">
        <f t="shared" si="740"/>
        <v>20002.5</v>
      </c>
      <c r="AI248" s="5">
        <f>PARAMETRELER!$D$6</f>
        <v>20002.5</v>
      </c>
      <c r="AJ248" s="7">
        <f t="shared" si="680"/>
        <v>0</v>
      </c>
      <c r="AK248" s="7">
        <f>IF(Y248&lt;=PARAMETRELER!$D$6,0,AJ248*0.00759)</f>
        <v>0</v>
      </c>
      <c r="AL248" s="20">
        <f t="shared" si="741"/>
        <v>17002.125</v>
      </c>
      <c r="AM248" s="21">
        <f t="shared" si="742"/>
        <v>4100.5124999999998</v>
      </c>
      <c r="AN248" s="21">
        <f t="shared" si="743"/>
        <v>400.05</v>
      </c>
      <c r="AO248" s="20">
        <f t="shared" si="744"/>
        <v>24503.0625</v>
      </c>
      <c r="AP248" s="44">
        <f t="shared" si="745"/>
        <v>1000.125</v>
      </c>
      <c r="AQ248" s="45">
        <f t="shared" si="746"/>
        <v>23502.9375</v>
      </c>
      <c r="AS248" s="2">
        <v>246</v>
      </c>
      <c r="AT248" s="2" t="str">
        <f t="shared" si="747"/>
        <v xml:space="preserve"> AD SOYAD 246</v>
      </c>
      <c r="AU248" s="7">
        <f t="shared" si="748"/>
        <v>20002.5</v>
      </c>
      <c r="AV248" s="11">
        <f>PARAMETRELER!$D$4</f>
        <v>150018.75</v>
      </c>
      <c r="AW248" s="7">
        <f t="shared" si="749"/>
        <v>2800.3500000000004</v>
      </c>
      <c r="AX248" s="7">
        <f t="shared" si="750"/>
        <v>200.02500000000001</v>
      </c>
      <c r="AY248" s="7">
        <f t="shared" si="751"/>
        <v>17002.125</v>
      </c>
      <c r="AZ248" s="7" cm="1">
        <f t="array" ref="AZ248">SUMPRODUCT(--(SUM(G248,AC248,AY248)&gt;PARAMETRELER!$D$21:$D$24), (SUM(G248,AC248,AY248)-PARAMETRELER!$D$21:$D$24), {0.15;0.05;0.07;0.08})-SUM($H$2,H248,AD248)</f>
        <v>2550.3187499999995</v>
      </c>
      <c r="BA248" s="7">
        <f>PARAMETRELER!$D$10</f>
        <v>2550.3187499999995</v>
      </c>
      <c r="BB248" s="7">
        <f t="shared" si="752"/>
        <v>51006.375</v>
      </c>
      <c r="BC248" s="7">
        <f t="shared" si="753"/>
        <v>34004.25</v>
      </c>
      <c r="BD248" s="7">
        <f t="shared" si="754"/>
        <v>20002.5</v>
      </c>
      <c r="BE248" s="5">
        <f>PARAMETRELER!$D$6</f>
        <v>20002.5</v>
      </c>
      <c r="BF248" s="7">
        <f t="shared" si="681"/>
        <v>0</v>
      </c>
      <c r="BG248" s="7">
        <f>IF(AU248&lt;=PARAMETRELER!$D$6,0,BF248*0.00759)</f>
        <v>0</v>
      </c>
      <c r="BH248" s="20">
        <f t="shared" si="755"/>
        <v>17002.125</v>
      </c>
      <c r="BI248" s="21">
        <f t="shared" si="756"/>
        <v>4100.5124999999998</v>
      </c>
      <c r="BJ248" s="21">
        <f t="shared" si="757"/>
        <v>400.05</v>
      </c>
      <c r="BK248" s="20">
        <f t="shared" si="758"/>
        <v>24503.0625</v>
      </c>
      <c r="BL248" s="44">
        <f t="shared" si="759"/>
        <v>1000.125</v>
      </c>
      <c r="BM248" s="45">
        <f t="shared" si="760"/>
        <v>23502.9375</v>
      </c>
      <c r="BO248" s="2">
        <v>246</v>
      </c>
      <c r="BP248" s="2" t="str">
        <f t="shared" si="761"/>
        <v xml:space="preserve"> AD SOYAD 246</v>
      </c>
      <c r="BQ248" s="7">
        <f t="shared" si="762"/>
        <v>20002.5</v>
      </c>
      <c r="BR248" s="11">
        <f>PARAMETRELER!$D$4</f>
        <v>150018.75</v>
      </c>
      <c r="BS248" s="7">
        <f t="shared" si="763"/>
        <v>2800.3500000000004</v>
      </c>
      <c r="BT248" s="7">
        <f t="shared" si="764"/>
        <v>200.02500000000001</v>
      </c>
      <c r="BU248" s="7">
        <f t="shared" si="765"/>
        <v>17002.125</v>
      </c>
      <c r="BV248" s="7" cm="1">
        <f t="array" ref="BV248">SUMPRODUCT(--(SUM(G248,AC248,AY248,BU248)&gt;PARAMETRELER!$D$21:$D$24), (SUM(G248,AC248,AY248,BU248)-PARAMETRELER!$D$21:$D$24), {0.15;0.05;0.07;0.08})-SUM($H$2,H248,AD248,AZ248)</f>
        <v>2550.3187500000004</v>
      </c>
      <c r="BW248" s="7">
        <f>PARAMETRELER!$D$11</f>
        <v>2550.3187500000004</v>
      </c>
      <c r="BX248" s="7">
        <f t="shared" si="766"/>
        <v>68008.5</v>
      </c>
      <c r="BY248" s="7">
        <f t="shared" si="767"/>
        <v>51006.375</v>
      </c>
      <c r="BZ248" s="7">
        <f t="shared" si="768"/>
        <v>20002.5</v>
      </c>
      <c r="CA248" s="5">
        <f>PARAMETRELER!$D$6</f>
        <v>20002.5</v>
      </c>
      <c r="CB248" s="7">
        <f t="shared" si="682"/>
        <v>0</v>
      </c>
      <c r="CC248" s="7">
        <f>IF(BQ248&lt;=PARAMETRELER!$D$6,0,CB248*0.00759)</f>
        <v>0</v>
      </c>
      <c r="CD248" s="20">
        <f t="shared" si="769"/>
        <v>17002.125</v>
      </c>
      <c r="CE248" s="21">
        <f t="shared" si="770"/>
        <v>4100.5124999999998</v>
      </c>
      <c r="CF248" s="21">
        <f t="shared" si="771"/>
        <v>400.05</v>
      </c>
      <c r="CG248" s="20">
        <f t="shared" si="772"/>
        <v>24503.0625</v>
      </c>
      <c r="CH248" s="44">
        <f t="shared" si="773"/>
        <v>1000.125</v>
      </c>
      <c r="CI248" s="45">
        <f t="shared" si="774"/>
        <v>23502.9375</v>
      </c>
      <c r="CK248" s="2">
        <v>246</v>
      </c>
      <c r="CL248" s="2" t="str">
        <f t="shared" si="775"/>
        <v xml:space="preserve"> AD SOYAD 246</v>
      </c>
      <c r="CM248" s="7">
        <f t="shared" si="776"/>
        <v>20002.5</v>
      </c>
      <c r="CN248" s="11">
        <f>PARAMETRELER!$D$4</f>
        <v>150018.75</v>
      </c>
      <c r="CO248" s="7">
        <f t="shared" si="777"/>
        <v>2800.3500000000004</v>
      </c>
      <c r="CP248" s="7">
        <f t="shared" si="778"/>
        <v>200.02500000000001</v>
      </c>
      <c r="CQ248" s="7">
        <f t="shared" si="779"/>
        <v>17002.125</v>
      </c>
      <c r="CR248" s="7" cm="1">
        <f t="array" ref="CR248">SUMPRODUCT(--(SUM(G248,AC248,AY248,BU248,CQ248)&gt;PARAMETRELER!$D$21:$D$24), (SUM(G248,AC248,AY248,BU248,CQ248)-PARAMETRELER!$D$21:$D$24), {0.15;0.05;0.07;0.08})-SUM($H$2,H248,AD248,AZ248,BV248)</f>
        <v>2550.3187500000004</v>
      </c>
      <c r="CS248" s="7">
        <f>PARAMETRELER!$D$12</f>
        <v>2550.3187500000004</v>
      </c>
      <c r="CT248" s="7">
        <f t="shared" si="780"/>
        <v>85010.625</v>
      </c>
      <c r="CU248" s="7">
        <f t="shared" si="781"/>
        <v>68008.5</v>
      </c>
      <c r="CV248" s="7">
        <f t="shared" si="782"/>
        <v>20002.5</v>
      </c>
      <c r="CW248" s="5">
        <f>PARAMETRELER!$D$6</f>
        <v>20002.5</v>
      </c>
      <c r="CX248" s="7">
        <f t="shared" si="683"/>
        <v>0</v>
      </c>
      <c r="CY248" s="7">
        <f>IF(CM248&lt;=PARAMETRELER!$D$6,0,CX248*0.00759)</f>
        <v>0</v>
      </c>
      <c r="CZ248" s="20">
        <f t="shared" si="783"/>
        <v>17002.125</v>
      </c>
      <c r="DA248" s="21">
        <f t="shared" si="784"/>
        <v>4100.5124999999998</v>
      </c>
      <c r="DB248" s="21">
        <f t="shared" si="785"/>
        <v>400.05</v>
      </c>
      <c r="DC248" s="20">
        <f t="shared" si="786"/>
        <v>24503.0625</v>
      </c>
      <c r="DD248" s="44">
        <f t="shared" si="787"/>
        <v>1000.125</v>
      </c>
      <c r="DE248" s="45">
        <f t="shared" si="788"/>
        <v>23502.9375</v>
      </c>
      <c r="DG248" s="2">
        <v>246</v>
      </c>
      <c r="DH248" s="2" t="str">
        <f t="shared" si="789"/>
        <v xml:space="preserve"> AD SOYAD 246</v>
      </c>
      <c r="DI248" s="7">
        <f t="shared" si="790"/>
        <v>20002.5</v>
      </c>
      <c r="DJ248" s="11">
        <f>PARAMETRELER!$D$4</f>
        <v>150018.75</v>
      </c>
      <c r="DK248" s="7">
        <f t="shared" si="791"/>
        <v>2800.3500000000004</v>
      </c>
      <c r="DL248" s="7">
        <f t="shared" si="792"/>
        <v>200.02500000000001</v>
      </c>
      <c r="DM248" s="7">
        <f t="shared" si="793"/>
        <v>17002.125</v>
      </c>
      <c r="DN248" s="7" cm="1">
        <f t="array" ref="DN248">SUMPRODUCT(--(SUM(G248,AC248,AY248,BU248,CQ248,DM248)&gt;PARAMETRELER!$D$21:$D$24), (SUM(G248,AC248,AY248,BU248,CQ248,DM248)-PARAMETRELER!$D$21:$D$24), {0.15;0.05;0.07;0.08})-SUM($H$2,H248,AD248,AZ248,BV248,CR248)</f>
        <v>2550.3187499999985</v>
      </c>
      <c r="DO248" s="7">
        <f>PARAMETRELER!$D$13</f>
        <v>2550.3187499999985</v>
      </c>
      <c r="DP248" s="7">
        <f t="shared" si="794"/>
        <v>102012.75</v>
      </c>
      <c r="DQ248" s="7">
        <f t="shared" si="795"/>
        <v>85010.625</v>
      </c>
      <c r="DR248" s="7">
        <f t="shared" si="796"/>
        <v>20002.5</v>
      </c>
      <c r="DS248" s="5">
        <f>PARAMETRELER!$D$6</f>
        <v>20002.5</v>
      </c>
      <c r="DT248" s="7">
        <f t="shared" si="684"/>
        <v>0</v>
      </c>
      <c r="DU248" s="7">
        <f>IF(DI248&lt;=PARAMETRELER!$D$6,0,DT248*0.00759)</f>
        <v>0</v>
      </c>
      <c r="DV248" s="20">
        <f t="shared" si="797"/>
        <v>17002.125</v>
      </c>
      <c r="DW248" s="21">
        <f t="shared" si="798"/>
        <v>4100.5124999999998</v>
      </c>
      <c r="DX248" s="21">
        <f t="shared" si="799"/>
        <v>400.05</v>
      </c>
      <c r="DY248" s="20">
        <f t="shared" si="800"/>
        <v>24503.0625</v>
      </c>
      <c r="DZ248" s="44">
        <f t="shared" si="801"/>
        <v>1000.125</v>
      </c>
      <c r="EA248" s="45">
        <f t="shared" si="802"/>
        <v>23502.9375</v>
      </c>
      <c r="EC248" s="2">
        <v>246</v>
      </c>
      <c r="ED248" s="2" t="str">
        <f t="shared" si="803"/>
        <v xml:space="preserve"> AD SOYAD 246</v>
      </c>
      <c r="EE248" s="7">
        <f t="shared" si="685"/>
        <v>20002.5</v>
      </c>
      <c r="EF248" s="11">
        <f>PARAMETRELER!$D$4</f>
        <v>150018.75</v>
      </c>
      <c r="EG248" s="7">
        <f t="shared" si="686"/>
        <v>2800.3500000000004</v>
      </c>
      <c r="EH248" s="7">
        <f t="shared" si="687"/>
        <v>200.02500000000001</v>
      </c>
      <c r="EI248" s="7">
        <f t="shared" si="688"/>
        <v>17002.125</v>
      </c>
      <c r="EJ248" s="7" cm="1">
        <f t="array" ref="EJ248">SUMPRODUCT(--(SUM(G248,AC248,AY248,BU248,CQ248,DM248,EI248)&gt;PARAMETRELER!$D$21:$D$24), (SUM(G248,AC248,AY248,BU248,CQ248,DM248,EI248)-PARAMETRELER!$D$21:$D$24), {0.15;0.05;0.07;0.08})-SUM($H$2,H248,AD248,AZ248,BV248,CR248,DN248)</f>
        <v>3001.0625000000036</v>
      </c>
      <c r="EK248" s="7">
        <f>PARAMETRELER!$D$14</f>
        <v>3001.0625000000036</v>
      </c>
      <c r="EL248" s="7">
        <f t="shared" si="689"/>
        <v>119014.875</v>
      </c>
      <c r="EM248" s="7">
        <f t="shared" si="690"/>
        <v>102012.75</v>
      </c>
      <c r="EN248" s="7">
        <f t="shared" si="691"/>
        <v>20002.5</v>
      </c>
      <c r="EO248" s="5">
        <f>PARAMETRELER!$D$6</f>
        <v>20002.5</v>
      </c>
      <c r="EP248" s="7">
        <f t="shared" si="692"/>
        <v>0</v>
      </c>
      <c r="EQ248" s="7">
        <f>IF(EE248&lt;=PARAMETRELER!$D$6,0,EP248*0.00759)</f>
        <v>0</v>
      </c>
      <c r="ER248" s="20">
        <f t="shared" si="804"/>
        <v>17002.125</v>
      </c>
      <c r="ES248" s="21">
        <f t="shared" si="805"/>
        <v>4100.5124999999998</v>
      </c>
      <c r="ET248" s="21">
        <f t="shared" si="806"/>
        <v>400.05</v>
      </c>
      <c r="EU248" s="20">
        <f t="shared" si="807"/>
        <v>24503.0625</v>
      </c>
      <c r="EV248" s="44">
        <f t="shared" si="808"/>
        <v>1000.125</v>
      </c>
      <c r="EW248" s="45">
        <f t="shared" si="809"/>
        <v>23502.9375</v>
      </c>
      <c r="EY248" s="2">
        <v>246</v>
      </c>
      <c r="EZ248" s="2" t="str">
        <f t="shared" si="810"/>
        <v xml:space="preserve"> AD SOYAD 246</v>
      </c>
      <c r="FA248" s="7">
        <f t="shared" si="693"/>
        <v>20002.5</v>
      </c>
      <c r="FB248" s="11">
        <f>PARAMETRELER!$D$4</f>
        <v>150018.75</v>
      </c>
      <c r="FC248" s="7">
        <f t="shared" si="694"/>
        <v>2800.3500000000004</v>
      </c>
      <c r="FD248" s="7">
        <f t="shared" si="695"/>
        <v>200.02500000000001</v>
      </c>
      <c r="FE248" s="7">
        <f t="shared" si="696"/>
        <v>17002.125</v>
      </c>
      <c r="FF248" s="7" cm="1">
        <f t="array" ref="FF248">SUMPRODUCT(--(SUM(G248,AC248,AY248,BU248,CQ248,DM248,EI248,FE248)&gt;PARAMETRELER!$D$21:$D$24), (SUM(G248,AC248,AY248,BU248,CQ248,DM248,EI248,FE248)-PARAMETRELER!$D$21:$D$24), {0.15;0.05;0.07;0.08})-SUM($H$2,H248,AD248,AZ248,BV248,CR248,DN248,EJ248)</f>
        <v>3400.4249999999956</v>
      </c>
      <c r="FG248" s="7">
        <f>PARAMETRELER!$D$15</f>
        <v>3400.4249999999956</v>
      </c>
      <c r="FH248" s="7">
        <f t="shared" si="697"/>
        <v>136017</v>
      </c>
      <c r="FI248" s="7">
        <f t="shared" si="698"/>
        <v>119014.875</v>
      </c>
      <c r="FJ248" s="7">
        <f t="shared" si="699"/>
        <v>20002.5</v>
      </c>
      <c r="FK248" s="5">
        <f>PARAMETRELER!$D$6</f>
        <v>20002.5</v>
      </c>
      <c r="FL248" s="7">
        <f t="shared" si="700"/>
        <v>0</v>
      </c>
      <c r="FM248" s="7">
        <f>IF(FA248&lt;=PARAMETRELER!$D$6,0,FL248*0.00759)</f>
        <v>0</v>
      </c>
      <c r="FN248" s="20">
        <f t="shared" si="811"/>
        <v>17002.125</v>
      </c>
      <c r="FO248" s="21">
        <f t="shared" si="812"/>
        <v>4100.5124999999998</v>
      </c>
      <c r="FP248" s="21">
        <f t="shared" si="813"/>
        <v>400.05</v>
      </c>
      <c r="FQ248" s="20">
        <f t="shared" si="814"/>
        <v>24503.0625</v>
      </c>
      <c r="FR248" s="44">
        <f t="shared" si="815"/>
        <v>1000.125</v>
      </c>
      <c r="FS248" s="45">
        <f t="shared" si="816"/>
        <v>23502.9375</v>
      </c>
      <c r="FU248" s="2">
        <v>246</v>
      </c>
      <c r="FV248" s="2" t="str">
        <f t="shared" si="817"/>
        <v xml:space="preserve"> AD SOYAD 246</v>
      </c>
      <c r="FW248" s="7">
        <f t="shared" si="701"/>
        <v>20002.5</v>
      </c>
      <c r="FX248" s="11">
        <f>PARAMETRELER!$D$4</f>
        <v>150018.75</v>
      </c>
      <c r="FY248" s="7">
        <f t="shared" si="702"/>
        <v>2800.3500000000004</v>
      </c>
      <c r="FZ248" s="7">
        <f t="shared" si="703"/>
        <v>200.02500000000001</v>
      </c>
      <c r="GA248" s="7">
        <f t="shared" si="704"/>
        <v>17002.125</v>
      </c>
      <c r="GB248" s="7" cm="1">
        <f t="array" ref="GB248">SUMPRODUCT(--(SUM(G248,AC248,AY248,BU248,CQ248,DM248,EI248,FE248,GA248)&gt;PARAMETRELER!$D$21:$D$24), (SUM(G248,AC248,AY248,BU248,CQ248,DM248,EI248,FE248,GA248)-PARAMETRELER!$D$21:$D$24), {0.15;0.05;0.07;0.08})-SUM($H$2,H248,AD248,AZ248,BV248,CR248,DN248,EJ248,FF248)</f>
        <v>3400.4249999999993</v>
      </c>
      <c r="GC248" s="7">
        <f>PARAMETRELER!$D$16</f>
        <v>3400.4249999999993</v>
      </c>
      <c r="GD248" s="7">
        <f t="shared" si="705"/>
        <v>153019.125</v>
      </c>
      <c r="GE248" s="7">
        <f t="shared" si="706"/>
        <v>136017</v>
      </c>
      <c r="GF248" s="7">
        <f t="shared" si="707"/>
        <v>20002.5</v>
      </c>
      <c r="GG248" s="5">
        <f>PARAMETRELER!$D$6</f>
        <v>20002.5</v>
      </c>
      <c r="GH248" s="7">
        <f t="shared" si="708"/>
        <v>0</v>
      </c>
      <c r="GI248" s="7">
        <f>IF(FW248&lt;=PARAMETRELER!$D$6,0,GH248*0.00759)</f>
        <v>0</v>
      </c>
      <c r="GJ248" s="20">
        <f t="shared" si="818"/>
        <v>17002.125</v>
      </c>
      <c r="GK248" s="21">
        <f t="shared" si="819"/>
        <v>4100.5124999999998</v>
      </c>
      <c r="GL248" s="21">
        <f t="shared" si="820"/>
        <v>400.05</v>
      </c>
      <c r="GM248" s="20">
        <f t="shared" si="821"/>
        <v>24503.0625</v>
      </c>
      <c r="GN248" s="44">
        <f t="shared" si="822"/>
        <v>1000.125</v>
      </c>
      <c r="GO248" s="45">
        <f t="shared" si="823"/>
        <v>23502.9375</v>
      </c>
      <c r="GQ248" s="2">
        <v>246</v>
      </c>
      <c r="GR248" s="2" t="str">
        <f t="shared" si="824"/>
        <v xml:space="preserve"> AD SOYAD 246</v>
      </c>
      <c r="GS248" s="7">
        <f t="shared" si="709"/>
        <v>20002.5</v>
      </c>
      <c r="GT248" s="11">
        <f>PARAMETRELER!$D$4</f>
        <v>150018.75</v>
      </c>
      <c r="GU248" s="7">
        <f t="shared" si="710"/>
        <v>2800.3500000000004</v>
      </c>
      <c r="GV248" s="7">
        <f t="shared" si="711"/>
        <v>200.02500000000001</v>
      </c>
      <c r="GW248" s="7">
        <f t="shared" si="712"/>
        <v>17002.125</v>
      </c>
      <c r="GX248" s="7" cm="1">
        <f t="array" ref="GX248">SUMPRODUCT(--(SUM(G248,AC248,AY248,BU248,CQ248,DM248,EI248,FE248,GA248,GW248)&gt;PARAMETRELER!$D$21:$D$24), (SUM(G248,AC248,AY248,BU248,CQ248,DM248,EI248,FE248,GA248,GW248)-PARAMETRELER!$D$21:$D$24), {0.15;0.05;0.07;0.08})-SUM($H$2,H248,AD248,AZ248,BV248,CR248,DN248,EJ248,FF248,GB248)</f>
        <v>3400.4250000000029</v>
      </c>
      <c r="GY248" s="7">
        <f>PARAMETRELER!$D$17</f>
        <v>3400.4250000000029</v>
      </c>
      <c r="GZ248" s="7">
        <f t="shared" si="713"/>
        <v>170021.25</v>
      </c>
      <c r="HA248" s="7">
        <f t="shared" si="714"/>
        <v>153019.125</v>
      </c>
      <c r="HB248" s="7">
        <f t="shared" si="715"/>
        <v>20002.5</v>
      </c>
      <c r="HC248" s="5">
        <f>PARAMETRELER!$D$6</f>
        <v>20002.5</v>
      </c>
      <c r="HD248" s="7">
        <f t="shared" si="716"/>
        <v>0</v>
      </c>
      <c r="HE248" s="7">
        <f>IF(GS248&lt;=PARAMETRELER!$D$6,0,HD248*0.00759)</f>
        <v>0</v>
      </c>
      <c r="HF248" s="20">
        <f t="shared" si="825"/>
        <v>17002.125</v>
      </c>
      <c r="HG248" s="21">
        <f t="shared" si="826"/>
        <v>4100.5124999999998</v>
      </c>
      <c r="HH248" s="21">
        <f t="shared" si="827"/>
        <v>400.05</v>
      </c>
      <c r="HI248" s="20">
        <f t="shared" si="828"/>
        <v>24503.0625</v>
      </c>
      <c r="HJ248" s="44">
        <f t="shared" si="829"/>
        <v>1000.125</v>
      </c>
      <c r="HK248" s="45">
        <f t="shared" si="830"/>
        <v>23502.9375</v>
      </c>
      <c r="HM248" s="2">
        <v>246</v>
      </c>
      <c r="HN248" s="2" t="str">
        <f t="shared" si="831"/>
        <v xml:space="preserve"> AD SOYAD 246</v>
      </c>
      <c r="HO248" s="7">
        <f t="shared" si="717"/>
        <v>20002.5</v>
      </c>
      <c r="HP248" s="11">
        <f>PARAMETRELER!$D$4</f>
        <v>150018.75</v>
      </c>
      <c r="HQ248" s="7">
        <f t="shared" si="718"/>
        <v>2800.3500000000004</v>
      </c>
      <c r="HR248" s="7">
        <f t="shared" si="719"/>
        <v>200.02500000000001</v>
      </c>
      <c r="HS248" s="7">
        <f t="shared" si="720"/>
        <v>17002.125</v>
      </c>
      <c r="HT248" s="7" cm="1">
        <f t="array" ref="HT248">SUMPRODUCT(--(SUM(G248,AC248,AY248,BU248,CQ248,DM248,EI248,FE248,GA248,GW248,HS248)&gt;PARAMETRELER!$D$21:$D$24), (SUM(G248,AC248,AY248,BU248,CQ248,DM248,EI248,FE248,GA248,GW248,HS248)-PARAMETRELER!$D$21:$D$24), {0.15;0.05;0.07;0.08})-SUM($H$2,H248,AD248,AZ248,BV248,CR248,DN248,EJ248,FF248,GB248,GX248)</f>
        <v>3400.4249999999993</v>
      </c>
      <c r="HU248" s="7">
        <f>PARAMETRELER!$D$18</f>
        <v>3400.4249999999993</v>
      </c>
      <c r="HV248" s="7">
        <f t="shared" si="721"/>
        <v>187023.375</v>
      </c>
      <c r="HW248" s="7">
        <f t="shared" si="722"/>
        <v>170021.25</v>
      </c>
      <c r="HX248" s="7">
        <f t="shared" si="723"/>
        <v>20002.5</v>
      </c>
      <c r="HY248" s="5">
        <f>PARAMETRELER!$D$6</f>
        <v>20002.5</v>
      </c>
      <c r="HZ248" s="7">
        <f t="shared" si="724"/>
        <v>0</v>
      </c>
      <c r="IA248" s="7">
        <f>IF(HO248&lt;=PARAMETRELER!$D$6,0,HZ248*0.00759)</f>
        <v>0</v>
      </c>
      <c r="IB248" s="20">
        <f t="shared" si="832"/>
        <v>17002.125</v>
      </c>
      <c r="IC248" s="21">
        <f t="shared" si="833"/>
        <v>4100.5124999999998</v>
      </c>
      <c r="ID248" s="21">
        <f t="shared" si="834"/>
        <v>400.05</v>
      </c>
      <c r="IE248" s="20">
        <f t="shared" si="835"/>
        <v>24503.0625</v>
      </c>
      <c r="IF248" s="44">
        <f t="shared" si="836"/>
        <v>1000.125</v>
      </c>
      <c r="IG248" s="45">
        <f t="shared" si="837"/>
        <v>23502.9375</v>
      </c>
      <c r="II248" s="2">
        <v>246</v>
      </c>
      <c r="IJ248" s="2" t="str">
        <f t="shared" si="838"/>
        <v xml:space="preserve"> AD SOYAD 246</v>
      </c>
      <c r="IK248" s="7">
        <f t="shared" si="725"/>
        <v>20002.5</v>
      </c>
      <c r="IL248" s="11">
        <f>PARAMETRELER!$D$4</f>
        <v>150018.75</v>
      </c>
      <c r="IM248" s="7">
        <f t="shared" si="726"/>
        <v>2800.3500000000004</v>
      </c>
      <c r="IN248" s="7">
        <f t="shared" si="727"/>
        <v>200.02500000000001</v>
      </c>
      <c r="IO248" s="7">
        <f t="shared" si="728"/>
        <v>17002.125</v>
      </c>
      <c r="IP248" s="7" cm="1">
        <f t="array" ref="IP248">SUMPRODUCT(--(SUM(G248,AC248,AY248,BU248,CQ248,DM248,EI248,FE248,GA248,GW248,HS248,IO248)&gt;PARAMETRELER!$D$21:$D$24), (SUM(G248,AC248,AY248,BU248,CQ248,DM248,EI248,FE248,GA248,GW248,HS248,IO248)-PARAMETRELER!$D$21:$D$24), {0.15;0.05;0.07;0.08})-SUM($H$2,H248,AD248,AZ248,BV248,CR248,DN248,EJ248,FF248,GB248,GX248,HT248)</f>
        <v>3400.4249999999993</v>
      </c>
      <c r="IQ248" s="7">
        <f>PARAMETRELER!$D$19</f>
        <v>3400.4249999999993</v>
      </c>
      <c r="IR248" s="7">
        <f t="shared" si="729"/>
        <v>204025.5</v>
      </c>
      <c r="IS248" s="7">
        <f t="shared" si="730"/>
        <v>187023.375</v>
      </c>
      <c r="IT248" s="7">
        <f t="shared" si="731"/>
        <v>20002.5</v>
      </c>
      <c r="IU248" s="5">
        <f>PARAMETRELER!$D$6</f>
        <v>20002.5</v>
      </c>
      <c r="IV248" s="7">
        <f t="shared" si="732"/>
        <v>0</v>
      </c>
      <c r="IW248" s="7">
        <f>IF(IK248&lt;=PARAMETRELER!$D$6,0,IV248*0.00759)</f>
        <v>0</v>
      </c>
      <c r="IX248" s="20">
        <f t="shared" si="839"/>
        <v>17002.125</v>
      </c>
      <c r="IY248" s="21">
        <f t="shared" si="840"/>
        <v>4100.5124999999998</v>
      </c>
      <c r="IZ248" s="21">
        <f t="shared" si="841"/>
        <v>400.05</v>
      </c>
      <c r="JA248" s="20">
        <f t="shared" si="842"/>
        <v>24503.0625</v>
      </c>
      <c r="JB248" s="44">
        <f t="shared" si="843"/>
        <v>1000.125</v>
      </c>
      <c r="JC248" s="45">
        <f t="shared" si="844"/>
        <v>23502.9375</v>
      </c>
    </row>
    <row r="249" spans="1:263" ht="15.6" x14ac:dyDescent="0.3">
      <c r="A249" s="3">
        <v>247</v>
      </c>
      <c r="B249" s="3" t="str">
        <f>'YILLIK MALİYET RAPORU'!B249</f>
        <v xml:space="preserve"> AD SOYAD 247</v>
      </c>
      <c r="C249" s="4">
        <f>'YILLIK MALİYET RAPORU'!C249</f>
        <v>20002.5</v>
      </c>
      <c r="D249" s="4">
        <f>PARAMETRELER!$D$4</f>
        <v>150018.75</v>
      </c>
      <c r="E249" s="4">
        <f t="shared" si="668"/>
        <v>2800.3500000000004</v>
      </c>
      <c r="F249" s="4">
        <f t="shared" si="669"/>
        <v>200.02500000000001</v>
      </c>
      <c r="G249" s="4">
        <f t="shared" si="670"/>
        <v>17002.125</v>
      </c>
      <c r="H249" s="4" cm="1">
        <f t="array" ref="H249">SUMPRODUCT(--(SUM(G249:G249)&gt;PARAMETRELER!$D$21:$D$24), (SUM(G249:G249)-PARAMETRELER!$D$21:$D$24), {0.15;0.05;0.07;0.08})-SUM($H$2:$H$2)</f>
        <v>2550.3187499999999</v>
      </c>
      <c r="I249" s="4">
        <f>PARAMETRELER!$D$8</f>
        <v>2550.3187499999999</v>
      </c>
      <c r="J249" s="4">
        <f t="shared" si="733"/>
        <v>17002.125</v>
      </c>
      <c r="K249" s="4">
        <v>0</v>
      </c>
      <c r="L249" s="4">
        <f t="shared" si="671"/>
        <v>20002.5</v>
      </c>
      <c r="M249" s="4">
        <f>PARAMETRELER!$D$6</f>
        <v>20002.5</v>
      </c>
      <c r="N249" s="4">
        <f t="shared" si="679"/>
        <v>0</v>
      </c>
      <c r="O249" s="4">
        <f>IF(C249&lt;=PARAMETRELER!$D$6,0,N249*0.00759)</f>
        <v>0</v>
      </c>
      <c r="P249" s="20">
        <f t="shared" si="672"/>
        <v>17002.125</v>
      </c>
      <c r="Q249" s="21">
        <f t="shared" si="673"/>
        <v>4100.5124999999998</v>
      </c>
      <c r="R249" s="21">
        <f t="shared" si="674"/>
        <v>400.05</v>
      </c>
      <c r="S249" s="22">
        <f t="shared" si="675"/>
        <v>24503.0625</v>
      </c>
      <c r="T249" s="44">
        <f t="shared" si="676"/>
        <v>1000.125</v>
      </c>
      <c r="U249" s="45">
        <f t="shared" si="734"/>
        <v>23502.9375</v>
      </c>
      <c r="W249" s="3">
        <v>247</v>
      </c>
      <c r="X249" s="3" t="str">
        <f t="shared" si="677"/>
        <v xml:space="preserve"> AD SOYAD 247</v>
      </c>
      <c r="Y249" s="4">
        <f t="shared" si="678"/>
        <v>20002.5</v>
      </c>
      <c r="Z249" s="4">
        <f>PARAMETRELER!$D$4</f>
        <v>150018.75</v>
      </c>
      <c r="AA249" s="4">
        <f t="shared" si="735"/>
        <v>2800.3500000000004</v>
      </c>
      <c r="AB249" s="4">
        <f t="shared" si="736"/>
        <v>200.02500000000001</v>
      </c>
      <c r="AC249" s="4">
        <f t="shared" si="737"/>
        <v>17002.125</v>
      </c>
      <c r="AD249" s="4" cm="1">
        <f t="array" ref="AD249">SUMPRODUCT(--(SUM(G249,AC249)&gt;PARAMETRELER!$D$21:$D$24), (SUM(G249,AC249)-PARAMETRELER!$D$21:$D$24), {0.15;0.05;0.07;0.08})-SUM($H$2,H249)</f>
        <v>2550.3187499999999</v>
      </c>
      <c r="AE249" s="4">
        <f>PARAMETRELER!$D$9</f>
        <v>2550.3187499999999</v>
      </c>
      <c r="AF249" s="4">
        <f t="shared" si="738"/>
        <v>34004.25</v>
      </c>
      <c r="AG249" s="4">
        <f t="shared" si="739"/>
        <v>17002.125</v>
      </c>
      <c r="AH249" s="4">
        <f t="shared" si="740"/>
        <v>20002.5</v>
      </c>
      <c r="AI249" s="4">
        <f>PARAMETRELER!$D$6</f>
        <v>20002.5</v>
      </c>
      <c r="AJ249" s="4">
        <f t="shared" si="680"/>
        <v>0</v>
      </c>
      <c r="AK249" s="4">
        <f>IF(Y249&lt;=PARAMETRELER!$D$6,0,AJ249*0.00759)</f>
        <v>0</v>
      </c>
      <c r="AL249" s="20">
        <f t="shared" si="741"/>
        <v>17002.125</v>
      </c>
      <c r="AM249" s="21">
        <f t="shared" si="742"/>
        <v>4100.5124999999998</v>
      </c>
      <c r="AN249" s="21">
        <f t="shared" si="743"/>
        <v>400.05</v>
      </c>
      <c r="AO249" s="22">
        <f t="shared" si="744"/>
        <v>24503.0625</v>
      </c>
      <c r="AP249" s="44">
        <f t="shared" si="745"/>
        <v>1000.125</v>
      </c>
      <c r="AQ249" s="45">
        <f t="shared" si="746"/>
        <v>23502.9375</v>
      </c>
      <c r="AS249" s="3">
        <v>247</v>
      </c>
      <c r="AT249" s="3" t="str">
        <f t="shared" si="747"/>
        <v xml:space="preserve"> AD SOYAD 247</v>
      </c>
      <c r="AU249" s="4">
        <f t="shared" si="748"/>
        <v>20002.5</v>
      </c>
      <c r="AV249" s="4">
        <f>PARAMETRELER!$D$4</f>
        <v>150018.75</v>
      </c>
      <c r="AW249" s="4">
        <f t="shared" si="749"/>
        <v>2800.3500000000004</v>
      </c>
      <c r="AX249" s="4">
        <f t="shared" si="750"/>
        <v>200.02500000000001</v>
      </c>
      <c r="AY249" s="4">
        <f t="shared" si="751"/>
        <v>17002.125</v>
      </c>
      <c r="AZ249" s="4" cm="1">
        <f t="array" ref="AZ249">SUMPRODUCT(--(SUM(G249,AC249,AY249)&gt;PARAMETRELER!$D$21:$D$24), (SUM(G249,AC249,AY249)-PARAMETRELER!$D$21:$D$24), {0.15;0.05;0.07;0.08})-SUM($H$2,H249,AD249)</f>
        <v>2550.3187499999995</v>
      </c>
      <c r="BA249" s="4">
        <f>PARAMETRELER!$D$10</f>
        <v>2550.3187499999995</v>
      </c>
      <c r="BB249" s="4">
        <f t="shared" si="752"/>
        <v>51006.375</v>
      </c>
      <c r="BC249" s="4">
        <f t="shared" si="753"/>
        <v>34004.25</v>
      </c>
      <c r="BD249" s="4">
        <f t="shared" si="754"/>
        <v>20002.5</v>
      </c>
      <c r="BE249" s="4">
        <f>PARAMETRELER!$D$6</f>
        <v>20002.5</v>
      </c>
      <c r="BF249" s="4">
        <f t="shared" si="681"/>
        <v>0</v>
      </c>
      <c r="BG249" s="4">
        <f>IF(AU249&lt;=PARAMETRELER!$D$6,0,BF249*0.00759)</f>
        <v>0</v>
      </c>
      <c r="BH249" s="20">
        <f t="shared" si="755"/>
        <v>17002.125</v>
      </c>
      <c r="BI249" s="21">
        <f t="shared" si="756"/>
        <v>4100.5124999999998</v>
      </c>
      <c r="BJ249" s="21">
        <f t="shared" si="757"/>
        <v>400.05</v>
      </c>
      <c r="BK249" s="22">
        <f t="shared" si="758"/>
        <v>24503.0625</v>
      </c>
      <c r="BL249" s="44">
        <f t="shared" si="759"/>
        <v>1000.125</v>
      </c>
      <c r="BM249" s="45">
        <f t="shared" si="760"/>
        <v>23502.9375</v>
      </c>
      <c r="BO249" s="3">
        <v>247</v>
      </c>
      <c r="BP249" s="3" t="str">
        <f t="shared" si="761"/>
        <v xml:space="preserve"> AD SOYAD 247</v>
      </c>
      <c r="BQ249" s="4">
        <f t="shared" si="762"/>
        <v>20002.5</v>
      </c>
      <c r="BR249" s="4">
        <f>PARAMETRELER!$D$4</f>
        <v>150018.75</v>
      </c>
      <c r="BS249" s="4">
        <f t="shared" si="763"/>
        <v>2800.3500000000004</v>
      </c>
      <c r="BT249" s="4">
        <f t="shared" si="764"/>
        <v>200.02500000000001</v>
      </c>
      <c r="BU249" s="4">
        <f t="shared" si="765"/>
        <v>17002.125</v>
      </c>
      <c r="BV249" s="4" cm="1">
        <f t="array" ref="BV249">SUMPRODUCT(--(SUM(G249,AC249,AY249,BU249)&gt;PARAMETRELER!$D$21:$D$24), (SUM(G249,AC249,AY249,BU249)-PARAMETRELER!$D$21:$D$24), {0.15;0.05;0.07;0.08})-SUM($H$2,H249,AD249,AZ249)</f>
        <v>2550.3187500000004</v>
      </c>
      <c r="BW249" s="4">
        <f>PARAMETRELER!$D$11</f>
        <v>2550.3187500000004</v>
      </c>
      <c r="BX249" s="4">
        <f t="shared" si="766"/>
        <v>68008.5</v>
      </c>
      <c r="BY249" s="4">
        <f t="shared" si="767"/>
        <v>51006.375</v>
      </c>
      <c r="BZ249" s="4">
        <f t="shared" si="768"/>
        <v>20002.5</v>
      </c>
      <c r="CA249" s="4">
        <f>PARAMETRELER!$D$6</f>
        <v>20002.5</v>
      </c>
      <c r="CB249" s="4">
        <f t="shared" si="682"/>
        <v>0</v>
      </c>
      <c r="CC249" s="4">
        <f>IF(BQ249&lt;=PARAMETRELER!$D$6,0,CB249*0.00759)</f>
        <v>0</v>
      </c>
      <c r="CD249" s="20">
        <f t="shared" si="769"/>
        <v>17002.125</v>
      </c>
      <c r="CE249" s="21">
        <f t="shared" si="770"/>
        <v>4100.5124999999998</v>
      </c>
      <c r="CF249" s="21">
        <f t="shared" si="771"/>
        <v>400.05</v>
      </c>
      <c r="CG249" s="22">
        <f t="shared" si="772"/>
        <v>24503.0625</v>
      </c>
      <c r="CH249" s="44">
        <f t="shared" si="773"/>
        <v>1000.125</v>
      </c>
      <c r="CI249" s="45">
        <f t="shared" si="774"/>
        <v>23502.9375</v>
      </c>
      <c r="CK249" s="3">
        <v>247</v>
      </c>
      <c r="CL249" s="3" t="str">
        <f t="shared" si="775"/>
        <v xml:space="preserve"> AD SOYAD 247</v>
      </c>
      <c r="CM249" s="4">
        <f t="shared" si="776"/>
        <v>20002.5</v>
      </c>
      <c r="CN249" s="4">
        <f>PARAMETRELER!$D$4</f>
        <v>150018.75</v>
      </c>
      <c r="CO249" s="4">
        <f t="shared" si="777"/>
        <v>2800.3500000000004</v>
      </c>
      <c r="CP249" s="4">
        <f t="shared" si="778"/>
        <v>200.02500000000001</v>
      </c>
      <c r="CQ249" s="4">
        <f t="shared" si="779"/>
        <v>17002.125</v>
      </c>
      <c r="CR249" s="4" cm="1">
        <f t="array" ref="CR249">SUMPRODUCT(--(SUM(G249,AC249,AY249,BU249,CQ249)&gt;PARAMETRELER!$D$21:$D$24), (SUM(G249,AC249,AY249,BU249,CQ249)-PARAMETRELER!$D$21:$D$24), {0.15;0.05;0.07;0.08})-SUM($H$2,H249,AD249,AZ249,BV249)</f>
        <v>2550.3187500000004</v>
      </c>
      <c r="CS249" s="4">
        <f>PARAMETRELER!$D$12</f>
        <v>2550.3187500000004</v>
      </c>
      <c r="CT249" s="4">
        <f t="shared" si="780"/>
        <v>85010.625</v>
      </c>
      <c r="CU249" s="4">
        <f t="shared" si="781"/>
        <v>68008.5</v>
      </c>
      <c r="CV249" s="4">
        <f t="shared" si="782"/>
        <v>20002.5</v>
      </c>
      <c r="CW249" s="4">
        <f>PARAMETRELER!$D$6</f>
        <v>20002.5</v>
      </c>
      <c r="CX249" s="4">
        <f t="shared" si="683"/>
        <v>0</v>
      </c>
      <c r="CY249" s="4">
        <f>IF(CM249&lt;=PARAMETRELER!$D$6,0,CX249*0.00759)</f>
        <v>0</v>
      </c>
      <c r="CZ249" s="20">
        <f t="shared" si="783"/>
        <v>17002.125</v>
      </c>
      <c r="DA249" s="21">
        <f t="shared" si="784"/>
        <v>4100.5124999999998</v>
      </c>
      <c r="DB249" s="21">
        <f t="shared" si="785"/>
        <v>400.05</v>
      </c>
      <c r="DC249" s="22">
        <f t="shared" si="786"/>
        <v>24503.0625</v>
      </c>
      <c r="DD249" s="44">
        <f t="shared" si="787"/>
        <v>1000.125</v>
      </c>
      <c r="DE249" s="45">
        <f t="shared" si="788"/>
        <v>23502.9375</v>
      </c>
      <c r="DG249" s="3">
        <v>247</v>
      </c>
      <c r="DH249" s="3" t="str">
        <f t="shared" si="789"/>
        <v xml:space="preserve"> AD SOYAD 247</v>
      </c>
      <c r="DI249" s="4">
        <f t="shared" si="790"/>
        <v>20002.5</v>
      </c>
      <c r="DJ249" s="4">
        <f>PARAMETRELER!$D$4</f>
        <v>150018.75</v>
      </c>
      <c r="DK249" s="4">
        <f t="shared" si="791"/>
        <v>2800.3500000000004</v>
      </c>
      <c r="DL249" s="4">
        <f t="shared" si="792"/>
        <v>200.02500000000001</v>
      </c>
      <c r="DM249" s="4">
        <f t="shared" si="793"/>
        <v>17002.125</v>
      </c>
      <c r="DN249" s="4" cm="1">
        <f t="array" ref="DN249">SUMPRODUCT(--(SUM(G249,AC249,AY249,BU249,CQ249,DM249)&gt;PARAMETRELER!$D$21:$D$24), (SUM(G249,AC249,AY249,BU249,CQ249,DM249)-PARAMETRELER!$D$21:$D$24), {0.15;0.05;0.07;0.08})-SUM($H$2,H249,AD249,AZ249,BV249,CR249)</f>
        <v>2550.3187499999985</v>
      </c>
      <c r="DO249" s="4">
        <f>PARAMETRELER!$D$13</f>
        <v>2550.3187499999985</v>
      </c>
      <c r="DP249" s="4">
        <f t="shared" si="794"/>
        <v>102012.75</v>
      </c>
      <c r="DQ249" s="4">
        <f t="shared" si="795"/>
        <v>85010.625</v>
      </c>
      <c r="DR249" s="4">
        <f t="shared" si="796"/>
        <v>20002.5</v>
      </c>
      <c r="DS249" s="4">
        <f>PARAMETRELER!$D$6</f>
        <v>20002.5</v>
      </c>
      <c r="DT249" s="4">
        <f t="shared" si="684"/>
        <v>0</v>
      </c>
      <c r="DU249" s="4">
        <f>IF(DI249&lt;=PARAMETRELER!$D$6,0,DT249*0.00759)</f>
        <v>0</v>
      </c>
      <c r="DV249" s="20">
        <f t="shared" si="797"/>
        <v>17002.125</v>
      </c>
      <c r="DW249" s="21">
        <f t="shared" si="798"/>
        <v>4100.5124999999998</v>
      </c>
      <c r="DX249" s="21">
        <f t="shared" si="799"/>
        <v>400.05</v>
      </c>
      <c r="DY249" s="22">
        <f t="shared" si="800"/>
        <v>24503.0625</v>
      </c>
      <c r="DZ249" s="44">
        <f t="shared" si="801"/>
        <v>1000.125</v>
      </c>
      <c r="EA249" s="45">
        <f t="shared" si="802"/>
        <v>23502.9375</v>
      </c>
      <c r="EC249" s="3">
        <v>247</v>
      </c>
      <c r="ED249" s="3" t="str">
        <f t="shared" si="803"/>
        <v xml:space="preserve"> AD SOYAD 247</v>
      </c>
      <c r="EE249" s="4">
        <f t="shared" si="685"/>
        <v>20002.5</v>
      </c>
      <c r="EF249" s="4">
        <f>PARAMETRELER!$D$4</f>
        <v>150018.75</v>
      </c>
      <c r="EG249" s="4">
        <f t="shared" si="686"/>
        <v>2800.3500000000004</v>
      </c>
      <c r="EH249" s="4">
        <f t="shared" si="687"/>
        <v>200.02500000000001</v>
      </c>
      <c r="EI249" s="4">
        <f t="shared" si="688"/>
        <v>17002.125</v>
      </c>
      <c r="EJ249" s="4" cm="1">
        <f t="array" ref="EJ249">SUMPRODUCT(--(SUM(G249,AC249,AY249,BU249,CQ249,DM249,EI249)&gt;PARAMETRELER!$D$21:$D$24), (SUM(G249,AC249,AY249,BU249,CQ249,DM249,EI249)-PARAMETRELER!$D$21:$D$24), {0.15;0.05;0.07;0.08})-SUM($H$2,H249,AD249,AZ249,BV249,CR249,DN249)</f>
        <v>3001.0625000000036</v>
      </c>
      <c r="EK249" s="4">
        <f>PARAMETRELER!$D$14</f>
        <v>3001.0625000000036</v>
      </c>
      <c r="EL249" s="4">
        <f t="shared" si="689"/>
        <v>119014.875</v>
      </c>
      <c r="EM249" s="4">
        <f t="shared" si="690"/>
        <v>102012.75</v>
      </c>
      <c r="EN249" s="4">
        <f t="shared" si="691"/>
        <v>20002.5</v>
      </c>
      <c r="EO249" s="4">
        <f>PARAMETRELER!$D$6</f>
        <v>20002.5</v>
      </c>
      <c r="EP249" s="4">
        <f t="shared" si="692"/>
        <v>0</v>
      </c>
      <c r="EQ249" s="4">
        <f>IF(EE249&lt;=PARAMETRELER!$D$6,0,EP249*0.00759)</f>
        <v>0</v>
      </c>
      <c r="ER249" s="20">
        <f t="shared" si="804"/>
        <v>17002.125</v>
      </c>
      <c r="ES249" s="21">
        <f t="shared" si="805"/>
        <v>4100.5124999999998</v>
      </c>
      <c r="ET249" s="21">
        <f t="shared" si="806"/>
        <v>400.05</v>
      </c>
      <c r="EU249" s="22">
        <f t="shared" si="807"/>
        <v>24503.0625</v>
      </c>
      <c r="EV249" s="44">
        <f t="shared" si="808"/>
        <v>1000.125</v>
      </c>
      <c r="EW249" s="45">
        <f t="shared" si="809"/>
        <v>23502.9375</v>
      </c>
      <c r="EY249" s="3">
        <v>247</v>
      </c>
      <c r="EZ249" s="3" t="str">
        <f t="shared" si="810"/>
        <v xml:space="preserve"> AD SOYAD 247</v>
      </c>
      <c r="FA249" s="4">
        <f t="shared" si="693"/>
        <v>20002.5</v>
      </c>
      <c r="FB249" s="4">
        <f>PARAMETRELER!$D$4</f>
        <v>150018.75</v>
      </c>
      <c r="FC249" s="4">
        <f t="shared" si="694"/>
        <v>2800.3500000000004</v>
      </c>
      <c r="FD249" s="4">
        <f t="shared" si="695"/>
        <v>200.02500000000001</v>
      </c>
      <c r="FE249" s="4">
        <f t="shared" si="696"/>
        <v>17002.125</v>
      </c>
      <c r="FF249" s="4" cm="1">
        <f t="array" ref="FF249">SUMPRODUCT(--(SUM(G249,AC249,AY249,BU249,CQ249,DM249,EI249,FE249)&gt;PARAMETRELER!$D$21:$D$24), (SUM(G249,AC249,AY249,BU249,CQ249,DM249,EI249,FE249)-PARAMETRELER!$D$21:$D$24), {0.15;0.05;0.07;0.08})-SUM($H$2,H249,AD249,AZ249,BV249,CR249,DN249,EJ249)</f>
        <v>3400.4249999999956</v>
      </c>
      <c r="FG249" s="4">
        <f>PARAMETRELER!$D$15</f>
        <v>3400.4249999999956</v>
      </c>
      <c r="FH249" s="4">
        <f t="shared" si="697"/>
        <v>136017</v>
      </c>
      <c r="FI249" s="4">
        <f t="shared" si="698"/>
        <v>119014.875</v>
      </c>
      <c r="FJ249" s="4">
        <f t="shared" si="699"/>
        <v>20002.5</v>
      </c>
      <c r="FK249" s="4">
        <f>PARAMETRELER!$D$6</f>
        <v>20002.5</v>
      </c>
      <c r="FL249" s="4">
        <f t="shared" si="700"/>
        <v>0</v>
      </c>
      <c r="FM249" s="4">
        <f>IF(FA249&lt;=PARAMETRELER!$D$6,0,FL249*0.00759)</f>
        <v>0</v>
      </c>
      <c r="FN249" s="20">
        <f t="shared" si="811"/>
        <v>17002.125</v>
      </c>
      <c r="FO249" s="21">
        <f t="shared" si="812"/>
        <v>4100.5124999999998</v>
      </c>
      <c r="FP249" s="21">
        <f t="shared" si="813"/>
        <v>400.05</v>
      </c>
      <c r="FQ249" s="22">
        <f t="shared" si="814"/>
        <v>24503.0625</v>
      </c>
      <c r="FR249" s="44">
        <f t="shared" si="815"/>
        <v>1000.125</v>
      </c>
      <c r="FS249" s="45">
        <f t="shared" si="816"/>
        <v>23502.9375</v>
      </c>
      <c r="FU249" s="3">
        <v>247</v>
      </c>
      <c r="FV249" s="3" t="str">
        <f t="shared" si="817"/>
        <v xml:space="preserve"> AD SOYAD 247</v>
      </c>
      <c r="FW249" s="4">
        <f t="shared" si="701"/>
        <v>20002.5</v>
      </c>
      <c r="FX249" s="4">
        <f>PARAMETRELER!$D$4</f>
        <v>150018.75</v>
      </c>
      <c r="FY249" s="4">
        <f t="shared" si="702"/>
        <v>2800.3500000000004</v>
      </c>
      <c r="FZ249" s="4">
        <f t="shared" si="703"/>
        <v>200.02500000000001</v>
      </c>
      <c r="GA249" s="4">
        <f t="shared" si="704"/>
        <v>17002.125</v>
      </c>
      <c r="GB249" s="4" cm="1">
        <f t="array" ref="GB249">SUMPRODUCT(--(SUM(G249,AC249,AY249,BU249,CQ249,DM249,EI249,FE249,GA249)&gt;PARAMETRELER!$D$21:$D$24), (SUM(G249,AC249,AY249,BU249,CQ249,DM249,EI249,FE249,GA249)-PARAMETRELER!$D$21:$D$24), {0.15;0.05;0.07;0.08})-SUM($H$2,H249,AD249,AZ249,BV249,CR249,DN249,EJ249,FF249)</f>
        <v>3400.4249999999993</v>
      </c>
      <c r="GC249" s="4">
        <f>PARAMETRELER!$D$16</f>
        <v>3400.4249999999993</v>
      </c>
      <c r="GD249" s="4">
        <f t="shared" si="705"/>
        <v>153019.125</v>
      </c>
      <c r="GE249" s="4">
        <f t="shared" si="706"/>
        <v>136017</v>
      </c>
      <c r="GF249" s="4">
        <f t="shared" si="707"/>
        <v>20002.5</v>
      </c>
      <c r="GG249" s="4">
        <f>PARAMETRELER!$D$6</f>
        <v>20002.5</v>
      </c>
      <c r="GH249" s="4">
        <f t="shared" si="708"/>
        <v>0</v>
      </c>
      <c r="GI249" s="4">
        <f>IF(FW249&lt;=PARAMETRELER!$D$6,0,GH249*0.00759)</f>
        <v>0</v>
      </c>
      <c r="GJ249" s="20">
        <f t="shared" si="818"/>
        <v>17002.125</v>
      </c>
      <c r="GK249" s="21">
        <f t="shared" si="819"/>
        <v>4100.5124999999998</v>
      </c>
      <c r="GL249" s="21">
        <f t="shared" si="820"/>
        <v>400.05</v>
      </c>
      <c r="GM249" s="22">
        <f t="shared" si="821"/>
        <v>24503.0625</v>
      </c>
      <c r="GN249" s="44">
        <f t="shared" si="822"/>
        <v>1000.125</v>
      </c>
      <c r="GO249" s="45">
        <f t="shared" si="823"/>
        <v>23502.9375</v>
      </c>
      <c r="GQ249" s="3">
        <v>247</v>
      </c>
      <c r="GR249" s="3" t="str">
        <f t="shared" si="824"/>
        <v xml:space="preserve"> AD SOYAD 247</v>
      </c>
      <c r="GS249" s="4">
        <f t="shared" si="709"/>
        <v>20002.5</v>
      </c>
      <c r="GT249" s="4">
        <f>PARAMETRELER!$D$4</f>
        <v>150018.75</v>
      </c>
      <c r="GU249" s="4">
        <f t="shared" si="710"/>
        <v>2800.3500000000004</v>
      </c>
      <c r="GV249" s="4">
        <f t="shared" si="711"/>
        <v>200.02500000000001</v>
      </c>
      <c r="GW249" s="4">
        <f t="shared" si="712"/>
        <v>17002.125</v>
      </c>
      <c r="GX249" s="4" cm="1">
        <f t="array" ref="GX249">SUMPRODUCT(--(SUM(G249,AC249,AY249,BU249,CQ249,DM249,EI249,FE249,GA249,GW249)&gt;PARAMETRELER!$D$21:$D$24), (SUM(G249,AC249,AY249,BU249,CQ249,DM249,EI249,FE249,GA249,GW249)-PARAMETRELER!$D$21:$D$24), {0.15;0.05;0.07;0.08})-SUM($H$2,H249,AD249,AZ249,BV249,CR249,DN249,EJ249,FF249,GB249)</f>
        <v>3400.4250000000029</v>
      </c>
      <c r="GY249" s="4">
        <f>PARAMETRELER!$D$17</f>
        <v>3400.4250000000029</v>
      </c>
      <c r="GZ249" s="4">
        <f t="shared" si="713"/>
        <v>170021.25</v>
      </c>
      <c r="HA249" s="4">
        <f t="shared" si="714"/>
        <v>153019.125</v>
      </c>
      <c r="HB249" s="4">
        <f t="shared" si="715"/>
        <v>20002.5</v>
      </c>
      <c r="HC249" s="4">
        <f>PARAMETRELER!$D$6</f>
        <v>20002.5</v>
      </c>
      <c r="HD249" s="4">
        <f t="shared" si="716"/>
        <v>0</v>
      </c>
      <c r="HE249" s="4">
        <f>IF(GS249&lt;=PARAMETRELER!$D$6,0,HD249*0.00759)</f>
        <v>0</v>
      </c>
      <c r="HF249" s="20">
        <f t="shared" si="825"/>
        <v>17002.125</v>
      </c>
      <c r="HG249" s="21">
        <f t="shared" si="826"/>
        <v>4100.5124999999998</v>
      </c>
      <c r="HH249" s="21">
        <f t="shared" si="827"/>
        <v>400.05</v>
      </c>
      <c r="HI249" s="22">
        <f t="shared" si="828"/>
        <v>24503.0625</v>
      </c>
      <c r="HJ249" s="44">
        <f t="shared" si="829"/>
        <v>1000.125</v>
      </c>
      <c r="HK249" s="45">
        <f t="shared" si="830"/>
        <v>23502.9375</v>
      </c>
      <c r="HM249" s="3">
        <v>247</v>
      </c>
      <c r="HN249" s="3" t="str">
        <f t="shared" si="831"/>
        <v xml:space="preserve"> AD SOYAD 247</v>
      </c>
      <c r="HO249" s="4">
        <f t="shared" si="717"/>
        <v>20002.5</v>
      </c>
      <c r="HP249" s="4">
        <f>PARAMETRELER!$D$4</f>
        <v>150018.75</v>
      </c>
      <c r="HQ249" s="4">
        <f t="shared" si="718"/>
        <v>2800.3500000000004</v>
      </c>
      <c r="HR249" s="4">
        <f t="shared" si="719"/>
        <v>200.02500000000001</v>
      </c>
      <c r="HS249" s="4">
        <f t="shared" si="720"/>
        <v>17002.125</v>
      </c>
      <c r="HT249" s="4" cm="1">
        <f t="array" ref="HT249">SUMPRODUCT(--(SUM(G249,AC249,AY249,BU249,CQ249,DM249,EI249,FE249,GA249,GW249,HS249)&gt;PARAMETRELER!$D$21:$D$24), (SUM(G249,AC249,AY249,BU249,CQ249,DM249,EI249,FE249,GA249,GW249,HS249)-PARAMETRELER!$D$21:$D$24), {0.15;0.05;0.07;0.08})-SUM($H$2,H249,AD249,AZ249,BV249,CR249,DN249,EJ249,FF249,GB249,GX249)</f>
        <v>3400.4249999999993</v>
      </c>
      <c r="HU249" s="4">
        <f>PARAMETRELER!$D$18</f>
        <v>3400.4249999999993</v>
      </c>
      <c r="HV249" s="4">
        <f t="shared" si="721"/>
        <v>187023.375</v>
      </c>
      <c r="HW249" s="4">
        <f t="shared" si="722"/>
        <v>170021.25</v>
      </c>
      <c r="HX249" s="4">
        <f t="shared" si="723"/>
        <v>20002.5</v>
      </c>
      <c r="HY249" s="4">
        <f>PARAMETRELER!$D$6</f>
        <v>20002.5</v>
      </c>
      <c r="HZ249" s="4">
        <f t="shared" si="724"/>
        <v>0</v>
      </c>
      <c r="IA249" s="4">
        <f>IF(HO249&lt;=PARAMETRELER!$D$6,0,HZ249*0.00759)</f>
        <v>0</v>
      </c>
      <c r="IB249" s="20">
        <f t="shared" si="832"/>
        <v>17002.125</v>
      </c>
      <c r="IC249" s="21">
        <f t="shared" si="833"/>
        <v>4100.5124999999998</v>
      </c>
      <c r="ID249" s="21">
        <f t="shared" si="834"/>
        <v>400.05</v>
      </c>
      <c r="IE249" s="22">
        <f t="shared" si="835"/>
        <v>24503.0625</v>
      </c>
      <c r="IF249" s="44">
        <f t="shared" si="836"/>
        <v>1000.125</v>
      </c>
      <c r="IG249" s="45">
        <f t="shared" si="837"/>
        <v>23502.9375</v>
      </c>
      <c r="II249" s="3">
        <v>247</v>
      </c>
      <c r="IJ249" s="3" t="str">
        <f t="shared" si="838"/>
        <v xml:space="preserve"> AD SOYAD 247</v>
      </c>
      <c r="IK249" s="4">
        <f t="shared" si="725"/>
        <v>20002.5</v>
      </c>
      <c r="IL249" s="4">
        <f>PARAMETRELER!$D$4</f>
        <v>150018.75</v>
      </c>
      <c r="IM249" s="4">
        <f t="shared" si="726"/>
        <v>2800.3500000000004</v>
      </c>
      <c r="IN249" s="4">
        <f t="shared" si="727"/>
        <v>200.02500000000001</v>
      </c>
      <c r="IO249" s="4">
        <f t="shared" si="728"/>
        <v>17002.125</v>
      </c>
      <c r="IP249" s="4" cm="1">
        <f t="array" ref="IP249">SUMPRODUCT(--(SUM(G249,AC249,AY249,BU249,CQ249,DM249,EI249,FE249,GA249,GW249,HS249,IO249)&gt;PARAMETRELER!$D$21:$D$24), (SUM(G249,AC249,AY249,BU249,CQ249,DM249,EI249,FE249,GA249,GW249,HS249,IO249)-PARAMETRELER!$D$21:$D$24), {0.15;0.05;0.07;0.08})-SUM($H$2,H249,AD249,AZ249,BV249,CR249,DN249,EJ249,FF249,GB249,GX249,HT249)</f>
        <v>3400.4249999999993</v>
      </c>
      <c r="IQ249" s="4">
        <f>PARAMETRELER!$D$19</f>
        <v>3400.4249999999993</v>
      </c>
      <c r="IR249" s="4">
        <f t="shared" si="729"/>
        <v>204025.5</v>
      </c>
      <c r="IS249" s="4">
        <f t="shared" si="730"/>
        <v>187023.375</v>
      </c>
      <c r="IT249" s="4">
        <f t="shared" si="731"/>
        <v>20002.5</v>
      </c>
      <c r="IU249" s="4">
        <f>PARAMETRELER!$D$6</f>
        <v>20002.5</v>
      </c>
      <c r="IV249" s="4">
        <f t="shared" si="732"/>
        <v>0</v>
      </c>
      <c r="IW249" s="4">
        <f>IF(IK249&lt;=PARAMETRELER!$D$6,0,IV249*0.00759)</f>
        <v>0</v>
      </c>
      <c r="IX249" s="20">
        <f t="shared" si="839"/>
        <v>17002.125</v>
      </c>
      <c r="IY249" s="21">
        <f t="shared" si="840"/>
        <v>4100.5124999999998</v>
      </c>
      <c r="IZ249" s="21">
        <f t="shared" si="841"/>
        <v>400.05</v>
      </c>
      <c r="JA249" s="22">
        <f t="shared" si="842"/>
        <v>24503.0625</v>
      </c>
      <c r="JB249" s="44">
        <f t="shared" si="843"/>
        <v>1000.125</v>
      </c>
      <c r="JC249" s="45">
        <f t="shared" si="844"/>
        <v>23502.9375</v>
      </c>
    </row>
    <row r="250" spans="1:263" ht="15.6" x14ac:dyDescent="0.3">
      <c r="A250" s="2">
        <v>248</v>
      </c>
      <c r="B250" s="2" t="str">
        <f>'YILLIK MALİYET RAPORU'!B250</f>
        <v xml:space="preserve"> AD SOYAD 248</v>
      </c>
      <c r="C250" s="7">
        <f>'YILLIK MALİYET RAPORU'!C250</f>
        <v>20002.5</v>
      </c>
      <c r="D250" s="11">
        <f>PARAMETRELER!$D$4</f>
        <v>150018.75</v>
      </c>
      <c r="E250" s="7">
        <f t="shared" si="668"/>
        <v>2800.3500000000004</v>
      </c>
      <c r="F250" s="7">
        <f t="shared" si="669"/>
        <v>200.02500000000001</v>
      </c>
      <c r="G250" s="7">
        <f t="shared" si="670"/>
        <v>17002.125</v>
      </c>
      <c r="H250" s="7" cm="1">
        <f t="array" ref="H250">SUMPRODUCT(--(SUM(G250:G250)&gt;PARAMETRELER!$D$21:$D$24), (SUM(G250:G250)-PARAMETRELER!$D$21:$D$24), {0.15;0.05;0.07;0.08})-SUM($H$2:$H$2)</f>
        <v>2550.3187499999999</v>
      </c>
      <c r="I250" s="7">
        <f>PARAMETRELER!$D$8</f>
        <v>2550.3187499999999</v>
      </c>
      <c r="J250" s="7">
        <f t="shared" si="733"/>
        <v>17002.125</v>
      </c>
      <c r="K250" s="7">
        <v>0</v>
      </c>
      <c r="L250" s="7">
        <f t="shared" si="671"/>
        <v>20002.5</v>
      </c>
      <c r="M250" s="5">
        <f>PARAMETRELER!$D$6</f>
        <v>20002.5</v>
      </c>
      <c r="N250" s="7">
        <f t="shared" si="679"/>
        <v>0</v>
      </c>
      <c r="O250" s="7">
        <f>IF(C250&lt;=PARAMETRELER!$D$6,0,N250*0.00759)</f>
        <v>0</v>
      </c>
      <c r="P250" s="20">
        <f t="shared" si="672"/>
        <v>17002.125</v>
      </c>
      <c r="Q250" s="21">
        <f t="shared" si="673"/>
        <v>4100.5124999999998</v>
      </c>
      <c r="R250" s="21">
        <f t="shared" si="674"/>
        <v>400.05</v>
      </c>
      <c r="S250" s="20">
        <f t="shared" si="675"/>
        <v>24503.0625</v>
      </c>
      <c r="T250" s="44">
        <f t="shared" si="676"/>
        <v>1000.125</v>
      </c>
      <c r="U250" s="45">
        <f t="shared" si="734"/>
        <v>23502.9375</v>
      </c>
      <c r="W250" s="2">
        <v>248</v>
      </c>
      <c r="X250" s="2" t="str">
        <f t="shared" si="677"/>
        <v xml:space="preserve"> AD SOYAD 248</v>
      </c>
      <c r="Y250" s="7">
        <f t="shared" si="678"/>
        <v>20002.5</v>
      </c>
      <c r="Z250" s="11">
        <f>PARAMETRELER!$D$4</f>
        <v>150018.75</v>
      </c>
      <c r="AA250" s="7">
        <f t="shared" si="735"/>
        <v>2800.3500000000004</v>
      </c>
      <c r="AB250" s="7">
        <f t="shared" si="736"/>
        <v>200.02500000000001</v>
      </c>
      <c r="AC250" s="7">
        <f t="shared" si="737"/>
        <v>17002.125</v>
      </c>
      <c r="AD250" s="7" cm="1">
        <f t="array" ref="AD250">SUMPRODUCT(--(SUM(G250,AC250)&gt;PARAMETRELER!$D$21:$D$24), (SUM(G250,AC250)-PARAMETRELER!$D$21:$D$24), {0.15;0.05;0.07;0.08})-SUM($H$2,H250)</f>
        <v>2550.3187499999999</v>
      </c>
      <c r="AE250" s="7">
        <f>PARAMETRELER!$D$9</f>
        <v>2550.3187499999999</v>
      </c>
      <c r="AF250" s="7">
        <f t="shared" si="738"/>
        <v>34004.25</v>
      </c>
      <c r="AG250" s="7">
        <f t="shared" si="739"/>
        <v>17002.125</v>
      </c>
      <c r="AH250" s="7">
        <f t="shared" si="740"/>
        <v>20002.5</v>
      </c>
      <c r="AI250" s="5">
        <f>PARAMETRELER!$D$6</f>
        <v>20002.5</v>
      </c>
      <c r="AJ250" s="7">
        <f t="shared" si="680"/>
        <v>0</v>
      </c>
      <c r="AK250" s="7">
        <f>IF(Y250&lt;=PARAMETRELER!$D$6,0,AJ250*0.00759)</f>
        <v>0</v>
      </c>
      <c r="AL250" s="20">
        <f t="shared" si="741"/>
        <v>17002.125</v>
      </c>
      <c r="AM250" s="21">
        <f t="shared" si="742"/>
        <v>4100.5124999999998</v>
      </c>
      <c r="AN250" s="21">
        <f t="shared" si="743"/>
        <v>400.05</v>
      </c>
      <c r="AO250" s="20">
        <f t="shared" si="744"/>
        <v>24503.0625</v>
      </c>
      <c r="AP250" s="44">
        <f t="shared" si="745"/>
        <v>1000.125</v>
      </c>
      <c r="AQ250" s="45">
        <f t="shared" si="746"/>
        <v>23502.9375</v>
      </c>
      <c r="AS250" s="2">
        <v>248</v>
      </c>
      <c r="AT250" s="2" t="str">
        <f t="shared" si="747"/>
        <v xml:space="preserve"> AD SOYAD 248</v>
      </c>
      <c r="AU250" s="7">
        <f t="shared" si="748"/>
        <v>20002.5</v>
      </c>
      <c r="AV250" s="11">
        <f>PARAMETRELER!$D$4</f>
        <v>150018.75</v>
      </c>
      <c r="AW250" s="7">
        <f t="shared" si="749"/>
        <v>2800.3500000000004</v>
      </c>
      <c r="AX250" s="7">
        <f t="shared" si="750"/>
        <v>200.02500000000001</v>
      </c>
      <c r="AY250" s="7">
        <f t="shared" si="751"/>
        <v>17002.125</v>
      </c>
      <c r="AZ250" s="7" cm="1">
        <f t="array" ref="AZ250">SUMPRODUCT(--(SUM(G250,AC250,AY250)&gt;PARAMETRELER!$D$21:$D$24), (SUM(G250,AC250,AY250)-PARAMETRELER!$D$21:$D$24), {0.15;0.05;0.07;0.08})-SUM($H$2,H250,AD250)</f>
        <v>2550.3187499999995</v>
      </c>
      <c r="BA250" s="7">
        <f>PARAMETRELER!$D$10</f>
        <v>2550.3187499999995</v>
      </c>
      <c r="BB250" s="7">
        <f t="shared" si="752"/>
        <v>51006.375</v>
      </c>
      <c r="BC250" s="7">
        <f t="shared" si="753"/>
        <v>34004.25</v>
      </c>
      <c r="BD250" s="7">
        <f t="shared" si="754"/>
        <v>20002.5</v>
      </c>
      <c r="BE250" s="5">
        <f>PARAMETRELER!$D$6</f>
        <v>20002.5</v>
      </c>
      <c r="BF250" s="7">
        <f t="shared" si="681"/>
        <v>0</v>
      </c>
      <c r="BG250" s="7">
        <f>IF(AU250&lt;=PARAMETRELER!$D$6,0,BF250*0.00759)</f>
        <v>0</v>
      </c>
      <c r="BH250" s="20">
        <f t="shared" si="755"/>
        <v>17002.125</v>
      </c>
      <c r="BI250" s="21">
        <f t="shared" si="756"/>
        <v>4100.5124999999998</v>
      </c>
      <c r="BJ250" s="21">
        <f t="shared" si="757"/>
        <v>400.05</v>
      </c>
      <c r="BK250" s="20">
        <f t="shared" si="758"/>
        <v>24503.0625</v>
      </c>
      <c r="BL250" s="44">
        <f t="shared" si="759"/>
        <v>1000.125</v>
      </c>
      <c r="BM250" s="45">
        <f t="shared" si="760"/>
        <v>23502.9375</v>
      </c>
      <c r="BO250" s="2">
        <v>248</v>
      </c>
      <c r="BP250" s="2" t="str">
        <f t="shared" si="761"/>
        <v xml:space="preserve"> AD SOYAD 248</v>
      </c>
      <c r="BQ250" s="7">
        <f t="shared" si="762"/>
        <v>20002.5</v>
      </c>
      <c r="BR250" s="11">
        <f>PARAMETRELER!$D$4</f>
        <v>150018.75</v>
      </c>
      <c r="BS250" s="7">
        <f t="shared" si="763"/>
        <v>2800.3500000000004</v>
      </c>
      <c r="BT250" s="7">
        <f t="shared" si="764"/>
        <v>200.02500000000001</v>
      </c>
      <c r="BU250" s="7">
        <f t="shared" si="765"/>
        <v>17002.125</v>
      </c>
      <c r="BV250" s="7" cm="1">
        <f t="array" ref="BV250">SUMPRODUCT(--(SUM(G250,AC250,AY250,BU250)&gt;PARAMETRELER!$D$21:$D$24), (SUM(G250,AC250,AY250,BU250)-PARAMETRELER!$D$21:$D$24), {0.15;0.05;0.07;0.08})-SUM($H$2,H250,AD250,AZ250)</f>
        <v>2550.3187500000004</v>
      </c>
      <c r="BW250" s="7">
        <f>PARAMETRELER!$D$11</f>
        <v>2550.3187500000004</v>
      </c>
      <c r="BX250" s="7">
        <f t="shared" si="766"/>
        <v>68008.5</v>
      </c>
      <c r="BY250" s="7">
        <f t="shared" si="767"/>
        <v>51006.375</v>
      </c>
      <c r="BZ250" s="7">
        <f t="shared" si="768"/>
        <v>20002.5</v>
      </c>
      <c r="CA250" s="5">
        <f>PARAMETRELER!$D$6</f>
        <v>20002.5</v>
      </c>
      <c r="CB250" s="7">
        <f t="shared" si="682"/>
        <v>0</v>
      </c>
      <c r="CC250" s="7">
        <f>IF(BQ250&lt;=PARAMETRELER!$D$6,0,CB250*0.00759)</f>
        <v>0</v>
      </c>
      <c r="CD250" s="20">
        <f t="shared" si="769"/>
        <v>17002.125</v>
      </c>
      <c r="CE250" s="21">
        <f t="shared" si="770"/>
        <v>4100.5124999999998</v>
      </c>
      <c r="CF250" s="21">
        <f t="shared" si="771"/>
        <v>400.05</v>
      </c>
      <c r="CG250" s="20">
        <f t="shared" si="772"/>
        <v>24503.0625</v>
      </c>
      <c r="CH250" s="44">
        <f t="shared" si="773"/>
        <v>1000.125</v>
      </c>
      <c r="CI250" s="45">
        <f t="shared" si="774"/>
        <v>23502.9375</v>
      </c>
      <c r="CK250" s="2">
        <v>248</v>
      </c>
      <c r="CL250" s="2" t="str">
        <f t="shared" si="775"/>
        <v xml:space="preserve"> AD SOYAD 248</v>
      </c>
      <c r="CM250" s="7">
        <f t="shared" si="776"/>
        <v>20002.5</v>
      </c>
      <c r="CN250" s="11">
        <f>PARAMETRELER!$D$4</f>
        <v>150018.75</v>
      </c>
      <c r="CO250" s="7">
        <f t="shared" si="777"/>
        <v>2800.3500000000004</v>
      </c>
      <c r="CP250" s="7">
        <f t="shared" si="778"/>
        <v>200.02500000000001</v>
      </c>
      <c r="CQ250" s="7">
        <f t="shared" si="779"/>
        <v>17002.125</v>
      </c>
      <c r="CR250" s="7" cm="1">
        <f t="array" ref="CR250">SUMPRODUCT(--(SUM(G250,AC250,AY250,BU250,CQ250)&gt;PARAMETRELER!$D$21:$D$24), (SUM(G250,AC250,AY250,BU250,CQ250)-PARAMETRELER!$D$21:$D$24), {0.15;0.05;0.07;0.08})-SUM($H$2,H250,AD250,AZ250,BV250)</f>
        <v>2550.3187500000004</v>
      </c>
      <c r="CS250" s="7">
        <f>PARAMETRELER!$D$12</f>
        <v>2550.3187500000004</v>
      </c>
      <c r="CT250" s="7">
        <f t="shared" si="780"/>
        <v>85010.625</v>
      </c>
      <c r="CU250" s="7">
        <f t="shared" si="781"/>
        <v>68008.5</v>
      </c>
      <c r="CV250" s="7">
        <f t="shared" si="782"/>
        <v>20002.5</v>
      </c>
      <c r="CW250" s="5">
        <f>PARAMETRELER!$D$6</f>
        <v>20002.5</v>
      </c>
      <c r="CX250" s="7">
        <f t="shared" si="683"/>
        <v>0</v>
      </c>
      <c r="CY250" s="7">
        <f>IF(CM250&lt;=PARAMETRELER!$D$6,0,CX250*0.00759)</f>
        <v>0</v>
      </c>
      <c r="CZ250" s="20">
        <f t="shared" si="783"/>
        <v>17002.125</v>
      </c>
      <c r="DA250" s="21">
        <f t="shared" si="784"/>
        <v>4100.5124999999998</v>
      </c>
      <c r="DB250" s="21">
        <f t="shared" si="785"/>
        <v>400.05</v>
      </c>
      <c r="DC250" s="20">
        <f t="shared" si="786"/>
        <v>24503.0625</v>
      </c>
      <c r="DD250" s="44">
        <f t="shared" si="787"/>
        <v>1000.125</v>
      </c>
      <c r="DE250" s="45">
        <f t="shared" si="788"/>
        <v>23502.9375</v>
      </c>
      <c r="DG250" s="2">
        <v>248</v>
      </c>
      <c r="DH250" s="2" t="str">
        <f t="shared" si="789"/>
        <v xml:space="preserve"> AD SOYAD 248</v>
      </c>
      <c r="DI250" s="7">
        <f t="shared" si="790"/>
        <v>20002.5</v>
      </c>
      <c r="DJ250" s="11">
        <f>PARAMETRELER!$D$4</f>
        <v>150018.75</v>
      </c>
      <c r="DK250" s="7">
        <f t="shared" si="791"/>
        <v>2800.3500000000004</v>
      </c>
      <c r="DL250" s="7">
        <f t="shared" si="792"/>
        <v>200.02500000000001</v>
      </c>
      <c r="DM250" s="7">
        <f t="shared" si="793"/>
        <v>17002.125</v>
      </c>
      <c r="DN250" s="7" cm="1">
        <f t="array" ref="DN250">SUMPRODUCT(--(SUM(G250,AC250,AY250,BU250,CQ250,DM250)&gt;PARAMETRELER!$D$21:$D$24), (SUM(G250,AC250,AY250,BU250,CQ250,DM250)-PARAMETRELER!$D$21:$D$24), {0.15;0.05;0.07;0.08})-SUM($H$2,H250,AD250,AZ250,BV250,CR250)</f>
        <v>2550.3187499999985</v>
      </c>
      <c r="DO250" s="7">
        <f>PARAMETRELER!$D$13</f>
        <v>2550.3187499999985</v>
      </c>
      <c r="DP250" s="7">
        <f t="shared" si="794"/>
        <v>102012.75</v>
      </c>
      <c r="DQ250" s="7">
        <f t="shared" si="795"/>
        <v>85010.625</v>
      </c>
      <c r="DR250" s="7">
        <f t="shared" si="796"/>
        <v>20002.5</v>
      </c>
      <c r="DS250" s="5">
        <f>PARAMETRELER!$D$6</f>
        <v>20002.5</v>
      </c>
      <c r="DT250" s="7">
        <f t="shared" si="684"/>
        <v>0</v>
      </c>
      <c r="DU250" s="7">
        <f>IF(DI250&lt;=PARAMETRELER!$D$6,0,DT250*0.00759)</f>
        <v>0</v>
      </c>
      <c r="DV250" s="20">
        <f t="shared" si="797"/>
        <v>17002.125</v>
      </c>
      <c r="DW250" s="21">
        <f t="shared" si="798"/>
        <v>4100.5124999999998</v>
      </c>
      <c r="DX250" s="21">
        <f t="shared" si="799"/>
        <v>400.05</v>
      </c>
      <c r="DY250" s="20">
        <f t="shared" si="800"/>
        <v>24503.0625</v>
      </c>
      <c r="DZ250" s="44">
        <f t="shared" si="801"/>
        <v>1000.125</v>
      </c>
      <c r="EA250" s="45">
        <f t="shared" si="802"/>
        <v>23502.9375</v>
      </c>
      <c r="EC250" s="2">
        <v>248</v>
      </c>
      <c r="ED250" s="2" t="str">
        <f t="shared" si="803"/>
        <v xml:space="preserve"> AD SOYAD 248</v>
      </c>
      <c r="EE250" s="7">
        <f t="shared" si="685"/>
        <v>20002.5</v>
      </c>
      <c r="EF250" s="11">
        <f>PARAMETRELER!$D$4</f>
        <v>150018.75</v>
      </c>
      <c r="EG250" s="7">
        <f t="shared" si="686"/>
        <v>2800.3500000000004</v>
      </c>
      <c r="EH250" s="7">
        <f t="shared" si="687"/>
        <v>200.02500000000001</v>
      </c>
      <c r="EI250" s="7">
        <f t="shared" si="688"/>
        <v>17002.125</v>
      </c>
      <c r="EJ250" s="7" cm="1">
        <f t="array" ref="EJ250">SUMPRODUCT(--(SUM(G250,AC250,AY250,BU250,CQ250,DM250,EI250)&gt;PARAMETRELER!$D$21:$D$24), (SUM(G250,AC250,AY250,BU250,CQ250,DM250,EI250)-PARAMETRELER!$D$21:$D$24), {0.15;0.05;0.07;0.08})-SUM($H$2,H250,AD250,AZ250,BV250,CR250,DN250)</f>
        <v>3001.0625000000036</v>
      </c>
      <c r="EK250" s="7">
        <f>PARAMETRELER!$D$14</f>
        <v>3001.0625000000036</v>
      </c>
      <c r="EL250" s="7">
        <f t="shared" si="689"/>
        <v>119014.875</v>
      </c>
      <c r="EM250" s="7">
        <f t="shared" si="690"/>
        <v>102012.75</v>
      </c>
      <c r="EN250" s="7">
        <f t="shared" si="691"/>
        <v>20002.5</v>
      </c>
      <c r="EO250" s="5">
        <f>PARAMETRELER!$D$6</f>
        <v>20002.5</v>
      </c>
      <c r="EP250" s="7">
        <f t="shared" si="692"/>
        <v>0</v>
      </c>
      <c r="EQ250" s="7">
        <f>IF(EE250&lt;=PARAMETRELER!$D$6,0,EP250*0.00759)</f>
        <v>0</v>
      </c>
      <c r="ER250" s="20">
        <f t="shared" si="804"/>
        <v>17002.125</v>
      </c>
      <c r="ES250" s="21">
        <f t="shared" si="805"/>
        <v>4100.5124999999998</v>
      </c>
      <c r="ET250" s="21">
        <f t="shared" si="806"/>
        <v>400.05</v>
      </c>
      <c r="EU250" s="20">
        <f t="shared" si="807"/>
        <v>24503.0625</v>
      </c>
      <c r="EV250" s="44">
        <f t="shared" si="808"/>
        <v>1000.125</v>
      </c>
      <c r="EW250" s="45">
        <f t="shared" si="809"/>
        <v>23502.9375</v>
      </c>
      <c r="EY250" s="2">
        <v>248</v>
      </c>
      <c r="EZ250" s="2" t="str">
        <f t="shared" si="810"/>
        <v xml:space="preserve"> AD SOYAD 248</v>
      </c>
      <c r="FA250" s="7">
        <f t="shared" si="693"/>
        <v>20002.5</v>
      </c>
      <c r="FB250" s="11">
        <f>PARAMETRELER!$D$4</f>
        <v>150018.75</v>
      </c>
      <c r="FC250" s="7">
        <f t="shared" si="694"/>
        <v>2800.3500000000004</v>
      </c>
      <c r="FD250" s="7">
        <f t="shared" si="695"/>
        <v>200.02500000000001</v>
      </c>
      <c r="FE250" s="7">
        <f t="shared" si="696"/>
        <v>17002.125</v>
      </c>
      <c r="FF250" s="7" cm="1">
        <f t="array" ref="FF250">SUMPRODUCT(--(SUM(G250,AC250,AY250,BU250,CQ250,DM250,EI250,FE250)&gt;PARAMETRELER!$D$21:$D$24), (SUM(G250,AC250,AY250,BU250,CQ250,DM250,EI250,FE250)-PARAMETRELER!$D$21:$D$24), {0.15;0.05;0.07;0.08})-SUM($H$2,H250,AD250,AZ250,BV250,CR250,DN250,EJ250)</f>
        <v>3400.4249999999956</v>
      </c>
      <c r="FG250" s="7">
        <f>PARAMETRELER!$D$15</f>
        <v>3400.4249999999956</v>
      </c>
      <c r="FH250" s="7">
        <f t="shared" si="697"/>
        <v>136017</v>
      </c>
      <c r="FI250" s="7">
        <f t="shared" si="698"/>
        <v>119014.875</v>
      </c>
      <c r="FJ250" s="7">
        <f t="shared" si="699"/>
        <v>20002.5</v>
      </c>
      <c r="FK250" s="5">
        <f>PARAMETRELER!$D$6</f>
        <v>20002.5</v>
      </c>
      <c r="FL250" s="7">
        <f t="shared" si="700"/>
        <v>0</v>
      </c>
      <c r="FM250" s="7">
        <f>IF(FA250&lt;=PARAMETRELER!$D$6,0,FL250*0.00759)</f>
        <v>0</v>
      </c>
      <c r="FN250" s="20">
        <f t="shared" si="811"/>
        <v>17002.125</v>
      </c>
      <c r="FO250" s="21">
        <f t="shared" si="812"/>
        <v>4100.5124999999998</v>
      </c>
      <c r="FP250" s="21">
        <f t="shared" si="813"/>
        <v>400.05</v>
      </c>
      <c r="FQ250" s="20">
        <f t="shared" si="814"/>
        <v>24503.0625</v>
      </c>
      <c r="FR250" s="44">
        <f t="shared" si="815"/>
        <v>1000.125</v>
      </c>
      <c r="FS250" s="45">
        <f t="shared" si="816"/>
        <v>23502.9375</v>
      </c>
      <c r="FU250" s="2">
        <v>248</v>
      </c>
      <c r="FV250" s="2" t="str">
        <f t="shared" si="817"/>
        <v xml:space="preserve"> AD SOYAD 248</v>
      </c>
      <c r="FW250" s="7">
        <f t="shared" si="701"/>
        <v>20002.5</v>
      </c>
      <c r="FX250" s="11">
        <f>PARAMETRELER!$D$4</f>
        <v>150018.75</v>
      </c>
      <c r="FY250" s="7">
        <f t="shared" si="702"/>
        <v>2800.3500000000004</v>
      </c>
      <c r="FZ250" s="7">
        <f t="shared" si="703"/>
        <v>200.02500000000001</v>
      </c>
      <c r="GA250" s="7">
        <f t="shared" si="704"/>
        <v>17002.125</v>
      </c>
      <c r="GB250" s="7" cm="1">
        <f t="array" ref="GB250">SUMPRODUCT(--(SUM(G250,AC250,AY250,BU250,CQ250,DM250,EI250,FE250,GA250)&gt;PARAMETRELER!$D$21:$D$24), (SUM(G250,AC250,AY250,BU250,CQ250,DM250,EI250,FE250,GA250)-PARAMETRELER!$D$21:$D$24), {0.15;0.05;0.07;0.08})-SUM($H$2,H250,AD250,AZ250,BV250,CR250,DN250,EJ250,FF250)</f>
        <v>3400.4249999999993</v>
      </c>
      <c r="GC250" s="7">
        <f>PARAMETRELER!$D$16</f>
        <v>3400.4249999999993</v>
      </c>
      <c r="GD250" s="7">
        <f t="shared" si="705"/>
        <v>153019.125</v>
      </c>
      <c r="GE250" s="7">
        <f t="shared" si="706"/>
        <v>136017</v>
      </c>
      <c r="GF250" s="7">
        <f t="shared" si="707"/>
        <v>20002.5</v>
      </c>
      <c r="GG250" s="5">
        <f>PARAMETRELER!$D$6</f>
        <v>20002.5</v>
      </c>
      <c r="GH250" s="7">
        <f t="shared" si="708"/>
        <v>0</v>
      </c>
      <c r="GI250" s="7">
        <f>IF(FW250&lt;=PARAMETRELER!$D$6,0,GH250*0.00759)</f>
        <v>0</v>
      </c>
      <c r="GJ250" s="20">
        <f t="shared" si="818"/>
        <v>17002.125</v>
      </c>
      <c r="GK250" s="21">
        <f t="shared" si="819"/>
        <v>4100.5124999999998</v>
      </c>
      <c r="GL250" s="21">
        <f t="shared" si="820"/>
        <v>400.05</v>
      </c>
      <c r="GM250" s="20">
        <f t="shared" si="821"/>
        <v>24503.0625</v>
      </c>
      <c r="GN250" s="44">
        <f t="shared" si="822"/>
        <v>1000.125</v>
      </c>
      <c r="GO250" s="45">
        <f t="shared" si="823"/>
        <v>23502.9375</v>
      </c>
      <c r="GQ250" s="2">
        <v>248</v>
      </c>
      <c r="GR250" s="2" t="str">
        <f t="shared" si="824"/>
        <v xml:space="preserve"> AD SOYAD 248</v>
      </c>
      <c r="GS250" s="7">
        <f t="shared" si="709"/>
        <v>20002.5</v>
      </c>
      <c r="GT250" s="11">
        <f>PARAMETRELER!$D$4</f>
        <v>150018.75</v>
      </c>
      <c r="GU250" s="7">
        <f t="shared" si="710"/>
        <v>2800.3500000000004</v>
      </c>
      <c r="GV250" s="7">
        <f t="shared" si="711"/>
        <v>200.02500000000001</v>
      </c>
      <c r="GW250" s="7">
        <f t="shared" si="712"/>
        <v>17002.125</v>
      </c>
      <c r="GX250" s="7" cm="1">
        <f t="array" ref="GX250">SUMPRODUCT(--(SUM(G250,AC250,AY250,BU250,CQ250,DM250,EI250,FE250,GA250,GW250)&gt;PARAMETRELER!$D$21:$D$24), (SUM(G250,AC250,AY250,BU250,CQ250,DM250,EI250,FE250,GA250,GW250)-PARAMETRELER!$D$21:$D$24), {0.15;0.05;0.07;0.08})-SUM($H$2,H250,AD250,AZ250,BV250,CR250,DN250,EJ250,FF250,GB250)</f>
        <v>3400.4250000000029</v>
      </c>
      <c r="GY250" s="7">
        <f>PARAMETRELER!$D$17</f>
        <v>3400.4250000000029</v>
      </c>
      <c r="GZ250" s="7">
        <f t="shared" si="713"/>
        <v>170021.25</v>
      </c>
      <c r="HA250" s="7">
        <f t="shared" si="714"/>
        <v>153019.125</v>
      </c>
      <c r="HB250" s="7">
        <f t="shared" si="715"/>
        <v>20002.5</v>
      </c>
      <c r="HC250" s="5">
        <f>PARAMETRELER!$D$6</f>
        <v>20002.5</v>
      </c>
      <c r="HD250" s="7">
        <f t="shared" si="716"/>
        <v>0</v>
      </c>
      <c r="HE250" s="7">
        <f>IF(GS250&lt;=PARAMETRELER!$D$6,0,HD250*0.00759)</f>
        <v>0</v>
      </c>
      <c r="HF250" s="20">
        <f t="shared" si="825"/>
        <v>17002.125</v>
      </c>
      <c r="HG250" s="21">
        <f t="shared" si="826"/>
        <v>4100.5124999999998</v>
      </c>
      <c r="HH250" s="21">
        <f t="shared" si="827"/>
        <v>400.05</v>
      </c>
      <c r="HI250" s="20">
        <f t="shared" si="828"/>
        <v>24503.0625</v>
      </c>
      <c r="HJ250" s="44">
        <f t="shared" si="829"/>
        <v>1000.125</v>
      </c>
      <c r="HK250" s="45">
        <f t="shared" si="830"/>
        <v>23502.9375</v>
      </c>
      <c r="HM250" s="2">
        <v>248</v>
      </c>
      <c r="HN250" s="2" t="str">
        <f t="shared" si="831"/>
        <v xml:space="preserve"> AD SOYAD 248</v>
      </c>
      <c r="HO250" s="7">
        <f t="shared" si="717"/>
        <v>20002.5</v>
      </c>
      <c r="HP250" s="11">
        <f>PARAMETRELER!$D$4</f>
        <v>150018.75</v>
      </c>
      <c r="HQ250" s="7">
        <f t="shared" si="718"/>
        <v>2800.3500000000004</v>
      </c>
      <c r="HR250" s="7">
        <f t="shared" si="719"/>
        <v>200.02500000000001</v>
      </c>
      <c r="HS250" s="7">
        <f t="shared" si="720"/>
        <v>17002.125</v>
      </c>
      <c r="HT250" s="7" cm="1">
        <f t="array" ref="HT250">SUMPRODUCT(--(SUM(G250,AC250,AY250,BU250,CQ250,DM250,EI250,FE250,GA250,GW250,HS250)&gt;PARAMETRELER!$D$21:$D$24), (SUM(G250,AC250,AY250,BU250,CQ250,DM250,EI250,FE250,GA250,GW250,HS250)-PARAMETRELER!$D$21:$D$24), {0.15;0.05;0.07;0.08})-SUM($H$2,H250,AD250,AZ250,BV250,CR250,DN250,EJ250,FF250,GB250,GX250)</f>
        <v>3400.4249999999993</v>
      </c>
      <c r="HU250" s="7">
        <f>PARAMETRELER!$D$18</f>
        <v>3400.4249999999993</v>
      </c>
      <c r="HV250" s="7">
        <f t="shared" si="721"/>
        <v>187023.375</v>
      </c>
      <c r="HW250" s="7">
        <f t="shared" si="722"/>
        <v>170021.25</v>
      </c>
      <c r="HX250" s="7">
        <f t="shared" si="723"/>
        <v>20002.5</v>
      </c>
      <c r="HY250" s="5">
        <f>PARAMETRELER!$D$6</f>
        <v>20002.5</v>
      </c>
      <c r="HZ250" s="7">
        <f t="shared" si="724"/>
        <v>0</v>
      </c>
      <c r="IA250" s="7">
        <f>IF(HO250&lt;=PARAMETRELER!$D$6,0,HZ250*0.00759)</f>
        <v>0</v>
      </c>
      <c r="IB250" s="20">
        <f t="shared" si="832"/>
        <v>17002.125</v>
      </c>
      <c r="IC250" s="21">
        <f t="shared" si="833"/>
        <v>4100.5124999999998</v>
      </c>
      <c r="ID250" s="21">
        <f t="shared" si="834"/>
        <v>400.05</v>
      </c>
      <c r="IE250" s="20">
        <f t="shared" si="835"/>
        <v>24503.0625</v>
      </c>
      <c r="IF250" s="44">
        <f t="shared" si="836"/>
        <v>1000.125</v>
      </c>
      <c r="IG250" s="45">
        <f t="shared" si="837"/>
        <v>23502.9375</v>
      </c>
      <c r="II250" s="2">
        <v>248</v>
      </c>
      <c r="IJ250" s="2" t="str">
        <f t="shared" si="838"/>
        <v xml:space="preserve"> AD SOYAD 248</v>
      </c>
      <c r="IK250" s="7">
        <f t="shared" si="725"/>
        <v>20002.5</v>
      </c>
      <c r="IL250" s="11">
        <f>PARAMETRELER!$D$4</f>
        <v>150018.75</v>
      </c>
      <c r="IM250" s="7">
        <f t="shared" si="726"/>
        <v>2800.3500000000004</v>
      </c>
      <c r="IN250" s="7">
        <f t="shared" si="727"/>
        <v>200.02500000000001</v>
      </c>
      <c r="IO250" s="7">
        <f t="shared" si="728"/>
        <v>17002.125</v>
      </c>
      <c r="IP250" s="7" cm="1">
        <f t="array" ref="IP250">SUMPRODUCT(--(SUM(G250,AC250,AY250,BU250,CQ250,DM250,EI250,FE250,GA250,GW250,HS250,IO250)&gt;PARAMETRELER!$D$21:$D$24), (SUM(G250,AC250,AY250,BU250,CQ250,DM250,EI250,FE250,GA250,GW250,HS250,IO250)-PARAMETRELER!$D$21:$D$24), {0.15;0.05;0.07;0.08})-SUM($H$2,H250,AD250,AZ250,BV250,CR250,DN250,EJ250,FF250,GB250,GX250,HT250)</f>
        <v>3400.4249999999993</v>
      </c>
      <c r="IQ250" s="7">
        <f>PARAMETRELER!$D$19</f>
        <v>3400.4249999999993</v>
      </c>
      <c r="IR250" s="7">
        <f t="shared" si="729"/>
        <v>204025.5</v>
      </c>
      <c r="IS250" s="7">
        <f t="shared" si="730"/>
        <v>187023.375</v>
      </c>
      <c r="IT250" s="7">
        <f t="shared" si="731"/>
        <v>20002.5</v>
      </c>
      <c r="IU250" s="5">
        <f>PARAMETRELER!$D$6</f>
        <v>20002.5</v>
      </c>
      <c r="IV250" s="7">
        <f t="shared" si="732"/>
        <v>0</v>
      </c>
      <c r="IW250" s="7">
        <f>IF(IK250&lt;=PARAMETRELER!$D$6,0,IV250*0.00759)</f>
        <v>0</v>
      </c>
      <c r="IX250" s="20">
        <f t="shared" si="839"/>
        <v>17002.125</v>
      </c>
      <c r="IY250" s="21">
        <f t="shared" si="840"/>
        <v>4100.5124999999998</v>
      </c>
      <c r="IZ250" s="21">
        <f t="shared" si="841"/>
        <v>400.05</v>
      </c>
      <c r="JA250" s="20">
        <f t="shared" si="842"/>
        <v>24503.0625</v>
      </c>
      <c r="JB250" s="44">
        <f t="shared" si="843"/>
        <v>1000.125</v>
      </c>
      <c r="JC250" s="45">
        <f t="shared" si="844"/>
        <v>23502.9375</v>
      </c>
    </row>
    <row r="251" spans="1:263" ht="15.6" x14ac:dyDescent="0.3">
      <c r="A251" s="3">
        <v>249</v>
      </c>
      <c r="B251" s="3" t="str">
        <f>'YILLIK MALİYET RAPORU'!B251</f>
        <v xml:space="preserve"> AD SOYAD 249</v>
      </c>
      <c r="C251" s="4">
        <f>'YILLIK MALİYET RAPORU'!C251</f>
        <v>20002.5</v>
      </c>
      <c r="D251" s="4">
        <f>PARAMETRELER!$D$4</f>
        <v>150018.75</v>
      </c>
      <c r="E251" s="4">
        <f t="shared" si="668"/>
        <v>2800.3500000000004</v>
      </c>
      <c r="F251" s="4">
        <f t="shared" si="669"/>
        <v>200.02500000000001</v>
      </c>
      <c r="G251" s="4">
        <f t="shared" si="670"/>
        <v>17002.125</v>
      </c>
      <c r="H251" s="4" cm="1">
        <f t="array" ref="H251">SUMPRODUCT(--(SUM(G251:G251)&gt;PARAMETRELER!$D$21:$D$24), (SUM(G251:G251)-PARAMETRELER!$D$21:$D$24), {0.15;0.05;0.07;0.08})-SUM($H$2:$H$2)</f>
        <v>2550.3187499999999</v>
      </c>
      <c r="I251" s="4">
        <f>PARAMETRELER!$D$8</f>
        <v>2550.3187499999999</v>
      </c>
      <c r="J251" s="4">
        <f t="shared" si="733"/>
        <v>17002.125</v>
      </c>
      <c r="K251" s="4">
        <v>0</v>
      </c>
      <c r="L251" s="4">
        <f t="shared" si="671"/>
        <v>20002.5</v>
      </c>
      <c r="M251" s="4">
        <f>PARAMETRELER!$D$6</f>
        <v>20002.5</v>
      </c>
      <c r="N251" s="4">
        <f t="shared" si="679"/>
        <v>0</v>
      </c>
      <c r="O251" s="4">
        <f>IF(C251&lt;=PARAMETRELER!$D$6,0,N251*0.00759)</f>
        <v>0</v>
      </c>
      <c r="P251" s="20">
        <f t="shared" si="672"/>
        <v>17002.125</v>
      </c>
      <c r="Q251" s="21">
        <f t="shared" si="673"/>
        <v>4100.5124999999998</v>
      </c>
      <c r="R251" s="21">
        <f t="shared" si="674"/>
        <v>400.05</v>
      </c>
      <c r="S251" s="22">
        <f t="shared" si="675"/>
        <v>24503.0625</v>
      </c>
      <c r="T251" s="44">
        <f t="shared" si="676"/>
        <v>1000.125</v>
      </c>
      <c r="U251" s="45">
        <f t="shared" si="734"/>
        <v>23502.9375</v>
      </c>
      <c r="W251" s="3">
        <v>249</v>
      </c>
      <c r="X251" s="3" t="str">
        <f t="shared" si="677"/>
        <v xml:space="preserve"> AD SOYAD 249</v>
      </c>
      <c r="Y251" s="4">
        <f t="shared" si="678"/>
        <v>20002.5</v>
      </c>
      <c r="Z251" s="4">
        <f>PARAMETRELER!$D$4</f>
        <v>150018.75</v>
      </c>
      <c r="AA251" s="4">
        <f t="shared" si="735"/>
        <v>2800.3500000000004</v>
      </c>
      <c r="AB251" s="4">
        <f t="shared" si="736"/>
        <v>200.02500000000001</v>
      </c>
      <c r="AC251" s="4">
        <f t="shared" si="737"/>
        <v>17002.125</v>
      </c>
      <c r="AD251" s="4" cm="1">
        <f t="array" ref="AD251">SUMPRODUCT(--(SUM(G251,AC251)&gt;PARAMETRELER!$D$21:$D$24), (SUM(G251,AC251)-PARAMETRELER!$D$21:$D$24), {0.15;0.05;0.07;0.08})-SUM($H$2,H251)</f>
        <v>2550.3187499999999</v>
      </c>
      <c r="AE251" s="4">
        <f>PARAMETRELER!$D$9</f>
        <v>2550.3187499999999</v>
      </c>
      <c r="AF251" s="4">
        <f t="shared" si="738"/>
        <v>34004.25</v>
      </c>
      <c r="AG251" s="4">
        <f t="shared" si="739"/>
        <v>17002.125</v>
      </c>
      <c r="AH251" s="4">
        <f t="shared" si="740"/>
        <v>20002.5</v>
      </c>
      <c r="AI251" s="4">
        <f>PARAMETRELER!$D$6</f>
        <v>20002.5</v>
      </c>
      <c r="AJ251" s="4">
        <f t="shared" si="680"/>
        <v>0</v>
      </c>
      <c r="AK251" s="4">
        <f>IF(Y251&lt;=PARAMETRELER!$D$6,0,AJ251*0.00759)</f>
        <v>0</v>
      </c>
      <c r="AL251" s="20">
        <f t="shared" si="741"/>
        <v>17002.125</v>
      </c>
      <c r="AM251" s="21">
        <f t="shared" si="742"/>
        <v>4100.5124999999998</v>
      </c>
      <c r="AN251" s="21">
        <f t="shared" si="743"/>
        <v>400.05</v>
      </c>
      <c r="AO251" s="22">
        <f t="shared" si="744"/>
        <v>24503.0625</v>
      </c>
      <c r="AP251" s="44">
        <f t="shared" si="745"/>
        <v>1000.125</v>
      </c>
      <c r="AQ251" s="45">
        <f t="shared" si="746"/>
        <v>23502.9375</v>
      </c>
      <c r="AS251" s="3">
        <v>249</v>
      </c>
      <c r="AT251" s="3" t="str">
        <f t="shared" si="747"/>
        <v xml:space="preserve"> AD SOYAD 249</v>
      </c>
      <c r="AU251" s="4">
        <f t="shared" si="748"/>
        <v>20002.5</v>
      </c>
      <c r="AV251" s="4">
        <f>PARAMETRELER!$D$4</f>
        <v>150018.75</v>
      </c>
      <c r="AW251" s="4">
        <f t="shared" si="749"/>
        <v>2800.3500000000004</v>
      </c>
      <c r="AX251" s="4">
        <f t="shared" si="750"/>
        <v>200.02500000000001</v>
      </c>
      <c r="AY251" s="4">
        <f t="shared" si="751"/>
        <v>17002.125</v>
      </c>
      <c r="AZ251" s="4" cm="1">
        <f t="array" ref="AZ251">SUMPRODUCT(--(SUM(G251,AC251,AY251)&gt;PARAMETRELER!$D$21:$D$24), (SUM(G251,AC251,AY251)-PARAMETRELER!$D$21:$D$24), {0.15;0.05;0.07;0.08})-SUM($H$2,H251,AD251)</f>
        <v>2550.3187499999995</v>
      </c>
      <c r="BA251" s="4">
        <f>PARAMETRELER!$D$10</f>
        <v>2550.3187499999995</v>
      </c>
      <c r="BB251" s="4">
        <f t="shared" si="752"/>
        <v>51006.375</v>
      </c>
      <c r="BC251" s="4">
        <f t="shared" si="753"/>
        <v>34004.25</v>
      </c>
      <c r="BD251" s="4">
        <f t="shared" si="754"/>
        <v>20002.5</v>
      </c>
      <c r="BE251" s="4">
        <f>PARAMETRELER!$D$6</f>
        <v>20002.5</v>
      </c>
      <c r="BF251" s="4">
        <f t="shared" si="681"/>
        <v>0</v>
      </c>
      <c r="BG251" s="4">
        <f>IF(AU251&lt;=PARAMETRELER!$D$6,0,BF251*0.00759)</f>
        <v>0</v>
      </c>
      <c r="BH251" s="20">
        <f t="shared" si="755"/>
        <v>17002.125</v>
      </c>
      <c r="BI251" s="21">
        <f t="shared" si="756"/>
        <v>4100.5124999999998</v>
      </c>
      <c r="BJ251" s="21">
        <f t="shared" si="757"/>
        <v>400.05</v>
      </c>
      <c r="BK251" s="22">
        <f t="shared" si="758"/>
        <v>24503.0625</v>
      </c>
      <c r="BL251" s="44">
        <f t="shared" si="759"/>
        <v>1000.125</v>
      </c>
      <c r="BM251" s="45">
        <f t="shared" si="760"/>
        <v>23502.9375</v>
      </c>
      <c r="BO251" s="3">
        <v>249</v>
      </c>
      <c r="BP251" s="3" t="str">
        <f t="shared" si="761"/>
        <v xml:space="preserve"> AD SOYAD 249</v>
      </c>
      <c r="BQ251" s="4">
        <f t="shared" si="762"/>
        <v>20002.5</v>
      </c>
      <c r="BR251" s="4">
        <f>PARAMETRELER!$D$4</f>
        <v>150018.75</v>
      </c>
      <c r="BS251" s="4">
        <f t="shared" si="763"/>
        <v>2800.3500000000004</v>
      </c>
      <c r="BT251" s="4">
        <f t="shared" si="764"/>
        <v>200.02500000000001</v>
      </c>
      <c r="BU251" s="4">
        <f t="shared" si="765"/>
        <v>17002.125</v>
      </c>
      <c r="BV251" s="4" cm="1">
        <f t="array" ref="BV251">SUMPRODUCT(--(SUM(G251,AC251,AY251,BU251)&gt;PARAMETRELER!$D$21:$D$24), (SUM(G251,AC251,AY251,BU251)-PARAMETRELER!$D$21:$D$24), {0.15;0.05;0.07;0.08})-SUM($H$2,H251,AD251,AZ251)</f>
        <v>2550.3187500000004</v>
      </c>
      <c r="BW251" s="4">
        <f>PARAMETRELER!$D$11</f>
        <v>2550.3187500000004</v>
      </c>
      <c r="BX251" s="4">
        <f t="shared" si="766"/>
        <v>68008.5</v>
      </c>
      <c r="BY251" s="4">
        <f t="shared" si="767"/>
        <v>51006.375</v>
      </c>
      <c r="BZ251" s="4">
        <f t="shared" si="768"/>
        <v>20002.5</v>
      </c>
      <c r="CA251" s="4">
        <f>PARAMETRELER!$D$6</f>
        <v>20002.5</v>
      </c>
      <c r="CB251" s="4">
        <f t="shared" si="682"/>
        <v>0</v>
      </c>
      <c r="CC251" s="4">
        <f>IF(BQ251&lt;=PARAMETRELER!$D$6,0,CB251*0.00759)</f>
        <v>0</v>
      </c>
      <c r="CD251" s="20">
        <f t="shared" si="769"/>
        <v>17002.125</v>
      </c>
      <c r="CE251" s="21">
        <f t="shared" si="770"/>
        <v>4100.5124999999998</v>
      </c>
      <c r="CF251" s="21">
        <f t="shared" si="771"/>
        <v>400.05</v>
      </c>
      <c r="CG251" s="22">
        <f t="shared" si="772"/>
        <v>24503.0625</v>
      </c>
      <c r="CH251" s="44">
        <f t="shared" si="773"/>
        <v>1000.125</v>
      </c>
      <c r="CI251" s="45">
        <f t="shared" si="774"/>
        <v>23502.9375</v>
      </c>
      <c r="CK251" s="3">
        <v>249</v>
      </c>
      <c r="CL251" s="3" t="str">
        <f t="shared" si="775"/>
        <v xml:space="preserve"> AD SOYAD 249</v>
      </c>
      <c r="CM251" s="4">
        <f t="shared" si="776"/>
        <v>20002.5</v>
      </c>
      <c r="CN251" s="4">
        <f>PARAMETRELER!$D$4</f>
        <v>150018.75</v>
      </c>
      <c r="CO251" s="4">
        <f t="shared" si="777"/>
        <v>2800.3500000000004</v>
      </c>
      <c r="CP251" s="4">
        <f t="shared" si="778"/>
        <v>200.02500000000001</v>
      </c>
      <c r="CQ251" s="4">
        <f t="shared" si="779"/>
        <v>17002.125</v>
      </c>
      <c r="CR251" s="4" cm="1">
        <f t="array" ref="CR251">SUMPRODUCT(--(SUM(G251,AC251,AY251,BU251,CQ251)&gt;PARAMETRELER!$D$21:$D$24), (SUM(G251,AC251,AY251,BU251,CQ251)-PARAMETRELER!$D$21:$D$24), {0.15;0.05;0.07;0.08})-SUM($H$2,H251,AD251,AZ251,BV251)</f>
        <v>2550.3187500000004</v>
      </c>
      <c r="CS251" s="4">
        <f>PARAMETRELER!$D$12</f>
        <v>2550.3187500000004</v>
      </c>
      <c r="CT251" s="4">
        <f t="shared" si="780"/>
        <v>85010.625</v>
      </c>
      <c r="CU251" s="4">
        <f t="shared" si="781"/>
        <v>68008.5</v>
      </c>
      <c r="CV251" s="4">
        <f t="shared" si="782"/>
        <v>20002.5</v>
      </c>
      <c r="CW251" s="4">
        <f>PARAMETRELER!$D$6</f>
        <v>20002.5</v>
      </c>
      <c r="CX251" s="4">
        <f t="shared" si="683"/>
        <v>0</v>
      </c>
      <c r="CY251" s="4">
        <f>IF(CM251&lt;=PARAMETRELER!$D$6,0,CX251*0.00759)</f>
        <v>0</v>
      </c>
      <c r="CZ251" s="20">
        <f t="shared" si="783"/>
        <v>17002.125</v>
      </c>
      <c r="DA251" s="21">
        <f t="shared" si="784"/>
        <v>4100.5124999999998</v>
      </c>
      <c r="DB251" s="21">
        <f t="shared" si="785"/>
        <v>400.05</v>
      </c>
      <c r="DC251" s="22">
        <f t="shared" si="786"/>
        <v>24503.0625</v>
      </c>
      <c r="DD251" s="44">
        <f t="shared" si="787"/>
        <v>1000.125</v>
      </c>
      <c r="DE251" s="45">
        <f t="shared" si="788"/>
        <v>23502.9375</v>
      </c>
      <c r="DG251" s="3">
        <v>249</v>
      </c>
      <c r="DH251" s="3" t="str">
        <f t="shared" si="789"/>
        <v xml:space="preserve"> AD SOYAD 249</v>
      </c>
      <c r="DI251" s="4">
        <f t="shared" si="790"/>
        <v>20002.5</v>
      </c>
      <c r="DJ251" s="4">
        <f>PARAMETRELER!$D$4</f>
        <v>150018.75</v>
      </c>
      <c r="DK251" s="4">
        <f t="shared" si="791"/>
        <v>2800.3500000000004</v>
      </c>
      <c r="DL251" s="4">
        <f t="shared" si="792"/>
        <v>200.02500000000001</v>
      </c>
      <c r="DM251" s="4">
        <f t="shared" si="793"/>
        <v>17002.125</v>
      </c>
      <c r="DN251" s="4" cm="1">
        <f t="array" ref="DN251">SUMPRODUCT(--(SUM(G251,AC251,AY251,BU251,CQ251,DM251)&gt;PARAMETRELER!$D$21:$D$24), (SUM(G251,AC251,AY251,BU251,CQ251,DM251)-PARAMETRELER!$D$21:$D$24), {0.15;0.05;0.07;0.08})-SUM($H$2,H251,AD251,AZ251,BV251,CR251)</f>
        <v>2550.3187499999985</v>
      </c>
      <c r="DO251" s="4">
        <f>PARAMETRELER!$D$13</f>
        <v>2550.3187499999985</v>
      </c>
      <c r="DP251" s="4">
        <f t="shared" si="794"/>
        <v>102012.75</v>
      </c>
      <c r="DQ251" s="4">
        <f t="shared" si="795"/>
        <v>85010.625</v>
      </c>
      <c r="DR251" s="4">
        <f t="shared" si="796"/>
        <v>20002.5</v>
      </c>
      <c r="DS251" s="4">
        <f>PARAMETRELER!$D$6</f>
        <v>20002.5</v>
      </c>
      <c r="DT251" s="4">
        <f t="shared" si="684"/>
        <v>0</v>
      </c>
      <c r="DU251" s="4">
        <f>IF(DI251&lt;=PARAMETRELER!$D$6,0,DT251*0.00759)</f>
        <v>0</v>
      </c>
      <c r="DV251" s="20">
        <f t="shared" si="797"/>
        <v>17002.125</v>
      </c>
      <c r="DW251" s="21">
        <f t="shared" si="798"/>
        <v>4100.5124999999998</v>
      </c>
      <c r="DX251" s="21">
        <f t="shared" si="799"/>
        <v>400.05</v>
      </c>
      <c r="DY251" s="22">
        <f t="shared" si="800"/>
        <v>24503.0625</v>
      </c>
      <c r="DZ251" s="44">
        <f t="shared" si="801"/>
        <v>1000.125</v>
      </c>
      <c r="EA251" s="45">
        <f t="shared" si="802"/>
        <v>23502.9375</v>
      </c>
      <c r="EC251" s="3">
        <v>249</v>
      </c>
      <c r="ED251" s="3" t="str">
        <f t="shared" si="803"/>
        <v xml:space="preserve"> AD SOYAD 249</v>
      </c>
      <c r="EE251" s="4">
        <f t="shared" si="685"/>
        <v>20002.5</v>
      </c>
      <c r="EF251" s="4">
        <f>PARAMETRELER!$D$4</f>
        <v>150018.75</v>
      </c>
      <c r="EG251" s="4">
        <f t="shared" si="686"/>
        <v>2800.3500000000004</v>
      </c>
      <c r="EH251" s="4">
        <f t="shared" si="687"/>
        <v>200.02500000000001</v>
      </c>
      <c r="EI251" s="4">
        <f t="shared" si="688"/>
        <v>17002.125</v>
      </c>
      <c r="EJ251" s="4" cm="1">
        <f t="array" ref="EJ251">SUMPRODUCT(--(SUM(G251,AC251,AY251,BU251,CQ251,DM251,EI251)&gt;PARAMETRELER!$D$21:$D$24), (SUM(G251,AC251,AY251,BU251,CQ251,DM251,EI251)-PARAMETRELER!$D$21:$D$24), {0.15;0.05;0.07;0.08})-SUM($H$2,H251,AD251,AZ251,BV251,CR251,DN251)</f>
        <v>3001.0625000000036</v>
      </c>
      <c r="EK251" s="4">
        <f>PARAMETRELER!$D$14</f>
        <v>3001.0625000000036</v>
      </c>
      <c r="EL251" s="4">
        <f t="shared" si="689"/>
        <v>119014.875</v>
      </c>
      <c r="EM251" s="4">
        <f t="shared" si="690"/>
        <v>102012.75</v>
      </c>
      <c r="EN251" s="4">
        <f t="shared" si="691"/>
        <v>20002.5</v>
      </c>
      <c r="EO251" s="4">
        <f>PARAMETRELER!$D$6</f>
        <v>20002.5</v>
      </c>
      <c r="EP251" s="4">
        <f t="shared" si="692"/>
        <v>0</v>
      </c>
      <c r="EQ251" s="4">
        <f>IF(EE251&lt;=PARAMETRELER!$D$6,0,EP251*0.00759)</f>
        <v>0</v>
      </c>
      <c r="ER251" s="20">
        <f t="shared" si="804"/>
        <v>17002.125</v>
      </c>
      <c r="ES251" s="21">
        <f t="shared" si="805"/>
        <v>4100.5124999999998</v>
      </c>
      <c r="ET251" s="21">
        <f t="shared" si="806"/>
        <v>400.05</v>
      </c>
      <c r="EU251" s="22">
        <f t="shared" si="807"/>
        <v>24503.0625</v>
      </c>
      <c r="EV251" s="44">
        <f t="shared" si="808"/>
        <v>1000.125</v>
      </c>
      <c r="EW251" s="45">
        <f t="shared" si="809"/>
        <v>23502.9375</v>
      </c>
      <c r="EY251" s="3">
        <v>249</v>
      </c>
      <c r="EZ251" s="3" t="str">
        <f t="shared" si="810"/>
        <v xml:space="preserve"> AD SOYAD 249</v>
      </c>
      <c r="FA251" s="4">
        <f t="shared" si="693"/>
        <v>20002.5</v>
      </c>
      <c r="FB251" s="4">
        <f>PARAMETRELER!$D$4</f>
        <v>150018.75</v>
      </c>
      <c r="FC251" s="4">
        <f t="shared" si="694"/>
        <v>2800.3500000000004</v>
      </c>
      <c r="FD251" s="4">
        <f t="shared" si="695"/>
        <v>200.02500000000001</v>
      </c>
      <c r="FE251" s="4">
        <f t="shared" si="696"/>
        <v>17002.125</v>
      </c>
      <c r="FF251" s="4" cm="1">
        <f t="array" ref="FF251">SUMPRODUCT(--(SUM(G251,AC251,AY251,BU251,CQ251,DM251,EI251,FE251)&gt;PARAMETRELER!$D$21:$D$24), (SUM(G251,AC251,AY251,BU251,CQ251,DM251,EI251,FE251)-PARAMETRELER!$D$21:$D$24), {0.15;0.05;0.07;0.08})-SUM($H$2,H251,AD251,AZ251,BV251,CR251,DN251,EJ251)</f>
        <v>3400.4249999999956</v>
      </c>
      <c r="FG251" s="4">
        <f>PARAMETRELER!$D$15</f>
        <v>3400.4249999999956</v>
      </c>
      <c r="FH251" s="4">
        <f t="shared" si="697"/>
        <v>136017</v>
      </c>
      <c r="FI251" s="4">
        <f t="shared" si="698"/>
        <v>119014.875</v>
      </c>
      <c r="FJ251" s="4">
        <f t="shared" si="699"/>
        <v>20002.5</v>
      </c>
      <c r="FK251" s="4">
        <f>PARAMETRELER!$D$6</f>
        <v>20002.5</v>
      </c>
      <c r="FL251" s="4">
        <f t="shared" si="700"/>
        <v>0</v>
      </c>
      <c r="FM251" s="4">
        <f>IF(FA251&lt;=PARAMETRELER!$D$6,0,FL251*0.00759)</f>
        <v>0</v>
      </c>
      <c r="FN251" s="20">
        <f t="shared" si="811"/>
        <v>17002.125</v>
      </c>
      <c r="FO251" s="21">
        <f t="shared" si="812"/>
        <v>4100.5124999999998</v>
      </c>
      <c r="FP251" s="21">
        <f t="shared" si="813"/>
        <v>400.05</v>
      </c>
      <c r="FQ251" s="22">
        <f t="shared" si="814"/>
        <v>24503.0625</v>
      </c>
      <c r="FR251" s="44">
        <f t="shared" si="815"/>
        <v>1000.125</v>
      </c>
      <c r="FS251" s="45">
        <f t="shared" si="816"/>
        <v>23502.9375</v>
      </c>
      <c r="FU251" s="3">
        <v>249</v>
      </c>
      <c r="FV251" s="3" t="str">
        <f t="shared" si="817"/>
        <v xml:space="preserve"> AD SOYAD 249</v>
      </c>
      <c r="FW251" s="4">
        <f t="shared" si="701"/>
        <v>20002.5</v>
      </c>
      <c r="FX251" s="4">
        <f>PARAMETRELER!$D$4</f>
        <v>150018.75</v>
      </c>
      <c r="FY251" s="4">
        <f t="shared" si="702"/>
        <v>2800.3500000000004</v>
      </c>
      <c r="FZ251" s="4">
        <f t="shared" si="703"/>
        <v>200.02500000000001</v>
      </c>
      <c r="GA251" s="4">
        <f t="shared" si="704"/>
        <v>17002.125</v>
      </c>
      <c r="GB251" s="4" cm="1">
        <f t="array" ref="GB251">SUMPRODUCT(--(SUM(G251,AC251,AY251,BU251,CQ251,DM251,EI251,FE251,GA251)&gt;PARAMETRELER!$D$21:$D$24), (SUM(G251,AC251,AY251,BU251,CQ251,DM251,EI251,FE251,GA251)-PARAMETRELER!$D$21:$D$24), {0.15;0.05;0.07;0.08})-SUM($H$2,H251,AD251,AZ251,BV251,CR251,DN251,EJ251,FF251)</f>
        <v>3400.4249999999993</v>
      </c>
      <c r="GC251" s="4">
        <f>PARAMETRELER!$D$16</f>
        <v>3400.4249999999993</v>
      </c>
      <c r="GD251" s="4">
        <f t="shared" si="705"/>
        <v>153019.125</v>
      </c>
      <c r="GE251" s="4">
        <f t="shared" si="706"/>
        <v>136017</v>
      </c>
      <c r="GF251" s="4">
        <f t="shared" si="707"/>
        <v>20002.5</v>
      </c>
      <c r="GG251" s="4">
        <f>PARAMETRELER!$D$6</f>
        <v>20002.5</v>
      </c>
      <c r="GH251" s="4">
        <f t="shared" si="708"/>
        <v>0</v>
      </c>
      <c r="GI251" s="4">
        <f>IF(FW251&lt;=PARAMETRELER!$D$6,0,GH251*0.00759)</f>
        <v>0</v>
      </c>
      <c r="GJ251" s="20">
        <f t="shared" si="818"/>
        <v>17002.125</v>
      </c>
      <c r="GK251" s="21">
        <f t="shared" si="819"/>
        <v>4100.5124999999998</v>
      </c>
      <c r="GL251" s="21">
        <f t="shared" si="820"/>
        <v>400.05</v>
      </c>
      <c r="GM251" s="22">
        <f t="shared" si="821"/>
        <v>24503.0625</v>
      </c>
      <c r="GN251" s="44">
        <f t="shared" si="822"/>
        <v>1000.125</v>
      </c>
      <c r="GO251" s="45">
        <f t="shared" si="823"/>
        <v>23502.9375</v>
      </c>
      <c r="GQ251" s="3">
        <v>249</v>
      </c>
      <c r="GR251" s="3" t="str">
        <f t="shared" si="824"/>
        <v xml:space="preserve"> AD SOYAD 249</v>
      </c>
      <c r="GS251" s="4">
        <f t="shared" si="709"/>
        <v>20002.5</v>
      </c>
      <c r="GT251" s="4">
        <f>PARAMETRELER!$D$4</f>
        <v>150018.75</v>
      </c>
      <c r="GU251" s="4">
        <f t="shared" si="710"/>
        <v>2800.3500000000004</v>
      </c>
      <c r="GV251" s="4">
        <f t="shared" si="711"/>
        <v>200.02500000000001</v>
      </c>
      <c r="GW251" s="4">
        <f t="shared" si="712"/>
        <v>17002.125</v>
      </c>
      <c r="GX251" s="4" cm="1">
        <f t="array" ref="GX251">SUMPRODUCT(--(SUM(G251,AC251,AY251,BU251,CQ251,DM251,EI251,FE251,GA251,GW251)&gt;PARAMETRELER!$D$21:$D$24), (SUM(G251,AC251,AY251,BU251,CQ251,DM251,EI251,FE251,GA251,GW251)-PARAMETRELER!$D$21:$D$24), {0.15;0.05;0.07;0.08})-SUM($H$2,H251,AD251,AZ251,BV251,CR251,DN251,EJ251,FF251,GB251)</f>
        <v>3400.4250000000029</v>
      </c>
      <c r="GY251" s="4">
        <f>PARAMETRELER!$D$17</f>
        <v>3400.4250000000029</v>
      </c>
      <c r="GZ251" s="4">
        <f t="shared" si="713"/>
        <v>170021.25</v>
      </c>
      <c r="HA251" s="4">
        <f t="shared" si="714"/>
        <v>153019.125</v>
      </c>
      <c r="HB251" s="4">
        <f t="shared" si="715"/>
        <v>20002.5</v>
      </c>
      <c r="HC251" s="4">
        <f>PARAMETRELER!$D$6</f>
        <v>20002.5</v>
      </c>
      <c r="HD251" s="4">
        <f t="shared" si="716"/>
        <v>0</v>
      </c>
      <c r="HE251" s="4">
        <f>IF(GS251&lt;=PARAMETRELER!$D$6,0,HD251*0.00759)</f>
        <v>0</v>
      </c>
      <c r="HF251" s="20">
        <f t="shared" si="825"/>
        <v>17002.125</v>
      </c>
      <c r="HG251" s="21">
        <f t="shared" si="826"/>
        <v>4100.5124999999998</v>
      </c>
      <c r="HH251" s="21">
        <f t="shared" si="827"/>
        <v>400.05</v>
      </c>
      <c r="HI251" s="22">
        <f t="shared" si="828"/>
        <v>24503.0625</v>
      </c>
      <c r="HJ251" s="44">
        <f t="shared" si="829"/>
        <v>1000.125</v>
      </c>
      <c r="HK251" s="45">
        <f t="shared" si="830"/>
        <v>23502.9375</v>
      </c>
      <c r="HM251" s="3">
        <v>249</v>
      </c>
      <c r="HN251" s="3" t="str">
        <f t="shared" si="831"/>
        <v xml:space="preserve"> AD SOYAD 249</v>
      </c>
      <c r="HO251" s="4">
        <f t="shared" si="717"/>
        <v>20002.5</v>
      </c>
      <c r="HP251" s="4">
        <f>PARAMETRELER!$D$4</f>
        <v>150018.75</v>
      </c>
      <c r="HQ251" s="4">
        <f t="shared" si="718"/>
        <v>2800.3500000000004</v>
      </c>
      <c r="HR251" s="4">
        <f t="shared" si="719"/>
        <v>200.02500000000001</v>
      </c>
      <c r="HS251" s="4">
        <f t="shared" si="720"/>
        <v>17002.125</v>
      </c>
      <c r="HT251" s="4" cm="1">
        <f t="array" ref="HT251">SUMPRODUCT(--(SUM(G251,AC251,AY251,BU251,CQ251,DM251,EI251,FE251,GA251,GW251,HS251)&gt;PARAMETRELER!$D$21:$D$24), (SUM(G251,AC251,AY251,BU251,CQ251,DM251,EI251,FE251,GA251,GW251,HS251)-PARAMETRELER!$D$21:$D$24), {0.15;0.05;0.07;0.08})-SUM($H$2,H251,AD251,AZ251,BV251,CR251,DN251,EJ251,FF251,GB251,GX251)</f>
        <v>3400.4249999999993</v>
      </c>
      <c r="HU251" s="4">
        <f>PARAMETRELER!$D$18</f>
        <v>3400.4249999999993</v>
      </c>
      <c r="HV251" s="4">
        <f t="shared" si="721"/>
        <v>187023.375</v>
      </c>
      <c r="HW251" s="4">
        <f t="shared" si="722"/>
        <v>170021.25</v>
      </c>
      <c r="HX251" s="4">
        <f t="shared" si="723"/>
        <v>20002.5</v>
      </c>
      <c r="HY251" s="4">
        <f>PARAMETRELER!$D$6</f>
        <v>20002.5</v>
      </c>
      <c r="HZ251" s="4">
        <f t="shared" si="724"/>
        <v>0</v>
      </c>
      <c r="IA251" s="4">
        <f>IF(HO251&lt;=PARAMETRELER!$D$6,0,HZ251*0.00759)</f>
        <v>0</v>
      </c>
      <c r="IB251" s="20">
        <f t="shared" si="832"/>
        <v>17002.125</v>
      </c>
      <c r="IC251" s="21">
        <f t="shared" si="833"/>
        <v>4100.5124999999998</v>
      </c>
      <c r="ID251" s="21">
        <f t="shared" si="834"/>
        <v>400.05</v>
      </c>
      <c r="IE251" s="22">
        <f t="shared" si="835"/>
        <v>24503.0625</v>
      </c>
      <c r="IF251" s="44">
        <f t="shared" si="836"/>
        <v>1000.125</v>
      </c>
      <c r="IG251" s="45">
        <f t="shared" si="837"/>
        <v>23502.9375</v>
      </c>
      <c r="II251" s="3">
        <v>249</v>
      </c>
      <c r="IJ251" s="3" t="str">
        <f t="shared" si="838"/>
        <v xml:space="preserve"> AD SOYAD 249</v>
      </c>
      <c r="IK251" s="4">
        <f t="shared" si="725"/>
        <v>20002.5</v>
      </c>
      <c r="IL251" s="4">
        <f>PARAMETRELER!$D$4</f>
        <v>150018.75</v>
      </c>
      <c r="IM251" s="4">
        <f t="shared" si="726"/>
        <v>2800.3500000000004</v>
      </c>
      <c r="IN251" s="4">
        <f t="shared" si="727"/>
        <v>200.02500000000001</v>
      </c>
      <c r="IO251" s="4">
        <f t="shared" si="728"/>
        <v>17002.125</v>
      </c>
      <c r="IP251" s="4" cm="1">
        <f t="array" ref="IP251">SUMPRODUCT(--(SUM(G251,AC251,AY251,BU251,CQ251,DM251,EI251,FE251,GA251,GW251,HS251,IO251)&gt;PARAMETRELER!$D$21:$D$24), (SUM(G251,AC251,AY251,BU251,CQ251,DM251,EI251,FE251,GA251,GW251,HS251,IO251)-PARAMETRELER!$D$21:$D$24), {0.15;0.05;0.07;0.08})-SUM($H$2,H251,AD251,AZ251,BV251,CR251,DN251,EJ251,FF251,GB251,GX251,HT251)</f>
        <v>3400.4249999999993</v>
      </c>
      <c r="IQ251" s="4">
        <f>PARAMETRELER!$D$19</f>
        <v>3400.4249999999993</v>
      </c>
      <c r="IR251" s="4">
        <f t="shared" si="729"/>
        <v>204025.5</v>
      </c>
      <c r="IS251" s="4">
        <f t="shared" si="730"/>
        <v>187023.375</v>
      </c>
      <c r="IT251" s="4">
        <f t="shared" si="731"/>
        <v>20002.5</v>
      </c>
      <c r="IU251" s="4">
        <f>PARAMETRELER!$D$6</f>
        <v>20002.5</v>
      </c>
      <c r="IV251" s="4">
        <f t="shared" si="732"/>
        <v>0</v>
      </c>
      <c r="IW251" s="4">
        <f>IF(IK251&lt;=PARAMETRELER!$D$6,0,IV251*0.00759)</f>
        <v>0</v>
      </c>
      <c r="IX251" s="20">
        <f t="shared" si="839"/>
        <v>17002.125</v>
      </c>
      <c r="IY251" s="21">
        <f t="shared" si="840"/>
        <v>4100.5124999999998</v>
      </c>
      <c r="IZ251" s="21">
        <f t="shared" si="841"/>
        <v>400.05</v>
      </c>
      <c r="JA251" s="22">
        <f t="shared" si="842"/>
        <v>24503.0625</v>
      </c>
      <c r="JB251" s="44">
        <f t="shared" si="843"/>
        <v>1000.125</v>
      </c>
      <c r="JC251" s="45">
        <f t="shared" si="844"/>
        <v>23502.9375</v>
      </c>
    </row>
    <row r="252" spans="1:263" ht="15.6" x14ac:dyDescent="0.3">
      <c r="A252" s="2">
        <v>250</v>
      </c>
      <c r="B252" s="2" t="str">
        <f>'YILLIK MALİYET RAPORU'!B252</f>
        <v xml:space="preserve"> AD SOYAD 250</v>
      </c>
      <c r="C252" s="7">
        <f>'YILLIK MALİYET RAPORU'!C252</f>
        <v>20002.5</v>
      </c>
      <c r="D252" s="11">
        <f>PARAMETRELER!$D$4</f>
        <v>150018.75</v>
      </c>
      <c r="E252" s="7">
        <f t="shared" si="668"/>
        <v>2800.3500000000004</v>
      </c>
      <c r="F252" s="7">
        <f t="shared" si="669"/>
        <v>200.02500000000001</v>
      </c>
      <c r="G252" s="7">
        <f t="shared" si="670"/>
        <v>17002.125</v>
      </c>
      <c r="H252" s="7" cm="1">
        <f t="array" ref="H252">SUMPRODUCT(--(SUM(G252:G252)&gt;PARAMETRELER!$D$21:$D$24), (SUM(G252:G252)-PARAMETRELER!$D$21:$D$24), {0.15;0.05;0.07;0.08})-SUM($H$2:$H$2)</f>
        <v>2550.3187499999999</v>
      </c>
      <c r="I252" s="7">
        <f>PARAMETRELER!$D$8</f>
        <v>2550.3187499999999</v>
      </c>
      <c r="J252" s="7">
        <f t="shared" si="733"/>
        <v>17002.125</v>
      </c>
      <c r="K252" s="7">
        <v>0</v>
      </c>
      <c r="L252" s="7">
        <f t="shared" si="671"/>
        <v>20002.5</v>
      </c>
      <c r="M252" s="5">
        <f>PARAMETRELER!$D$6</f>
        <v>20002.5</v>
      </c>
      <c r="N252" s="7">
        <f t="shared" si="679"/>
        <v>0</v>
      </c>
      <c r="O252" s="7">
        <f>IF(C252&lt;=PARAMETRELER!$D$6,0,N252*0.00759)</f>
        <v>0</v>
      </c>
      <c r="P252" s="20">
        <f t="shared" si="672"/>
        <v>17002.125</v>
      </c>
      <c r="Q252" s="21">
        <f t="shared" si="673"/>
        <v>4100.5124999999998</v>
      </c>
      <c r="R252" s="21">
        <f t="shared" si="674"/>
        <v>400.05</v>
      </c>
      <c r="S252" s="20">
        <f t="shared" si="675"/>
        <v>24503.0625</v>
      </c>
      <c r="T252" s="44">
        <f t="shared" si="676"/>
        <v>1000.125</v>
      </c>
      <c r="U252" s="45">
        <f t="shared" si="734"/>
        <v>23502.9375</v>
      </c>
      <c r="W252" s="2">
        <v>250</v>
      </c>
      <c r="X252" s="2" t="str">
        <f t="shared" si="677"/>
        <v xml:space="preserve"> AD SOYAD 250</v>
      </c>
      <c r="Y252" s="7">
        <f t="shared" si="678"/>
        <v>20002.5</v>
      </c>
      <c r="Z252" s="11">
        <f>PARAMETRELER!$D$4</f>
        <v>150018.75</v>
      </c>
      <c r="AA252" s="7">
        <f t="shared" si="735"/>
        <v>2800.3500000000004</v>
      </c>
      <c r="AB252" s="7">
        <f t="shared" si="736"/>
        <v>200.02500000000001</v>
      </c>
      <c r="AC252" s="7">
        <f t="shared" si="737"/>
        <v>17002.125</v>
      </c>
      <c r="AD252" s="7" cm="1">
        <f t="array" ref="AD252">SUMPRODUCT(--(SUM(G252,AC252)&gt;PARAMETRELER!$D$21:$D$24), (SUM(G252,AC252)-PARAMETRELER!$D$21:$D$24), {0.15;0.05;0.07;0.08})-SUM($H$2,H252)</f>
        <v>2550.3187499999999</v>
      </c>
      <c r="AE252" s="7">
        <f>PARAMETRELER!$D$9</f>
        <v>2550.3187499999999</v>
      </c>
      <c r="AF252" s="7">
        <f t="shared" si="738"/>
        <v>34004.25</v>
      </c>
      <c r="AG252" s="7">
        <f t="shared" si="739"/>
        <v>17002.125</v>
      </c>
      <c r="AH252" s="7">
        <f t="shared" si="740"/>
        <v>20002.5</v>
      </c>
      <c r="AI252" s="5">
        <f>PARAMETRELER!$D$6</f>
        <v>20002.5</v>
      </c>
      <c r="AJ252" s="7">
        <f t="shared" si="680"/>
        <v>0</v>
      </c>
      <c r="AK252" s="7">
        <f>IF(Y252&lt;=PARAMETRELER!$D$6,0,AJ252*0.00759)</f>
        <v>0</v>
      </c>
      <c r="AL252" s="20">
        <f t="shared" si="741"/>
        <v>17002.125</v>
      </c>
      <c r="AM252" s="21">
        <f t="shared" si="742"/>
        <v>4100.5124999999998</v>
      </c>
      <c r="AN252" s="21">
        <f t="shared" si="743"/>
        <v>400.05</v>
      </c>
      <c r="AO252" s="20">
        <f t="shared" si="744"/>
        <v>24503.0625</v>
      </c>
      <c r="AP252" s="44">
        <f t="shared" si="745"/>
        <v>1000.125</v>
      </c>
      <c r="AQ252" s="45">
        <f t="shared" si="746"/>
        <v>23502.9375</v>
      </c>
      <c r="AS252" s="2">
        <v>250</v>
      </c>
      <c r="AT252" s="2" t="str">
        <f t="shared" si="747"/>
        <v xml:space="preserve"> AD SOYAD 250</v>
      </c>
      <c r="AU252" s="7">
        <f t="shared" si="748"/>
        <v>20002.5</v>
      </c>
      <c r="AV252" s="11">
        <f>PARAMETRELER!$D$4</f>
        <v>150018.75</v>
      </c>
      <c r="AW252" s="7">
        <f t="shared" si="749"/>
        <v>2800.3500000000004</v>
      </c>
      <c r="AX252" s="7">
        <f t="shared" si="750"/>
        <v>200.02500000000001</v>
      </c>
      <c r="AY252" s="7">
        <f t="shared" si="751"/>
        <v>17002.125</v>
      </c>
      <c r="AZ252" s="7" cm="1">
        <f t="array" ref="AZ252">SUMPRODUCT(--(SUM(G252,AC252,AY252)&gt;PARAMETRELER!$D$21:$D$24), (SUM(G252,AC252,AY252)-PARAMETRELER!$D$21:$D$24), {0.15;0.05;0.07;0.08})-SUM($H$2,H252,AD252)</f>
        <v>2550.3187499999995</v>
      </c>
      <c r="BA252" s="7">
        <f>PARAMETRELER!$D$10</f>
        <v>2550.3187499999995</v>
      </c>
      <c r="BB252" s="7">
        <f t="shared" si="752"/>
        <v>51006.375</v>
      </c>
      <c r="BC252" s="7">
        <f t="shared" si="753"/>
        <v>34004.25</v>
      </c>
      <c r="BD252" s="7">
        <f t="shared" si="754"/>
        <v>20002.5</v>
      </c>
      <c r="BE252" s="5">
        <f>PARAMETRELER!$D$6</f>
        <v>20002.5</v>
      </c>
      <c r="BF252" s="7">
        <f t="shared" si="681"/>
        <v>0</v>
      </c>
      <c r="BG252" s="7">
        <f>IF(AU252&lt;=PARAMETRELER!$D$6,0,BF252*0.00759)</f>
        <v>0</v>
      </c>
      <c r="BH252" s="20">
        <f t="shared" si="755"/>
        <v>17002.125</v>
      </c>
      <c r="BI252" s="21">
        <f t="shared" si="756"/>
        <v>4100.5124999999998</v>
      </c>
      <c r="BJ252" s="21">
        <f t="shared" si="757"/>
        <v>400.05</v>
      </c>
      <c r="BK252" s="20">
        <f t="shared" si="758"/>
        <v>24503.0625</v>
      </c>
      <c r="BL252" s="44">
        <f t="shared" si="759"/>
        <v>1000.125</v>
      </c>
      <c r="BM252" s="45">
        <f t="shared" si="760"/>
        <v>23502.9375</v>
      </c>
      <c r="BO252" s="2">
        <v>250</v>
      </c>
      <c r="BP252" s="2" t="str">
        <f t="shared" si="761"/>
        <v xml:space="preserve"> AD SOYAD 250</v>
      </c>
      <c r="BQ252" s="7">
        <f t="shared" si="762"/>
        <v>20002.5</v>
      </c>
      <c r="BR252" s="11">
        <f>PARAMETRELER!$D$4</f>
        <v>150018.75</v>
      </c>
      <c r="BS252" s="7">
        <f t="shared" si="763"/>
        <v>2800.3500000000004</v>
      </c>
      <c r="BT252" s="7">
        <f t="shared" si="764"/>
        <v>200.02500000000001</v>
      </c>
      <c r="BU252" s="7">
        <f t="shared" si="765"/>
        <v>17002.125</v>
      </c>
      <c r="BV252" s="7" cm="1">
        <f t="array" ref="BV252">SUMPRODUCT(--(SUM(G252,AC252,AY252,BU252)&gt;PARAMETRELER!$D$21:$D$24), (SUM(G252,AC252,AY252,BU252)-PARAMETRELER!$D$21:$D$24), {0.15;0.05;0.07;0.08})-SUM($H$2,H252,AD252,AZ252)</f>
        <v>2550.3187500000004</v>
      </c>
      <c r="BW252" s="7">
        <f>PARAMETRELER!$D$11</f>
        <v>2550.3187500000004</v>
      </c>
      <c r="BX252" s="7">
        <f t="shared" si="766"/>
        <v>68008.5</v>
      </c>
      <c r="BY252" s="7">
        <f t="shared" si="767"/>
        <v>51006.375</v>
      </c>
      <c r="BZ252" s="7">
        <f t="shared" si="768"/>
        <v>20002.5</v>
      </c>
      <c r="CA252" s="5">
        <f>PARAMETRELER!$D$6</f>
        <v>20002.5</v>
      </c>
      <c r="CB252" s="7">
        <f t="shared" si="682"/>
        <v>0</v>
      </c>
      <c r="CC252" s="7">
        <f>IF(BQ252&lt;=PARAMETRELER!$D$6,0,CB252*0.00759)</f>
        <v>0</v>
      </c>
      <c r="CD252" s="20">
        <f t="shared" si="769"/>
        <v>17002.125</v>
      </c>
      <c r="CE252" s="21">
        <f t="shared" si="770"/>
        <v>4100.5124999999998</v>
      </c>
      <c r="CF252" s="21">
        <f t="shared" si="771"/>
        <v>400.05</v>
      </c>
      <c r="CG252" s="20">
        <f t="shared" si="772"/>
        <v>24503.0625</v>
      </c>
      <c r="CH252" s="44">
        <f t="shared" si="773"/>
        <v>1000.125</v>
      </c>
      <c r="CI252" s="45">
        <f t="shared" si="774"/>
        <v>23502.9375</v>
      </c>
      <c r="CK252" s="2">
        <v>250</v>
      </c>
      <c r="CL252" s="2" t="str">
        <f t="shared" si="775"/>
        <v xml:space="preserve"> AD SOYAD 250</v>
      </c>
      <c r="CM252" s="7">
        <f t="shared" si="776"/>
        <v>20002.5</v>
      </c>
      <c r="CN252" s="11">
        <f>PARAMETRELER!$D$4</f>
        <v>150018.75</v>
      </c>
      <c r="CO252" s="7">
        <f t="shared" si="777"/>
        <v>2800.3500000000004</v>
      </c>
      <c r="CP252" s="7">
        <f t="shared" si="778"/>
        <v>200.02500000000001</v>
      </c>
      <c r="CQ252" s="7">
        <f t="shared" si="779"/>
        <v>17002.125</v>
      </c>
      <c r="CR252" s="7" cm="1">
        <f t="array" ref="CR252">SUMPRODUCT(--(SUM(G252,AC252,AY252,BU252,CQ252)&gt;PARAMETRELER!$D$21:$D$24), (SUM(G252,AC252,AY252,BU252,CQ252)-PARAMETRELER!$D$21:$D$24), {0.15;0.05;0.07;0.08})-SUM($H$2,H252,AD252,AZ252,BV252)</f>
        <v>2550.3187500000004</v>
      </c>
      <c r="CS252" s="7">
        <f>PARAMETRELER!$D$12</f>
        <v>2550.3187500000004</v>
      </c>
      <c r="CT252" s="7">
        <f t="shared" si="780"/>
        <v>85010.625</v>
      </c>
      <c r="CU252" s="7">
        <f t="shared" si="781"/>
        <v>68008.5</v>
      </c>
      <c r="CV252" s="7">
        <f t="shared" si="782"/>
        <v>20002.5</v>
      </c>
      <c r="CW252" s="5">
        <f>PARAMETRELER!$D$6</f>
        <v>20002.5</v>
      </c>
      <c r="CX252" s="7">
        <f t="shared" si="683"/>
        <v>0</v>
      </c>
      <c r="CY252" s="7">
        <f>IF(CM252&lt;=PARAMETRELER!$D$6,0,CX252*0.00759)</f>
        <v>0</v>
      </c>
      <c r="CZ252" s="20">
        <f t="shared" si="783"/>
        <v>17002.125</v>
      </c>
      <c r="DA252" s="21">
        <f t="shared" si="784"/>
        <v>4100.5124999999998</v>
      </c>
      <c r="DB252" s="21">
        <f t="shared" si="785"/>
        <v>400.05</v>
      </c>
      <c r="DC252" s="20">
        <f t="shared" si="786"/>
        <v>24503.0625</v>
      </c>
      <c r="DD252" s="44">
        <f t="shared" si="787"/>
        <v>1000.125</v>
      </c>
      <c r="DE252" s="45">
        <f t="shared" si="788"/>
        <v>23502.9375</v>
      </c>
      <c r="DG252" s="2">
        <v>250</v>
      </c>
      <c r="DH252" s="2" t="str">
        <f t="shared" si="789"/>
        <v xml:space="preserve"> AD SOYAD 250</v>
      </c>
      <c r="DI252" s="7">
        <f t="shared" si="790"/>
        <v>20002.5</v>
      </c>
      <c r="DJ252" s="11">
        <f>PARAMETRELER!$D$4</f>
        <v>150018.75</v>
      </c>
      <c r="DK252" s="7">
        <f t="shared" si="791"/>
        <v>2800.3500000000004</v>
      </c>
      <c r="DL252" s="7">
        <f t="shared" si="792"/>
        <v>200.02500000000001</v>
      </c>
      <c r="DM252" s="7">
        <f t="shared" si="793"/>
        <v>17002.125</v>
      </c>
      <c r="DN252" s="7" cm="1">
        <f t="array" ref="DN252">SUMPRODUCT(--(SUM(G252,AC252,AY252,BU252,CQ252,DM252)&gt;PARAMETRELER!$D$21:$D$24), (SUM(G252,AC252,AY252,BU252,CQ252,DM252)-PARAMETRELER!$D$21:$D$24), {0.15;0.05;0.07;0.08})-SUM($H$2,H252,AD252,AZ252,BV252,CR252)</f>
        <v>2550.3187499999985</v>
      </c>
      <c r="DO252" s="7">
        <f>PARAMETRELER!$D$13</f>
        <v>2550.3187499999985</v>
      </c>
      <c r="DP252" s="7">
        <f t="shared" si="794"/>
        <v>102012.75</v>
      </c>
      <c r="DQ252" s="7">
        <f t="shared" si="795"/>
        <v>85010.625</v>
      </c>
      <c r="DR252" s="7">
        <f t="shared" si="796"/>
        <v>20002.5</v>
      </c>
      <c r="DS252" s="5">
        <f>PARAMETRELER!$D$6</f>
        <v>20002.5</v>
      </c>
      <c r="DT252" s="7">
        <f t="shared" si="684"/>
        <v>0</v>
      </c>
      <c r="DU252" s="7">
        <f>IF(DI252&lt;=PARAMETRELER!$D$6,0,DT252*0.00759)</f>
        <v>0</v>
      </c>
      <c r="DV252" s="20">
        <f t="shared" si="797"/>
        <v>17002.125</v>
      </c>
      <c r="DW252" s="21">
        <f t="shared" si="798"/>
        <v>4100.5124999999998</v>
      </c>
      <c r="DX252" s="21">
        <f t="shared" si="799"/>
        <v>400.05</v>
      </c>
      <c r="DY252" s="20">
        <f t="shared" si="800"/>
        <v>24503.0625</v>
      </c>
      <c r="DZ252" s="44">
        <f t="shared" si="801"/>
        <v>1000.125</v>
      </c>
      <c r="EA252" s="45">
        <f t="shared" si="802"/>
        <v>23502.9375</v>
      </c>
      <c r="EC252" s="2">
        <v>250</v>
      </c>
      <c r="ED252" s="2" t="str">
        <f t="shared" si="803"/>
        <v xml:space="preserve"> AD SOYAD 250</v>
      </c>
      <c r="EE252" s="7">
        <f t="shared" si="685"/>
        <v>20002.5</v>
      </c>
      <c r="EF252" s="11">
        <f>PARAMETRELER!$D$4</f>
        <v>150018.75</v>
      </c>
      <c r="EG252" s="7">
        <f t="shared" si="686"/>
        <v>2800.3500000000004</v>
      </c>
      <c r="EH252" s="7">
        <f t="shared" si="687"/>
        <v>200.02500000000001</v>
      </c>
      <c r="EI252" s="7">
        <f t="shared" si="688"/>
        <v>17002.125</v>
      </c>
      <c r="EJ252" s="7" cm="1">
        <f t="array" ref="EJ252">SUMPRODUCT(--(SUM(G252,AC252,AY252,BU252,CQ252,DM252,EI252)&gt;PARAMETRELER!$D$21:$D$24), (SUM(G252,AC252,AY252,BU252,CQ252,DM252,EI252)-PARAMETRELER!$D$21:$D$24), {0.15;0.05;0.07;0.08})-SUM($H$2,H252,AD252,AZ252,BV252,CR252,DN252)</f>
        <v>3001.0625000000036</v>
      </c>
      <c r="EK252" s="7">
        <f>PARAMETRELER!$D$14</f>
        <v>3001.0625000000036</v>
      </c>
      <c r="EL252" s="7">
        <f t="shared" si="689"/>
        <v>119014.875</v>
      </c>
      <c r="EM252" s="7">
        <f t="shared" si="690"/>
        <v>102012.75</v>
      </c>
      <c r="EN252" s="7">
        <f t="shared" si="691"/>
        <v>20002.5</v>
      </c>
      <c r="EO252" s="5">
        <f>PARAMETRELER!$D$6</f>
        <v>20002.5</v>
      </c>
      <c r="EP252" s="7">
        <f t="shared" si="692"/>
        <v>0</v>
      </c>
      <c r="EQ252" s="7">
        <f>IF(EE252&lt;=PARAMETRELER!$D$6,0,EP252*0.00759)</f>
        <v>0</v>
      </c>
      <c r="ER252" s="20">
        <f t="shared" si="804"/>
        <v>17002.125</v>
      </c>
      <c r="ES252" s="21">
        <f t="shared" si="805"/>
        <v>4100.5124999999998</v>
      </c>
      <c r="ET252" s="21">
        <f t="shared" si="806"/>
        <v>400.05</v>
      </c>
      <c r="EU252" s="20">
        <f t="shared" si="807"/>
        <v>24503.0625</v>
      </c>
      <c r="EV252" s="44">
        <f t="shared" si="808"/>
        <v>1000.125</v>
      </c>
      <c r="EW252" s="45">
        <f t="shared" si="809"/>
        <v>23502.9375</v>
      </c>
      <c r="EY252" s="2">
        <v>250</v>
      </c>
      <c r="EZ252" s="2" t="str">
        <f t="shared" si="810"/>
        <v xml:space="preserve"> AD SOYAD 250</v>
      </c>
      <c r="FA252" s="7">
        <f t="shared" si="693"/>
        <v>20002.5</v>
      </c>
      <c r="FB252" s="11">
        <f>PARAMETRELER!$D$4</f>
        <v>150018.75</v>
      </c>
      <c r="FC252" s="7">
        <f t="shared" si="694"/>
        <v>2800.3500000000004</v>
      </c>
      <c r="FD252" s="7">
        <f t="shared" si="695"/>
        <v>200.02500000000001</v>
      </c>
      <c r="FE252" s="7">
        <f t="shared" si="696"/>
        <v>17002.125</v>
      </c>
      <c r="FF252" s="7" cm="1">
        <f t="array" ref="FF252">SUMPRODUCT(--(SUM(G252,AC252,AY252,BU252,CQ252,DM252,EI252,FE252)&gt;PARAMETRELER!$D$21:$D$24), (SUM(G252,AC252,AY252,BU252,CQ252,DM252,EI252,FE252)-PARAMETRELER!$D$21:$D$24), {0.15;0.05;0.07;0.08})-SUM($H$2,H252,AD252,AZ252,BV252,CR252,DN252,EJ252)</f>
        <v>3400.4249999999956</v>
      </c>
      <c r="FG252" s="7">
        <f>PARAMETRELER!$D$15</f>
        <v>3400.4249999999956</v>
      </c>
      <c r="FH252" s="7">
        <f t="shared" si="697"/>
        <v>136017</v>
      </c>
      <c r="FI252" s="7">
        <f t="shared" si="698"/>
        <v>119014.875</v>
      </c>
      <c r="FJ252" s="7">
        <f t="shared" si="699"/>
        <v>20002.5</v>
      </c>
      <c r="FK252" s="5">
        <f>PARAMETRELER!$D$6</f>
        <v>20002.5</v>
      </c>
      <c r="FL252" s="7">
        <f t="shared" si="700"/>
        <v>0</v>
      </c>
      <c r="FM252" s="7">
        <f>IF(FA252&lt;=PARAMETRELER!$D$6,0,FL252*0.00759)</f>
        <v>0</v>
      </c>
      <c r="FN252" s="20">
        <f t="shared" si="811"/>
        <v>17002.125</v>
      </c>
      <c r="FO252" s="21">
        <f t="shared" si="812"/>
        <v>4100.5124999999998</v>
      </c>
      <c r="FP252" s="21">
        <f t="shared" si="813"/>
        <v>400.05</v>
      </c>
      <c r="FQ252" s="20">
        <f t="shared" si="814"/>
        <v>24503.0625</v>
      </c>
      <c r="FR252" s="44">
        <f t="shared" si="815"/>
        <v>1000.125</v>
      </c>
      <c r="FS252" s="45">
        <f t="shared" si="816"/>
        <v>23502.9375</v>
      </c>
      <c r="FU252" s="2">
        <v>250</v>
      </c>
      <c r="FV252" s="2" t="str">
        <f t="shared" si="817"/>
        <v xml:space="preserve"> AD SOYAD 250</v>
      </c>
      <c r="FW252" s="7">
        <f t="shared" si="701"/>
        <v>20002.5</v>
      </c>
      <c r="FX252" s="11">
        <f>PARAMETRELER!$D$4</f>
        <v>150018.75</v>
      </c>
      <c r="FY252" s="7">
        <f t="shared" si="702"/>
        <v>2800.3500000000004</v>
      </c>
      <c r="FZ252" s="7">
        <f t="shared" si="703"/>
        <v>200.02500000000001</v>
      </c>
      <c r="GA252" s="7">
        <f t="shared" si="704"/>
        <v>17002.125</v>
      </c>
      <c r="GB252" s="7" cm="1">
        <f t="array" ref="GB252">SUMPRODUCT(--(SUM(G252,AC252,AY252,BU252,CQ252,DM252,EI252,FE252,GA252)&gt;PARAMETRELER!$D$21:$D$24), (SUM(G252,AC252,AY252,BU252,CQ252,DM252,EI252,FE252,GA252)-PARAMETRELER!$D$21:$D$24), {0.15;0.05;0.07;0.08})-SUM($H$2,H252,AD252,AZ252,BV252,CR252,DN252,EJ252,FF252)</f>
        <v>3400.4249999999993</v>
      </c>
      <c r="GC252" s="7">
        <f>PARAMETRELER!$D$16</f>
        <v>3400.4249999999993</v>
      </c>
      <c r="GD252" s="7">
        <f t="shared" si="705"/>
        <v>153019.125</v>
      </c>
      <c r="GE252" s="7">
        <f t="shared" si="706"/>
        <v>136017</v>
      </c>
      <c r="GF252" s="7">
        <f t="shared" si="707"/>
        <v>20002.5</v>
      </c>
      <c r="GG252" s="5">
        <f>PARAMETRELER!$D$6</f>
        <v>20002.5</v>
      </c>
      <c r="GH252" s="7">
        <f t="shared" si="708"/>
        <v>0</v>
      </c>
      <c r="GI252" s="7">
        <f>IF(FW252&lt;=PARAMETRELER!$D$6,0,GH252*0.00759)</f>
        <v>0</v>
      </c>
      <c r="GJ252" s="20">
        <f t="shared" si="818"/>
        <v>17002.125</v>
      </c>
      <c r="GK252" s="21">
        <f t="shared" si="819"/>
        <v>4100.5124999999998</v>
      </c>
      <c r="GL252" s="21">
        <f t="shared" si="820"/>
        <v>400.05</v>
      </c>
      <c r="GM252" s="20">
        <f t="shared" si="821"/>
        <v>24503.0625</v>
      </c>
      <c r="GN252" s="44">
        <f t="shared" si="822"/>
        <v>1000.125</v>
      </c>
      <c r="GO252" s="45">
        <f t="shared" si="823"/>
        <v>23502.9375</v>
      </c>
      <c r="GQ252" s="2">
        <v>250</v>
      </c>
      <c r="GR252" s="2" t="str">
        <f t="shared" si="824"/>
        <v xml:space="preserve"> AD SOYAD 250</v>
      </c>
      <c r="GS252" s="7">
        <f t="shared" si="709"/>
        <v>20002.5</v>
      </c>
      <c r="GT252" s="11">
        <f>PARAMETRELER!$D$4</f>
        <v>150018.75</v>
      </c>
      <c r="GU252" s="7">
        <f t="shared" si="710"/>
        <v>2800.3500000000004</v>
      </c>
      <c r="GV252" s="7">
        <f t="shared" si="711"/>
        <v>200.02500000000001</v>
      </c>
      <c r="GW252" s="7">
        <f t="shared" si="712"/>
        <v>17002.125</v>
      </c>
      <c r="GX252" s="7" cm="1">
        <f t="array" ref="GX252">SUMPRODUCT(--(SUM(G252,AC252,AY252,BU252,CQ252,DM252,EI252,FE252,GA252,GW252)&gt;PARAMETRELER!$D$21:$D$24), (SUM(G252,AC252,AY252,BU252,CQ252,DM252,EI252,FE252,GA252,GW252)-PARAMETRELER!$D$21:$D$24), {0.15;0.05;0.07;0.08})-SUM($H$2,H252,AD252,AZ252,BV252,CR252,DN252,EJ252,FF252,GB252)</f>
        <v>3400.4250000000029</v>
      </c>
      <c r="GY252" s="7">
        <f>PARAMETRELER!$D$17</f>
        <v>3400.4250000000029</v>
      </c>
      <c r="GZ252" s="7">
        <f t="shared" si="713"/>
        <v>170021.25</v>
      </c>
      <c r="HA252" s="7">
        <f t="shared" si="714"/>
        <v>153019.125</v>
      </c>
      <c r="HB252" s="7">
        <f t="shared" si="715"/>
        <v>20002.5</v>
      </c>
      <c r="HC252" s="5">
        <f>PARAMETRELER!$D$6</f>
        <v>20002.5</v>
      </c>
      <c r="HD252" s="7">
        <f t="shared" si="716"/>
        <v>0</v>
      </c>
      <c r="HE252" s="7">
        <f>IF(GS252&lt;=PARAMETRELER!$D$6,0,HD252*0.00759)</f>
        <v>0</v>
      </c>
      <c r="HF252" s="20">
        <f t="shared" si="825"/>
        <v>17002.125</v>
      </c>
      <c r="HG252" s="21">
        <f t="shared" si="826"/>
        <v>4100.5124999999998</v>
      </c>
      <c r="HH252" s="21">
        <f t="shared" si="827"/>
        <v>400.05</v>
      </c>
      <c r="HI252" s="20">
        <f t="shared" si="828"/>
        <v>24503.0625</v>
      </c>
      <c r="HJ252" s="44">
        <f t="shared" si="829"/>
        <v>1000.125</v>
      </c>
      <c r="HK252" s="45">
        <f t="shared" si="830"/>
        <v>23502.9375</v>
      </c>
      <c r="HM252" s="2">
        <v>250</v>
      </c>
      <c r="HN252" s="2" t="str">
        <f t="shared" si="831"/>
        <v xml:space="preserve"> AD SOYAD 250</v>
      </c>
      <c r="HO252" s="7">
        <f t="shared" si="717"/>
        <v>20002.5</v>
      </c>
      <c r="HP252" s="11">
        <f>PARAMETRELER!$D$4</f>
        <v>150018.75</v>
      </c>
      <c r="HQ252" s="7">
        <f t="shared" si="718"/>
        <v>2800.3500000000004</v>
      </c>
      <c r="HR252" s="7">
        <f t="shared" si="719"/>
        <v>200.02500000000001</v>
      </c>
      <c r="HS252" s="7">
        <f t="shared" si="720"/>
        <v>17002.125</v>
      </c>
      <c r="HT252" s="7" cm="1">
        <f t="array" ref="HT252">SUMPRODUCT(--(SUM(G252,AC252,AY252,BU252,CQ252,DM252,EI252,FE252,GA252,GW252,HS252)&gt;PARAMETRELER!$D$21:$D$24), (SUM(G252,AC252,AY252,BU252,CQ252,DM252,EI252,FE252,GA252,GW252,HS252)-PARAMETRELER!$D$21:$D$24), {0.15;0.05;0.07;0.08})-SUM($H$2,H252,AD252,AZ252,BV252,CR252,DN252,EJ252,FF252,GB252,GX252)</f>
        <v>3400.4249999999993</v>
      </c>
      <c r="HU252" s="7">
        <f>PARAMETRELER!$D$18</f>
        <v>3400.4249999999993</v>
      </c>
      <c r="HV252" s="7">
        <f t="shared" si="721"/>
        <v>187023.375</v>
      </c>
      <c r="HW252" s="7">
        <f t="shared" si="722"/>
        <v>170021.25</v>
      </c>
      <c r="HX252" s="7">
        <f t="shared" si="723"/>
        <v>20002.5</v>
      </c>
      <c r="HY252" s="5">
        <f>PARAMETRELER!$D$6</f>
        <v>20002.5</v>
      </c>
      <c r="HZ252" s="7">
        <f t="shared" si="724"/>
        <v>0</v>
      </c>
      <c r="IA252" s="7">
        <f>IF(HO252&lt;=PARAMETRELER!$D$6,0,HZ252*0.00759)</f>
        <v>0</v>
      </c>
      <c r="IB252" s="20">
        <f t="shared" si="832"/>
        <v>17002.125</v>
      </c>
      <c r="IC252" s="21">
        <f t="shared" si="833"/>
        <v>4100.5124999999998</v>
      </c>
      <c r="ID252" s="21">
        <f t="shared" si="834"/>
        <v>400.05</v>
      </c>
      <c r="IE252" s="20">
        <f t="shared" si="835"/>
        <v>24503.0625</v>
      </c>
      <c r="IF252" s="44">
        <f t="shared" si="836"/>
        <v>1000.125</v>
      </c>
      <c r="IG252" s="45">
        <f t="shared" si="837"/>
        <v>23502.9375</v>
      </c>
      <c r="II252" s="2">
        <v>250</v>
      </c>
      <c r="IJ252" s="2" t="str">
        <f t="shared" si="838"/>
        <v xml:space="preserve"> AD SOYAD 250</v>
      </c>
      <c r="IK252" s="7">
        <f t="shared" si="725"/>
        <v>20002.5</v>
      </c>
      <c r="IL252" s="11">
        <f>PARAMETRELER!$D$4</f>
        <v>150018.75</v>
      </c>
      <c r="IM252" s="7">
        <f t="shared" si="726"/>
        <v>2800.3500000000004</v>
      </c>
      <c r="IN252" s="7">
        <f t="shared" si="727"/>
        <v>200.02500000000001</v>
      </c>
      <c r="IO252" s="7">
        <f t="shared" si="728"/>
        <v>17002.125</v>
      </c>
      <c r="IP252" s="7" cm="1">
        <f t="array" ref="IP252">SUMPRODUCT(--(SUM(G252,AC252,AY252,BU252,CQ252,DM252,EI252,FE252,GA252,GW252,HS252,IO252)&gt;PARAMETRELER!$D$21:$D$24), (SUM(G252,AC252,AY252,BU252,CQ252,DM252,EI252,FE252,GA252,GW252,HS252,IO252)-PARAMETRELER!$D$21:$D$24), {0.15;0.05;0.07;0.08})-SUM($H$2,H252,AD252,AZ252,BV252,CR252,DN252,EJ252,FF252,GB252,GX252,HT252)</f>
        <v>3400.4249999999993</v>
      </c>
      <c r="IQ252" s="7">
        <f>PARAMETRELER!$D$19</f>
        <v>3400.4249999999993</v>
      </c>
      <c r="IR252" s="7">
        <f t="shared" si="729"/>
        <v>204025.5</v>
      </c>
      <c r="IS252" s="7">
        <f t="shared" si="730"/>
        <v>187023.375</v>
      </c>
      <c r="IT252" s="7">
        <f t="shared" si="731"/>
        <v>20002.5</v>
      </c>
      <c r="IU252" s="5">
        <f>PARAMETRELER!$D$6</f>
        <v>20002.5</v>
      </c>
      <c r="IV252" s="7">
        <f t="shared" si="732"/>
        <v>0</v>
      </c>
      <c r="IW252" s="7">
        <f>IF(IK252&lt;=PARAMETRELER!$D$6,0,IV252*0.00759)</f>
        <v>0</v>
      </c>
      <c r="IX252" s="20">
        <f t="shared" si="839"/>
        <v>17002.125</v>
      </c>
      <c r="IY252" s="21">
        <f t="shared" si="840"/>
        <v>4100.5124999999998</v>
      </c>
      <c r="IZ252" s="21">
        <f t="shared" si="841"/>
        <v>400.05</v>
      </c>
      <c r="JA252" s="20">
        <f t="shared" si="842"/>
        <v>24503.0625</v>
      </c>
      <c r="JB252" s="44">
        <f t="shared" si="843"/>
        <v>1000.125</v>
      </c>
      <c r="JC252" s="45">
        <f t="shared" si="844"/>
        <v>23502.9375</v>
      </c>
    </row>
    <row r="253" spans="1:263" ht="15.6" x14ac:dyDescent="0.3">
      <c r="A253" s="3">
        <v>251</v>
      </c>
      <c r="B253" s="3" t="str">
        <f>'YILLIK MALİYET RAPORU'!B253</f>
        <v xml:space="preserve"> AD SOYAD 251</v>
      </c>
      <c r="C253" s="4">
        <f>'YILLIK MALİYET RAPORU'!C253</f>
        <v>20002.5</v>
      </c>
      <c r="D253" s="4">
        <f>PARAMETRELER!$D$4</f>
        <v>150018.75</v>
      </c>
      <c r="E253" s="4">
        <f t="shared" si="668"/>
        <v>2800.3500000000004</v>
      </c>
      <c r="F253" s="4">
        <f t="shared" si="669"/>
        <v>200.02500000000001</v>
      </c>
      <c r="G253" s="4">
        <f t="shared" si="670"/>
        <v>17002.125</v>
      </c>
      <c r="H253" s="4" cm="1">
        <f t="array" ref="H253">SUMPRODUCT(--(SUM(G253:G253)&gt;PARAMETRELER!$D$21:$D$24), (SUM(G253:G253)-PARAMETRELER!$D$21:$D$24), {0.15;0.05;0.07;0.08})-SUM($H$2:$H$2)</f>
        <v>2550.3187499999999</v>
      </c>
      <c r="I253" s="4">
        <f>PARAMETRELER!$D$8</f>
        <v>2550.3187499999999</v>
      </c>
      <c r="J253" s="4">
        <f t="shared" si="733"/>
        <v>17002.125</v>
      </c>
      <c r="K253" s="4">
        <v>0</v>
      </c>
      <c r="L253" s="4">
        <f t="shared" si="671"/>
        <v>20002.5</v>
      </c>
      <c r="M253" s="4">
        <f>PARAMETRELER!$D$6</f>
        <v>20002.5</v>
      </c>
      <c r="N253" s="4">
        <f t="shared" si="679"/>
        <v>0</v>
      </c>
      <c r="O253" s="4">
        <f>IF(C253&lt;=PARAMETRELER!$D$6,0,N253*0.00759)</f>
        <v>0</v>
      </c>
      <c r="P253" s="20">
        <f t="shared" si="672"/>
        <v>17002.125</v>
      </c>
      <c r="Q253" s="21">
        <f t="shared" si="673"/>
        <v>4100.5124999999998</v>
      </c>
      <c r="R253" s="21">
        <f t="shared" si="674"/>
        <v>400.05</v>
      </c>
      <c r="S253" s="22">
        <f t="shared" si="675"/>
        <v>24503.0625</v>
      </c>
      <c r="T253" s="44">
        <f t="shared" si="676"/>
        <v>1000.125</v>
      </c>
      <c r="U253" s="45">
        <f t="shared" si="734"/>
        <v>23502.9375</v>
      </c>
      <c r="W253" s="3">
        <v>251</v>
      </c>
      <c r="X253" s="3" t="str">
        <f t="shared" si="677"/>
        <v xml:space="preserve"> AD SOYAD 251</v>
      </c>
      <c r="Y253" s="4">
        <f t="shared" si="678"/>
        <v>20002.5</v>
      </c>
      <c r="Z253" s="4">
        <f>PARAMETRELER!$D$4</f>
        <v>150018.75</v>
      </c>
      <c r="AA253" s="4">
        <f t="shared" si="735"/>
        <v>2800.3500000000004</v>
      </c>
      <c r="AB253" s="4">
        <f t="shared" si="736"/>
        <v>200.02500000000001</v>
      </c>
      <c r="AC253" s="4">
        <f t="shared" si="737"/>
        <v>17002.125</v>
      </c>
      <c r="AD253" s="4" cm="1">
        <f t="array" ref="AD253">SUMPRODUCT(--(SUM(G253,AC253)&gt;PARAMETRELER!$D$21:$D$24), (SUM(G253,AC253)-PARAMETRELER!$D$21:$D$24), {0.15;0.05;0.07;0.08})-SUM($H$2,H253)</f>
        <v>2550.3187499999999</v>
      </c>
      <c r="AE253" s="4">
        <f>PARAMETRELER!$D$9</f>
        <v>2550.3187499999999</v>
      </c>
      <c r="AF253" s="4">
        <f t="shared" si="738"/>
        <v>34004.25</v>
      </c>
      <c r="AG253" s="4">
        <f t="shared" si="739"/>
        <v>17002.125</v>
      </c>
      <c r="AH253" s="4">
        <f t="shared" si="740"/>
        <v>20002.5</v>
      </c>
      <c r="AI253" s="4">
        <f>PARAMETRELER!$D$6</f>
        <v>20002.5</v>
      </c>
      <c r="AJ253" s="4">
        <f t="shared" si="680"/>
        <v>0</v>
      </c>
      <c r="AK253" s="4">
        <f>IF(Y253&lt;=PARAMETRELER!$D$6,0,AJ253*0.00759)</f>
        <v>0</v>
      </c>
      <c r="AL253" s="20">
        <f t="shared" si="741"/>
        <v>17002.125</v>
      </c>
      <c r="AM253" s="21">
        <f t="shared" si="742"/>
        <v>4100.5124999999998</v>
      </c>
      <c r="AN253" s="21">
        <f t="shared" si="743"/>
        <v>400.05</v>
      </c>
      <c r="AO253" s="22">
        <f t="shared" si="744"/>
        <v>24503.0625</v>
      </c>
      <c r="AP253" s="44">
        <f t="shared" si="745"/>
        <v>1000.125</v>
      </c>
      <c r="AQ253" s="45">
        <f t="shared" si="746"/>
        <v>23502.9375</v>
      </c>
      <c r="AS253" s="3">
        <v>251</v>
      </c>
      <c r="AT253" s="3" t="str">
        <f t="shared" si="747"/>
        <v xml:space="preserve"> AD SOYAD 251</v>
      </c>
      <c r="AU253" s="4">
        <f t="shared" si="748"/>
        <v>20002.5</v>
      </c>
      <c r="AV253" s="4">
        <f>PARAMETRELER!$D$4</f>
        <v>150018.75</v>
      </c>
      <c r="AW253" s="4">
        <f t="shared" si="749"/>
        <v>2800.3500000000004</v>
      </c>
      <c r="AX253" s="4">
        <f t="shared" si="750"/>
        <v>200.02500000000001</v>
      </c>
      <c r="AY253" s="4">
        <f t="shared" si="751"/>
        <v>17002.125</v>
      </c>
      <c r="AZ253" s="4" cm="1">
        <f t="array" ref="AZ253">SUMPRODUCT(--(SUM(G253,AC253,AY253)&gt;PARAMETRELER!$D$21:$D$24), (SUM(G253,AC253,AY253)-PARAMETRELER!$D$21:$D$24), {0.15;0.05;0.07;0.08})-SUM($H$2,H253,AD253)</f>
        <v>2550.3187499999995</v>
      </c>
      <c r="BA253" s="4">
        <f>PARAMETRELER!$D$10</f>
        <v>2550.3187499999995</v>
      </c>
      <c r="BB253" s="4">
        <f t="shared" si="752"/>
        <v>51006.375</v>
      </c>
      <c r="BC253" s="4">
        <f t="shared" si="753"/>
        <v>34004.25</v>
      </c>
      <c r="BD253" s="4">
        <f t="shared" si="754"/>
        <v>20002.5</v>
      </c>
      <c r="BE253" s="4">
        <f>PARAMETRELER!$D$6</f>
        <v>20002.5</v>
      </c>
      <c r="BF253" s="4">
        <f t="shared" si="681"/>
        <v>0</v>
      </c>
      <c r="BG253" s="4">
        <f>IF(AU253&lt;=PARAMETRELER!$D$6,0,BF253*0.00759)</f>
        <v>0</v>
      </c>
      <c r="BH253" s="20">
        <f t="shared" si="755"/>
        <v>17002.125</v>
      </c>
      <c r="BI253" s="21">
        <f t="shared" si="756"/>
        <v>4100.5124999999998</v>
      </c>
      <c r="BJ253" s="21">
        <f t="shared" si="757"/>
        <v>400.05</v>
      </c>
      <c r="BK253" s="22">
        <f t="shared" si="758"/>
        <v>24503.0625</v>
      </c>
      <c r="BL253" s="44">
        <f t="shared" si="759"/>
        <v>1000.125</v>
      </c>
      <c r="BM253" s="45">
        <f t="shared" si="760"/>
        <v>23502.9375</v>
      </c>
      <c r="BO253" s="3">
        <v>251</v>
      </c>
      <c r="BP253" s="3" t="str">
        <f t="shared" si="761"/>
        <v xml:space="preserve"> AD SOYAD 251</v>
      </c>
      <c r="BQ253" s="4">
        <f t="shared" si="762"/>
        <v>20002.5</v>
      </c>
      <c r="BR253" s="4">
        <f>PARAMETRELER!$D$4</f>
        <v>150018.75</v>
      </c>
      <c r="BS253" s="4">
        <f t="shared" si="763"/>
        <v>2800.3500000000004</v>
      </c>
      <c r="BT253" s="4">
        <f t="shared" si="764"/>
        <v>200.02500000000001</v>
      </c>
      <c r="BU253" s="4">
        <f t="shared" si="765"/>
        <v>17002.125</v>
      </c>
      <c r="BV253" s="4" cm="1">
        <f t="array" ref="BV253">SUMPRODUCT(--(SUM(G253,AC253,AY253,BU253)&gt;PARAMETRELER!$D$21:$D$24), (SUM(G253,AC253,AY253,BU253)-PARAMETRELER!$D$21:$D$24), {0.15;0.05;0.07;0.08})-SUM($H$2,H253,AD253,AZ253)</f>
        <v>2550.3187500000004</v>
      </c>
      <c r="BW253" s="4">
        <f>PARAMETRELER!$D$11</f>
        <v>2550.3187500000004</v>
      </c>
      <c r="BX253" s="4">
        <f t="shared" si="766"/>
        <v>68008.5</v>
      </c>
      <c r="BY253" s="4">
        <f t="shared" si="767"/>
        <v>51006.375</v>
      </c>
      <c r="BZ253" s="4">
        <f t="shared" si="768"/>
        <v>20002.5</v>
      </c>
      <c r="CA253" s="4">
        <f>PARAMETRELER!$D$6</f>
        <v>20002.5</v>
      </c>
      <c r="CB253" s="4">
        <f t="shared" si="682"/>
        <v>0</v>
      </c>
      <c r="CC253" s="4">
        <f>IF(BQ253&lt;=PARAMETRELER!$D$6,0,CB253*0.00759)</f>
        <v>0</v>
      </c>
      <c r="CD253" s="20">
        <f t="shared" si="769"/>
        <v>17002.125</v>
      </c>
      <c r="CE253" s="21">
        <f t="shared" si="770"/>
        <v>4100.5124999999998</v>
      </c>
      <c r="CF253" s="21">
        <f t="shared" si="771"/>
        <v>400.05</v>
      </c>
      <c r="CG253" s="22">
        <f t="shared" si="772"/>
        <v>24503.0625</v>
      </c>
      <c r="CH253" s="44">
        <f t="shared" si="773"/>
        <v>1000.125</v>
      </c>
      <c r="CI253" s="45">
        <f t="shared" si="774"/>
        <v>23502.9375</v>
      </c>
      <c r="CK253" s="3">
        <v>251</v>
      </c>
      <c r="CL253" s="3" t="str">
        <f t="shared" si="775"/>
        <v xml:space="preserve"> AD SOYAD 251</v>
      </c>
      <c r="CM253" s="4">
        <f t="shared" si="776"/>
        <v>20002.5</v>
      </c>
      <c r="CN253" s="4">
        <f>PARAMETRELER!$D$4</f>
        <v>150018.75</v>
      </c>
      <c r="CO253" s="4">
        <f t="shared" si="777"/>
        <v>2800.3500000000004</v>
      </c>
      <c r="CP253" s="4">
        <f t="shared" si="778"/>
        <v>200.02500000000001</v>
      </c>
      <c r="CQ253" s="4">
        <f t="shared" si="779"/>
        <v>17002.125</v>
      </c>
      <c r="CR253" s="4" cm="1">
        <f t="array" ref="CR253">SUMPRODUCT(--(SUM(G253,AC253,AY253,BU253,CQ253)&gt;PARAMETRELER!$D$21:$D$24), (SUM(G253,AC253,AY253,BU253,CQ253)-PARAMETRELER!$D$21:$D$24), {0.15;0.05;0.07;0.08})-SUM($H$2,H253,AD253,AZ253,BV253)</f>
        <v>2550.3187500000004</v>
      </c>
      <c r="CS253" s="4">
        <f>PARAMETRELER!$D$12</f>
        <v>2550.3187500000004</v>
      </c>
      <c r="CT253" s="4">
        <f t="shared" si="780"/>
        <v>85010.625</v>
      </c>
      <c r="CU253" s="4">
        <f t="shared" si="781"/>
        <v>68008.5</v>
      </c>
      <c r="CV253" s="4">
        <f t="shared" si="782"/>
        <v>20002.5</v>
      </c>
      <c r="CW253" s="4">
        <f>PARAMETRELER!$D$6</f>
        <v>20002.5</v>
      </c>
      <c r="CX253" s="4">
        <f t="shared" si="683"/>
        <v>0</v>
      </c>
      <c r="CY253" s="4">
        <f>IF(CM253&lt;=PARAMETRELER!$D$6,0,CX253*0.00759)</f>
        <v>0</v>
      </c>
      <c r="CZ253" s="20">
        <f t="shared" si="783"/>
        <v>17002.125</v>
      </c>
      <c r="DA253" s="21">
        <f t="shared" si="784"/>
        <v>4100.5124999999998</v>
      </c>
      <c r="DB253" s="21">
        <f t="shared" si="785"/>
        <v>400.05</v>
      </c>
      <c r="DC253" s="22">
        <f t="shared" si="786"/>
        <v>24503.0625</v>
      </c>
      <c r="DD253" s="44">
        <f t="shared" si="787"/>
        <v>1000.125</v>
      </c>
      <c r="DE253" s="45">
        <f t="shared" si="788"/>
        <v>23502.9375</v>
      </c>
      <c r="DG253" s="3">
        <v>251</v>
      </c>
      <c r="DH253" s="3" t="str">
        <f t="shared" si="789"/>
        <v xml:space="preserve"> AD SOYAD 251</v>
      </c>
      <c r="DI253" s="4">
        <f t="shared" si="790"/>
        <v>20002.5</v>
      </c>
      <c r="DJ253" s="4">
        <f>PARAMETRELER!$D$4</f>
        <v>150018.75</v>
      </c>
      <c r="DK253" s="4">
        <f t="shared" si="791"/>
        <v>2800.3500000000004</v>
      </c>
      <c r="DL253" s="4">
        <f t="shared" si="792"/>
        <v>200.02500000000001</v>
      </c>
      <c r="DM253" s="4">
        <f t="shared" si="793"/>
        <v>17002.125</v>
      </c>
      <c r="DN253" s="4" cm="1">
        <f t="array" ref="DN253">SUMPRODUCT(--(SUM(G253,AC253,AY253,BU253,CQ253,DM253)&gt;PARAMETRELER!$D$21:$D$24), (SUM(G253,AC253,AY253,BU253,CQ253,DM253)-PARAMETRELER!$D$21:$D$24), {0.15;0.05;0.07;0.08})-SUM($H$2,H253,AD253,AZ253,BV253,CR253)</f>
        <v>2550.3187499999985</v>
      </c>
      <c r="DO253" s="4">
        <f>PARAMETRELER!$D$13</f>
        <v>2550.3187499999985</v>
      </c>
      <c r="DP253" s="4">
        <f t="shared" si="794"/>
        <v>102012.75</v>
      </c>
      <c r="DQ253" s="4">
        <f t="shared" si="795"/>
        <v>85010.625</v>
      </c>
      <c r="DR253" s="4">
        <f t="shared" si="796"/>
        <v>20002.5</v>
      </c>
      <c r="DS253" s="4">
        <f>PARAMETRELER!$D$6</f>
        <v>20002.5</v>
      </c>
      <c r="DT253" s="4">
        <f t="shared" si="684"/>
        <v>0</v>
      </c>
      <c r="DU253" s="4">
        <f>IF(DI253&lt;=PARAMETRELER!$D$6,0,DT253*0.00759)</f>
        <v>0</v>
      </c>
      <c r="DV253" s="20">
        <f t="shared" si="797"/>
        <v>17002.125</v>
      </c>
      <c r="DW253" s="21">
        <f t="shared" si="798"/>
        <v>4100.5124999999998</v>
      </c>
      <c r="DX253" s="21">
        <f t="shared" si="799"/>
        <v>400.05</v>
      </c>
      <c r="DY253" s="22">
        <f t="shared" si="800"/>
        <v>24503.0625</v>
      </c>
      <c r="DZ253" s="44">
        <f t="shared" si="801"/>
        <v>1000.125</v>
      </c>
      <c r="EA253" s="45">
        <f t="shared" si="802"/>
        <v>23502.9375</v>
      </c>
      <c r="EC253" s="3">
        <v>251</v>
      </c>
      <c r="ED253" s="3" t="str">
        <f t="shared" si="803"/>
        <v xml:space="preserve"> AD SOYAD 251</v>
      </c>
      <c r="EE253" s="4">
        <f t="shared" si="685"/>
        <v>20002.5</v>
      </c>
      <c r="EF253" s="4">
        <f>PARAMETRELER!$D$4</f>
        <v>150018.75</v>
      </c>
      <c r="EG253" s="4">
        <f t="shared" si="686"/>
        <v>2800.3500000000004</v>
      </c>
      <c r="EH253" s="4">
        <f t="shared" si="687"/>
        <v>200.02500000000001</v>
      </c>
      <c r="EI253" s="4">
        <f t="shared" si="688"/>
        <v>17002.125</v>
      </c>
      <c r="EJ253" s="4" cm="1">
        <f t="array" ref="EJ253">SUMPRODUCT(--(SUM(G253,AC253,AY253,BU253,CQ253,DM253,EI253)&gt;PARAMETRELER!$D$21:$D$24), (SUM(G253,AC253,AY253,BU253,CQ253,DM253,EI253)-PARAMETRELER!$D$21:$D$24), {0.15;0.05;0.07;0.08})-SUM($H$2,H253,AD253,AZ253,BV253,CR253,DN253)</f>
        <v>3001.0625000000036</v>
      </c>
      <c r="EK253" s="4">
        <f>PARAMETRELER!$D$14</f>
        <v>3001.0625000000036</v>
      </c>
      <c r="EL253" s="4">
        <f t="shared" si="689"/>
        <v>119014.875</v>
      </c>
      <c r="EM253" s="4">
        <f t="shared" si="690"/>
        <v>102012.75</v>
      </c>
      <c r="EN253" s="4">
        <f t="shared" si="691"/>
        <v>20002.5</v>
      </c>
      <c r="EO253" s="4">
        <f>PARAMETRELER!$D$6</f>
        <v>20002.5</v>
      </c>
      <c r="EP253" s="4">
        <f t="shared" si="692"/>
        <v>0</v>
      </c>
      <c r="EQ253" s="4">
        <f>IF(EE253&lt;=PARAMETRELER!$D$6,0,EP253*0.00759)</f>
        <v>0</v>
      </c>
      <c r="ER253" s="20">
        <f t="shared" si="804"/>
        <v>17002.125</v>
      </c>
      <c r="ES253" s="21">
        <f t="shared" si="805"/>
        <v>4100.5124999999998</v>
      </c>
      <c r="ET253" s="21">
        <f t="shared" si="806"/>
        <v>400.05</v>
      </c>
      <c r="EU253" s="22">
        <f t="shared" si="807"/>
        <v>24503.0625</v>
      </c>
      <c r="EV253" s="44">
        <f t="shared" si="808"/>
        <v>1000.125</v>
      </c>
      <c r="EW253" s="45">
        <f t="shared" si="809"/>
        <v>23502.9375</v>
      </c>
      <c r="EY253" s="3">
        <v>251</v>
      </c>
      <c r="EZ253" s="3" t="str">
        <f t="shared" si="810"/>
        <v xml:space="preserve"> AD SOYAD 251</v>
      </c>
      <c r="FA253" s="4">
        <f t="shared" si="693"/>
        <v>20002.5</v>
      </c>
      <c r="FB253" s="4">
        <f>PARAMETRELER!$D$4</f>
        <v>150018.75</v>
      </c>
      <c r="FC253" s="4">
        <f t="shared" si="694"/>
        <v>2800.3500000000004</v>
      </c>
      <c r="FD253" s="4">
        <f t="shared" si="695"/>
        <v>200.02500000000001</v>
      </c>
      <c r="FE253" s="4">
        <f t="shared" si="696"/>
        <v>17002.125</v>
      </c>
      <c r="FF253" s="4" cm="1">
        <f t="array" ref="FF253">SUMPRODUCT(--(SUM(G253,AC253,AY253,BU253,CQ253,DM253,EI253,FE253)&gt;PARAMETRELER!$D$21:$D$24), (SUM(G253,AC253,AY253,BU253,CQ253,DM253,EI253,FE253)-PARAMETRELER!$D$21:$D$24), {0.15;0.05;0.07;0.08})-SUM($H$2,H253,AD253,AZ253,BV253,CR253,DN253,EJ253)</f>
        <v>3400.4249999999956</v>
      </c>
      <c r="FG253" s="4">
        <f>PARAMETRELER!$D$15</f>
        <v>3400.4249999999956</v>
      </c>
      <c r="FH253" s="4">
        <f t="shared" si="697"/>
        <v>136017</v>
      </c>
      <c r="FI253" s="4">
        <f t="shared" si="698"/>
        <v>119014.875</v>
      </c>
      <c r="FJ253" s="4">
        <f t="shared" si="699"/>
        <v>20002.5</v>
      </c>
      <c r="FK253" s="4">
        <f>PARAMETRELER!$D$6</f>
        <v>20002.5</v>
      </c>
      <c r="FL253" s="4">
        <f t="shared" si="700"/>
        <v>0</v>
      </c>
      <c r="FM253" s="4">
        <f>IF(FA253&lt;=PARAMETRELER!$D$6,0,FL253*0.00759)</f>
        <v>0</v>
      </c>
      <c r="FN253" s="20">
        <f t="shared" si="811"/>
        <v>17002.125</v>
      </c>
      <c r="FO253" s="21">
        <f t="shared" si="812"/>
        <v>4100.5124999999998</v>
      </c>
      <c r="FP253" s="21">
        <f t="shared" si="813"/>
        <v>400.05</v>
      </c>
      <c r="FQ253" s="22">
        <f t="shared" si="814"/>
        <v>24503.0625</v>
      </c>
      <c r="FR253" s="44">
        <f t="shared" si="815"/>
        <v>1000.125</v>
      </c>
      <c r="FS253" s="45">
        <f t="shared" si="816"/>
        <v>23502.9375</v>
      </c>
      <c r="FU253" s="3">
        <v>251</v>
      </c>
      <c r="FV253" s="3" t="str">
        <f t="shared" si="817"/>
        <v xml:space="preserve"> AD SOYAD 251</v>
      </c>
      <c r="FW253" s="4">
        <f t="shared" si="701"/>
        <v>20002.5</v>
      </c>
      <c r="FX253" s="4">
        <f>PARAMETRELER!$D$4</f>
        <v>150018.75</v>
      </c>
      <c r="FY253" s="4">
        <f t="shared" si="702"/>
        <v>2800.3500000000004</v>
      </c>
      <c r="FZ253" s="4">
        <f t="shared" si="703"/>
        <v>200.02500000000001</v>
      </c>
      <c r="GA253" s="4">
        <f t="shared" si="704"/>
        <v>17002.125</v>
      </c>
      <c r="GB253" s="4" cm="1">
        <f t="array" ref="GB253">SUMPRODUCT(--(SUM(G253,AC253,AY253,BU253,CQ253,DM253,EI253,FE253,GA253)&gt;PARAMETRELER!$D$21:$D$24), (SUM(G253,AC253,AY253,BU253,CQ253,DM253,EI253,FE253,GA253)-PARAMETRELER!$D$21:$D$24), {0.15;0.05;0.07;0.08})-SUM($H$2,H253,AD253,AZ253,BV253,CR253,DN253,EJ253,FF253)</f>
        <v>3400.4249999999993</v>
      </c>
      <c r="GC253" s="4">
        <f>PARAMETRELER!$D$16</f>
        <v>3400.4249999999993</v>
      </c>
      <c r="GD253" s="4">
        <f t="shared" si="705"/>
        <v>153019.125</v>
      </c>
      <c r="GE253" s="4">
        <f t="shared" si="706"/>
        <v>136017</v>
      </c>
      <c r="GF253" s="4">
        <f t="shared" si="707"/>
        <v>20002.5</v>
      </c>
      <c r="GG253" s="4">
        <f>PARAMETRELER!$D$6</f>
        <v>20002.5</v>
      </c>
      <c r="GH253" s="4">
        <f t="shared" si="708"/>
        <v>0</v>
      </c>
      <c r="GI253" s="4">
        <f>IF(FW253&lt;=PARAMETRELER!$D$6,0,GH253*0.00759)</f>
        <v>0</v>
      </c>
      <c r="GJ253" s="20">
        <f t="shared" si="818"/>
        <v>17002.125</v>
      </c>
      <c r="GK253" s="21">
        <f t="shared" si="819"/>
        <v>4100.5124999999998</v>
      </c>
      <c r="GL253" s="21">
        <f t="shared" si="820"/>
        <v>400.05</v>
      </c>
      <c r="GM253" s="22">
        <f t="shared" si="821"/>
        <v>24503.0625</v>
      </c>
      <c r="GN253" s="44">
        <f t="shared" si="822"/>
        <v>1000.125</v>
      </c>
      <c r="GO253" s="45">
        <f t="shared" si="823"/>
        <v>23502.9375</v>
      </c>
      <c r="GQ253" s="3">
        <v>251</v>
      </c>
      <c r="GR253" s="3" t="str">
        <f t="shared" si="824"/>
        <v xml:space="preserve"> AD SOYAD 251</v>
      </c>
      <c r="GS253" s="4">
        <f t="shared" si="709"/>
        <v>20002.5</v>
      </c>
      <c r="GT253" s="4">
        <f>PARAMETRELER!$D$4</f>
        <v>150018.75</v>
      </c>
      <c r="GU253" s="4">
        <f t="shared" si="710"/>
        <v>2800.3500000000004</v>
      </c>
      <c r="GV253" s="4">
        <f t="shared" si="711"/>
        <v>200.02500000000001</v>
      </c>
      <c r="GW253" s="4">
        <f t="shared" si="712"/>
        <v>17002.125</v>
      </c>
      <c r="GX253" s="4" cm="1">
        <f t="array" ref="GX253">SUMPRODUCT(--(SUM(G253,AC253,AY253,BU253,CQ253,DM253,EI253,FE253,GA253,GW253)&gt;PARAMETRELER!$D$21:$D$24), (SUM(G253,AC253,AY253,BU253,CQ253,DM253,EI253,FE253,GA253,GW253)-PARAMETRELER!$D$21:$D$24), {0.15;0.05;0.07;0.08})-SUM($H$2,H253,AD253,AZ253,BV253,CR253,DN253,EJ253,FF253,GB253)</f>
        <v>3400.4250000000029</v>
      </c>
      <c r="GY253" s="4">
        <f>PARAMETRELER!$D$17</f>
        <v>3400.4250000000029</v>
      </c>
      <c r="GZ253" s="4">
        <f t="shared" si="713"/>
        <v>170021.25</v>
      </c>
      <c r="HA253" s="4">
        <f t="shared" si="714"/>
        <v>153019.125</v>
      </c>
      <c r="HB253" s="4">
        <f t="shared" si="715"/>
        <v>20002.5</v>
      </c>
      <c r="HC253" s="4">
        <f>PARAMETRELER!$D$6</f>
        <v>20002.5</v>
      </c>
      <c r="HD253" s="4">
        <f t="shared" si="716"/>
        <v>0</v>
      </c>
      <c r="HE253" s="4">
        <f>IF(GS253&lt;=PARAMETRELER!$D$6,0,HD253*0.00759)</f>
        <v>0</v>
      </c>
      <c r="HF253" s="20">
        <f t="shared" si="825"/>
        <v>17002.125</v>
      </c>
      <c r="HG253" s="21">
        <f t="shared" si="826"/>
        <v>4100.5124999999998</v>
      </c>
      <c r="HH253" s="21">
        <f t="shared" si="827"/>
        <v>400.05</v>
      </c>
      <c r="HI253" s="22">
        <f t="shared" si="828"/>
        <v>24503.0625</v>
      </c>
      <c r="HJ253" s="44">
        <f t="shared" si="829"/>
        <v>1000.125</v>
      </c>
      <c r="HK253" s="45">
        <f t="shared" si="830"/>
        <v>23502.9375</v>
      </c>
      <c r="HM253" s="3">
        <v>251</v>
      </c>
      <c r="HN253" s="3" t="str">
        <f t="shared" si="831"/>
        <v xml:space="preserve"> AD SOYAD 251</v>
      </c>
      <c r="HO253" s="4">
        <f t="shared" si="717"/>
        <v>20002.5</v>
      </c>
      <c r="HP253" s="4">
        <f>PARAMETRELER!$D$4</f>
        <v>150018.75</v>
      </c>
      <c r="HQ253" s="4">
        <f t="shared" si="718"/>
        <v>2800.3500000000004</v>
      </c>
      <c r="HR253" s="4">
        <f t="shared" si="719"/>
        <v>200.02500000000001</v>
      </c>
      <c r="HS253" s="4">
        <f t="shared" si="720"/>
        <v>17002.125</v>
      </c>
      <c r="HT253" s="4" cm="1">
        <f t="array" ref="HT253">SUMPRODUCT(--(SUM(G253,AC253,AY253,BU253,CQ253,DM253,EI253,FE253,GA253,GW253,HS253)&gt;PARAMETRELER!$D$21:$D$24), (SUM(G253,AC253,AY253,BU253,CQ253,DM253,EI253,FE253,GA253,GW253,HS253)-PARAMETRELER!$D$21:$D$24), {0.15;0.05;0.07;0.08})-SUM($H$2,H253,AD253,AZ253,BV253,CR253,DN253,EJ253,FF253,GB253,GX253)</f>
        <v>3400.4249999999993</v>
      </c>
      <c r="HU253" s="4">
        <f>PARAMETRELER!$D$18</f>
        <v>3400.4249999999993</v>
      </c>
      <c r="HV253" s="4">
        <f t="shared" si="721"/>
        <v>187023.375</v>
      </c>
      <c r="HW253" s="4">
        <f t="shared" si="722"/>
        <v>170021.25</v>
      </c>
      <c r="HX253" s="4">
        <f t="shared" si="723"/>
        <v>20002.5</v>
      </c>
      <c r="HY253" s="4">
        <f>PARAMETRELER!$D$6</f>
        <v>20002.5</v>
      </c>
      <c r="HZ253" s="4">
        <f t="shared" si="724"/>
        <v>0</v>
      </c>
      <c r="IA253" s="4">
        <f>IF(HO253&lt;=PARAMETRELER!$D$6,0,HZ253*0.00759)</f>
        <v>0</v>
      </c>
      <c r="IB253" s="20">
        <f t="shared" si="832"/>
        <v>17002.125</v>
      </c>
      <c r="IC253" s="21">
        <f t="shared" si="833"/>
        <v>4100.5124999999998</v>
      </c>
      <c r="ID253" s="21">
        <f t="shared" si="834"/>
        <v>400.05</v>
      </c>
      <c r="IE253" s="22">
        <f t="shared" si="835"/>
        <v>24503.0625</v>
      </c>
      <c r="IF253" s="44">
        <f t="shared" si="836"/>
        <v>1000.125</v>
      </c>
      <c r="IG253" s="45">
        <f t="shared" si="837"/>
        <v>23502.9375</v>
      </c>
      <c r="II253" s="3">
        <v>251</v>
      </c>
      <c r="IJ253" s="3" t="str">
        <f t="shared" si="838"/>
        <v xml:space="preserve"> AD SOYAD 251</v>
      </c>
      <c r="IK253" s="4">
        <f t="shared" si="725"/>
        <v>20002.5</v>
      </c>
      <c r="IL253" s="4">
        <f>PARAMETRELER!$D$4</f>
        <v>150018.75</v>
      </c>
      <c r="IM253" s="4">
        <f t="shared" si="726"/>
        <v>2800.3500000000004</v>
      </c>
      <c r="IN253" s="4">
        <f t="shared" si="727"/>
        <v>200.02500000000001</v>
      </c>
      <c r="IO253" s="4">
        <f t="shared" si="728"/>
        <v>17002.125</v>
      </c>
      <c r="IP253" s="4" cm="1">
        <f t="array" ref="IP253">SUMPRODUCT(--(SUM(G253,AC253,AY253,BU253,CQ253,DM253,EI253,FE253,GA253,GW253,HS253,IO253)&gt;PARAMETRELER!$D$21:$D$24), (SUM(G253,AC253,AY253,BU253,CQ253,DM253,EI253,FE253,GA253,GW253,HS253,IO253)-PARAMETRELER!$D$21:$D$24), {0.15;0.05;0.07;0.08})-SUM($H$2,H253,AD253,AZ253,BV253,CR253,DN253,EJ253,FF253,GB253,GX253,HT253)</f>
        <v>3400.4249999999993</v>
      </c>
      <c r="IQ253" s="4">
        <f>PARAMETRELER!$D$19</f>
        <v>3400.4249999999993</v>
      </c>
      <c r="IR253" s="4">
        <f t="shared" si="729"/>
        <v>204025.5</v>
      </c>
      <c r="IS253" s="4">
        <f t="shared" si="730"/>
        <v>187023.375</v>
      </c>
      <c r="IT253" s="4">
        <f t="shared" si="731"/>
        <v>20002.5</v>
      </c>
      <c r="IU253" s="4">
        <f>PARAMETRELER!$D$6</f>
        <v>20002.5</v>
      </c>
      <c r="IV253" s="4">
        <f t="shared" si="732"/>
        <v>0</v>
      </c>
      <c r="IW253" s="4">
        <f>IF(IK253&lt;=PARAMETRELER!$D$6,0,IV253*0.00759)</f>
        <v>0</v>
      </c>
      <c r="IX253" s="20">
        <f t="shared" si="839"/>
        <v>17002.125</v>
      </c>
      <c r="IY253" s="21">
        <f t="shared" si="840"/>
        <v>4100.5124999999998</v>
      </c>
      <c r="IZ253" s="21">
        <f t="shared" si="841"/>
        <v>400.05</v>
      </c>
      <c r="JA253" s="22">
        <f t="shared" si="842"/>
        <v>24503.0625</v>
      </c>
      <c r="JB253" s="44">
        <f t="shared" si="843"/>
        <v>1000.125</v>
      </c>
      <c r="JC253" s="45">
        <f t="shared" si="844"/>
        <v>23502.9375</v>
      </c>
    </row>
    <row r="254" spans="1:263" ht="15.6" x14ac:dyDescent="0.3">
      <c r="A254" s="2">
        <v>252</v>
      </c>
      <c r="B254" s="2" t="str">
        <f>'YILLIK MALİYET RAPORU'!B254</f>
        <v xml:space="preserve"> AD SOYAD 252</v>
      </c>
      <c r="C254" s="7">
        <f>'YILLIK MALİYET RAPORU'!C254</f>
        <v>20002.5</v>
      </c>
      <c r="D254" s="11">
        <f>PARAMETRELER!$D$4</f>
        <v>150018.75</v>
      </c>
      <c r="E254" s="7">
        <f t="shared" si="668"/>
        <v>2800.3500000000004</v>
      </c>
      <c r="F254" s="7">
        <f t="shared" si="669"/>
        <v>200.02500000000001</v>
      </c>
      <c r="G254" s="7">
        <f t="shared" si="670"/>
        <v>17002.125</v>
      </c>
      <c r="H254" s="7" cm="1">
        <f t="array" ref="H254">SUMPRODUCT(--(SUM(G254:G254)&gt;PARAMETRELER!$D$21:$D$24), (SUM(G254:G254)-PARAMETRELER!$D$21:$D$24), {0.15;0.05;0.07;0.08})-SUM($H$2:$H$2)</f>
        <v>2550.3187499999999</v>
      </c>
      <c r="I254" s="7">
        <f>PARAMETRELER!$D$8</f>
        <v>2550.3187499999999</v>
      </c>
      <c r="J254" s="7">
        <f t="shared" si="733"/>
        <v>17002.125</v>
      </c>
      <c r="K254" s="7">
        <v>0</v>
      </c>
      <c r="L254" s="7">
        <f t="shared" si="671"/>
        <v>20002.5</v>
      </c>
      <c r="M254" s="5">
        <f>PARAMETRELER!$D$6</f>
        <v>20002.5</v>
      </c>
      <c r="N254" s="7">
        <f t="shared" si="679"/>
        <v>0</v>
      </c>
      <c r="O254" s="7">
        <f>IF(C254&lt;=PARAMETRELER!$D$6,0,N254*0.00759)</f>
        <v>0</v>
      </c>
      <c r="P254" s="20">
        <f t="shared" si="672"/>
        <v>17002.125</v>
      </c>
      <c r="Q254" s="21">
        <f t="shared" si="673"/>
        <v>4100.5124999999998</v>
      </c>
      <c r="R254" s="21">
        <f t="shared" si="674"/>
        <v>400.05</v>
      </c>
      <c r="S254" s="20">
        <f t="shared" si="675"/>
        <v>24503.0625</v>
      </c>
      <c r="T254" s="44">
        <f t="shared" si="676"/>
        <v>1000.125</v>
      </c>
      <c r="U254" s="45">
        <f t="shared" si="734"/>
        <v>23502.9375</v>
      </c>
      <c r="W254" s="2">
        <v>252</v>
      </c>
      <c r="X254" s="2" t="str">
        <f t="shared" si="677"/>
        <v xml:space="preserve"> AD SOYAD 252</v>
      </c>
      <c r="Y254" s="7">
        <f t="shared" si="678"/>
        <v>20002.5</v>
      </c>
      <c r="Z254" s="11">
        <f>PARAMETRELER!$D$4</f>
        <v>150018.75</v>
      </c>
      <c r="AA254" s="7">
        <f t="shared" si="735"/>
        <v>2800.3500000000004</v>
      </c>
      <c r="AB254" s="7">
        <f t="shared" si="736"/>
        <v>200.02500000000001</v>
      </c>
      <c r="AC254" s="7">
        <f t="shared" si="737"/>
        <v>17002.125</v>
      </c>
      <c r="AD254" s="7" cm="1">
        <f t="array" ref="AD254">SUMPRODUCT(--(SUM(G254,AC254)&gt;PARAMETRELER!$D$21:$D$24), (SUM(G254,AC254)-PARAMETRELER!$D$21:$D$24), {0.15;0.05;0.07;0.08})-SUM($H$2,H254)</f>
        <v>2550.3187499999999</v>
      </c>
      <c r="AE254" s="7">
        <f>PARAMETRELER!$D$9</f>
        <v>2550.3187499999999</v>
      </c>
      <c r="AF254" s="7">
        <f t="shared" si="738"/>
        <v>34004.25</v>
      </c>
      <c r="AG254" s="7">
        <f t="shared" si="739"/>
        <v>17002.125</v>
      </c>
      <c r="AH254" s="7">
        <f t="shared" si="740"/>
        <v>20002.5</v>
      </c>
      <c r="AI254" s="5">
        <f>PARAMETRELER!$D$6</f>
        <v>20002.5</v>
      </c>
      <c r="AJ254" s="7">
        <f t="shared" si="680"/>
        <v>0</v>
      </c>
      <c r="AK254" s="7">
        <f>IF(Y254&lt;=PARAMETRELER!$D$6,0,AJ254*0.00759)</f>
        <v>0</v>
      </c>
      <c r="AL254" s="20">
        <f t="shared" si="741"/>
        <v>17002.125</v>
      </c>
      <c r="AM254" s="21">
        <f t="shared" si="742"/>
        <v>4100.5124999999998</v>
      </c>
      <c r="AN254" s="21">
        <f t="shared" si="743"/>
        <v>400.05</v>
      </c>
      <c r="AO254" s="20">
        <f t="shared" si="744"/>
        <v>24503.0625</v>
      </c>
      <c r="AP254" s="44">
        <f t="shared" si="745"/>
        <v>1000.125</v>
      </c>
      <c r="AQ254" s="45">
        <f t="shared" si="746"/>
        <v>23502.9375</v>
      </c>
      <c r="AS254" s="2">
        <v>252</v>
      </c>
      <c r="AT254" s="2" t="str">
        <f t="shared" si="747"/>
        <v xml:space="preserve"> AD SOYAD 252</v>
      </c>
      <c r="AU254" s="7">
        <f t="shared" si="748"/>
        <v>20002.5</v>
      </c>
      <c r="AV254" s="11">
        <f>PARAMETRELER!$D$4</f>
        <v>150018.75</v>
      </c>
      <c r="AW254" s="7">
        <f t="shared" si="749"/>
        <v>2800.3500000000004</v>
      </c>
      <c r="AX254" s="7">
        <f t="shared" si="750"/>
        <v>200.02500000000001</v>
      </c>
      <c r="AY254" s="7">
        <f t="shared" si="751"/>
        <v>17002.125</v>
      </c>
      <c r="AZ254" s="7" cm="1">
        <f t="array" ref="AZ254">SUMPRODUCT(--(SUM(G254,AC254,AY254)&gt;PARAMETRELER!$D$21:$D$24), (SUM(G254,AC254,AY254)-PARAMETRELER!$D$21:$D$24), {0.15;0.05;0.07;0.08})-SUM($H$2,H254,AD254)</f>
        <v>2550.3187499999995</v>
      </c>
      <c r="BA254" s="7">
        <f>PARAMETRELER!$D$10</f>
        <v>2550.3187499999995</v>
      </c>
      <c r="BB254" s="7">
        <f t="shared" si="752"/>
        <v>51006.375</v>
      </c>
      <c r="BC254" s="7">
        <f t="shared" si="753"/>
        <v>34004.25</v>
      </c>
      <c r="BD254" s="7">
        <f t="shared" si="754"/>
        <v>20002.5</v>
      </c>
      <c r="BE254" s="5">
        <f>PARAMETRELER!$D$6</f>
        <v>20002.5</v>
      </c>
      <c r="BF254" s="7">
        <f t="shared" si="681"/>
        <v>0</v>
      </c>
      <c r="BG254" s="7">
        <f>IF(AU254&lt;=PARAMETRELER!$D$6,0,BF254*0.00759)</f>
        <v>0</v>
      </c>
      <c r="BH254" s="20">
        <f t="shared" si="755"/>
        <v>17002.125</v>
      </c>
      <c r="BI254" s="21">
        <f t="shared" si="756"/>
        <v>4100.5124999999998</v>
      </c>
      <c r="BJ254" s="21">
        <f t="shared" si="757"/>
        <v>400.05</v>
      </c>
      <c r="BK254" s="20">
        <f t="shared" si="758"/>
        <v>24503.0625</v>
      </c>
      <c r="BL254" s="44">
        <f t="shared" si="759"/>
        <v>1000.125</v>
      </c>
      <c r="BM254" s="45">
        <f t="shared" si="760"/>
        <v>23502.9375</v>
      </c>
      <c r="BO254" s="2">
        <v>252</v>
      </c>
      <c r="BP254" s="2" t="str">
        <f t="shared" si="761"/>
        <v xml:space="preserve"> AD SOYAD 252</v>
      </c>
      <c r="BQ254" s="7">
        <f t="shared" si="762"/>
        <v>20002.5</v>
      </c>
      <c r="BR254" s="11">
        <f>PARAMETRELER!$D$4</f>
        <v>150018.75</v>
      </c>
      <c r="BS254" s="7">
        <f t="shared" si="763"/>
        <v>2800.3500000000004</v>
      </c>
      <c r="BT254" s="7">
        <f t="shared" si="764"/>
        <v>200.02500000000001</v>
      </c>
      <c r="BU254" s="7">
        <f t="shared" si="765"/>
        <v>17002.125</v>
      </c>
      <c r="BV254" s="7" cm="1">
        <f t="array" ref="BV254">SUMPRODUCT(--(SUM(G254,AC254,AY254,BU254)&gt;PARAMETRELER!$D$21:$D$24), (SUM(G254,AC254,AY254,BU254)-PARAMETRELER!$D$21:$D$24), {0.15;0.05;0.07;0.08})-SUM($H$2,H254,AD254,AZ254)</f>
        <v>2550.3187500000004</v>
      </c>
      <c r="BW254" s="7">
        <f>PARAMETRELER!$D$11</f>
        <v>2550.3187500000004</v>
      </c>
      <c r="BX254" s="7">
        <f t="shared" si="766"/>
        <v>68008.5</v>
      </c>
      <c r="BY254" s="7">
        <f t="shared" si="767"/>
        <v>51006.375</v>
      </c>
      <c r="BZ254" s="7">
        <f t="shared" si="768"/>
        <v>20002.5</v>
      </c>
      <c r="CA254" s="5">
        <f>PARAMETRELER!$D$6</f>
        <v>20002.5</v>
      </c>
      <c r="CB254" s="7">
        <f t="shared" si="682"/>
        <v>0</v>
      </c>
      <c r="CC254" s="7">
        <f>IF(BQ254&lt;=PARAMETRELER!$D$6,0,CB254*0.00759)</f>
        <v>0</v>
      </c>
      <c r="CD254" s="20">
        <f t="shared" si="769"/>
        <v>17002.125</v>
      </c>
      <c r="CE254" s="21">
        <f t="shared" si="770"/>
        <v>4100.5124999999998</v>
      </c>
      <c r="CF254" s="21">
        <f t="shared" si="771"/>
        <v>400.05</v>
      </c>
      <c r="CG254" s="20">
        <f t="shared" si="772"/>
        <v>24503.0625</v>
      </c>
      <c r="CH254" s="44">
        <f t="shared" si="773"/>
        <v>1000.125</v>
      </c>
      <c r="CI254" s="45">
        <f t="shared" si="774"/>
        <v>23502.9375</v>
      </c>
      <c r="CK254" s="2">
        <v>252</v>
      </c>
      <c r="CL254" s="2" t="str">
        <f t="shared" si="775"/>
        <v xml:space="preserve"> AD SOYAD 252</v>
      </c>
      <c r="CM254" s="7">
        <f t="shared" si="776"/>
        <v>20002.5</v>
      </c>
      <c r="CN254" s="11">
        <f>PARAMETRELER!$D$4</f>
        <v>150018.75</v>
      </c>
      <c r="CO254" s="7">
        <f t="shared" si="777"/>
        <v>2800.3500000000004</v>
      </c>
      <c r="CP254" s="7">
        <f t="shared" si="778"/>
        <v>200.02500000000001</v>
      </c>
      <c r="CQ254" s="7">
        <f t="shared" si="779"/>
        <v>17002.125</v>
      </c>
      <c r="CR254" s="7" cm="1">
        <f t="array" ref="CR254">SUMPRODUCT(--(SUM(G254,AC254,AY254,BU254,CQ254)&gt;PARAMETRELER!$D$21:$D$24), (SUM(G254,AC254,AY254,BU254,CQ254)-PARAMETRELER!$D$21:$D$24), {0.15;0.05;0.07;0.08})-SUM($H$2,H254,AD254,AZ254,BV254)</f>
        <v>2550.3187500000004</v>
      </c>
      <c r="CS254" s="7">
        <f>PARAMETRELER!$D$12</f>
        <v>2550.3187500000004</v>
      </c>
      <c r="CT254" s="7">
        <f t="shared" si="780"/>
        <v>85010.625</v>
      </c>
      <c r="CU254" s="7">
        <f t="shared" si="781"/>
        <v>68008.5</v>
      </c>
      <c r="CV254" s="7">
        <f t="shared" si="782"/>
        <v>20002.5</v>
      </c>
      <c r="CW254" s="5">
        <f>PARAMETRELER!$D$6</f>
        <v>20002.5</v>
      </c>
      <c r="CX254" s="7">
        <f t="shared" si="683"/>
        <v>0</v>
      </c>
      <c r="CY254" s="7">
        <f>IF(CM254&lt;=PARAMETRELER!$D$6,0,CX254*0.00759)</f>
        <v>0</v>
      </c>
      <c r="CZ254" s="20">
        <f t="shared" si="783"/>
        <v>17002.125</v>
      </c>
      <c r="DA254" s="21">
        <f t="shared" si="784"/>
        <v>4100.5124999999998</v>
      </c>
      <c r="DB254" s="21">
        <f t="shared" si="785"/>
        <v>400.05</v>
      </c>
      <c r="DC254" s="20">
        <f t="shared" si="786"/>
        <v>24503.0625</v>
      </c>
      <c r="DD254" s="44">
        <f t="shared" si="787"/>
        <v>1000.125</v>
      </c>
      <c r="DE254" s="45">
        <f t="shared" si="788"/>
        <v>23502.9375</v>
      </c>
      <c r="DG254" s="2">
        <v>252</v>
      </c>
      <c r="DH254" s="2" t="str">
        <f t="shared" si="789"/>
        <v xml:space="preserve"> AD SOYAD 252</v>
      </c>
      <c r="DI254" s="7">
        <f t="shared" si="790"/>
        <v>20002.5</v>
      </c>
      <c r="DJ254" s="11">
        <f>PARAMETRELER!$D$4</f>
        <v>150018.75</v>
      </c>
      <c r="DK254" s="7">
        <f t="shared" si="791"/>
        <v>2800.3500000000004</v>
      </c>
      <c r="DL254" s="7">
        <f t="shared" si="792"/>
        <v>200.02500000000001</v>
      </c>
      <c r="DM254" s="7">
        <f t="shared" si="793"/>
        <v>17002.125</v>
      </c>
      <c r="DN254" s="7" cm="1">
        <f t="array" ref="DN254">SUMPRODUCT(--(SUM(G254,AC254,AY254,BU254,CQ254,DM254)&gt;PARAMETRELER!$D$21:$D$24), (SUM(G254,AC254,AY254,BU254,CQ254,DM254)-PARAMETRELER!$D$21:$D$24), {0.15;0.05;0.07;0.08})-SUM($H$2,H254,AD254,AZ254,BV254,CR254)</f>
        <v>2550.3187499999985</v>
      </c>
      <c r="DO254" s="7">
        <f>PARAMETRELER!$D$13</f>
        <v>2550.3187499999985</v>
      </c>
      <c r="DP254" s="7">
        <f t="shared" si="794"/>
        <v>102012.75</v>
      </c>
      <c r="DQ254" s="7">
        <f t="shared" si="795"/>
        <v>85010.625</v>
      </c>
      <c r="DR254" s="7">
        <f t="shared" si="796"/>
        <v>20002.5</v>
      </c>
      <c r="DS254" s="5">
        <f>PARAMETRELER!$D$6</f>
        <v>20002.5</v>
      </c>
      <c r="DT254" s="7">
        <f t="shared" si="684"/>
        <v>0</v>
      </c>
      <c r="DU254" s="7">
        <f>IF(DI254&lt;=PARAMETRELER!$D$6,0,DT254*0.00759)</f>
        <v>0</v>
      </c>
      <c r="DV254" s="20">
        <f t="shared" si="797"/>
        <v>17002.125</v>
      </c>
      <c r="DW254" s="21">
        <f t="shared" si="798"/>
        <v>4100.5124999999998</v>
      </c>
      <c r="DX254" s="21">
        <f t="shared" si="799"/>
        <v>400.05</v>
      </c>
      <c r="DY254" s="20">
        <f t="shared" si="800"/>
        <v>24503.0625</v>
      </c>
      <c r="DZ254" s="44">
        <f t="shared" si="801"/>
        <v>1000.125</v>
      </c>
      <c r="EA254" s="45">
        <f t="shared" si="802"/>
        <v>23502.9375</v>
      </c>
      <c r="EC254" s="2">
        <v>252</v>
      </c>
      <c r="ED254" s="2" t="str">
        <f t="shared" si="803"/>
        <v xml:space="preserve"> AD SOYAD 252</v>
      </c>
      <c r="EE254" s="7">
        <f t="shared" si="685"/>
        <v>20002.5</v>
      </c>
      <c r="EF254" s="11">
        <f>PARAMETRELER!$D$4</f>
        <v>150018.75</v>
      </c>
      <c r="EG254" s="7">
        <f t="shared" si="686"/>
        <v>2800.3500000000004</v>
      </c>
      <c r="EH254" s="7">
        <f t="shared" si="687"/>
        <v>200.02500000000001</v>
      </c>
      <c r="EI254" s="7">
        <f t="shared" si="688"/>
        <v>17002.125</v>
      </c>
      <c r="EJ254" s="7" cm="1">
        <f t="array" ref="EJ254">SUMPRODUCT(--(SUM(G254,AC254,AY254,BU254,CQ254,DM254,EI254)&gt;PARAMETRELER!$D$21:$D$24), (SUM(G254,AC254,AY254,BU254,CQ254,DM254,EI254)-PARAMETRELER!$D$21:$D$24), {0.15;0.05;0.07;0.08})-SUM($H$2,H254,AD254,AZ254,BV254,CR254,DN254)</f>
        <v>3001.0625000000036</v>
      </c>
      <c r="EK254" s="7">
        <f>PARAMETRELER!$D$14</f>
        <v>3001.0625000000036</v>
      </c>
      <c r="EL254" s="7">
        <f t="shared" si="689"/>
        <v>119014.875</v>
      </c>
      <c r="EM254" s="7">
        <f t="shared" si="690"/>
        <v>102012.75</v>
      </c>
      <c r="EN254" s="7">
        <f t="shared" si="691"/>
        <v>20002.5</v>
      </c>
      <c r="EO254" s="5">
        <f>PARAMETRELER!$D$6</f>
        <v>20002.5</v>
      </c>
      <c r="EP254" s="7">
        <f t="shared" si="692"/>
        <v>0</v>
      </c>
      <c r="EQ254" s="7">
        <f>IF(EE254&lt;=PARAMETRELER!$D$6,0,EP254*0.00759)</f>
        <v>0</v>
      </c>
      <c r="ER254" s="20">
        <f t="shared" si="804"/>
        <v>17002.125</v>
      </c>
      <c r="ES254" s="21">
        <f t="shared" si="805"/>
        <v>4100.5124999999998</v>
      </c>
      <c r="ET254" s="21">
        <f t="shared" si="806"/>
        <v>400.05</v>
      </c>
      <c r="EU254" s="20">
        <f t="shared" si="807"/>
        <v>24503.0625</v>
      </c>
      <c r="EV254" s="44">
        <f t="shared" si="808"/>
        <v>1000.125</v>
      </c>
      <c r="EW254" s="45">
        <f t="shared" si="809"/>
        <v>23502.9375</v>
      </c>
      <c r="EY254" s="2">
        <v>252</v>
      </c>
      <c r="EZ254" s="2" t="str">
        <f t="shared" si="810"/>
        <v xml:space="preserve"> AD SOYAD 252</v>
      </c>
      <c r="FA254" s="7">
        <f t="shared" si="693"/>
        <v>20002.5</v>
      </c>
      <c r="FB254" s="11">
        <f>PARAMETRELER!$D$4</f>
        <v>150018.75</v>
      </c>
      <c r="FC254" s="7">
        <f t="shared" si="694"/>
        <v>2800.3500000000004</v>
      </c>
      <c r="FD254" s="7">
        <f t="shared" si="695"/>
        <v>200.02500000000001</v>
      </c>
      <c r="FE254" s="7">
        <f t="shared" si="696"/>
        <v>17002.125</v>
      </c>
      <c r="FF254" s="7" cm="1">
        <f t="array" ref="FF254">SUMPRODUCT(--(SUM(G254,AC254,AY254,BU254,CQ254,DM254,EI254,FE254)&gt;PARAMETRELER!$D$21:$D$24), (SUM(G254,AC254,AY254,BU254,CQ254,DM254,EI254,FE254)-PARAMETRELER!$D$21:$D$24), {0.15;0.05;0.07;0.08})-SUM($H$2,H254,AD254,AZ254,BV254,CR254,DN254,EJ254)</f>
        <v>3400.4249999999956</v>
      </c>
      <c r="FG254" s="7">
        <f>PARAMETRELER!$D$15</f>
        <v>3400.4249999999956</v>
      </c>
      <c r="FH254" s="7">
        <f t="shared" si="697"/>
        <v>136017</v>
      </c>
      <c r="FI254" s="7">
        <f t="shared" si="698"/>
        <v>119014.875</v>
      </c>
      <c r="FJ254" s="7">
        <f t="shared" si="699"/>
        <v>20002.5</v>
      </c>
      <c r="FK254" s="5">
        <f>PARAMETRELER!$D$6</f>
        <v>20002.5</v>
      </c>
      <c r="FL254" s="7">
        <f t="shared" si="700"/>
        <v>0</v>
      </c>
      <c r="FM254" s="7">
        <f>IF(FA254&lt;=PARAMETRELER!$D$6,0,FL254*0.00759)</f>
        <v>0</v>
      </c>
      <c r="FN254" s="20">
        <f t="shared" si="811"/>
        <v>17002.125</v>
      </c>
      <c r="FO254" s="21">
        <f t="shared" si="812"/>
        <v>4100.5124999999998</v>
      </c>
      <c r="FP254" s="21">
        <f t="shared" si="813"/>
        <v>400.05</v>
      </c>
      <c r="FQ254" s="20">
        <f t="shared" si="814"/>
        <v>24503.0625</v>
      </c>
      <c r="FR254" s="44">
        <f t="shared" si="815"/>
        <v>1000.125</v>
      </c>
      <c r="FS254" s="45">
        <f t="shared" si="816"/>
        <v>23502.9375</v>
      </c>
      <c r="FU254" s="2">
        <v>252</v>
      </c>
      <c r="FV254" s="2" t="str">
        <f t="shared" si="817"/>
        <v xml:space="preserve"> AD SOYAD 252</v>
      </c>
      <c r="FW254" s="7">
        <f t="shared" si="701"/>
        <v>20002.5</v>
      </c>
      <c r="FX254" s="11">
        <f>PARAMETRELER!$D$4</f>
        <v>150018.75</v>
      </c>
      <c r="FY254" s="7">
        <f t="shared" si="702"/>
        <v>2800.3500000000004</v>
      </c>
      <c r="FZ254" s="7">
        <f t="shared" si="703"/>
        <v>200.02500000000001</v>
      </c>
      <c r="GA254" s="7">
        <f t="shared" si="704"/>
        <v>17002.125</v>
      </c>
      <c r="GB254" s="7" cm="1">
        <f t="array" ref="GB254">SUMPRODUCT(--(SUM(G254,AC254,AY254,BU254,CQ254,DM254,EI254,FE254,GA254)&gt;PARAMETRELER!$D$21:$D$24), (SUM(G254,AC254,AY254,BU254,CQ254,DM254,EI254,FE254,GA254)-PARAMETRELER!$D$21:$D$24), {0.15;0.05;0.07;0.08})-SUM($H$2,H254,AD254,AZ254,BV254,CR254,DN254,EJ254,FF254)</f>
        <v>3400.4249999999993</v>
      </c>
      <c r="GC254" s="7">
        <f>PARAMETRELER!$D$16</f>
        <v>3400.4249999999993</v>
      </c>
      <c r="GD254" s="7">
        <f t="shared" si="705"/>
        <v>153019.125</v>
      </c>
      <c r="GE254" s="7">
        <f t="shared" si="706"/>
        <v>136017</v>
      </c>
      <c r="GF254" s="7">
        <f t="shared" si="707"/>
        <v>20002.5</v>
      </c>
      <c r="GG254" s="5">
        <f>PARAMETRELER!$D$6</f>
        <v>20002.5</v>
      </c>
      <c r="GH254" s="7">
        <f t="shared" si="708"/>
        <v>0</v>
      </c>
      <c r="GI254" s="7">
        <f>IF(FW254&lt;=PARAMETRELER!$D$6,0,GH254*0.00759)</f>
        <v>0</v>
      </c>
      <c r="GJ254" s="20">
        <f t="shared" si="818"/>
        <v>17002.125</v>
      </c>
      <c r="GK254" s="21">
        <f t="shared" si="819"/>
        <v>4100.5124999999998</v>
      </c>
      <c r="GL254" s="21">
        <f t="shared" si="820"/>
        <v>400.05</v>
      </c>
      <c r="GM254" s="20">
        <f t="shared" si="821"/>
        <v>24503.0625</v>
      </c>
      <c r="GN254" s="44">
        <f t="shared" si="822"/>
        <v>1000.125</v>
      </c>
      <c r="GO254" s="45">
        <f t="shared" si="823"/>
        <v>23502.9375</v>
      </c>
      <c r="GQ254" s="2">
        <v>252</v>
      </c>
      <c r="GR254" s="2" t="str">
        <f t="shared" si="824"/>
        <v xml:space="preserve"> AD SOYAD 252</v>
      </c>
      <c r="GS254" s="7">
        <f t="shared" si="709"/>
        <v>20002.5</v>
      </c>
      <c r="GT254" s="11">
        <f>PARAMETRELER!$D$4</f>
        <v>150018.75</v>
      </c>
      <c r="GU254" s="7">
        <f t="shared" si="710"/>
        <v>2800.3500000000004</v>
      </c>
      <c r="GV254" s="7">
        <f t="shared" si="711"/>
        <v>200.02500000000001</v>
      </c>
      <c r="GW254" s="7">
        <f t="shared" si="712"/>
        <v>17002.125</v>
      </c>
      <c r="GX254" s="7" cm="1">
        <f t="array" ref="GX254">SUMPRODUCT(--(SUM(G254,AC254,AY254,BU254,CQ254,DM254,EI254,FE254,GA254,GW254)&gt;PARAMETRELER!$D$21:$D$24), (SUM(G254,AC254,AY254,BU254,CQ254,DM254,EI254,FE254,GA254,GW254)-PARAMETRELER!$D$21:$D$24), {0.15;0.05;0.07;0.08})-SUM($H$2,H254,AD254,AZ254,BV254,CR254,DN254,EJ254,FF254,GB254)</f>
        <v>3400.4250000000029</v>
      </c>
      <c r="GY254" s="7">
        <f>PARAMETRELER!$D$17</f>
        <v>3400.4250000000029</v>
      </c>
      <c r="GZ254" s="7">
        <f t="shared" si="713"/>
        <v>170021.25</v>
      </c>
      <c r="HA254" s="7">
        <f t="shared" si="714"/>
        <v>153019.125</v>
      </c>
      <c r="HB254" s="7">
        <f t="shared" si="715"/>
        <v>20002.5</v>
      </c>
      <c r="HC254" s="5">
        <f>PARAMETRELER!$D$6</f>
        <v>20002.5</v>
      </c>
      <c r="HD254" s="7">
        <f t="shared" si="716"/>
        <v>0</v>
      </c>
      <c r="HE254" s="7">
        <f>IF(GS254&lt;=PARAMETRELER!$D$6,0,HD254*0.00759)</f>
        <v>0</v>
      </c>
      <c r="HF254" s="20">
        <f t="shared" si="825"/>
        <v>17002.125</v>
      </c>
      <c r="HG254" s="21">
        <f t="shared" si="826"/>
        <v>4100.5124999999998</v>
      </c>
      <c r="HH254" s="21">
        <f t="shared" si="827"/>
        <v>400.05</v>
      </c>
      <c r="HI254" s="20">
        <f t="shared" si="828"/>
        <v>24503.0625</v>
      </c>
      <c r="HJ254" s="44">
        <f t="shared" si="829"/>
        <v>1000.125</v>
      </c>
      <c r="HK254" s="45">
        <f t="shared" si="830"/>
        <v>23502.9375</v>
      </c>
      <c r="HM254" s="2">
        <v>252</v>
      </c>
      <c r="HN254" s="2" t="str">
        <f t="shared" si="831"/>
        <v xml:space="preserve"> AD SOYAD 252</v>
      </c>
      <c r="HO254" s="7">
        <f t="shared" si="717"/>
        <v>20002.5</v>
      </c>
      <c r="HP254" s="11">
        <f>PARAMETRELER!$D$4</f>
        <v>150018.75</v>
      </c>
      <c r="HQ254" s="7">
        <f t="shared" si="718"/>
        <v>2800.3500000000004</v>
      </c>
      <c r="HR254" s="7">
        <f t="shared" si="719"/>
        <v>200.02500000000001</v>
      </c>
      <c r="HS254" s="7">
        <f t="shared" si="720"/>
        <v>17002.125</v>
      </c>
      <c r="HT254" s="7" cm="1">
        <f t="array" ref="HT254">SUMPRODUCT(--(SUM(G254,AC254,AY254,BU254,CQ254,DM254,EI254,FE254,GA254,GW254,HS254)&gt;PARAMETRELER!$D$21:$D$24), (SUM(G254,AC254,AY254,BU254,CQ254,DM254,EI254,FE254,GA254,GW254,HS254)-PARAMETRELER!$D$21:$D$24), {0.15;0.05;0.07;0.08})-SUM($H$2,H254,AD254,AZ254,BV254,CR254,DN254,EJ254,FF254,GB254,GX254)</f>
        <v>3400.4249999999993</v>
      </c>
      <c r="HU254" s="7">
        <f>PARAMETRELER!$D$18</f>
        <v>3400.4249999999993</v>
      </c>
      <c r="HV254" s="7">
        <f t="shared" si="721"/>
        <v>187023.375</v>
      </c>
      <c r="HW254" s="7">
        <f t="shared" si="722"/>
        <v>170021.25</v>
      </c>
      <c r="HX254" s="7">
        <f t="shared" si="723"/>
        <v>20002.5</v>
      </c>
      <c r="HY254" s="5">
        <f>PARAMETRELER!$D$6</f>
        <v>20002.5</v>
      </c>
      <c r="HZ254" s="7">
        <f t="shared" si="724"/>
        <v>0</v>
      </c>
      <c r="IA254" s="7">
        <f>IF(HO254&lt;=PARAMETRELER!$D$6,0,HZ254*0.00759)</f>
        <v>0</v>
      </c>
      <c r="IB254" s="20">
        <f t="shared" si="832"/>
        <v>17002.125</v>
      </c>
      <c r="IC254" s="21">
        <f t="shared" si="833"/>
        <v>4100.5124999999998</v>
      </c>
      <c r="ID254" s="21">
        <f t="shared" si="834"/>
        <v>400.05</v>
      </c>
      <c r="IE254" s="20">
        <f t="shared" si="835"/>
        <v>24503.0625</v>
      </c>
      <c r="IF254" s="44">
        <f t="shared" si="836"/>
        <v>1000.125</v>
      </c>
      <c r="IG254" s="45">
        <f t="shared" si="837"/>
        <v>23502.9375</v>
      </c>
      <c r="II254" s="2">
        <v>252</v>
      </c>
      <c r="IJ254" s="2" t="str">
        <f t="shared" si="838"/>
        <v xml:space="preserve"> AD SOYAD 252</v>
      </c>
      <c r="IK254" s="7">
        <f t="shared" si="725"/>
        <v>20002.5</v>
      </c>
      <c r="IL254" s="11">
        <f>PARAMETRELER!$D$4</f>
        <v>150018.75</v>
      </c>
      <c r="IM254" s="7">
        <f t="shared" si="726"/>
        <v>2800.3500000000004</v>
      </c>
      <c r="IN254" s="7">
        <f t="shared" si="727"/>
        <v>200.02500000000001</v>
      </c>
      <c r="IO254" s="7">
        <f t="shared" si="728"/>
        <v>17002.125</v>
      </c>
      <c r="IP254" s="7" cm="1">
        <f t="array" ref="IP254">SUMPRODUCT(--(SUM(G254,AC254,AY254,BU254,CQ254,DM254,EI254,FE254,GA254,GW254,HS254,IO254)&gt;PARAMETRELER!$D$21:$D$24), (SUM(G254,AC254,AY254,BU254,CQ254,DM254,EI254,FE254,GA254,GW254,HS254,IO254)-PARAMETRELER!$D$21:$D$24), {0.15;0.05;0.07;0.08})-SUM($H$2,H254,AD254,AZ254,BV254,CR254,DN254,EJ254,FF254,GB254,GX254,HT254)</f>
        <v>3400.4249999999993</v>
      </c>
      <c r="IQ254" s="7">
        <f>PARAMETRELER!$D$19</f>
        <v>3400.4249999999993</v>
      </c>
      <c r="IR254" s="7">
        <f t="shared" si="729"/>
        <v>204025.5</v>
      </c>
      <c r="IS254" s="7">
        <f t="shared" si="730"/>
        <v>187023.375</v>
      </c>
      <c r="IT254" s="7">
        <f t="shared" si="731"/>
        <v>20002.5</v>
      </c>
      <c r="IU254" s="5">
        <f>PARAMETRELER!$D$6</f>
        <v>20002.5</v>
      </c>
      <c r="IV254" s="7">
        <f t="shared" si="732"/>
        <v>0</v>
      </c>
      <c r="IW254" s="7">
        <f>IF(IK254&lt;=PARAMETRELER!$D$6,0,IV254*0.00759)</f>
        <v>0</v>
      </c>
      <c r="IX254" s="20">
        <f t="shared" si="839"/>
        <v>17002.125</v>
      </c>
      <c r="IY254" s="21">
        <f t="shared" si="840"/>
        <v>4100.5124999999998</v>
      </c>
      <c r="IZ254" s="21">
        <f t="shared" si="841"/>
        <v>400.05</v>
      </c>
      <c r="JA254" s="20">
        <f t="shared" si="842"/>
        <v>24503.0625</v>
      </c>
      <c r="JB254" s="44">
        <f t="shared" si="843"/>
        <v>1000.125</v>
      </c>
      <c r="JC254" s="45">
        <f t="shared" si="844"/>
        <v>23502.9375</v>
      </c>
    </row>
    <row r="255" spans="1:263" ht="15.6" x14ac:dyDescent="0.3">
      <c r="A255" s="3">
        <v>253</v>
      </c>
      <c r="B255" s="3" t="str">
        <f>'YILLIK MALİYET RAPORU'!B255</f>
        <v xml:space="preserve"> AD SOYAD 253</v>
      </c>
      <c r="C255" s="4">
        <f>'YILLIK MALİYET RAPORU'!C255</f>
        <v>20002.5</v>
      </c>
      <c r="D255" s="4">
        <f>PARAMETRELER!$D$4</f>
        <v>150018.75</v>
      </c>
      <c r="E255" s="4">
        <f t="shared" si="668"/>
        <v>2800.3500000000004</v>
      </c>
      <c r="F255" s="4">
        <f t="shared" si="669"/>
        <v>200.02500000000001</v>
      </c>
      <c r="G255" s="4">
        <f t="shared" si="670"/>
        <v>17002.125</v>
      </c>
      <c r="H255" s="4" cm="1">
        <f t="array" ref="H255">SUMPRODUCT(--(SUM(G255:G255)&gt;PARAMETRELER!$D$21:$D$24), (SUM(G255:G255)-PARAMETRELER!$D$21:$D$24), {0.15;0.05;0.07;0.08})-SUM($H$2:$H$2)</f>
        <v>2550.3187499999999</v>
      </c>
      <c r="I255" s="4">
        <f>PARAMETRELER!$D$8</f>
        <v>2550.3187499999999</v>
      </c>
      <c r="J255" s="4">
        <f t="shared" si="733"/>
        <v>17002.125</v>
      </c>
      <c r="K255" s="4">
        <v>0</v>
      </c>
      <c r="L255" s="4">
        <f t="shared" si="671"/>
        <v>20002.5</v>
      </c>
      <c r="M255" s="4">
        <f>PARAMETRELER!$D$6</f>
        <v>20002.5</v>
      </c>
      <c r="N255" s="4">
        <f t="shared" si="679"/>
        <v>0</v>
      </c>
      <c r="O255" s="4">
        <f>IF(C255&lt;=PARAMETRELER!$D$6,0,N255*0.00759)</f>
        <v>0</v>
      </c>
      <c r="P255" s="20">
        <f t="shared" si="672"/>
        <v>17002.125</v>
      </c>
      <c r="Q255" s="21">
        <f t="shared" si="673"/>
        <v>4100.5124999999998</v>
      </c>
      <c r="R255" s="21">
        <f t="shared" si="674"/>
        <v>400.05</v>
      </c>
      <c r="S255" s="22">
        <f t="shared" si="675"/>
        <v>24503.0625</v>
      </c>
      <c r="T255" s="44">
        <f t="shared" si="676"/>
        <v>1000.125</v>
      </c>
      <c r="U255" s="45">
        <f t="shared" si="734"/>
        <v>23502.9375</v>
      </c>
      <c r="W255" s="3">
        <v>253</v>
      </c>
      <c r="X255" s="3" t="str">
        <f t="shared" si="677"/>
        <v xml:space="preserve"> AD SOYAD 253</v>
      </c>
      <c r="Y255" s="4">
        <f t="shared" si="678"/>
        <v>20002.5</v>
      </c>
      <c r="Z255" s="4">
        <f>PARAMETRELER!$D$4</f>
        <v>150018.75</v>
      </c>
      <c r="AA255" s="4">
        <f t="shared" si="735"/>
        <v>2800.3500000000004</v>
      </c>
      <c r="AB255" s="4">
        <f t="shared" si="736"/>
        <v>200.02500000000001</v>
      </c>
      <c r="AC255" s="4">
        <f t="shared" si="737"/>
        <v>17002.125</v>
      </c>
      <c r="AD255" s="4" cm="1">
        <f t="array" ref="AD255">SUMPRODUCT(--(SUM(G255,AC255)&gt;PARAMETRELER!$D$21:$D$24), (SUM(G255,AC255)-PARAMETRELER!$D$21:$D$24), {0.15;0.05;0.07;0.08})-SUM($H$2,H255)</f>
        <v>2550.3187499999999</v>
      </c>
      <c r="AE255" s="4">
        <f>PARAMETRELER!$D$9</f>
        <v>2550.3187499999999</v>
      </c>
      <c r="AF255" s="4">
        <f t="shared" si="738"/>
        <v>34004.25</v>
      </c>
      <c r="AG255" s="4">
        <f t="shared" si="739"/>
        <v>17002.125</v>
      </c>
      <c r="AH255" s="4">
        <f t="shared" si="740"/>
        <v>20002.5</v>
      </c>
      <c r="AI255" s="4">
        <f>PARAMETRELER!$D$6</f>
        <v>20002.5</v>
      </c>
      <c r="AJ255" s="4">
        <f t="shared" si="680"/>
        <v>0</v>
      </c>
      <c r="AK255" s="4">
        <f>IF(Y255&lt;=PARAMETRELER!$D$6,0,AJ255*0.00759)</f>
        <v>0</v>
      </c>
      <c r="AL255" s="20">
        <f t="shared" si="741"/>
        <v>17002.125</v>
      </c>
      <c r="AM255" s="21">
        <f t="shared" si="742"/>
        <v>4100.5124999999998</v>
      </c>
      <c r="AN255" s="21">
        <f t="shared" si="743"/>
        <v>400.05</v>
      </c>
      <c r="AO255" s="22">
        <f t="shared" si="744"/>
        <v>24503.0625</v>
      </c>
      <c r="AP255" s="44">
        <f t="shared" si="745"/>
        <v>1000.125</v>
      </c>
      <c r="AQ255" s="45">
        <f t="shared" si="746"/>
        <v>23502.9375</v>
      </c>
      <c r="AS255" s="3">
        <v>253</v>
      </c>
      <c r="AT255" s="3" t="str">
        <f t="shared" si="747"/>
        <v xml:space="preserve"> AD SOYAD 253</v>
      </c>
      <c r="AU255" s="4">
        <f t="shared" si="748"/>
        <v>20002.5</v>
      </c>
      <c r="AV255" s="4">
        <f>PARAMETRELER!$D$4</f>
        <v>150018.75</v>
      </c>
      <c r="AW255" s="4">
        <f t="shared" si="749"/>
        <v>2800.3500000000004</v>
      </c>
      <c r="AX255" s="4">
        <f t="shared" si="750"/>
        <v>200.02500000000001</v>
      </c>
      <c r="AY255" s="4">
        <f t="shared" si="751"/>
        <v>17002.125</v>
      </c>
      <c r="AZ255" s="4" cm="1">
        <f t="array" ref="AZ255">SUMPRODUCT(--(SUM(G255,AC255,AY255)&gt;PARAMETRELER!$D$21:$D$24), (SUM(G255,AC255,AY255)-PARAMETRELER!$D$21:$D$24), {0.15;0.05;0.07;0.08})-SUM($H$2,H255,AD255)</f>
        <v>2550.3187499999995</v>
      </c>
      <c r="BA255" s="4">
        <f>PARAMETRELER!$D$10</f>
        <v>2550.3187499999995</v>
      </c>
      <c r="BB255" s="4">
        <f t="shared" si="752"/>
        <v>51006.375</v>
      </c>
      <c r="BC255" s="4">
        <f t="shared" si="753"/>
        <v>34004.25</v>
      </c>
      <c r="BD255" s="4">
        <f t="shared" si="754"/>
        <v>20002.5</v>
      </c>
      <c r="BE255" s="4">
        <f>PARAMETRELER!$D$6</f>
        <v>20002.5</v>
      </c>
      <c r="BF255" s="4">
        <f t="shared" si="681"/>
        <v>0</v>
      </c>
      <c r="BG255" s="4">
        <f>IF(AU255&lt;=PARAMETRELER!$D$6,0,BF255*0.00759)</f>
        <v>0</v>
      </c>
      <c r="BH255" s="20">
        <f t="shared" si="755"/>
        <v>17002.125</v>
      </c>
      <c r="BI255" s="21">
        <f t="shared" si="756"/>
        <v>4100.5124999999998</v>
      </c>
      <c r="BJ255" s="21">
        <f t="shared" si="757"/>
        <v>400.05</v>
      </c>
      <c r="BK255" s="22">
        <f t="shared" si="758"/>
        <v>24503.0625</v>
      </c>
      <c r="BL255" s="44">
        <f t="shared" si="759"/>
        <v>1000.125</v>
      </c>
      <c r="BM255" s="45">
        <f t="shared" si="760"/>
        <v>23502.9375</v>
      </c>
      <c r="BO255" s="3">
        <v>253</v>
      </c>
      <c r="BP255" s="3" t="str">
        <f t="shared" si="761"/>
        <v xml:space="preserve"> AD SOYAD 253</v>
      </c>
      <c r="BQ255" s="4">
        <f t="shared" si="762"/>
        <v>20002.5</v>
      </c>
      <c r="BR255" s="4">
        <f>PARAMETRELER!$D$4</f>
        <v>150018.75</v>
      </c>
      <c r="BS255" s="4">
        <f t="shared" si="763"/>
        <v>2800.3500000000004</v>
      </c>
      <c r="BT255" s="4">
        <f t="shared" si="764"/>
        <v>200.02500000000001</v>
      </c>
      <c r="BU255" s="4">
        <f t="shared" si="765"/>
        <v>17002.125</v>
      </c>
      <c r="BV255" s="4" cm="1">
        <f t="array" ref="BV255">SUMPRODUCT(--(SUM(G255,AC255,AY255,BU255)&gt;PARAMETRELER!$D$21:$D$24), (SUM(G255,AC255,AY255,BU255)-PARAMETRELER!$D$21:$D$24), {0.15;0.05;0.07;0.08})-SUM($H$2,H255,AD255,AZ255)</f>
        <v>2550.3187500000004</v>
      </c>
      <c r="BW255" s="4">
        <f>PARAMETRELER!$D$11</f>
        <v>2550.3187500000004</v>
      </c>
      <c r="BX255" s="4">
        <f t="shared" si="766"/>
        <v>68008.5</v>
      </c>
      <c r="BY255" s="4">
        <f t="shared" si="767"/>
        <v>51006.375</v>
      </c>
      <c r="BZ255" s="4">
        <f t="shared" si="768"/>
        <v>20002.5</v>
      </c>
      <c r="CA255" s="4">
        <f>PARAMETRELER!$D$6</f>
        <v>20002.5</v>
      </c>
      <c r="CB255" s="4">
        <f t="shared" si="682"/>
        <v>0</v>
      </c>
      <c r="CC255" s="4">
        <f>IF(BQ255&lt;=PARAMETRELER!$D$6,0,CB255*0.00759)</f>
        <v>0</v>
      </c>
      <c r="CD255" s="20">
        <f t="shared" si="769"/>
        <v>17002.125</v>
      </c>
      <c r="CE255" s="21">
        <f t="shared" si="770"/>
        <v>4100.5124999999998</v>
      </c>
      <c r="CF255" s="21">
        <f t="shared" si="771"/>
        <v>400.05</v>
      </c>
      <c r="CG255" s="22">
        <f t="shared" si="772"/>
        <v>24503.0625</v>
      </c>
      <c r="CH255" s="44">
        <f t="shared" si="773"/>
        <v>1000.125</v>
      </c>
      <c r="CI255" s="45">
        <f t="shared" si="774"/>
        <v>23502.9375</v>
      </c>
      <c r="CK255" s="3">
        <v>253</v>
      </c>
      <c r="CL255" s="3" t="str">
        <f t="shared" si="775"/>
        <v xml:space="preserve"> AD SOYAD 253</v>
      </c>
      <c r="CM255" s="4">
        <f t="shared" si="776"/>
        <v>20002.5</v>
      </c>
      <c r="CN255" s="4">
        <f>PARAMETRELER!$D$4</f>
        <v>150018.75</v>
      </c>
      <c r="CO255" s="4">
        <f t="shared" si="777"/>
        <v>2800.3500000000004</v>
      </c>
      <c r="CP255" s="4">
        <f t="shared" si="778"/>
        <v>200.02500000000001</v>
      </c>
      <c r="CQ255" s="4">
        <f t="shared" si="779"/>
        <v>17002.125</v>
      </c>
      <c r="CR255" s="4" cm="1">
        <f t="array" ref="CR255">SUMPRODUCT(--(SUM(G255,AC255,AY255,BU255,CQ255)&gt;PARAMETRELER!$D$21:$D$24), (SUM(G255,AC255,AY255,BU255,CQ255)-PARAMETRELER!$D$21:$D$24), {0.15;0.05;0.07;0.08})-SUM($H$2,H255,AD255,AZ255,BV255)</f>
        <v>2550.3187500000004</v>
      </c>
      <c r="CS255" s="4">
        <f>PARAMETRELER!$D$12</f>
        <v>2550.3187500000004</v>
      </c>
      <c r="CT255" s="4">
        <f t="shared" si="780"/>
        <v>85010.625</v>
      </c>
      <c r="CU255" s="4">
        <f t="shared" si="781"/>
        <v>68008.5</v>
      </c>
      <c r="CV255" s="4">
        <f t="shared" si="782"/>
        <v>20002.5</v>
      </c>
      <c r="CW255" s="4">
        <f>PARAMETRELER!$D$6</f>
        <v>20002.5</v>
      </c>
      <c r="CX255" s="4">
        <f t="shared" si="683"/>
        <v>0</v>
      </c>
      <c r="CY255" s="4">
        <f>IF(CM255&lt;=PARAMETRELER!$D$6,0,CX255*0.00759)</f>
        <v>0</v>
      </c>
      <c r="CZ255" s="20">
        <f t="shared" si="783"/>
        <v>17002.125</v>
      </c>
      <c r="DA255" s="21">
        <f t="shared" si="784"/>
        <v>4100.5124999999998</v>
      </c>
      <c r="DB255" s="21">
        <f t="shared" si="785"/>
        <v>400.05</v>
      </c>
      <c r="DC255" s="22">
        <f t="shared" si="786"/>
        <v>24503.0625</v>
      </c>
      <c r="DD255" s="44">
        <f t="shared" si="787"/>
        <v>1000.125</v>
      </c>
      <c r="DE255" s="45">
        <f t="shared" si="788"/>
        <v>23502.9375</v>
      </c>
      <c r="DG255" s="3">
        <v>253</v>
      </c>
      <c r="DH255" s="3" t="str">
        <f t="shared" si="789"/>
        <v xml:space="preserve"> AD SOYAD 253</v>
      </c>
      <c r="DI255" s="4">
        <f t="shared" si="790"/>
        <v>20002.5</v>
      </c>
      <c r="DJ255" s="4">
        <f>PARAMETRELER!$D$4</f>
        <v>150018.75</v>
      </c>
      <c r="DK255" s="4">
        <f t="shared" si="791"/>
        <v>2800.3500000000004</v>
      </c>
      <c r="DL255" s="4">
        <f t="shared" si="792"/>
        <v>200.02500000000001</v>
      </c>
      <c r="DM255" s="4">
        <f t="shared" si="793"/>
        <v>17002.125</v>
      </c>
      <c r="DN255" s="4" cm="1">
        <f t="array" ref="DN255">SUMPRODUCT(--(SUM(G255,AC255,AY255,BU255,CQ255,DM255)&gt;PARAMETRELER!$D$21:$D$24), (SUM(G255,AC255,AY255,BU255,CQ255,DM255)-PARAMETRELER!$D$21:$D$24), {0.15;0.05;0.07;0.08})-SUM($H$2,H255,AD255,AZ255,BV255,CR255)</f>
        <v>2550.3187499999985</v>
      </c>
      <c r="DO255" s="4">
        <f>PARAMETRELER!$D$13</f>
        <v>2550.3187499999985</v>
      </c>
      <c r="DP255" s="4">
        <f t="shared" si="794"/>
        <v>102012.75</v>
      </c>
      <c r="DQ255" s="4">
        <f t="shared" si="795"/>
        <v>85010.625</v>
      </c>
      <c r="DR255" s="4">
        <f t="shared" si="796"/>
        <v>20002.5</v>
      </c>
      <c r="DS255" s="4">
        <f>PARAMETRELER!$D$6</f>
        <v>20002.5</v>
      </c>
      <c r="DT255" s="4">
        <f t="shared" si="684"/>
        <v>0</v>
      </c>
      <c r="DU255" s="4">
        <f>IF(DI255&lt;=PARAMETRELER!$D$6,0,DT255*0.00759)</f>
        <v>0</v>
      </c>
      <c r="DV255" s="20">
        <f t="shared" si="797"/>
        <v>17002.125</v>
      </c>
      <c r="DW255" s="21">
        <f t="shared" si="798"/>
        <v>4100.5124999999998</v>
      </c>
      <c r="DX255" s="21">
        <f t="shared" si="799"/>
        <v>400.05</v>
      </c>
      <c r="DY255" s="22">
        <f t="shared" si="800"/>
        <v>24503.0625</v>
      </c>
      <c r="DZ255" s="44">
        <f t="shared" si="801"/>
        <v>1000.125</v>
      </c>
      <c r="EA255" s="45">
        <f t="shared" si="802"/>
        <v>23502.9375</v>
      </c>
      <c r="EC255" s="3">
        <v>253</v>
      </c>
      <c r="ED255" s="3" t="str">
        <f t="shared" si="803"/>
        <v xml:space="preserve"> AD SOYAD 253</v>
      </c>
      <c r="EE255" s="4">
        <f t="shared" si="685"/>
        <v>20002.5</v>
      </c>
      <c r="EF255" s="4">
        <f>PARAMETRELER!$D$4</f>
        <v>150018.75</v>
      </c>
      <c r="EG255" s="4">
        <f t="shared" si="686"/>
        <v>2800.3500000000004</v>
      </c>
      <c r="EH255" s="4">
        <f t="shared" si="687"/>
        <v>200.02500000000001</v>
      </c>
      <c r="EI255" s="4">
        <f t="shared" si="688"/>
        <v>17002.125</v>
      </c>
      <c r="EJ255" s="4" cm="1">
        <f t="array" ref="EJ255">SUMPRODUCT(--(SUM(G255,AC255,AY255,BU255,CQ255,DM255,EI255)&gt;PARAMETRELER!$D$21:$D$24), (SUM(G255,AC255,AY255,BU255,CQ255,DM255,EI255)-PARAMETRELER!$D$21:$D$24), {0.15;0.05;0.07;0.08})-SUM($H$2,H255,AD255,AZ255,BV255,CR255,DN255)</f>
        <v>3001.0625000000036</v>
      </c>
      <c r="EK255" s="4">
        <f>PARAMETRELER!$D$14</f>
        <v>3001.0625000000036</v>
      </c>
      <c r="EL255" s="4">
        <f t="shared" si="689"/>
        <v>119014.875</v>
      </c>
      <c r="EM255" s="4">
        <f t="shared" si="690"/>
        <v>102012.75</v>
      </c>
      <c r="EN255" s="4">
        <f t="shared" si="691"/>
        <v>20002.5</v>
      </c>
      <c r="EO255" s="4">
        <f>PARAMETRELER!$D$6</f>
        <v>20002.5</v>
      </c>
      <c r="EP255" s="4">
        <f t="shared" si="692"/>
        <v>0</v>
      </c>
      <c r="EQ255" s="4">
        <f>IF(EE255&lt;=PARAMETRELER!$D$6,0,EP255*0.00759)</f>
        <v>0</v>
      </c>
      <c r="ER255" s="20">
        <f t="shared" si="804"/>
        <v>17002.125</v>
      </c>
      <c r="ES255" s="21">
        <f t="shared" si="805"/>
        <v>4100.5124999999998</v>
      </c>
      <c r="ET255" s="21">
        <f t="shared" si="806"/>
        <v>400.05</v>
      </c>
      <c r="EU255" s="22">
        <f t="shared" si="807"/>
        <v>24503.0625</v>
      </c>
      <c r="EV255" s="44">
        <f t="shared" si="808"/>
        <v>1000.125</v>
      </c>
      <c r="EW255" s="45">
        <f t="shared" si="809"/>
        <v>23502.9375</v>
      </c>
      <c r="EY255" s="3">
        <v>253</v>
      </c>
      <c r="EZ255" s="3" t="str">
        <f t="shared" si="810"/>
        <v xml:space="preserve"> AD SOYAD 253</v>
      </c>
      <c r="FA255" s="4">
        <f t="shared" si="693"/>
        <v>20002.5</v>
      </c>
      <c r="FB255" s="4">
        <f>PARAMETRELER!$D$4</f>
        <v>150018.75</v>
      </c>
      <c r="FC255" s="4">
        <f t="shared" si="694"/>
        <v>2800.3500000000004</v>
      </c>
      <c r="FD255" s="4">
        <f t="shared" si="695"/>
        <v>200.02500000000001</v>
      </c>
      <c r="FE255" s="4">
        <f t="shared" si="696"/>
        <v>17002.125</v>
      </c>
      <c r="FF255" s="4" cm="1">
        <f t="array" ref="FF255">SUMPRODUCT(--(SUM(G255,AC255,AY255,BU255,CQ255,DM255,EI255,FE255)&gt;PARAMETRELER!$D$21:$D$24), (SUM(G255,AC255,AY255,BU255,CQ255,DM255,EI255,FE255)-PARAMETRELER!$D$21:$D$24), {0.15;0.05;0.07;0.08})-SUM($H$2,H255,AD255,AZ255,BV255,CR255,DN255,EJ255)</f>
        <v>3400.4249999999956</v>
      </c>
      <c r="FG255" s="4">
        <f>PARAMETRELER!$D$15</f>
        <v>3400.4249999999956</v>
      </c>
      <c r="FH255" s="4">
        <f t="shared" si="697"/>
        <v>136017</v>
      </c>
      <c r="FI255" s="4">
        <f t="shared" si="698"/>
        <v>119014.875</v>
      </c>
      <c r="FJ255" s="4">
        <f t="shared" si="699"/>
        <v>20002.5</v>
      </c>
      <c r="FK255" s="4">
        <f>PARAMETRELER!$D$6</f>
        <v>20002.5</v>
      </c>
      <c r="FL255" s="4">
        <f t="shared" si="700"/>
        <v>0</v>
      </c>
      <c r="FM255" s="4">
        <f>IF(FA255&lt;=PARAMETRELER!$D$6,0,FL255*0.00759)</f>
        <v>0</v>
      </c>
      <c r="FN255" s="20">
        <f t="shared" si="811"/>
        <v>17002.125</v>
      </c>
      <c r="FO255" s="21">
        <f t="shared" si="812"/>
        <v>4100.5124999999998</v>
      </c>
      <c r="FP255" s="21">
        <f t="shared" si="813"/>
        <v>400.05</v>
      </c>
      <c r="FQ255" s="22">
        <f t="shared" si="814"/>
        <v>24503.0625</v>
      </c>
      <c r="FR255" s="44">
        <f t="shared" si="815"/>
        <v>1000.125</v>
      </c>
      <c r="FS255" s="45">
        <f t="shared" si="816"/>
        <v>23502.9375</v>
      </c>
      <c r="FU255" s="3">
        <v>253</v>
      </c>
      <c r="FV255" s="3" t="str">
        <f t="shared" si="817"/>
        <v xml:space="preserve"> AD SOYAD 253</v>
      </c>
      <c r="FW255" s="4">
        <f t="shared" si="701"/>
        <v>20002.5</v>
      </c>
      <c r="FX255" s="4">
        <f>PARAMETRELER!$D$4</f>
        <v>150018.75</v>
      </c>
      <c r="FY255" s="4">
        <f t="shared" si="702"/>
        <v>2800.3500000000004</v>
      </c>
      <c r="FZ255" s="4">
        <f t="shared" si="703"/>
        <v>200.02500000000001</v>
      </c>
      <c r="GA255" s="4">
        <f t="shared" si="704"/>
        <v>17002.125</v>
      </c>
      <c r="GB255" s="4" cm="1">
        <f t="array" ref="GB255">SUMPRODUCT(--(SUM(G255,AC255,AY255,BU255,CQ255,DM255,EI255,FE255,GA255)&gt;PARAMETRELER!$D$21:$D$24), (SUM(G255,AC255,AY255,BU255,CQ255,DM255,EI255,FE255,GA255)-PARAMETRELER!$D$21:$D$24), {0.15;0.05;0.07;0.08})-SUM($H$2,H255,AD255,AZ255,BV255,CR255,DN255,EJ255,FF255)</f>
        <v>3400.4249999999993</v>
      </c>
      <c r="GC255" s="4">
        <f>PARAMETRELER!$D$16</f>
        <v>3400.4249999999993</v>
      </c>
      <c r="GD255" s="4">
        <f t="shared" si="705"/>
        <v>153019.125</v>
      </c>
      <c r="GE255" s="4">
        <f t="shared" si="706"/>
        <v>136017</v>
      </c>
      <c r="GF255" s="4">
        <f t="shared" si="707"/>
        <v>20002.5</v>
      </c>
      <c r="GG255" s="4">
        <f>PARAMETRELER!$D$6</f>
        <v>20002.5</v>
      </c>
      <c r="GH255" s="4">
        <f t="shared" si="708"/>
        <v>0</v>
      </c>
      <c r="GI255" s="4">
        <f>IF(FW255&lt;=PARAMETRELER!$D$6,0,GH255*0.00759)</f>
        <v>0</v>
      </c>
      <c r="GJ255" s="20">
        <f t="shared" si="818"/>
        <v>17002.125</v>
      </c>
      <c r="GK255" s="21">
        <f t="shared" si="819"/>
        <v>4100.5124999999998</v>
      </c>
      <c r="GL255" s="21">
        <f t="shared" si="820"/>
        <v>400.05</v>
      </c>
      <c r="GM255" s="22">
        <f t="shared" si="821"/>
        <v>24503.0625</v>
      </c>
      <c r="GN255" s="44">
        <f t="shared" si="822"/>
        <v>1000.125</v>
      </c>
      <c r="GO255" s="45">
        <f t="shared" si="823"/>
        <v>23502.9375</v>
      </c>
      <c r="GQ255" s="3">
        <v>253</v>
      </c>
      <c r="GR255" s="3" t="str">
        <f t="shared" si="824"/>
        <v xml:space="preserve"> AD SOYAD 253</v>
      </c>
      <c r="GS255" s="4">
        <f t="shared" si="709"/>
        <v>20002.5</v>
      </c>
      <c r="GT255" s="4">
        <f>PARAMETRELER!$D$4</f>
        <v>150018.75</v>
      </c>
      <c r="GU255" s="4">
        <f t="shared" si="710"/>
        <v>2800.3500000000004</v>
      </c>
      <c r="GV255" s="4">
        <f t="shared" si="711"/>
        <v>200.02500000000001</v>
      </c>
      <c r="GW255" s="4">
        <f t="shared" si="712"/>
        <v>17002.125</v>
      </c>
      <c r="GX255" s="4" cm="1">
        <f t="array" ref="GX255">SUMPRODUCT(--(SUM(G255,AC255,AY255,BU255,CQ255,DM255,EI255,FE255,GA255,GW255)&gt;PARAMETRELER!$D$21:$D$24), (SUM(G255,AC255,AY255,BU255,CQ255,DM255,EI255,FE255,GA255,GW255)-PARAMETRELER!$D$21:$D$24), {0.15;0.05;0.07;0.08})-SUM($H$2,H255,AD255,AZ255,BV255,CR255,DN255,EJ255,FF255,GB255)</f>
        <v>3400.4250000000029</v>
      </c>
      <c r="GY255" s="4">
        <f>PARAMETRELER!$D$17</f>
        <v>3400.4250000000029</v>
      </c>
      <c r="GZ255" s="4">
        <f t="shared" si="713"/>
        <v>170021.25</v>
      </c>
      <c r="HA255" s="4">
        <f t="shared" si="714"/>
        <v>153019.125</v>
      </c>
      <c r="HB255" s="4">
        <f t="shared" si="715"/>
        <v>20002.5</v>
      </c>
      <c r="HC255" s="4">
        <f>PARAMETRELER!$D$6</f>
        <v>20002.5</v>
      </c>
      <c r="HD255" s="4">
        <f t="shared" si="716"/>
        <v>0</v>
      </c>
      <c r="HE255" s="4">
        <f>IF(GS255&lt;=PARAMETRELER!$D$6,0,HD255*0.00759)</f>
        <v>0</v>
      </c>
      <c r="HF255" s="20">
        <f t="shared" si="825"/>
        <v>17002.125</v>
      </c>
      <c r="HG255" s="21">
        <f t="shared" si="826"/>
        <v>4100.5124999999998</v>
      </c>
      <c r="HH255" s="21">
        <f t="shared" si="827"/>
        <v>400.05</v>
      </c>
      <c r="HI255" s="22">
        <f t="shared" si="828"/>
        <v>24503.0625</v>
      </c>
      <c r="HJ255" s="44">
        <f t="shared" si="829"/>
        <v>1000.125</v>
      </c>
      <c r="HK255" s="45">
        <f t="shared" si="830"/>
        <v>23502.9375</v>
      </c>
      <c r="HM255" s="3">
        <v>253</v>
      </c>
      <c r="HN255" s="3" t="str">
        <f t="shared" si="831"/>
        <v xml:space="preserve"> AD SOYAD 253</v>
      </c>
      <c r="HO255" s="4">
        <f t="shared" si="717"/>
        <v>20002.5</v>
      </c>
      <c r="HP255" s="4">
        <f>PARAMETRELER!$D$4</f>
        <v>150018.75</v>
      </c>
      <c r="HQ255" s="4">
        <f t="shared" si="718"/>
        <v>2800.3500000000004</v>
      </c>
      <c r="HR255" s="4">
        <f t="shared" si="719"/>
        <v>200.02500000000001</v>
      </c>
      <c r="HS255" s="4">
        <f t="shared" si="720"/>
        <v>17002.125</v>
      </c>
      <c r="HT255" s="4" cm="1">
        <f t="array" ref="HT255">SUMPRODUCT(--(SUM(G255,AC255,AY255,BU255,CQ255,DM255,EI255,FE255,GA255,GW255,HS255)&gt;PARAMETRELER!$D$21:$D$24), (SUM(G255,AC255,AY255,BU255,CQ255,DM255,EI255,FE255,GA255,GW255,HS255)-PARAMETRELER!$D$21:$D$24), {0.15;0.05;0.07;0.08})-SUM($H$2,H255,AD255,AZ255,BV255,CR255,DN255,EJ255,FF255,GB255,GX255)</f>
        <v>3400.4249999999993</v>
      </c>
      <c r="HU255" s="4">
        <f>PARAMETRELER!$D$18</f>
        <v>3400.4249999999993</v>
      </c>
      <c r="HV255" s="4">
        <f t="shared" si="721"/>
        <v>187023.375</v>
      </c>
      <c r="HW255" s="4">
        <f t="shared" si="722"/>
        <v>170021.25</v>
      </c>
      <c r="HX255" s="4">
        <f t="shared" si="723"/>
        <v>20002.5</v>
      </c>
      <c r="HY255" s="4">
        <f>PARAMETRELER!$D$6</f>
        <v>20002.5</v>
      </c>
      <c r="HZ255" s="4">
        <f t="shared" si="724"/>
        <v>0</v>
      </c>
      <c r="IA255" s="4">
        <f>IF(HO255&lt;=PARAMETRELER!$D$6,0,HZ255*0.00759)</f>
        <v>0</v>
      </c>
      <c r="IB255" s="20">
        <f t="shared" si="832"/>
        <v>17002.125</v>
      </c>
      <c r="IC255" s="21">
        <f t="shared" si="833"/>
        <v>4100.5124999999998</v>
      </c>
      <c r="ID255" s="21">
        <f t="shared" si="834"/>
        <v>400.05</v>
      </c>
      <c r="IE255" s="22">
        <f t="shared" si="835"/>
        <v>24503.0625</v>
      </c>
      <c r="IF255" s="44">
        <f t="shared" si="836"/>
        <v>1000.125</v>
      </c>
      <c r="IG255" s="45">
        <f t="shared" si="837"/>
        <v>23502.9375</v>
      </c>
      <c r="II255" s="3">
        <v>253</v>
      </c>
      <c r="IJ255" s="3" t="str">
        <f t="shared" si="838"/>
        <v xml:space="preserve"> AD SOYAD 253</v>
      </c>
      <c r="IK255" s="4">
        <f t="shared" si="725"/>
        <v>20002.5</v>
      </c>
      <c r="IL255" s="4">
        <f>PARAMETRELER!$D$4</f>
        <v>150018.75</v>
      </c>
      <c r="IM255" s="4">
        <f t="shared" si="726"/>
        <v>2800.3500000000004</v>
      </c>
      <c r="IN255" s="4">
        <f t="shared" si="727"/>
        <v>200.02500000000001</v>
      </c>
      <c r="IO255" s="4">
        <f t="shared" si="728"/>
        <v>17002.125</v>
      </c>
      <c r="IP255" s="4" cm="1">
        <f t="array" ref="IP255">SUMPRODUCT(--(SUM(G255,AC255,AY255,BU255,CQ255,DM255,EI255,FE255,GA255,GW255,HS255,IO255)&gt;PARAMETRELER!$D$21:$D$24), (SUM(G255,AC255,AY255,BU255,CQ255,DM255,EI255,FE255,GA255,GW255,HS255,IO255)-PARAMETRELER!$D$21:$D$24), {0.15;0.05;0.07;0.08})-SUM($H$2,H255,AD255,AZ255,BV255,CR255,DN255,EJ255,FF255,GB255,GX255,HT255)</f>
        <v>3400.4249999999993</v>
      </c>
      <c r="IQ255" s="4">
        <f>PARAMETRELER!$D$19</f>
        <v>3400.4249999999993</v>
      </c>
      <c r="IR255" s="4">
        <f t="shared" si="729"/>
        <v>204025.5</v>
      </c>
      <c r="IS255" s="4">
        <f t="shared" si="730"/>
        <v>187023.375</v>
      </c>
      <c r="IT255" s="4">
        <f t="shared" si="731"/>
        <v>20002.5</v>
      </c>
      <c r="IU255" s="4">
        <f>PARAMETRELER!$D$6</f>
        <v>20002.5</v>
      </c>
      <c r="IV255" s="4">
        <f t="shared" si="732"/>
        <v>0</v>
      </c>
      <c r="IW255" s="4">
        <f>IF(IK255&lt;=PARAMETRELER!$D$6,0,IV255*0.00759)</f>
        <v>0</v>
      </c>
      <c r="IX255" s="20">
        <f t="shared" si="839"/>
        <v>17002.125</v>
      </c>
      <c r="IY255" s="21">
        <f t="shared" si="840"/>
        <v>4100.5124999999998</v>
      </c>
      <c r="IZ255" s="21">
        <f t="shared" si="841"/>
        <v>400.05</v>
      </c>
      <c r="JA255" s="22">
        <f t="shared" si="842"/>
        <v>24503.0625</v>
      </c>
      <c r="JB255" s="44">
        <f t="shared" si="843"/>
        <v>1000.125</v>
      </c>
      <c r="JC255" s="45">
        <f t="shared" si="844"/>
        <v>23502.9375</v>
      </c>
    </row>
    <row r="256" spans="1:263" ht="15.6" x14ac:dyDescent="0.3">
      <c r="A256" s="2">
        <v>254</v>
      </c>
      <c r="B256" s="2" t="str">
        <f>'YILLIK MALİYET RAPORU'!B256</f>
        <v xml:space="preserve"> AD SOYAD 254</v>
      </c>
      <c r="C256" s="7">
        <f>'YILLIK MALİYET RAPORU'!C256</f>
        <v>20002.5</v>
      </c>
      <c r="D256" s="11">
        <f>PARAMETRELER!$D$4</f>
        <v>150018.75</v>
      </c>
      <c r="E256" s="7">
        <f t="shared" si="668"/>
        <v>2800.3500000000004</v>
      </c>
      <c r="F256" s="7">
        <f t="shared" si="669"/>
        <v>200.02500000000001</v>
      </c>
      <c r="G256" s="7">
        <f t="shared" si="670"/>
        <v>17002.125</v>
      </c>
      <c r="H256" s="7" cm="1">
        <f t="array" ref="H256">SUMPRODUCT(--(SUM(G256:G256)&gt;PARAMETRELER!$D$21:$D$24), (SUM(G256:G256)-PARAMETRELER!$D$21:$D$24), {0.15;0.05;0.07;0.08})-SUM($H$2:$H$2)</f>
        <v>2550.3187499999999</v>
      </c>
      <c r="I256" s="7">
        <f>PARAMETRELER!$D$8</f>
        <v>2550.3187499999999</v>
      </c>
      <c r="J256" s="7">
        <f t="shared" si="733"/>
        <v>17002.125</v>
      </c>
      <c r="K256" s="7">
        <v>0</v>
      </c>
      <c r="L256" s="7">
        <f t="shared" si="671"/>
        <v>20002.5</v>
      </c>
      <c r="M256" s="5">
        <f>PARAMETRELER!$D$6</f>
        <v>20002.5</v>
      </c>
      <c r="N256" s="7">
        <f t="shared" si="679"/>
        <v>0</v>
      </c>
      <c r="O256" s="7">
        <f>IF(C256&lt;=PARAMETRELER!$D$6,0,N256*0.00759)</f>
        <v>0</v>
      </c>
      <c r="P256" s="20">
        <f t="shared" si="672"/>
        <v>17002.125</v>
      </c>
      <c r="Q256" s="21">
        <f t="shared" si="673"/>
        <v>4100.5124999999998</v>
      </c>
      <c r="R256" s="21">
        <f t="shared" si="674"/>
        <v>400.05</v>
      </c>
      <c r="S256" s="20">
        <f t="shared" si="675"/>
        <v>24503.0625</v>
      </c>
      <c r="T256" s="44">
        <f t="shared" si="676"/>
        <v>1000.125</v>
      </c>
      <c r="U256" s="45">
        <f t="shared" si="734"/>
        <v>23502.9375</v>
      </c>
      <c r="W256" s="2">
        <v>254</v>
      </c>
      <c r="X256" s="2" t="str">
        <f t="shared" si="677"/>
        <v xml:space="preserve"> AD SOYAD 254</v>
      </c>
      <c r="Y256" s="7">
        <f t="shared" si="678"/>
        <v>20002.5</v>
      </c>
      <c r="Z256" s="11">
        <f>PARAMETRELER!$D$4</f>
        <v>150018.75</v>
      </c>
      <c r="AA256" s="7">
        <f t="shared" si="735"/>
        <v>2800.3500000000004</v>
      </c>
      <c r="AB256" s="7">
        <f t="shared" si="736"/>
        <v>200.02500000000001</v>
      </c>
      <c r="AC256" s="7">
        <f t="shared" si="737"/>
        <v>17002.125</v>
      </c>
      <c r="AD256" s="7" cm="1">
        <f t="array" ref="AD256">SUMPRODUCT(--(SUM(G256,AC256)&gt;PARAMETRELER!$D$21:$D$24), (SUM(G256,AC256)-PARAMETRELER!$D$21:$D$24), {0.15;0.05;0.07;0.08})-SUM($H$2,H256)</f>
        <v>2550.3187499999999</v>
      </c>
      <c r="AE256" s="7">
        <f>PARAMETRELER!$D$9</f>
        <v>2550.3187499999999</v>
      </c>
      <c r="AF256" s="7">
        <f t="shared" si="738"/>
        <v>34004.25</v>
      </c>
      <c r="AG256" s="7">
        <f t="shared" si="739"/>
        <v>17002.125</v>
      </c>
      <c r="AH256" s="7">
        <f t="shared" si="740"/>
        <v>20002.5</v>
      </c>
      <c r="AI256" s="5">
        <f>PARAMETRELER!$D$6</f>
        <v>20002.5</v>
      </c>
      <c r="AJ256" s="7">
        <f t="shared" si="680"/>
        <v>0</v>
      </c>
      <c r="AK256" s="7">
        <f>IF(Y256&lt;=PARAMETRELER!$D$6,0,AJ256*0.00759)</f>
        <v>0</v>
      </c>
      <c r="AL256" s="20">
        <f t="shared" si="741"/>
        <v>17002.125</v>
      </c>
      <c r="AM256" s="21">
        <f t="shared" si="742"/>
        <v>4100.5124999999998</v>
      </c>
      <c r="AN256" s="21">
        <f t="shared" si="743"/>
        <v>400.05</v>
      </c>
      <c r="AO256" s="20">
        <f t="shared" si="744"/>
        <v>24503.0625</v>
      </c>
      <c r="AP256" s="44">
        <f t="shared" si="745"/>
        <v>1000.125</v>
      </c>
      <c r="AQ256" s="45">
        <f t="shared" si="746"/>
        <v>23502.9375</v>
      </c>
      <c r="AS256" s="2">
        <v>254</v>
      </c>
      <c r="AT256" s="2" t="str">
        <f t="shared" si="747"/>
        <v xml:space="preserve"> AD SOYAD 254</v>
      </c>
      <c r="AU256" s="7">
        <f t="shared" si="748"/>
        <v>20002.5</v>
      </c>
      <c r="AV256" s="11">
        <f>PARAMETRELER!$D$4</f>
        <v>150018.75</v>
      </c>
      <c r="AW256" s="7">
        <f t="shared" si="749"/>
        <v>2800.3500000000004</v>
      </c>
      <c r="AX256" s="7">
        <f t="shared" si="750"/>
        <v>200.02500000000001</v>
      </c>
      <c r="AY256" s="7">
        <f t="shared" si="751"/>
        <v>17002.125</v>
      </c>
      <c r="AZ256" s="7" cm="1">
        <f t="array" ref="AZ256">SUMPRODUCT(--(SUM(G256,AC256,AY256)&gt;PARAMETRELER!$D$21:$D$24), (SUM(G256,AC256,AY256)-PARAMETRELER!$D$21:$D$24), {0.15;0.05;0.07;0.08})-SUM($H$2,H256,AD256)</f>
        <v>2550.3187499999995</v>
      </c>
      <c r="BA256" s="7">
        <f>PARAMETRELER!$D$10</f>
        <v>2550.3187499999995</v>
      </c>
      <c r="BB256" s="7">
        <f t="shared" si="752"/>
        <v>51006.375</v>
      </c>
      <c r="BC256" s="7">
        <f t="shared" si="753"/>
        <v>34004.25</v>
      </c>
      <c r="BD256" s="7">
        <f t="shared" si="754"/>
        <v>20002.5</v>
      </c>
      <c r="BE256" s="5">
        <f>PARAMETRELER!$D$6</f>
        <v>20002.5</v>
      </c>
      <c r="BF256" s="7">
        <f t="shared" si="681"/>
        <v>0</v>
      </c>
      <c r="BG256" s="7">
        <f>IF(AU256&lt;=PARAMETRELER!$D$6,0,BF256*0.00759)</f>
        <v>0</v>
      </c>
      <c r="BH256" s="20">
        <f t="shared" si="755"/>
        <v>17002.125</v>
      </c>
      <c r="BI256" s="21">
        <f t="shared" si="756"/>
        <v>4100.5124999999998</v>
      </c>
      <c r="BJ256" s="21">
        <f t="shared" si="757"/>
        <v>400.05</v>
      </c>
      <c r="BK256" s="20">
        <f t="shared" si="758"/>
        <v>24503.0625</v>
      </c>
      <c r="BL256" s="44">
        <f t="shared" si="759"/>
        <v>1000.125</v>
      </c>
      <c r="BM256" s="45">
        <f t="shared" si="760"/>
        <v>23502.9375</v>
      </c>
      <c r="BO256" s="2">
        <v>254</v>
      </c>
      <c r="BP256" s="2" t="str">
        <f t="shared" si="761"/>
        <v xml:space="preserve"> AD SOYAD 254</v>
      </c>
      <c r="BQ256" s="7">
        <f t="shared" si="762"/>
        <v>20002.5</v>
      </c>
      <c r="BR256" s="11">
        <f>PARAMETRELER!$D$4</f>
        <v>150018.75</v>
      </c>
      <c r="BS256" s="7">
        <f t="shared" si="763"/>
        <v>2800.3500000000004</v>
      </c>
      <c r="BT256" s="7">
        <f t="shared" si="764"/>
        <v>200.02500000000001</v>
      </c>
      <c r="BU256" s="7">
        <f t="shared" si="765"/>
        <v>17002.125</v>
      </c>
      <c r="BV256" s="7" cm="1">
        <f t="array" ref="BV256">SUMPRODUCT(--(SUM(G256,AC256,AY256,BU256)&gt;PARAMETRELER!$D$21:$D$24), (SUM(G256,AC256,AY256,BU256)-PARAMETRELER!$D$21:$D$24), {0.15;0.05;0.07;0.08})-SUM($H$2,H256,AD256,AZ256)</f>
        <v>2550.3187500000004</v>
      </c>
      <c r="BW256" s="7">
        <f>PARAMETRELER!$D$11</f>
        <v>2550.3187500000004</v>
      </c>
      <c r="BX256" s="7">
        <f t="shared" si="766"/>
        <v>68008.5</v>
      </c>
      <c r="BY256" s="7">
        <f t="shared" si="767"/>
        <v>51006.375</v>
      </c>
      <c r="BZ256" s="7">
        <f t="shared" si="768"/>
        <v>20002.5</v>
      </c>
      <c r="CA256" s="5">
        <f>PARAMETRELER!$D$6</f>
        <v>20002.5</v>
      </c>
      <c r="CB256" s="7">
        <f t="shared" si="682"/>
        <v>0</v>
      </c>
      <c r="CC256" s="7">
        <f>IF(BQ256&lt;=PARAMETRELER!$D$6,0,CB256*0.00759)</f>
        <v>0</v>
      </c>
      <c r="CD256" s="20">
        <f t="shared" si="769"/>
        <v>17002.125</v>
      </c>
      <c r="CE256" s="21">
        <f t="shared" si="770"/>
        <v>4100.5124999999998</v>
      </c>
      <c r="CF256" s="21">
        <f t="shared" si="771"/>
        <v>400.05</v>
      </c>
      <c r="CG256" s="20">
        <f t="shared" si="772"/>
        <v>24503.0625</v>
      </c>
      <c r="CH256" s="44">
        <f t="shared" si="773"/>
        <v>1000.125</v>
      </c>
      <c r="CI256" s="45">
        <f t="shared" si="774"/>
        <v>23502.9375</v>
      </c>
      <c r="CK256" s="2">
        <v>254</v>
      </c>
      <c r="CL256" s="2" t="str">
        <f t="shared" si="775"/>
        <v xml:space="preserve"> AD SOYAD 254</v>
      </c>
      <c r="CM256" s="7">
        <f t="shared" si="776"/>
        <v>20002.5</v>
      </c>
      <c r="CN256" s="11">
        <f>PARAMETRELER!$D$4</f>
        <v>150018.75</v>
      </c>
      <c r="CO256" s="7">
        <f t="shared" si="777"/>
        <v>2800.3500000000004</v>
      </c>
      <c r="CP256" s="7">
        <f t="shared" si="778"/>
        <v>200.02500000000001</v>
      </c>
      <c r="CQ256" s="7">
        <f t="shared" si="779"/>
        <v>17002.125</v>
      </c>
      <c r="CR256" s="7" cm="1">
        <f t="array" ref="CR256">SUMPRODUCT(--(SUM(G256,AC256,AY256,BU256,CQ256)&gt;PARAMETRELER!$D$21:$D$24), (SUM(G256,AC256,AY256,BU256,CQ256)-PARAMETRELER!$D$21:$D$24), {0.15;0.05;0.07;0.08})-SUM($H$2,H256,AD256,AZ256,BV256)</f>
        <v>2550.3187500000004</v>
      </c>
      <c r="CS256" s="7">
        <f>PARAMETRELER!$D$12</f>
        <v>2550.3187500000004</v>
      </c>
      <c r="CT256" s="7">
        <f t="shared" si="780"/>
        <v>85010.625</v>
      </c>
      <c r="CU256" s="7">
        <f t="shared" si="781"/>
        <v>68008.5</v>
      </c>
      <c r="CV256" s="7">
        <f t="shared" si="782"/>
        <v>20002.5</v>
      </c>
      <c r="CW256" s="5">
        <f>PARAMETRELER!$D$6</f>
        <v>20002.5</v>
      </c>
      <c r="CX256" s="7">
        <f t="shared" si="683"/>
        <v>0</v>
      </c>
      <c r="CY256" s="7">
        <f>IF(CM256&lt;=PARAMETRELER!$D$6,0,CX256*0.00759)</f>
        <v>0</v>
      </c>
      <c r="CZ256" s="20">
        <f t="shared" si="783"/>
        <v>17002.125</v>
      </c>
      <c r="DA256" s="21">
        <f t="shared" si="784"/>
        <v>4100.5124999999998</v>
      </c>
      <c r="DB256" s="21">
        <f t="shared" si="785"/>
        <v>400.05</v>
      </c>
      <c r="DC256" s="20">
        <f t="shared" si="786"/>
        <v>24503.0625</v>
      </c>
      <c r="DD256" s="44">
        <f t="shared" si="787"/>
        <v>1000.125</v>
      </c>
      <c r="DE256" s="45">
        <f t="shared" si="788"/>
        <v>23502.9375</v>
      </c>
      <c r="DG256" s="2">
        <v>254</v>
      </c>
      <c r="DH256" s="2" t="str">
        <f t="shared" si="789"/>
        <v xml:space="preserve"> AD SOYAD 254</v>
      </c>
      <c r="DI256" s="7">
        <f t="shared" si="790"/>
        <v>20002.5</v>
      </c>
      <c r="DJ256" s="11">
        <f>PARAMETRELER!$D$4</f>
        <v>150018.75</v>
      </c>
      <c r="DK256" s="7">
        <f t="shared" si="791"/>
        <v>2800.3500000000004</v>
      </c>
      <c r="DL256" s="7">
        <f t="shared" si="792"/>
        <v>200.02500000000001</v>
      </c>
      <c r="DM256" s="7">
        <f t="shared" si="793"/>
        <v>17002.125</v>
      </c>
      <c r="DN256" s="7" cm="1">
        <f t="array" ref="DN256">SUMPRODUCT(--(SUM(G256,AC256,AY256,BU256,CQ256,DM256)&gt;PARAMETRELER!$D$21:$D$24), (SUM(G256,AC256,AY256,BU256,CQ256,DM256)-PARAMETRELER!$D$21:$D$24), {0.15;0.05;0.07;0.08})-SUM($H$2,H256,AD256,AZ256,BV256,CR256)</f>
        <v>2550.3187499999985</v>
      </c>
      <c r="DO256" s="7">
        <f>PARAMETRELER!$D$13</f>
        <v>2550.3187499999985</v>
      </c>
      <c r="DP256" s="7">
        <f t="shared" si="794"/>
        <v>102012.75</v>
      </c>
      <c r="DQ256" s="7">
        <f t="shared" si="795"/>
        <v>85010.625</v>
      </c>
      <c r="DR256" s="7">
        <f t="shared" si="796"/>
        <v>20002.5</v>
      </c>
      <c r="DS256" s="5">
        <f>PARAMETRELER!$D$6</f>
        <v>20002.5</v>
      </c>
      <c r="DT256" s="7">
        <f t="shared" si="684"/>
        <v>0</v>
      </c>
      <c r="DU256" s="7">
        <f>IF(DI256&lt;=PARAMETRELER!$D$6,0,DT256*0.00759)</f>
        <v>0</v>
      </c>
      <c r="DV256" s="20">
        <f t="shared" si="797"/>
        <v>17002.125</v>
      </c>
      <c r="DW256" s="21">
        <f t="shared" si="798"/>
        <v>4100.5124999999998</v>
      </c>
      <c r="DX256" s="21">
        <f t="shared" si="799"/>
        <v>400.05</v>
      </c>
      <c r="DY256" s="20">
        <f t="shared" si="800"/>
        <v>24503.0625</v>
      </c>
      <c r="DZ256" s="44">
        <f t="shared" si="801"/>
        <v>1000.125</v>
      </c>
      <c r="EA256" s="45">
        <f t="shared" si="802"/>
        <v>23502.9375</v>
      </c>
      <c r="EC256" s="2">
        <v>254</v>
      </c>
      <c r="ED256" s="2" t="str">
        <f t="shared" si="803"/>
        <v xml:space="preserve"> AD SOYAD 254</v>
      </c>
      <c r="EE256" s="7">
        <f t="shared" si="685"/>
        <v>20002.5</v>
      </c>
      <c r="EF256" s="11">
        <f>PARAMETRELER!$D$4</f>
        <v>150018.75</v>
      </c>
      <c r="EG256" s="7">
        <f t="shared" si="686"/>
        <v>2800.3500000000004</v>
      </c>
      <c r="EH256" s="7">
        <f t="shared" si="687"/>
        <v>200.02500000000001</v>
      </c>
      <c r="EI256" s="7">
        <f t="shared" si="688"/>
        <v>17002.125</v>
      </c>
      <c r="EJ256" s="7" cm="1">
        <f t="array" ref="EJ256">SUMPRODUCT(--(SUM(G256,AC256,AY256,BU256,CQ256,DM256,EI256)&gt;PARAMETRELER!$D$21:$D$24), (SUM(G256,AC256,AY256,BU256,CQ256,DM256,EI256)-PARAMETRELER!$D$21:$D$24), {0.15;0.05;0.07;0.08})-SUM($H$2,H256,AD256,AZ256,BV256,CR256,DN256)</f>
        <v>3001.0625000000036</v>
      </c>
      <c r="EK256" s="7">
        <f>PARAMETRELER!$D$14</f>
        <v>3001.0625000000036</v>
      </c>
      <c r="EL256" s="7">
        <f t="shared" si="689"/>
        <v>119014.875</v>
      </c>
      <c r="EM256" s="7">
        <f t="shared" si="690"/>
        <v>102012.75</v>
      </c>
      <c r="EN256" s="7">
        <f t="shared" si="691"/>
        <v>20002.5</v>
      </c>
      <c r="EO256" s="5">
        <f>PARAMETRELER!$D$6</f>
        <v>20002.5</v>
      </c>
      <c r="EP256" s="7">
        <f t="shared" si="692"/>
        <v>0</v>
      </c>
      <c r="EQ256" s="7">
        <f>IF(EE256&lt;=PARAMETRELER!$D$6,0,EP256*0.00759)</f>
        <v>0</v>
      </c>
      <c r="ER256" s="20">
        <f t="shared" si="804"/>
        <v>17002.125</v>
      </c>
      <c r="ES256" s="21">
        <f t="shared" si="805"/>
        <v>4100.5124999999998</v>
      </c>
      <c r="ET256" s="21">
        <f t="shared" si="806"/>
        <v>400.05</v>
      </c>
      <c r="EU256" s="20">
        <f t="shared" si="807"/>
        <v>24503.0625</v>
      </c>
      <c r="EV256" s="44">
        <f t="shared" si="808"/>
        <v>1000.125</v>
      </c>
      <c r="EW256" s="45">
        <f t="shared" si="809"/>
        <v>23502.9375</v>
      </c>
      <c r="EY256" s="2">
        <v>254</v>
      </c>
      <c r="EZ256" s="2" t="str">
        <f t="shared" si="810"/>
        <v xml:space="preserve"> AD SOYAD 254</v>
      </c>
      <c r="FA256" s="7">
        <f t="shared" si="693"/>
        <v>20002.5</v>
      </c>
      <c r="FB256" s="11">
        <f>PARAMETRELER!$D$4</f>
        <v>150018.75</v>
      </c>
      <c r="FC256" s="7">
        <f t="shared" si="694"/>
        <v>2800.3500000000004</v>
      </c>
      <c r="FD256" s="7">
        <f t="shared" si="695"/>
        <v>200.02500000000001</v>
      </c>
      <c r="FE256" s="7">
        <f t="shared" si="696"/>
        <v>17002.125</v>
      </c>
      <c r="FF256" s="7" cm="1">
        <f t="array" ref="FF256">SUMPRODUCT(--(SUM(G256,AC256,AY256,BU256,CQ256,DM256,EI256,FE256)&gt;PARAMETRELER!$D$21:$D$24), (SUM(G256,AC256,AY256,BU256,CQ256,DM256,EI256,FE256)-PARAMETRELER!$D$21:$D$24), {0.15;0.05;0.07;0.08})-SUM($H$2,H256,AD256,AZ256,BV256,CR256,DN256,EJ256)</f>
        <v>3400.4249999999956</v>
      </c>
      <c r="FG256" s="7">
        <f>PARAMETRELER!$D$15</f>
        <v>3400.4249999999956</v>
      </c>
      <c r="FH256" s="7">
        <f t="shared" si="697"/>
        <v>136017</v>
      </c>
      <c r="FI256" s="7">
        <f t="shared" si="698"/>
        <v>119014.875</v>
      </c>
      <c r="FJ256" s="7">
        <f t="shared" si="699"/>
        <v>20002.5</v>
      </c>
      <c r="FK256" s="5">
        <f>PARAMETRELER!$D$6</f>
        <v>20002.5</v>
      </c>
      <c r="FL256" s="7">
        <f t="shared" si="700"/>
        <v>0</v>
      </c>
      <c r="FM256" s="7">
        <f>IF(FA256&lt;=PARAMETRELER!$D$6,0,FL256*0.00759)</f>
        <v>0</v>
      </c>
      <c r="FN256" s="20">
        <f t="shared" si="811"/>
        <v>17002.125</v>
      </c>
      <c r="FO256" s="21">
        <f t="shared" si="812"/>
        <v>4100.5124999999998</v>
      </c>
      <c r="FP256" s="21">
        <f t="shared" si="813"/>
        <v>400.05</v>
      </c>
      <c r="FQ256" s="20">
        <f t="shared" si="814"/>
        <v>24503.0625</v>
      </c>
      <c r="FR256" s="44">
        <f t="shared" si="815"/>
        <v>1000.125</v>
      </c>
      <c r="FS256" s="45">
        <f t="shared" si="816"/>
        <v>23502.9375</v>
      </c>
      <c r="FU256" s="2">
        <v>254</v>
      </c>
      <c r="FV256" s="2" t="str">
        <f t="shared" si="817"/>
        <v xml:space="preserve"> AD SOYAD 254</v>
      </c>
      <c r="FW256" s="7">
        <f t="shared" si="701"/>
        <v>20002.5</v>
      </c>
      <c r="FX256" s="11">
        <f>PARAMETRELER!$D$4</f>
        <v>150018.75</v>
      </c>
      <c r="FY256" s="7">
        <f t="shared" si="702"/>
        <v>2800.3500000000004</v>
      </c>
      <c r="FZ256" s="7">
        <f t="shared" si="703"/>
        <v>200.02500000000001</v>
      </c>
      <c r="GA256" s="7">
        <f t="shared" si="704"/>
        <v>17002.125</v>
      </c>
      <c r="GB256" s="7" cm="1">
        <f t="array" ref="GB256">SUMPRODUCT(--(SUM(G256,AC256,AY256,BU256,CQ256,DM256,EI256,FE256,GA256)&gt;PARAMETRELER!$D$21:$D$24), (SUM(G256,AC256,AY256,BU256,CQ256,DM256,EI256,FE256,GA256)-PARAMETRELER!$D$21:$D$24), {0.15;0.05;0.07;0.08})-SUM($H$2,H256,AD256,AZ256,BV256,CR256,DN256,EJ256,FF256)</f>
        <v>3400.4249999999993</v>
      </c>
      <c r="GC256" s="7">
        <f>PARAMETRELER!$D$16</f>
        <v>3400.4249999999993</v>
      </c>
      <c r="GD256" s="7">
        <f t="shared" si="705"/>
        <v>153019.125</v>
      </c>
      <c r="GE256" s="7">
        <f t="shared" si="706"/>
        <v>136017</v>
      </c>
      <c r="GF256" s="7">
        <f t="shared" si="707"/>
        <v>20002.5</v>
      </c>
      <c r="GG256" s="5">
        <f>PARAMETRELER!$D$6</f>
        <v>20002.5</v>
      </c>
      <c r="GH256" s="7">
        <f t="shared" si="708"/>
        <v>0</v>
      </c>
      <c r="GI256" s="7">
        <f>IF(FW256&lt;=PARAMETRELER!$D$6,0,GH256*0.00759)</f>
        <v>0</v>
      </c>
      <c r="GJ256" s="20">
        <f t="shared" si="818"/>
        <v>17002.125</v>
      </c>
      <c r="GK256" s="21">
        <f t="shared" si="819"/>
        <v>4100.5124999999998</v>
      </c>
      <c r="GL256" s="21">
        <f t="shared" si="820"/>
        <v>400.05</v>
      </c>
      <c r="GM256" s="20">
        <f t="shared" si="821"/>
        <v>24503.0625</v>
      </c>
      <c r="GN256" s="44">
        <f t="shared" si="822"/>
        <v>1000.125</v>
      </c>
      <c r="GO256" s="45">
        <f t="shared" si="823"/>
        <v>23502.9375</v>
      </c>
      <c r="GQ256" s="2">
        <v>254</v>
      </c>
      <c r="GR256" s="2" t="str">
        <f t="shared" si="824"/>
        <v xml:space="preserve"> AD SOYAD 254</v>
      </c>
      <c r="GS256" s="7">
        <f t="shared" si="709"/>
        <v>20002.5</v>
      </c>
      <c r="GT256" s="11">
        <f>PARAMETRELER!$D$4</f>
        <v>150018.75</v>
      </c>
      <c r="GU256" s="7">
        <f t="shared" si="710"/>
        <v>2800.3500000000004</v>
      </c>
      <c r="GV256" s="7">
        <f t="shared" si="711"/>
        <v>200.02500000000001</v>
      </c>
      <c r="GW256" s="7">
        <f t="shared" si="712"/>
        <v>17002.125</v>
      </c>
      <c r="GX256" s="7" cm="1">
        <f t="array" ref="GX256">SUMPRODUCT(--(SUM(G256,AC256,AY256,BU256,CQ256,DM256,EI256,FE256,GA256,GW256)&gt;PARAMETRELER!$D$21:$D$24), (SUM(G256,AC256,AY256,BU256,CQ256,DM256,EI256,FE256,GA256,GW256)-PARAMETRELER!$D$21:$D$24), {0.15;0.05;0.07;0.08})-SUM($H$2,H256,AD256,AZ256,BV256,CR256,DN256,EJ256,FF256,GB256)</f>
        <v>3400.4250000000029</v>
      </c>
      <c r="GY256" s="7">
        <f>PARAMETRELER!$D$17</f>
        <v>3400.4250000000029</v>
      </c>
      <c r="GZ256" s="7">
        <f t="shared" si="713"/>
        <v>170021.25</v>
      </c>
      <c r="HA256" s="7">
        <f t="shared" si="714"/>
        <v>153019.125</v>
      </c>
      <c r="HB256" s="7">
        <f t="shared" si="715"/>
        <v>20002.5</v>
      </c>
      <c r="HC256" s="5">
        <f>PARAMETRELER!$D$6</f>
        <v>20002.5</v>
      </c>
      <c r="HD256" s="7">
        <f t="shared" si="716"/>
        <v>0</v>
      </c>
      <c r="HE256" s="7">
        <f>IF(GS256&lt;=PARAMETRELER!$D$6,0,HD256*0.00759)</f>
        <v>0</v>
      </c>
      <c r="HF256" s="20">
        <f t="shared" si="825"/>
        <v>17002.125</v>
      </c>
      <c r="HG256" s="21">
        <f t="shared" si="826"/>
        <v>4100.5124999999998</v>
      </c>
      <c r="HH256" s="21">
        <f t="shared" si="827"/>
        <v>400.05</v>
      </c>
      <c r="HI256" s="20">
        <f t="shared" si="828"/>
        <v>24503.0625</v>
      </c>
      <c r="HJ256" s="44">
        <f t="shared" si="829"/>
        <v>1000.125</v>
      </c>
      <c r="HK256" s="45">
        <f t="shared" si="830"/>
        <v>23502.9375</v>
      </c>
      <c r="HM256" s="2">
        <v>254</v>
      </c>
      <c r="HN256" s="2" t="str">
        <f t="shared" si="831"/>
        <v xml:space="preserve"> AD SOYAD 254</v>
      </c>
      <c r="HO256" s="7">
        <f t="shared" si="717"/>
        <v>20002.5</v>
      </c>
      <c r="HP256" s="11">
        <f>PARAMETRELER!$D$4</f>
        <v>150018.75</v>
      </c>
      <c r="HQ256" s="7">
        <f t="shared" si="718"/>
        <v>2800.3500000000004</v>
      </c>
      <c r="HR256" s="7">
        <f t="shared" si="719"/>
        <v>200.02500000000001</v>
      </c>
      <c r="HS256" s="7">
        <f t="shared" si="720"/>
        <v>17002.125</v>
      </c>
      <c r="HT256" s="7" cm="1">
        <f t="array" ref="HT256">SUMPRODUCT(--(SUM(G256,AC256,AY256,BU256,CQ256,DM256,EI256,FE256,GA256,GW256,HS256)&gt;PARAMETRELER!$D$21:$D$24), (SUM(G256,AC256,AY256,BU256,CQ256,DM256,EI256,FE256,GA256,GW256,HS256)-PARAMETRELER!$D$21:$D$24), {0.15;0.05;0.07;0.08})-SUM($H$2,H256,AD256,AZ256,BV256,CR256,DN256,EJ256,FF256,GB256,GX256)</f>
        <v>3400.4249999999993</v>
      </c>
      <c r="HU256" s="7">
        <f>PARAMETRELER!$D$18</f>
        <v>3400.4249999999993</v>
      </c>
      <c r="HV256" s="7">
        <f t="shared" si="721"/>
        <v>187023.375</v>
      </c>
      <c r="HW256" s="7">
        <f t="shared" si="722"/>
        <v>170021.25</v>
      </c>
      <c r="HX256" s="7">
        <f t="shared" si="723"/>
        <v>20002.5</v>
      </c>
      <c r="HY256" s="5">
        <f>PARAMETRELER!$D$6</f>
        <v>20002.5</v>
      </c>
      <c r="HZ256" s="7">
        <f t="shared" si="724"/>
        <v>0</v>
      </c>
      <c r="IA256" s="7">
        <f>IF(HO256&lt;=PARAMETRELER!$D$6,0,HZ256*0.00759)</f>
        <v>0</v>
      </c>
      <c r="IB256" s="20">
        <f t="shared" si="832"/>
        <v>17002.125</v>
      </c>
      <c r="IC256" s="21">
        <f t="shared" si="833"/>
        <v>4100.5124999999998</v>
      </c>
      <c r="ID256" s="21">
        <f t="shared" si="834"/>
        <v>400.05</v>
      </c>
      <c r="IE256" s="20">
        <f t="shared" si="835"/>
        <v>24503.0625</v>
      </c>
      <c r="IF256" s="44">
        <f t="shared" si="836"/>
        <v>1000.125</v>
      </c>
      <c r="IG256" s="45">
        <f t="shared" si="837"/>
        <v>23502.9375</v>
      </c>
      <c r="II256" s="2">
        <v>254</v>
      </c>
      <c r="IJ256" s="2" t="str">
        <f t="shared" si="838"/>
        <v xml:space="preserve"> AD SOYAD 254</v>
      </c>
      <c r="IK256" s="7">
        <f t="shared" si="725"/>
        <v>20002.5</v>
      </c>
      <c r="IL256" s="11">
        <f>PARAMETRELER!$D$4</f>
        <v>150018.75</v>
      </c>
      <c r="IM256" s="7">
        <f t="shared" si="726"/>
        <v>2800.3500000000004</v>
      </c>
      <c r="IN256" s="7">
        <f t="shared" si="727"/>
        <v>200.02500000000001</v>
      </c>
      <c r="IO256" s="7">
        <f t="shared" si="728"/>
        <v>17002.125</v>
      </c>
      <c r="IP256" s="7" cm="1">
        <f t="array" ref="IP256">SUMPRODUCT(--(SUM(G256,AC256,AY256,BU256,CQ256,DM256,EI256,FE256,GA256,GW256,HS256,IO256)&gt;PARAMETRELER!$D$21:$D$24), (SUM(G256,AC256,AY256,BU256,CQ256,DM256,EI256,FE256,GA256,GW256,HS256,IO256)-PARAMETRELER!$D$21:$D$24), {0.15;0.05;0.07;0.08})-SUM($H$2,H256,AD256,AZ256,BV256,CR256,DN256,EJ256,FF256,GB256,GX256,HT256)</f>
        <v>3400.4249999999993</v>
      </c>
      <c r="IQ256" s="7">
        <f>PARAMETRELER!$D$19</f>
        <v>3400.4249999999993</v>
      </c>
      <c r="IR256" s="7">
        <f t="shared" si="729"/>
        <v>204025.5</v>
      </c>
      <c r="IS256" s="7">
        <f t="shared" si="730"/>
        <v>187023.375</v>
      </c>
      <c r="IT256" s="7">
        <f t="shared" si="731"/>
        <v>20002.5</v>
      </c>
      <c r="IU256" s="5">
        <f>PARAMETRELER!$D$6</f>
        <v>20002.5</v>
      </c>
      <c r="IV256" s="7">
        <f t="shared" si="732"/>
        <v>0</v>
      </c>
      <c r="IW256" s="7">
        <f>IF(IK256&lt;=PARAMETRELER!$D$6,0,IV256*0.00759)</f>
        <v>0</v>
      </c>
      <c r="IX256" s="20">
        <f t="shared" si="839"/>
        <v>17002.125</v>
      </c>
      <c r="IY256" s="21">
        <f t="shared" si="840"/>
        <v>4100.5124999999998</v>
      </c>
      <c r="IZ256" s="21">
        <f t="shared" si="841"/>
        <v>400.05</v>
      </c>
      <c r="JA256" s="20">
        <f t="shared" si="842"/>
        <v>24503.0625</v>
      </c>
      <c r="JB256" s="44">
        <f t="shared" si="843"/>
        <v>1000.125</v>
      </c>
      <c r="JC256" s="45">
        <f t="shared" si="844"/>
        <v>23502.9375</v>
      </c>
    </row>
    <row r="257" spans="1:263" ht="15.6" x14ac:dyDescent="0.3">
      <c r="A257" s="3">
        <v>255</v>
      </c>
      <c r="B257" s="3" t="str">
        <f>'YILLIK MALİYET RAPORU'!B257</f>
        <v xml:space="preserve"> AD SOYAD 255</v>
      </c>
      <c r="C257" s="4">
        <f>'YILLIK MALİYET RAPORU'!C257</f>
        <v>20002.5</v>
      </c>
      <c r="D257" s="4">
        <f>PARAMETRELER!$D$4</f>
        <v>150018.75</v>
      </c>
      <c r="E257" s="4">
        <f t="shared" si="668"/>
        <v>2800.3500000000004</v>
      </c>
      <c r="F257" s="4">
        <f t="shared" si="669"/>
        <v>200.02500000000001</v>
      </c>
      <c r="G257" s="4">
        <f t="shared" si="670"/>
        <v>17002.125</v>
      </c>
      <c r="H257" s="4" cm="1">
        <f t="array" ref="H257">SUMPRODUCT(--(SUM(G257:G257)&gt;PARAMETRELER!$D$21:$D$24), (SUM(G257:G257)-PARAMETRELER!$D$21:$D$24), {0.15;0.05;0.07;0.08})-SUM($H$2:$H$2)</f>
        <v>2550.3187499999999</v>
      </c>
      <c r="I257" s="4">
        <f>PARAMETRELER!$D$8</f>
        <v>2550.3187499999999</v>
      </c>
      <c r="J257" s="4">
        <f t="shared" si="733"/>
        <v>17002.125</v>
      </c>
      <c r="K257" s="4">
        <v>0</v>
      </c>
      <c r="L257" s="4">
        <f t="shared" si="671"/>
        <v>20002.5</v>
      </c>
      <c r="M257" s="4">
        <f>PARAMETRELER!$D$6</f>
        <v>20002.5</v>
      </c>
      <c r="N257" s="4">
        <f t="shared" si="679"/>
        <v>0</v>
      </c>
      <c r="O257" s="4">
        <f>IF(C257&lt;=PARAMETRELER!$D$6,0,N257*0.00759)</f>
        <v>0</v>
      </c>
      <c r="P257" s="20">
        <f t="shared" si="672"/>
        <v>17002.125</v>
      </c>
      <c r="Q257" s="21">
        <f t="shared" si="673"/>
        <v>4100.5124999999998</v>
      </c>
      <c r="R257" s="21">
        <f t="shared" si="674"/>
        <v>400.05</v>
      </c>
      <c r="S257" s="22">
        <f t="shared" si="675"/>
        <v>24503.0625</v>
      </c>
      <c r="T257" s="44">
        <f t="shared" si="676"/>
        <v>1000.125</v>
      </c>
      <c r="U257" s="45">
        <f t="shared" si="734"/>
        <v>23502.9375</v>
      </c>
      <c r="W257" s="3">
        <v>255</v>
      </c>
      <c r="X257" s="3" t="str">
        <f t="shared" si="677"/>
        <v xml:space="preserve"> AD SOYAD 255</v>
      </c>
      <c r="Y257" s="4">
        <f t="shared" si="678"/>
        <v>20002.5</v>
      </c>
      <c r="Z257" s="4">
        <f>PARAMETRELER!$D$4</f>
        <v>150018.75</v>
      </c>
      <c r="AA257" s="4">
        <f t="shared" si="735"/>
        <v>2800.3500000000004</v>
      </c>
      <c r="AB257" s="4">
        <f t="shared" si="736"/>
        <v>200.02500000000001</v>
      </c>
      <c r="AC257" s="4">
        <f t="shared" si="737"/>
        <v>17002.125</v>
      </c>
      <c r="AD257" s="4" cm="1">
        <f t="array" ref="AD257">SUMPRODUCT(--(SUM(G257,AC257)&gt;PARAMETRELER!$D$21:$D$24), (SUM(G257,AC257)-PARAMETRELER!$D$21:$D$24), {0.15;0.05;0.07;0.08})-SUM($H$2,H257)</f>
        <v>2550.3187499999999</v>
      </c>
      <c r="AE257" s="4">
        <f>PARAMETRELER!$D$9</f>
        <v>2550.3187499999999</v>
      </c>
      <c r="AF257" s="4">
        <f t="shared" si="738"/>
        <v>34004.25</v>
      </c>
      <c r="AG257" s="4">
        <f t="shared" si="739"/>
        <v>17002.125</v>
      </c>
      <c r="AH257" s="4">
        <f t="shared" si="740"/>
        <v>20002.5</v>
      </c>
      <c r="AI257" s="4">
        <f>PARAMETRELER!$D$6</f>
        <v>20002.5</v>
      </c>
      <c r="AJ257" s="4">
        <f t="shared" si="680"/>
        <v>0</v>
      </c>
      <c r="AK257" s="4">
        <f>IF(Y257&lt;=PARAMETRELER!$D$6,0,AJ257*0.00759)</f>
        <v>0</v>
      </c>
      <c r="AL257" s="20">
        <f t="shared" si="741"/>
        <v>17002.125</v>
      </c>
      <c r="AM257" s="21">
        <f t="shared" si="742"/>
        <v>4100.5124999999998</v>
      </c>
      <c r="AN257" s="21">
        <f t="shared" si="743"/>
        <v>400.05</v>
      </c>
      <c r="AO257" s="22">
        <f t="shared" si="744"/>
        <v>24503.0625</v>
      </c>
      <c r="AP257" s="44">
        <f t="shared" si="745"/>
        <v>1000.125</v>
      </c>
      <c r="AQ257" s="45">
        <f t="shared" si="746"/>
        <v>23502.9375</v>
      </c>
      <c r="AS257" s="3">
        <v>255</v>
      </c>
      <c r="AT257" s="3" t="str">
        <f t="shared" si="747"/>
        <v xml:space="preserve"> AD SOYAD 255</v>
      </c>
      <c r="AU257" s="4">
        <f t="shared" si="748"/>
        <v>20002.5</v>
      </c>
      <c r="AV257" s="4">
        <f>PARAMETRELER!$D$4</f>
        <v>150018.75</v>
      </c>
      <c r="AW257" s="4">
        <f t="shared" si="749"/>
        <v>2800.3500000000004</v>
      </c>
      <c r="AX257" s="4">
        <f t="shared" si="750"/>
        <v>200.02500000000001</v>
      </c>
      <c r="AY257" s="4">
        <f t="shared" si="751"/>
        <v>17002.125</v>
      </c>
      <c r="AZ257" s="4" cm="1">
        <f t="array" ref="AZ257">SUMPRODUCT(--(SUM(G257,AC257,AY257)&gt;PARAMETRELER!$D$21:$D$24), (SUM(G257,AC257,AY257)-PARAMETRELER!$D$21:$D$24), {0.15;0.05;0.07;0.08})-SUM($H$2,H257,AD257)</f>
        <v>2550.3187499999995</v>
      </c>
      <c r="BA257" s="4">
        <f>PARAMETRELER!$D$10</f>
        <v>2550.3187499999995</v>
      </c>
      <c r="BB257" s="4">
        <f t="shared" si="752"/>
        <v>51006.375</v>
      </c>
      <c r="BC257" s="4">
        <f t="shared" si="753"/>
        <v>34004.25</v>
      </c>
      <c r="BD257" s="4">
        <f t="shared" si="754"/>
        <v>20002.5</v>
      </c>
      <c r="BE257" s="4">
        <f>PARAMETRELER!$D$6</f>
        <v>20002.5</v>
      </c>
      <c r="BF257" s="4">
        <f t="shared" si="681"/>
        <v>0</v>
      </c>
      <c r="BG257" s="4">
        <f>IF(AU257&lt;=PARAMETRELER!$D$6,0,BF257*0.00759)</f>
        <v>0</v>
      </c>
      <c r="BH257" s="20">
        <f t="shared" si="755"/>
        <v>17002.125</v>
      </c>
      <c r="BI257" s="21">
        <f t="shared" si="756"/>
        <v>4100.5124999999998</v>
      </c>
      <c r="BJ257" s="21">
        <f t="shared" si="757"/>
        <v>400.05</v>
      </c>
      <c r="BK257" s="22">
        <f t="shared" si="758"/>
        <v>24503.0625</v>
      </c>
      <c r="BL257" s="44">
        <f t="shared" si="759"/>
        <v>1000.125</v>
      </c>
      <c r="BM257" s="45">
        <f t="shared" si="760"/>
        <v>23502.9375</v>
      </c>
      <c r="BO257" s="3">
        <v>255</v>
      </c>
      <c r="BP257" s="3" t="str">
        <f t="shared" si="761"/>
        <v xml:space="preserve"> AD SOYAD 255</v>
      </c>
      <c r="BQ257" s="4">
        <f t="shared" si="762"/>
        <v>20002.5</v>
      </c>
      <c r="BR257" s="4">
        <f>PARAMETRELER!$D$4</f>
        <v>150018.75</v>
      </c>
      <c r="BS257" s="4">
        <f t="shared" si="763"/>
        <v>2800.3500000000004</v>
      </c>
      <c r="BT257" s="4">
        <f t="shared" si="764"/>
        <v>200.02500000000001</v>
      </c>
      <c r="BU257" s="4">
        <f t="shared" si="765"/>
        <v>17002.125</v>
      </c>
      <c r="BV257" s="4" cm="1">
        <f t="array" ref="BV257">SUMPRODUCT(--(SUM(G257,AC257,AY257,BU257)&gt;PARAMETRELER!$D$21:$D$24), (SUM(G257,AC257,AY257,BU257)-PARAMETRELER!$D$21:$D$24), {0.15;0.05;0.07;0.08})-SUM($H$2,H257,AD257,AZ257)</f>
        <v>2550.3187500000004</v>
      </c>
      <c r="BW257" s="4">
        <f>PARAMETRELER!$D$11</f>
        <v>2550.3187500000004</v>
      </c>
      <c r="BX257" s="4">
        <f t="shared" si="766"/>
        <v>68008.5</v>
      </c>
      <c r="BY257" s="4">
        <f t="shared" si="767"/>
        <v>51006.375</v>
      </c>
      <c r="BZ257" s="4">
        <f t="shared" si="768"/>
        <v>20002.5</v>
      </c>
      <c r="CA257" s="4">
        <f>PARAMETRELER!$D$6</f>
        <v>20002.5</v>
      </c>
      <c r="CB257" s="4">
        <f t="shared" si="682"/>
        <v>0</v>
      </c>
      <c r="CC257" s="4">
        <f>IF(BQ257&lt;=PARAMETRELER!$D$6,0,CB257*0.00759)</f>
        <v>0</v>
      </c>
      <c r="CD257" s="20">
        <f t="shared" si="769"/>
        <v>17002.125</v>
      </c>
      <c r="CE257" s="21">
        <f t="shared" si="770"/>
        <v>4100.5124999999998</v>
      </c>
      <c r="CF257" s="21">
        <f t="shared" si="771"/>
        <v>400.05</v>
      </c>
      <c r="CG257" s="22">
        <f t="shared" si="772"/>
        <v>24503.0625</v>
      </c>
      <c r="CH257" s="44">
        <f t="shared" si="773"/>
        <v>1000.125</v>
      </c>
      <c r="CI257" s="45">
        <f t="shared" si="774"/>
        <v>23502.9375</v>
      </c>
      <c r="CK257" s="3">
        <v>255</v>
      </c>
      <c r="CL257" s="3" t="str">
        <f t="shared" si="775"/>
        <v xml:space="preserve"> AD SOYAD 255</v>
      </c>
      <c r="CM257" s="4">
        <f t="shared" si="776"/>
        <v>20002.5</v>
      </c>
      <c r="CN257" s="4">
        <f>PARAMETRELER!$D$4</f>
        <v>150018.75</v>
      </c>
      <c r="CO257" s="4">
        <f t="shared" si="777"/>
        <v>2800.3500000000004</v>
      </c>
      <c r="CP257" s="4">
        <f t="shared" si="778"/>
        <v>200.02500000000001</v>
      </c>
      <c r="CQ257" s="4">
        <f t="shared" si="779"/>
        <v>17002.125</v>
      </c>
      <c r="CR257" s="4" cm="1">
        <f t="array" ref="CR257">SUMPRODUCT(--(SUM(G257,AC257,AY257,BU257,CQ257)&gt;PARAMETRELER!$D$21:$D$24), (SUM(G257,AC257,AY257,BU257,CQ257)-PARAMETRELER!$D$21:$D$24), {0.15;0.05;0.07;0.08})-SUM($H$2,H257,AD257,AZ257,BV257)</f>
        <v>2550.3187500000004</v>
      </c>
      <c r="CS257" s="4">
        <f>PARAMETRELER!$D$12</f>
        <v>2550.3187500000004</v>
      </c>
      <c r="CT257" s="4">
        <f t="shared" si="780"/>
        <v>85010.625</v>
      </c>
      <c r="CU257" s="4">
        <f t="shared" si="781"/>
        <v>68008.5</v>
      </c>
      <c r="CV257" s="4">
        <f t="shared" si="782"/>
        <v>20002.5</v>
      </c>
      <c r="CW257" s="4">
        <f>PARAMETRELER!$D$6</f>
        <v>20002.5</v>
      </c>
      <c r="CX257" s="4">
        <f t="shared" si="683"/>
        <v>0</v>
      </c>
      <c r="CY257" s="4">
        <f>IF(CM257&lt;=PARAMETRELER!$D$6,0,CX257*0.00759)</f>
        <v>0</v>
      </c>
      <c r="CZ257" s="20">
        <f t="shared" si="783"/>
        <v>17002.125</v>
      </c>
      <c r="DA257" s="21">
        <f t="shared" si="784"/>
        <v>4100.5124999999998</v>
      </c>
      <c r="DB257" s="21">
        <f t="shared" si="785"/>
        <v>400.05</v>
      </c>
      <c r="DC257" s="22">
        <f t="shared" si="786"/>
        <v>24503.0625</v>
      </c>
      <c r="DD257" s="44">
        <f t="shared" si="787"/>
        <v>1000.125</v>
      </c>
      <c r="DE257" s="45">
        <f t="shared" si="788"/>
        <v>23502.9375</v>
      </c>
      <c r="DG257" s="3">
        <v>255</v>
      </c>
      <c r="DH257" s="3" t="str">
        <f t="shared" si="789"/>
        <v xml:space="preserve"> AD SOYAD 255</v>
      </c>
      <c r="DI257" s="4">
        <f t="shared" si="790"/>
        <v>20002.5</v>
      </c>
      <c r="DJ257" s="4">
        <f>PARAMETRELER!$D$4</f>
        <v>150018.75</v>
      </c>
      <c r="DK257" s="4">
        <f t="shared" si="791"/>
        <v>2800.3500000000004</v>
      </c>
      <c r="DL257" s="4">
        <f t="shared" si="792"/>
        <v>200.02500000000001</v>
      </c>
      <c r="DM257" s="4">
        <f t="shared" si="793"/>
        <v>17002.125</v>
      </c>
      <c r="DN257" s="4" cm="1">
        <f t="array" ref="DN257">SUMPRODUCT(--(SUM(G257,AC257,AY257,BU257,CQ257,DM257)&gt;PARAMETRELER!$D$21:$D$24), (SUM(G257,AC257,AY257,BU257,CQ257,DM257)-PARAMETRELER!$D$21:$D$24), {0.15;0.05;0.07;0.08})-SUM($H$2,H257,AD257,AZ257,BV257,CR257)</f>
        <v>2550.3187499999985</v>
      </c>
      <c r="DO257" s="4">
        <f>PARAMETRELER!$D$13</f>
        <v>2550.3187499999985</v>
      </c>
      <c r="DP257" s="4">
        <f t="shared" si="794"/>
        <v>102012.75</v>
      </c>
      <c r="DQ257" s="4">
        <f t="shared" si="795"/>
        <v>85010.625</v>
      </c>
      <c r="DR257" s="4">
        <f t="shared" si="796"/>
        <v>20002.5</v>
      </c>
      <c r="DS257" s="4">
        <f>PARAMETRELER!$D$6</f>
        <v>20002.5</v>
      </c>
      <c r="DT257" s="4">
        <f t="shared" si="684"/>
        <v>0</v>
      </c>
      <c r="DU257" s="4">
        <f>IF(DI257&lt;=PARAMETRELER!$D$6,0,DT257*0.00759)</f>
        <v>0</v>
      </c>
      <c r="DV257" s="20">
        <f t="shared" si="797"/>
        <v>17002.125</v>
      </c>
      <c r="DW257" s="21">
        <f t="shared" si="798"/>
        <v>4100.5124999999998</v>
      </c>
      <c r="DX257" s="21">
        <f t="shared" si="799"/>
        <v>400.05</v>
      </c>
      <c r="DY257" s="22">
        <f t="shared" si="800"/>
        <v>24503.0625</v>
      </c>
      <c r="DZ257" s="44">
        <f t="shared" si="801"/>
        <v>1000.125</v>
      </c>
      <c r="EA257" s="45">
        <f t="shared" si="802"/>
        <v>23502.9375</v>
      </c>
      <c r="EC257" s="3">
        <v>255</v>
      </c>
      <c r="ED257" s="3" t="str">
        <f t="shared" si="803"/>
        <v xml:space="preserve"> AD SOYAD 255</v>
      </c>
      <c r="EE257" s="4">
        <f t="shared" si="685"/>
        <v>20002.5</v>
      </c>
      <c r="EF257" s="4">
        <f>PARAMETRELER!$D$4</f>
        <v>150018.75</v>
      </c>
      <c r="EG257" s="4">
        <f t="shared" si="686"/>
        <v>2800.3500000000004</v>
      </c>
      <c r="EH257" s="4">
        <f t="shared" si="687"/>
        <v>200.02500000000001</v>
      </c>
      <c r="EI257" s="4">
        <f t="shared" si="688"/>
        <v>17002.125</v>
      </c>
      <c r="EJ257" s="4" cm="1">
        <f t="array" ref="EJ257">SUMPRODUCT(--(SUM(G257,AC257,AY257,BU257,CQ257,DM257,EI257)&gt;PARAMETRELER!$D$21:$D$24), (SUM(G257,AC257,AY257,BU257,CQ257,DM257,EI257)-PARAMETRELER!$D$21:$D$24), {0.15;0.05;0.07;0.08})-SUM($H$2,H257,AD257,AZ257,BV257,CR257,DN257)</f>
        <v>3001.0625000000036</v>
      </c>
      <c r="EK257" s="4">
        <f>PARAMETRELER!$D$14</f>
        <v>3001.0625000000036</v>
      </c>
      <c r="EL257" s="4">
        <f t="shared" si="689"/>
        <v>119014.875</v>
      </c>
      <c r="EM257" s="4">
        <f t="shared" si="690"/>
        <v>102012.75</v>
      </c>
      <c r="EN257" s="4">
        <f t="shared" si="691"/>
        <v>20002.5</v>
      </c>
      <c r="EO257" s="4">
        <f>PARAMETRELER!$D$6</f>
        <v>20002.5</v>
      </c>
      <c r="EP257" s="4">
        <f t="shared" si="692"/>
        <v>0</v>
      </c>
      <c r="EQ257" s="4">
        <f>IF(EE257&lt;=PARAMETRELER!$D$6,0,EP257*0.00759)</f>
        <v>0</v>
      </c>
      <c r="ER257" s="20">
        <f t="shared" si="804"/>
        <v>17002.125</v>
      </c>
      <c r="ES257" s="21">
        <f t="shared" si="805"/>
        <v>4100.5124999999998</v>
      </c>
      <c r="ET257" s="21">
        <f t="shared" si="806"/>
        <v>400.05</v>
      </c>
      <c r="EU257" s="22">
        <f t="shared" si="807"/>
        <v>24503.0625</v>
      </c>
      <c r="EV257" s="44">
        <f t="shared" si="808"/>
        <v>1000.125</v>
      </c>
      <c r="EW257" s="45">
        <f t="shared" si="809"/>
        <v>23502.9375</v>
      </c>
      <c r="EY257" s="3">
        <v>255</v>
      </c>
      <c r="EZ257" s="3" t="str">
        <f t="shared" si="810"/>
        <v xml:space="preserve"> AD SOYAD 255</v>
      </c>
      <c r="FA257" s="4">
        <f t="shared" si="693"/>
        <v>20002.5</v>
      </c>
      <c r="FB257" s="4">
        <f>PARAMETRELER!$D$4</f>
        <v>150018.75</v>
      </c>
      <c r="FC257" s="4">
        <f t="shared" si="694"/>
        <v>2800.3500000000004</v>
      </c>
      <c r="FD257" s="4">
        <f t="shared" si="695"/>
        <v>200.02500000000001</v>
      </c>
      <c r="FE257" s="4">
        <f t="shared" si="696"/>
        <v>17002.125</v>
      </c>
      <c r="FF257" s="4" cm="1">
        <f t="array" ref="FF257">SUMPRODUCT(--(SUM(G257,AC257,AY257,BU257,CQ257,DM257,EI257,FE257)&gt;PARAMETRELER!$D$21:$D$24), (SUM(G257,AC257,AY257,BU257,CQ257,DM257,EI257,FE257)-PARAMETRELER!$D$21:$D$24), {0.15;0.05;0.07;0.08})-SUM($H$2,H257,AD257,AZ257,BV257,CR257,DN257,EJ257)</f>
        <v>3400.4249999999956</v>
      </c>
      <c r="FG257" s="4">
        <f>PARAMETRELER!$D$15</f>
        <v>3400.4249999999956</v>
      </c>
      <c r="FH257" s="4">
        <f t="shared" si="697"/>
        <v>136017</v>
      </c>
      <c r="FI257" s="4">
        <f t="shared" si="698"/>
        <v>119014.875</v>
      </c>
      <c r="FJ257" s="4">
        <f t="shared" si="699"/>
        <v>20002.5</v>
      </c>
      <c r="FK257" s="4">
        <f>PARAMETRELER!$D$6</f>
        <v>20002.5</v>
      </c>
      <c r="FL257" s="4">
        <f t="shared" si="700"/>
        <v>0</v>
      </c>
      <c r="FM257" s="4">
        <f>IF(FA257&lt;=PARAMETRELER!$D$6,0,FL257*0.00759)</f>
        <v>0</v>
      </c>
      <c r="FN257" s="20">
        <f t="shared" si="811"/>
        <v>17002.125</v>
      </c>
      <c r="FO257" s="21">
        <f t="shared" si="812"/>
        <v>4100.5124999999998</v>
      </c>
      <c r="FP257" s="21">
        <f t="shared" si="813"/>
        <v>400.05</v>
      </c>
      <c r="FQ257" s="22">
        <f t="shared" si="814"/>
        <v>24503.0625</v>
      </c>
      <c r="FR257" s="44">
        <f t="shared" si="815"/>
        <v>1000.125</v>
      </c>
      <c r="FS257" s="45">
        <f t="shared" si="816"/>
        <v>23502.9375</v>
      </c>
      <c r="FU257" s="3">
        <v>255</v>
      </c>
      <c r="FV257" s="3" t="str">
        <f t="shared" si="817"/>
        <v xml:space="preserve"> AD SOYAD 255</v>
      </c>
      <c r="FW257" s="4">
        <f t="shared" si="701"/>
        <v>20002.5</v>
      </c>
      <c r="FX257" s="4">
        <f>PARAMETRELER!$D$4</f>
        <v>150018.75</v>
      </c>
      <c r="FY257" s="4">
        <f t="shared" si="702"/>
        <v>2800.3500000000004</v>
      </c>
      <c r="FZ257" s="4">
        <f t="shared" si="703"/>
        <v>200.02500000000001</v>
      </c>
      <c r="GA257" s="4">
        <f t="shared" si="704"/>
        <v>17002.125</v>
      </c>
      <c r="GB257" s="4" cm="1">
        <f t="array" ref="GB257">SUMPRODUCT(--(SUM(G257,AC257,AY257,BU257,CQ257,DM257,EI257,FE257,GA257)&gt;PARAMETRELER!$D$21:$D$24), (SUM(G257,AC257,AY257,BU257,CQ257,DM257,EI257,FE257,GA257)-PARAMETRELER!$D$21:$D$24), {0.15;0.05;0.07;0.08})-SUM($H$2,H257,AD257,AZ257,BV257,CR257,DN257,EJ257,FF257)</f>
        <v>3400.4249999999993</v>
      </c>
      <c r="GC257" s="4">
        <f>PARAMETRELER!$D$16</f>
        <v>3400.4249999999993</v>
      </c>
      <c r="GD257" s="4">
        <f t="shared" si="705"/>
        <v>153019.125</v>
      </c>
      <c r="GE257" s="4">
        <f t="shared" si="706"/>
        <v>136017</v>
      </c>
      <c r="GF257" s="4">
        <f t="shared" si="707"/>
        <v>20002.5</v>
      </c>
      <c r="GG257" s="4">
        <f>PARAMETRELER!$D$6</f>
        <v>20002.5</v>
      </c>
      <c r="GH257" s="4">
        <f t="shared" si="708"/>
        <v>0</v>
      </c>
      <c r="GI257" s="4">
        <f>IF(FW257&lt;=PARAMETRELER!$D$6,0,GH257*0.00759)</f>
        <v>0</v>
      </c>
      <c r="GJ257" s="20">
        <f t="shared" si="818"/>
        <v>17002.125</v>
      </c>
      <c r="GK257" s="21">
        <f t="shared" si="819"/>
        <v>4100.5124999999998</v>
      </c>
      <c r="GL257" s="21">
        <f t="shared" si="820"/>
        <v>400.05</v>
      </c>
      <c r="GM257" s="22">
        <f t="shared" si="821"/>
        <v>24503.0625</v>
      </c>
      <c r="GN257" s="44">
        <f t="shared" si="822"/>
        <v>1000.125</v>
      </c>
      <c r="GO257" s="45">
        <f t="shared" si="823"/>
        <v>23502.9375</v>
      </c>
      <c r="GQ257" s="3">
        <v>255</v>
      </c>
      <c r="GR257" s="3" t="str">
        <f t="shared" si="824"/>
        <v xml:space="preserve"> AD SOYAD 255</v>
      </c>
      <c r="GS257" s="4">
        <f t="shared" si="709"/>
        <v>20002.5</v>
      </c>
      <c r="GT257" s="4">
        <f>PARAMETRELER!$D$4</f>
        <v>150018.75</v>
      </c>
      <c r="GU257" s="4">
        <f t="shared" si="710"/>
        <v>2800.3500000000004</v>
      </c>
      <c r="GV257" s="4">
        <f t="shared" si="711"/>
        <v>200.02500000000001</v>
      </c>
      <c r="GW257" s="4">
        <f t="shared" si="712"/>
        <v>17002.125</v>
      </c>
      <c r="GX257" s="4" cm="1">
        <f t="array" ref="GX257">SUMPRODUCT(--(SUM(G257,AC257,AY257,BU257,CQ257,DM257,EI257,FE257,GA257,GW257)&gt;PARAMETRELER!$D$21:$D$24), (SUM(G257,AC257,AY257,BU257,CQ257,DM257,EI257,FE257,GA257,GW257)-PARAMETRELER!$D$21:$D$24), {0.15;0.05;0.07;0.08})-SUM($H$2,H257,AD257,AZ257,BV257,CR257,DN257,EJ257,FF257,GB257)</f>
        <v>3400.4250000000029</v>
      </c>
      <c r="GY257" s="4">
        <f>PARAMETRELER!$D$17</f>
        <v>3400.4250000000029</v>
      </c>
      <c r="GZ257" s="4">
        <f t="shared" si="713"/>
        <v>170021.25</v>
      </c>
      <c r="HA257" s="4">
        <f t="shared" si="714"/>
        <v>153019.125</v>
      </c>
      <c r="HB257" s="4">
        <f t="shared" si="715"/>
        <v>20002.5</v>
      </c>
      <c r="HC257" s="4">
        <f>PARAMETRELER!$D$6</f>
        <v>20002.5</v>
      </c>
      <c r="HD257" s="4">
        <f t="shared" si="716"/>
        <v>0</v>
      </c>
      <c r="HE257" s="4">
        <f>IF(GS257&lt;=PARAMETRELER!$D$6,0,HD257*0.00759)</f>
        <v>0</v>
      </c>
      <c r="HF257" s="20">
        <f t="shared" si="825"/>
        <v>17002.125</v>
      </c>
      <c r="HG257" s="21">
        <f t="shared" si="826"/>
        <v>4100.5124999999998</v>
      </c>
      <c r="HH257" s="21">
        <f t="shared" si="827"/>
        <v>400.05</v>
      </c>
      <c r="HI257" s="22">
        <f t="shared" si="828"/>
        <v>24503.0625</v>
      </c>
      <c r="HJ257" s="44">
        <f t="shared" si="829"/>
        <v>1000.125</v>
      </c>
      <c r="HK257" s="45">
        <f t="shared" si="830"/>
        <v>23502.9375</v>
      </c>
      <c r="HM257" s="3">
        <v>255</v>
      </c>
      <c r="HN257" s="3" t="str">
        <f t="shared" si="831"/>
        <v xml:space="preserve"> AD SOYAD 255</v>
      </c>
      <c r="HO257" s="4">
        <f t="shared" si="717"/>
        <v>20002.5</v>
      </c>
      <c r="HP257" s="4">
        <f>PARAMETRELER!$D$4</f>
        <v>150018.75</v>
      </c>
      <c r="HQ257" s="4">
        <f t="shared" si="718"/>
        <v>2800.3500000000004</v>
      </c>
      <c r="HR257" s="4">
        <f t="shared" si="719"/>
        <v>200.02500000000001</v>
      </c>
      <c r="HS257" s="4">
        <f t="shared" si="720"/>
        <v>17002.125</v>
      </c>
      <c r="HT257" s="4" cm="1">
        <f t="array" ref="HT257">SUMPRODUCT(--(SUM(G257,AC257,AY257,BU257,CQ257,DM257,EI257,FE257,GA257,GW257,HS257)&gt;PARAMETRELER!$D$21:$D$24), (SUM(G257,AC257,AY257,BU257,CQ257,DM257,EI257,FE257,GA257,GW257,HS257)-PARAMETRELER!$D$21:$D$24), {0.15;0.05;0.07;0.08})-SUM($H$2,H257,AD257,AZ257,BV257,CR257,DN257,EJ257,FF257,GB257,GX257)</f>
        <v>3400.4249999999993</v>
      </c>
      <c r="HU257" s="4">
        <f>PARAMETRELER!$D$18</f>
        <v>3400.4249999999993</v>
      </c>
      <c r="HV257" s="4">
        <f t="shared" si="721"/>
        <v>187023.375</v>
      </c>
      <c r="HW257" s="4">
        <f t="shared" si="722"/>
        <v>170021.25</v>
      </c>
      <c r="HX257" s="4">
        <f t="shared" si="723"/>
        <v>20002.5</v>
      </c>
      <c r="HY257" s="4">
        <f>PARAMETRELER!$D$6</f>
        <v>20002.5</v>
      </c>
      <c r="HZ257" s="4">
        <f t="shared" si="724"/>
        <v>0</v>
      </c>
      <c r="IA257" s="4">
        <f>IF(HO257&lt;=PARAMETRELER!$D$6,0,HZ257*0.00759)</f>
        <v>0</v>
      </c>
      <c r="IB257" s="20">
        <f t="shared" si="832"/>
        <v>17002.125</v>
      </c>
      <c r="IC257" s="21">
        <f t="shared" si="833"/>
        <v>4100.5124999999998</v>
      </c>
      <c r="ID257" s="21">
        <f t="shared" si="834"/>
        <v>400.05</v>
      </c>
      <c r="IE257" s="22">
        <f t="shared" si="835"/>
        <v>24503.0625</v>
      </c>
      <c r="IF257" s="44">
        <f t="shared" si="836"/>
        <v>1000.125</v>
      </c>
      <c r="IG257" s="45">
        <f t="shared" si="837"/>
        <v>23502.9375</v>
      </c>
      <c r="II257" s="3">
        <v>255</v>
      </c>
      <c r="IJ257" s="3" t="str">
        <f t="shared" si="838"/>
        <v xml:space="preserve"> AD SOYAD 255</v>
      </c>
      <c r="IK257" s="4">
        <f t="shared" si="725"/>
        <v>20002.5</v>
      </c>
      <c r="IL257" s="4">
        <f>PARAMETRELER!$D$4</f>
        <v>150018.75</v>
      </c>
      <c r="IM257" s="4">
        <f t="shared" si="726"/>
        <v>2800.3500000000004</v>
      </c>
      <c r="IN257" s="4">
        <f t="shared" si="727"/>
        <v>200.02500000000001</v>
      </c>
      <c r="IO257" s="4">
        <f t="shared" si="728"/>
        <v>17002.125</v>
      </c>
      <c r="IP257" s="4" cm="1">
        <f t="array" ref="IP257">SUMPRODUCT(--(SUM(G257,AC257,AY257,BU257,CQ257,DM257,EI257,FE257,GA257,GW257,HS257,IO257)&gt;PARAMETRELER!$D$21:$D$24), (SUM(G257,AC257,AY257,BU257,CQ257,DM257,EI257,FE257,GA257,GW257,HS257,IO257)-PARAMETRELER!$D$21:$D$24), {0.15;0.05;0.07;0.08})-SUM($H$2,H257,AD257,AZ257,BV257,CR257,DN257,EJ257,FF257,GB257,GX257,HT257)</f>
        <v>3400.4249999999993</v>
      </c>
      <c r="IQ257" s="4">
        <f>PARAMETRELER!$D$19</f>
        <v>3400.4249999999993</v>
      </c>
      <c r="IR257" s="4">
        <f t="shared" si="729"/>
        <v>204025.5</v>
      </c>
      <c r="IS257" s="4">
        <f t="shared" si="730"/>
        <v>187023.375</v>
      </c>
      <c r="IT257" s="4">
        <f t="shared" si="731"/>
        <v>20002.5</v>
      </c>
      <c r="IU257" s="4">
        <f>PARAMETRELER!$D$6</f>
        <v>20002.5</v>
      </c>
      <c r="IV257" s="4">
        <f t="shared" si="732"/>
        <v>0</v>
      </c>
      <c r="IW257" s="4">
        <f>IF(IK257&lt;=PARAMETRELER!$D$6,0,IV257*0.00759)</f>
        <v>0</v>
      </c>
      <c r="IX257" s="20">
        <f t="shared" si="839"/>
        <v>17002.125</v>
      </c>
      <c r="IY257" s="21">
        <f t="shared" si="840"/>
        <v>4100.5124999999998</v>
      </c>
      <c r="IZ257" s="21">
        <f t="shared" si="841"/>
        <v>400.05</v>
      </c>
      <c r="JA257" s="22">
        <f t="shared" si="842"/>
        <v>24503.0625</v>
      </c>
      <c r="JB257" s="44">
        <f t="shared" si="843"/>
        <v>1000.125</v>
      </c>
      <c r="JC257" s="45">
        <f t="shared" si="844"/>
        <v>23502.9375</v>
      </c>
    </row>
    <row r="258" spans="1:263" ht="15.6" x14ac:dyDescent="0.3">
      <c r="A258" s="2">
        <v>256</v>
      </c>
      <c r="B258" s="2" t="str">
        <f>'YILLIK MALİYET RAPORU'!B258</f>
        <v xml:space="preserve"> AD SOYAD 256</v>
      </c>
      <c r="C258" s="7">
        <f>'YILLIK MALİYET RAPORU'!C258</f>
        <v>20002.5</v>
      </c>
      <c r="D258" s="11">
        <f>PARAMETRELER!$D$4</f>
        <v>150018.75</v>
      </c>
      <c r="E258" s="7">
        <f t="shared" si="668"/>
        <v>2800.3500000000004</v>
      </c>
      <c r="F258" s="7">
        <f t="shared" si="669"/>
        <v>200.02500000000001</v>
      </c>
      <c r="G258" s="7">
        <f t="shared" si="670"/>
        <v>17002.125</v>
      </c>
      <c r="H258" s="7" cm="1">
        <f t="array" ref="H258">SUMPRODUCT(--(SUM(G258:G258)&gt;PARAMETRELER!$D$21:$D$24), (SUM(G258:G258)-PARAMETRELER!$D$21:$D$24), {0.15;0.05;0.07;0.08})-SUM($H$2:$H$2)</f>
        <v>2550.3187499999999</v>
      </c>
      <c r="I258" s="7">
        <f>PARAMETRELER!$D$8</f>
        <v>2550.3187499999999</v>
      </c>
      <c r="J258" s="7">
        <f t="shared" si="733"/>
        <v>17002.125</v>
      </c>
      <c r="K258" s="7">
        <v>0</v>
      </c>
      <c r="L258" s="7">
        <f t="shared" si="671"/>
        <v>20002.5</v>
      </c>
      <c r="M258" s="5">
        <f>PARAMETRELER!$D$6</f>
        <v>20002.5</v>
      </c>
      <c r="N258" s="7">
        <f t="shared" si="679"/>
        <v>0</v>
      </c>
      <c r="O258" s="7">
        <f>IF(C258&lt;=PARAMETRELER!$D$6,0,N258*0.00759)</f>
        <v>0</v>
      </c>
      <c r="P258" s="20">
        <f t="shared" si="672"/>
        <v>17002.125</v>
      </c>
      <c r="Q258" s="21">
        <f t="shared" si="673"/>
        <v>4100.5124999999998</v>
      </c>
      <c r="R258" s="21">
        <f t="shared" si="674"/>
        <v>400.05</v>
      </c>
      <c r="S258" s="20">
        <f t="shared" si="675"/>
        <v>24503.0625</v>
      </c>
      <c r="T258" s="44">
        <f t="shared" si="676"/>
        <v>1000.125</v>
      </c>
      <c r="U258" s="45">
        <f t="shared" si="734"/>
        <v>23502.9375</v>
      </c>
      <c r="W258" s="2">
        <v>256</v>
      </c>
      <c r="X258" s="2" t="str">
        <f t="shared" si="677"/>
        <v xml:space="preserve"> AD SOYAD 256</v>
      </c>
      <c r="Y258" s="7">
        <f t="shared" si="678"/>
        <v>20002.5</v>
      </c>
      <c r="Z258" s="11">
        <f>PARAMETRELER!$D$4</f>
        <v>150018.75</v>
      </c>
      <c r="AA258" s="7">
        <f t="shared" si="735"/>
        <v>2800.3500000000004</v>
      </c>
      <c r="AB258" s="7">
        <f t="shared" si="736"/>
        <v>200.02500000000001</v>
      </c>
      <c r="AC258" s="7">
        <f t="shared" si="737"/>
        <v>17002.125</v>
      </c>
      <c r="AD258" s="7" cm="1">
        <f t="array" ref="AD258">SUMPRODUCT(--(SUM(G258,AC258)&gt;PARAMETRELER!$D$21:$D$24), (SUM(G258,AC258)-PARAMETRELER!$D$21:$D$24), {0.15;0.05;0.07;0.08})-SUM($H$2,H258)</f>
        <v>2550.3187499999999</v>
      </c>
      <c r="AE258" s="7">
        <f>PARAMETRELER!$D$9</f>
        <v>2550.3187499999999</v>
      </c>
      <c r="AF258" s="7">
        <f t="shared" si="738"/>
        <v>34004.25</v>
      </c>
      <c r="AG258" s="7">
        <f t="shared" si="739"/>
        <v>17002.125</v>
      </c>
      <c r="AH258" s="7">
        <f t="shared" si="740"/>
        <v>20002.5</v>
      </c>
      <c r="AI258" s="5">
        <f>PARAMETRELER!$D$6</f>
        <v>20002.5</v>
      </c>
      <c r="AJ258" s="7">
        <f t="shared" si="680"/>
        <v>0</v>
      </c>
      <c r="AK258" s="7">
        <f>IF(Y258&lt;=PARAMETRELER!$D$6,0,AJ258*0.00759)</f>
        <v>0</v>
      </c>
      <c r="AL258" s="20">
        <f t="shared" si="741"/>
        <v>17002.125</v>
      </c>
      <c r="AM258" s="21">
        <f t="shared" si="742"/>
        <v>4100.5124999999998</v>
      </c>
      <c r="AN258" s="21">
        <f t="shared" si="743"/>
        <v>400.05</v>
      </c>
      <c r="AO258" s="20">
        <f t="shared" si="744"/>
        <v>24503.0625</v>
      </c>
      <c r="AP258" s="44">
        <f t="shared" si="745"/>
        <v>1000.125</v>
      </c>
      <c r="AQ258" s="45">
        <f t="shared" si="746"/>
        <v>23502.9375</v>
      </c>
      <c r="AS258" s="2">
        <v>256</v>
      </c>
      <c r="AT258" s="2" t="str">
        <f t="shared" si="747"/>
        <v xml:space="preserve"> AD SOYAD 256</v>
      </c>
      <c r="AU258" s="7">
        <f t="shared" si="748"/>
        <v>20002.5</v>
      </c>
      <c r="AV258" s="11">
        <f>PARAMETRELER!$D$4</f>
        <v>150018.75</v>
      </c>
      <c r="AW258" s="7">
        <f t="shared" si="749"/>
        <v>2800.3500000000004</v>
      </c>
      <c r="AX258" s="7">
        <f t="shared" si="750"/>
        <v>200.02500000000001</v>
      </c>
      <c r="AY258" s="7">
        <f t="shared" si="751"/>
        <v>17002.125</v>
      </c>
      <c r="AZ258" s="7" cm="1">
        <f t="array" ref="AZ258">SUMPRODUCT(--(SUM(G258,AC258,AY258)&gt;PARAMETRELER!$D$21:$D$24), (SUM(G258,AC258,AY258)-PARAMETRELER!$D$21:$D$24), {0.15;0.05;0.07;0.08})-SUM($H$2,H258,AD258)</f>
        <v>2550.3187499999995</v>
      </c>
      <c r="BA258" s="7">
        <f>PARAMETRELER!$D$10</f>
        <v>2550.3187499999995</v>
      </c>
      <c r="BB258" s="7">
        <f t="shared" si="752"/>
        <v>51006.375</v>
      </c>
      <c r="BC258" s="7">
        <f t="shared" si="753"/>
        <v>34004.25</v>
      </c>
      <c r="BD258" s="7">
        <f t="shared" si="754"/>
        <v>20002.5</v>
      </c>
      <c r="BE258" s="5">
        <f>PARAMETRELER!$D$6</f>
        <v>20002.5</v>
      </c>
      <c r="BF258" s="7">
        <f t="shared" si="681"/>
        <v>0</v>
      </c>
      <c r="BG258" s="7">
        <f>IF(AU258&lt;=PARAMETRELER!$D$6,0,BF258*0.00759)</f>
        <v>0</v>
      </c>
      <c r="BH258" s="20">
        <f t="shared" si="755"/>
        <v>17002.125</v>
      </c>
      <c r="BI258" s="21">
        <f t="shared" si="756"/>
        <v>4100.5124999999998</v>
      </c>
      <c r="BJ258" s="21">
        <f t="shared" si="757"/>
        <v>400.05</v>
      </c>
      <c r="BK258" s="20">
        <f t="shared" si="758"/>
        <v>24503.0625</v>
      </c>
      <c r="BL258" s="44">
        <f t="shared" si="759"/>
        <v>1000.125</v>
      </c>
      <c r="BM258" s="45">
        <f t="shared" si="760"/>
        <v>23502.9375</v>
      </c>
      <c r="BO258" s="2">
        <v>256</v>
      </c>
      <c r="BP258" s="2" t="str">
        <f t="shared" si="761"/>
        <v xml:space="preserve"> AD SOYAD 256</v>
      </c>
      <c r="BQ258" s="7">
        <f t="shared" si="762"/>
        <v>20002.5</v>
      </c>
      <c r="BR258" s="11">
        <f>PARAMETRELER!$D$4</f>
        <v>150018.75</v>
      </c>
      <c r="BS258" s="7">
        <f t="shared" si="763"/>
        <v>2800.3500000000004</v>
      </c>
      <c r="BT258" s="7">
        <f t="shared" si="764"/>
        <v>200.02500000000001</v>
      </c>
      <c r="BU258" s="7">
        <f t="shared" si="765"/>
        <v>17002.125</v>
      </c>
      <c r="BV258" s="7" cm="1">
        <f t="array" ref="BV258">SUMPRODUCT(--(SUM(G258,AC258,AY258,BU258)&gt;PARAMETRELER!$D$21:$D$24), (SUM(G258,AC258,AY258,BU258)-PARAMETRELER!$D$21:$D$24), {0.15;0.05;0.07;0.08})-SUM($H$2,H258,AD258,AZ258)</f>
        <v>2550.3187500000004</v>
      </c>
      <c r="BW258" s="7">
        <f>PARAMETRELER!$D$11</f>
        <v>2550.3187500000004</v>
      </c>
      <c r="BX258" s="7">
        <f t="shared" si="766"/>
        <v>68008.5</v>
      </c>
      <c r="BY258" s="7">
        <f t="shared" si="767"/>
        <v>51006.375</v>
      </c>
      <c r="BZ258" s="7">
        <f t="shared" si="768"/>
        <v>20002.5</v>
      </c>
      <c r="CA258" s="5">
        <f>PARAMETRELER!$D$6</f>
        <v>20002.5</v>
      </c>
      <c r="CB258" s="7">
        <f t="shared" si="682"/>
        <v>0</v>
      </c>
      <c r="CC258" s="7">
        <f>IF(BQ258&lt;=PARAMETRELER!$D$6,0,CB258*0.00759)</f>
        <v>0</v>
      </c>
      <c r="CD258" s="20">
        <f t="shared" si="769"/>
        <v>17002.125</v>
      </c>
      <c r="CE258" s="21">
        <f t="shared" si="770"/>
        <v>4100.5124999999998</v>
      </c>
      <c r="CF258" s="21">
        <f t="shared" si="771"/>
        <v>400.05</v>
      </c>
      <c r="CG258" s="20">
        <f t="shared" si="772"/>
        <v>24503.0625</v>
      </c>
      <c r="CH258" s="44">
        <f t="shared" si="773"/>
        <v>1000.125</v>
      </c>
      <c r="CI258" s="45">
        <f t="shared" si="774"/>
        <v>23502.9375</v>
      </c>
      <c r="CK258" s="2">
        <v>256</v>
      </c>
      <c r="CL258" s="2" t="str">
        <f t="shared" si="775"/>
        <v xml:space="preserve"> AD SOYAD 256</v>
      </c>
      <c r="CM258" s="7">
        <f t="shared" si="776"/>
        <v>20002.5</v>
      </c>
      <c r="CN258" s="11">
        <f>PARAMETRELER!$D$4</f>
        <v>150018.75</v>
      </c>
      <c r="CO258" s="7">
        <f t="shared" si="777"/>
        <v>2800.3500000000004</v>
      </c>
      <c r="CP258" s="7">
        <f t="shared" si="778"/>
        <v>200.02500000000001</v>
      </c>
      <c r="CQ258" s="7">
        <f t="shared" si="779"/>
        <v>17002.125</v>
      </c>
      <c r="CR258" s="7" cm="1">
        <f t="array" ref="CR258">SUMPRODUCT(--(SUM(G258,AC258,AY258,BU258,CQ258)&gt;PARAMETRELER!$D$21:$D$24), (SUM(G258,AC258,AY258,BU258,CQ258)-PARAMETRELER!$D$21:$D$24), {0.15;0.05;0.07;0.08})-SUM($H$2,H258,AD258,AZ258,BV258)</f>
        <v>2550.3187500000004</v>
      </c>
      <c r="CS258" s="7">
        <f>PARAMETRELER!$D$12</f>
        <v>2550.3187500000004</v>
      </c>
      <c r="CT258" s="7">
        <f t="shared" si="780"/>
        <v>85010.625</v>
      </c>
      <c r="CU258" s="7">
        <f t="shared" si="781"/>
        <v>68008.5</v>
      </c>
      <c r="CV258" s="7">
        <f t="shared" si="782"/>
        <v>20002.5</v>
      </c>
      <c r="CW258" s="5">
        <f>PARAMETRELER!$D$6</f>
        <v>20002.5</v>
      </c>
      <c r="CX258" s="7">
        <f t="shared" si="683"/>
        <v>0</v>
      </c>
      <c r="CY258" s="7">
        <f>IF(CM258&lt;=PARAMETRELER!$D$6,0,CX258*0.00759)</f>
        <v>0</v>
      </c>
      <c r="CZ258" s="20">
        <f t="shared" si="783"/>
        <v>17002.125</v>
      </c>
      <c r="DA258" s="21">
        <f t="shared" si="784"/>
        <v>4100.5124999999998</v>
      </c>
      <c r="DB258" s="21">
        <f t="shared" si="785"/>
        <v>400.05</v>
      </c>
      <c r="DC258" s="20">
        <f t="shared" si="786"/>
        <v>24503.0625</v>
      </c>
      <c r="DD258" s="44">
        <f t="shared" si="787"/>
        <v>1000.125</v>
      </c>
      <c r="DE258" s="45">
        <f t="shared" si="788"/>
        <v>23502.9375</v>
      </c>
      <c r="DG258" s="2">
        <v>256</v>
      </c>
      <c r="DH258" s="2" t="str">
        <f t="shared" si="789"/>
        <v xml:space="preserve"> AD SOYAD 256</v>
      </c>
      <c r="DI258" s="7">
        <f t="shared" si="790"/>
        <v>20002.5</v>
      </c>
      <c r="DJ258" s="11">
        <f>PARAMETRELER!$D$4</f>
        <v>150018.75</v>
      </c>
      <c r="DK258" s="7">
        <f t="shared" si="791"/>
        <v>2800.3500000000004</v>
      </c>
      <c r="DL258" s="7">
        <f t="shared" si="792"/>
        <v>200.02500000000001</v>
      </c>
      <c r="DM258" s="7">
        <f t="shared" si="793"/>
        <v>17002.125</v>
      </c>
      <c r="DN258" s="7" cm="1">
        <f t="array" ref="DN258">SUMPRODUCT(--(SUM(G258,AC258,AY258,BU258,CQ258,DM258)&gt;PARAMETRELER!$D$21:$D$24), (SUM(G258,AC258,AY258,BU258,CQ258,DM258)-PARAMETRELER!$D$21:$D$24), {0.15;0.05;0.07;0.08})-SUM($H$2,H258,AD258,AZ258,BV258,CR258)</f>
        <v>2550.3187499999985</v>
      </c>
      <c r="DO258" s="7">
        <f>PARAMETRELER!$D$13</f>
        <v>2550.3187499999985</v>
      </c>
      <c r="DP258" s="7">
        <f t="shared" si="794"/>
        <v>102012.75</v>
      </c>
      <c r="DQ258" s="7">
        <f t="shared" si="795"/>
        <v>85010.625</v>
      </c>
      <c r="DR258" s="7">
        <f t="shared" si="796"/>
        <v>20002.5</v>
      </c>
      <c r="DS258" s="5">
        <f>PARAMETRELER!$D$6</f>
        <v>20002.5</v>
      </c>
      <c r="DT258" s="7">
        <f t="shared" si="684"/>
        <v>0</v>
      </c>
      <c r="DU258" s="7">
        <f>IF(DI258&lt;=PARAMETRELER!$D$6,0,DT258*0.00759)</f>
        <v>0</v>
      </c>
      <c r="DV258" s="20">
        <f t="shared" si="797"/>
        <v>17002.125</v>
      </c>
      <c r="DW258" s="21">
        <f t="shared" si="798"/>
        <v>4100.5124999999998</v>
      </c>
      <c r="DX258" s="21">
        <f t="shared" si="799"/>
        <v>400.05</v>
      </c>
      <c r="DY258" s="20">
        <f t="shared" si="800"/>
        <v>24503.0625</v>
      </c>
      <c r="DZ258" s="44">
        <f t="shared" si="801"/>
        <v>1000.125</v>
      </c>
      <c r="EA258" s="45">
        <f t="shared" si="802"/>
        <v>23502.9375</v>
      </c>
      <c r="EC258" s="2">
        <v>256</v>
      </c>
      <c r="ED258" s="2" t="str">
        <f t="shared" si="803"/>
        <v xml:space="preserve"> AD SOYAD 256</v>
      </c>
      <c r="EE258" s="7">
        <f t="shared" si="685"/>
        <v>20002.5</v>
      </c>
      <c r="EF258" s="11">
        <f>PARAMETRELER!$D$4</f>
        <v>150018.75</v>
      </c>
      <c r="EG258" s="7">
        <f t="shared" si="686"/>
        <v>2800.3500000000004</v>
      </c>
      <c r="EH258" s="7">
        <f t="shared" si="687"/>
        <v>200.02500000000001</v>
      </c>
      <c r="EI258" s="7">
        <f t="shared" si="688"/>
        <v>17002.125</v>
      </c>
      <c r="EJ258" s="7" cm="1">
        <f t="array" ref="EJ258">SUMPRODUCT(--(SUM(G258,AC258,AY258,BU258,CQ258,DM258,EI258)&gt;PARAMETRELER!$D$21:$D$24), (SUM(G258,AC258,AY258,BU258,CQ258,DM258,EI258)-PARAMETRELER!$D$21:$D$24), {0.15;0.05;0.07;0.08})-SUM($H$2,H258,AD258,AZ258,BV258,CR258,DN258)</f>
        <v>3001.0625000000036</v>
      </c>
      <c r="EK258" s="7">
        <f>PARAMETRELER!$D$14</f>
        <v>3001.0625000000036</v>
      </c>
      <c r="EL258" s="7">
        <f t="shared" si="689"/>
        <v>119014.875</v>
      </c>
      <c r="EM258" s="7">
        <f t="shared" si="690"/>
        <v>102012.75</v>
      </c>
      <c r="EN258" s="7">
        <f t="shared" si="691"/>
        <v>20002.5</v>
      </c>
      <c r="EO258" s="5">
        <f>PARAMETRELER!$D$6</f>
        <v>20002.5</v>
      </c>
      <c r="EP258" s="7">
        <f t="shared" si="692"/>
        <v>0</v>
      </c>
      <c r="EQ258" s="7">
        <f>IF(EE258&lt;=PARAMETRELER!$D$6,0,EP258*0.00759)</f>
        <v>0</v>
      </c>
      <c r="ER258" s="20">
        <f t="shared" si="804"/>
        <v>17002.125</v>
      </c>
      <c r="ES258" s="21">
        <f t="shared" si="805"/>
        <v>4100.5124999999998</v>
      </c>
      <c r="ET258" s="21">
        <f t="shared" si="806"/>
        <v>400.05</v>
      </c>
      <c r="EU258" s="20">
        <f t="shared" si="807"/>
        <v>24503.0625</v>
      </c>
      <c r="EV258" s="44">
        <f t="shared" si="808"/>
        <v>1000.125</v>
      </c>
      <c r="EW258" s="45">
        <f t="shared" si="809"/>
        <v>23502.9375</v>
      </c>
      <c r="EY258" s="2">
        <v>256</v>
      </c>
      <c r="EZ258" s="2" t="str">
        <f t="shared" si="810"/>
        <v xml:space="preserve"> AD SOYAD 256</v>
      </c>
      <c r="FA258" s="7">
        <f t="shared" si="693"/>
        <v>20002.5</v>
      </c>
      <c r="FB258" s="11">
        <f>PARAMETRELER!$D$4</f>
        <v>150018.75</v>
      </c>
      <c r="FC258" s="7">
        <f t="shared" si="694"/>
        <v>2800.3500000000004</v>
      </c>
      <c r="FD258" s="7">
        <f t="shared" si="695"/>
        <v>200.02500000000001</v>
      </c>
      <c r="FE258" s="7">
        <f t="shared" si="696"/>
        <v>17002.125</v>
      </c>
      <c r="FF258" s="7" cm="1">
        <f t="array" ref="FF258">SUMPRODUCT(--(SUM(G258,AC258,AY258,BU258,CQ258,DM258,EI258,FE258)&gt;PARAMETRELER!$D$21:$D$24), (SUM(G258,AC258,AY258,BU258,CQ258,DM258,EI258,FE258)-PARAMETRELER!$D$21:$D$24), {0.15;0.05;0.07;0.08})-SUM($H$2,H258,AD258,AZ258,BV258,CR258,DN258,EJ258)</f>
        <v>3400.4249999999956</v>
      </c>
      <c r="FG258" s="7">
        <f>PARAMETRELER!$D$15</f>
        <v>3400.4249999999956</v>
      </c>
      <c r="FH258" s="7">
        <f t="shared" si="697"/>
        <v>136017</v>
      </c>
      <c r="FI258" s="7">
        <f t="shared" si="698"/>
        <v>119014.875</v>
      </c>
      <c r="FJ258" s="7">
        <f t="shared" si="699"/>
        <v>20002.5</v>
      </c>
      <c r="FK258" s="5">
        <f>PARAMETRELER!$D$6</f>
        <v>20002.5</v>
      </c>
      <c r="FL258" s="7">
        <f t="shared" si="700"/>
        <v>0</v>
      </c>
      <c r="FM258" s="7">
        <f>IF(FA258&lt;=PARAMETRELER!$D$6,0,FL258*0.00759)</f>
        <v>0</v>
      </c>
      <c r="FN258" s="20">
        <f t="shared" si="811"/>
        <v>17002.125</v>
      </c>
      <c r="FO258" s="21">
        <f t="shared" si="812"/>
        <v>4100.5124999999998</v>
      </c>
      <c r="FP258" s="21">
        <f t="shared" si="813"/>
        <v>400.05</v>
      </c>
      <c r="FQ258" s="20">
        <f t="shared" si="814"/>
        <v>24503.0625</v>
      </c>
      <c r="FR258" s="44">
        <f t="shared" si="815"/>
        <v>1000.125</v>
      </c>
      <c r="FS258" s="45">
        <f t="shared" si="816"/>
        <v>23502.9375</v>
      </c>
      <c r="FU258" s="2">
        <v>256</v>
      </c>
      <c r="FV258" s="2" t="str">
        <f t="shared" si="817"/>
        <v xml:space="preserve"> AD SOYAD 256</v>
      </c>
      <c r="FW258" s="7">
        <f t="shared" si="701"/>
        <v>20002.5</v>
      </c>
      <c r="FX258" s="11">
        <f>PARAMETRELER!$D$4</f>
        <v>150018.75</v>
      </c>
      <c r="FY258" s="7">
        <f t="shared" si="702"/>
        <v>2800.3500000000004</v>
      </c>
      <c r="FZ258" s="7">
        <f t="shared" si="703"/>
        <v>200.02500000000001</v>
      </c>
      <c r="GA258" s="7">
        <f t="shared" si="704"/>
        <v>17002.125</v>
      </c>
      <c r="GB258" s="7" cm="1">
        <f t="array" ref="GB258">SUMPRODUCT(--(SUM(G258,AC258,AY258,BU258,CQ258,DM258,EI258,FE258,GA258)&gt;PARAMETRELER!$D$21:$D$24), (SUM(G258,AC258,AY258,BU258,CQ258,DM258,EI258,FE258,GA258)-PARAMETRELER!$D$21:$D$24), {0.15;0.05;0.07;0.08})-SUM($H$2,H258,AD258,AZ258,BV258,CR258,DN258,EJ258,FF258)</f>
        <v>3400.4249999999993</v>
      </c>
      <c r="GC258" s="7">
        <f>PARAMETRELER!$D$16</f>
        <v>3400.4249999999993</v>
      </c>
      <c r="GD258" s="7">
        <f t="shared" si="705"/>
        <v>153019.125</v>
      </c>
      <c r="GE258" s="7">
        <f t="shared" si="706"/>
        <v>136017</v>
      </c>
      <c r="GF258" s="7">
        <f t="shared" si="707"/>
        <v>20002.5</v>
      </c>
      <c r="GG258" s="5">
        <f>PARAMETRELER!$D$6</f>
        <v>20002.5</v>
      </c>
      <c r="GH258" s="7">
        <f t="shared" si="708"/>
        <v>0</v>
      </c>
      <c r="GI258" s="7">
        <f>IF(FW258&lt;=PARAMETRELER!$D$6,0,GH258*0.00759)</f>
        <v>0</v>
      </c>
      <c r="GJ258" s="20">
        <f t="shared" si="818"/>
        <v>17002.125</v>
      </c>
      <c r="GK258" s="21">
        <f t="shared" si="819"/>
        <v>4100.5124999999998</v>
      </c>
      <c r="GL258" s="21">
        <f t="shared" si="820"/>
        <v>400.05</v>
      </c>
      <c r="GM258" s="20">
        <f t="shared" si="821"/>
        <v>24503.0625</v>
      </c>
      <c r="GN258" s="44">
        <f t="shared" si="822"/>
        <v>1000.125</v>
      </c>
      <c r="GO258" s="45">
        <f t="shared" si="823"/>
        <v>23502.9375</v>
      </c>
      <c r="GQ258" s="2">
        <v>256</v>
      </c>
      <c r="GR258" s="2" t="str">
        <f t="shared" si="824"/>
        <v xml:space="preserve"> AD SOYAD 256</v>
      </c>
      <c r="GS258" s="7">
        <f t="shared" si="709"/>
        <v>20002.5</v>
      </c>
      <c r="GT258" s="11">
        <f>PARAMETRELER!$D$4</f>
        <v>150018.75</v>
      </c>
      <c r="GU258" s="7">
        <f t="shared" si="710"/>
        <v>2800.3500000000004</v>
      </c>
      <c r="GV258" s="7">
        <f t="shared" si="711"/>
        <v>200.02500000000001</v>
      </c>
      <c r="GW258" s="7">
        <f t="shared" si="712"/>
        <v>17002.125</v>
      </c>
      <c r="GX258" s="7" cm="1">
        <f t="array" ref="GX258">SUMPRODUCT(--(SUM(G258,AC258,AY258,BU258,CQ258,DM258,EI258,FE258,GA258,GW258)&gt;PARAMETRELER!$D$21:$D$24), (SUM(G258,AC258,AY258,BU258,CQ258,DM258,EI258,FE258,GA258,GW258)-PARAMETRELER!$D$21:$D$24), {0.15;0.05;0.07;0.08})-SUM($H$2,H258,AD258,AZ258,BV258,CR258,DN258,EJ258,FF258,GB258)</f>
        <v>3400.4250000000029</v>
      </c>
      <c r="GY258" s="7">
        <f>PARAMETRELER!$D$17</f>
        <v>3400.4250000000029</v>
      </c>
      <c r="GZ258" s="7">
        <f t="shared" si="713"/>
        <v>170021.25</v>
      </c>
      <c r="HA258" s="7">
        <f t="shared" si="714"/>
        <v>153019.125</v>
      </c>
      <c r="HB258" s="7">
        <f t="shared" si="715"/>
        <v>20002.5</v>
      </c>
      <c r="HC258" s="5">
        <f>PARAMETRELER!$D$6</f>
        <v>20002.5</v>
      </c>
      <c r="HD258" s="7">
        <f t="shared" si="716"/>
        <v>0</v>
      </c>
      <c r="HE258" s="7">
        <f>IF(GS258&lt;=PARAMETRELER!$D$6,0,HD258*0.00759)</f>
        <v>0</v>
      </c>
      <c r="HF258" s="20">
        <f t="shared" si="825"/>
        <v>17002.125</v>
      </c>
      <c r="HG258" s="21">
        <f t="shared" si="826"/>
        <v>4100.5124999999998</v>
      </c>
      <c r="HH258" s="21">
        <f t="shared" si="827"/>
        <v>400.05</v>
      </c>
      <c r="HI258" s="20">
        <f t="shared" si="828"/>
        <v>24503.0625</v>
      </c>
      <c r="HJ258" s="44">
        <f t="shared" si="829"/>
        <v>1000.125</v>
      </c>
      <c r="HK258" s="45">
        <f t="shared" si="830"/>
        <v>23502.9375</v>
      </c>
      <c r="HM258" s="2">
        <v>256</v>
      </c>
      <c r="HN258" s="2" t="str">
        <f t="shared" si="831"/>
        <v xml:space="preserve"> AD SOYAD 256</v>
      </c>
      <c r="HO258" s="7">
        <f t="shared" si="717"/>
        <v>20002.5</v>
      </c>
      <c r="HP258" s="11">
        <f>PARAMETRELER!$D$4</f>
        <v>150018.75</v>
      </c>
      <c r="HQ258" s="7">
        <f t="shared" si="718"/>
        <v>2800.3500000000004</v>
      </c>
      <c r="HR258" s="7">
        <f t="shared" si="719"/>
        <v>200.02500000000001</v>
      </c>
      <c r="HS258" s="7">
        <f t="shared" si="720"/>
        <v>17002.125</v>
      </c>
      <c r="HT258" s="7" cm="1">
        <f t="array" ref="HT258">SUMPRODUCT(--(SUM(G258,AC258,AY258,BU258,CQ258,DM258,EI258,FE258,GA258,GW258,HS258)&gt;PARAMETRELER!$D$21:$D$24), (SUM(G258,AC258,AY258,BU258,CQ258,DM258,EI258,FE258,GA258,GW258,HS258)-PARAMETRELER!$D$21:$D$24), {0.15;0.05;0.07;0.08})-SUM($H$2,H258,AD258,AZ258,BV258,CR258,DN258,EJ258,FF258,GB258,GX258)</f>
        <v>3400.4249999999993</v>
      </c>
      <c r="HU258" s="7">
        <f>PARAMETRELER!$D$18</f>
        <v>3400.4249999999993</v>
      </c>
      <c r="HV258" s="7">
        <f t="shared" si="721"/>
        <v>187023.375</v>
      </c>
      <c r="HW258" s="7">
        <f t="shared" si="722"/>
        <v>170021.25</v>
      </c>
      <c r="HX258" s="7">
        <f t="shared" si="723"/>
        <v>20002.5</v>
      </c>
      <c r="HY258" s="5">
        <f>PARAMETRELER!$D$6</f>
        <v>20002.5</v>
      </c>
      <c r="HZ258" s="7">
        <f t="shared" si="724"/>
        <v>0</v>
      </c>
      <c r="IA258" s="7">
        <f>IF(HO258&lt;=PARAMETRELER!$D$6,0,HZ258*0.00759)</f>
        <v>0</v>
      </c>
      <c r="IB258" s="20">
        <f t="shared" si="832"/>
        <v>17002.125</v>
      </c>
      <c r="IC258" s="21">
        <f t="shared" si="833"/>
        <v>4100.5124999999998</v>
      </c>
      <c r="ID258" s="21">
        <f t="shared" si="834"/>
        <v>400.05</v>
      </c>
      <c r="IE258" s="20">
        <f t="shared" si="835"/>
        <v>24503.0625</v>
      </c>
      <c r="IF258" s="44">
        <f t="shared" si="836"/>
        <v>1000.125</v>
      </c>
      <c r="IG258" s="45">
        <f t="shared" si="837"/>
        <v>23502.9375</v>
      </c>
      <c r="II258" s="2">
        <v>256</v>
      </c>
      <c r="IJ258" s="2" t="str">
        <f t="shared" si="838"/>
        <v xml:space="preserve"> AD SOYAD 256</v>
      </c>
      <c r="IK258" s="7">
        <f t="shared" si="725"/>
        <v>20002.5</v>
      </c>
      <c r="IL258" s="11">
        <f>PARAMETRELER!$D$4</f>
        <v>150018.75</v>
      </c>
      <c r="IM258" s="7">
        <f t="shared" si="726"/>
        <v>2800.3500000000004</v>
      </c>
      <c r="IN258" s="7">
        <f t="shared" si="727"/>
        <v>200.02500000000001</v>
      </c>
      <c r="IO258" s="7">
        <f t="shared" si="728"/>
        <v>17002.125</v>
      </c>
      <c r="IP258" s="7" cm="1">
        <f t="array" ref="IP258">SUMPRODUCT(--(SUM(G258,AC258,AY258,BU258,CQ258,DM258,EI258,FE258,GA258,GW258,HS258,IO258)&gt;PARAMETRELER!$D$21:$D$24), (SUM(G258,AC258,AY258,BU258,CQ258,DM258,EI258,FE258,GA258,GW258,HS258,IO258)-PARAMETRELER!$D$21:$D$24), {0.15;0.05;0.07;0.08})-SUM($H$2,H258,AD258,AZ258,BV258,CR258,DN258,EJ258,FF258,GB258,GX258,HT258)</f>
        <v>3400.4249999999993</v>
      </c>
      <c r="IQ258" s="7">
        <f>PARAMETRELER!$D$19</f>
        <v>3400.4249999999993</v>
      </c>
      <c r="IR258" s="7">
        <f t="shared" si="729"/>
        <v>204025.5</v>
      </c>
      <c r="IS258" s="7">
        <f t="shared" si="730"/>
        <v>187023.375</v>
      </c>
      <c r="IT258" s="7">
        <f t="shared" si="731"/>
        <v>20002.5</v>
      </c>
      <c r="IU258" s="5">
        <f>PARAMETRELER!$D$6</f>
        <v>20002.5</v>
      </c>
      <c r="IV258" s="7">
        <f t="shared" si="732"/>
        <v>0</v>
      </c>
      <c r="IW258" s="7">
        <f>IF(IK258&lt;=PARAMETRELER!$D$6,0,IV258*0.00759)</f>
        <v>0</v>
      </c>
      <c r="IX258" s="20">
        <f t="shared" si="839"/>
        <v>17002.125</v>
      </c>
      <c r="IY258" s="21">
        <f t="shared" si="840"/>
        <v>4100.5124999999998</v>
      </c>
      <c r="IZ258" s="21">
        <f t="shared" si="841"/>
        <v>400.05</v>
      </c>
      <c r="JA258" s="20">
        <f t="shared" si="842"/>
        <v>24503.0625</v>
      </c>
      <c r="JB258" s="44">
        <f t="shared" si="843"/>
        <v>1000.125</v>
      </c>
      <c r="JC258" s="45">
        <f t="shared" si="844"/>
        <v>23502.9375</v>
      </c>
    </row>
    <row r="259" spans="1:263" ht="15.6" x14ac:dyDescent="0.3">
      <c r="A259" s="3">
        <v>257</v>
      </c>
      <c r="B259" s="3" t="str">
        <f>'YILLIK MALİYET RAPORU'!B259</f>
        <v xml:space="preserve"> AD SOYAD 257</v>
      </c>
      <c r="C259" s="4">
        <f>'YILLIK MALİYET RAPORU'!C259</f>
        <v>20002.5</v>
      </c>
      <c r="D259" s="4">
        <f>PARAMETRELER!$D$4</f>
        <v>150018.75</v>
      </c>
      <c r="E259" s="4">
        <f t="shared" ref="E259:E302" si="845">IF(C259&lt;D259,C259,D259)*0.14</f>
        <v>2800.3500000000004</v>
      </c>
      <c r="F259" s="4">
        <f t="shared" ref="F259:F302" si="846">IF(C259&lt;D259,C259,D259)*0.01</f>
        <v>200.02500000000001</v>
      </c>
      <c r="G259" s="4">
        <f t="shared" ref="G259:G302" si="847">C259-E259-F259</f>
        <v>17002.125</v>
      </c>
      <c r="H259" s="4" cm="1">
        <f t="array" ref="H259">SUMPRODUCT(--(SUM(G259:G259)&gt;PARAMETRELER!$D$21:$D$24), (SUM(G259:G259)-PARAMETRELER!$D$21:$D$24), {0.15;0.05;0.07;0.08})-SUM($H$2:$H$2)</f>
        <v>2550.3187499999999</v>
      </c>
      <c r="I259" s="4">
        <f>PARAMETRELER!$D$8</f>
        <v>2550.3187499999999</v>
      </c>
      <c r="J259" s="4">
        <f t="shared" si="733"/>
        <v>17002.125</v>
      </c>
      <c r="K259" s="4">
        <v>0</v>
      </c>
      <c r="L259" s="4">
        <f t="shared" ref="L259:L302" si="848">C259</f>
        <v>20002.5</v>
      </c>
      <c r="M259" s="4">
        <f>PARAMETRELER!$D$6</f>
        <v>20002.5</v>
      </c>
      <c r="N259" s="4">
        <f t="shared" si="679"/>
        <v>0</v>
      </c>
      <c r="O259" s="4">
        <f>IF(C259&lt;=PARAMETRELER!$D$6,0,N259*0.00759)</f>
        <v>0</v>
      </c>
      <c r="P259" s="20">
        <f t="shared" ref="P259:P302" si="849">C259-E259-F259-H259-O259+I259</f>
        <v>17002.125</v>
      </c>
      <c r="Q259" s="21">
        <f t="shared" ref="Q259:Q302" si="850">IF(C259&lt;D259,C259,D259)*0.205</f>
        <v>4100.5124999999998</v>
      </c>
      <c r="R259" s="21">
        <f t="shared" ref="R259:R302" si="851">IF(C259&lt;D259,C259,D259)*0.02</f>
        <v>400.05</v>
      </c>
      <c r="S259" s="22">
        <f t="shared" ref="S259:S302" si="852">C259+Q259+R259</f>
        <v>24503.0625</v>
      </c>
      <c r="T259" s="44">
        <f t="shared" ref="T259:T302" si="853">IF(B259&lt;C259,B259,C259)*0.05</f>
        <v>1000.125</v>
      </c>
      <c r="U259" s="45">
        <f t="shared" si="734"/>
        <v>23502.9375</v>
      </c>
      <c r="W259" s="3">
        <v>257</v>
      </c>
      <c r="X259" s="3" t="str">
        <f t="shared" ref="X259:X302" si="854">B259</f>
        <v xml:space="preserve"> AD SOYAD 257</v>
      </c>
      <c r="Y259" s="4">
        <f t="shared" ref="Y259:Y302" si="855">C259</f>
        <v>20002.5</v>
      </c>
      <c r="Z259" s="4">
        <f>PARAMETRELER!$D$4</f>
        <v>150018.75</v>
      </c>
      <c r="AA259" s="4">
        <f t="shared" si="735"/>
        <v>2800.3500000000004</v>
      </c>
      <c r="AB259" s="4">
        <f t="shared" si="736"/>
        <v>200.02500000000001</v>
      </c>
      <c r="AC259" s="4">
        <f t="shared" si="737"/>
        <v>17002.125</v>
      </c>
      <c r="AD259" s="4" cm="1">
        <f t="array" ref="AD259">SUMPRODUCT(--(SUM(G259,AC259)&gt;PARAMETRELER!$D$21:$D$24), (SUM(G259,AC259)-PARAMETRELER!$D$21:$D$24), {0.15;0.05;0.07;0.08})-SUM($H$2,H259)</f>
        <v>2550.3187499999999</v>
      </c>
      <c r="AE259" s="4">
        <f>PARAMETRELER!$D$9</f>
        <v>2550.3187499999999</v>
      </c>
      <c r="AF259" s="4">
        <f t="shared" si="738"/>
        <v>34004.25</v>
      </c>
      <c r="AG259" s="4">
        <f t="shared" si="739"/>
        <v>17002.125</v>
      </c>
      <c r="AH259" s="4">
        <f t="shared" si="740"/>
        <v>20002.5</v>
      </c>
      <c r="AI259" s="4">
        <f>PARAMETRELER!$D$6</f>
        <v>20002.5</v>
      </c>
      <c r="AJ259" s="4">
        <f t="shared" si="680"/>
        <v>0</v>
      </c>
      <c r="AK259" s="4">
        <f>IF(Y259&lt;=PARAMETRELER!$D$6,0,AJ259*0.00759)</f>
        <v>0</v>
      </c>
      <c r="AL259" s="20">
        <f t="shared" si="741"/>
        <v>17002.125</v>
      </c>
      <c r="AM259" s="21">
        <f t="shared" si="742"/>
        <v>4100.5124999999998</v>
      </c>
      <c r="AN259" s="21">
        <f t="shared" si="743"/>
        <v>400.05</v>
      </c>
      <c r="AO259" s="22">
        <f t="shared" si="744"/>
        <v>24503.0625</v>
      </c>
      <c r="AP259" s="44">
        <f t="shared" si="745"/>
        <v>1000.125</v>
      </c>
      <c r="AQ259" s="45">
        <f t="shared" si="746"/>
        <v>23502.9375</v>
      </c>
      <c r="AS259" s="3">
        <v>257</v>
      </c>
      <c r="AT259" s="3" t="str">
        <f t="shared" si="747"/>
        <v xml:space="preserve"> AD SOYAD 257</v>
      </c>
      <c r="AU259" s="4">
        <f t="shared" si="748"/>
        <v>20002.5</v>
      </c>
      <c r="AV259" s="4">
        <f>PARAMETRELER!$D$4</f>
        <v>150018.75</v>
      </c>
      <c r="AW259" s="4">
        <f t="shared" si="749"/>
        <v>2800.3500000000004</v>
      </c>
      <c r="AX259" s="4">
        <f t="shared" si="750"/>
        <v>200.02500000000001</v>
      </c>
      <c r="AY259" s="4">
        <f t="shared" si="751"/>
        <v>17002.125</v>
      </c>
      <c r="AZ259" s="4" cm="1">
        <f t="array" ref="AZ259">SUMPRODUCT(--(SUM(G259,AC259,AY259)&gt;PARAMETRELER!$D$21:$D$24), (SUM(G259,AC259,AY259)-PARAMETRELER!$D$21:$D$24), {0.15;0.05;0.07;0.08})-SUM($H$2,H259,AD259)</f>
        <v>2550.3187499999995</v>
      </c>
      <c r="BA259" s="4">
        <f>PARAMETRELER!$D$10</f>
        <v>2550.3187499999995</v>
      </c>
      <c r="BB259" s="4">
        <f t="shared" si="752"/>
        <v>51006.375</v>
      </c>
      <c r="BC259" s="4">
        <f t="shared" si="753"/>
        <v>34004.25</v>
      </c>
      <c r="BD259" s="4">
        <f t="shared" si="754"/>
        <v>20002.5</v>
      </c>
      <c r="BE259" s="4">
        <f>PARAMETRELER!$D$6</f>
        <v>20002.5</v>
      </c>
      <c r="BF259" s="4">
        <f t="shared" si="681"/>
        <v>0</v>
      </c>
      <c r="BG259" s="4">
        <f>IF(AU259&lt;=PARAMETRELER!$D$6,0,BF259*0.00759)</f>
        <v>0</v>
      </c>
      <c r="BH259" s="20">
        <f t="shared" si="755"/>
        <v>17002.125</v>
      </c>
      <c r="BI259" s="21">
        <f t="shared" si="756"/>
        <v>4100.5124999999998</v>
      </c>
      <c r="BJ259" s="21">
        <f t="shared" si="757"/>
        <v>400.05</v>
      </c>
      <c r="BK259" s="22">
        <f t="shared" si="758"/>
        <v>24503.0625</v>
      </c>
      <c r="BL259" s="44">
        <f t="shared" si="759"/>
        <v>1000.125</v>
      </c>
      <c r="BM259" s="45">
        <f t="shared" si="760"/>
        <v>23502.9375</v>
      </c>
      <c r="BO259" s="3">
        <v>257</v>
      </c>
      <c r="BP259" s="3" t="str">
        <f t="shared" si="761"/>
        <v xml:space="preserve"> AD SOYAD 257</v>
      </c>
      <c r="BQ259" s="4">
        <f t="shared" si="762"/>
        <v>20002.5</v>
      </c>
      <c r="BR259" s="4">
        <f>PARAMETRELER!$D$4</f>
        <v>150018.75</v>
      </c>
      <c r="BS259" s="4">
        <f t="shared" si="763"/>
        <v>2800.3500000000004</v>
      </c>
      <c r="BT259" s="4">
        <f t="shared" si="764"/>
        <v>200.02500000000001</v>
      </c>
      <c r="BU259" s="4">
        <f t="shared" si="765"/>
        <v>17002.125</v>
      </c>
      <c r="BV259" s="4" cm="1">
        <f t="array" ref="BV259">SUMPRODUCT(--(SUM(G259,AC259,AY259,BU259)&gt;PARAMETRELER!$D$21:$D$24), (SUM(G259,AC259,AY259,BU259)-PARAMETRELER!$D$21:$D$24), {0.15;0.05;0.07;0.08})-SUM($H$2,H259,AD259,AZ259)</f>
        <v>2550.3187500000004</v>
      </c>
      <c r="BW259" s="4">
        <f>PARAMETRELER!$D$11</f>
        <v>2550.3187500000004</v>
      </c>
      <c r="BX259" s="4">
        <f t="shared" si="766"/>
        <v>68008.5</v>
      </c>
      <c r="BY259" s="4">
        <f t="shared" si="767"/>
        <v>51006.375</v>
      </c>
      <c r="BZ259" s="4">
        <f t="shared" si="768"/>
        <v>20002.5</v>
      </c>
      <c r="CA259" s="4">
        <f>PARAMETRELER!$D$6</f>
        <v>20002.5</v>
      </c>
      <c r="CB259" s="4">
        <f t="shared" si="682"/>
        <v>0</v>
      </c>
      <c r="CC259" s="4">
        <f>IF(BQ259&lt;=PARAMETRELER!$D$6,0,CB259*0.00759)</f>
        <v>0</v>
      </c>
      <c r="CD259" s="20">
        <f t="shared" si="769"/>
        <v>17002.125</v>
      </c>
      <c r="CE259" s="21">
        <f t="shared" si="770"/>
        <v>4100.5124999999998</v>
      </c>
      <c r="CF259" s="21">
        <f t="shared" si="771"/>
        <v>400.05</v>
      </c>
      <c r="CG259" s="22">
        <f t="shared" si="772"/>
        <v>24503.0625</v>
      </c>
      <c r="CH259" s="44">
        <f t="shared" si="773"/>
        <v>1000.125</v>
      </c>
      <c r="CI259" s="45">
        <f t="shared" si="774"/>
        <v>23502.9375</v>
      </c>
      <c r="CK259" s="3">
        <v>257</v>
      </c>
      <c r="CL259" s="3" t="str">
        <f t="shared" si="775"/>
        <v xml:space="preserve"> AD SOYAD 257</v>
      </c>
      <c r="CM259" s="4">
        <f t="shared" si="776"/>
        <v>20002.5</v>
      </c>
      <c r="CN259" s="4">
        <f>PARAMETRELER!$D$4</f>
        <v>150018.75</v>
      </c>
      <c r="CO259" s="4">
        <f t="shared" si="777"/>
        <v>2800.3500000000004</v>
      </c>
      <c r="CP259" s="4">
        <f t="shared" si="778"/>
        <v>200.02500000000001</v>
      </c>
      <c r="CQ259" s="4">
        <f t="shared" si="779"/>
        <v>17002.125</v>
      </c>
      <c r="CR259" s="4" cm="1">
        <f t="array" ref="CR259">SUMPRODUCT(--(SUM(G259,AC259,AY259,BU259,CQ259)&gt;PARAMETRELER!$D$21:$D$24), (SUM(G259,AC259,AY259,BU259,CQ259)-PARAMETRELER!$D$21:$D$24), {0.15;0.05;0.07;0.08})-SUM($H$2,H259,AD259,AZ259,BV259)</f>
        <v>2550.3187500000004</v>
      </c>
      <c r="CS259" s="4">
        <f>PARAMETRELER!$D$12</f>
        <v>2550.3187500000004</v>
      </c>
      <c r="CT259" s="4">
        <f t="shared" si="780"/>
        <v>85010.625</v>
      </c>
      <c r="CU259" s="4">
        <f t="shared" si="781"/>
        <v>68008.5</v>
      </c>
      <c r="CV259" s="4">
        <f t="shared" si="782"/>
        <v>20002.5</v>
      </c>
      <c r="CW259" s="4">
        <f>PARAMETRELER!$D$6</f>
        <v>20002.5</v>
      </c>
      <c r="CX259" s="4">
        <f t="shared" si="683"/>
        <v>0</v>
      </c>
      <c r="CY259" s="4">
        <f>IF(CM259&lt;=PARAMETRELER!$D$6,0,CX259*0.00759)</f>
        <v>0</v>
      </c>
      <c r="CZ259" s="20">
        <f t="shared" si="783"/>
        <v>17002.125</v>
      </c>
      <c r="DA259" s="21">
        <f t="shared" si="784"/>
        <v>4100.5124999999998</v>
      </c>
      <c r="DB259" s="21">
        <f t="shared" si="785"/>
        <v>400.05</v>
      </c>
      <c r="DC259" s="22">
        <f t="shared" si="786"/>
        <v>24503.0625</v>
      </c>
      <c r="DD259" s="44">
        <f t="shared" si="787"/>
        <v>1000.125</v>
      </c>
      <c r="DE259" s="45">
        <f t="shared" si="788"/>
        <v>23502.9375</v>
      </c>
      <c r="DG259" s="3">
        <v>257</v>
      </c>
      <c r="DH259" s="3" t="str">
        <f t="shared" si="789"/>
        <v xml:space="preserve"> AD SOYAD 257</v>
      </c>
      <c r="DI259" s="4">
        <f t="shared" si="790"/>
        <v>20002.5</v>
      </c>
      <c r="DJ259" s="4">
        <f>PARAMETRELER!$D$4</f>
        <v>150018.75</v>
      </c>
      <c r="DK259" s="4">
        <f t="shared" si="791"/>
        <v>2800.3500000000004</v>
      </c>
      <c r="DL259" s="4">
        <f t="shared" si="792"/>
        <v>200.02500000000001</v>
      </c>
      <c r="DM259" s="4">
        <f t="shared" si="793"/>
        <v>17002.125</v>
      </c>
      <c r="DN259" s="4" cm="1">
        <f t="array" ref="DN259">SUMPRODUCT(--(SUM(G259,AC259,AY259,BU259,CQ259,DM259)&gt;PARAMETRELER!$D$21:$D$24), (SUM(G259,AC259,AY259,BU259,CQ259,DM259)-PARAMETRELER!$D$21:$D$24), {0.15;0.05;0.07;0.08})-SUM($H$2,H259,AD259,AZ259,BV259,CR259)</f>
        <v>2550.3187499999985</v>
      </c>
      <c r="DO259" s="4">
        <f>PARAMETRELER!$D$13</f>
        <v>2550.3187499999985</v>
      </c>
      <c r="DP259" s="4">
        <f t="shared" si="794"/>
        <v>102012.75</v>
      </c>
      <c r="DQ259" s="4">
        <f t="shared" si="795"/>
        <v>85010.625</v>
      </c>
      <c r="DR259" s="4">
        <f t="shared" si="796"/>
        <v>20002.5</v>
      </c>
      <c r="DS259" s="4">
        <f>PARAMETRELER!$D$6</f>
        <v>20002.5</v>
      </c>
      <c r="DT259" s="4">
        <f t="shared" si="684"/>
        <v>0</v>
      </c>
      <c r="DU259" s="4">
        <f>IF(DI259&lt;=PARAMETRELER!$D$6,0,DT259*0.00759)</f>
        <v>0</v>
      </c>
      <c r="DV259" s="20">
        <f t="shared" si="797"/>
        <v>17002.125</v>
      </c>
      <c r="DW259" s="21">
        <f t="shared" si="798"/>
        <v>4100.5124999999998</v>
      </c>
      <c r="DX259" s="21">
        <f t="shared" si="799"/>
        <v>400.05</v>
      </c>
      <c r="DY259" s="22">
        <f t="shared" si="800"/>
        <v>24503.0625</v>
      </c>
      <c r="DZ259" s="44">
        <f t="shared" si="801"/>
        <v>1000.125</v>
      </c>
      <c r="EA259" s="45">
        <f t="shared" si="802"/>
        <v>23502.9375</v>
      </c>
      <c r="EC259" s="3">
        <v>257</v>
      </c>
      <c r="ED259" s="3" t="str">
        <f t="shared" si="803"/>
        <v xml:space="preserve"> AD SOYAD 257</v>
      </c>
      <c r="EE259" s="4">
        <f t="shared" si="685"/>
        <v>20002.5</v>
      </c>
      <c r="EF259" s="4">
        <f>PARAMETRELER!$D$4</f>
        <v>150018.75</v>
      </c>
      <c r="EG259" s="4">
        <f t="shared" si="686"/>
        <v>2800.3500000000004</v>
      </c>
      <c r="EH259" s="4">
        <f t="shared" si="687"/>
        <v>200.02500000000001</v>
      </c>
      <c r="EI259" s="4">
        <f t="shared" si="688"/>
        <v>17002.125</v>
      </c>
      <c r="EJ259" s="4" cm="1">
        <f t="array" ref="EJ259">SUMPRODUCT(--(SUM(G259,AC259,AY259,BU259,CQ259,DM259,EI259)&gt;PARAMETRELER!$D$21:$D$24), (SUM(G259,AC259,AY259,BU259,CQ259,DM259,EI259)-PARAMETRELER!$D$21:$D$24), {0.15;0.05;0.07;0.08})-SUM($H$2,H259,AD259,AZ259,BV259,CR259,DN259)</f>
        <v>3001.0625000000036</v>
      </c>
      <c r="EK259" s="4">
        <f>PARAMETRELER!$D$14</f>
        <v>3001.0625000000036</v>
      </c>
      <c r="EL259" s="4">
        <f t="shared" si="689"/>
        <v>119014.875</v>
      </c>
      <c r="EM259" s="4">
        <f t="shared" si="690"/>
        <v>102012.75</v>
      </c>
      <c r="EN259" s="4">
        <f t="shared" si="691"/>
        <v>20002.5</v>
      </c>
      <c r="EO259" s="4">
        <f>PARAMETRELER!$D$6</f>
        <v>20002.5</v>
      </c>
      <c r="EP259" s="4">
        <f t="shared" si="692"/>
        <v>0</v>
      </c>
      <c r="EQ259" s="4">
        <f>IF(EE259&lt;=PARAMETRELER!$D$6,0,EP259*0.00759)</f>
        <v>0</v>
      </c>
      <c r="ER259" s="20">
        <f t="shared" si="804"/>
        <v>17002.125</v>
      </c>
      <c r="ES259" s="21">
        <f t="shared" si="805"/>
        <v>4100.5124999999998</v>
      </c>
      <c r="ET259" s="21">
        <f t="shared" si="806"/>
        <v>400.05</v>
      </c>
      <c r="EU259" s="22">
        <f t="shared" si="807"/>
        <v>24503.0625</v>
      </c>
      <c r="EV259" s="44">
        <f t="shared" si="808"/>
        <v>1000.125</v>
      </c>
      <c r="EW259" s="45">
        <f t="shared" si="809"/>
        <v>23502.9375</v>
      </c>
      <c r="EY259" s="3">
        <v>257</v>
      </c>
      <c r="EZ259" s="3" t="str">
        <f t="shared" si="810"/>
        <v xml:space="preserve"> AD SOYAD 257</v>
      </c>
      <c r="FA259" s="4">
        <f t="shared" si="693"/>
        <v>20002.5</v>
      </c>
      <c r="FB259" s="4">
        <f>PARAMETRELER!$D$4</f>
        <v>150018.75</v>
      </c>
      <c r="FC259" s="4">
        <f t="shared" si="694"/>
        <v>2800.3500000000004</v>
      </c>
      <c r="FD259" s="4">
        <f t="shared" si="695"/>
        <v>200.02500000000001</v>
      </c>
      <c r="FE259" s="4">
        <f t="shared" si="696"/>
        <v>17002.125</v>
      </c>
      <c r="FF259" s="4" cm="1">
        <f t="array" ref="FF259">SUMPRODUCT(--(SUM(G259,AC259,AY259,BU259,CQ259,DM259,EI259,FE259)&gt;PARAMETRELER!$D$21:$D$24), (SUM(G259,AC259,AY259,BU259,CQ259,DM259,EI259,FE259)-PARAMETRELER!$D$21:$D$24), {0.15;0.05;0.07;0.08})-SUM($H$2,H259,AD259,AZ259,BV259,CR259,DN259,EJ259)</f>
        <v>3400.4249999999956</v>
      </c>
      <c r="FG259" s="4">
        <f>PARAMETRELER!$D$15</f>
        <v>3400.4249999999956</v>
      </c>
      <c r="FH259" s="4">
        <f t="shared" si="697"/>
        <v>136017</v>
      </c>
      <c r="FI259" s="4">
        <f t="shared" si="698"/>
        <v>119014.875</v>
      </c>
      <c r="FJ259" s="4">
        <f t="shared" si="699"/>
        <v>20002.5</v>
      </c>
      <c r="FK259" s="4">
        <f>PARAMETRELER!$D$6</f>
        <v>20002.5</v>
      </c>
      <c r="FL259" s="4">
        <f t="shared" si="700"/>
        <v>0</v>
      </c>
      <c r="FM259" s="4">
        <f>IF(FA259&lt;=PARAMETRELER!$D$6,0,FL259*0.00759)</f>
        <v>0</v>
      </c>
      <c r="FN259" s="20">
        <f t="shared" si="811"/>
        <v>17002.125</v>
      </c>
      <c r="FO259" s="21">
        <f t="shared" si="812"/>
        <v>4100.5124999999998</v>
      </c>
      <c r="FP259" s="21">
        <f t="shared" si="813"/>
        <v>400.05</v>
      </c>
      <c r="FQ259" s="22">
        <f t="shared" si="814"/>
        <v>24503.0625</v>
      </c>
      <c r="FR259" s="44">
        <f t="shared" si="815"/>
        <v>1000.125</v>
      </c>
      <c r="FS259" s="45">
        <f t="shared" si="816"/>
        <v>23502.9375</v>
      </c>
      <c r="FU259" s="3">
        <v>257</v>
      </c>
      <c r="FV259" s="3" t="str">
        <f t="shared" si="817"/>
        <v xml:space="preserve"> AD SOYAD 257</v>
      </c>
      <c r="FW259" s="4">
        <f t="shared" si="701"/>
        <v>20002.5</v>
      </c>
      <c r="FX259" s="4">
        <f>PARAMETRELER!$D$4</f>
        <v>150018.75</v>
      </c>
      <c r="FY259" s="4">
        <f t="shared" si="702"/>
        <v>2800.3500000000004</v>
      </c>
      <c r="FZ259" s="4">
        <f t="shared" si="703"/>
        <v>200.02500000000001</v>
      </c>
      <c r="GA259" s="4">
        <f t="shared" si="704"/>
        <v>17002.125</v>
      </c>
      <c r="GB259" s="4" cm="1">
        <f t="array" ref="GB259">SUMPRODUCT(--(SUM(G259,AC259,AY259,BU259,CQ259,DM259,EI259,FE259,GA259)&gt;PARAMETRELER!$D$21:$D$24), (SUM(G259,AC259,AY259,BU259,CQ259,DM259,EI259,FE259,GA259)-PARAMETRELER!$D$21:$D$24), {0.15;0.05;0.07;0.08})-SUM($H$2,H259,AD259,AZ259,BV259,CR259,DN259,EJ259,FF259)</f>
        <v>3400.4249999999993</v>
      </c>
      <c r="GC259" s="4">
        <f>PARAMETRELER!$D$16</f>
        <v>3400.4249999999993</v>
      </c>
      <c r="GD259" s="4">
        <f t="shared" si="705"/>
        <v>153019.125</v>
      </c>
      <c r="GE259" s="4">
        <f t="shared" si="706"/>
        <v>136017</v>
      </c>
      <c r="GF259" s="4">
        <f t="shared" si="707"/>
        <v>20002.5</v>
      </c>
      <c r="GG259" s="4">
        <f>PARAMETRELER!$D$6</f>
        <v>20002.5</v>
      </c>
      <c r="GH259" s="4">
        <f t="shared" si="708"/>
        <v>0</v>
      </c>
      <c r="GI259" s="4">
        <f>IF(FW259&lt;=PARAMETRELER!$D$6,0,GH259*0.00759)</f>
        <v>0</v>
      </c>
      <c r="GJ259" s="20">
        <f t="shared" si="818"/>
        <v>17002.125</v>
      </c>
      <c r="GK259" s="21">
        <f t="shared" si="819"/>
        <v>4100.5124999999998</v>
      </c>
      <c r="GL259" s="21">
        <f t="shared" si="820"/>
        <v>400.05</v>
      </c>
      <c r="GM259" s="22">
        <f t="shared" si="821"/>
        <v>24503.0625</v>
      </c>
      <c r="GN259" s="44">
        <f t="shared" si="822"/>
        <v>1000.125</v>
      </c>
      <c r="GO259" s="45">
        <f t="shared" si="823"/>
        <v>23502.9375</v>
      </c>
      <c r="GQ259" s="3">
        <v>257</v>
      </c>
      <c r="GR259" s="3" t="str">
        <f t="shared" si="824"/>
        <v xml:space="preserve"> AD SOYAD 257</v>
      </c>
      <c r="GS259" s="4">
        <f t="shared" si="709"/>
        <v>20002.5</v>
      </c>
      <c r="GT259" s="4">
        <f>PARAMETRELER!$D$4</f>
        <v>150018.75</v>
      </c>
      <c r="GU259" s="4">
        <f t="shared" si="710"/>
        <v>2800.3500000000004</v>
      </c>
      <c r="GV259" s="4">
        <f t="shared" si="711"/>
        <v>200.02500000000001</v>
      </c>
      <c r="GW259" s="4">
        <f t="shared" si="712"/>
        <v>17002.125</v>
      </c>
      <c r="GX259" s="4" cm="1">
        <f t="array" ref="GX259">SUMPRODUCT(--(SUM(G259,AC259,AY259,BU259,CQ259,DM259,EI259,FE259,GA259,GW259)&gt;PARAMETRELER!$D$21:$D$24), (SUM(G259,AC259,AY259,BU259,CQ259,DM259,EI259,FE259,GA259,GW259)-PARAMETRELER!$D$21:$D$24), {0.15;0.05;0.07;0.08})-SUM($H$2,H259,AD259,AZ259,BV259,CR259,DN259,EJ259,FF259,GB259)</f>
        <v>3400.4250000000029</v>
      </c>
      <c r="GY259" s="4">
        <f>PARAMETRELER!$D$17</f>
        <v>3400.4250000000029</v>
      </c>
      <c r="GZ259" s="4">
        <f t="shared" si="713"/>
        <v>170021.25</v>
      </c>
      <c r="HA259" s="4">
        <f t="shared" si="714"/>
        <v>153019.125</v>
      </c>
      <c r="HB259" s="4">
        <f t="shared" si="715"/>
        <v>20002.5</v>
      </c>
      <c r="HC259" s="4">
        <f>PARAMETRELER!$D$6</f>
        <v>20002.5</v>
      </c>
      <c r="HD259" s="4">
        <f t="shared" si="716"/>
        <v>0</v>
      </c>
      <c r="HE259" s="4">
        <f>IF(GS259&lt;=PARAMETRELER!$D$6,0,HD259*0.00759)</f>
        <v>0</v>
      </c>
      <c r="HF259" s="20">
        <f t="shared" si="825"/>
        <v>17002.125</v>
      </c>
      <c r="HG259" s="21">
        <f t="shared" si="826"/>
        <v>4100.5124999999998</v>
      </c>
      <c r="HH259" s="21">
        <f t="shared" si="827"/>
        <v>400.05</v>
      </c>
      <c r="HI259" s="22">
        <f t="shared" si="828"/>
        <v>24503.0625</v>
      </c>
      <c r="HJ259" s="44">
        <f t="shared" si="829"/>
        <v>1000.125</v>
      </c>
      <c r="HK259" s="45">
        <f t="shared" si="830"/>
        <v>23502.9375</v>
      </c>
      <c r="HM259" s="3">
        <v>257</v>
      </c>
      <c r="HN259" s="3" t="str">
        <f t="shared" si="831"/>
        <v xml:space="preserve"> AD SOYAD 257</v>
      </c>
      <c r="HO259" s="4">
        <f t="shared" si="717"/>
        <v>20002.5</v>
      </c>
      <c r="HP259" s="4">
        <f>PARAMETRELER!$D$4</f>
        <v>150018.75</v>
      </c>
      <c r="HQ259" s="4">
        <f t="shared" si="718"/>
        <v>2800.3500000000004</v>
      </c>
      <c r="HR259" s="4">
        <f t="shared" si="719"/>
        <v>200.02500000000001</v>
      </c>
      <c r="HS259" s="4">
        <f t="shared" si="720"/>
        <v>17002.125</v>
      </c>
      <c r="HT259" s="4" cm="1">
        <f t="array" ref="HT259">SUMPRODUCT(--(SUM(G259,AC259,AY259,BU259,CQ259,DM259,EI259,FE259,GA259,GW259,HS259)&gt;PARAMETRELER!$D$21:$D$24), (SUM(G259,AC259,AY259,BU259,CQ259,DM259,EI259,FE259,GA259,GW259,HS259)-PARAMETRELER!$D$21:$D$24), {0.15;0.05;0.07;0.08})-SUM($H$2,H259,AD259,AZ259,BV259,CR259,DN259,EJ259,FF259,GB259,GX259)</f>
        <v>3400.4249999999993</v>
      </c>
      <c r="HU259" s="4">
        <f>PARAMETRELER!$D$18</f>
        <v>3400.4249999999993</v>
      </c>
      <c r="HV259" s="4">
        <f t="shared" si="721"/>
        <v>187023.375</v>
      </c>
      <c r="HW259" s="4">
        <f t="shared" si="722"/>
        <v>170021.25</v>
      </c>
      <c r="HX259" s="4">
        <f t="shared" si="723"/>
        <v>20002.5</v>
      </c>
      <c r="HY259" s="4">
        <f>PARAMETRELER!$D$6</f>
        <v>20002.5</v>
      </c>
      <c r="HZ259" s="4">
        <f t="shared" si="724"/>
        <v>0</v>
      </c>
      <c r="IA259" s="4">
        <f>IF(HO259&lt;=PARAMETRELER!$D$6,0,HZ259*0.00759)</f>
        <v>0</v>
      </c>
      <c r="IB259" s="20">
        <f t="shared" si="832"/>
        <v>17002.125</v>
      </c>
      <c r="IC259" s="21">
        <f t="shared" si="833"/>
        <v>4100.5124999999998</v>
      </c>
      <c r="ID259" s="21">
        <f t="shared" si="834"/>
        <v>400.05</v>
      </c>
      <c r="IE259" s="22">
        <f t="shared" si="835"/>
        <v>24503.0625</v>
      </c>
      <c r="IF259" s="44">
        <f t="shared" si="836"/>
        <v>1000.125</v>
      </c>
      <c r="IG259" s="45">
        <f t="shared" si="837"/>
        <v>23502.9375</v>
      </c>
      <c r="II259" s="3">
        <v>257</v>
      </c>
      <c r="IJ259" s="3" t="str">
        <f t="shared" si="838"/>
        <v xml:space="preserve"> AD SOYAD 257</v>
      </c>
      <c r="IK259" s="4">
        <f t="shared" si="725"/>
        <v>20002.5</v>
      </c>
      <c r="IL259" s="4">
        <f>PARAMETRELER!$D$4</f>
        <v>150018.75</v>
      </c>
      <c r="IM259" s="4">
        <f t="shared" si="726"/>
        <v>2800.3500000000004</v>
      </c>
      <c r="IN259" s="4">
        <f t="shared" si="727"/>
        <v>200.02500000000001</v>
      </c>
      <c r="IO259" s="4">
        <f t="shared" si="728"/>
        <v>17002.125</v>
      </c>
      <c r="IP259" s="4" cm="1">
        <f t="array" ref="IP259">SUMPRODUCT(--(SUM(G259,AC259,AY259,BU259,CQ259,DM259,EI259,FE259,GA259,GW259,HS259,IO259)&gt;PARAMETRELER!$D$21:$D$24), (SUM(G259,AC259,AY259,BU259,CQ259,DM259,EI259,FE259,GA259,GW259,HS259,IO259)-PARAMETRELER!$D$21:$D$24), {0.15;0.05;0.07;0.08})-SUM($H$2,H259,AD259,AZ259,BV259,CR259,DN259,EJ259,FF259,GB259,GX259,HT259)</f>
        <v>3400.4249999999993</v>
      </c>
      <c r="IQ259" s="4">
        <f>PARAMETRELER!$D$19</f>
        <v>3400.4249999999993</v>
      </c>
      <c r="IR259" s="4">
        <f t="shared" si="729"/>
        <v>204025.5</v>
      </c>
      <c r="IS259" s="4">
        <f t="shared" si="730"/>
        <v>187023.375</v>
      </c>
      <c r="IT259" s="4">
        <f t="shared" si="731"/>
        <v>20002.5</v>
      </c>
      <c r="IU259" s="4">
        <f>PARAMETRELER!$D$6</f>
        <v>20002.5</v>
      </c>
      <c r="IV259" s="4">
        <f t="shared" si="732"/>
        <v>0</v>
      </c>
      <c r="IW259" s="4">
        <f>IF(IK259&lt;=PARAMETRELER!$D$6,0,IV259*0.00759)</f>
        <v>0</v>
      </c>
      <c r="IX259" s="20">
        <f t="shared" si="839"/>
        <v>17002.125</v>
      </c>
      <c r="IY259" s="21">
        <f t="shared" si="840"/>
        <v>4100.5124999999998</v>
      </c>
      <c r="IZ259" s="21">
        <f t="shared" si="841"/>
        <v>400.05</v>
      </c>
      <c r="JA259" s="22">
        <f t="shared" si="842"/>
        <v>24503.0625</v>
      </c>
      <c r="JB259" s="44">
        <f t="shared" si="843"/>
        <v>1000.125</v>
      </c>
      <c r="JC259" s="45">
        <f t="shared" si="844"/>
        <v>23502.9375</v>
      </c>
    </row>
    <row r="260" spans="1:263" ht="15.6" x14ac:dyDescent="0.3">
      <c r="A260" s="2">
        <v>258</v>
      </c>
      <c r="B260" s="2" t="str">
        <f>'YILLIK MALİYET RAPORU'!B260</f>
        <v xml:space="preserve"> AD SOYAD 258</v>
      </c>
      <c r="C260" s="7">
        <f>'YILLIK MALİYET RAPORU'!C260</f>
        <v>20002.5</v>
      </c>
      <c r="D260" s="11">
        <f>PARAMETRELER!$D$4</f>
        <v>150018.75</v>
      </c>
      <c r="E260" s="7">
        <f t="shared" si="845"/>
        <v>2800.3500000000004</v>
      </c>
      <c r="F260" s="7">
        <f t="shared" si="846"/>
        <v>200.02500000000001</v>
      </c>
      <c r="G260" s="7">
        <f t="shared" si="847"/>
        <v>17002.125</v>
      </c>
      <c r="H260" s="7" cm="1">
        <f t="array" ref="H260">SUMPRODUCT(--(SUM(G260:G260)&gt;PARAMETRELER!$D$21:$D$24), (SUM(G260:G260)-PARAMETRELER!$D$21:$D$24), {0.15;0.05;0.07;0.08})-SUM($H$2:$H$2)</f>
        <v>2550.3187499999999</v>
      </c>
      <c r="I260" s="7">
        <f>PARAMETRELER!$D$8</f>
        <v>2550.3187499999999</v>
      </c>
      <c r="J260" s="7">
        <f t="shared" si="733"/>
        <v>17002.125</v>
      </c>
      <c r="K260" s="7">
        <v>0</v>
      </c>
      <c r="L260" s="7">
        <f t="shared" si="848"/>
        <v>20002.5</v>
      </c>
      <c r="M260" s="5">
        <f>PARAMETRELER!$D$6</f>
        <v>20002.5</v>
      </c>
      <c r="N260" s="7">
        <f t="shared" si="679"/>
        <v>0</v>
      </c>
      <c r="O260" s="7">
        <f>IF(C260&lt;=PARAMETRELER!$D$6,0,N260*0.00759)</f>
        <v>0</v>
      </c>
      <c r="P260" s="20">
        <f t="shared" si="849"/>
        <v>17002.125</v>
      </c>
      <c r="Q260" s="21">
        <f t="shared" si="850"/>
        <v>4100.5124999999998</v>
      </c>
      <c r="R260" s="21">
        <f t="shared" si="851"/>
        <v>400.05</v>
      </c>
      <c r="S260" s="20">
        <f t="shared" si="852"/>
        <v>24503.0625</v>
      </c>
      <c r="T260" s="44">
        <f t="shared" si="853"/>
        <v>1000.125</v>
      </c>
      <c r="U260" s="45">
        <f t="shared" si="734"/>
        <v>23502.9375</v>
      </c>
      <c r="W260" s="2">
        <v>258</v>
      </c>
      <c r="X260" s="2" t="str">
        <f t="shared" si="854"/>
        <v xml:space="preserve"> AD SOYAD 258</v>
      </c>
      <c r="Y260" s="7">
        <f t="shared" si="855"/>
        <v>20002.5</v>
      </c>
      <c r="Z260" s="11">
        <f>PARAMETRELER!$D$4</f>
        <v>150018.75</v>
      </c>
      <c r="AA260" s="7">
        <f t="shared" si="735"/>
        <v>2800.3500000000004</v>
      </c>
      <c r="AB260" s="7">
        <f t="shared" si="736"/>
        <v>200.02500000000001</v>
      </c>
      <c r="AC260" s="7">
        <f t="shared" si="737"/>
        <v>17002.125</v>
      </c>
      <c r="AD260" s="7" cm="1">
        <f t="array" ref="AD260">SUMPRODUCT(--(SUM(G260,AC260)&gt;PARAMETRELER!$D$21:$D$24), (SUM(G260,AC260)-PARAMETRELER!$D$21:$D$24), {0.15;0.05;0.07;0.08})-SUM($H$2,H260)</f>
        <v>2550.3187499999999</v>
      </c>
      <c r="AE260" s="7">
        <f>PARAMETRELER!$D$9</f>
        <v>2550.3187499999999</v>
      </c>
      <c r="AF260" s="7">
        <f t="shared" si="738"/>
        <v>34004.25</v>
      </c>
      <c r="AG260" s="7">
        <f t="shared" si="739"/>
        <v>17002.125</v>
      </c>
      <c r="AH260" s="7">
        <f t="shared" si="740"/>
        <v>20002.5</v>
      </c>
      <c r="AI260" s="5">
        <f>PARAMETRELER!$D$6</f>
        <v>20002.5</v>
      </c>
      <c r="AJ260" s="7">
        <f t="shared" si="680"/>
        <v>0</v>
      </c>
      <c r="AK260" s="7">
        <f>IF(Y260&lt;=PARAMETRELER!$D$6,0,AJ260*0.00759)</f>
        <v>0</v>
      </c>
      <c r="AL260" s="20">
        <f t="shared" si="741"/>
        <v>17002.125</v>
      </c>
      <c r="AM260" s="21">
        <f t="shared" si="742"/>
        <v>4100.5124999999998</v>
      </c>
      <c r="AN260" s="21">
        <f t="shared" si="743"/>
        <v>400.05</v>
      </c>
      <c r="AO260" s="20">
        <f t="shared" si="744"/>
        <v>24503.0625</v>
      </c>
      <c r="AP260" s="44">
        <f t="shared" si="745"/>
        <v>1000.125</v>
      </c>
      <c r="AQ260" s="45">
        <f t="shared" si="746"/>
        <v>23502.9375</v>
      </c>
      <c r="AS260" s="2">
        <v>258</v>
      </c>
      <c r="AT260" s="2" t="str">
        <f t="shared" si="747"/>
        <v xml:space="preserve"> AD SOYAD 258</v>
      </c>
      <c r="AU260" s="7">
        <f t="shared" si="748"/>
        <v>20002.5</v>
      </c>
      <c r="AV260" s="11">
        <f>PARAMETRELER!$D$4</f>
        <v>150018.75</v>
      </c>
      <c r="AW260" s="7">
        <f t="shared" si="749"/>
        <v>2800.3500000000004</v>
      </c>
      <c r="AX260" s="7">
        <f t="shared" si="750"/>
        <v>200.02500000000001</v>
      </c>
      <c r="AY260" s="7">
        <f t="shared" si="751"/>
        <v>17002.125</v>
      </c>
      <c r="AZ260" s="7" cm="1">
        <f t="array" ref="AZ260">SUMPRODUCT(--(SUM(G260,AC260,AY260)&gt;PARAMETRELER!$D$21:$D$24), (SUM(G260,AC260,AY260)-PARAMETRELER!$D$21:$D$24), {0.15;0.05;0.07;0.08})-SUM($H$2,H260,AD260)</f>
        <v>2550.3187499999995</v>
      </c>
      <c r="BA260" s="7">
        <f>PARAMETRELER!$D$10</f>
        <v>2550.3187499999995</v>
      </c>
      <c r="BB260" s="7">
        <f t="shared" si="752"/>
        <v>51006.375</v>
      </c>
      <c r="BC260" s="7">
        <f t="shared" si="753"/>
        <v>34004.25</v>
      </c>
      <c r="BD260" s="7">
        <f t="shared" si="754"/>
        <v>20002.5</v>
      </c>
      <c r="BE260" s="5">
        <f>PARAMETRELER!$D$6</f>
        <v>20002.5</v>
      </c>
      <c r="BF260" s="7">
        <f t="shared" si="681"/>
        <v>0</v>
      </c>
      <c r="BG260" s="7">
        <f>IF(AU260&lt;=PARAMETRELER!$D$6,0,BF260*0.00759)</f>
        <v>0</v>
      </c>
      <c r="BH260" s="20">
        <f t="shared" si="755"/>
        <v>17002.125</v>
      </c>
      <c r="BI260" s="21">
        <f t="shared" si="756"/>
        <v>4100.5124999999998</v>
      </c>
      <c r="BJ260" s="21">
        <f t="shared" si="757"/>
        <v>400.05</v>
      </c>
      <c r="BK260" s="20">
        <f t="shared" si="758"/>
        <v>24503.0625</v>
      </c>
      <c r="BL260" s="44">
        <f t="shared" si="759"/>
        <v>1000.125</v>
      </c>
      <c r="BM260" s="45">
        <f t="shared" si="760"/>
        <v>23502.9375</v>
      </c>
      <c r="BO260" s="2">
        <v>258</v>
      </c>
      <c r="BP260" s="2" t="str">
        <f t="shared" si="761"/>
        <v xml:space="preserve"> AD SOYAD 258</v>
      </c>
      <c r="BQ260" s="7">
        <f t="shared" si="762"/>
        <v>20002.5</v>
      </c>
      <c r="BR260" s="11">
        <f>PARAMETRELER!$D$4</f>
        <v>150018.75</v>
      </c>
      <c r="BS260" s="7">
        <f t="shared" si="763"/>
        <v>2800.3500000000004</v>
      </c>
      <c r="BT260" s="7">
        <f t="shared" si="764"/>
        <v>200.02500000000001</v>
      </c>
      <c r="BU260" s="7">
        <f t="shared" si="765"/>
        <v>17002.125</v>
      </c>
      <c r="BV260" s="7" cm="1">
        <f t="array" ref="BV260">SUMPRODUCT(--(SUM(G260,AC260,AY260,BU260)&gt;PARAMETRELER!$D$21:$D$24), (SUM(G260,AC260,AY260,BU260)-PARAMETRELER!$D$21:$D$24), {0.15;0.05;0.07;0.08})-SUM($H$2,H260,AD260,AZ260)</f>
        <v>2550.3187500000004</v>
      </c>
      <c r="BW260" s="7">
        <f>PARAMETRELER!$D$11</f>
        <v>2550.3187500000004</v>
      </c>
      <c r="BX260" s="7">
        <f t="shared" si="766"/>
        <v>68008.5</v>
      </c>
      <c r="BY260" s="7">
        <f t="shared" si="767"/>
        <v>51006.375</v>
      </c>
      <c r="BZ260" s="7">
        <f t="shared" si="768"/>
        <v>20002.5</v>
      </c>
      <c r="CA260" s="5">
        <f>PARAMETRELER!$D$6</f>
        <v>20002.5</v>
      </c>
      <c r="CB260" s="7">
        <f t="shared" si="682"/>
        <v>0</v>
      </c>
      <c r="CC260" s="7">
        <f>IF(BQ260&lt;=PARAMETRELER!$D$6,0,CB260*0.00759)</f>
        <v>0</v>
      </c>
      <c r="CD260" s="20">
        <f t="shared" si="769"/>
        <v>17002.125</v>
      </c>
      <c r="CE260" s="21">
        <f t="shared" si="770"/>
        <v>4100.5124999999998</v>
      </c>
      <c r="CF260" s="21">
        <f t="shared" si="771"/>
        <v>400.05</v>
      </c>
      <c r="CG260" s="20">
        <f t="shared" si="772"/>
        <v>24503.0625</v>
      </c>
      <c r="CH260" s="44">
        <f t="shared" si="773"/>
        <v>1000.125</v>
      </c>
      <c r="CI260" s="45">
        <f t="shared" si="774"/>
        <v>23502.9375</v>
      </c>
      <c r="CK260" s="2">
        <v>258</v>
      </c>
      <c r="CL260" s="2" t="str">
        <f t="shared" si="775"/>
        <v xml:space="preserve"> AD SOYAD 258</v>
      </c>
      <c r="CM260" s="7">
        <f t="shared" si="776"/>
        <v>20002.5</v>
      </c>
      <c r="CN260" s="11">
        <f>PARAMETRELER!$D$4</f>
        <v>150018.75</v>
      </c>
      <c r="CO260" s="7">
        <f t="shared" si="777"/>
        <v>2800.3500000000004</v>
      </c>
      <c r="CP260" s="7">
        <f t="shared" si="778"/>
        <v>200.02500000000001</v>
      </c>
      <c r="CQ260" s="7">
        <f t="shared" si="779"/>
        <v>17002.125</v>
      </c>
      <c r="CR260" s="7" cm="1">
        <f t="array" ref="CR260">SUMPRODUCT(--(SUM(G260,AC260,AY260,BU260,CQ260)&gt;PARAMETRELER!$D$21:$D$24), (SUM(G260,AC260,AY260,BU260,CQ260)-PARAMETRELER!$D$21:$D$24), {0.15;0.05;0.07;0.08})-SUM($H$2,H260,AD260,AZ260,BV260)</f>
        <v>2550.3187500000004</v>
      </c>
      <c r="CS260" s="7">
        <f>PARAMETRELER!$D$12</f>
        <v>2550.3187500000004</v>
      </c>
      <c r="CT260" s="7">
        <f t="shared" si="780"/>
        <v>85010.625</v>
      </c>
      <c r="CU260" s="7">
        <f t="shared" si="781"/>
        <v>68008.5</v>
      </c>
      <c r="CV260" s="7">
        <f t="shared" si="782"/>
        <v>20002.5</v>
      </c>
      <c r="CW260" s="5">
        <f>PARAMETRELER!$D$6</f>
        <v>20002.5</v>
      </c>
      <c r="CX260" s="7">
        <f t="shared" si="683"/>
        <v>0</v>
      </c>
      <c r="CY260" s="7">
        <f>IF(CM260&lt;=PARAMETRELER!$D$6,0,CX260*0.00759)</f>
        <v>0</v>
      </c>
      <c r="CZ260" s="20">
        <f t="shared" si="783"/>
        <v>17002.125</v>
      </c>
      <c r="DA260" s="21">
        <f t="shared" si="784"/>
        <v>4100.5124999999998</v>
      </c>
      <c r="DB260" s="21">
        <f t="shared" si="785"/>
        <v>400.05</v>
      </c>
      <c r="DC260" s="20">
        <f t="shared" si="786"/>
        <v>24503.0625</v>
      </c>
      <c r="DD260" s="44">
        <f t="shared" si="787"/>
        <v>1000.125</v>
      </c>
      <c r="DE260" s="45">
        <f t="shared" si="788"/>
        <v>23502.9375</v>
      </c>
      <c r="DG260" s="2">
        <v>258</v>
      </c>
      <c r="DH260" s="2" t="str">
        <f t="shared" si="789"/>
        <v xml:space="preserve"> AD SOYAD 258</v>
      </c>
      <c r="DI260" s="7">
        <f t="shared" si="790"/>
        <v>20002.5</v>
      </c>
      <c r="DJ260" s="11">
        <f>PARAMETRELER!$D$4</f>
        <v>150018.75</v>
      </c>
      <c r="DK260" s="7">
        <f t="shared" si="791"/>
        <v>2800.3500000000004</v>
      </c>
      <c r="DL260" s="7">
        <f t="shared" si="792"/>
        <v>200.02500000000001</v>
      </c>
      <c r="DM260" s="7">
        <f t="shared" si="793"/>
        <v>17002.125</v>
      </c>
      <c r="DN260" s="7" cm="1">
        <f t="array" ref="DN260">SUMPRODUCT(--(SUM(G260,AC260,AY260,BU260,CQ260,DM260)&gt;PARAMETRELER!$D$21:$D$24), (SUM(G260,AC260,AY260,BU260,CQ260,DM260)-PARAMETRELER!$D$21:$D$24), {0.15;0.05;0.07;0.08})-SUM($H$2,H260,AD260,AZ260,BV260,CR260)</f>
        <v>2550.3187499999985</v>
      </c>
      <c r="DO260" s="7">
        <f>PARAMETRELER!$D$13</f>
        <v>2550.3187499999985</v>
      </c>
      <c r="DP260" s="7">
        <f t="shared" si="794"/>
        <v>102012.75</v>
      </c>
      <c r="DQ260" s="7">
        <f t="shared" si="795"/>
        <v>85010.625</v>
      </c>
      <c r="DR260" s="7">
        <f t="shared" si="796"/>
        <v>20002.5</v>
      </c>
      <c r="DS260" s="5">
        <f>PARAMETRELER!$D$6</f>
        <v>20002.5</v>
      </c>
      <c r="DT260" s="7">
        <f t="shared" si="684"/>
        <v>0</v>
      </c>
      <c r="DU260" s="7">
        <f>IF(DI260&lt;=PARAMETRELER!$D$6,0,DT260*0.00759)</f>
        <v>0</v>
      </c>
      <c r="DV260" s="20">
        <f t="shared" si="797"/>
        <v>17002.125</v>
      </c>
      <c r="DW260" s="21">
        <f t="shared" si="798"/>
        <v>4100.5124999999998</v>
      </c>
      <c r="DX260" s="21">
        <f t="shared" si="799"/>
        <v>400.05</v>
      </c>
      <c r="DY260" s="20">
        <f t="shared" si="800"/>
        <v>24503.0625</v>
      </c>
      <c r="DZ260" s="44">
        <f t="shared" si="801"/>
        <v>1000.125</v>
      </c>
      <c r="EA260" s="45">
        <f t="shared" si="802"/>
        <v>23502.9375</v>
      </c>
      <c r="EC260" s="2">
        <v>258</v>
      </c>
      <c r="ED260" s="2" t="str">
        <f t="shared" si="803"/>
        <v xml:space="preserve"> AD SOYAD 258</v>
      </c>
      <c r="EE260" s="7">
        <f t="shared" si="685"/>
        <v>20002.5</v>
      </c>
      <c r="EF260" s="11">
        <f>PARAMETRELER!$D$4</f>
        <v>150018.75</v>
      </c>
      <c r="EG260" s="7">
        <f t="shared" si="686"/>
        <v>2800.3500000000004</v>
      </c>
      <c r="EH260" s="7">
        <f t="shared" si="687"/>
        <v>200.02500000000001</v>
      </c>
      <c r="EI260" s="7">
        <f t="shared" si="688"/>
        <v>17002.125</v>
      </c>
      <c r="EJ260" s="7" cm="1">
        <f t="array" ref="EJ260">SUMPRODUCT(--(SUM(G260,AC260,AY260,BU260,CQ260,DM260,EI260)&gt;PARAMETRELER!$D$21:$D$24), (SUM(G260,AC260,AY260,BU260,CQ260,DM260,EI260)-PARAMETRELER!$D$21:$D$24), {0.15;0.05;0.07;0.08})-SUM($H$2,H260,AD260,AZ260,BV260,CR260,DN260)</f>
        <v>3001.0625000000036</v>
      </c>
      <c r="EK260" s="7">
        <f>PARAMETRELER!$D$14</f>
        <v>3001.0625000000036</v>
      </c>
      <c r="EL260" s="7">
        <f t="shared" si="689"/>
        <v>119014.875</v>
      </c>
      <c r="EM260" s="7">
        <f t="shared" si="690"/>
        <v>102012.75</v>
      </c>
      <c r="EN260" s="7">
        <f t="shared" si="691"/>
        <v>20002.5</v>
      </c>
      <c r="EO260" s="5">
        <f>PARAMETRELER!$D$6</f>
        <v>20002.5</v>
      </c>
      <c r="EP260" s="7">
        <f t="shared" si="692"/>
        <v>0</v>
      </c>
      <c r="EQ260" s="7">
        <f>IF(EE260&lt;=PARAMETRELER!$D$6,0,EP260*0.00759)</f>
        <v>0</v>
      </c>
      <c r="ER260" s="20">
        <f t="shared" si="804"/>
        <v>17002.125</v>
      </c>
      <c r="ES260" s="21">
        <f t="shared" si="805"/>
        <v>4100.5124999999998</v>
      </c>
      <c r="ET260" s="21">
        <f t="shared" si="806"/>
        <v>400.05</v>
      </c>
      <c r="EU260" s="20">
        <f t="shared" si="807"/>
        <v>24503.0625</v>
      </c>
      <c r="EV260" s="44">
        <f t="shared" si="808"/>
        <v>1000.125</v>
      </c>
      <c r="EW260" s="45">
        <f t="shared" si="809"/>
        <v>23502.9375</v>
      </c>
      <c r="EY260" s="2">
        <v>258</v>
      </c>
      <c r="EZ260" s="2" t="str">
        <f t="shared" si="810"/>
        <v xml:space="preserve"> AD SOYAD 258</v>
      </c>
      <c r="FA260" s="7">
        <f t="shared" si="693"/>
        <v>20002.5</v>
      </c>
      <c r="FB260" s="11">
        <f>PARAMETRELER!$D$4</f>
        <v>150018.75</v>
      </c>
      <c r="FC260" s="7">
        <f t="shared" si="694"/>
        <v>2800.3500000000004</v>
      </c>
      <c r="FD260" s="7">
        <f t="shared" si="695"/>
        <v>200.02500000000001</v>
      </c>
      <c r="FE260" s="7">
        <f t="shared" si="696"/>
        <v>17002.125</v>
      </c>
      <c r="FF260" s="7" cm="1">
        <f t="array" ref="FF260">SUMPRODUCT(--(SUM(G260,AC260,AY260,BU260,CQ260,DM260,EI260,FE260)&gt;PARAMETRELER!$D$21:$D$24), (SUM(G260,AC260,AY260,BU260,CQ260,DM260,EI260,FE260)-PARAMETRELER!$D$21:$D$24), {0.15;0.05;0.07;0.08})-SUM($H$2,H260,AD260,AZ260,BV260,CR260,DN260,EJ260)</f>
        <v>3400.4249999999956</v>
      </c>
      <c r="FG260" s="7">
        <f>PARAMETRELER!$D$15</f>
        <v>3400.4249999999956</v>
      </c>
      <c r="FH260" s="7">
        <f t="shared" si="697"/>
        <v>136017</v>
      </c>
      <c r="FI260" s="7">
        <f t="shared" si="698"/>
        <v>119014.875</v>
      </c>
      <c r="FJ260" s="7">
        <f t="shared" si="699"/>
        <v>20002.5</v>
      </c>
      <c r="FK260" s="5">
        <f>PARAMETRELER!$D$6</f>
        <v>20002.5</v>
      </c>
      <c r="FL260" s="7">
        <f t="shared" si="700"/>
        <v>0</v>
      </c>
      <c r="FM260" s="7">
        <f>IF(FA260&lt;=PARAMETRELER!$D$6,0,FL260*0.00759)</f>
        <v>0</v>
      </c>
      <c r="FN260" s="20">
        <f t="shared" si="811"/>
        <v>17002.125</v>
      </c>
      <c r="FO260" s="21">
        <f t="shared" si="812"/>
        <v>4100.5124999999998</v>
      </c>
      <c r="FP260" s="21">
        <f t="shared" si="813"/>
        <v>400.05</v>
      </c>
      <c r="FQ260" s="20">
        <f t="shared" si="814"/>
        <v>24503.0625</v>
      </c>
      <c r="FR260" s="44">
        <f t="shared" si="815"/>
        <v>1000.125</v>
      </c>
      <c r="FS260" s="45">
        <f t="shared" si="816"/>
        <v>23502.9375</v>
      </c>
      <c r="FU260" s="2">
        <v>258</v>
      </c>
      <c r="FV260" s="2" t="str">
        <f t="shared" si="817"/>
        <v xml:space="preserve"> AD SOYAD 258</v>
      </c>
      <c r="FW260" s="7">
        <f t="shared" si="701"/>
        <v>20002.5</v>
      </c>
      <c r="FX260" s="11">
        <f>PARAMETRELER!$D$4</f>
        <v>150018.75</v>
      </c>
      <c r="FY260" s="7">
        <f t="shared" si="702"/>
        <v>2800.3500000000004</v>
      </c>
      <c r="FZ260" s="7">
        <f t="shared" si="703"/>
        <v>200.02500000000001</v>
      </c>
      <c r="GA260" s="7">
        <f t="shared" si="704"/>
        <v>17002.125</v>
      </c>
      <c r="GB260" s="7" cm="1">
        <f t="array" ref="GB260">SUMPRODUCT(--(SUM(G260,AC260,AY260,BU260,CQ260,DM260,EI260,FE260,GA260)&gt;PARAMETRELER!$D$21:$D$24), (SUM(G260,AC260,AY260,BU260,CQ260,DM260,EI260,FE260,GA260)-PARAMETRELER!$D$21:$D$24), {0.15;0.05;0.07;0.08})-SUM($H$2,H260,AD260,AZ260,BV260,CR260,DN260,EJ260,FF260)</f>
        <v>3400.4249999999993</v>
      </c>
      <c r="GC260" s="7">
        <f>PARAMETRELER!$D$16</f>
        <v>3400.4249999999993</v>
      </c>
      <c r="GD260" s="7">
        <f t="shared" si="705"/>
        <v>153019.125</v>
      </c>
      <c r="GE260" s="7">
        <f t="shared" si="706"/>
        <v>136017</v>
      </c>
      <c r="GF260" s="7">
        <f t="shared" si="707"/>
        <v>20002.5</v>
      </c>
      <c r="GG260" s="5">
        <f>PARAMETRELER!$D$6</f>
        <v>20002.5</v>
      </c>
      <c r="GH260" s="7">
        <f t="shared" si="708"/>
        <v>0</v>
      </c>
      <c r="GI260" s="7">
        <f>IF(FW260&lt;=PARAMETRELER!$D$6,0,GH260*0.00759)</f>
        <v>0</v>
      </c>
      <c r="GJ260" s="20">
        <f t="shared" si="818"/>
        <v>17002.125</v>
      </c>
      <c r="GK260" s="21">
        <f t="shared" si="819"/>
        <v>4100.5124999999998</v>
      </c>
      <c r="GL260" s="21">
        <f t="shared" si="820"/>
        <v>400.05</v>
      </c>
      <c r="GM260" s="20">
        <f t="shared" si="821"/>
        <v>24503.0625</v>
      </c>
      <c r="GN260" s="44">
        <f t="shared" si="822"/>
        <v>1000.125</v>
      </c>
      <c r="GO260" s="45">
        <f t="shared" si="823"/>
        <v>23502.9375</v>
      </c>
      <c r="GQ260" s="2">
        <v>258</v>
      </c>
      <c r="GR260" s="2" t="str">
        <f t="shared" si="824"/>
        <v xml:space="preserve"> AD SOYAD 258</v>
      </c>
      <c r="GS260" s="7">
        <f t="shared" si="709"/>
        <v>20002.5</v>
      </c>
      <c r="GT260" s="11">
        <f>PARAMETRELER!$D$4</f>
        <v>150018.75</v>
      </c>
      <c r="GU260" s="7">
        <f t="shared" si="710"/>
        <v>2800.3500000000004</v>
      </c>
      <c r="GV260" s="7">
        <f t="shared" si="711"/>
        <v>200.02500000000001</v>
      </c>
      <c r="GW260" s="7">
        <f t="shared" si="712"/>
        <v>17002.125</v>
      </c>
      <c r="GX260" s="7" cm="1">
        <f t="array" ref="GX260">SUMPRODUCT(--(SUM(G260,AC260,AY260,BU260,CQ260,DM260,EI260,FE260,GA260,GW260)&gt;PARAMETRELER!$D$21:$D$24), (SUM(G260,AC260,AY260,BU260,CQ260,DM260,EI260,FE260,GA260,GW260)-PARAMETRELER!$D$21:$D$24), {0.15;0.05;0.07;0.08})-SUM($H$2,H260,AD260,AZ260,BV260,CR260,DN260,EJ260,FF260,GB260)</f>
        <v>3400.4250000000029</v>
      </c>
      <c r="GY260" s="7">
        <f>PARAMETRELER!$D$17</f>
        <v>3400.4250000000029</v>
      </c>
      <c r="GZ260" s="7">
        <f t="shared" si="713"/>
        <v>170021.25</v>
      </c>
      <c r="HA260" s="7">
        <f t="shared" si="714"/>
        <v>153019.125</v>
      </c>
      <c r="HB260" s="7">
        <f t="shared" si="715"/>
        <v>20002.5</v>
      </c>
      <c r="HC260" s="5">
        <f>PARAMETRELER!$D$6</f>
        <v>20002.5</v>
      </c>
      <c r="HD260" s="7">
        <f t="shared" si="716"/>
        <v>0</v>
      </c>
      <c r="HE260" s="7">
        <f>IF(GS260&lt;=PARAMETRELER!$D$6,0,HD260*0.00759)</f>
        <v>0</v>
      </c>
      <c r="HF260" s="20">
        <f t="shared" si="825"/>
        <v>17002.125</v>
      </c>
      <c r="HG260" s="21">
        <f t="shared" si="826"/>
        <v>4100.5124999999998</v>
      </c>
      <c r="HH260" s="21">
        <f t="shared" si="827"/>
        <v>400.05</v>
      </c>
      <c r="HI260" s="20">
        <f t="shared" si="828"/>
        <v>24503.0625</v>
      </c>
      <c r="HJ260" s="44">
        <f t="shared" si="829"/>
        <v>1000.125</v>
      </c>
      <c r="HK260" s="45">
        <f t="shared" si="830"/>
        <v>23502.9375</v>
      </c>
      <c r="HM260" s="2">
        <v>258</v>
      </c>
      <c r="HN260" s="2" t="str">
        <f t="shared" si="831"/>
        <v xml:space="preserve"> AD SOYAD 258</v>
      </c>
      <c r="HO260" s="7">
        <f t="shared" si="717"/>
        <v>20002.5</v>
      </c>
      <c r="HP260" s="11">
        <f>PARAMETRELER!$D$4</f>
        <v>150018.75</v>
      </c>
      <c r="HQ260" s="7">
        <f t="shared" si="718"/>
        <v>2800.3500000000004</v>
      </c>
      <c r="HR260" s="7">
        <f t="shared" si="719"/>
        <v>200.02500000000001</v>
      </c>
      <c r="HS260" s="7">
        <f t="shared" si="720"/>
        <v>17002.125</v>
      </c>
      <c r="HT260" s="7" cm="1">
        <f t="array" ref="HT260">SUMPRODUCT(--(SUM(G260,AC260,AY260,BU260,CQ260,DM260,EI260,FE260,GA260,GW260,HS260)&gt;PARAMETRELER!$D$21:$D$24), (SUM(G260,AC260,AY260,BU260,CQ260,DM260,EI260,FE260,GA260,GW260,HS260)-PARAMETRELER!$D$21:$D$24), {0.15;0.05;0.07;0.08})-SUM($H$2,H260,AD260,AZ260,BV260,CR260,DN260,EJ260,FF260,GB260,GX260)</f>
        <v>3400.4249999999993</v>
      </c>
      <c r="HU260" s="7">
        <f>PARAMETRELER!$D$18</f>
        <v>3400.4249999999993</v>
      </c>
      <c r="HV260" s="7">
        <f t="shared" si="721"/>
        <v>187023.375</v>
      </c>
      <c r="HW260" s="7">
        <f t="shared" si="722"/>
        <v>170021.25</v>
      </c>
      <c r="HX260" s="7">
        <f t="shared" si="723"/>
        <v>20002.5</v>
      </c>
      <c r="HY260" s="5">
        <f>PARAMETRELER!$D$6</f>
        <v>20002.5</v>
      </c>
      <c r="HZ260" s="7">
        <f t="shared" si="724"/>
        <v>0</v>
      </c>
      <c r="IA260" s="7">
        <f>IF(HO260&lt;=PARAMETRELER!$D$6,0,HZ260*0.00759)</f>
        <v>0</v>
      </c>
      <c r="IB260" s="20">
        <f t="shared" si="832"/>
        <v>17002.125</v>
      </c>
      <c r="IC260" s="21">
        <f t="shared" si="833"/>
        <v>4100.5124999999998</v>
      </c>
      <c r="ID260" s="21">
        <f t="shared" si="834"/>
        <v>400.05</v>
      </c>
      <c r="IE260" s="20">
        <f t="shared" si="835"/>
        <v>24503.0625</v>
      </c>
      <c r="IF260" s="44">
        <f t="shared" si="836"/>
        <v>1000.125</v>
      </c>
      <c r="IG260" s="45">
        <f t="shared" si="837"/>
        <v>23502.9375</v>
      </c>
      <c r="II260" s="2">
        <v>258</v>
      </c>
      <c r="IJ260" s="2" t="str">
        <f t="shared" si="838"/>
        <v xml:space="preserve"> AD SOYAD 258</v>
      </c>
      <c r="IK260" s="7">
        <f t="shared" si="725"/>
        <v>20002.5</v>
      </c>
      <c r="IL260" s="11">
        <f>PARAMETRELER!$D$4</f>
        <v>150018.75</v>
      </c>
      <c r="IM260" s="7">
        <f t="shared" si="726"/>
        <v>2800.3500000000004</v>
      </c>
      <c r="IN260" s="7">
        <f t="shared" si="727"/>
        <v>200.02500000000001</v>
      </c>
      <c r="IO260" s="7">
        <f t="shared" si="728"/>
        <v>17002.125</v>
      </c>
      <c r="IP260" s="7" cm="1">
        <f t="array" ref="IP260">SUMPRODUCT(--(SUM(G260,AC260,AY260,BU260,CQ260,DM260,EI260,FE260,GA260,GW260,HS260,IO260)&gt;PARAMETRELER!$D$21:$D$24), (SUM(G260,AC260,AY260,BU260,CQ260,DM260,EI260,FE260,GA260,GW260,HS260,IO260)-PARAMETRELER!$D$21:$D$24), {0.15;0.05;0.07;0.08})-SUM($H$2,H260,AD260,AZ260,BV260,CR260,DN260,EJ260,FF260,GB260,GX260,HT260)</f>
        <v>3400.4249999999993</v>
      </c>
      <c r="IQ260" s="7">
        <f>PARAMETRELER!$D$19</f>
        <v>3400.4249999999993</v>
      </c>
      <c r="IR260" s="7">
        <f t="shared" si="729"/>
        <v>204025.5</v>
      </c>
      <c r="IS260" s="7">
        <f t="shared" si="730"/>
        <v>187023.375</v>
      </c>
      <c r="IT260" s="7">
        <f t="shared" si="731"/>
        <v>20002.5</v>
      </c>
      <c r="IU260" s="5">
        <f>PARAMETRELER!$D$6</f>
        <v>20002.5</v>
      </c>
      <c r="IV260" s="7">
        <f t="shared" si="732"/>
        <v>0</v>
      </c>
      <c r="IW260" s="7">
        <f>IF(IK260&lt;=PARAMETRELER!$D$6,0,IV260*0.00759)</f>
        <v>0</v>
      </c>
      <c r="IX260" s="20">
        <f t="shared" si="839"/>
        <v>17002.125</v>
      </c>
      <c r="IY260" s="21">
        <f t="shared" si="840"/>
        <v>4100.5124999999998</v>
      </c>
      <c r="IZ260" s="21">
        <f t="shared" si="841"/>
        <v>400.05</v>
      </c>
      <c r="JA260" s="20">
        <f t="shared" si="842"/>
        <v>24503.0625</v>
      </c>
      <c r="JB260" s="44">
        <f t="shared" si="843"/>
        <v>1000.125</v>
      </c>
      <c r="JC260" s="45">
        <f t="shared" si="844"/>
        <v>23502.9375</v>
      </c>
    </row>
    <row r="261" spans="1:263" ht="15.6" x14ac:dyDescent="0.3">
      <c r="A261" s="3">
        <v>259</v>
      </c>
      <c r="B261" s="3" t="str">
        <f>'YILLIK MALİYET RAPORU'!B261</f>
        <v xml:space="preserve"> AD SOYAD 259</v>
      </c>
      <c r="C261" s="4">
        <f>'YILLIK MALİYET RAPORU'!C261</f>
        <v>20002.5</v>
      </c>
      <c r="D261" s="4">
        <f>PARAMETRELER!$D$4</f>
        <v>150018.75</v>
      </c>
      <c r="E261" s="4">
        <f t="shared" si="845"/>
        <v>2800.3500000000004</v>
      </c>
      <c r="F261" s="4">
        <f t="shared" si="846"/>
        <v>200.02500000000001</v>
      </c>
      <c r="G261" s="4">
        <f t="shared" si="847"/>
        <v>17002.125</v>
      </c>
      <c r="H261" s="4" cm="1">
        <f t="array" ref="H261">SUMPRODUCT(--(SUM(G261:G261)&gt;PARAMETRELER!$D$21:$D$24), (SUM(G261:G261)-PARAMETRELER!$D$21:$D$24), {0.15;0.05;0.07;0.08})-SUM($H$2:$H$2)</f>
        <v>2550.3187499999999</v>
      </c>
      <c r="I261" s="4">
        <f>PARAMETRELER!$D$8</f>
        <v>2550.3187499999999</v>
      </c>
      <c r="J261" s="4">
        <f t="shared" si="733"/>
        <v>17002.125</v>
      </c>
      <c r="K261" s="4">
        <v>0</v>
      </c>
      <c r="L261" s="4">
        <f t="shared" si="848"/>
        <v>20002.5</v>
      </c>
      <c r="M261" s="4">
        <f>PARAMETRELER!$D$6</f>
        <v>20002.5</v>
      </c>
      <c r="N261" s="4">
        <f t="shared" ref="N261:N302" si="856">IF(L261-M261&gt;0,L261-M261,0)</f>
        <v>0</v>
      </c>
      <c r="O261" s="4">
        <f>IF(C261&lt;=PARAMETRELER!$D$6,0,N261*0.00759)</f>
        <v>0</v>
      </c>
      <c r="P261" s="20">
        <f t="shared" si="849"/>
        <v>17002.125</v>
      </c>
      <c r="Q261" s="21">
        <f t="shared" si="850"/>
        <v>4100.5124999999998</v>
      </c>
      <c r="R261" s="21">
        <f t="shared" si="851"/>
        <v>400.05</v>
      </c>
      <c r="S261" s="22">
        <f t="shared" si="852"/>
        <v>24503.0625</v>
      </c>
      <c r="T261" s="44">
        <f t="shared" si="853"/>
        <v>1000.125</v>
      </c>
      <c r="U261" s="45">
        <f t="shared" si="734"/>
        <v>23502.9375</v>
      </c>
      <c r="W261" s="3">
        <v>259</v>
      </c>
      <c r="X261" s="3" t="str">
        <f t="shared" si="854"/>
        <v xml:space="preserve"> AD SOYAD 259</v>
      </c>
      <c r="Y261" s="4">
        <f t="shared" si="855"/>
        <v>20002.5</v>
      </c>
      <c r="Z261" s="4">
        <f>PARAMETRELER!$D$4</f>
        <v>150018.75</v>
      </c>
      <c r="AA261" s="4">
        <f t="shared" si="735"/>
        <v>2800.3500000000004</v>
      </c>
      <c r="AB261" s="4">
        <f t="shared" si="736"/>
        <v>200.02500000000001</v>
      </c>
      <c r="AC261" s="4">
        <f t="shared" si="737"/>
        <v>17002.125</v>
      </c>
      <c r="AD261" s="4" cm="1">
        <f t="array" ref="AD261">SUMPRODUCT(--(SUM(G261,AC261)&gt;PARAMETRELER!$D$21:$D$24), (SUM(G261,AC261)-PARAMETRELER!$D$21:$D$24), {0.15;0.05;0.07;0.08})-SUM($H$2,H261)</f>
        <v>2550.3187499999999</v>
      </c>
      <c r="AE261" s="4">
        <f>PARAMETRELER!$D$9</f>
        <v>2550.3187499999999</v>
      </c>
      <c r="AF261" s="4">
        <f t="shared" si="738"/>
        <v>34004.25</v>
      </c>
      <c r="AG261" s="4">
        <f t="shared" si="739"/>
        <v>17002.125</v>
      </c>
      <c r="AH261" s="4">
        <f t="shared" si="740"/>
        <v>20002.5</v>
      </c>
      <c r="AI261" s="4">
        <f>PARAMETRELER!$D$6</f>
        <v>20002.5</v>
      </c>
      <c r="AJ261" s="4">
        <f t="shared" ref="AJ261:AJ302" si="857">IF(AH261-AI261&gt;0,AH261-AI261,0)</f>
        <v>0</v>
      </c>
      <c r="AK261" s="4">
        <f>IF(Y261&lt;=PARAMETRELER!$D$6,0,AJ261*0.00759)</f>
        <v>0</v>
      </c>
      <c r="AL261" s="20">
        <f t="shared" si="741"/>
        <v>17002.125</v>
      </c>
      <c r="AM261" s="21">
        <f t="shared" si="742"/>
        <v>4100.5124999999998</v>
      </c>
      <c r="AN261" s="21">
        <f t="shared" si="743"/>
        <v>400.05</v>
      </c>
      <c r="AO261" s="22">
        <f t="shared" si="744"/>
        <v>24503.0625</v>
      </c>
      <c r="AP261" s="44">
        <f t="shared" si="745"/>
        <v>1000.125</v>
      </c>
      <c r="AQ261" s="45">
        <f t="shared" si="746"/>
        <v>23502.9375</v>
      </c>
      <c r="AS261" s="3">
        <v>259</v>
      </c>
      <c r="AT261" s="3" t="str">
        <f t="shared" si="747"/>
        <v xml:space="preserve"> AD SOYAD 259</v>
      </c>
      <c r="AU261" s="4">
        <f t="shared" si="748"/>
        <v>20002.5</v>
      </c>
      <c r="AV261" s="4">
        <f>PARAMETRELER!$D$4</f>
        <v>150018.75</v>
      </c>
      <c r="AW261" s="4">
        <f t="shared" si="749"/>
        <v>2800.3500000000004</v>
      </c>
      <c r="AX261" s="4">
        <f t="shared" si="750"/>
        <v>200.02500000000001</v>
      </c>
      <c r="AY261" s="4">
        <f t="shared" si="751"/>
        <v>17002.125</v>
      </c>
      <c r="AZ261" s="4" cm="1">
        <f t="array" ref="AZ261">SUMPRODUCT(--(SUM(G261,AC261,AY261)&gt;PARAMETRELER!$D$21:$D$24), (SUM(G261,AC261,AY261)-PARAMETRELER!$D$21:$D$24), {0.15;0.05;0.07;0.08})-SUM($H$2,H261,AD261)</f>
        <v>2550.3187499999995</v>
      </c>
      <c r="BA261" s="4">
        <f>PARAMETRELER!$D$10</f>
        <v>2550.3187499999995</v>
      </c>
      <c r="BB261" s="4">
        <f t="shared" si="752"/>
        <v>51006.375</v>
      </c>
      <c r="BC261" s="4">
        <f t="shared" si="753"/>
        <v>34004.25</v>
      </c>
      <c r="BD261" s="4">
        <f t="shared" si="754"/>
        <v>20002.5</v>
      </c>
      <c r="BE261" s="4">
        <f>PARAMETRELER!$D$6</f>
        <v>20002.5</v>
      </c>
      <c r="BF261" s="4">
        <f t="shared" ref="BF261:BF302" si="858">IF(BD261-BE261&gt;0,BD261-BE261,0)</f>
        <v>0</v>
      </c>
      <c r="BG261" s="4">
        <f>IF(AU261&lt;=PARAMETRELER!$D$6,0,BF261*0.00759)</f>
        <v>0</v>
      </c>
      <c r="BH261" s="20">
        <f t="shared" si="755"/>
        <v>17002.125</v>
      </c>
      <c r="BI261" s="21">
        <f t="shared" si="756"/>
        <v>4100.5124999999998</v>
      </c>
      <c r="BJ261" s="21">
        <f t="shared" si="757"/>
        <v>400.05</v>
      </c>
      <c r="BK261" s="22">
        <f t="shared" si="758"/>
        <v>24503.0625</v>
      </c>
      <c r="BL261" s="44">
        <f t="shared" si="759"/>
        <v>1000.125</v>
      </c>
      <c r="BM261" s="45">
        <f t="shared" si="760"/>
        <v>23502.9375</v>
      </c>
      <c r="BO261" s="3">
        <v>259</v>
      </c>
      <c r="BP261" s="3" t="str">
        <f t="shared" si="761"/>
        <v xml:space="preserve"> AD SOYAD 259</v>
      </c>
      <c r="BQ261" s="4">
        <f t="shared" si="762"/>
        <v>20002.5</v>
      </c>
      <c r="BR261" s="4">
        <f>PARAMETRELER!$D$4</f>
        <v>150018.75</v>
      </c>
      <c r="BS261" s="4">
        <f t="shared" si="763"/>
        <v>2800.3500000000004</v>
      </c>
      <c r="BT261" s="4">
        <f t="shared" si="764"/>
        <v>200.02500000000001</v>
      </c>
      <c r="BU261" s="4">
        <f t="shared" si="765"/>
        <v>17002.125</v>
      </c>
      <c r="BV261" s="4" cm="1">
        <f t="array" ref="BV261">SUMPRODUCT(--(SUM(G261,AC261,AY261,BU261)&gt;PARAMETRELER!$D$21:$D$24), (SUM(G261,AC261,AY261,BU261)-PARAMETRELER!$D$21:$D$24), {0.15;0.05;0.07;0.08})-SUM($H$2,H261,AD261,AZ261)</f>
        <v>2550.3187500000004</v>
      </c>
      <c r="BW261" s="4">
        <f>PARAMETRELER!$D$11</f>
        <v>2550.3187500000004</v>
      </c>
      <c r="BX261" s="4">
        <f t="shared" si="766"/>
        <v>68008.5</v>
      </c>
      <c r="BY261" s="4">
        <f t="shared" si="767"/>
        <v>51006.375</v>
      </c>
      <c r="BZ261" s="4">
        <f t="shared" si="768"/>
        <v>20002.5</v>
      </c>
      <c r="CA261" s="4">
        <f>PARAMETRELER!$D$6</f>
        <v>20002.5</v>
      </c>
      <c r="CB261" s="4">
        <f t="shared" ref="CB261:CB302" si="859">IF(BZ261-CA261&gt;0,BZ261-CA261,0)</f>
        <v>0</v>
      </c>
      <c r="CC261" s="4">
        <f>IF(BQ261&lt;=PARAMETRELER!$D$6,0,CB261*0.00759)</f>
        <v>0</v>
      </c>
      <c r="CD261" s="20">
        <f t="shared" si="769"/>
        <v>17002.125</v>
      </c>
      <c r="CE261" s="21">
        <f t="shared" si="770"/>
        <v>4100.5124999999998</v>
      </c>
      <c r="CF261" s="21">
        <f t="shared" si="771"/>
        <v>400.05</v>
      </c>
      <c r="CG261" s="22">
        <f t="shared" si="772"/>
        <v>24503.0625</v>
      </c>
      <c r="CH261" s="44">
        <f t="shared" si="773"/>
        <v>1000.125</v>
      </c>
      <c r="CI261" s="45">
        <f t="shared" si="774"/>
        <v>23502.9375</v>
      </c>
      <c r="CK261" s="3">
        <v>259</v>
      </c>
      <c r="CL261" s="3" t="str">
        <f t="shared" si="775"/>
        <v xml:space="preserve"> AD SOYAD 259</v>
      </c>
      <c r="CM261" s="4">
        <f t="shared" si="776"/>
        <v>20002.5</v>
      </c>
      <c r="CN261" s="4">
        <f>PARAMETRELER!$D$4</f>
        <v>150018.75</v>
      </c>
      <c r="CO261" s="4">
        <f t="shared" si="777"/>
        <v>2800.3500000000004</v>
      </c>
      <c r="CP261" s="4">
        <f t="shared" si="778"/>
        <v>200.02500000000001</v>
      </c>
      <c r="CQ261" s="4">
        <f t="shared" si="779"/>
        <v>17002.125</v>
      </c>
      <c r="CR261" s="4" cm="1">
        <f t="array" ref="CR261">SUMPRODUCT(--(SUM(G261,AC261,AY261,BU261,CQ261)&gt;PARAMETRELER!$D$21:$D$24), (SUM(G261,AC261,AY261,BU261,CQ261)-PARAMETRELER!$D$21:$D$24), {0.15;0.05;0.07;0.08})-SUM($H$2,H261,AD261,AZ261,BV261)</f>
        <v>2550.3187500000004</v>
      </c>
      <c r="CS261" s="4">
        <f>PARAMETRELER!$D$12</f>
        <v>2550.3187500000004</v>
      </c>
      <c r="CT261" s="4">
        <f t="shared" si="780"/>
        <v>85010.625</v>
      </c>
      <c r="CU261" s="4">
        <f t="shared" si="781"/>
        <v>68008.5</v>
      </c>
      <c r="CV261" s="4">
        <f t="shared" si="782"/>
        <v>20002.5</v>
      </c>
      <c r="CW261" s="4">
        <f>PARAMETRELER!$D$6</f>
        <v>20002.5</v>
      </c>
      <c r="CX261" s="4">
        <f t="shared" ref="CX261:CX302" si="860">IF(CV261-CW261&gt;0,CV261-CW261,0)</f>
        <v>0</v>
      </c>
      <c r="CY261" s="4">
        <f>IF(CM261&lt;=PARAMETRELER!$D$6,0,CX261*0.00759)</f>
        <v>0</v>
      </c>
      <c r="CZ261" s="20">
        <f t="shared" si="783"/>
        <v>17002.125</v>
      </c>
      <c r="DA261" s="21">
        <f t="shared" si="784"/>
        <v>4100.5124999999998</v>
      </c>
      <c r="DB261" s="21">
        <f t="shared" si="785"/>
        <v>400.05</v>
      </c>
      <c r="DC261" s="22">
        <f t="shared" si="786"/>
        <v>24503.0625</v>
      </c>
      <c r="DD261" s="44">
        <f t="shared" si="787"/>
        <v>1000.125</v>
      </c>
      <c r="DE261" s="45">
        <f t="shared" si="788"/>
        <v>23502.9375</v>
      </c>
      <c r="DG261" s="3">
        <v>259</v>
      </c>
      <c r="DH261" s="3" t="str">
        <f t="shared" si="789"/>
        <v xml:space="preserve"> AD SOYAD 259</v>
      </c>
      <c r="DI261" s="4">
        <f t="shared" si="790"/>
        <v>20002.5</v>
      </c>
      <c r="DJ261" s="4">
        <f>PARAMETRELER!$D$4</f>
        <v>150018.75</v>
      </c>
      <c r="DK261" s="4">
        <f t="shared" si="791"/>
        <v>2800.3500000000004</v>
      </c>
      <c r="DL261" s="4">
        <f t="shared" si="792"/>
        <v>200.02500000000001</v>
      </c>
      <c r="DM261" s="4">
        <f t="shared" si="793"/>
        <v>17002.125</v>
      </c>
      <c r="DN261" s="4" cm="1">
        <f t="array" ref="DN261">SUMPRODUCT(--(SUM(G261,AC261,AY261,BU261,CQ261,DM261)&gt;PARAMETRELER!$D$21:$D$24), (SUM(G261,AC261,AY261,BU261,CQ261,DM261)-PARAMETRELER!$D$21:$D$24), {0.15;0.05;0.07;0.08})-SUM($H$2,H261,AD261,AZ261,BV261,CR261)</f>
        <v>2550.3187499999985</v>
      </c>
      <c r="DO261" s="4">
        <f>PARAMETRELER!$D$13</f>
        <v>2550.3187499999985</v>
      </c>
      <c r="DP261" s="4">
        <f t="shared" si="794"/>
        <v>102012.75</v>
      </c>
      <c r="DQ261" s="4">
        <f t="shared" si="795"/>
        <v>85010.625</v>
      </c>
      <c r="DR261" s="4">
        <f t="shared" si="796"/>
        <v>20002.5</v>
      </c>
      <c r="DS261" s="4">
        <f>PARAMETRELER!$D$6</f>
        <v>20002.5</v>
      </c>
      <c r="DT261" s="4">
        <f t="shared" ref="DT261:DT302" si="861">IF(DR261-DS261&gt;0,DR261-DS261,0)</f>
        <v>0</v>
      </c>
      <c r="DU261" s="4">
        <f>IF(DI261&lt;=PARAMETRELER!$D$6,0,DT261*0.00759)</f>
        <v>0</v>
      </c>
      <c r="DV261" s="20">
        <f t="shared" si="797"/>
        <v>17002.125</v>
      </c>
      <c r="DW261" s="21">
        <f t="shared" si="798"/>
        <v>4100.5124999999998</v>
      </c>
      <c r="DX261" s="21">
        <f t="shared" si="799"/>
        <v>400.05</v>
      </c>
      <c r="DY261" s="22">
        <f t="shared" si="800"/>
        <v>24503.0625</v>
      </c>
      <c r="DZ261" s="44">
        <f t="shared" si="801"/>
        <v>1000.125</v>
      </c>
      <c r="EA261" s="45">
        <f t="shared" si="802"/>
        <v>23502.9375</v>
      </c>
      <c r="EC261" s="3">
        <v>259</v>
      </c>
      <c r="ED261" s="3" t="str">
        <f t="shared" si="803"/>
        <v xml:space="preserve"> AD SOYAD 259</v>
      </c>
      <c r="EE261" s="4">
        <f t="shared" ref="EE261:EE302" si="862">C261</f>
        <v>20002.5</v>
      </c>
      <c r="EF261" s="4">
        <f>PARAMETRELER!$D$4</f>
        <v>150018.75</v>
      </c>
      <c r="EG261" s="4">
        <f t="shared" ref="EG261:EG301" si="863">IF(EE261&lt;EF261,EE261,EF261)*0.14</f>
        <v>2800.3500000000004</v>
      </c>
      <c r="EH261" s="4">
        <f t="shared" ref="EH261:EH301" si="864">IF(EE261&lt;EF261,EE261,EF261)*0.01</f>
        <v>200.02500000000001</v>
      </c>
      <c r="EI261" s="4">
        <f t="shared" ref="EI261:EI301" si="865">EE261-EG261-EH261</f>
        <v>17002.125</v>
      </c>
      <c r="EJ261" s="4" cm="1">
        <f t="array" ref="EJ261">SUMPRODUCT(--(SUM(G261,AC261,AY261,BU261,CQ261,DM261,EI261)&gt;PARAMETRELER!$D$21:$D$24), (SUM(G261,AC261,AY261,BU261,CQ261,DM261,EI261)-PARAMETRELER!$D$21:$D$24), {0.15;0.05;0.07;0.08})-SUM($H$2,H261,AD261,AZ261,BV261,CR261,DN261)</f>
        <v>3001.0625000000036</v>
      </c>
      <c r="EK261" s="4">
        <f>PARAMETRELER!$D$14</f>
        <v>3001.0625000000036</v>
      </c>
      <c r="EL261" s="4">
        <f t="shared" ref="EL261:EL301" si="866">EM261+EI261</f>
        <v>119014.875</v>
      </c>
      <c r="EM261" s="4">
        <f t="shared" ref="EM261:EM301" si="867">DP261</f>
        <v>102012.75</v>
      </c>
      <c r="EN261" s="4">
        <f t="shared" ref="EN261:EN301" si="868">EE261</f>
        <v>20002.5</v>
      </c>
      <c r="EO261" s="4">
        <f>PARAMETRELER!$D$6</f>
        <v>20002.5</v>
      </c>
      <c r="EP261" s="4">
        <f t="shared" ref="EP261:EP302" si="869">IF(EN261-EO261&gt;0,EN261-EO261,0)</f>
        <v>0</v>
      </c>
      <c r="EQ261" s="4">
        <f>IF(EE261&lt;=PARAMETRELER!$D$6,0,EP261*0.00759)</f>
        <v>0</v>
      </c>
      <c r="ER261" s="20">
        <f t="shared" si="804"/>
        <v>17002.125</v>
      </c>
      <c r="ES261" s="21">
        <f t="shared" si="805"/>
        <v>4100.5124999999998</v>
      </c>
      <c r="ET261" s="21">
        <f t="shared" si="806"/>
        <v>400.05</v>
      </c>
      <c r="EU261" s="22">
        <f t="shared" si="807"/>
        <v>24503.0625</v>
      </c>
      <c r="EV261" s="44">
        <f t="shared" si="808"/>
        <v>1000.125</v>
      </c>
      <c r="EW261" s="45">
        <f t="shared" si="809"/>
        <v>23502.9375</v>
      </c>
      <c r="EY261" s="3">
        <v>259</v>
      </c>
      <c r="EZ261" s="3" t="str">
        <f t="shared" si="810"/>
        <v xml:space="preserve"> AD SOYAD 259</v>
      </c>
      <c r="FA261" s="4">
        <f t="shared" ref="FA261:FA302" si="870">C261</f>
        <v>20002.5</v>
      </c>
      <c r="FB261" s="4">
        <f>PARAMETRELER!$D$4</f>
        <v>150018.75</v>
      </c>
      <c r="FC261" s="4">
        <f t="shared" ref="FC261:FC302" si="871">IF(FA261&lt;FB261,FA261,FB261)*0.14</f>
        <v>2800.3500000000004</v>
      </c>
      <c r="FD261" s="4">
        <f t="shared" ref="FD261:FD302" si="872">IF(FA261&lt;FB261,FA261,FB261)*0.01</f>
        <v>200.02500000000001</v>
      </c>
      <c r="FE261" s="4">
        <f t="shared" ref="FE261:FE302" si="873">FA261-FC261-FD261</f>
        <v>17002.125</v>
      </c>
      <c r="FF261" s="4" cm="1">
        <f t="array" ref="FF261">SUMPRODUCT(--(SUM(G261,AC261,AY261,BU261,CQ261,DM261,EI261,FE261)&gt;PARAMETRELER!$D$21:$D$24), (SUM(G261,AC261,AY261,BU261,CQ261,DM261,EI261,FE261)-PARAMETRELER!$D$21:$D$24), {0.15;0.05;0.07;0.08})-SUM($H$2,H261,AD261,AZ261,BV261,CR261,DN261,EJ261)</f>
        <v>3400.4249999999956</v>
      </c>
      <c r="FG261" s="4">
        <f>PARAMETRELER!$D$15</f>
        <v>3400.4249999999956</v>
      </c>
      <c r="FH261" s="4">
        <f t="shared" ref="FH261:FH302" si="874">FI261+FE261</f>
        <v>136017</v>
      </c>
      <c r="FI261" s="4">
        <f t="shared" ref="FI261:FI302" si="875">EL261</f>
        <v>119014.875</v>
      </c>
      <c r="FJ261" s="4">
        <f t="shared" ref="FJ261:FJ302" si="876">FA261</f>
        <v>20002.5</v>
      </c>
      <c r="FK261" s="4">
        <f>PARAMETRELER!$D$6</f>
        <v>20002.5</v>
      </c>
      <c r="FL261" s="4">
        <f t="shared" ref="FL261:FL302" si="877">IF(FJ261-FK261&gt;0,FJ261-FK261,0)</f>
        <v>0</v>
      </c>
      <c r="FM261" s="4">
        <f>IF(FA261&lt;=PARAMETRELER!$D$6,0,FL261*0.00759)</f>
        <v>0</v>
      </c>
      <c r="FN261" s="20">
        <f t="shared" si="811"/>
        <v>17002.125</v>
      </c>
      <c r="FO261" s="21">
        <f t="shared" si="812"/>
        <v>4100.5124999999998</v>
      </c>
      <c r="FP261" s="21">
        <f t="shared" si="813"/>
        <v>400.05</v>
      </c>
      <c r="FQ261" s="22">
        <f t="shared" si="814"/>
        <v>24503.0625</v>
      </c>
      <c r="FR261" s="44">
        <f t="shared" si="815"/>
        <v>1000.125</v>
      </c>
      <c r="FS261" s="45">
        <f t="shared" si="816"/>
        <v>23502.9375</v>
      </c>
      <c r="FU261" s="3">
        <v>259</v>
      </c>
      <c r="FV261" s="3" t="str">
        <f t="shared" si="817"/>
        <v xml:space="preserve"> AD SOYAD 259</v>
      </c>
      <c r="FW261" s="4">
        <f t="shared" ref="FW261:FW302" si="878">Y261</f>
        <v>20002.5</v>
      </c>
      <c r="FX261" s="4">
        <f>PARAMETRELER!$D$4</f>
        <v>150018.75</v>
      </c>
      <c r="FY261" s="4">
        <f t="shared" ref="FY261:FY302" si="879">IF(FW261&lt;FX261,FW261,FX261)*0.14</f>
        <v>2800.3500000000004</v>
      </c>
      <c r="FZ261" s="4">
        <f t="shared" ref="FZ261:FZ302" si="880">IF(FW261&lt;FX261,FW261,FX261)*0.01</f>
        <v>200.02500000000001</v>
      </c>
      <c r="GA261" s="4">
        <f t="shared" ref="GA261:GA302" si="881">FW261-FY261-FZ261</f>
        <v>17002.125</v>
      </c>
      <c r="GB261" s="4" cm="1">
        <f t="array" ref="GB261">SUMPRODUCT(--(SUM(G261,AC261,AY261,BU261,CQ261,DM261,EI261,FE261,GA261)&gt;PARAMETRELER!$D$21:$D$24), (SUM(G261,AC261,AY261,BU261,CQ261,DM261,EI261,FE261,GA261)-PARAMETRELER!$D$21:$D$24), {0.15;0.05;0.07;0.08})-SUM($H$2,H261,AD261,AZ261,BV261,CR261,DN261,EJ261,FF261)</f>
        <v>3400.4249999999993</v>
      </c>
      <c r="GC261" s="4">
        <f>PARAMETRELER!$D$16</f>
        <v>3400.4249999999993</v>
      </c>
      <c r="GD261" s="4">
        <f t="shared" ref="GD261:GD302" si="882">GE261+GA261</f>
        <v>153019.125</v>
      </c>
      <c r="GE261" s="4">
        <f t="shared" ref="GE261:GE302" si="883">FH261</f>
        <v>136017</v>
      </c>
      <c r="GF261" s="4">
        <f t="shared" ref="GF261:GF302" si="884">FW261</f>
        <v>20002.5</v>
      </c>
      <c r="GG261" s="4">
        <f>PARAMETRELER!$D$6</f>
        <v>20002.5</v>
      </c>
      <c r="GH261" s="4">
        <f t="shared" ref="GH261:GH302" si="885">IF(GF261-GG261&gt;0,GF261-GG261,0)</f>
        <v>0</v>
      </c>
      <c r="GI261" s="4">
        <f>IF(FW261&lt;=PARAMETRELER!$D$6,0,GH261*0.00759)</f>
        <v>0</v>
      </c>
      <c r="GJ261" s="20">
        <f t="shared" si="818"/>
        <v>17002.125</v>
      </c>
      <c r="GK261" s="21">
        <f t="shared" si="819"/>
        <v>4100.5124999999998</v>
      </c>
      <c r="GL261" s="21">
        <f t="shared" si="820"/>
        <v>400.05</v>
      </c>
      <c r="GM261" s="22">
        <f t="shared" si="821"/>
        <v>24503.0625</v>
      </c>
      <c r="GN261" s="44">
        <f t="shared" si="822"/>
        <v>1000.125</v>
      </c>
      <c r="GO261" s="45">
        <f t="shared" si="823"/>
        <v>23502.9375</v>
      </c>
      <c r="GQ261" s="3">
        <v>259</v>
      </c>
      <c r="GR261" s="3" t="str">
        <f t="shared" si="824"/>
        <v xml:space="preserve"> AD SOYAD 259</v>
      </c>
      <c r="GS261" s="4">
        <f t="shared" ref="GS261:GS302" si="886">AU261</f>
        <v>20002.5</v>
      </c>
      <c r="GT261" s="4">
        <f>PARAMETRELER!$D$4</f>
        <v>150018.75</v>
      </c>
      <c r="GU261" s="4">
        <f t="shared" ref="GU261:GU302" si="887">IF(GS261&lt;GT261,GS261,GT261)*0.14</f>
        <v>2800.3500000000004</v>
      </c>
      <c r="GV261" s="4">
        <f t="shared" ref="GV261:GV302" si="888">IF(GS261&lt;GT261,GS261,GT261)*0.01</f>
        <v>200.02500000000001</v>
      </c>
      <c r="GW261" s="4">
        <f t="shared" ref="GW261:GW302" si="889">GS261-GU261-GV261</f>
        <v>17002.125</v>
      </c>
      <c r="GX261" s="4" cm="1">
        <f t="array" ref="GX261">SUMPRODUCT(--(SUM(G261,AC261,AY261,BU261,CQ261,DM261,EI261,FE261,GA261,GW261)&gt;PARAMETRELER!$D$21:$D$24), (SUM(G261,AC261,AY261,BU261,CQ261,DM261,EI261,FE261,GA261,GW261)-PARAMETRELER!$D$21:$D$24), {0.15;0.05;0.07;0.08})-SUM($H$2,H261,AD261,AZ261,BV261,CR261,DN261,EJ261,FF261,GB261)</f>
        <v>3400.4250000000029</v>
      </c>
      <c r="GY261" s="4">
        <f>PARAMETRELER!$D$17</f>
        <v>3400.4250000000029</v>
      </c>
      <c r="GZ261" s="4">
        <f t="shared" ref="GZ261:GZ302" si="890">HA261+GW261</f>
        <v>170021.25</v>
      </c>
      <c r="HA261" s="4">
        <f t="shared" ref="HA261:HA302" si="891">GD261</f>
        <v>153019.125</v>
      </c>
      <c r="HB261" s="4">
        <f t="shared" ref="HB261:HB302" si="892">GS261</f>
        <v>20002.5</v>
      </c>
      <c r="HC261" s="4">
        <f>PARAMETRELER!$D$6</f>
        <v>20002.5</v>
      </c>
      <c r="HD261" s="4">
        <f t="shared" ref="HD261:HD302" si="893">IF(HB261-HC261&gt;0,HB261-HC261,0)</f>
        <v>0</v>
      </c>
      <c r="HE261" s="4">
        <f>IF(GS261&lt;=PARAMETRELER!$D$6,0,HD261*0.00759)</f>
        <v>0</v>
      </c>
      <c r="HF261" s="20">
        <f t="shared" si="825"/>
        <v>17002.125</v>
      </c>
      <c r="HG261" s="21">
        <f t="shared" si="826"/>
        <v>4100.5124999999998</v>
      </c>
      <c r="HH261" s="21">
        <f t="shared" si="827"/>
        <v>400.05</v>
      </c>
      <c r="HI261" s="22">
        <f t="shared" si="828"/>
        <v>24503.0625</v>
      </c>
      <c r="HJ261" s="44">
        <f t="shared" si="829"/>
        <v>1000.125</v>
      </c>
      <c r="HK261" s="45">
        <f t="shared" si="830"/>
        <v>23502.9375</v>
      </c>
      <c r="HM261" s="3">
        <v>259</v>
      </c>
      <c r="HN261" s="3" t="str">
        <f t="shared" si="831"/>
        <v xml:space="preserve"> AD SOYAD 259</v>
      </c>
      <c r="HO261" s="4">
        <f t="shared" ref="HO261:HO302" si="894">BQ261</f>
        <v>20002.5</v>
      </c>
      <c r="HP261" s="4">
        <f>PARAMETRELER!$D$4</f>
        <v>150018.75</v>
      </c>
      <c r="HQ261" s="4">
        <f t="shared" ref="HQ261:HQ302" si="895">IF(HO261&lt;HP261,HO261,HP261)*0.14</f>
        <v>2800.3500000000004</v>
      </c>
      <c r="HR261" s="4">
        <f t="shared" ref="HR261:HR302" si="896">IF(HO261&lt;HP261,HO261,HP261)*0.01</f>
        <v>200.02500000000001</v>
      </c>
      <c r="HS261" s="4">
        <f t="shared" ref="HS261:HS302" si="897">HO261-HQ261-HR261</f>
        <v>17002.125</v>
      </c>
      <c r="HT261" s="4" cm="1">
        <f t="array" ref="HT261">SUMPRODUCT(--(SUM(G261,AC261,AY261,BU261,CQ261,DM261,EI261,FE261,GA261,GW261,HS261)&gt;PARAMETRELER!$D$21:$D$24), (SUM(G261,AC261,AY261,BU261,CQ261,DM261,EI261,FE261,GA261,GW261,HS261)-PARAMETRELER!$D$21:$D$24), {0.15;0.05;0.07;0.08})-SUM($H$2,H261,AD261,AZ261,BV261,CR261,DN261,EJ261,FF261,GB261,GX261)</f>
        <v>3400.4249999999993</v>
      </c>
      <c r="HU261" s="4">
        <f>PARAMETRELER!$D$18</f>
        <v>3400.4249999999993</v>
      </c>
      <c r="HV261" s="4">
        <f t="shared" ref="HV261:HV302" si="898">HW261+HS261</f>
        <v>187023.375</v>
      </c>
      <c r="HW261" s="4">
        <f t="shared" ref="HW261:HW302" si="899">GZ261</f>
        <v>170021.25</v>
      </c>
      <c r="HX261" s="4">
        <f t="shared" ref="HX261:HX302" si="900">HO261</f>
        <v>20002.5</v>
      </c>
      <c r="HY261" s="4">
        <f>PARAMETRELER!$D$6</f>
        <v>20002.5</v>
      </c>
      <c r="HZ261" s="4">
        <f t="shared" ref="HZ261:HZ302" si="901">IF(HX261-HY261&gt;0,HX261-HY261,0)</f>
        <v>0</v>
      </c>
      <c r="IA261" s="4">
        <f>IF(HO261&lt;=PARAMETRELER!$D$6,0,HZ261*0.00759)</f>
        <v>0</v>
      </c>
      <c r="IB261" s="20">
        <f t="shared" si="832"/>
        <v>17002.125</v>
      </c>
      <c r="IC261" s="21">
        <f t="shared" si="833"/>
        <v>4100.5124999999998</v>
      </c>
      <c r="ID261" s="21">
        <f t="shared" si="834"/>
        <v>400.05</v>
      </c>
      <c r="IE261" s="22">
        <f t="shared" si="835"/>
        <v>24503.0625</v>
      </c>
      <c r="IF261" s="44">
        <f t="shared" si="836"/>
        <v>1000.125</v>
      </c>
      <c r="IG261" s="45">
        <f t="shared" si="837"/>
        <v>23502.9375</v>
      </c>
      <c r="II261" s="3">
        <v>259</v>
      </c>
      <c r="IJ261" s="3" t="str">
        <f t="shared" si="838"/>
        <v xml:space="preserve"> AD SOYAD 259</v>
      </c>
      <c r="IK261" s="4">
        <f t="shared" ref="IK261:IK302" si="902">CM261</f>
        <v>20002.5</v>
      </c>
      <c r="IL261" s="4">
        <f>PARAMETRELER!$D$4</f>
        <v>150018.75</v>
      </c>
      <c r="IM261" s="4">
        <f t="shared" ref="IM261:IM302" si="903">IF(IK261&lt;IL261,IK261,IL261)*0.14</f>
        <v>2800.3500000000004</v>
      </c>
      <c r="IN261" s="4">
        <f t="shared" ref="IN261:IN302" si="904">IF(IK261&lt;IL261,IK261,IL261)*0.01</f>
        <v>200.02500000000001</v>
      </c>
      <c r="IO261" s="4">
        <f t="shared" ref="IO261:IO302" si="905">IK261-IM261-IN261</f>
        <v>17002.125</v>
      </c>
      <c r="IP261" s="4" cm="1">
        <f t="array" ref="IP261">SUMPRODUCT(--(SUM(G261,AC261,AY261,BU261,CQ261,DM261,EI261,FE261,GA261,GW261,HS261,IO261)&gt;PARAMETRELER!$D$21:$D$24), (SUM(G261,AC261,AY261,BU261,CQ261,DM261,EI261,FE261,GA261,GW261,HS261,IO261)-PARAMETRELER!$D$21:$D$24), {0.15;0.05;0.07;0.08})-SUM($H$2,H261,AD261,AZ261,BV261,CR261,DN261,EJ261,FF261,GB261,GX261,HT261)</f>
        <v>3400.4249999999993</v>
      </c>
      <c r="IQ261" s="4">
        <f>PARAMETRELER!$D$19</f>
        <v>3400.4249999999993</v>
      </c>
      <c r="IR261" s="4">
        <f t="shared" ref="IR261:IR302" si="906">IS261+IO261</f>
        <v>204025.5</v>
      </c>
      <c r="IS261" s="4">
        <f t="shared" ref="IS261:IS302" si="907">HV261</f>
        <v>187023.375</v>
      </c>
      <c r="IT261" s="4">
        <f t="shared" ref="IT261:IT302" si="908">IK261</f>
        <v>20002.5</v>
      </c>
      <c r="IU261" s="4">
        <f>PARAMETRELER!$D$6</f>
        <v>20002.5</v>
      </c>
      <c r="IV261" s="4">
        <f t="shared" ref="IV261:IV302" si="909">IF(IT261-IU261&gt;0,IT261-IU261,0)</f>
        <v>0</v>
      </c>
      <c r="IW261" s="4">
        <f>IF(IK261&lt;=PARAMETRELER!$D$6,0,IV261*0.00759)</f>
        <v>0</v>
      </c>
      <c r="IX261" s="20">
        <f t="shared" si="839"/>
        <v>17002.125</v>
      </c>
      <c r="IY261" s="21">
        <f t="shared" si="840"/>
        <v>4100.5124999999998</v>
      </c>
      <c r="IZ261" s="21">
        <f t="shared" si="841"/>
        <v>400.05</v>
      </c>
      <c r="JA261" s="22">
        <f t="shared" si="842"/>
        <v>24503.0625</v>
      </c>
      <c r="JB261" s="44">
        <f t="shared" si="843"/>
        <v>1000.125</v>
      </c>
      <c r="JC261" s="45">
        <f t="shared" si="844"/>
        <v>23502.9375</v>
      </c>
    </row>
    <row r="262" spans="1:263" ht="15.6" x14ac:dyDescent="0.3">
      <c r="A262" s="2">
        <v>260</v>
      </c>
      <c r="B262" s="2" t="str">
        <f>'YILLIK MALİYET RAPORU'!B262</f>
        <v xml:space="preserve"> AD SOYAD 260</v>
      </c>
      <c r="C262" s="7">
        <f>'YILLIK MALİYET RAPORU'!C262</f>
        <v>20002.5</v>
      </c>
      <c r="D262" s="11">
        <f>PARAMETRELER!$D$4</f>
        <v>150018.75</v>
      </c>
      <c r="E262" s="7">
        <f t="shared" si="845"/>
        <v>2800.3500000000004</v>
      </c>
      <c r="F262" s="7">
        <f t="shared" si="846"/>
        <v>200.02500000000001</v>
      </c>
      <c r="G262" s="7">
        <f t="shared" si="847"/>
        <v>17002.125</v>
      </c>
      <c r="H262" s="7" cm="1">
        <f t="array" ref="H262">SUMPRODUCT(--(SUM(G262:G262)&gt;PARAMETRELER!$D$21:$D$24), (SUM(G262:G262)-PARAMETRELER!$D$21:$D$24), {0.15;0.05;0.07;0.08})-SUM($H$2:$H$2)</f>
        <v>2550.3187499999999</v>
      </c>
      <c r="I262" s="7">
        <f>PARAMETRELER!$D$8</f>
        <v>2550.3187499999999</v>
      </c>
      <c r="J262" s="7">
        <f t="shared" si="733"/>
        <v>17002.125</v>
      </c>
      <c r="K262" s="7">
        <v>0</v>
      </c>
      <c r="L262" s="7">
        <f t="shared" si="848"/>
        <v>20002.5</v>
      </c>
      <c r="M262" s="5">
        <f>PARAMETRELER!$D$6</f>
        <v>20002.5</v>
      </c>
      <c r="N262" s="7">
        <f t="shared" si="856"/>
        <v>0</v>
      </c>
      <c r="O262" s="7">
        <f>IF(C262&lt;=PARAMETRELER!$D$6,0,N262*0.00759)</f>
        <v>0</v>
      </c>
      <c r="P262" s="20">
        <f t="shared" si="849"/>
        <v>17002.125</v>
      </c>
      <c r="Q262" s="21">
        <f t="shared" si="850"/>
        <v>4100.5124999999998</v>
      </c>
      <c r="R262" s="21">
        <f t="shared" si="851"/>
        <v>400.05</v>
      </c>
      <c r="S262" s="20">
        <f t="shared" si="852"/>
        <v>24503.0625</v>
      </c>
      <c r="T262" s="44">
        <f t="shared" si="853"/>
        <v>1000.125</v>
      </c>
      <c r="U262" s="45">
        <f t="shared" si="734"/>
        <v>23502.9375</v>
      </c>
      <c r="W262" s="2">
        <v>260</v>
      </c>
      <c r="X262" s="2" t="str">
        <f t="shared" si="854"/>
        <v xml:space="preserve"> AD SOYAD 260</v>
      </c>
      <c r="Y262" s="7">
        <f t="shared" si="855"/>
        <v>20002.5</v>
      </c>
      <c r="Z262" s="11">
        <f>PARAMETRELER!$D$4</f>
        <v>150018.75</v>
      </c>
      <c r="AA262" s="7">
        <f t="shared" si="735"/>
        <v>2800.3500000000004</v>
      </c>
      <c r="AB262" s="7">
        <f t="shared" si="736"/>
        <v>200.02500000000001</v>
      </c>
      <c r="AC262" s="7">
        <f t="shared" si="737"/>
        <v>17002.125</v>
      </c>
      <c r="AD262" s="7" cm="1">
        <f t="array" ref="AD262">SUMPRODUCT(--(SUM(G262,AC262)&gt;PARAMETRELER!$D$21:$D$24), (SUM(G262,AC262)-PARAMETRELER!$D$21:$D$24), {0.15;0.05;0.07;0.08})-SUM($H$2,H262)</f>
        <v>2550.3187499999999</v>
      </c>
      <c r="AE262" s="7">
        <f>PARAMETRELER!$D$9</f>
        <v>2550.3187499999999</v>
      </c>
      <c r="AF262" s="7">
        <f t="shared" si="738"/>
        <v>34004.25</v>
      </c>
      <c r="AG262" s="7">
        <f t="shared" si="739"/>
        <v>17002.125</v>
      </c>
      <c r="AH262" s="7">
        <f t="shared" si="740"/>
        <v>20002.5</v>
      </c>
      <c r="AI262" s="5">
        <f>PARAMETRELER!$D$6</f>
        <v>20002.5</v>
      </c>
      <c r="AJ262" s="7">
        <f t="shared" si="857"/>
        <v>0</v>
      </c>
      <c r="AK262" s="7">
        <f>IF(Y262&lt;=PARAMETRELER!$D$6,0,AJ262*0.00759)</f>
        <v>0</v>
      </c>
      <c r="AL262" s="20">
        <f t="shared" si="741"/>
        <v>17002.125</v>
      </c>
      <c r="AM262" s="21">
        <f t="shared" si="742"/>
        <v>4100.5124999999998</v>
      </c>
      <c r="AN262" s="21">
        <f t="shared" si="743"/>
        <v>400.05</v>
      </c>
      <c r="AO262" s="20">
        <f t="shared" si="744"/>
        <v>24503.0625</v>
      </c>
      <c r="AP262" s="44">
        <f t="shared" si="745"/>
        <v>1000.125</v>
      </c>
      <c r="AQ262" s="45">
        <f t="shared" si="746"/>
        <v>23502.9375</v>
      </c>
      <c r="AS262" s="2">
        <v>260</v>
      </c>
      <c r="AT262" s="2" t="str">
        <f t="shared" si="747"/>
        <v xml:space="preserve"> AD SOYAD 260</v>
      </c>
      <c r="AU262" s="7">
        <f t="shared" si="748"/>
        <v>20002.5</v>
      </c>
      <c r="AV262" s="11">
        <f>PARAMETRELER!$D$4</f>
        <v>150018.75</v>
      </c>
      <c r="AW262" s="7">
        <f t="shared" si="749"/>
        <v>2800.3500000000004</v>
      </c>
      <c r="AX262" s="7">
        <f t="shared" si="750"/>
        <v>200.02500000000001</v>
      </c>
      <c r="AY262" s="7">
        <f t="shared" si="751"/>
        <v>17002.125</v>
      </c>
      <c r="AZ262" s="7" cm="1">
        <f t="array" ref="AZ262">SUMPRODUCT(--(SUM(G262,AC262,AY262)&gt;PARAMETRELER!$D$21:$D$24), (SUM(G262,AC262,AY262)-PARAMETRELER!$D$21:$D$24), {0.15;0.05;0.07;0.08})-SUM($H$2,H262,AD262)</f>
        <v>2550.3187499999995</v>
      </c>
      <c r="BA262" s="7">
        <f>PARAMETRELER!$D$10</f>
        <v>2550.3187499999995</v>
      </c>
      <c r="BB262" s="7">
        <f t="shared" si="752"/>
        <v>51006.375</v>
      </c>
      <c r="BC262" s="7">
        <f t="shared" si="753"/>
        <v>34004.25</v>
      </c>
      <c r="BD262" s="7">
        <f t="shared" si="754"/>
        <v>20002.5</v>
      </c>
      <c r="BE262" s="5">
        <f>PARAMETRELER!$D$6</f>
        <v>20002.5</v>
      </c>
      <c r="BF262" s="7">
        <f t="shared" si="858"/>
        <v>0</v>
      </c>
      <c r="BG262" s="7">
        <f>IF(AU262&lt;=PARAMETRELER!$D$6,0,BF262*0.00759)</f>
        <v>0</v>
      </c>
      <c r="BH262" s="20">
        <f t="shared" si="755"/>
        <v>17002.125</v>
      </c>
      <c r="BI262" s="21">
        <f t="shared" si="756"/>
        <v>4100.5124999999998</v>
      </c>
      <c r="BJ262" s="21">
        <f t="shared" si="757"/>
        <v>400.05</v>
      </c>
      <c r="BK262" s="20">
        <f t="shared" si="758"/>
        <v>24503.0625</v>
      </c>
      <c r="BL262" s="44">
        <f t="shared" si="759"/>
        <v>1000.125</v>
      </c>
      <c r="BM262" s="45">
        <f t="shared" si="760"/>
        <v>23502.9375</v>
      </c>
      <c r="BO262" s="2">
        <v>260</v>
      </c>
      <c r="BP262" s="2" t="str">
        <f t="shared" si="761"/>
        <v xml:space="preserve"> AD SOYAD 260</v>
      </c>
      <c r="BQ262" s="7">
        <f t="shared" si="762"/>
        <v>20002.5</v>
      </c>
      <c r="BR262" s="11">
        <f>PARAMETRELER!$D$4</f>
        <v>150018.75</v>
      </c>
      <c r="BS262" s="7">
        <f t="shared" si="763"/>
        <v>2800.3500000000004</v>
      </c>
      <c r="BT262" s="7">
        <f t="shared" si="764"/>
        <v>200.02500000000001</v>
      </c>
      <c r="BU262" s="7">
        <f t="shared" si="765"/>
        <v>17002.125</v>
      </c>
      <c r="BV262" s="7" cm="1">
        <f t="array" ref="BV262">SUMPRODUCT(--(SUM(G262,AC262,AY262,BU262)&gt;PARAMETRELER!$D$21:$D$24), (SUM(G262,AC262,AY262,BU262)-PARAMETRELER!$D$21:$D$24), {0.15;0.05;0.07;0.08})-SUM($H$2,H262,AD262,AZ262)</f>
        <v>2550.3187500000004</v>
      </c>
      <c r="BW262" s="7">
        <f>PARAMETRELER!$D$11</f>
        <v>2550.3187500000004</v>
      </c>
      <c r="BX262" s="7">
        <f t="shared" si="766"/>
        <v>68008.5</v>
      </c>
      <c r="BY262" s="7">
        <f t="shared" si="767"/>
        <v>51006.375</v>
      </c>
      <c r="BZ262" s="7">
        <f t="shared" si="768"/>
        <v>20002.5</v>
      </c>
      <c r="CA262" s="5">
        <f>PARAMETRELER!$D$6</f>
        <v>20002.5</v>
      </c>
      <c r="CB262" s="7">
        <f t="shared" si="859"/>
        <v>0</v>
      </c>
      <c r="CC262" s="7">
        <f>IF(BQ262&lt;=PARAMETRELER!$D$6,0,CB262*0.00759)</f>
        <v>0</v>
      </c>
      <c r="CD262" s="20">
        <f t="shared" si="769"/>
        <v>17002.125</v>
      </c>
      <c r="CE262" s="21">
        <f t="shared" si="770"/>
        <v>4100.5124999999998</v>
      </c>
      <c r="CF262" s="21">
        <f t="shared" si="771"/>
        <v>400.05</v>
      </c>
      <c r="CG262" s="20">
        <f t="shared" si="772"/>
        <v>24503.0625</v>
      </c>
      <c r="CH262" s="44">
        <f t="shared" si="773"/>
        <v>1000.125</v>
      </c>
      <c r="CI262" s="45">
        <f t="shared" si="774"/>
        <v>23502.9375</v>
      </c>
      <c r="CK262" s="2">
        <v>260</v>
      </c>
      <c r="CL262" s="2" t="str">
        <f t="shared" si="775"/>
        <v xml:space="preserve"> AD SOYAD 260</v>
      </c>
      <c r="CM262" s="7">
        <f t="shared" si="776"/>
        <v>20002.5</v>
      </c>
      <c r="CN262" s="11">
        <f>PARAMETRELER!$D$4</f>
        <v>150018.75</v>
      </c>
      <c r="CO262" s="7">
        <f t="shared" si="777"/>
        <v>2800.3500000000004</v>
      </c>
      <c r="CP262" s="7">
        <f t="shared" si="778"/>
        <v>200.02500000000001</v>
      </c>
      <c r="CQ262" s="7">
        <f t="shared" si="779"/>
        <v>17002.125</v>
      </c>
      <c r="CR262" s="7" cm="1">
        <f t="array" ref="CR262">SUMPRODUCT(--(SUM(G262,AC262,AY262,BU262,CQ262)&gt;PARAMETRELER!$D$21:$D$24), (SUM(G262,AC262,AY262,BU262,CQ262)-PARAMETRELER!$D$21:$D$24), {0.15;0.05;0.07;0.08})-SUM($H$2,H262,AD262,AZ262,BV262)</f>
        <v>2550.3187500000004</v>
      </c>
      <c r="CS262" s="7">
        <f>PARAMETRELER!$D$12</f>
        <v>2550.3187500000004</v>
      </c>
      <c r="CT262" s="7">
        <f t="shared" si="780"/>
        <v>85010.625</v>
      </c>
      <c r="CU262" s="7">
        <f t="shared" si="781"/>
        <v>68008.5</v>
      </c>
      <c r="CV262" s="7">
        <f t="shared" si="782"/>
        <v>20002.5</v>
      </c>
      <c r="CW262" s="5">
        <f>PARAMETRELER!$D$6</f>
        <v>20002.5</v>
      </c>
      <c r="CX262" s="7">
        <f t="shared" si="860"/>
        <v>0</v>
      </c>
      <c r="CY262" s="7">
        <f>IF(CM262&lt;=PARAMETRELER!$D$6,0,CX262*0.00759)</f>
        <v>0</v>
      </c>
      <c r="CZ262" s="20">
        <f t="shared" si="783"/>
        <v>17002.125</v>
      </c>
      <c r="DA262" s="21">
        <f t="shared" si="784"/>
        <v>4100.5124999999998</v>
      </c>
      <c r="DB262" s="21">
        <f t="shared" si="785"/>
        <v>400.05</v>
      </c>
      <c r="DC262" s="20">
        <f t="shared" si="786"/>
        <v>24503.0625</v>
      </c>
      <c r="DD262" s="44">
        <f t="shared" si="787"/>
        <v>1000.125</v>
      </c>
      <c r="DE262" s="45">
        <f t="shared" si="788"/>
        <v>23502.9375</v>
      </c>
      <c r="DG262" s="2">
        <v>260</v>
      </c>
      <c r="DH262" s="2" t="str">
        <f t="shared" si="789"/>
        <v xml:space="preserve"> AD SOYAD 260</v>
      </c>
      <c r="DI262" s="7">
        <f t="shared" si="790"/>
        <v>20002.5</v>
      </c>
      <c r="DJ262" s="11">
        <f>PARAMETRELER!$D$4</f>
        <v>150018.75</v>
      </c>
      <c r="DK262" s="7">
        <f t="shared" si="791"/>
        <v>2800.3500000000004</v>
      </c>
      <c r="DL262" s="7">
        <f t="shared" si="792"/>
        <v>200.02500000000001</v>
      </c>
      <c r="DM262" s="7">
        <f t="shared" si="793"/>
        <v>17002.125</v>
      </c>
      <c r="DN262" s="7" cm="1">
        <f t="array" ref="DN262">SUMPRODUCT(--(SUM(G262,AC262,AY262,BU262,CQ262,DM262)&gt;PARAMETRELER!$D$21:$D$24), (SUM(G262,AC262,AY262,BU262,CQ262,DM262)-PARAMETRELER!$D$21:$D$24), {0.15;0.05;0.07;0.08})-SUM($H$2,H262,AD262,AZ262,BV262,CR262)</f>
        <v>2550.3187499999985</v>
      </c>
      <c r="DO262" s="7">
        <f>PARAMETRELER!$D$13</f>
        <v>2550.3187499999985</v>
      </c>
      <c r="DP262" s="7">
        <f t="shared" si="794"/>
        <v>102012.75</v>
      </c>
      <c r="DQ262" s="7">
        <f t="shared" si="795"/>
        <v>85010.625</v>
      </c>
      <c r="DR262" s="7">
        <f t="shared" si="796"/>
        <v>20002.5</v>
      </c>
      <c r="DS262" s="5">
        <f>PARAMETRELER!$D$6</f>
        <v>20002.5</v>
      </c>
      <c r="DT262" s="7">
        <f t="shared" si="861"/>
        <v>0</v>
      </c>
      <c r="DU262" s="7">
        <f>IF(DI262&lt;=PARAMETRELER!$D$6,0,DT262*0.00759)</f>
        <v>0</v>
      </c>
      <c r="DV262" s="20">
        <f t="shared" si="797"/>
        <v>17002.125</v>
      </c>
      <c r="DW262" s="21">
        <f t="shared" si="798"/>
        <v>4100.5124999999998</v>
      </c>
      <c r="DX262" s="21">
        <f t="shared" si="799"/>
        <v>400.05</v>
      </c>
      <c r="DY262" s="20">
        <f t="shared" si="800"/>
        <v>24503.0625</v>
      </c>
      <c r="DZ262" s="44">
        <f t="shared" si="801"/>
        <v>1000.125</v>
      </c>
      <c r="EA262" s="45">
        <f t="shared" si="802"/>
        <v>23502.9375</v>
      </c>
      <c r="EC262" s="2">
        <v>260</v>
      </c>
      <c r="ED262" s="2" t="str">
        <f t="shared" si="803"/>
        <v xml:space="preserve"> AD SOYAD 260</v>
      </c>
      <c r="EE262" s="7">
        <f t="shared" si="862"/>
        <v>20002.5</v>
      </c>
      <c r="EF262" s="11">
        <f>PARAMETRELER!$D$4</f>
        <v>150018.75</v>
      </c>
      <c r="EG262" s="7">
        <f t="shared" si="863"/>
        <v>2800.3500000000004</v>
      </c>
      <c r="EH262" s="7">
        <f t="shared" si="864"/>
        <v>200.02500000000001</v>
      </c>
      <c r="EI262" s="7">
        <f t="shared" si="865"/>
        <v>17002.125</v>
      </c>
      <c r="EJ262" s="7" cm="1">
        <f t="array" ref="EJ262">SUMPRODUCT(--(SUM(G262,AC262,AY262,BU262,CQ262,DM262,EI262)&gt;PARAMETRELER!$D$21:$D$24), (SUM(G262,AC262,AY262,BU262,CQ262,DM262,EI262)-PARAMETRELER!$D$21:$D$24), {0.15;0.05;0.07;0.08})-SUM($H$2,H262,AD262,AZ262,BV262,CR262,DN262)</f>
        <v>3001.0625000000036</v>
      </c>
      <c r="EK262" s="7">
        <f>PARAMETRELER!$D$14</f>
        <v>3001.0625000000036</v>
      </c>
      <c r="EL262" s="7">
        <f t="shared" si="866"/>
        <v>119014.875</v>
      </c>
      <c r="EM262" s="7">
        <f t="shared" si="867"/>
        <v>102012.75</v>
      </c>
      <c r="EN262" s="7">
        <f t="shared" si="868"/>
        <v>20002.5</v>
      </c>
      <c r="EO262" s="5">
        <f>PARAMETRELER!$D$6</f>
        <v>20002.5</v>
      </c>
      <c r="EP262" s="7">
        <f t="shared" si="869"/>
        <v>0</v>
      </c>
      <c r="EQ262" s="7">
        <f>IF(EE262&lt;=PARAMETRELER!$D$6,0,EP262*0.00759)</f>
        <v>0</v>
      </c>
      <c r="ER262" s="20">
        <f t="shared" si="804"/>
        <v>17002.125</v>
      </c>
      <c r="ES262" s="21">
        <f t="shared" si="805"/>
        <v>4100.5124999999998</v>
      </c>
      <c r="ET262" s="21">
        <f t="shared" si="806"/>
        <v>400.05</v>
      </c>
      <c r="EU262" s="20">
        <f t="shared" si="807"/>
        <v>24503.0625</v>
      </c>
      <c r="EV262" s="44">
        <f t="shared" si="808"/>
        <v>1000.125</v>
      </c>
      <c r="EW262" s="45">
        <f t="shared" si="809"/>
        <v>23502.9375</v>
      </c>
      <c r="EY262" s="2">
        <v>260</v>
      </c>
      <c r="EZ262" s="2" t="str">
        <f t="shared" si="810"/>
        <v xml:space="preserve"> AD SOYAD 260</v>
      </c>
      <c r="FA262" s="7">
        <f t="shared" si="870"/>
        <v>20002.5</v>
      </c>
      <c r="FB262" s="11">
        <f>PARAMETRELER!$D$4</f>
        <v>150018.75</v>
      </c>
      <c r="FC262" s="7">
        <f t="shared" si="871"/>
        <v>2800.3500000000004</v>
      </c>
      <c r="FD262" s="7">
        <f t="shared" si="872"/>
        <v>200.02500000000001</v>
      </c>
      <c r="FE262" s="7">
        <f t="shared" si="873"/>
        <v>17002.125</v>
      </c>
      <c r="FF262" s="7" cm="1">
        <f t="array" ref="FF262">SUMPRODUCT(--(SUM(G262,AC262,AY262,BU262,CQ262,DM262,EI262,FE262)&gt;PARAMETRELER!$D$21:$D$24), (SUM(G262,AC262,AY262,BU262,CQ262,DM262,EI262,FE262)-PARAMETRELER!$D$21:$D$24), {0.15;0.05;0.07;0.08})-SUM($H$2,H262,AD262,AZ262,BV262,CR262,DN262,EJ262)</f>
        <v>3400.4249999999956</v>
      </c>
      <c r="FG262" s="7">
        <f>PARAMETRELER!$D$15</f>
        <v>3400.4249999999956</v>
      </c>
      <c r="FH262" s="7">
        <f t="shared" si="874"/>
        <v>136017</v>
      </c>
      <c r="FI262" s="7">
        <f t="shared" si="875"/>
        <v>119014.875</v>
      </c>
      <c r="FJ262" s="7">
        <f t="shared" si="876"/>
        <v>20002.5</v>
      </c>
      <c r="FK262" s="5">
        <f>PARAMETRELER!$D$6</f>
        <v>20002.5</v>
      </c>
      <c r="FL262" s="7">
        <f t="shared" si="877"/>
        <v>0</v>
      </c>
      <c r="FM262" s="7">
        <f>IF(FA262&lt;=PARAMETRELER!$D$6,0,FL262*0.00759)</f>
        <v>0</v>
      </c>
      <c r="FN262" s="20">
        <f t="shared" si="811"/>
        <v>17002.125</v>
      </c>
      <c r="FO262" s="21">
        <f t="shared" si="812"/>
        <v>4100.5124999999998</v>
      </c>
      <c r="FP262" s="21">
        <f t="shared" si="813"/>
        <v>400.05</v>
      </c>
      <c r="FQ262" s="20">
        <f t="shared" si="814"/>
        <v>24503.0625</v>
      </c>
      <c r="FR262" s="44">
        <f t="shared" si="815"/>
        <v>1000.125</v>
      </c>
      <c r="FS262" s="45">
        <f t="shared" si="816"/>
        <v>23502.9375</v>
      </c>
      <c r="FU262" s="2">
        <v>260</v>
      </c>
      <c r="FV262" s="2" t="str">
        <f t="shared" si="817"/>
        <v xml:space="preserve"> AD SOYAD 260</v>
      </c>
      <c r="FW262" s="7">
        <f t="shared" si="878"/>
        <v>20002.5</v>
      </c>
      <c r="FX262" s="11">
        <f>PARAMETRELER!$D$4</f>
        <v>150018.75</v>
      </c>
      <c r="FY262" s="7">
        <f t="shared" si="879"/>
        <v>2800.3500000000004</v>
      </c>
      <c r="FZ262" s="7">
        <f t="shared" si="880"/>
        <v>200.02500000000001</v>
      </c>
      <c r="GA262" s="7">
        <f t="shared" si="881"/>
        <v>17002.125</v>
      </c>
      <c r="GB262" s="7" cm="1">
        <f t="array" ref="GB262">SUMPRODUCT(--(SUM(G262,AC262,AY262,BU262,CQ262,DM262,EI262,FE262,GA262)&gt;PARAMETRELER!$D$21:$D$24), (SUM(G262,AC262,AY262,BU262,CQ262,DM262,EI262,FE262,GA262)-PARAMETRELER!$D$21:$D$24), {0.15;0.05;0.07;0.08})-SUM($H$2,H262,AD262,AZ262,BV262,CR262,DN262,EJ262,FF262)</f>
        <v>3400.4249999999993</v>
      </c>
      <c r="GC262" s="7">
        <f>PARAMETRELER!$D$16</f>
        <v>3400.4249999999993</v>
      </c>
      <c r="GD262" s="7">
        <f t="shared" si="882"/>
        <v>153019.125</v>
      </c>
      <c r="GE262" s="7">
        <f t="shared" si="883"/>
        <v>136017</v>
      </c>
      <c r="GF262" s="7">
        <f t="shared" si="884"/>
        <v>20002.5</v>
      </c>
      <c r="GG262" s="5">
        <f>PARAMETRELER!$D$6</f>
        <v>20002.5</v>
      </c>
      <c r="GH262" s="7">
        <f t="shared" si="885"/>
        <v>0</v>
      </c>
      <c r="GI262" s="7">
        <f>IF(FW262&lt;=PARAMETRELER!$D$6,0,GH262*0.00759)</f>
        <v>0</v>
      </c>
      <c r="GJ262" s="20">
        <f t="shared" si="818"/>
        <v>17002.125</v>
      </c>
      <c r="GK262" s="21">
        <f t="shared" si="819"/>
        <v>4100.5124999999998</v>
      </c>
      <c r="GL262" s="21">
        <f t="shared" si="820"/>
        <v>400.05</v>
      </c>
      <c r="GM262" s="20">
        <f t="shared" si="821"/>
        <v>24503.0625</v>
      </c>
      <c r="GN262" s="44">
        <f t="shared" si="822"/>
        <v>1000.125</v>
      </c>
      <c r="GO262" s="45">
        <f t="shared" si="823"/>
        <v>23502.9375</v>
      </c>
      <c r="GQ262" s="2">
        <v>260</v>
      </c>
      <c r="GR262" s="2" t="str">
        <f t="shared" si="824"/>
        <v xml:space="preserve"> AD SOYAD 260</v>
      </c>
      <c r="GS262" s="7">
        <f t="shared" si="886"/>
        <v>20002.5</v>
      </c>
      <c r="GT262" s="11">
        <f>PARAMETRELER!$D$4</f>
        <v>150018.75</v>
      </c>
      <c r="GU262" s="7">
        <f t="shared" si="887"/>
        <v>2800.3500000000004</v>
      </c>
      <c r="GV262" s="7">
        <f t="shared" si="888"/>
        <v>200.02500000000001</v>
      </c>
      <c r="GW262" s="7">
        <f t="shared" si="889"/>
        <v>17002.125</v>
      </c>
      <c r="GX262" s="7" cm="1">
        <f t="array" ref="GX262">SUMPRODUCT(--(SUM(G262,AC262,AY262,BU262,CQ262,DM262,EI262,FE262,GA262,GW262)&gt;PARAMETRELER!$D$21:$D$24), (SUM(G262,AC262,AY262,BU262,CQ262,DM262,EI262,FE262,GA262,GW262)-PARAMETRELER!$D$21:$D$24), {0.15;0.05;0.07;0.08})-SUM($H$2,H262,AD262,AZ262,BV262,CR262,DN262,EJ262,FF262,GB262)</f>
        <v>3400.4250000000029</v>
      </c>
      <c r="GY262" s="7">
        <f>PARAMETRELER!$D$17</f>
        <v>3400.4250000000029</v>
      </c>
      <c r="GZ262" s="7">
        <f t="shared" si="890"/>
        <v>170021.25</v>
      </c>
      <c r="HA262" s="7">
        <f t="shared" si="891"/>
        <v>153019.125</v>
      </c>
      <c r="HB262" s="7">
        <f t="shared" si="892"/>
        <v>20002.5</v>
      </c>
      <c r="HC262" s="5">
        <f>PARAMETRELER!$D$6</f>
        <v>20002.5</v>
      </c>
      <c r="HD262" s="7">
        <f t="shared" si="893"/>
        <v>0</v>
      </c>
      <c r="HE262" s="7">
        <f>IF(GS262&lt;=PARAMETRELER!$D$6,0,HD262*0.00759)</f>
        <v>0</v>
      </c>
      <c r="HF262" s="20">
        <f t="shared" si="825"/>
        <v>17002.125</v>
      </c>
      <c r="HG262" s="21">
        <f t="shared" si="826"/>
        <v>4100.5124999999998</v>
      </c>
      <c r="HH262" s="21">
        <f t="shared" si="827"/>
        <v>400.05</v>
      </c>
      <c r="HI262" s="20">
        <f t="shared" si="828"/>
        <v>24503.0625</v>
      </c>
      <c r="HJ262" s="44">
        <f t="shared" si="829"/>
        <v>1000.125</v>
      </c>
      <c r="HK262" s="45">
        <f t="shared" si="830"/>
        <v>23502.9375</v>
      </c>
      <c r="HM262" s="2">
        <v>260</v>
      </c>
      <c r="HN262" s="2" t="str">
        <f t="shared" si="831"/>
        <v xml:space="preserve"> AD SOYAD 260</v>
      </c>
      <c r="HO262" s="7">
        <f t="shared" si="894"/>
        <v>20002.5</v>
      </c>
      <c r="HP262" s="11">
        <f>PARAMETRELER!$D$4</f>
        <v>150018.75</v>
      </c>
      <c r="HQ262" s="7">
        <f t="shared" si="895"/>
        <v>2800.3500000000004</v>
      </c>
      <c r="HR262" s="7">
        <f t="shared" si="896"/>
        <v>200.02500000000001</v>
      </c>
      <c r="HS262" s="7">
        <f t="shared" si="897"/>
        <v>17002.125</v>
      </c>
      <c r="HT262" s="7" cm="1">
        <f t="array" ref="HT262">SUMPRODUCT(--(SUM(G262,AC262,AY262,BU262,CQ262,DM262,EI262,FE262,GA262,GW262,HS262)&gt;PARAMETRELER!$D$21:$D$24), (SUM(G262,AC262,AY262,BU262,CQ262,DM262,EI262,FE262,GA262,GW262,HS262)-PARAMETRELER!$D$21:$D$24), {0.15;0.05;0.07;0.08})-SUM($H$2,H262,AD262,AZ262,BV262,CR262,DN262,EJ262,FF262,GB262,GX262)</f>
        <v>3400.4249999999993</v>
      </c>
      <c r="HU262" s="7">
        <f>PARAMETRELER!$D$18</f>
        <v>3400.4249999999993</v>
      </c>
      <c r="HV262" s="7">
        <f t="shared" si="898"/>
        <v>187023.375</v>
      </c>
      <c r="HW262" s="7">
        <f t="shared" si="899"/>
        <v>170021.25</v>
      </c>
      <c r="HX262" s="7">
        <f t="shared" si="900"/>
        <v>20002.5</v>
      </c>
      <c r="HY262" s="5">
        <f>PARAMETRELER!$D$6</f>
        <v>20002.5</v>
      </c>
      <c r="HZ262" s="7">
        <f t="shared" si="901"/>
        <v>0</v>
      </c>
      <c r="IA262" s="7">
        <f>IF(HO262&lt;=PARAMETRELER!$D$6,0,HZ262*0.00759)</f>
        <v>0</v>
      </c>
      <c r="IB262" s="20">
        <f t="shared" si="832"/>
        <v>17002.125</v>
      </c>
      <c r="IC262" s="21">
        <f t="shared" si="833"/>
        <v>4100.5124999999998</v>
      </c>
      <c r="ID262" s="21">
        <f t="shared" si="834"/>
        <v>400.05</v>
      </c>
      <c r="IE262" s="20">
        <f t="shared" si="835"/>
        <v>24503.0625</v>
      </c>
      <c r="IF262" s="44">
        <f t="shared" si="836"/>
        <v>1000.125</v>
      </c>
      <c r="IG262" s="45">
        <f t="shared" si="837"/>
        <v>23502.9375</v>
      </c>
      <c r="II262" s="2">
        <v>260</v>
      </c>
      <c r="IJ262" s="2" t="str">
        <f t="shared" si="838"/>
        <v xml:space="preserve"> AD SOYAD 260</v>
      </c>
      <c r="IK262" s="7">
        <f t="shared" si="902"/>
        <v>20002.5</v>
      </c>
      <c r="IL262" s="11">
        <f>PARAMETRELER!$D$4</f>
        <v>150018.75</v>
      </c>
      <c r="IM262" s="7">
        <f t="shared" si="903"/>
        <v>2800.3500000000004</v>
      </c>
      <c r="IN262" s="7">
        <f t="shared" si="904"/>
        <v>200.02500000000001</v>
      </c>
      <c r="IO262" s="7">
        <f t="shared" si="905"/>
        <v>17002.125</v>
      </c>
      <c r="IP262" s="7" cm="1">
        <f t="array" ref="IP262">SUMPRODUCT(--(SUM(G262,AC262,AY262,BU262,CQ262,DM262,EI262,FE262,GA262,GW262,HS262,IO262)&gt;PARAMETRELER!$D$21:$D$24), (SUM(G262,AC262,AY262,BU262,CQ262,DM262,EI262,FE262,GA262,GW262,HS262,IO262)-PARAMETRELER!$D$21:$D$24), {0.15;0.05;0.07;0.08})-SUM($H$2,H262,AD262,AZ262,BV262,CR262,DN262,EJ262,FF262,GB262,GX262,HT262)</f>
        <v>3400.4249999999993</v>
      </c>
      <c r="IQ262" s="7">
        <f>PARAMETRELER!$D$19</f>
        <v>3400.4249999999993</v>
      </c>
      <c r="IR262" s="7">
        <f t="shared" si="906"/>
        <v>204025.5</v>
      </c>
      <c r="IS262" s="7">
        <f t="shared" si="907"/>
        <v>187023.375</v>
      </c>
      <c r="IT262" s="7">
        <f t="shared" si="908"/>
        <v>20002.5</v>
      </c>
      <c r="IU262" s="5">
        <f>PARAMETRELER!$D$6</f>
        <v>20002.5</v>
      </c>
      <c r="IV262" s="7">
        <f t="shared" si="909"/>
        <v>0</v>
      </c>
      <c r="IW262" s="7">
        <f>IF(IK262&lt;=PARAMETRELER!$D$6,0,IV262*0.00759)</f>
        <v>0</v>
      </c>
      <c r="IX262" s="20">
        <f t="shared" si="839"/>
        <v>17002.125</v>
      </c>
      <c r="IY262" s="21">
        <f t="shared" si="840"/>
        <v>4100.5124999999998</v>
      </c>
      <c r="IZ262" s="21">
        <f t="shared" si="841"/>
        <v>400.05</v>
      </c>
      <c r="JA262" s="20">
        <f t="shared" si="842"/>
        <v>24503.0625</v>
      </c>
      <c r="JB262" s="44">
        <f t="shared" si="843"/>
        <v>1000.125</v>
      </c>
      <c r="JC262" s="45">
        <f t="shared" si="844"/>
        <v>23502.9375</v>
      </c>
    </row>
    <row r="263" spans="1:263" ht="15.6" x14ac:dyDescent="0.3">
      <c r="A263" s="3">
        <v>261</v>
      </c>
      <c r="B263" s="3" t="str">
        <f>'YILLIK MALİYET RAPORU'!B263</f>
        <v xml:space="preserve"> AD SOYAD 261</v>
      </c>
      <c r="C263" s="4">
        <f>'YILLIK MALİYET RAPORU'!C263</f>
        <v>20002.5</v>
      </c>
      <c r="D263" s="4">
        <f>PARAMETRELER!$D$4</f>
        <v>150018.75</v>
      </c>
      <c r="E263" s="4">
        <f t="shared" si="845"/>
        <v>2800.3500000000004</v>
      </c>
      <c r="F263" s="4">
        <f t="shared" si="846"/>
        <v>200.02500000000001</v>
      </c>
      <c r="G263" s="4">
        <f t="shared" si="847"/>
        <v>17002.125</v>
      </c>
      <c r="H263" s="4" cm="1">
        <f t="array" ref="H263">SUMPRODUCT(--(SUM(G263:G263)&gt;PARAMETRELER!$D$21:$D$24), (SUM(G263:G263)-PARAMETRELER!$D$21:$D$24), {0.15;0.05;0.07;0.08})-SUM($H$2:$H$2)</f>
        <v>2550.3187499999999</v>
      </c>
      <c r="I263" s="4">
        <f>PARAMETRELER!$D$8</f>
        <v>2550.3187499999999</v>
      </c>
      <c r="J263" s="4">
        <f t="shared" si="733"/>
        <v>17002.125</v>
      </c>
      <c r="K263" s="4">
        <v>0</v>
      </c>
      <c r="L263" s="4">
        <f t="shared" si="848"/>
        <v>20002.5</v>
      </c>
      <c r="M263" s="4">
        <f>PARAMETRELER!$D$6</f>
        <v>20002.5</v>
      </c>
      <c r="N263" s="4">
        <f t="shared" si="856"/>
        <v>0</v>
      </c>
      <c r="O263" s="4">
        <f>IF(C263&lt;=PARAMETRELER!$D$6,0,N263*0.00759)</f>
        <v>0</v>
      </c>
      <c r="P263" s="20">
        <f t="shared" si="849"/>
        <v>17002.125</v>
      </c>
      <c r="Q263" s="21">
        <f t="shared" si="850"/>
        <v>4100.5124999999998</v>
      </c>
      <c r="R263" s="21">
        <f t="shared" si="851"/>
        <v>400.05</v>
      </c>
      <c r="S263" s="22">
        <f t="shared" si="852"/>
        <v>24503.0625</v>
      </c>
      <c r="T263" s="44">
        <f t="shared" si="853"/>
        <v>1000.125</v>
      </c>
      <c r="U263" s="45">
        <f t="shared" si="734"/>
        <v>23502.9375</v>
      </c>
      <c r="W263" s="3">
        <v>261</v>
      </c>
      <c r="X263" s="3" t="str">
        <f t="shared" si="854"/>
        <v xml:space="preserve"> AD SOYAD 261</v>
      </c>
      <c r="Y263" s="4">
        <f t="shared" si="855"/>
        <v>20002.5</v>
      </c>
      <c r="Z263" s="4">
        <f>PARAMETRELER!$D$4</f>
        <v>150018.75</v>
      </c>
      <c r="AA263" s="4">
        <f t="shared" si="735"/>
        <v>2800.3500000000004</v>
      </c>
      <c r="AB263" s="4">
        <f t="shared" si="736"/>
        <v>200.02500000000001</v>
      </c>
      <c r="AC263" s="4">
        <f t="shared" si="737"/>
        <v>17002.125</v>
      </c>
      <c r="AD263" s="4" cm="1">
        <f t="array" ref="AD263">SUMPRODUCT(--(SUM(G263,AC263)&gt;PARAMETRELER!$D$21:$D$24), (SUM(G263,AC263)-PARAMETRELER!$D$21:$D$24), {0.15;0.05;0.07;0.08})-SUM($H$2,H263)</f>
        <v>2550.3187499999999</v>
      </c>
      <c r="AE263" s="4">
        <f>PARAMETRELER!$D$9</f>
        <v>2550.3187499999999</v>
      </c>
      <c r="AF263" s="4">
        <f t="shared" si="738"/>
        <v>34004.25</v>
      </c>
      <c r="AG263" s="4">
        <f t="shared" si="739"/>
        <v>17002.125</v>
      </c>
      <c r="AH263" s="4">
        <f t="shared" si="740"/>
        <v>20002.5</v>
      </c>
      <c r="AI263" s="4">
        <f>PARAMETRELER!$D$6</f>
        <v>20002.5</v>
      </c>
      <c r="AJ263" s="4">
        <f t="shared" si="857"/>
        <v>0</v>
      </c>
      <c r="AK263" s="4">
        <f>IF(Y263&lt;=PARAMETRELER!$D$6,0,AJ263*0.00759)</f>
        <v>0</v>
      </c>
      <c r="AL263" s="20">
        <f t="shared" si="741"/>
        <v>17002.125</v>
      </c>
      <c r="AM263" s="21">
        <f t="shared" si="742"/>
        <v>4100.5124999999998</v>
      </c>
      <c r="AN263" s="21">
        <f t="shared" si="743"/>
        <v>400.05</v>
      </c>
      <c r="AO263" s="22">
        <f t="shared" si="744"/>
        <v>24503.0625</v>
      </c>
      <c r="AP263" s="44">
        <f t="shared" si="745"/>
        <v>1000.125</v>
      </c>
      <c r="AQ263" s="45">
        <f t="shared" si="746"/>
        <v>23502.9375</v>
      </c>
      <c r="AS263" s="3">
        <v>261</v>
      </c>
      <c r="AT263" s="3" t="str">
        <f t="shared" si="747"/>
        <v xml:space="preserve"> AD SOYAD 261</v>
      </c>
      <c r="AU263" s="4">
        <f t="shared" si="748"/>
        <v>20002.5</v>
      </c>
      <c r="AV263" s="4">
        <f>PARAMETRELER!$D$4</f>
        <v>150018.75</v>
      </c>
      <c r="AW263" s="4">
        <f t="shared" si="749"/>
        <v>2800.3500000000004</v>
      </c>
      <c r="AX263" s="4">
        <f t="shared" si="750"/>
        <v>200.02500000000001</v>
      </c>
      <c r="AY263" s="4">
        <f t="shared" si="751"/>
        <v>17002.125</v>
      </c>
      <c r="AZ263" s="4" cm="1">
        <f t="array" ref="AZ263">SUMPRODUCT(--(SUM(G263,AC263,AY263)&gt;PARAMETRELER!$D$21:$D$24), (SUM(G263,AC263,AY263)-PARAMETRELER!$D$21:$D$24), {0.15;0.05;0.07;0.08})-SUM($H$2,H263,AD263)</f>
        <v>2550.3187499999995</v>
      </c>
      <c r="BA263" s="4">
        <f>PARAMETRELER!$D$10</f>
        <v>2550.3187499999995</v>
      </c>
      <c r="BB263" s="4">
        <f t="shared" si="752"/>
        <v>51006.375</v>
      </c>
      <c r="BC263" s="4">
        <f t="shared" si="753"/>
        <v>34004.25</v>
      </c>
      <c r="BD263" s="4">
        <f t="shared" si="754"/>
        <v>20002.5</v>
      </c>
      <c r="BE263" s="4">
        <f>PARAMETRELER!$D$6</f>
        <v>20002.5</v>
      </c>
      <c r="BF263" s="4">
        <f t="shared" si="858"/>
        <v>0</v>
      </c>
      <c r="BG263" s="4">
        <f>IF(AU263&lt;=PARAMETRELER!$D$6,0,BF263*0.00759)</f>
        <v>0</v>
      </c>
      <c r="BH263" s="20">
        <f t="shared" si="755"/>
        <v>17002.125</v>
      </c>
      <c r="BI263" s="21">
        <f t="shared" si="756"/>
        <v>4100.5124999999998</v>
      </c>
      <c r="BJ263" s="21">
        <f t="shared" si="757"/>
        <v>400.05</v>
      </c>
      <c r="BK263" s="22">
        <f t="shared" si="758"/>
        <v>24503.0625</v>
      </c>
      <c r="BL263" s="44">
        <f t="shared" si="759"/>
        <v>1000.125</v>
      </c>
      <c r="BM263" s="45">
        <f t="shared" si="760"/>
        <v>23502.9375</v>
      </c>
      <c r="BO263" s="3">
        <v>261</v>
      </c>
      <c r="BP263" s="3" t="str">
        <f t="shared" si="761"/>
        <v xml:space="preserve"> AD SOYAD 261</v>
      </c>
      <c r="BQ263" s="4">
        <f t="shared" si="762"/>
        <v>20002.5</v>
      </c>
      <c r="BR263" s="4">
        <f>PARAMETRELER!$D$4</f>
        <v>150018.75</v>
      </c>
      <c r="BS263" s="4">
        <f t="shared" si="763"/>
        <v>2800.3500000000004</v>
      </c>
      <c r="BT263" s="4">
        <f t="shared" si="764"/>
        <v>200.02500000000001</v>
      </c>
      <c r="BU263" s="4">
        <f t="shared" si="765"/>
        <v>17002.125</v>
      </c>
      <c r="BV263" s="4" cm="1">
        <f t="array" ref="BV263">SUMPRODUCT(--(SUM(G263,AC263,AY263,BU263)&gt;PARAMETRELER!$D$21:$D$24), (SUM(G263,AC263,AY263,BU263)-PARAMETRELER!$D$21:$D$24), {0.15;0.05;0.07;0.08})-SUM($H$2,H263,AD263,AZ263)</f>
        <v>2550.3187500000004</v>
      </c>
      <c r="BW263" s="4">
        <f>PARAMETRELER!$D$11</f>
        <v>2550.3187500000004</v>
      </c>
      <c r="BX263" s="4">
        <f t="shared" si="766"/>
        <v>68008.5</v>
      </c>
      <c r="BY263" s="4">
        <f t="shared" si="767"/>
        <v>51006.375</v>
      </c>
      <c r="BZ263" s="4">
        <f t="shared" si="768"/>
        <v>20002.5</v>
      </c>
      <c r="CA263" s="4">
        <f>PARAMETRELER!$D$6</f>
        <v>20002.5</v>
      </c>
      <c r="CB263" s="4">
        <f t="shared" si="859"/>
        <v>0</v>
      </c>
      <c r="CC263" s="4">
        <f>IF(BQ263&lt;=PARAMETRELER!$D$6,0,CB263*0.00759)</f>
        <v>0</v>
      </c>
      <c r="CD263" s="20">
        <f t="shared" si="769"/>
        <v>17002.125</v>
      </c>
      <c r="CE263" s="21">
        <f t="shared" si="770"/>
        <v>4100.5124999999998</v>
      </c>
      <c r="CF263" s="21">
        <f t="shared" si="771"/>
        <v>400.05</v>
      </c>
      <c r="CG263" s="22">
        <f t="shared" si="772"/>
        <v>24503.0625</v>
      </c>
      <c r="CH263" s="44">
        <f t="shared" si="773"/>
        <v>1000.125</v>
      </c>
      <c r="CI263" s="45">
        <f t="shared" si="774"/>
        <v>23502.9375</v>
      </c>
      <c r="CK263" s="3">
        <v>261</v>
      </c>
      <c r="CL263" s="3" t="str">
        <f t="shared" si="775"/>
        <v xml:space="preserve"> AD SOYAD 261</v>
      </c>
      <c r="CM263" s="4">
        <f t="shared" si="776"/>
        <v>20002.5</v>
      </c>
      <c r="CN263" s="4">
        <f>PARAMETRELER!$D$4</f>
        <v>150018.75</v>
      </c>
      <c r="CO263" s="4">
        <f t="shared" si="777"/>
        <v>2800.3500000000004</v>
      </c>
      <c r="CP263" s="4">
        <f t="shared" si="778"/>
        <v>200.02500000000001</v>
      </c>
      <c r="CQ263" s="4">
        <f t="shared" si="779"/>
        <v>17002.125</v>
      </c>
      <c r="CR263" s="4" cm="1">
        <f t="array" ref="CR263">SUMPRODUCT(--(SUM(G263,AC263,AY263,BU263,CQ263)&gt;PARAMETRELER!$D$21:$D$24), (SUM(G263,AC263,AY263,BU263,CQ263)-PARAMETRELER!$D$21:$D$24), {0.15;0.05;0.07;0.08})-SUM($H$2,H263,AD263,AZ263,BV263)</f>
        <v>2550.3187500000004</v>
      </c>
      <c r="CS263" s="4">
        <f>PARAMETRELER!$D$12</f>
        <v>2550.3187500000004</v>
      </c>
      <c r="CT263" s="4">
        <f t="shared" si="780"/>
        <v>85010.625</v>
      </c>
      <c r="CU263" s="4">
        <f t="shared" si="781"/>
        <v>68008.5</v>
      </c>
      <c r="CV263" s="4">
        <f t="shared" si="782"/>
        <v>20002.5</v>
      </c>
      <c r="CW263" s="4">
        <f>PARAMETRELER!$D$6</f>
        <v>20002.5</v>
      </c>
      <c r="CX263" s="4">
        <f t="shared" si="860"/>
        <v>0</v>
      </c>
      <c r="CY263" s="4">
        <f>IF(CM263&lt;=PARAMETRELER!$D$6,0,CX263*0.00759)</f>
        <v>0</v>
      </c>
      <c r="CZ263" s="20">
        <f t="shared" si="783"/>
        <v>17002.125</v>
      </c>
      <c r="DA263" s="21">
        <f t="shared" si="784"/>
        <v>4100.5124999999998</v>
      </c>
      <c r="DB263" s="21">
        <f t="shared" si="785"/>
        <v>400.05</v>
      </c>
      <c r="DC263" s="22">
        <f t="shared" si="786"/>
        <v>24503.0625</v>
      </c>
      <c r="DD263" s="44">
        <f t="shared" si="787"/>
        <v>1000.125</v>
      </c>
      <c r="DE263" s="45">
        <f t="shared" si="788"/>
        <v>23502.9375</v>
      </c>
      <c r="DG263" s="3">
        <v>261</v>
      </c>
      <c r="DH263" s="3" t="str">
        <f t="shared" si="789"/>
        <v xml:space="preserve"> AD SOYAD 261</v>
      </c>
      <c r="DI263" s="4">
        <f t="shared" si="790"/>
        <v>20002.5</v>
      </c>
      <c r="DJ263" s="4">
        <f>PARAMETRELER!$D$4</f>
        <v>150018.75</v>
      </c>
      <c r="DK263" s="4">
        <f t="shared" si="791"/>
        <v>2800.3500000000004</v>
      </c>
      <c r="DL263" s="4">
        <f t="shared" si="792"/>
        <v>200.02500000000001</v>
      </c>
      <c r="DM263" s="4">
        <f t="shared" si="793"/>
        <v>17002.125</v>
      </c>
      <c r="DN263" s="4" cm="1">
        <f t="array" ref="DN263">SUMPRODUCT(--(SUM(G263,AC263,AY263,BU263,CQ263,DM263)&gt;PARAMETRELER!$D$21:$D$24), (SUM(G263,AC263,AY263,BU263,CQ263,DM263)-PARAMETRELER!$D$21:$D$24), {0.15;0.05;0.07;0.08})-SUM($H$2,H263,AD263,AZ263,BV263,CR263)</f>
        <v>2550.3187499999985</v>
      </c>
      <c r="DO263" s="4">
        <f>PARAMETRELER!$D$13</f>
        <v>2550.3187499999985</v>
      </c>
      <c r="DP263" s="4">
        <f t="shared" si="794"/>
        <v>102012.75</v>
      </c>
      <c r="DQ263" s="4">
        <f t="shared" si="795"/>
        <v>85010.625</v>
      </c>
      <c r="DR263" s="4">
        <f t="shared" si="796"/>
        <v>20002.5</v>
      </c>
      <c r="DS263" s="4">
        <f>PARAMETRELER!$D$6</f>
        <v>20002.5</v>
      </c>
      <c r="DT263" s="4">
        <f t="shared" si="861"/>
        <v>0</v>
      </c>
      <c r="DU263" s="4">
        <f>IF(DI263&lt;=PARAMETRELER!$D$6,0,DT263*0.00759)</f>
        <v>0</v>
      </c>
      <c r="DV263" s="20">
        <f t="shared" si="797"/>
        <v>17002.125</v>
      </c>
      <c r="DW263" s="21">
        <f t="shared" si="798"/>
        <v>4100.5124999999998</v>
      </c>
      <c r="DX263" s="21">
        <f t="shared" si="799"/>
        <v>400.05</v>
      </c>
      <c r="DY263" s="22">
        <f t="shared" si="800"/>
        <v>24503.0625</v>
      </c>
      <c r="DZ263" s="44">
        <f t="shared" si="801"/>
        <v>1000.125</v>
      </c>
      <c r="EA263" s="45">
        <f t="shared" si="802"/>
        <v>23502.9375</v>
      </c>
      <c r="EC263" s="3">
        <v>261</v>
      </c>
      <c r="ED263" s="3" t="str">
        <f t="shared" si="803"/>
        <v xml:space="preserve"> AD SOYAD 261</v>
      </c>
      <c r="EE263" s="4">
        <f t="shared" si="862"/>
        <v>20002.5</v>
      </c>
      <c r="EF263" s="4">
        <f>PARAMETRELER!$D$4</f>
        <v>150018.75</v>
      </c>
      <c r="EG263" s="4">
        <f t="shared" si="863"/>
        <v>2800.3500000000004</v>
      </c>
      <c r="EH263" s="4">
        <f t="shared" si="864"/>
        <v>200.02500000000001</v>
      </c>
      <c r="EI263" s="4">
        <f t="shared" si="865"/>
        <v>17002.125</v>
      </c>
      <c r="EJ263" s="4" cm="1">
        <f t="array" ref="EJ263">SUMPRODUCT(--(SUM(G263,AC263,AY263,BU263,CQ263,DM263,EI263)&gt;PARAMETRELER!$D$21:$D$24), (SUM(G263,AC263,AY263,BU263,CQ263,DM263,EI263)-PARAMETRELER!$D$21:$D$24), {0.15;0.05;0.07;0.08})-SUM($H$2,H263,AD263,AZ263,BV263,CR263,DN263)</f>
        <v>3001.0625000000036</v>
      </c>
      <c r="EK263" s="4">
        <f>PARAMETRELER!$D$14</f>
        <v>3001.0625000000036</v>
      </c>
      <c r="EL263" s="4">
        <f t="shared" si="866"/>
        <v>119014.875</v>
      </c>
      <c r="EM263" s="4">
        <f t="shared" si="867"/>
        <v>102012.75</v>
      </c>
      <c r="EN263" s="4">
        <f t="shared" si="868"/>
        <v>20002.5</v>
      </c>
      <c r="EO263" s="4">
        <f>PARAMETRELER!$D$6</f>
        <v>20002.5</v>
      </c>
      <c r="EP263" s="4">
        <f t="shared" si="869"/>
        <v>0</v>
      </c>
      <c r="EQ263" s="4">
        <f>IF(EE263&lt;=PARAMETRELER!$D$6,0,EP263*0.00759)</f>
        <v>0</v>
      </c>
      <c r="ER263" s="20">
        <f t="shared" si="804"/>
        <v>17002.125</v>
      </c>
      <c r="ES263" s="21">
        <f t="shared" si="805"/>
        <v>4100.5124999999998</v>
      </c>
      <c r="ET263" s="21">
        <f t="shared" si="806"/>
        <v>400.05</v>
      </c>
      <c r="EU263" s="22">
        <f t="shared" si="807"/>
        <v>24503.0625</v>
      </c>
      <c r="EV263" s="44">
        <f t="shared" si="808"/>
        <v>1000.125</v>
      </c>
      <c r="EW263" s="45">
        <f t="shared" si="809"/>
        <v>23502.9375</v>
      </c>
      <c r="EY263" s="3">
        <v>261</v>
      </c>
      <c r="EZ263" s="3" t="str">
        <f t="shared" si="810"/>
        <v xml:space="preserve"> AD SOYAD 261</v>
      </c>
      <c r="FA263" s="4">
        <f t="shared" si="870"/>
        <v>20002.5</v>
      </c>
      <c r="FB263" s="4">
        <f>PARAMETRELER!$D$4</f>
        <v>150018.75</v>
      </c>
      <c r="FC263" s="4">
        <f t="shared" si="871"/>
        <v>2800.3500000000004</v>
      </c>
      <c r="FD263" s="4">
        <f t="shared" si="872"/>
        <v>200.02500000000001</v>
      </c>
      <c r="FE263" s="4">
        <f t="shared" si="873"/>
        <v>17002.125</v>
      </c>
      <c r="FF263" s="4" cm="1">
        <f t="array" ref="FF263">SUMPRODUCT(--(SUM(G263,AC263,AY263,BU263,CQ263,DM263,EI263,FE263)&gt;PARAMETRELER!$D$21:$D$24), (SUM(G263,AC263,AY263,BU263,CQ263,DM263,EI263,FE263)-PARAMETRELER!$D$21:$D$24), {0.15;0.05;0.07;0.08})-SUM($H$2,H263,AD263,AZ263,BV263,CR263,DN263,EJ263)</f>
        <v>3400.4249999999956</v>
      </c>
      <c r="FG263" s="4">
        <f>PARAMETRELER!$D$15</f>
        <v>3400.4249999999956</v>
      </c>
      <c r="FH263" s="4">
        <f t="shared" si="874"/>
        <v>136017</v>
      </c>
      <c r="FI263" s="4">
        <f t="shared" si="875"/>
        <v>119014.875</v>
      </c>
      <c r="FJ263" s="4">
        <f t="shared" si="876"/>
        <v>20002.5</v>
      </c>
      <c r="FK263" s="4">
        <f>PARAMETRELER!$D$6</f>
        <v>20002.5</v>
      </c>
      <c r="FL263" s="4">
        <f t="shared" si="877"/>
        <v>0</v>
      </c>
      <c r="FM263" s="4">
        <f>IF(FA263&lt;=PARAMETRELER!$D$6,0,FL263*0.00759)</f>
        <v>0</v>
      </c>
      <c r="FN263" s="20">
        <f t="shared" si="811"/>
        <v>17002.125</v>
      </c>
      <c r="FO263" s="21">
        <f t="shared" si="812"/>
        <v>4100.5124999999998</v>
      </c>
      <c r="FP263" s="21">
        <f t="shared" si="813"/>
        <v>400.05</v>
      </c>
      <c r="FQ263" s="22">
        <f t="shared" si="814"/>
        <v>24503.0625</v>
      </c>
      <c r="FR263" s="44">
        <f t="shared" si="815"/>
        <v>1000.125</v>
      </c>
      <c r="FS263" s="45">
        <f t="shared" si="816"/>
        <v>23502.9375</v>
      </c>
      <c r="FU263" s="3">
        <v>261</v>
      </c>
      <c r="FV263" s="3" t="str">
        <f t="shared" si="817"/>
        <v xml:space="preserve"> AD SOYAD 261</v>
      </c>
      <c r="FW263" s="4">
        <f t="shared" si="878"/>
        <v>20002.5</v>
      </c>
      <c r="FX263" s="4">
        <f>PARAMETRELER!$D$4</f>
        <v>150018.75</v>
      </c>
      <c r="FY263" s="4">
        <f t="shared" si="879"/>
        <v>2800.3500000000004</v>
      </c>
      <c r="FZ263" s="4">
        <f t="shared" si="880"/>
        <v>200.02500000000001</v>
      </c>
      <c r="GA263" s="4">
        <f t="shared" si="881"/>
        <v>17002.125</v>
      </c>
      <c r="GB263" s="4" cm="1">
        <f t="array" ref="GB263">SUMPRODUCT(--(SUM(G263,AC263,AY263,BU263,CQ263,DM263,EI263,FE263,GA263)&gt;PARAMETRELER!$D$21:$D$24), (SUM(G263,AC263,AY263,BU263,CQ263,DM263,EI263,FE263,GA263)-PARAMETRELER!$D$21:$D$24), {0.15;0.05;0.07;0.08})-SUM($H$2,H263,AD263,AZ263,BV263,CR263,DN263,EJ263,FF263)</f>
        <v>3400.4249999999993</v>
      </c>
      <c r="GC263" s="4">
        <f>PARAMETRELER!$D$16</f>
        <v>3400.4249999999993</v>
      </c>
      <c r="GD263" s="4">
        <f t="shared" si="882"/>
        <v>153019.125</v>
      </c>
      <c r="GE263" s="4">
        <f t="shared" si="883"/>
        <v>136017</v>
      </c>
      <c r="GF263" s="4">
        <f t="shared" si="884"/>
        <v>20002.5</v>
      </c>
      <c r="GG263" s="4">
        <f>PARAMETRELER!$D$6</f>
        <v>20002.5</v>
      </c>
      <c r="GH263" s="4">
        <f t="shared" si="885"/>
        <v>0</v>
      </c>
      <c r="GI263" s="4">
        <f>IF(FW263&lt;=PARAMETRELER!$D$6,0,GH263*0.00759)</f>
        <v>0</v>
      </c>
      <c r="GJ263" s="20">
        <f t="shared" si="818"/>
        <v>17002.125</v>
      </c>
      <c r="GK263" s="21">
        <f t="shared" si="819"/>
        <v>4100.5124999999998</v>
      </c>
      <c r="GL263" s="21">
        <f t="shared" si="820"/>
        <v>400.05</v>
      </c>
      <c r="GM263" s="22">
        <f t="shared" si="821"/>
        <v>24503.0625</v>
      </c>
      <c r="GN263" s="44">
        <f t="shared" si="822"/>
        <v>1000.125</v>
      </c>
      <c r="GO263" s="45">
        <f t="shared" si="823"/>
        <v>23502.9375</v>
      </c>
      <c r="GQ263" s="3">
        <v>261</v>
      </c>
      <c r="GR263" s="3" t="str">
        <f t="shared" si="824"/>
        <v xml:space="preserve"> AD SOYAD 261</v>
      </c>
      <c r="GS263" s="4">
        <f t="shared" si="886"/>
        <v>20002.5</v>
      </c>
      <c r="GT263" s="4">
        <f>PARAMETRELER!$D$4</f>
        <v>150018.75</v>
      </c>
      <c r="GU263" s="4">
        <f t="shared" si="887"/>
        <v>2800.3500000000004</v>
      </c>
      <c r="GV263" s="4">
        <f t="shared" si="888"/>
        <v>200.02500000000001</v>
      </c>
      <c r="GW263" s="4">
        <f t="shared" si="889"/>
        <v>17002.125</v>
      </c>
      <c r="GX263" s="4" cm="1">
        <f t="array" ref="GX263">SUMPRODUCT(--(SUM(G263,AC263,AY263,BU263,CQ263,DM263,EI263,FE263,GA263,GW263)&gt;PARAMETRELER!$D$21:$D$24), (SUM(G263,AC263,AY263,BU263,CQ263,DM263,EI263,FE263,GA263,GW263)-PARAMETRELER!$D$21:$D$24), {0.15;0.05;0.07;0.08})-SUM($H$2,H263,AD263,AZ263,BV263,CR263,DN263,EJ263,FF263,GB263)</f>
        <v>3400.4250000000029</v>
      </c>
      <c r="GY263" s="4">
        <f>PARAMETRELER!$D$17</f>
        <v>3400.4250000000029</v>
      </c>
      <c r="GZ263" s="4">
        <f t="shared" si="890"/>
        <v>170021.25</v>
      </c>
      <c r="HA263" s="4">
        <f t="shared" si="891"/>
        <v>153019.125</v>
      </c>
      <c r="HB263" s="4">
        <f t="shared" si="892"/>
        <v>20002.5</v>
      </c>
      <c r="HC263" s="4">
        <f>PARAMETRELER!$D$6</f>
        <v>20002.5</v>
      </c>
      <c r="HD263" s="4">
        <f t="shared" si="893"/>
        <v>0</v>
      </c>
      <c r="HE263" s="4">
        <f>IF(GS263&lt;=PARAMETRELER!$D$6,0,HD263*0.00759)</f>
        <v>0</v>
      </c>
      <c r="HF263" s="20">
        <f t="shared" si="825"/>
        <v>17002.125</v>
      </c>
      <c r="HG263" s="21">
        <f t="shared" si="826"/>
        <v>4100.5124999999998</v>
      </c>
      <c r="HH263" s="21">
        <f t="shared" si="827"/>
        <v>400.05</v>
      </c>
      <c r="HI263" s="22">
        <f t="shared" si="828"/>
        <v>24503.0625</v>
      </c>
      <c r="HJ263" s="44">
        <f t="shared" si="829"/>
        <v>1000.125</v>
      </c>
      <c r="HK263" s="45">
        <f t="shared" si="830"/>
        <v>23502.9375</v>
      </c>
      <c r="HM263" s="3">
        <v>261</v>
      </c>
      <c r="HN263" s="3" t="str">
        <f t="shared" si="831"/>
        <v xml:space="preserve"> AD SOYAD 261</v>
      </c>
      <c r="HO263" s="4">
        <f t="shared" si="894"/>
        <v>20002.5</v>
      </c>
      <c r="HP263" s="4">
        <f>PARAMETRELER!$D$4</f>
        <v>150018.75</v>
      </c>
      <c r="HQ263" s="4">
        <f t="shared" si="895"/>
        <v>2800.3500000000004</v>
      </c>
      <c r="HR263" s="4">
        <f t="shared" si="896"/>
        <v>200.02500000000001</v>
      </c>
      <c r="HS263" s="4">
        <f t="shared" si="897"/>
        <v>17002.125</v>
      </c>
      <c r="HT263" s="4" cm="1">
        <f t="array" ref="HT263">SUMPRODUCT(--(SUM(G263,AC263,AY263,BU263,CQ263,DM263,EI263,FE263,GA263,GW263,HS263)&gt;PARAMETRELER!$D$21:$D$24), (SUM(G263,AC263,AY263,BU263,CQ263,DM263,EI263,FE263,GA263,GW263,HS263)-PARAMETRELER!$D$21:$D$24), {0.15;0.05;0.07;0.08})-SUM($H$2,H263,AD263,AZ263,BV263,CR263,DN263,EJ263,FF263,GB263,GX263)</f>
        <v>3400.4249999999993</v>
      </c>
      <c r="HU263" s="4">
        <f>PARAMETRELER!$D$18</f>
        <v>3400.4249999999993</v>
      </c>
      <c r="HV263" s="4">
        <f t="shared" si="898"/>
        <v>187023.375</v>
      </c>
      <c r="HW263" s="4">
        <f t="shared" si="899"/>
        <v>170021.25</v>
      </c>
      <c r="HX263" s="4">
        <f t="shared" si="900"/>
        <v>20002.5</v>
      </c>
      <c r="HY263" s="4">
        <f>PARAMETRELER!$D$6</f>
        <v>20002.5</v>
      </c>
      <c r="HZ263" s="4">
        <f t="shared" si="901"/>
        <v>0</v>
      </c>
      <c r="IA263" s="4">
        <f>IF(HO263&lt;=PARAMETRELER!$D$6,0,HZ263*0.00759)</f>
        <v>0</v>
      </c>
      <c r="IB263" s="20">
        <f t="shared" si="832"/>
        <v>17002.125</v>
      </c>
      <c r="IC263" s="21">
        <f t="shared" si="833"/>
        <v>4100.5124999999998</v>
      </c>
      <c r="ID263" s="21">
        <f t="shared" si="834"/>
        <v>400.05</v>
      </c>
      <c r="IE263" s="22">
        <f t="shared" si="835"/>
        <v>24503.0625</v>
      </c>
      <c r="IF263" s="44">
        <f t="shared" si="836"/>
        <v>1000.125</v>
      </c>
      <c r="IG263" s="45">
        <f t="shared" si="837"/>
        <v>23502.9375</v>
      </c>
      <c r="II263" s="3">
        <v>261</v>
      </c>
      <c r="IJ263" s="3" t="str">
        <f t="shared" si="838"/>
        <v xml:space="preserve"> AD SOYAD 261</v>
      </c>
      <c r="IK263" s="4">
        <f t="shared" si="902"/>
        <v>20002.5</v>
      </c>
      <c r="IL263" s="4">
        <f>PARAMETRELER!$D$4</f>
        <v>150018.75</v>
      </c>
      <c r="IM263" s="4">
        <f t="shared" si="903"/>
        <v>2800.3500000000004</v>
      </c>
      <c r="IN263" s="4">
        <f t="shared" si="904"/>
        <v>200.02500000000001</v>
      </c>
      <c r="IO263" s="4">
        <f t="shared" si="905"/>
        <v>17002.125</v>
      </c>
      <c r="IP263" s="4" cm="1">
        <f t="array" ref="IP263">SUMPRODUCT(--(SUM(G263,AC263,AY263,BU263,CQ263,DM263,EI263,FE263,GA263,GW263,HS263,IO263)&gt;PARAMETRELER!$D$21:$D$24), (SUM(G263,AC263,AY263,BU263,CQ263,DM263,EI263,FE263,GA263,GW263,HS263,IO263)-PARAMETRELER!$D$21:$D$24), {0.15;0.05;0.07;0.08})-SUM($H$2,H263,AD263,AZ263,BV263,CR263,DN263,EJ263,FF263,GB263,GX263,HT263)</f>
        <v>3400.4249999999993</v>
      </c>
      <c r="IQ263" s="4">
        <f>PARAMETRELER!$D$19</f>
        <v>3400.4249999999993</v>
      </c>
      <c r="IR263" s="4">
        <f t="shared" si="906"/>
        <v>204025.5</v>
      </c>
      <c r="IS263" s="4">
        <f t="shared" si="907"/>
        <v>187023.375</v>
      </c>
      <c r="IT263" s="4">
        <f t="shared" si="908"/>
        <v>20002.5</v>
      </c>
      <c r="IU263" s="4">
        <f>PARAMETRELER!$D$6</f>
        <v>20002.5</v>
      </c>
      <c r="IV263" s="4">
        <f t="shared" si="909"/>
        <v>0</v>
      </c>
      <c r="IW263" s="4">
        <f>IF(IK263&lt;=PARAMETRELER!$D$6,0,IV263*0.00759)</f>
        <v>0</v>
      </c>
      <c r="IX263" s="20">
        <f t="shared" si="839"/>
        <v>17002.125</v>
      </c>
      <c r="IY263" s="21">
        <f t="shared" si="840"/>
        <v>4100.5124999999998</v>
      </c>
      <c r="IZ263" s="21">
        <f t="shared" si="841"/>
        <v>400.05</v>
      </c>
      <c r="JA263" s="22">
        <f t="shared" si="842"/>
        <v>24503.0625</v>
      </c>
      <c r="JB263" s="44">
        <f t="shared" si="843"/>
        <v>1000.125</v>
      </c>
      <c r="JC263" s="45">
        <f t="shared" si="844"/>
        <v>23502.9375</v>
      </c>
    </row>
    <row r="264" spans="1:263" ht="15.6" x14ac:dyDescent="0.3">
      <c r="A264" s="2">
        <v>262</v>
      </c>
      <c r="B264" s="2" t="str">
        <f>'YILLIK MALİYET RAPORU'!B264</f>
        <v xml:space="preserve"> AD SOYAD 262</v>
      </c>
      <c r="C264" s="7">
        <f>'YILLIK MALİYET RAPORU'!C264</f>
        <v>20002.5</v>
      </c>
      <c r="D264" s="11">
        <f>PARAMETRELER!$D$4</f>
        <v>150018.75</v>
      </c>
      <c r="E264" s="7">
        <f t="shared" si="845"/>
        <v>2800.3500000000004</v>
      </c>
      <c r="F264" s="7">
        <f t="shared" si="846"/>
        <v>200.02500000000001</v>
      </c>
      <c r="G264" s="7">
        <f t="shared" si="847"/>
        <v>17002.125</v>
      </c>
      <c r="H264" s="7" cm="1">
        <f t="array" ref="H264">SUMPRODUCT(--(SUM(G264:G264)&gt;PARAMETRELER!$D$21:$D$24), (SUM(G264:G264)-PARAMETRELER!$D$21:$D$24), {0.15;0.05;0.07;0.08})-SUM($H$2:$H$2)</f>
        <v>2550.3187499999999</v>
      </c>
      <c r="I264" s="7">
        <f>PARAMETRELER!$D$8</f>
        <v>2550.3187499999999</v>
      </c>
      <c r="J264" s="7">
        <f t="shared" si="733"/>
        <v>17002.125</v>
      </c>
      <c r="K264" s="7">
        <v>0</v>
      </c>
      <c r="L264" s="7">
        <f t="shared" si="848"/>
        <v>20002.5</v>
      </c>
      <c r="M264" s="5">
        <f>PARAMETRELER!$D$6</f>
        <v>20002.5</v>
      </c>
      <c r="N264" s="7">
        <f t="shared" si="856"/>
        <v>0</v>
      </c>
      <c r="O264" s="7">
        <f>IF(C264&lt;=PARAMETRELER!$D$6,0,N264*0.00759)</f>
        <v>0</v>
      </c>
      <c r="P264" s="20">
        <f t="shared" si="849"/>
        <v>17002.125</v>
      </c>
      <c r="Q264" s="21">
        <f t="shared" si="850"/>
        <v>4100.5124999999998</v>
      </c>
      <c r="R264" s="21">
        <f t="shared" si="851"/>
        <v>400.05</v>
      </c>
      <c r="S264" s="20">
        <f t="shared" si="852"/>
        <v>24503.0625</v>
      </c>
      <c r="T264" s="44">
        <f t="shared" si="853"/>
        <v>1000.125</v>
      </c>
      <c r="U264" s="45">
        <f t="shared" si="734"/>
        <v>23502.9375</v>
      </c>
      <c r="W264" s="2">
        <v>262</v>
      </c>
      <c r="X264" s="2" t="str">
        <f t="shared" si="854"/>
        <v xml:space="preserve"> AD SOYAD 262</v>
      </c>
      <c r="Y264" s="7">
        <f t="shared" si="855"/>
        <v>20002.5</v>
      </c>
      <c r="Z264" s="11">
        <f>PARAMETRELER!$D$4</f>
        <v>150018.75</v>
      </c>
      <c r="AA264" s="7">
        <f t="shared" si="735"/>
        <v>2800.3500000000004</v>
      </c>
      <c r="AB264" s="7">
        <f t="shared" si="736"/>
        <v>200.02500000000001</v>
      </c>
      <c r="AC264" s="7">
        <f t="shared" si="737"/>
        <v>17002.125</v>
      </c>
      <c r="AD264" s="7" cm="1">
        <f t="array" ref="AD264">SUMPRODUCT(--(SUM(G264,AC264)&gt;PARAMETRELER!$D$21:$D$24), (SUM(G264,AC264)-PARAMETRELER!$D$21:$D$24), {0.15;0.05;0.07;0.08})-SUM($H$2,H264)</f>
        <v>2550.3187499999999</v>
      </c>
      <c r="AE264" s="7">
        <f>PARAMETRELER!$D$9</f>
        <v>2550.3187499999999</v>
      </c>
      <c r="AF264" s="7">
        <f t="shared" si="738"/>
        <v>34004.25</v>
      </c>
      <c r="AG264" s="7">
        <f t="shared" si="739"/>
        <v>17002.125</v>
      </c>
      <c r="AH264" s="7">
        <f t="shared" si="740"/>
        <v>20002.5</v>
      </c>
      <c r="AI264" s="5">
        <f>PARAMETRELER!$D$6</f>
        <v>20002.5</v>
      </c>
      <c r="AJ264" s="7">
        <f t="shared" si="857"/>
        <v>0</v>
      </c>
      <c r="AK264" s="7">
        <f>IF(Y264&lt;=PARAMETRELER!$D$6,0,AJ264*0.00759)</f>
        <v>0</v>
      </c>
      <c r="AL264" s="20">
        <f t="shared" si="741"/>
        <v>17002.125</v>
      </c>
      <c r="AM264" s="21">
        <f t="shared" si="742"/>
        <v>4100.5124999999998</v>
      </c>
      <c r="AN264" s="21">
        <f t="shared" si="743"/>
        <v>400.05</v>
      </c>
      <c r="AO264" s="20">
        <f t="shared" si="744"/>
        <v>24503.0625</v>
      </c>
      <c r="AP264" s="44">
        <f t="shared" si="745"/>
        <v>1000.125</v>
      </c>
      <c r="AQ264" s="45">
        <f t="shared" si="746"/>
        <v>23502.9375</v>
      </c>
      <c r="AS264" s="2">
        <v>262</v>
      </c>
      <c r="AT264" s="2" t="str">
        <f t="shared" si="747"/>
        <v xml:space="preserve"> AD SOYAD 262</v>
      </c>
      <c r="AU264" s="7">
        <f t="shared" si="748"/>
        <v>20002.5</v>
      </c>
      <c r="AV264" s="11">
        <f>PARAMETRELER!$D$4</f>
        <v>150018.75</v>
      </c>
      <c r="AW264" s="7">
        <f t="shared" si="749"/>
        <v>2800.3500000000004</v>
      </c>
      <c r="AX264" s="7">
        <f t="shared" si="750"/>
        <v>200.02500000000001</v>
      </c>
      <c r="AY264" s="7">
        <f t="shared" si="751"/>
        <v>17002.125</v>
      </c>
      <c r="AZ264" s="7" cm="1">
        <f t="array" ref="AZ264">SUMPRODUCT(--(SUM(G264,AC264,AY264)&gt;PARAMETRELER!$D$21:$D$24), (SUM(G264,AC264,AY264)-PARAMETRELER!$D$21:$D$24), {0.15;0.05;0.07;0.08})-SUM($H$2,H264,AD264)</f>
        <v>2550.3187499999995</v>
      </c>
      <c r="BA264" s="7">
        <f>PARAMETRELER!$D$10</f>
        <v>2550.3187499999995</v>
      </c>
      <c r="BB264" s="7">
        <f t="shared" si="752"/>
        <v>51006.375</v>
      </c>
      <c r="BC264" s="7">
        <f t="shared" si="753"/>
        <v>34004.25</v>
      </c>
      <c r="BD264" s="7">
        <f t="shared" si="754"/>
        <v>20002.5</v>
      </c>
      <c r="BE264" s="5">
        <f>PARAMETRELER!$D$6</f>
        <v>20002.5</v>
      </c>
      <c r="BF264" s="7">
        <f t="shared" si="858"/>
        <v>0</v>
      </c>
      <c r="BG264" s="7">
        <f>IF(AU264&lt;=PARAMETRELER!$D$6,0,BF264*0.00759)</f>
        <v>0</v>
      </c>
      <c r="BH264" s="20">
        <f t="shared" si="755"/>
        <v>17002.125</v>
      </c>
      <c r="BI264" s="21">
        <f t="shared" si="756"/>
        <v>4100.5124999999998</v>
      </c>
      <c r="BJ264" s="21">
        <f t="shared" si="757"/>
        <v>400.05</v>
      </c>
      <c r="BK264" s="20">
        <f t="shared" si="758"/>
        <v>24503.0625</v>
      </c>
      <c r="BL264" s="44">
        <f t="shared" si="759"/>
        <v>1000.125</v>
      </c>
      <c r="BM264" s="45">
        <f t="shared" si="760"/>
        <v>23502.9375</v>
      </c>
      <c r="BO264" s="2">
        <v>262</v>
      </c>
      <c r="BP264" s="2" t="str">
        <f t="shared" si="761"/>
        <v xml:space="preserve"> AD SOYAD 262</v>
      </c>
      <c r="BQ264" s="7">
        <f t="shared" si="762"/>
        <v>20002.5</v>
      </c>
      <c r="BR264" s="11">
        <f>PARAMETRELER!$D$4</f>
        <v>150018.75</v>
      </c>
      <c r="BS264" s="7">
        <f t="shared" si="763"/>
        <v>2800.3500000000004</v>
      </c>
      <c r="BT264" s="7">
        <f t="shared" si="764"/>
        <v>200.02500000000001</v>
      </c>
      <c r="BU264" s="7">
        <f t="shared" si="765"/>
        <v>17002.125</v>
      </c>
      <c r="BV264" s="7" cm="1">
        <f t="array" ref="BV264">SUMPRODUCT(--(SUM(G264,AC264,AY264,BU264)&gt;PARAMETRELER!$D$21:$D$24), (SUM(G264,AC264,AY264,BU264)-PARAMETRELER!$D$21:$D$24), {0.15;0.05;0.07;0.08})-SUM($H$2,H264,AD264,AZ264)</f>
        <v>2550.3187500000004</v>
      </c>
      <c r="BW264" s="7">
        <f>PARAMETRELER!$D$11</f>
        <v>2550.3187500000004</v>
      </c>
      <c r="BX264" s="7">
        <f t="shared" si="766"/>
        <v>68008.5</v>
      </c>
      <c r="BY264" s="7">
        <f t="shared" si="767"/>
        <v>51006.375</v>
      </c>
      <c r="BZ264" s="7">
        <f t="shared" si="768"/>
        <v>20002.5</v>
      </c>
      <c r="CA264" s="5">
        <f>PARAMETRELER!$D$6</f>
        <v>20002.5</v>
      </c>
      <c r="CB264" s="7">
        <f t="shared" si="859"/>
        <v>0</v>
      </c>
      <c r="CC264" s="7">
        <f>IF(BQ264&lt;=PARAMETRELER!$D$6,0,CB264*0.00759)</f>
        <v>0</v>
      </c>
      <c r="CD264" s="20">
        <f t="shared" si="769"/>
        <v>17002.125</v>
      </c>
      <c r="CE264" s="21">
        <f t="shared" si="770"/>
        <v>4100.5124999999998</v>
      </c>
      <c r="CF264" s="21">
        <f t="shared" si="771"/>
        <v>400.05</v>
      </c>
      <c r="CG264" s="20">
        <f t="shared" si="772"/>
        <v>24503.0625</v>
      </c>
      <c r="CH264" s="44">
        <f t="shared" si="773"/>
        <v>1000.125</v>
      </c>
      <c r="CI264" s="45">
        <f t="shared" si="774"/>
        <v>23502.9375</v>
      </c>
      <c r="CK264" s="2">
        <v>262</v>
      </c>
      <c r="CL264" s="2" t="str">
        <f t="shared" si="775"/>
        <v xml:space="preserve"> AD SOYAD 262</v>
      </c>
      <c r="CM264" s="7">
        <f t="shared" si="776"/>
        <v>20002.5</v>
      </c>
      <c r="CN264" s="11">
        <f>PARAMETRELER!$D$4</f>
        <v>150018.75</v>
      </c>
      <c r="CO264" s="7">
        <f t="shared" si="777"/>
        <v>2800.3500000000004</v>
      </c>
      <c r="CP264" s="7">
        <f t="shared" si="778"/>
        <v>200.02500000000001</v>
      </c>
      <c r="CQ264" s="7">
        <f t="shared" si="779"/>
        <v>17002.125</v>
      </c>
      <c r="CR264" s="7" cm="1">
        <f t="array" ref="CR264">SUMPRODUCT(--(SUM(G264,AC264,AY264,BU264,CQ264)&gt;PARAMETRELER!$D$21:$D$24), (SUM(G264,AC264,AY264,BU264,CQ264)-PARAMETRELER!$D$21:$D$24), {0.15;0.05;0.07;0.08})-SUM($H$2,H264,AD264,AZ264,BV264)</f>
        <v>2550.3187500000004</v>
      </c>
      <c r="CS264" s="7">
        <f>PARAMETRELER!$D$12</f>
        <v>2550.3187500000004</v>
      </c>
      <c r="CT264" s="7">
        <f t="shared" si="780"/>
        <v>85010.625</v>
      </c>
      <c r="CU264" s="7">
        <f t="shared" si="781"/>
        <v>68008.5</v>
      </c>
      <c r="CV264" s="7">
        <f t="shared" si="782"/>
        <v>20002.5</v>
      </c>
      <c r="CW264" s="5">
        <f>PARAMETRELER!$D$6</f>
        <v>20002.5</v>
      </c>
      <c r="CX264" s="7">
        <f t="shared" si="860"/>
        <v>0</v>
      </c>
      <c r="CY264" s="7">
        <f>IF(CM264&lt;=PARAMETRELER!$D$6,0,CX264*0.00759)</f>
        <v>0</v>
      </c>
      <c r="CZ264" s="20">
        <f t="shared" si="783"/>
        <v>17002.125</v>
      </c>
      <c r="DA264" s="21">
        <f t="shared" si="784"/>
        <v>4100.5124999999998</v>
      </c>
      <c r="DB264" s="21">
        <f t="shared" si="785"/>
        <v>400.05</v>
      </c>
      <c r="DC264" s="20">
        <f t="shared" si="786"/>
        <v>24503.0625</v>
      </c>
      <c r="DD264" s="44">
        <f t="shared" si="787"/>
        <v>1000.125</v>
      </c>
      <c r="DE264" s="45">
        <f t="shared" si="788"/>
        <v>23502.9375</v>
      </c>
      <c r="DG264" s="2">
        <v>262</v>
      </c>
      <c r="DH264" s="2" t="str">
        <f t="shared" si="789"/>
        <v xml:space="preserve"> AD SOYAD 262</v>
      </c>
      <c r="DI264" s="7">
        <f t="shared" si="790"/>
        <v>20002.5</v>
      </c>
      <c r="DJ264" s="11">
        <f>PARAMETRELER!$D$4</f>
        <v>150018.75</v>
      </c>
      <c r="DK264" s="7">
        <f t="shared" si="791"/>
        <v>2800.3500000000004</v>
      </c>
      <c r="DL264" s="7">
        <f t="shared" si="792"/>
        <v>200.02500000000001</v>
      </c>
      <c r="DM264" s="7">
        <f t="shared" si="793"/>
        <v>17002.125</v>
      </c>
      <c r="DN264" s="7" cm="1">
        <f t="array" ref="DN264">SUMPRODUCT(--(SUM(G264,AC264,AY264,BU264,CQ264,DM264)&gt;PARAMETRELER!$D$21:$D$24), (SUM(G264,AC264,AY264,BU264,CQ264,DM264)-PARAMETRELER!$D$21:$D$24), {0.15;0.05;0.07;0.08})-SUM($H$2,H264,AD264,AZ264,BV264,CR264)</f>
        <v>2550.3187499999985</v>
      </c>
      <c r="DO264" s="7">
        <f>PARAMETRELER!$D$13</f>
        <v>2550.3187499999985</v>
      </c>
      <c r="DP264" s="7">
        <f t="shared" si="794"/>
        <v>102012.75</v>
      </c>
      <c r="DQ264" s="7">
        <f t="shared" si="795"/>
        <v>85010.625</v>
      </c>
      <c r="DR264" s="7">
        <f t="shared" si="796"/>
        <v>20002.5</v>
      </c>
      <c r="DS264" s="5">
        <f>PARAMETRELER!$D$6</f>
        <v>20002.5</v>
      </c>
      <c r="DT264" s="7">
        <f t="shared" si="861"/>
        <v>0</v>
      </c>
      <c r="DU264" s="7">
        <f>IF(DI264&lt;=PARAMETRELER!$D$6,0,DT264*0.00759)</f>
        <v>0</v>
      </c>
      <c r="DV264" s="20">
        <f t="shared" si="797"/>
        <v>17002.125</v>
      </c>
      <c r="DW264" s="21">
        <f t="shared" si="798"/>
        <v>4100.5124999999998</v>
      </c>
      <c r="DX264" s="21">
        <f t="shared" si="799"/>
        <v>400.05</v>
      </c>
      <c r="DY264" s="20">
        <f t="shared" si="800"/>
        <v>24503.0625</v>
      </c>
      <c r="DZ264" s="44">
        <f t="shared" si="801"/>
        <v>1000.125</v>
      </c>
      <c r="EA264" s="45">
        <f t="shared" si="802"/>
        <v>23502.9375</v>
      </c>
      <c r="EC264" s="2">
        <v>262</v>
      </c>
      <c r="ED264" s="2" t="str">
        <f t="shared" si="803"/>
        <v xml:space="preserve"> AD SOYAD 262</v>
      </c>
      <c r="EE264" s="7">
        <f t="shared" si="862"/>
        <v>20002.5</v>
      </c>
      <c r="EF264" s="11">
        <f>PARAMETRELER!$D$4</f>
        <v>150018.75</v>
      </c>
      <c r="EG264" s="7">
        <f t="shared" si="863"/>
        <v>2800.3500000000004</v>
      </c>
      <c r="EH264" s="7">
        <f t="shared" si="864"/>
        <v>200.02500000000001</v>
      </c>
      <c r="EI264" s="7">
        <f t="shared" si="865"/>
        <v>17002.125</v>
      </c>
      <c r="EJ264" s="7" cm="1">
        <f t="array" ref="EJ264">SUMPRODUCT(--(SUM(G264,AC264,AY264,BU264,CQ264,DM264,EI264)&gt;PARAMETRELER!$D$21:$D$24), (SUM(G264,AC264,AY264,BU264,CQ264,DM264,EI264)-PARAMETRELER!$D$21:$D$24), {0.15;0.05;0.07;0.08})-SUM($H$2,H264,AD264,AZ264,BV264,CR264,DN264)</f>
        <v>3001.0625000000036</v>
      </c>
      <c r="EK264" s="7">
        <f>PARAMETRELER!$D$14</f>
        <v>3001.0625000000036</v>
      </c>
      <c r="EL264" s="7">
        <f t="shared" si="866"/>
        <v>119014.875</v>
      </c>
      <c r="EM264" s="7">
        <f t="shared" si="867"/>
        <v>102012.75</v>
      </c>
      <c r="EN264" s="7">
        <f t="shared" si="868"/>
        <v>20002.5</v>
      </c>
      <c r="EO264" s="5">
        <f>PARAMETRELER!$D$6</f>
        <v>20002.5</v>
      </c>
      <c r="EP264" s="7">
        <f t="shared" si="869"/>
        <v>0</v>
      </c>
      <c r="EQ264" s="7">
        <f>IF(EE264&lt;=PARAMETRELER!$D$6,0,EP264*0.00759)</f>
        <v>0</v>
      </c>
      <c r="ER264" s="20">
        <f t="shared" si="804"/>
        <v>17002.125</v>
      </c>
      <c r="ES264" s="21">
        <f t="shared" si="805"/>
        <v>4100.5124999999998</v>
      </c>
      <c r="ET264" s="21">
        <f t="shared" si="806"/>
        <v>400.05</v>
      </c>
      <c r="EU264" s="20">
        <f t="shared" si="807"/>
        <v>24503.0625</v>
      </c>
      <c r="EV264" s="44">
        <f t="shared" si="808"/>
        <v>1000.125</v>
      </c>
      <c r="EW264" s="45">
        <f t="shared" si="809"/>
        <v>23502.9375</v>
      </c>
      <c r="EY264" s="2">
        <v>262</v>
      </c>
      <c r="EZ264" s="2" t="str">
        <f t="shared" si="810"/>
        <v xml:space="preserve"> AD SOYAD 262</v>
      </c>
      <c r="FA264" s="7">
        <f t="shared" si="870"/>
        <v>20002.5</v>
      </c>
      <c r="FB264" s="11">
        <f>PARAMETRELER!$D$4</f>
        <v>150018.75</v>
      </c>
      <c r="FC264" s="7">
        <f t="shared" si="871"/>
        <v>2800.3500000000004</v>
      </c>
      <c r="FD264" s="7">
        <f t="shared" si="872"/>
        <v>200.02500000000001</v>
      </c>
      <c r="FE264" s="7">
        <f t="shared" si="873"/>
        <v>17002.125</v>
      </c>
      <c r="FF264" s="7" cm="1">
        <f t="array" ref="FF264">SUMPRODUCT(--(SUM(G264,AC264,AY264,BU264,CQ264,DM264,EI264,FE264)&gt;PARAMETRELER!$D$21:$D$24), (SUM(G264,AC264,AY264,BU264,CQ264,DM264,EI264,FE264)-PARAMETRELER!$D$21:$D$24), {0.15;0.05;0.07;0.08})-SUM($H$2,H264,AD264,AZ264,BV264,CR264,DN264,EJ264)</f>
        <v>3400.4249999999956</v>
      </c>
      <c r="FG264" s="7">
        <f>PARAMETRELER!$D$15</f>
        <v>3400.4249999999956</v>
      </c>
      <c r="FH264" s="7">
        <f t="shared" si="874"/>
        <v>136017</v>
      </c>
      <c r="FI264" s="7">
        <f t="shared" si="875"/>
        <v>119014.875</v>
      </c>
      <c r="FJ264" s="7">
        <f t="shared" si="876"/>
        <v>20002.5</v>
      </c>
      <c r="FK264" s="5">
        <f>PARAMETRELER!$D$6</f>
        <v>20002.5</v>
      </c>
      <c r="FL264" s="7">
        <f t="shared" si="877"/>
        <v>0</v>
      </c>
      <c r="FM264" s="7">
        <f>IF(FA264&lt;=PARAMETRELER!$D$6,0,FL264*0.00759)</f>
        <v>0</v>
      </c>
      <c r="FN264" s="20">
        <f t="shared" si="811"/>
        <v>17002.125</v>
      </c>
      <c r="FO264" s="21">
        <f t="shared" si="812"/>
        <v>4100.5124999999998</v>
      </c>
      <c r="FP264" s="21">
        <f t="shared" si="813"/>
        <v>400.05</v>
      </c>
      <c r="FQ264" s="20">
        <f t="shared" si="814"/>
        <v>24503.0625</v>
      </c>
      <c r="FR264" s="44">
        <f t="shared" si="815"/>
        <v>1000.125</v>
      </c>
      <c r="FS264" s="45">
        <f t="shared" si="816"/>
        <v>23502.9375</v>
      </c>
      <c r="FU264" s="2">
        <v>262</v>
      </c>
      <c r="FV264" s="2" t="str">
        <f t="shared" si="817"/>
        <v xml:space="preserve"> AD SOYAD 262</v>
      </c>
      <c r="FW264" s="7">
        <f t="shared" si="878"/>
        <v>20002.5</v>
      </c>
      <c r="FX264" s="11">
        <f>PARAMETRELER!$D$4</f>
        <v>150018.75</v>
      </c>
      <c r="FY264" s="7">
        <f t="shared" si="879"/>
        <v>2800.3500000000004</v>
      </c>
      <c r="FZ264" s="7">
        <f t="shared" si="880"/>
        <v>200.02500000000001</v>
      </c>
      <c r="GA264" s="7">
        <f t="shared" si="881"/>
        <v>17002.125</v>
      </c>
      <c r="GB264" s="7" cm="1">
        <f t="array" ref="GB264">SUMPRODUCT(--(SUM(G264,AC264,AY264,BU264,CQ264,DM264,EI264,FE264,GA264)&gt;PARAMETRELER!$D$21:$D$24), (SUM(G264,AC264,AY264,BU264,CQ264,DM264,EI264,FE264,GA264)-PARAMETRELER!$D$21:$D$24), {0.15;0.05;0.07;0.08})-SUM($H$2,H264,AD264,AZ264,BV264,CR264,DN264,EJ264,FF264)</f>
        <v>3400.4249999999993</v>
      </c>
      <c r="GC264" s="7">
        <f>PARAMETRELER!$D$16</f>
        <v>3400.4249999999993</v>
      </c>
      <c r="GD264" s="7">
        <f t="shared" si="882"/>
        <v>153019.125</v>
      </c>
      <c r="GE264" s="7">
        <f t="shared" si="883"/>
        <v>136017</v>
      </c>
      <c r="GF264" s="7">
        <f t="shared" si="884"/>
        <v>20002.5</v>
      </c>
      <c r="GG264" s="5">
        <f>PARAMETRELER!$D$6</f>
        <v>20002.5</v>
      </c>
      <c r="GH264" s="7">
        <f t="shared" si="885"/>
        <v>0</v>
      </c>
      <c r="GI264" s="7">
        <f>IF(FW264&lt;=PARAMETRELER!$D$6,0,GH264*0.00759)</f>
        <v>0</v>
      </c>
      <c r="GJ264" s="20">
        <f t="shared" si="818"/>
        <v>17002.125</v>
      </c>
      <c r="GK264" s="21">
        <f t="shared" si="819"/>
        <v>4100.5124999999998</v>
      </c>
      <c r="GL264" s="21">
        <f t="shared" si="820"/>
        <v>400.05</v>
      </c>
      <c r="GM264" s="20">
        <f t="shared" si="821"/>
        <v>24503.0625</v>
      </c>
      <c r="GN264" s="44">
        <f t="shared" si="822"/>
        <v>1000.125</v>
      </c>
      <c r="GO264" s="45">
        <f t="shared" si="823"/>
        <v>23502.9375</v>
      </c>
      <c r="GQ264" s="2">
        <v>262</v>
      </c>
      <c r="GR264" s="2" t="str">
        <f t="shared" si="824"/>
        <v xml:space="preserve"> AD SOYAD 262</v>
      </c>
      <c r="GS264" s="7">
        <f t="shared" si="886"/>
        <v>20002.5</v>
      </c>
      <c r="GT264" s="11">
        <f>PARAMETRELER!$D$4</f>
        <v>150018.75</v>
      </c>
      <c r="GU264" s="7">
        <f t="shared" si="887"/>
        <v>2800.3500000000004</v>
      </c>
      <c r="GV264" s="7">
        <f t="shared" si="888"/>
        <v>200.02500000000001</v>
      </c>
      <c r="GW264" s="7">
        <f t="shared" si="889"/>
        <v>17002.125</v>
      </c>
      <c r="GX264" s="7" cm="1">
        <f t="array" ref="GX264">SUMPRODUCT(--(SUM(G264,AC264,AY264,BU264,CQ264,DM264,EI264,FE264,GA264,GW264)&gt;PARAMETRELER!$D$21:$D$24), (SUM(G264,AC264,AY264,BU264,CQ264,DM264,EI264,FE264,GA264,GW264)-PARAMETRELER!$D$21:$D$24), {0.15;0.05;0.07;0.08})-SUM($H$2,H264,AD264,AZ264,BV264,CR264,DN264,EJ264,FF264,GB264)</f>
        <v>3400.4250000000029</v>
      </c>
      <c r="GY264" s="7">
        <f>PARAMETRELER!$D$17</f>
        <v>3400.4250000000029</v>
      </c>
      <c r="GZ264" s="7">
        <f t="shared" si="890"/>
        <v>170021.25</v>
      </c>
      <c r="HA264" s="7">
        <f t="shared" si="891"/>
        <v>153019.125</v>
      </c>
      <c r="HB264" s="7">
        <f t="shared" si="892"/>
        <v>20002.5</v>
      </c>
      <c r="HC264" s="5">
        <f>PARAMETRELER!$D$6</f>
        <v>20002.5</v>
      </c>
      <c r="HD264" s="7">
        <f t="shared" si="893"/>
        <v>0</v>
      </c>
      <c r="HE264" s="7">
        <f>IF(GS264&lt;=PARAMETRELER!$D$6,0,HD264*0.00759)</f>
        <v>0</v>
      </c>
      <c r="HF264" s="20">
        <f t="shared" si="825"/>
        <v>17002.125</v>
      </c>
      <c r="HG264" s="21">
        <f t="shared" si="826"/>
        <v>4100.5124999999998</v>
      </c>
      <c r="HH264" s="21">
        <f t="shared" si="827"/>
        <v>400.05</v>
      </c>
      <c r="HI264" s="20">
        <f t="shared" si="828"/>
        <v>24503.0625</v>
      </c>
      <c r="HJ264" s="44">
        <f t="shared" si="829"/>
        <v>1000.125</v>
      </c>
      <c r="HK264" s="45">
        <f t="shared" si="830"/>
        <v>23502.9375</v>
      </c>
      <c r="HM264" s="2">
        <v>262</v>
      </c>
      <c r="HN264" s="2" t="str">
        <f t="shared" si="831"/>
        <v xml:space="preserve"> AD SOYAD 262</v>
      </c>
      <c r="HO264" s="7">
        <f t="shared" si="894"/>
        <v>20002.5</v>
      </c>
      <c r="HP264" s="11">
        <f>PARAMETRELER!$D$4</f>
        <v>150018.75</v>
      </c>
      <c r="HQ264" s="7">
        <f t="shared" si="895"/>
        <v>2800.3500000000004</v>
      </c>
      <c r="HR264" s="7">
        <f t="shared" si="896"/>
        <v>200.02500000000001</v>
      </c>
      <c r="HS264" s="7">
        <f t="shared" si="897"/>
        <v>17002.125</v>
      </c>
      <c r="HT264" s="7" cm="1">
        <f t="array" ref="HT264">SUMPRODUCT(--(SUM(G264,AC264,AY264,BU264,CQ264,DM264,EI264,FE264,GA264,GW264,HS264)&gt;PARAMETRELER!$D$21:$D$24), (SUM(G264,AC264,AY264,BU264,CQ264,DM264,EI264,FE264,GA264,GW264,HS264)-PARAMETRELER!$D$21:$D$24), {0.15;0.05;0.07;0.08})-SUM($H$2,H264,AD264,AZ264,BV264,CR264,DN264,EJ264,FF264,GB264,GX264)</f>
        <v>3400.4249999999993</v>
      </c>
      <c r="HU264" s="7">
        <f>PARAMETRELER!$D$18</f>
        <v>3400.4249999999993</v>
      </c>
      <c r="HV264" s="7">
        <f t="shared" si="898"/>
        <v>187023.375</v>
      </c>
      <c r="HW264" s="7">
        <f t="shared" si="899"/>
        <v>170021.25</v>
      </c>
      <c r="HX264" s="7">
        <f t="shared" si="900"/>
        <v>20002.5</v>
      </c>
      <c r="HY264" s="5">
        <f>PARAMETRELER!$D$6</f>
        <v>20002.5</v>
      </c>
      <c r="HZ264" s="7">
        <f t="shared" si="901"/>
        <v>0</v>
      </c>
      <c r="IA264" s="7">
        <f>IF(HO264&lt;=PARAMETRELER!$D$6,0,HZ264*0.00759)</f>
        <v>0</v>
      </c>
      <c r="IB264" s="20">
        <f t="shared" si="832"/>
        <v>17002.125</v>
      </c>
      <c r="IC264" s="21">
        <f t="shared" si="833"/>
        <v>4100.5124999999998</v>
      </c>
      <c r="ID264" s="21">
        <f t="shared" si="834"/>
        <v>400.05</v>
      </c>
      <c r="IE264" s="20">
        <f t="shared" si="835"/>
        <v>24503.0625</v>
      </c>
      <c r="IF264" s="44">
        <f t="shared" si="836"/>
        <v>1000.125</v>
      </c>
      <c r="IG264" s="45">
        <f t="shared" si="837"/>
        <v>23502.9375</v>
      </c>
      <c r="II264" s="2">
        <v>262</v>
      </c>
      <c r="IJ264" s="2" t="str">
        <f t="shared" si="838"/>
        <v xml:space="preserve"> AD SOYAD 262</v>
      </c>
      <c r="IK264" s="7">
        <f t="shared" si="902"/>
        <v>20002.5</v>
      </c>
      <c r="IL264" s="11">
        <f>PARAMETRELER!$D$4</f>
        <v>150018.75</v>
      </c>
      <c r="IM264" s="7">
        <f t="shared" si="903"/>
        <v>2800.3500000000004</v>
      </c>
      <c r="IN264" s="7">
        <f t="shared" si="904"/>
        <v>200.02500000000001</v>
      </c>
      <c r="IO264" s="7">
        <f t="shared" si="905"/>
        <v>17002.125</v>
      </c>
      <c r="IP264" s="7" cm="1">
        <f t="array" ref="IP264">SUMPRODUCT(--(SUM(G264,AC264,AY264,BU264,CQ264,DM264,EI264,FE264,GA264,GW264,HS264,IO264)&gt;PARAMETRELER!$D$21:$D$24), (SUM(G264,AC264,AY264,BU264,CQ264,DM264,EI264,FE264,GA264,GW264,HS264,IO264)-PARAMETRELER!$D$21:$D$24), {0.15;0.05;0.07;0.08})-SUM($H$2,H264,AD264,AZ264,BV264,CR264,DN264,EJ264,FF264,GB264,GX264,HT264)</f>
        <v>3400.4249999999993</v>
      </c>
      <c r="IQ264" s="7">
        <f>PARAMETRELER!$D$19</f>
        <v>3400.4249999999993</v>
      </c>
      <c r="IR264" s="7">
        <f t="shared" si="906"/>
        <v>204025.5</v>
      </c>
      <c r="IS264" s="7">
        <f t="shared" si="907"/>
        <v>187023.375</v>
      </c>
      <c r="IT264" s="7">
        <f t="shared" si="908"/>
        <v>20002.5</v>
      </c>
      <c r="IU264" s="5">
        <f>PARAMETRELER!$D$6</f>
        <v>20002.5</v>
      </c>
      <c r="IV264" s="7">
        <f t="shared" si="909"/>
        <v>0</v>
      </c>
      <c r="IW264" s="7">
        <f>IF(IK264&lt;=PARAMETRELER!$D$6,0,IV264*0.00759)</f>
        <v>0</v>
      </c>
      <c r="IX264" s="20">
        <f t="shared" si="839"/>
        <v>17002.125</v>
      </c>
      <c r="IY264" s="21">
        <f t="shared" si="840"/>
        <v>4100.5124999999998</v>
      </c>
      <c r="IZ264" s="21">
        <f t="shared" si="841"/>
        <v>400.05</v>
      </c>
      <c r="JA264" s="20">
        <f t="shared" si="842"/>
        <v>24503.0625</v>
      </c>
      <c r="JB264" s="44">
        <f t="shared" si="843"/>
        <v>1000.125</v>
      </c>
      <c r="JC264" s="45">
        <f t="shared" si="844"/>
        <v>23502.9375</v>
      </c>
    </row>
    <row r="265" spans="1:263" ht="15.6" x14ac:dyDescent="0.3">
      <c r="A265" s="3">
        <v>263</v>
      </c>
      <c r="B265" s="3" t="str">
        <f>'YILLIK MALİYET RAPORU'!B265</f>
        <v xml:space="preserve"> AD SOYAD 263</v>
      </c>
      <c r="C265" s="4">
        <f>'YILLIK MALİYET RAPORU'!C265</f>
        <v>20002.5</v>
      </c>
      <c r="D265" s="4">
        <f>PARAMETRELER!$D$4</f>
        <v>150018.75</v>
      </c>
      <c r="E265" s="4">
        <f t="shared" si="845"/>
        <v>2800.3500000000004</v>
      </c>
      <c r="F265" s="4">
        <f t="shared" si="846"/>
        <v>200.02500000000001</v>
      </c>
      <c r="G265" s="4">
        <f t="shared" si="847"/>
        <v>17002.125</v>
      </c>
      <c r="H265" s="4" cm="1">
        <f t="array" ref="H265">SUMPRODUCT(--(SUM(G265:G265)&gt;PARAMETRELER!$D$21:$D$24), (SUM(G265:G265)-PARAMETRELER!$D$21:$D$24), {0.15;0.05;0.07;0.08})-SUM($H$2:$H$2)</f>
        <v>2550.3187499999999</v>
      </c>
      <c r="I265" s="4">
        <f>PARAMETRELER!$D$8</f>
        <v>2550.3187499999999</v>
      </c>
      <c r="J265" s="4">
        <f t="shared" si="733"/>
        <v>17002.125</v>
      </c>
      <c r="K265" s="4">
        <v>0</v>
      </c>
      <c r="L265" s="4">
        <f t="shared" si="848"/>
        <v>20002.5</v>
      </c>
      <c r="M265" s="4">
        <f>PARAMETRELER!$D$6</f>
        <v>20002.5</v>
      </c>
      <c r="N265" s="4">
        <f t="shared" si="856"/>
        <v>0</v>
      </c>
      <c r="O265" s="4">
        <f>IF(C265&lt;=PARAMETRELER!$D$6,0,N265*0.00759)</f>
        <v>0</v>
      </c>
      <c r="P265" s="20">
        <f t="shared" si="849"/>
        <v>17002.125</v>
      </c>
      <c r="Q265" s="21">
        <f t="shared" si="850"/>
        <v>4100.5124999999998</v>
      </c>
      <c r="R265" s="21">
        <f t="shared" si="851"/>
        <v>400.05</v>
      </c>
      <c r="S265" s="22">
        <f t="shared" si="852"/>
        <v>24503.0625</v>
      </c>
      <c r="T265" s="44">
        <f t="shared" si="853"/>
        <v>1000.125</v>
      </c>
      <c r="U265" s="45">
        <f t="shared" si="734"/>
        <v>23502.9375</v>
      </c>
      <c r="W265" s="3">
        <v>263</v>
      </c>
      <c r="X265" s="3" t="str">
        <f t="shared" si="854"/>
        <v xml:space="preserve"> AD SOYAD 263</v>
      </c>
      <c r="Y265" s="4">
        <f t="shared" si="855"/>
        <v>20002.5</v>
      </c>
      <c r="Z265" s="4">
        <f>PARAMETRELER!$D$4</f>
        <v>150018.75</v>
      </c>
      <c r="AA265" s="4">
        <f t="shared" si="735"/>
        <v>2800.3500000000004</v>
      </c>
      <c r="AB265" s="4">
        <f t="shared" si="736"/>
        <v>200.02500000000001</v>
      </c>
      <c r="AC265" s="4">
        <f t="shared" si="737"/>
        <v>17002.125</v>
      </c>
      <c r="AD265" s="4" cm="1">
        <f t="array" ref="AD265">SUMPRODUCT(--(SUM(G265,AC265)&gt;PARAMETRELER!$D$21:$D$24), (SUM(G265,AC265)-PARAMETRELER!$D$21:$D$24), {0.15;0.05;0.07;0.08})-SUM($H$2,H265)</f>
        <v>2550.3187499999999</v>
      </c>
      <c r="AE265" s="4">
        <f>PARAMETRELER!$D$9</f>
        <v>2550.3187499999999</v>
      </c>
      <c r="AF265" s="4">
        <f t="shared" si="738"/>
        <v>34004.25</v>
      </c>
      <c r="AG265" s="4">
        <f t="shared" si="739"/>
        <v>17002.125</v>
      </c>
      <c r="AH265" s="4">
        <f t="shared" si="740"/>
        <v>20002.5</v>
      </c>
      <c r="AI265" s="4">
        <f>PARAMETRELER!$D$6</f>
        <v>20002.5</v>
      </c>
      <c r="AJ265" s="4">
        <f t="shared" si="857"/>
        <v>0</v>
      </c>
      <c r="AK265" s="4">
        <f>IF(Y265&lt;=PARAMETRELER!$D$6,0,AJ265*0.00759)</f>
        <v>0</v>
      </c>
      <c r="AL265" s="20">
        <f t="shared" si="741"/>
        <v>17002.125</v>
      </c>
      <c r="AM265" s="21">
        <f t="shared" si="742"/>
        <v>4100.5124999999998</v>
      </c>
      <c r="AN265" s="21">
        <f t="shared" si="743"/>
        <v>400.05</v>
      </c>
      <c r="AO265" s="22">
        <f t="shared" si="744"/>
        <v>24503.0625</v>
      </c>
      <c r="AP265" s="44">
        <f t="shared" si="745"/>
        <v>1000.125</v>
      </c>
      <c r="AQ265" s="45">
        <f t="shared" si="746"/>
        <v>23502.9375</v>
      </c>
      <c r="AS265" s="3">
        <v>263</v>
      </c>
      <c r="AT265" s="3" t="str">
        <f t="shared" si="747"/>
        <v xml:space="preserve"> AD SOYAD 263</v>
      </c>
      <c r="AU265" s="4">
        <f t="shared" si="748"/>
        <v>20002.5</v>
      </c>
      <c r="AV265" s="4">
        <f>PARAMETRELER!$D$4</f>
        <v>150018.75</v>
      </c>
      <c r="AW265" s="4">
        <f t="shared" si="749"/>
        <v>2800.3500000000004</v>
      </c>
      <c r="AX265" s="4">
        <f t="shared" si="750"/>
        <v>200.02500000000001</v>
      </c>
      <c r="AY265" s="4">
        <f t="shared" si="751"/>
        <v>17002.125</v>
      </c>
      <c r="AZ265" s="4" cm="1">
        <f t="array" ref="AZ265">SUMPRODUCT(--(SUM(G265,AC265,AY265)&gt;PARAMETRELER!$D$21:$D$24), (SUM(G265,AC265,AY265)-PARAMETRELER!$D$21:$D$24), {0.15;0.05;0.07;0.08})-SUM($H$2,H265,AD265)</f>
        <v>2550.3187499999995</v>
      </c>
      <c r="BA265" s="4">
        <f>PARAMETRELER!$D$10</f>
        <v>2550.3187499999995</v>
      </c>
      <c r="BB265" s="4">
        <f t="shared" si="752"/>
        <v>51006.375</v>
      </c>
      <c r="BC265" s="4">
        <f t="shared" si="753"/>
        <v>34004.25</v>
      </c>
      <c r="BD265" s="4">
        <f t="shared" si="754"/>
        <v>20002.5</v>
      </c>
      <c r="BE265" s="4">
        <f>PARAMETRELER!$D$6</f>
        <v>20002.5</v>
      </c>
      <c r="BF265" s="4">
        <f t="shared" si="858"/>
        <v>0</v>
      </c>
      <c r="BG265" s="4">
        <f>IF(AU265&lt;=PARAMETRELER!$D$6,0,BF265*0.00759)</f>
        <v>0</v>
      </c>
      <c r="BH265" s="20">
        <f t="shared" si="755"/>
        <v>17002.125</v>
      </c>
      <c r="BI265" s="21">
        <f t="shared" si="756"/>
        <v>4100.5124999999998</v>
      </c>
      <c r="BJ265" s="21">
        <f t="shared" si="757"/>
        <v>400.05</v>
      </c>
      <c r="BK265" s="22">
        <f t="shared" si="758"/>
        <v>24503.0625</v>
      </c>
      <c r="BL265" s="44">
        <f t="shared" si="759"/>
        <v>1000.125</v>
      </c>
      <c r="BM265" s="45">
        <f t="shared" si="760"/>
        <v>23502.9375</v>
      </c>
      <c r="BO265" s="3">
        <v>263</v>
      </c>
      <c r="BP265" s="3" t="str">
        <f t="shared" si="761"/>
        <v xml:space="preserve"> AD SOYAD 263</v>
      </c>
      <c r="BQ265" s="4">
        <f t="shared" si="762"/>
        <v>20002.5</v>
      </c>
      <c r="BR265" s="4">
        <f>PARAMETRELER!$D$4</f>
        <v>150018.75</v>
      </c>
      <c r="BS265" s="4">
        <f t="shared" si="763"/>
        <v>2800.3500000000004</v>
      </c>
      <c r="BT265" s="4">
        <f t="shared" si="764"/>
        <v>200.02500000000001</v>
      </c>
      <c r="BU265" s="4">
        <f t="shared" si="765"/>
        <v>17002.125</v>
      </c>
      <c r="BV265" s="4" cm="1">
        <f t="array" ref="BV265">SUMPRODUCT(--(SUM(G265,AC265,AY265,BU265)&gt;PARAMETRELER!$D$21:$D$24), (SUM(G265,AC265,AY265,BU265)-PARAMETRELER!$D$21:$D$24), {0.15;0.05;0.07;0.08})-SUM($H$2,H265,AD265,AZ265)</f>
        <v>2550.3187500000004</v>
      </c>
      <c r="BW265" s="4">
        <f>PARAMETRELER!$D$11</f>
        <v>2550.3187500000004</v>
      </c>
      <c r="BX265" s="4">
        <f t="shared" si="766"/>
        <v>68008.5</v>
      </c>
      <c r="BY265" s="4">
        <f t="shared" si="767"/>
        <v>51006.375</v>
      </c>
      <c r="BZ265" s="4">
        <f t="shared" si="768"/>
        <v>20002.5</v>
      </c>
      <c r="CA265" s="4">
        <f>PARAMETRELER!$D$6</f>
        <v>20002.5</v>
      </c>
      <c r="CB265" s="4">
        <f t="shared" si="859"/>
        <v>0</v>
      </c>
      <c r="CC265" s="4">
        <f>IF(BQ265&lt;=PARAMETRELER!$D$6,0,CB265*0.00759)</f>
        <v>0</v>
      </c>
      <c r="CD265" s="20">
        <f t="shared" si="769"/>
        <v>17002.125</v>
      </c>
      <c r="CE265" s="21">
        <f t="shared" si="770"/>
        <v>4100.5124999999998</v>
      </c>
      <c r="CF265" s="21">
        <f t="shared" si="771"/>
        <v>400.05</v>
      </c>
      <c r="CG265" s="22">
        <f t="shared" si="772"/>
        <v>24503.0625</v>
      </c>
      <c r="CH265" s="44">
        <f t="shared" si="773"/>
        <v>1000.125</v>
      </c>
      <c r="CI265" s="45">
        <f t="shared" si="774"/>
        <v>23502.9375</v>
      </c>
      <c r="CK265" s="3">
        <v>263</v>
      </c>
      <c r="CL265" s="3" t="str">
        <f t="shared" si="775"/>
        <v xml:space="preserve"> AD SOYAD 263</v>
      </c>
      <c r="CM265" s="4">
        <f t="shared" si="776"/>
        <v>20002.5</v>
      </c>
      <c r="CN265" s="4">
        <f>PARAMETRELER!$D$4</f>
        <v>150018.75</v>
      </c>
      <c r="CO265" s="4">
        <f t="shared" si="777"/>
        <v>2800.3500000000004</v>
      </c>
      <c r="CP265" s="4">
        <f t="shared" si="778"/>
        <v>200.02500000000001</v>
      </c>
      <c r="CQ265" s="4">
        <f t="shared" si="779"/>
        <v>17002.125</v>
      </c>
      <c r="CR265" s="4" cm="1">
        <f t="array" ref="CR265">SUMPRODUCT(--(SUM(G265,AC265,AY265,BU265,CQ265)&gt;PARAMETRELER!$D$21:$D$24), (SUM(G265,AC265,AY265,BU265,CQ265)-PARAMETRELER!$D$21:$D$24), {0.15;0.05;0.07;0.08})-SUM($H$2,H265,AD265,AZ265,BV265)</f>
        <v>2550.3187500000004</v>
      </c>
      <c r="CS265" s="4">
        <f>PARAMETRELER!$D$12</f>
        <v>2550.3187500000004</v>
      </c>
      <c r="CT265" s="4">
        <f t="shared" si="780"/>
        <v>85010.625</v>
      </c>
      <c r="CU265" s="4">
        <f t="shared" si="781"/>
        <v>68008.5</v>
      </c>
      <c r="CV265" s="4">
        <f t="shared" si="782"/>
        <v>20002.5</v>
      </c>
      <c r="CW265" s="4">
        <f>PARAMETRELER!$D$6</f>
        <v>20002.5</v>
      </c>
      <c r="CX265" s="4">
        <f t="shared" si="860"/>
        <v>0</v>
      </c>
      <c r="CY265" s="4">
        <f>IF(CM265&lt;=PARAMETRELER!$D$6,0,CX265*0.00759)</f>
        <v>0</v>
      </c>
      <c r="CZ265" s="20">
        <f t="shared" si="783"/>
        <v>17002.125</v>
      </c>
      <c r="DA265" s="21">
        <f t="shared" si="784"/>
        <v>4100.5124999999998</v>
      </c>
      <c r="DB265" s="21">
        <f t="shared" si="785"/>
        <v>400.05</v>
      </c>
      <c r="DC265" s="22">
        <f t="shared" si="786"/>
        <v>24503.0625</v>
      </c>
      <c r="DD265" s="44">
        <f t="shared" si="787"/>
        <v>1000.125</v>
      </c>
      <c r="DE265" s="45">
        <f t="shared" si="788"/>
        <v>23502.9375</v>
      </c>
      <c r="DG265" s="3">
        <v>263</v>
      </c>
      <c r="DH265" s="3" t="str">
        <f t="shared" si="789"/>
        <v xml:space="preserve"> AD SOYAD 263</v>
      </c>
      <c r="DI265" s="4">
        <f t="shared" si="790"/>
        <v>20002.5</v>
      </c>
      <c r="DJ265" s="4">
        <f>PARAMETRELER!$D$4</f>
        <v>150018.75</v>
      </c>
      <c r="DK265" s="4">
        <f t="shared" si="791"/>
        <v>2800.3500000000004</v>
      </c>
      <c r="DL265" s="4">
        <f t="shared" si="792"/>
        <v>200.02500000000001</v>
      </c>
      <c r="DM265" s="4">
        <f t="shared" si="793"/>
        <v>17002.125</v>
      </c>
      <c r="DN265" s="4" cm="1">
        <f t="array" ref="DN265">SUMPRODUCT(--(SUM(G265,AC265,AY265,BU265,CQ265,DM265)&gt;PARAMETRELER!$D$21:$D$24), (SUM(G265,AC265,AY265,BU265,CQ265,DM265)-PARAMETRELER!$D$21:$D$24), {0.15;0.05;0.07;0.08})-SUM($H$2,H265,AD265,AZ265,BV265,CR265)</f>
        <v>2550.3187499999985</v>
      </c>
      <c r="DO265" s="4">
        <f>PARAMETRELER!$D$13</f>
        <v>2550.3187499999985</v>
      </c>
      <c r="DP265" s="4">
        <f t="shared" si="794"/>
        <v>102012.75</v>
      </c>
      <c r="DQ265" s="4">
        <f t="shared" si="795"/>
        <v>85010.625</v>
      </c>
      <c r="DR265" s="4">
        <f t="shared" si="796"/>
        <v>20002.5</v>
      </c>
      <c r="DS265" s="4">
        <f>PARAMETRELER!$D$6</f>
        <v>20002.5</v>
      </c>
      <c r="DT265" s="4">
        <f t="shared" si="861"/>
        <v>0</v>
      </c>
      <c r="DU265" s="4">
        <f>IF(DI265&lt;=PARAMETRELER!$D$6,0,DT265*0.00759)</f>
        <v>0</v>
      </c>
      <c r="DV265" s="20">
        <f t="shared" si="797"/>
        <v>17002.125</v>
      </c>
      <c r="DW265" s="21">
        <f t="shared" si="798"/>
        <v>4100.5124999999998</v>
      </c>
      <c r="DX265" s="21">
        <f t="shared" si="799"/>
        <v>400.05</v>
      </c>
      <c r="DY265" s="22">
        <f t="shared" si="800"/>
        <v>24503.0625</v>
      </c>
      <c r="DZ265" s="44">
        <f t="shared" si="801"/>
        <v>1000.125</v>
      </c>
      <c r="EA265" s="45">
        <f t="shared" si="802"/>
        <v>23502.9375</v>
      </c>
      <c r="EC265" s="3">
        <v>263</v>
      </c>
      <c r="ED265" s="3" t="str">
        <f t="shared" si="803"/>
        <v xml:space="preserve"> AD SOYAD 263</v>
      </c>
      <c r="EE265" s="4">
        <f t="shared" si="862"/>
        <v>20002.5</v>
      </c>
      <c r="EF265" s="4">
        <f>PARAMETRELER!$D$4</f>
        <v>150018.75</v>
      </c>
      <c r="EG265" s="4">
        <f t="shared" si="863"/>
        <v>2800.3500000000004</v>
      </c>
      <c r="EH265" s="4">
        <f t="shared" si="864"/>
        <v>200.02500000000001</v>
      </c>
      <c r="EI265" s="4">
        <f t="shared" si="865"/>
        <v>17002.125</v>
      </c>
      <c r="EJ265" s="4" cm="1">
        <f t="array" ref="EJ265">SUMPRODUCT(--(SUM(G265,AC265,AY265,BU265,CQ265,DM265,EI265)&gt;PARAMETRELER!$D$21:$D$24), (SUM(G265,AC265,AY265,BU265,CQ265,DM265,EI265)-PARAMETRELER!$D$21:$D$24), {0.15;0.05;0.07;0.08})-SUM($H$2,H265,AD265,AZ265,BV265,CR265,DN265)</f>
        <v>3001.0625000000036</v>
      </c>
      <c r="EK265" s="4">
        <f>PARAMETRELER!$D$14</f>
        <v>3001.0625000000036</v>
      </c>
      <c r="EL265" s="4">
        <f t="shared" si="866"/>
        <v>119014.875</v>
      </c>
      <c r="EM265" s="4">
        <f t="shared" si="867"/>
        <v>102012.75</v>
      </c>
      <c r="EN265" s="4">
        <f t="shared" si="868"/>
        <v>20002.5</v>
      </c>
      <c r="EO265" s="4">
        <f>PARAMETRELER!$D$6</f>
        <v>20002.5</v>
      </c>
      <c r="EP265" s="4">
        <f t="shared" si="869"/>
        <v>0</v>
      </c>
      <c r="EQ265" s="4">
        <f>IF(EE265&lt;=PARAMETRELER!$D$6,0,EP265*0.00759)</f>
        <v>0</v>
      </c>
      <c r="ER265" s="20">
        <f t="shared" si="804"/>
        <v>17002.125</v>
      </c>
      <c r="ES265" s="21">
        <f t="shared" si="805"/>
        <v>4100.5124999999998</v>
      </c>
      <c r="ET265" s="21">
        <f t="shared" si="806"/>
        <v>400.05</v>
      </c>
      <c r="EU265" s="22">
        <f t="shared" si="807"/>
        <v>24503.0625</v>
      </c>
      <c r="EV265" s="44">
        <f t="shared" si="808"/>
        <v>1000.125</v>
      </c>
      <c r="EW265" s="45">
        <f t="shared" si="809"/>
        <v>23502.9375</v>
      </c>
      <c r="EY265" s="3">
        <v>263</v>
      </c>
      <c r="EZ265" s="3" t="str">
        <f t="shared" si="810"/>
        <v xml:space="preserve"> AD SOYAD 263</v>
      </c>
      <c r="FA265" s="4">
        <f t="shared" si="870"/>
        <v>20002.5</v>
      </c>
      <c r="FB265" s="4">
        <f>PARAMETRELER!$D$4</f>
        <v>150018.75</v>
      </c>
      <c r="FC265" s="4">
        <f t="shared" si="871"/>
        <v>2800.3500000000004</v>
      </c>
      <c r="FD265" s="4">
        <f t="shared" si="872"/>
        <v>200.02500000000001</v>
      </c>
      <c r="FE265" s="4">
        <f t="shared" si="873"/>
        <v>17002.125</v>
      </c>
      <c r="FF265" s="4" cm="1">
        <f t="array" ref="FF265">SUMPRODUCT(--(SUM(G265,AC265,AY265,BU265,CQ265,DM265,EI265,FE265)&gt;PARAMETRELER!$D$21:$D$24), (SUM(G265,AC265,AY265,BU265,CQ265,DM265,EI265,FE265)-PARAMETRELER!$D$21:$D$24), {0.15;0.05;0.07;0.08})-SUM($H$2,H265,AD265,AZ265,BV265,CR265,DN265,EJ265)</f>
        <v>3400.4249999999956</v>
      </c>
      <c r="FG265" s="4">
        <f>PARAMETRELER!$D$15</f>
        <v>3400.4249999999956</v>
      </c>
      <c r="FH265" s="4">
        <f t="shared" si="874"/>
        <v>136017</v>
      </c>
      <c r="FI265" s="4">
        <f t="shared" si="875"/>
        <v>119014.875</v>
      </c>
      <c r="FJ265" s="4">
        <f t="shared" si="876"/>
        <v>20002.5</v>
      </c>
      <c r="FK265" s="4">
        <f>PARAMETRELER!$D$6</f>
        <v>20002.5</v>
      </c>
      <c r="FL265" s="4">
        <f t="shared" si="877"/>
        <v>0</v>
      </c>
      <c r="FM265" s="4">
        <f>IF(FA265&lt;=PARAMETRELER!$D$6,0,FL265*0.00759)</f>
        <v>0</v>
      </c>
      <c r="FN265" s="20">
        <f t="shared" si="811"/>
        <v>17002.125</v>
      </c>
      <c r="FO265" s="21">
        <f t="shared" si="812"/>
        <v>4100.5124999999998</v>
      </c>
      <c r="FP265" s="21">
        <f t="shared" si="813"/>
        <v>400.05</v>
      </c>
      <c r="FQ265" s="22">
        <f t="shared" si="814"/>
        <v>24503.0625</v>
      </c>
      <c r="FR265" s="44">
        <f t="shared" si="815"/>
        <v>1000.125</v>
      </c>
      <c r="FS265" s="45">
        <f t="shared" si="816"/>
        <v>23502.9375</v>
      </c>
      <c r="FU265" s="3">
        <v>263</v>
      </c>
      <c r="FV265" s="3" t="str">
        <f t="shared" si="817"/>
        <v xml:space="preserve"> AD SOYAD 263</v>
      </c>
      <c r="FW265" s="4">
        <f t="shared" si="878"/>
        <v>20002.5</v>
      </c>
      <c r="FX265" s="4">
        <f>PARAMETRELER!$D$4</f>
        <v>150018.75</v>
      </c>
      <c r="FY265" s="4">
        <f t="shared" si="879"/>
        <v>2800.3500000000004</v>
      </c>
      <c r="FZ265" s="4">
        <f t="shared" si="880"/>
        <v>200.02500000000001</v>
      </c>
      <c r="GA265" s="4">
        <f t="shared" si="881"/>
        <v>17002.125</v>
      </c>
      <c r="GB265" s="4" cm="1">
        <f t="array" ref="GB265">SUMPRODUCT(--(SUM(G265,AC265,AY265,BU265,CQ265,DM265,EI265,FE265,GA265)&gt;PARAMETRELER!$D$21:$D$24), (SUM(G265,AC265,AY265,BU265,CQ265,DM265,EI265,FE265,GA265)-PARAMETRELER!$D$21:$D$24), {0.15;0.05;0.07;0.08})-SUM($H$2,H265,AD265,AZ265,BV265,CR265,DN265,EJ265,FF265)</f>
        <v>3400.4249999999993</v>
      </c>
      <c r="GC265" s="4">
        <f>PARAMETRELER!$D$16</f>
        <v>3400.4249999999993</v>
      </c>
      <c r="GD265" s="4">
        <f t="shared" si="882"/>
        <v>153019.125</v>
      </c>
      <c r="GE265" s="4">
        <f t="shared" si="883"/>
        <v>136017</v>
      </c>
      <c r="GF265" s="4">
        <f t="shared" si="884"/>
        <v>20002.5</v>
      </c>
      <c r="GG265" s="4">
        <f>PARAMETRELER!$D$6</f>
        <v>20002.5</v>
      </c>
      <c r="GH265" s="4">
        <f t="shared" si="885"/>
        <v>0</v>
      </c>
      <c r="GI265" s="4">
        <f>IF(FW265&lt;=PARAMETRELER!$D$6,0,GH265*0.00759)</f>
        <v>0</v>
      </c>
      <c r="GJ265" s="20">
        <f t="shared" si="818"/>
        <v>17002.125</v>
      </c>
      <c r="GK265" s="21">
        <f t="shared" si="819"/>
        <v>4100.5124999999998</v>
      </c>
      <c r="GL265" s="21">
        <f t="shared" si="820"/>
        <v>400.05</v>
      </c>
      <c r="GM265" s="22">
        <f t="shared" si="821"/>
        <v>24503.0625</v>
      </c>
      <c r="GN265" s="44">
        <f t="shared" si="822"/>
        <v>1000.125</v>
      </c>
      <c r="GO265" s="45">
        <f t="shared" si="823"/>
        <v>23502.9375</v>
      </c>
      <c r="GQ265" s="3">
        <v>263</v>
      </c>
      <c r="GR265" s="3" t="str">
        <f t="shared" si="824"/>
        <v xml:space="preserve"> AD SOYAD 263</v>
      </c>
      <c r="GS265" s="4">
        <f t="shared" si="886"/>
        <v>20002.5</v>
      </c>
      <c r="GT265" s="4">
        <f>PARAMETRELER!$D$4</f>
        <v>150018.75</v>
      </c>
      <c r="GU265" s="4">
        <f t="shared" si="887"/>
        <v>2800.3500000000004</v>
      </c>
      <c r="GV265" s="4">
        <f t="shared" si="888"/>
        <v>200.02500000000001</v>
      </c>
      <c r="GW265" s="4">
        <f t="shared" si="889"/>
        <v>17002.125</v>
      </c>
      <c r="GX265" s="4" cm="1">
        <f t="array" ref="GX265">SUMPRODUCT(--(SUM(G265,AC265,AY265,BU265,CQ265,DM265,EI265,FE265,GA265,GW265)&gt;PARAMETRELER!$D$21:$D$24), (SUM(G265,AC265,AY265,BU265,CQ265,DM265,EI265,FE265,GA265,GW265)-PARAMETRELER!$D$21:$D$24), {0.15;0.05;0.07;0.08})-SUM($H$2,H265,AD265,AZ265,BV265,CR265,DN265,EJ265,FF265,GB265)</f>
        <v>3400.4250000000029</v>
      </c>
      <c r="GY265" s="4">
        <f>PARAMETRELER!$D$17</f>
        <v>3400.4250000000029</v>
      </c>
      <c r="GZ265" s="4">
        <f t="shared" si="890"/>
        <v>170021.25</v>
      </c>
      <c r="HA265" s="4">
        <f t="shared" si="891"/>
        <v>153019.125</v>
      </c>
      <c r="HB265" s="4">
        <f t="shared" si="892"/>
        <v>20002.5</v>
      </c>
      <c r="HC265" s="4">
        <f>PARAMETRELER!$D$6</f>
        <v>20002.5</v>
      </c>
      <c r="HD265" s="4">
        <f t="shared" si="893"/>
        <v>0</v>
      </c>
      <c r="HE265" s="4">
        <f>IF(GS265&lt;=PARAMETRELER!$D$6,0,HD265*0.00759)</f>
        <v>0</v>
      </c>
      <c r="HF265" s="20">
        <f t="shared" si="825"/>
        <v>17002.125</v>
      </c>
      <c r="HG265" s="21">
        <f t="shared" si="826"/>
        <v>4100.5124999999998</v>
      </c>
      <c r="HH265" s="21">
        <f t="shared" si="827"/>
        <v>400.05</v>
      </c>
      <c r="HI265" s="22">
        <f t="shared" si="828"/>
        <v>24503.0625</v>
      </c>
      <c r="HJ265" s="44">
        <f t="shared" si="829"/>
        <v>1000.125</v>
      </c>
      <c r="HK265" s="45">
        <f t="shared" si="830"/>
        <v>23502.9375</v>
      </c>
      <c r="HM265" s="3">
        <v>263</v>
      </c>
      <c r="HN265" s="3" t="str">
        <f t="shared" si="831"/>
        <v xml:space="preserve"> AD SOYAD 263</v>
      </c>
      <c r="HO265" s="4">
        <f t="shared" si="894"/>
        <v>20002.5</v>
      </c>
      <c r="HP265" s="4">
        <f>PARAMETRELER!$D$4</f>
        <v>150018.75</v>
      </c>
      <c r="HQ265" s="4">
        <f t="shared" si="895"/>
        <v>2800.3500000000004</v>
      </c>
      <c r="HR265" s="4">
        <f t="shared" si="896"/>
        <v>200.02500000000001</v>
      </c>
      <c r="HS265" s="4">
        <f t="shared" si="897"/>
        <v>17002.125</v>
      </c>
      <c r="HT265" s="4" cm="1">
        <f t="array" ref="HT265">SUMPRODUCT(--(SUM(G265,AC265,AY265,BU265,CQ265,DM265,EI265,FE265,GA265,GW265,HS265)&gt;PARAMETRELER!$D$21:$D$24), (SUM(G265,AC265,AY265,BU265,CQ265,DM265,EI265,FE265,GA265,GW265,HS265)-PARAMETRELER!$D$21:$D$24), {0.15;0.05;0.07;0.08})-SUM($H$2,H265,AD265,AZ265,BV265,CR265,DN265,EJ265,FF265,GB265,GX265)</f>
        <v>3400.4249999999993</v>
      </c>
      <c r="HU265" s="4">
        <f>PARAMETRELER!$D$18</f>
        <v>3400.4249999999993</v>
      </c>
      <c r="HV265" s="4">
        <f t="shared" si="898"/>
        <v>187023.375</v>
      </c>
      <c r="HW265" s="4">
        <f t="shared" si="899"/>
        <v>170021.25</v>
      </c>
      <c r="HX265" s="4">
        <f t="shared" si="900"/>
        <v>20002.5</v>
      </c>
      <c r="HY265" s="4">
        <f>PARAMETRELER!$D$6</f>
        <v>20002.5</v>
      </c>
      <c r="HZ265" s="4">
        <f t="shared" si="901"/>
        <v>0</v>
      </c>
      <c r="IA265" s="4">
        <f>IF(HO265&lt;=PARAMETRELER!$D$6,0,HZ265*0.00759)</f>
        <v>0</v>
      </c>
      <c r="IB265" s="20">
        <f t="shared" si="832"/>
        <v>17002.125</v>
      </c>
      <c r="IC265" s="21">
        <f t="shared" si="833"/>
        <v>4100.5124999999998</v>
      </c>
      <c r="ID265" s="21">
        <f t="shared" si="834"/>
        <v>400.05</v>
      </c>
      <c r="IE265" s="22">
        <f t="shared" si="835"/>
        <v>24503.0625</v>
      </c>
      <c r="IF265" s="44">
        <f t="shared" si="836"/>
        <v>1000.125</v>
      </c>
      <c r="IG265" s="45">
        <f t="shared" si="837"/>
        <v>23502.9375</v>
      </c>
      <c r="II265" s="3">
        <v>263</v>
      </c>
      <c r="IJ265" s="3" t="str">
        <f t="shared" si="838"/>
        <v xml:space="preserve"> AD SOYAD 263</v>
      </c>
      <c r="IK265" s="4">
        <f t="shared" si="902"/>
        <v>20002.5</v>
      </c>
      <c r="IL265" s="4">
        <f>PARAMETRELER!$D$4</f>
        <v>150018.75</v>
      </c>
      <c r="IM265" s="4">
        <f t="shared" si="903"/>
        <v>2800.3500000000004</v>
      </c>
      <c r="IN265" s="4">
        <f t="shared" si="904"/>
        <v>200.02500000000001</v>
      </c>
      <c r="IO265" s="4">
        <f t="shared" si="905"/>
        <v>17002.125</v>
      </c>
      <c r="IP265" s="4" cm="1">
        <f t="array" ref="IP265">SUMPRODUCT(--(SUM(G265,AC265,AY265,BU265,CQ265,DM265,EI265,FE265,GA265,GW265,HS265,IO265)&gt;PARAMETRELER!$D$21:$D$24), (SUM(G265,AC265,AY265,BU265,CQ265,DM265,EI265,FE265,GA265,GW265,HS265,IO265)-PARAMETRELER!$D$21:$D$24), {0.15;0.05;0.07;0.08})-SUM($H$2,H265,AD265,AZ265,BV265,CR265,DN265,EJ265,FF265,GB265,GX265,HT265)</f>
        <v>3400.4249999999993</v>
      </c>
      <c r="IQ265" s="4">
        <f>PARAMETRELER!$D$19</f>
        <v>3400.4249999999993</v>
      </c>
      <c r="IR265" s="4">
        <f t="shared" si="906"/>
        <v>204025.5</v>
      </c>
      <c r="IS265" s="4">
        <f t="shared" si="907"/>
        <v>187023.375</v>
      </c>
      <c r="IT265" s="4">
        <f t="shared" si="908"/>
        <v>20002.5</v>
      </c>
      <c r="IU265" s="4">
        <f>PARAMETRELER!$D$6</f>
        <v>20002.5</v>
      </c>
      <c r="IV265" s="4">
        <f t="shared" si="909"/>
        <v>0</v>
      </c>
      <c r="IW265" s="4">
        <f>IF(IK265&lt;=PARAMETRELER!$D$6,0,IV265*0.00759)</f>
        <v>0</v>
      </c>
      <c r="IX265" s="20">
        <f t="shared" si="839"/>
        <v>17002.125</v>
      </c>
      <c r="IY265" s="21">
        <f t="shared" si="840"/>
        <v>4100.5124999999998</v>
      </c>
      <c r="IZ265" s="21">
        <f t="shared" si="841"/>
        <v>400.05</v>
      </c>
      <c r="JA265" s="22">
        <f t="shared" si="842"/>
        <v>24503.0625</v>
      </c>
      <c r="JB265" s="44">
        <f t="shared" si="843"/>
        <v>1000.125</v>
      </c>
      <c r="JC265" s="45">
        <f t="shared" si="844"/>
        <v>23502.9375</v>
      </c>
    </row>
    <row r="266" spans="1:263" ht="15.6" x14ac:dyDescent="0.3">
      <c r="A266" s="2">
        <v>264</v>
      </c>
      <c r="B266" s="2" t="str">
        <f>'YILLIK MALİYET RAPORU'!B266</f>
        <v xml:space="preserve"> AD SOYAD 264</v>
      </c>
      <c r="C266" s="7">
        <f>'YILLIK MALİYET RAPORU'!C266</f>
        <v>20002.5</v>
      </c>
      <c r="D266" s="11">
        <f>PARAMETRELER!$D$4</f>
        <v>150018.75</v>
      </c>
      <c r="E266" s="7">
        <f t="shared" si="845"/>
        <v>2800.3500000000004</v>
      </c>
      <c r="F266" s="7">
        <f t="shared" si="846"/>
        <v>200.02500000000001</v>
      </c>
      <c r="G266" s="7">
        <f t="shared" si="847"/>
        <v>17002.125</v>
      </c>
      <c r="H266" s="7" cm="1">
        <f t="array" ref="H266">SUMPRODUCT(--(SUM(G266:G266)&gt;PARAMETRELER!$D$21:$D$24), (SUM(G266:G266)-PARAMETRELER!$D$21:$D$24), {0.15;0.05;0.07;0.08})-SUM($H$2:$H$2)</f>
        <v>2550.3187499999999</v>
      </c>
      <c r="I266" s="7">
        <f>PARAMETRELER!$D$8</f>
        <v>2550.3187499999999</v>
      </c>
      <c r="J266" s="7">
        <f t="shared" si="733"/>
        <v>17002.125</v>
      </c>
      <c r="K266" s="7">
        <v>0</v>
      </c>
      <c r="L266" s="7">
        <f t="shared" si="848"/>
        <v>20002.5</v>
      </c>
      <c r="M266" s="5">
        <f>PARAMETRELER!$D$6</f>
        <v>20002.5</v>
      </c>
      <c r="N266" s="7">
        <f t="shared" si="856"/>
        <v>0</v>
      </c>
      <c r="O266" s="7">
        <f>IF(C266&lt;=PARAMETRELER!$D$6,0,N266*0.00759)</f>
        <v>0</v>
      </c>
      <c r="P266" s="20">
        <f t="shared" si="849"/>
        <v>17002.125</v>
      </c>
      <c r="Q266" s="21">
        <f t="shared" si="850"/>
        <v>4100.5124999999998</v>
      </c>
      <c r="R266" s="21">
        <f t="shared" si="851"/>
        <v>400.05</v>
      </c>
      <c r="S266" s="20">
        <f t="shared" si="852"/>
        <v>24503.0625</v>
      </c>
      <c r="T266" s="44">
        <f t="shared" si="853"/>
        <v>1000.125</v>
      </c>
      <c r="U266" s="45">
        <f t="shared" si="734"/>
        <v>23502.9375</v>
      </c>
      <c r="W266" s="2">
        <v>264</v>
      </c>
      <c r="X266" s="2" t="str">
        <f t="shared" si="854"/>
        <v xml:space="preserve"> AD SOYAD 264</v>
      </c>
      <c r="Y266" s="7">
        <f t="shared" si="855"/>
        <v>20002.5</v>
      </c>
      <c r="Z266" s="11">
        <f>PARAMETRELER!$D$4</f>
        <v>150018.75</v>
      </c>
      <c r="AA266" s="7">
        <f t="shared" si="735"/>
        <v>2800.3500000000004</v>
      </c>
      <c r="AB266" s="7">
        <f t="shared" si="736"/>
        <v>200.02500000000001</v>
      </c>
      <c r="AC266" s="7">
        <f t="shared" si="737"/>
        <v>17002.125</v>
      </c>
      <c r="AD266" s="7" cm="1">
        <f t="array" ref="AD266">SUMPRODUCT(--(SUM(G266,AC266)&gt;PARAMETRELER!$D$21:$D$24), (SUM(G266,AC266)-PARAMETRELER!$D$21:$D$24), {0.15;0.05;0.07;0.08})-SUM($H$2,H266)</f>
        <v>2550.3187499999999</v>
      </c>
      <c r="AE266" s="7">
        <f>PARAMETRELER!$D$9</f>
        <v>2550.3187499999999</v>
      </c>
      <c r="AF266" s="7">
        <f t="shared" si="738"/>
        <v>34004.25</v>
      </c>
      <c r="AG266" s="7">
        <f t="shared" si="739"/>
        <v>17002.125</v>
      </c>
      <c r="AH266" s="7">
        <f t="shared" si="740"/>
        <v>20002.5</v>
      </c>
      <c r="AI266" s="5">
        <f>PARAMETRELER!$D$6</f>
        <v>20002.5</v>
      </c>
      <c r="AJ266" s="7">
        <f t="shared" si="857"/>
        <v>0</v>
      </c>
      <c r="AK266" s="7">
        <f>IF(Y266&lt;=PARAMETRELER!$D$6,0,AJ266*0.00759)</f>
        <v>0</v>
      </c>
      <c r="AL266" s="20">
        <f t="shared" si="741"/>
        <v>17002.125</v>
      </c>
      <c r="AM266" s="21">
        <f t="shared" si="742"/>
        <v>4100.5124999999998</v>
      </c>
      <c r="AN266" s="21">
        <f t="shared" si="743"/>
        <v>400.05</v>
      </c>
      <c r="AO266" s="20">
        <f t="shared" si="744"/>
        <v>24503.0625</v>
      </c>
      <c r="AP266" s="44">
        <f t="shared" si="745"/>
        <v>1000.125</v>
      </c>
      <c r="AQ266" s="45">
        <f t="shared" si="746"/>
        <v>23502.9375</v>
      </c>
      <c r="AS266" s="2">
        <v>264</v>
      </c>
      <c r="AT266" s="2" t="str">
        <f t="shared" si="747"/>
        <v xml:space="preserve"> AD SOYAD 264</v>
      </c>
      <c r="AU266" s="7">
        <f t="shared" si="748"/>
        <v>20002.5</v>
      </c>
      <c r="AV266" s="11">
        <f>PARAMETRELER!$D$4</f>
        <v>150018.75</v>
      </c>
      <c r="AW266" s="7">
        <f t="shared" si="749"/>
        <v>2800.3500000000004</v>
      </c>
      <c r="AX266" s="7">
        <f t="shared" si="750"/>
        <v>200.02500000000001</v>
      </c>
      <c r="AY266" s="7">
        <f t="shared" si="751"/>
        <v>17002.125</v>
      </c>
      <c r="AZ266" s="7" cm="1">
        <f t="array" ref="AZ266">SUMPRODUCT(--(SUM(G266,AC266,AY266)&gt;PARAMETRELER!$D$21:$D$24), (SUM(G266,AC266,AY266)-PARAMETRELER!$D$21:$D$24), {0.15;0.05;0.07;0.08})-SUM($H$2,H266,AD266)</f>
        <v>2550.3187499999995</v>
      </c>
      <c r="BA266" s="7">
        <f>PARAMETRELER!$D$10</f>
        <v>2550.3187499999995</v>
      </c>
      <c r="BB266" s="7">
        <f t="shared" si="752"/>
        <v>51006.375</v>
      </c>
      <c r="BC266" s="7">
        <f t="shared" si="753"/>
        <v>34004.25</v>
      </c>
      <c r="BD266" s="7">
        <f t="shared" si="754"/>
        <v>20002.5</v>
      </c>
      <c r="BE266" s="5">
        <f>PARAMETRELER!$D$6</f>
        <v>20002.5</v>
      </c>
      <c r="BF266" s="7">
        <f t="shared" si="858"/>
        <v>0</v>
      </c>
      <c r="BG266" s="7">
        <f>IF(AU266&lt;=PARAMETRELER!$D$6,0,BF266*0.00759)</f>
        <v>0</v>
      </c>
      <c r="BH266" s="20">
        <f t="shared" si="755"/>
        <v>17002.125</v>
      </c>
      <c r="BI266" s="21">
        <f t="shared" si="756"/>
        <v>4100.5124999999998</v>
      </c>
      <c r="BJ266" s="21">
        <f t="shared" si="757"/>
        <v>400.05</v>
      </c>
      <c r="BK266" s="20">
        <f t="shared" si="758"/>
        <v>24503.0625</v>
      </c>
      <c r="BL266" s="44">
        <f t="shared" si="759"/>
        <v>1000.125</v>
      </c>
      <c r="BM266" s="45">
        <f t="shared" si="760"/>
        <v>23502.9375</v>
      </c>
      <c r="BO266" s="2">
        <v>264</v>
      </c>
      <c r="BP266" s="2" t="str">
        <f t="shared" si="761"/>
        <v xml:space="preserve"> AD SOYAD 264</v>
      </c>
      <c r="BQ266" s="7">
        <f t="shared" si="762"/>
        <v>20002.5</v>
      </c>
      <c r="BR266" s="11">
        <f>PARAMETRELER!$D$4</f>
        <v>150018.75</v>
      </c>
      <c r="BS266" s="7">
        <f t="shared" si="763"/>
        <v>2800.3500000000004</v>
      </c>
      <c r="BT266" s="7">
        <f t="shared" si="764"/>
        <v>200.02500000000001</v>
      </c>
      <c r="BU266" s="7">
        <f t="shared" si="765"/>
        <v>17002.125</v>
      </c>
      <c r="BV266" s="7" cm="1">
        <f t="array" ref="BV266">SUMPRODUCT(--(SUM(G266,AC266,AY266,BU266)&gt;PARAMETRELER!$D$21:$D$24), (SUM(G266,AC266,AY266,BU266)-PARAMETRELER!$D$21:$D$24), {0.15;0.05;0.07;0.08})-SUM($H$2,H266,AD266,AZ266)</f>
        <v>2550.3187500000004</v>
      </c>
      <c r="BW266" s="7">
        <f>PARAMETRELER!$D$11</f>
        <v>2550.3187500000004</v>
      </c>
      <c r="BX266" s="7">
        <f t="shared" si="766"/>
        <v>68008.5</v>
      </c>
      <c r="BY266" s="7">
        <f t="shared" si="767"/>
        <v>51006.375</v>
      </c>
      <c r="BZ266" s="7">
        <f t="shared" si="768"/>
        <v>20002.5</v>
      </c>
      <c r="CA266" s="5">
        <f>PARAMETRELER!$D$6</f>
        <v>20002.5</v>
      </c>
      <c r="CB266" s="7">
        <f t="shared" si="859"/>
        <v>0</v>
      </c>
      <c r="CC266" s="7">
        <f>IF(BQ266&lt;=PARAMETRELER!$D$6,0,CB266*0.00759)</f>
        <v>0</v>
      </c>
      <c r="CD266" s="20">
        <f t="shared" si="769"/>
        <v>17002.125</v>
      </c>
      <c r="CE266" s="21">
        <f t="shared" si="770"/>
        <v>4100.5124999999998</v>
      </c>
      <c r="CF266" s="21">
        <f t="shared" si="771"/>
        <v>400.05</v>
      </c>
      <c r="CG266" s="20">
        <f t="shared" si="772"/>
        <v>24503.0625</v>
      </c>
      <c r="CH266" s="44">
        <f t="shared" si="773"/>
        <v>1000.125</v>
      </c>
      <c r="CI266" s="45">
        <f t="shared" si="774"/>
        <v>23502.9375</v>
      </c>
      <c r="CK266" s="2">
        <v>264</v>
      </c>
      <c r="CL266" s="2" t="str">
        <f t="shared" si="775"/>
        <v xml:space="preserve"> AD SOYAD 264</v>
      </c>
      <c r="CM266" s="7">
        <f t="shared" si="776"/>
        <v>20002.5</v>
      </c>
      <c r="CN266" s="11">
        <f>PARAMETRELER!$D$4</f>
        <v>150018.75</v>
      </c>
      <c r="CO266" s="7">
        <f t="shared" si="777"/>
        <v>2800.3500000000004</v>
      </c>
      <c r="CP266" s="7">
        <f t="shared" si="778"/>
        <v>200.02500000000001</v>
      </c>
      <c r="CQ266" s="7">
        <f t="shared" si="779"/>
        <v>17002.125</v>
      </c>
      <c r="CR266" s="7" cm="1">
        <f t="array" ref="CR266">SUMPRODUCT(--(SUM(G266,AC266,AY266,BU266,CQ266)&gt;PARAMETRELER!$D$21:$D$24), (SUM(G266,AC266,AY266,BU266,CQ266)-PARAMETRELER!$D$21:$D$24), {0.15;0.05;0.07;0.08})-SUM($H$2,H266,AD266,AZ266,BV266)</f>
        <v>2550.3187500000004</v>
      </c>
      <c r="CS266" s="7">
        <f>PARAMETRELER!$D$12</f>
        <v>2550.3187500000004</v>
      </c>
      <c r="CT266" s="7">
        <f t="shared" si="780"/>
        <v>85010.625</v>
      </c>
      <c r="CU266" s="7">
        <f t="shared" si="781"/>
        <v>68008.5</v>
      </c>
      <c r="CV266" s="7">
        <f t="shared" si="782"/>
        <v>20002.5</v>
      </c>
      <c r="CW266" s="5">
        <f>PARAMETRELER!$D$6</f>
        <v>20002.5</v>
      </c>
      <c r="CX266" s="7">
        <f t="shared" si="860"/>
        <v>0</v>
      </c>
      <c r="CY266" s="7">
        <f>IF(CM266&lt;=PARAMETRELER!$D$6,0,CX266*0.00759)</f>
        <v>0</v>
      </c>
      <c r="CZ266" s="20">
        <f t="shared" si="783"/>
        <v>17002.125</v>
      </c>
      <c r="DA266" s="21">
        <f t="shared" si="784"/>
        <v>4100.5124999999998</v>
      </c>
      <c r="DB266" s="21">
        <f t="shared" si="785"/>
        <v>400.05</v>
      </c>
      <c r="DC266" s="20">
        <f t="shared" si="786"/>
        <v>24503.0625</v>
      </c>
      <c r="DD266" s="44">
        <f t="shared" si="787"/>
        <v>1000.125</v>
      </c>
      <c r="DE266" s="45">
        <f t="shared" si="788"/>
        <v>23502.9375</v>
      </c>
      <c r="DG266" s="2">
        <v>264</v>
      </c>
      <c r="DH266" s="2" t="str">
        <f t="shared" si="789"/>
        <v xml:space="preserve"> AD SOYAD 264</v>
      </c>
      <c r="DI266" s="7">
        <f t="shared" si="790"/>
        <v>20002.5</v>
      </c>
      <c r="DJ266" s="11">
        <f>PARAMETRELER!$D$4</f>
        <v>150018.75</v>
      </c>
      <c r="DK266" s="7">
        <f t="shared" si="791"/>
        <v>2800.3500000000004</v>
      </c>
      <c r="DL266" s="7">
        <f t="shared" si="792"/>
        <v>200.02500000000001</v>
      </c>
      <c r="DM266" s="7">
        <f t="shared" si="793"/>
        <v>17002.125</v>
      </c>
      <c r="DN266" s="7" cm="1">
        <f t="array" ref="DN266">SUMPRODUCT(--(SUM(G266,AC266,AY266,BU266,CQ266,DM266)&gt;PARAMETRELER!$D$21:$D$24), (SUM(G266,AC266,AY266,BU266,CQ266,DM266)-PARAMETRELER!$D$21:$D$24), {0.15;0.05;0.07;0.08})-SUM($H$2,H266,AD266,AZ266,BV266,CR266)</f>
        <v>2550.3187499999985</v>
      </c>
      <c r="DO266" s="7">
        <f>PARAMETRELER!$D$13</f>
        <v>2550.3187499999985</v>
      </c>
      <c r="DP266" s="7">
        <f t="shared" si="794"/>
        <v>102012.75</v>
      </c>
      <c r="DQ266" s="7">
        <f t="shared" si="795"/>
        <v>85010.625</v>
      </c>
      <c r="DR266" s="7">
        <f t="shared" si="796"/>
        <v>20002.5</v>
      </c>
      <c r="DS266" s="5">
        <f>PARAMETRELER!$D$6</f>
        <v>20002.5</v>
      </c>
      <c r="DT266" s="7">
        <f t="shared" si="861"/>
        <v>0</v>
      </c>
      <c r="DU266" s="7">
        <f>IF(DI266&lt;=PARAMETRELER!$D$6,0,DT266*0.00759)</f>
        <v>0</v>
      </c>
      <c r="DV266" s="20">
        <f t="shared" si="797"/>
        <v>17002.125</v>
      </c>
      <c r="DW266" s="21">
        <f t="shared" si="798"/>
        <v>4100.5124999999998</v>
      </c>
      <c r="DX266" s="21">
        <f t="shared" si="799"/>
        <v>400.05</v>
      </c>
      <c r="DY266" s="20">
        <f t="shared" si="800"/>
        <v>24503.0625</v>
      </c>
      <c r="DZ266" s="44">
        <f t="shared" si="801"/>
        <v>1000.125</v>
      </c>
      <c r="EA266" s="45">
        <f t="shared" si="802"/>
        <v>23502.9375</v>
      </c>
      <c r="EC266" s="2">
        <v>264</v>
      </c>
      <c r="ED266" s="2" t="str">
        <f t="shared" si="803"/>
        <v xml:space="preserve"> AD SOYAD 264</v>
      </c>
      <c r="EE266" s="7">
        <f t="shared" si="862"/>
        <v>20002.5</v>
      </c>
      <c r="EF266" s="11">
        <f>PARAMETRELER!$D$4</f>
        <v>150018.75</v>
      </c>
      <c r="EG266" s="7">
        <f t="shared" si="863"/>
        <v>2800.3500000000004</v>
      </c>
      <c r="EH266" s="7">
        <f t="shared" si="864"/>
        <v>200.02500000000001</v>
      </c>
      <c r="EI266" s="7">
        <f t="shared" si="865"/>
        <v>17002.125</v>
      </c>
      <c r="EJ266" s="7" cm="1">
        <f t="array" ref="EJ266">SUMPRODUCT(--(SUM(G266,AC266,AY266,BU266,CQ266,DM266,EI266)&gt;PARAMETRELER!$D$21:$D$24), (SUM(G266,AC266,AY266,BU266,CQ266,DM266,EI266)-PARAMETRELER!$D$21:$D$24), {0.15;0.05;0.07;0.08})-SUM($H$2,H266,AD266,AZ266,BV266,CR266,DN266)</f>
        <v>3001.0625000000036</v>
      </c>
      <c r="EK266" s="7">
        <f>PARAMETRELER!$D$14</f>
        <v>3001.0625000000036</v>
      </c>
      <c r="EL266" s="7">
        <f t="shared" si="866"/>
        <v>119014.875</v>
      </c>
      <c r="EM266" s="7">
        <f t="shared" si="867"/>
        <v>102012.75</v>
      </c>
      <c r="EN266" s="7">
        <f t="shared" si="868"/>
        <v>20002.5</v>
      </c>
      <c r="EO266" s="5">
        <f>PARAMETRELER!$D$6</f>
        <v>20002.5</v>
      </c>
      <c r="EP266" s="7">
        <f t="shared" si="869"/>
        <v>0</v>
      </c>
      <c r="EQ266" s="7">
        <f>IF(EE266&lt;=PARAMETRELER!$D$6,0,EP266*0.00759)</f>
        <v>0</v>
      </c>
      <c r="ER266" s="20">
        <f t="shared" si="804"/>
        <v>17002.125</v>
      </c>
      <c r="ES266" s="21">
        <f t="shared" si="805"/>
        <v>4100.5124999999998</v>
      </c>
      <c r="ET266" s="21">
        <f t="shared" si="806"/>
        <v>400.05</v>
      </c>
      <c r="EU266" s="20">
        <f t="shared" si="807"/>
        <v>24503.0625</v>
      </c>
      <c r="EV266" s="44">
        <f t="shared" si="808"/>
        <v>1000.125</v>
      </c>
      <c r="EW266" s="45">
        <f t="shared" si="809"/>
        <v>23502.9375</v>
      </c>
      <c r="EY266" s="2">
        <v>264</v>
      </c>
      <c r="EZ266" s="2" t="str">
        <f t="shared" si="810"/>
        <v xml:space="preserve"> AD SOYAD 264</v>
      </c>
      <c r="FA266" s="7">
        <f t="shared" si="870"/>
        <v>20002.5</v>
      </c>
      <c r="FB266" s="11">
        <f>PARAMETRELER!$D$4</f>
        <v>150018.75</v>
      </c>
      <c r="FC266" s="7">
        <f t="shared" si="871"/>
        <v>2800.3500000000004</v>
      </c>
      <c r="FD266" s="7">
        <f t="shared" si="872"/>
        <v>200.02500000000001</v>
      </c>
      <c r="FE266" s="7">
        <f t="shared" si="873"/>
        <v>17002.125</v>
      </c>
      <c r="FF266" s="7" cm="1">
        <f t="array" ref="FF266">SUMPRODUCT(--(SUM(G266,AC266,AY266,BU266,CQ266,DM266,EI266,FE266)&gt;PARAMETRELER!$D$21:$D$24), (SUM(G266,AC266,AY266,BU266,CQ266,DM266,EI266,FE266)-PARAMETRELER!$D$21:$D$24), {0.15;0.05;0.07;0.08})-SUM($H$2,H266,AD266,AZ266,BV266,CR266,DN266,EJ266)</f>
        <v>3400.4249999999956</v>
      </c>
      <c r="FG266" s="7">
        <f>PARAMETRELER!$D$15</f>
        <v>3400.4249999999956</v>
      </c>
      <c r="FH266" s="7">
        <f t="shared" si="874"/>
        <v>136017</v>
      </c>
      <c r="FI266" s="7">
        <f t="shared" si="875"/>
        <v>119014.875</v>
      </c>
      <c r="FJ266" s="7">
        <f t="shared" si="876"/>
        <v>20002.5</v>
      </c>
      <c r="FK266" s="5">
        <f>PARAMETRELER!$D$6</f>
        <v>20002.5</v>
      </c>
      <c r="FL266" s="7">
        <f t="shared" si="877"/>
        <v>0</v>
      </c>
      <c r="FM266" s="7">
        <f>IF(FA266&lt;=PARAMETRELER!$D$6,0,FL266*0.00759)</f>
        <v>0</v>
      </c>
      <c r="FN266" s="20">
        <f t="shared" si="811"/>
        <v>17002.125</v>
      </c>
      <c r="FO266" s="21">
        <f t="shared" si="812"/>
        <v>4100.5124999999998</v>
      </c>
      <c r="FP266" s="21">
        <f t="shared" si="813"/>
        <v>400.05</v>
      </c>
      <c r="FQ266" s="20">
        <f t="shared" si="814"/>
        <v>24503.0625</v>
      </c>
      <c r="FR266" s="44">
        <f t="shared" si="815"/>
        <v>1000.125</v>
      </c>
      <c r="FS266" s="45">
        <f t="shared" si="816"/>
        <v>23502.9375</v>
      </c>
      <c r="FU266" s="2">
        <v>264</v>
      </c>
      <c r="FV266" s="2" t="str">
        <f t="shared" si="817"/>
        <v xml:space="preserve"> AD SOYAD 264</v>
      </c>
      <c r="FW266" s="7">
        <f t="shared" si="878"/>
        <v>20002.5</v>
      </c>
      <c r="FX266" s="11">
        <f>PARAMETRELER!$D$4</f>
        <v>150018.75</v>
      </c>
      <c r="FY266" s="7">
        <f t="shared" si="879"/>
        <v>2800.3500000000004</v>
      </c>
      <c r="FZ266" s="7">
        <f t="shared" si="880"/>
        <v>200.02500000000001</v>
      </c>
      <c r="GA266" s="7">
        <f t="shared" si="881"/>
        <v>17002.125</v>
      </c>
      <c r="GB266" s="7" cm="1">
        <f t="array" ref="GB266">SUMPRODUCT(--(SUM(G266,AC266,AY266,BU266,CQ266,DM266,EI266,FE266,GA266)&gt;PARAMETRELER!$D$21:$D$24), (SUM(G266,AC266,AY266,BU266,CQ266,DM266,EI266,FE266,GA266)-PARAMETRELER!$D$21:$D$24), {0.15;0.05;0.07;0.08})-SUM($H$2,H266,AD266,AZ266,BV266,CR266,DN266,EJ266,FF266)</f>
        <v>3400.4249999999993</v>
      </c>
      <c r="GC266" s="7">
        <f>PARAMETRELER!$D$16</f>
        <v>3400.4249999999993</v>
      </c>
      <c r="GD266" s="7">
        <f t="shared" si="882"/>
        <v>153019.125</v>
      </c>
      <c r="GE266" s="7">
        <f t="shared" si="883"/>
        <v>136017</v>
      </c>
      <c r="GF266" s="7">
        <f t="shared" si="884"/>
        <v>20002.5</v>
      </c>
      <c r="GG266" s="5">
        <f>PARAMETRELER!$D$6</f>
        <v>20002.5</v>
      </c>
      <c r="GH266" s="7">
        <f t="shared" si="885"/>
        <v>0</v>
      </c>
      <c r="GI266" s="7">
        <f>IF(FW266&lt;=PARAMETRELER!$D$6,0,GH266*0.00759)</f>
        <v>0</v>
      </c>
      <c r="GJ266" s="20">
        <f t="shared" si="818"/>
        <v>17002.125</v>
      </c>
      <c r="GK266" s="21">
        <f t="shared" si="819"/>
        <v>4100.5124999999998</v>
      </c>
      <c r="GL266" s="21">
        <f t="shared" si="820"/>
        <v>400.05</v>
      </c>
      <c r="GM266" s="20">
        <f t="shared" si="821"/>
        <v>24503.0625</v>
      </c>
      <c r="GN266" s="44">
        <f t="shared" si="822"/>
        <v>1000.125</v>
      </c>
      <c r="GO266" s="45">
        <f t="shared" si="823"/>
        <v>23502.9375</v>
      </c>
      <c r="GQ266" s="2">
        <v>264</v>
      </c>
      <c r="GR266" s="2" t="str">
        <f t="shared" si="824"/>
        <v xml:space="preserve"> AD SOYAD 264</v>
      </c>
      <c r="GS266" s="7">
        <f t="shared" si="886"/>
        <v>20002.5</v>
      </c>
      <c r="GT266" s="11">
        <f>PARAMETRELER!$D$4</f>
        <v>150018.75</v>
      </c>
      <c r="GU266" s="7">
        <f t="shared" si="887"/>
        <v>2800.3500000000004</v>
      </c>
      <c r="GV266" s="7">
        <f t="shared" si="888"/>
        <v>200.02500000000001</v>
      </c>
      <c r="GW266" s="7">
        <f t="shared" si="889"/>
        <v>17002.125</v>
      </c>
      <c r="GX266" s="7" cm="1">
        <f t="array" ref="GX266">SUMPRODUCT(--(SUM(G266,AC266,AY266,BU266,CQ266,DM266,EI266,FE266,GA266,GW266)&gt;PARAMETRELER!$D$21:$D$24), (SUM(G266,AC266,AY266,BU266,CQ266,DM266,EI266,FE266,GA266,GW266)-PARAMETRELER!$D$21:$D$24), {0.15;0.05;0.07;0.08})-SUM($H$2,H266,AD266,AZ266,BV266,CR266,DN266,EJ266,FF266,GB266)</f>
        <v>3400.4250000000029</v>
      </c>
      <c r="GY266" s="7">
        <f>PARAMETRELER!$D$17</f>
        <v>3400.4250000000029</v>
      </c>
      <c r="GZ266" s="7">
        <f t="shared" si="890"/>
        <v>170021.25</v>
      </c>
      <c r="HA266" s="7">
        <f t="shared" si="891"/>
        <v>153019.125</v>
      </c>
      <c r="HB266" s="7">
        <f t="shared" si="892"/>
        <v>20002.5</v>
      </c>
      <c r="HC266" s="5">
        <f>PARAMETRELER!$D$6</f>
        <v>20002.5</v>
      </c>
      <c r="HD266" s="7">
        <f t="shared" si="893"/>
        <v>0</v>
      </c>
      <c r="HE266" s="7">
        <f>IF(GS266&lt;=PARAMETRELER!$D$6,0,HD266*0.00759)</f>
        <v>0</v>
      </c>
      <c r="HF266" s="20">
        <f t="shared" si="825"/>
        <v>17002.125</v>
      </c>
      <c r="HG266" s="21">
        <f t="shared" si="826"/>
        <v>4100.5124999999998</v>
      </c>
      <c r="HH266" s="21">
        <f t="shared" si="827"/>
        <v>400.05</v>
      </c>
      <c r="HI266" s="20">
        <f t="shared" si="828"/>
        <v>24503.0625</v>
      </c>
      <c r="HJ266" s="44">
        <f t="shared" si="829"/>
        <v>1000.125</v>
      </c>
      <c r="HK266" s="45">
        <f t="shared" si="830"/>
        <v>23502.9375</v>
      </c>
      <c r="HM266" s="2">
        <v>264</v>
      </c>
      <c r="HN266" s="2" t="str">
        <f t="shared" si="831"/>
        <v xml:space="preserve"> AD SOYAD 264</v>
      </c>
      <c r="HO266" s="7">
        <f t="shared" si="894"/>
        <v>20002.5</v>
      </c>
      <c r="HP266" s="11">
        <f>PARAMETRELER!$D$4</f>
        <v>150018.75</v>
      </c>
      <c r="HQ266" s="7">
        <f t="shared" si="895"/>
        <v>2800.3500000000004</v>
      </c>
      <c r="HR266" s="7">
        <f t="shared" si="896"/>
        <v>200.02500000000001</v>
      </c>
      <c r="HS266" s="7">
        <f t="shared" si="897"/>
        <v>17002.125</v>
      </c>
      <c r="HT266" s="7" cm="1">
        <f t="array" ref="HT266">SUMPRODUCT(--(SUM(G266,AC266,AY266,BU266,CQ266,DM266,EI266,FE266,GA266,GW266,HS266)&gt;PARAMETRELER!$D$21:$D$24), (SUM(G266,AC266,AY266,BU266,CQ266,DM266,EI266,FE266,GA266,GW266,HS266)-PARAMETRELER!$D$21:$D$24), {0.15;0.05;0.07;0.08})-SUM($H$2,H266,AD266,AZ266,BV266,CR266,DN266,EJ266,FF266,GB266,GX266)</f>
        <v>3400.4249999999993</v>
      </c>
      <c r="HU266" s="7">
        <f>PARAMETRELER!$D$18</f>
        <v>3400.4249999999993</v>
      </c>
      <c r="HV266" s="7">
        <f t="shared" si="898"/>
        <v>187023.375</v>
      </c>
      <c r="HW266" s="7">
        <f t="shared" si="899"/>
        <v>170021.25</v>
      </c>
      <c r="HX266" s="7">
        <f t="shared" si="900"/>
        <v>20002.5</v>
      </c>
      <c r="HY266" s="5">
        <f>PARAMETRELER!$D$6</f>
        <v>20002.5</v>
      </c>
      <c r="HZ266" s="7">
        <f t="shared" si="901"/>
        <v>0</v>
      </c>
      <c r="IA266" s="7">
        <f>IF(HO266&lt;=PARAMETRELER!$D$6,0,HZ266*0.00759)</f>
        <v>0</v>
      </c>
      <c r="IB266" s="20">
        <f t="shared" si="832"/>
        <v>17002.125</v>
      </c>
      <c r="IC266" s="21">
        <f t="shared" si="833"/>
        <v>4100.5124999999998</v>
      </c>
      <c r="ID266" s="21">
        <f t="shared" si="834"/>
        <v>400.05</v>
      </c>
      <c r="IE266" s="20">
        <f t="shared" si="835"/>
        <v>24503.0625</v>
      </c>
      <c r="IF266" s="44">
        <f t="shared" si="836"/>
        <v>1000.125</v>
      </c>
      <c r="IG266" s="45">
        <f t="shared" si="837"/>
        <v>23502.9375</v>
      </c>
      <c r="II266" s="2">
        <v>264</v>
      </c>
      <c r="IJ266" s="2" t="str">
        <f t="shared" si="838"/>
        <v xml:space="preserve"> AD SOYAD 264</v>
      </c>
      <c r="IK266" s="7">
        <f t="shared" si="902"/>
        <v>20002.5</v>
      </c>
      <c r="IL266" s="11">
        <f>PARAMETRELER!$D$4</f>
        <v>150018.75</v>
      </c>
      <c r="IM266" s="7">
        <f t="shared" si="903"/>
        <v>2800.3500000000004</v>
      </c>
      <c r="IN266" s="7">
        <f t="shared" si="904"/>
        <v>200.02500000000001</v>
      </c>
      <c r="IO266" s="7">
        <f t="shared" si="905"/>
        <v>17002.125</v>
      </c>
      <c r="IP266" s="7" cm="1">
        <f t="array" ref="IP266">SUMPRODUCT(--(SUM(G266,AC266,AY266,BU266,CQ266,DM266,EI266,FE266,GA266,GW266,HS266,IO266)&gt;PARAMETRELER!$D$21:$D$24), (SUM(G266,AC266,AY266,BU266,CQ266,DM266,EI266,FE266,GA266,GW266,HS266,IO266)-PARAMETRELER!$D$21:$D$24), {0.15;0.05;0.07;0.08})-SUM($H$2,H266,AD266,AZ266,BV266,CR266,DN266,EJ266,FF266,GB266,GX266,HT266)</f>
        <v>3400.4249999999993</v>
      </c>
      <c r="IQ266" s="7">
        <f>PARAMETRELER!$D$19</f>
        <v>3400.4249999999993</v>
      </c>
      <c r="IR266" s="7">
        <f t="shared" si="906"/>
        <v>204025.5</v>
      </c>
      <c r="IS266" s="7">
        <f t="shared" si="907"/>
        <v>187023.375</v>
      </c>
      <c r="IT266" s="7">
        <f t="shared" si="908"/>
        <v>20002.5</v>
      </c>
      <c r="IU266" s="5">
        <f>PARAMETRELER!$D$6</f>
        <v>20002.5</v>
      </c>
      <c r="IV266" s="7">
        <f t="shared" si="909"/>
        <v>0</v>
      </c>
      <c r="IW266" s="7">
        <f>IF(IK266&lt;=PARAMETRELER!$D$6,0,IV266*0.00759)</f>
        <v>0</v>
      </c>
      <c r="IX266" s="20">
        <f t="shared" si="839"/>
        <v>17002.125</v>
      </c>
      <c r="IY266" s="21">
        <f t="shared" si="840"/>
        <v>4100.5124999999998</v>
      </c>
      <c r="IZ266" s="21">
        <f t="shared" si="841"/>
        <v>400.05</v>
      </c>
      <c r="JA266" s="20">
        <f t="shared" si="842"/>
        <v>24503.0625</v>
      </c>
      <c r="JB266" s="44">
        <f t="shared" si="843"/>
        <v>1000.125</v>
      </c>
      <c r="JC266" s="45">
        <f t="shared" si="844"/>
        <v>23502.9375</v>
      </c>
    </row>
    <row r="267" spans="1:263" ht="15.6" x14ac:dyDescent="0.3">
      <c r="A267" s="3">
        <v>265</v>
      </c>
      <c r="B267" s="3" t="str">
        <f>'YILLIK MALİYET RAPORU'!B267</f>
        <v xml:space="preserve"> AD SOYAD 265</v>
      </c>
      <c r="C267" s="4">
        <f>'YILLIK MALİYET RAPORU'!C267</f>
        <v>20002.5</v>
      </c>
      <c r="D267" s="4">
        <f>PARAMETRELER!$D$4</f>
        <v>150018.75</v>
      </c>
      <c r="E267" s="4">
        <f t="shared" si="845"/>
        <v>2800.3500000000004</v>
      </c>
      <c r="F267" s="4">
        <f t="shared" si="846"/>
        <v>200.02500000000001</v>
      </c>
      <c r="G267" s="4">
        <f t="shared" si="847"/>
        <v>17002.125</v>
      </c>
      <c r="H267" s="4" cm="1">
        <f t="array" ref="H267">SUMPRODUCT(--(SUM(G267:G267)&gt;PARAMETRELER!$D$21:$D$24), (SUM(G267:G267)-PARAMETRELER!$D$21:$D$24), {0.15;0.05;0.07;0.08})-SUM($H$2:$H$2)</f>
        <v>2550.3187499999999</v>
      </c>
      <c r="I267" s="4">
        <f>PARAMETRELER!$D$8</f>
        <v>2550.3187499999999</v>
      </c>
      <c r="J267" s="4">
        <f t="shared" si="733"/>
        <v>17002.125</v>
      </c>
      <c r="K267" s="4">
        <v>0</v>
      </c>
      <c r="L267" s="4">
        <f t="shared" si="848"/>
        <v>20002.5</v>
      </c>
      <c r="M267" s="4">
        <f>PARAMETRELER!$D$6</f>
        <v>20002.5</v>
      </c>
      <c r="N267" s="4">
        <f t="shared" si="856"/>
        <v>0</v>
      </c>
      <c r="O267" s="4">
        <f>IF(C267&lt;=PARAMETRELER!$D$6,0,N267*0.00759)</f>
        <v>0</v>
      </c>
      <c r="P267" s="20">
        <f t="shared" si="849"/>
        <v>17002.125</v>
      </c>
      <c r="Q267" s="21">
        <f t="shared" si="850"/>
        <v>4100.5124999999998</v>
      </c>
      <c r="R267" s="21">
        <f t="shared" si="851"/>
        <v>400.05</v>
      </c>
      <c r="S267" s="22">
        <f t="shared" si="852"/>
        <v>24503.0625</v>
      </c>
      <c r="T267" s="44">
        <f t="shared" si="853"/>
        <v>1000.125</v>
      </c>
      <c r="U267" s="45">
        <f t="shared" si="734"/>
        <v>23502.9375</v>
      </c>
      <c r="W267" s="3">
        <v>265</v>
      </c>
      <c r="X267" s="3" t="str">
        <f t="shared" si="854"/>
        <v xml:space="preserve"> AD SOYAD 265</v>
      </c>
      <c r="Y267" s="4">
        <f t="shared" si="855"/>
        <v>20002.5</v>
      </c>
      <c r="Z267" s="4">
        <f>PARAMETRELER!$D$4</f>
        <v>150018.75</v>
      </c>
      <c r="AA267" s="4">
        <f t="shared" si="735"/>
        <v>2800.3500000000004</v>
      </c>
      <c r="AB267" s="4">
        <f t="shared" si="736"/>
        <v>200.02500000000001</v>
      </c>
      <c r="AC267" s="4">
        <f t="shared" si="737"/>
        <v>17002.125</v>
      </c>
      <c r="AD267" s="4" cm="1">
        <f t="array" ref="AD267">SUMPRODUCT(--(SUM(G267,AC267)&gt;PARAMETRELER!$D$21:$D$24), (SUM(G267,AC267)-PARAMETRELER!$D$21:$D$24), {0.15;0.05;0.07;0.08})-SUM($H$2,H267)</f>
        <v>2550.3187499999999</v>
      </c>
      <c r="AE267" s="4">
        <f>PARAMETRELER!$D$9</f>
        <v>2550.3187499999999</v>
      </c>
      <c r="AF267" s="4">
        <f t="shared" si="738"/>
        <v>34004.25</v>
      </c>
      <c r="AG267" s="4">
        <f t="shared" si="739"/>
        <v>17002.125</v>
      </c>
      <c r="AH267" s="4">
        <f t="shared" si="740"/>
        <v>20002.5</v>
      </c>
      <c r="AI267" s="4">
        <f>PARAMETRELER!$D$6</f>
        <v>20002.5</v>
      </c>
      <c r="AJ267" s="4">
        <f t="shared" si="857"/>
        <v>0</v>
      </c>
      <c r="AK267" s="4">
        <f>IF(Y267&lt;=PARAMETRELER!$D$6,0,AJ267*0.00759)</f>
        <v>0</v>
      </c>
      <c r="AL267" s="20">
        <f t="shared" si="741"/>
        <v>17002.125</v>
      </c>
      <c r="AM267" s="21">
        <f t="shared" si="742"/>
        <v>4100.5124999999998</v>
      </c>
      <c r="AN267" s="21">
        <f t="shared" si="743"/>
        <v>400.05</v>
      </c>
      <c r="AO267" s="22">
        <f t="shared" si="744"/>
        <v>24503.0625</v>
      </c>
      <c r="AP267" s="44">
        <f t="shared" si="745"/>
        <v>1000.125</v>
      </c>
      <c r="AQ267" s="45">
        <f t="shared" si="746"/>
        <v>23502.9375</v>
      </c>
      <c r="AS267" s="3">
        <v>265</v>
      </c>
      <c r="AT267" s="3" t="str">
        <f t="shared" si="747"/>
        <v xml:space="preserve"> AD SOYAD 265</v>
      </c>
      <c r="AU267" s="4">
        <f t="shared" si="748"/>
        <v>20002.5</v>
      </c>
      <c r="AV267" s="4">
        <f>PARAMETRELER!$D$4</f>
        <v>150018.75</v>
      </c>
      <c r="AW267" s="4">
        <f t="shared" si="749"/>
        <v>2800.3500000000004</v>
      </c>
      <c r="AX267" s="4">
        <f t="shared" si="750"/>
        <v>200.02500000000001</v>
      </c>
      <c r="AY267" s="4">
        <f t="shared" si="751"/>
        <v>17002.125</v>
      </c>
      <c r="AZ267" s="4" cm="1">
        <f t="array" ref="AZ267">SUMPRODUCT(--(SUM(G267,AC267,AY267)&gt;PARAMETRELER!$D$21:$D$24), (SUM(G267,AC267,AY267)-PARAMETRELER!$D$21:$D$24), {0.15;0.05;0.07;0.08})-SUM($H$2,H267,AD267)</f>
        <v>2550.3187499999995</v>
      </c>
      <c r="BA267" s="4">
        <f>PARAMETRELER!$D$10</f>
        <v>2550.3187499999995</v>
      </c>
      <c r="BB267" s="4">
        <f t="shared" si="752"/>
        <v>51006.375</v>
      </c>
      <c r="BC267" s="4">
        <f t="shared" si="753"/>
        <v>34004.25</v>
      </c>
      <c r="BD267" s="4">
        <f t="shared" si="754"/>
        <v>20002.5</v>
      </c>
      <c r="BE267" s="4">
        <f>PARAMETRELER!$D$6</f>
        <v>20002.5</v>
      </c>
      <c r="BF267" s="4">
        <f t="shared" si="858"/>
        <v>0</v>
      </c>
      <c r="BG267" s="4">
        <f>IF(AU267&lt;=PARAMETRELER!$D$6,0,BF267*0.00759)</f>
        <v>0</v>
      </c>
      <c r="BH267" s="20">
        <f t="shared" si="755"/>
        <v>17002.125</v>
      </c>
      <c r="BI267" s="21">
        <f t="shared" si="756"/>
        <v>4100.5124999999998</v>
      </c>
      <c r="BJ267" s="21">
        <f t="shared" si="757"/>
        <v>400.05</v>
      </c>
      <c r="BK267" s="22">
        <f t="shared" si="758"/>
        <v>24503.0625</v>
      </c>
      <c r="BL267" s="44">
        <f t="shared" si="759"/>
        <v>1000.125</v>
      </c>
      <c r="BM267" s="45">
        <f t="shared" si="760"/>
        <v>23502.9375</v>
      </c>
      <c r="BO267" s="3">
        <v>265</v>
      </c>
      <c r="BP267" s="3" t="str">
        <f t="shared" si="761"/>
        <v xml:space="preserve"> AD SOYAD 265</v>
      </c>
      <c r="BQ267" s="4">
        <f t="shared" si="762"/>
        <v>20002.5</v>
      </c>
      <c r="BR267" s="4">
        <f>PARAMETRELER!$D$4</f>
        <v>150018.75</v>
      </c>
      <c r="BS267" s="4">
        <f t="shared" si="763"/>
        <v>2800.3500000000004</v>
      </c>
      <c r="BT267" s="4">
        <f t="shared" si="764"/>
        <v>200.02500000000001</v>
      </c>
      <c r="BU267" s="4">
        <f t="shared" si="765"/>
        <v>17002.125</v>
      </c>
      <c r="BV267" s="4" cm="1">
        <f t="array" ref="BV267">SUMPRODUCT(--(SUM(G267,AC267,AY267,BU267)&gt;PARAMETRELER!$D$21:$D$24), (SUM(G267,AC267,AY267,BU267)-PARAMETRELER!$D$21:$D$24), {0.15;0.05;0.07;0.08})-SUM($H$2,H267,AD267,AZ267)</f>
        <v>2550.3187500000004</v>
      </c>
      <c r="BW267" s="4">
        <f>PARAMETRELER!$D$11</f>
        <v>2550.3187500000004</v>
      </c>
      <c r="BX267" s="4">
        <f t="shared" si="766"/>
        <v>68008.5</v>
      </c>
      <c r="BY267" s="4">
        <f t="shared" si="767"/>
        <v>51006.375</v>
      </c>
      <c r="BZ267" s="4">
        <f t="shared" si="768"/>
        <v>20002.5</v>
      </c>
      <c r="CA267" s="4">
        <f>PARAMETRELER!$D$6</f>
        <v>20002.5</v>
      </c>
      <c r="CB267" s="4">
        <f t="shared" si="859"/>
        <v>0</v>
      </c>
      <c r="CC267" s="4">
        <f>IF(BQ267&lt;=PARAMETRELER!$D$6,0,CB267*0.00759)</f>
        <v>0</v>
      </c>
      <c r="CD267" s="20">
        <f t="shared" si="769"/>
        <v>17002.125</v>
      </c>
      <c r="CE267" s="21">
        <f t="shared" si="770"/>
        <v>4100.5124999999998</v>
      </c>
      <c r="CF267" s="21">
        <f t="shared" si="771"/>
        <v>400.05</v>
      </c>
      <c r="CG267" s="22">
        <f t="shared" si="772"/>
        <v>24503.0625</v>
      </c>
      <c r="CH267" s="44">
        <f t="shared" si="773"/>
        <v>1000.125</v>
      </c>
      <c r="CI267" s="45">
        <f t="shared" si="774"/>
        <v>23502.9375</v>
      </c>
      <c r="CK267" s="3">
        <v>265</v>
      </c>
      <c r="CL267" s="3" t="str">
        <f t="shared" si="775"/>
        <v xml:space="preserve"> AD SOYAD 265</v>
      </c>
      <c r="CM267" s="4">
        <f t="shared" si="776"/>
        <v>20002.5</v>
      </c>
      <c r="CN267" s="4">
        <f>PARAMETRELER!$D$4</f>
        <v>150018.75</v>
      </c>
      <c r="CO267" s="4">
        <f t="shared" si="777"/>
        <v>2800.3500000000004</v>
      </c>
      <c r="CP267" s="4">
        <f t="shared" si="778"/>
        <v>200.02500000000001</v>
      </c>
      <c r="CQ267" s="4">
        <f t="shared" si="779"/>
        <v>17002.125</v>
      </c>
      <c r="CR267" s="4" cm="1">
        <f t="array" ref="CR267">SUMPRODUCT(--(SUM(G267,AC267,AY267,BU267,CQ267)&gt;PARAMETRELER!$D$21:$D$24), (SUM(G267,AC267,AY267,BU267,CQ267)-PARAMETRELER!$D$21:$D$24), {0.15;0.05;0.07;0.08})-SUM($H$2,H267,AD267,AZ267,BV267)</f>
        <v>2550.3187500000004</v>
      </c>
      <c r="CS267" s="4">
        <f>PARAMETRELER!$D$12</f>
        <v>2550.3187500000004</v>
      </c>
      <c r="CT267" s="4">
        <f t="shared" si="780"/>
        <v>85010.625</v>
      </c>
      <c r="CU267" s="4">
        <f t="shared" si="781"/>
        <v>68008.5</v>
      </c>
      <c r="CV267" s="4">
        <f t="shared" si="782"/>
        <v>20002.5</v>
      </c>
      <c r="CW267" s="4">
        <f>PARAMETRELER!$D$6</f>
        <v>20002.5</v>
      </c>
      <c r="CX267" s="4">
        <f t="shared" si="860"/>
        <v>0</v>
      </c>
      <c r="CY267" s="4">
        <f>IF(CM267&lt;=PARAMETRELER!$D$6,0,CX267*0.00759)</f>
        <v>0</v>
      </c>
      <c r="CZ267" s="20">
        <f t="shared" si="783"/>
        <v>17002.125</v>
      </c>
      <c r="DA267" s="21">
        <f t="shared" si="784"/>
        <v>4100.5124999999998</v>
      </c>
      <c r="DB267" s="21">
        <f t="shared" si="785"/>
        <v>400.05</v>
      </c>
      <c r="DC267" s="22">
        <f t="shared" si="786"/>
        <v>24503.0625</v>
      </c>
      <c r="DD267" s="44">
        <f t="shared" si="787"/>
        <v>1000.125</v>
      </c>
      <c r="DE267" s="45">
        <f t="shared" si="788"/>
        <v>23502.9375</v>
      </c>
      <c r="DG267" s="3">
        <v>265</v>
      </c>
      <c r="DH267" s="3" t="str">
        <f t="shared" si="789"/>
        <v xml:space="preserve"> AD SOYAD 265</v>
      </c>
      <c r="DI267" s="4">
        <f t="shared" si="790"/>
        <v>20002.5</v>
      </c>
      <c r="DJ267" s="4">
        <f>PARAMETRELER!$D$4</f>
        <v>150018.75</v>
      </c>
      <c r="DK267" s="4">
        <f t="shared" si="791"/>
        <v>2800.3500000000004</v>
      </c>
      <c r="DL267" s="4">
        <f t="shared" si="792"/>
        <v>200.02500000000001</v>
      </c>
      <c r="DM267" s="4">
        <f t="shared" si="793"/>
        <v>17002.125</v>
      </c>
      <c r="DN267" s="4" cm="1">
        <f t="array" ref="DN267">SUMPRODUCT(--(SUM(G267,AC267,AY267,BU267,CQ267,DM267)&gt;PARAMETRELER!$D$21:$D$24), (SUM(G267,AC267,AY267,BU267,CQ267,DM267)-PARAMETRELER!$D$21:$D$24), {0.15;0.05;0.07;0.08})-SUM($H$2,H267,AD267,AZ267,BV267,CR267)</f>
        <v>2550.3187499999985</v>
      </c>
      <c r="DO267" s="4">
        <f>PARAMETRELER!$D$13</f>
        <v>2550.3187499999985</v>
      </c>
      <c r="DP267" s="4">
        <f t="shared" si="794"/>
        <v>102012.75</v>
      </c>
      <c r="DQ267" s="4">
        <f t="shared" si="795"/>
        <v>85010.625</v>
      </c>
      <c r="DR267" s="4">
        <f t="shared" si="796"/>
        <v>20002.5</v>
      </c>
      <c r="DS267" s="4">
        <f>PARAMETRELER!$D$6</f>
        <v>20002.5</v>
      </c>
      <c r="DT267" s="4">
        <f t="shared" si="861"/>
        <v>0</v>
      </c>
      <c r="DU267" s="4">
        <f>IF(DI267&lt;=PARAMETRELER!$D$6,0,DT267*0.00759)</f>
        <v>0</v>
      </c>
      <c r="DV267" s="20">
        <f t="shared" si="797"/>
        <v>17002.125</v>
      </c>
      <c r="DW267" s="21">
        <f t="shared" si="798"/>
        <v>4100.5124999999998</v>
      </c>
      <c r="DX267" s="21">
        <f t="shared" si="799"/>
        <v>400.05</v>
      </c>
      <c r="DY267" s="22">
        <f t="shared" si="800"/>
        <v>24503.0625</v>
      </c>
      <c r="DZ267" s="44">
        <f t="shared" si="801"/>
        <v>1000.125</v>
      </c>
      <c r="EA267" s="45">
        <f t="shared" si="802"/>
        <v>23502.9375</v>
      </c>
      <c r="EC267" s="3">
        <v>265</v>
      </c>
      <c r="ED267" s="3" t="str">
        <f t="shared" si="803"/>
        <v xml:space="preserve"> AD SOYAD 265</v>
      </c>
      <c r="EE267" s="4">
        <f t="shared" si="862"/>
        <v>20002.5</v>
      </c>
      <c r="EF267" s="4">
        <f>PARAMETRELER!$D$4</f>
        <v>150018.75</v>
      </c>
      <c r="EG267" s="4">
        <f t="shared" si="863"/>
        <v>2800.3500000000004</v>
      </c>
      <c r="EH267" s="4">
        <f t="shared" si="864"/>
        <v>200.02500000000001</v>
      </c>
      <c r="EI267" s="4">
        <f t="shared" si="865"/>
        <v>17002.125</v>
      </c>
      <c r="EJ267" s="4" cm="1">
        <f t="array" ref="EJ267">SUMPRODUCT(--(SUM(G267,AC267,AY267,BU267,CQ267,DM267,EI267)&gt;PARAMETRELER!$D$21:$D$24), (SUM(G267,AC267,AY267,BU267,CQ267,DM267,EI267)-PARAMETRELER!$D$21:$D$24), {0.15;0.05;0.07;0.08})-SUM($H$2,H267,AD267,AZ267,BV267,CR267,DN267)</f>
        <v>3001.0625000000036</v>
      </c>
      <c r="EK267" s="4">
        <f>PARAMETRELER!$D$14</f>
        <v>3001.0625000000036</v>
      </c>
      <c r="EL267" s="4">
        <f t="shared" si="866"/>
        <v>119014.875</v>
      </c>
      <c r="EM267" s="4">
        <f t="shared" si="867"/>
        <v>102012.75</v>
      </c>
      <c r="EN267" s="4">
        <f t="shared" si="868"/>
        <v>20002.5</v>
      </c>
      <c r="EO267" s="4">
        <f>PARAMETRELER!$D$6</f>
        <v>20002.5</v>
      </c>
      <c r="EP267" s="4">
        <f t="shared" si="869"/>
        <v>0</v>
      </c>
      <c r="EQ267" s="4">
        <f>IF(EE267&lt;=PARAMETRELER!$D$6,0,EP267*0.00759)</f>
        <v>0</v>
      </c>
      <c r="ER267" s="20">
        <f t="shared" si="804"/>
        <v>17002.125</v>
      </c>
      <c r="ES267" s="21">
        <f t="shared" si="805"/>
        <v>4100.5124999999998</v>
      </c>
      <c r="ET267" s="21">
        <f t="shared" si="806"/>
        <v>400.05</v>
      </c>
      <c r="EU267" s="22">
        <f t="shared" si="807"/>
        <v>24503.0625</v>
      </c>
      <c r="EV267" s="44">
        <f t="shared" si="808"/>
        <v>1000.125</v>
      </c>
      <c r="EW267" s="45">
        <f t="shared" si="809"/>
        <v>23502.9375</v>
      </c>
      <c r="EY267" s="3">
        <v>265</v>
      </c>
      <c r="EZ267" s="3" t="str">
        <f t="shared" si="810"/>
        <v xml:space="preserve"> AD SOYAD 265</v>
      </c>
      <c r="FA267" s="4">
        <f t="shared" si="870"/>
        <v>20002.5</v>
      </c>
      <c r="FB267" s="4">
        <f>PARAMETRELER!$D$4</f>
        <v>150018.75</v>
      </c>
      <c r="FC267" s="4">
        <f t="shared" si="871"/>
        <v>2800.3500000000004</v>
      </c>
      <c r="FD267" s="4">
        <f t="shared" si="872"/>
        <v>200.02500000000001</v>
      </c>
      <c r="FE267" s="4">
        <f t="shared" si="873"/>
        <v>17002.125</v>
      </c>
      <c r="FF267" s="4" cm="1">
        <f t="array" ref="FF267">SUMPRODUCT(--(SUM(G267,AC267,AY267,BU267,CQ267,DM267,EI267,FE267)&gt;PARAMETRELER!$D$21:$D$24), (SUM(G267,AC267,AY267,BU267,CQ267,DM267,EI267,FE267)-PARAMETRELER!$D$21:$D$24), {0.15;0.05;0.07;0.08})-SUM($H$2,H267,AD267,AZ267,BV267,CR267,DN267,EJ267)</f>
        <v>3400.4249999999956</v>
      </c>
      <c r="FG267" s="4">
        <f>PARAMETRELER!$D$15</f>
        <v>3400.4249999999956</v>
      </c>
      <c r="FH267" s="4">
        <f t="shared" si="874"/>
        <v>136017</v>
      </c>
      <c r="FI267" s="4">
        <f t="shared" si="875"/>
        <v>119014.875</v>
      </c>
      <c r="FJ267" s="4">
        <f t="shared" si="876"/>
        <v>20002.5</v>
      </c>
      <c r="FK267" s="4">
        <f>PARAMETRELER!$D$6</f>
        <v>20002.5</v>
      </c>
      <c r="FL267" s="4">
        <f t="shared" si="877"/>
        <v>0</v>
      </c>
      <c r="FM267" s="4">
        <f>IF(FA267&lt;=PARAMETRELER!$D$6,0,FL267*0.00759)</f>
        <v>0</v>
      </c>
      <c r="FN267" s="20">
        <f t="shared" si="811"/>
        <v>17002.125</v>
      </c>
      <c r="FO267" s="21">
        <f t="shared" si="812"/>
        <v>4100.5124999999998</v>
      </c>
      <c r="FP267" s="21">
        <f t="shared" si="813"/>
        <v>400.05</v>
      </c>
      <c r="FQ267" s="22">
        <f t="shared" si="814"/>
        <v>24503.0625</v>
      </c>
      <c r="FR267" s="44">
        <f t="shared" si="815"/>
        <v>1000.125</v>
      </c>
      <c r="FS267" s="45">
        <f t="shared" si="816"/>
        <v>23502.9375</v>
      </c>
      <c r="FU267" s="3">
        <v>265</v>
      </c>
      <c r="FV267" s="3" t="str">
        <f t="shared" si="817"/>
        <v xml:space="preserve"> AD SOYAD 265</v>
      </c>
      <c r="FW267" s="4">
        <f t="shared" si="878"/>
        <v>20002.5</v>
      </c>
      <c r="FX267" s="4">
        <f>PARAMETRELER!$D$4</f>
        <v>150018.75</v>
      </c>
      <c r="FY267" s="4">
        <f t="shared" si="879"/>
        <v>2800.3500000000004</v>
      </c>
      <c r="FZ267" s="4">
        <f t="shared" si="880"/>
        <v>200.02500000000001</v>
      </c>
      <c r="GA267" s="4">
        <f t="shared" si="881"/>
        <v>17002.125</v>
      </c>
      <c r="GB267" s="4" cm="1">
        <f t="array" ref="GB267">SUMPRODUCT(--(SUM(G267,AC267,AY267,BU267,CQ267,DM267,EI267,FE267,GA267)&gt;PARAMETRELER!$D$21:$D$24), (SUM(G267,AC267,AY267,BU267,CQ267,DM267,EI267,FE267,GA267)-PARAMETRELER!$D$21:$D$24), {0.15;0.05;0.07;0.08})-SUM($H$2,H267,AD267,AZ267,BV267,CR267,DN267,EJ267,FF267)</f>
        <v>3400.4249999999993</v>
      </c>
      <c r="GC267" s="4">
        <f>PARAMETRELER!$D$16</f>
        <v>3400.4249999999993</v>
      </c>
      <c r="GD267" s="4">
        <f t="shared" si="882"/>
        <v>153019.125</v>
      </c>
      <c r="GE267" s="4">
        <f t="shared" si="883"/>
        <v>136017</v>
      </c>
      <c r="GF267" s="4">
        <f t="shared" si="884"/>
        <v>20002.5</v>
      </c>
      <c r="GG267" s="4">
        <f>PARAMETRELER!$D$6</f>
        <v>20002.5</v>
      </c>
      <c r="GH267" s="4">
        <f t="shared" si="885"/>
        <v>0</v>
      </c>
      <c r="GI267" s="4">
        <f>IF(FW267&lt;=PARAMETRELER!$D$6,0,GH267*0.00759)</f>
        <v>0</v>
      </c>
      <c r="GJ267" s="20">
        <f t="shared" si="818"/>
        <v>17002.125</v>
      </c>
      <c r="GK267" s="21">
        <f t="shared" si="819"/>
        <v>4100.5124999999998</v>
      </c>
      <c r="GL267" s="21">
        <f t="shared" si="820"/>
        <v>400.05</v>
      </c>
      <c r="GM267" s="22">
        <f t="shared" si="821"/>
        <v>24503.0625</v>
      </c>
      <c r="GN267" s="44">
        <f t="shared" si="822"/>
        <v>1000.125</v>
      </c>
      <c r="GO267" s="45">
        <f t="shared" si="823"/>
        <v>23502.9375</v>
      </c>
      <c r="GQ267" s="3">
        <v>265</v>
      </c>
      <c r="GR267" s="3" t="str">
        <f t="shared" si="824"/>
        <v xml:space="preserve"> AD SOYAD 265</v>
      </c>
      <c r="GS267" s="4">
        <f t="shared" si="886"/>
        <v>20002.5</v>
      </c>
      <c r="GT267" s="4">
        <f>PARAMETRELER!$D$4</f>
        <v>150018.75</v>
      </c>
      <c r="GU267" s="4">
        <f t="shared" si="887"/>
        <v>2800.3500000000004</v>
      </c>
      <c r="GV267" s="4">
        <f t="shared" si="888"/>
        <v>200.02500000000001</v>
      </c>
      <c r="GW267" s="4">
        <f t="shared" si="889"/>
        <v>17002.125</v>
      </c>
      <c r="GX267" s="4" cm="1">
        <f t="array" ref="GX267">SUMPRODUCT(--(SUM(G267,AC267,AY267,BU267,CQ267,DM267,EI267,FE267,GA267,GW267)&gt;PARAMETRELER!$D$21:$D$24), (SUM(G267,AC267,AY267,BU267,CQ267,DM267,EI267,FE267,GA267,GW267)-PARAMETRELER!$D$21:$D$24), {0.15;0.05;0.07;0.08})-SUM($H$2,H267,AD267,AZ267,BV267,CR267,DN267,EJ267,FF267,GB267)</f>
        <v>3400.4250000000029</v>
      </c>
      <c r="GY267" s="4">
        <f>PARAMETRELER!$D$17</f>
        <v>3400.4250000000029</v>
      </c>
      <c r="GZ267" s="4">
        <f t="shared" si="890"/>
        <v>170021.25</v>
      </c>
      <c r="HA267" s="4">
        <f t="shared" si="891"/>
        <v>153019.125</v>
      </c>
      <c r="HB267" s="4">
        <f t="shared" si="892"/>
        <v>20002.5</v>
      </c>
      <c r="HC267" s="4">
        <f>PARAMETRELER!$D$6</f>
        <v>20002.5</v>
      </c>
      <c r="HD267" s="4">
        <f t="shared" si="893"/>
        <v>0</v>
      </c>
      <c r="HE267" s="4">
        <f>IF(GS267&lt;=PARAMETRELER!$D$6,0,HD267*0.00759)</f>
        <v>0</v>
      </c>
      <c r="HF267" s="20">
        <f t="shared" si="825"/>
        <v>17002.125</v>
      </c>
      <c r="HG267" s="21">
        <f t="shared" si="826"/>
        <v>4100.5124999999998</v>
      </c>
      <c r="HH267" s="21">
        <f t="shared" si="827"/>
        <v>400.05</v>
      </c>
      <c r="HI267" s="22">
        <f t="shared" si="828"/>
        <v>24503.0625</v>
      </c>
      <c r="HJ267" s="44">
        <f t="shared" si="829"/>
        <v>1000.125</v>
      </c>
      <c r="HK267" s="45">
        <f t="shared" si="830"/>
        <v>23502.9375</v>
      </c>
      <c r="HM267" s="3">
        <v>265</v>
      </c>
      <c r="HN267" s="3" t="str">
        <f t="shared" si="831"/>
        <v xml:space="preserve"> AD SOYAD 265</v>
      </c>
      <c r="HO267" s="4">
        <f t="shared" si="894"/>
        <v>20002.5</v>
      </c>
      <c r="HP267" s="4">
        <f>PARAMETRELER!$D$4</f>
        <v>150018.75</v>
      </c>
      <c r="HQ267" s="4">
        <f t="shared" si="895"/>
        <v>2800.3500000000004</v>
      </c>
      <c r="HR267" s="4">
        <f t="shared" si="896"/>
        <v>200.02500000000001</v>
      </c>
      <c r="HS267" s="4">
        <f t="shared" si="897"/>
        <v>17002.125</v>
      </c>
      <c r="HT267" s="4" cm="1">
        <f t="array" ref="HT267">SUMPRODUCT(--(SUM(G267,AC267,AY267,BU267,CQ267,DM267,EI267,FE267,GA267,GW267,HS267)&gt;PARAMETRELER!$D$21:$D$24), (SUM(G267,AC267,AY267,BU267,CQ267,DM267,EI267,FE267,GA267,GW267,HS267)-PARAMETRELER!$D$21:$D$24), {0.15;0.05;0.07;0.08})-SUM($H$2,H267,AD267,AZ267,BV267,CR267,DN267,EJ267,FF267,GB267,GX267)</f>
        <v>3400.4249999999993</v>
      </c>
      <c r="HU267" s="4">
        <f>PARAMETRELER!$D$18</f>
        <v>3400.4249999999993</v>
      </c>
      <c r="HV267" s="4">
        <f t="shared" si="898"/>
        <v>187023.375</v>
      </c>
      <c r="HW267" s="4">
        <f t="shared" si="899"/>
        <v>170021.25</v>
      </c>
      <c r="HX267" s="4">
        <f t="shared" si="900"/>
        <v>20002.5</v>
      </c>
      <c r="HY267" s="4">
        <f>PARAMETRELER!$D$6</f>
        <v>20002.5</v>
      </c>
      <c r="HZ267" s="4">
        <f t="shared" si="901"/>
        <v>0</v>
      </c>
      <c r="IA267" s="4">
        <f>IF(HO267&lt;=PARAMETRELER!$D$6,0,HZ267*0.00759)</f>
        <v>0</v>
      </c>
      <c r="IB267" s="20">
        <f t="shared" si="832"/>
        <v>17002.125</v>
      </c>
      <c r="IC267" s="21">
        <f t="shared" si="833"/>
        <v>4100.5124999999998</v>
      </c>
      <c r="ID267" s="21">
        <f t="shared" si="834"/>
        <v>400.05</v>
      </c>
      <c r="IE267" s="22">
        <f t="shared" si="835"/>
        <v>24503.0625</v>
      </c>
      <c r="IF267" s="44">
        <f t="shared" si="836"/>
        <v>1000.125</v>
      </c>
      <c r="IG267" s="45">
        <f t="shared" si="837"/>
        <v>23502.9375</v>
      </c>
      <c r="II267" s="3">
        <v>265</v>
      </c>
      <c r="IJ267" s="3" t="str">
        <f t="shared" si="838"/>
        <v xml:space="preserve"> AD SOYAD 265</v>
      </c>
      <c r="IK267" s="4">
        <f t="shared" si="902"/>
        <v>20002.5</v>
      </c>
      <c r="IL267" s="4">
        <f>PARAMETRELER!$D$4</f>
        <v>150018.75</v>
      </c>
      <c r="IM267" s="4">
        <f t="shared" si="903"/>
        <v>2800.3500000000004</v>
      </c>
      <c r="IN267" s="4">
        <f t="shared" si="904"/>
        <v>200.02500000000001</v>
      </c>
      <c r="IO267" s="4">
        <f t="shared" si="905"/>
        <v>17002.125</v>
      </c>
      <c r="IP267" s="4" cm="1">
        <f t="array" ref="IP267">SUMPRODUCT(--(SUM(G267,AC267,AY267,BU267,CQ267,DM267,EI267,FE267,GA267,GW267,HS267,IO267)&gt;PARAMETRELER!$D$21:$D$24), (SUM(G267,AC267,AY267,BU267,CQ267,DM267,EI267,FE267,GA267,GW267,HS267,IO267)-PARAMETRELER!$D$21:$D$24), {0.15;0.05;0.07;0.08})-SUM($H$2,H267,AD267,AZ267,BV267,CR267,DN267,EJ267,FF267,GB267,GX267,HT267)</f>
        <v>3400.4249999999993</v>
      </c>
      <c r="IQ267" s="4">
        <f>PARAMETRELER!$D$19</f>
        <v>3400.4249999999993</v>
      </c>
      <c r="IR267" s="4">
        <f t="shared" si="906"/>
        <v>204025.5</v>
      </c>
      <c r="IS267" s="4">
        <f t="shared" si="907"/>
        <v>187023.375</v>
      </c>
      <c r="IT267" s="4">
        <f t="shared" si="908"/>
        <v>20002.5</v>
      </c>
      <c r="IU267" s="4">
        <f>PARAMETRELER!$D$6</f>
        <v>20002.5</v>
      </c>
      <c r="IV267" s="4">
        <f t="shared" si="909"/>
        <v>0</v>
      </c>
      <c r="IW267" s="4">
        <f>IF(IK267&lt;=PARAMETRELER!$D$6,0,IV267*0.00759)</f>
        <v>0</v>
      </c>
      <c r="IX267" s="20">
        <f t="shared" si="839"/>
        <v>17002.125</v>
      </c>
      <c r="IY267" s="21">
        <f t="shared" si="840"/>
        <v>4100.5124999999998</v>
      </c>
      <c r="IZ267" s="21">
        <f t="shared" si="841"/>
        <v>400.05</v>
      </c>
      <c r="JA267" s="22">
        <f t="shared" si="842"/>
        <v>24503.0625</v>
      </c>
      <c r="JB267" s="44">
        <f t="shared" si="843"/>
        <v>1000.125</v>
      </c>
      <c r="JC267" s="45">
        <f t="shared" si="844"/>
        <v>23502.9375</v>
      </c>
    </row>
    <row r="268" spans="1:263" ht="15.6" x14ac:dyDescent="0.3">
      <c r="A268" s="2">
        <v>266</v>
      </c>
      <c r="B268" s="2" t="str">
        <f>'YILLIK MALİYET RAPORU'!B268</f>
        <v xml:space="preserve"> AD SOYAD 266</v>
      </c>
      <c r="C268" s="7">
        <f>'YILLIK MALİYET RAPORU'!C268</f>
        <v>20002.5</v>
      </c>
      <c r="D268" s="11">
        <f>PARAMETRELER!$D$4</f>
        <v>150018.75</v>
      </c>
      <c r="E268" s="7">
        <f t="shared" si="845"/>
        <v>2800.3500000000004</v>
      </c>
      <c r="F268" s="7">
        <f t="shared" si="846"/>
        <v>200.02500000000001</v>
      </c>
      <c r="G268" s="7">
        <f t="shared" si="847"/>
        <v>17002.125</v>
      </c>
      <c r="H268" s="7" cm="1">
        <f t="array" ref="H268">SUMPRODUCT(--(SUM(G268:G268)&gt;PARAMETRELER!$D$21:$D$24), (SUM(G268:G268)-PARAMETRELER!$D$21:$D$24), {0.15;0.05;0.07;0.08})-SUM($H$2:$H$2)</f>
        <v>2550.3187499999999</v>
      </c>
      <c r="I268" s="7">
        <f>PARAMETRELER!$D$8</f>
        <v>2550.3187499999999</v>
      </c>
      <c r="J268" s="7">
        <f t="shared" si="733"/>
        <v>17002.125</v>
      </c>
      <c r="K268" s="7">
        <v>0</v>
      </c>
      <c r="L268" s="7">
        <f t="shared" si="848"/>
        <v>20002.5</v>
      </c>
      <c r="M268" s="5">
        <f>PARAMETRELER!$D$6</f>
        <v>20002.5</v>
      </c>
      <c r="N268" s="7">
        <f t="shared" si="856"/>
        <v>0</v>
      </c>
      <c r="O268" s="7">
        <f>IF(C268&lt;=PARAMETRELER!$D$6,0,N268*0.00759)</f>
        <v>0</v>
      </c>
      <c r="P268" s="20">
        <f t="shared" si="849"/>
        <v>17002.125</v>
      </c>
      <c r="Q268" s="21">
        <f t="shared" si="850"/>
        <v>4100.5124999999998</v>
      </c>
      <c r="R268" s="21">
        <f t="shared" si="851"/>
        <v>400.05</v>
      </c>
      <c r="S268" s="20">
        <f t="shared" si="852"/>
        <v>24503.0625</v>
      </c>
      <c r="T268" s="44">
        <f t="shared" si="853"/>
        <v>1000.125</v>
      </c>
      <c r="U268" s="45">
        <f t="shared" si="734"/>
        <v>23502.9375</v>
      </c>
      <c r="W268" s="2">
        <v>266</v>
      </c>
      <c r="X268" s="2" t="str">
        <f t="shared" si="854"/>
        <v xml:space="preserve"> AD SOYAD 266</v>
      </c>
      <c r="Y268" s="7">
        <f t="shared" si="855"/>
        <v>20002.5</v>
      </c>
      <c r="Z268" s="11">
        <f>PARAMETRELER!$D$4</f>
        <v>150018.75</v>
      </c>
      <c r="AA268" s="7">
        <f t="shared" si="735"/>
        <v>2800.3500000000004</v>
      </c>
      <c r="AB268" s="7">
        <f t="shared" si="736"/>
        <v>200.02500000000001</v>
      </c>
      <c r="AC268" s="7">
        <f t="shared" si="737"/>
        <v>17002.125</v>
      </c>
      <c r="AD268" s="7" cm="1">
        <f t="array" ref="AD268">SUMPRODUCT(--(SUM(G268,AC268)&gt;PARAMETRELER!$D$21:$D$24), (SUM(G268,AC268)-PARAMETRELER!$D$21:$D$24), {0.15;0.05;0.07;0.08})-SUM($H$2,H268)</f>
        <v>2550.3187499999999</v>
      </c>
      <c r="AE268" s="7">
        <f>PARAMETRELER!$D$9</f>
        <v>2550.3187499999999</v>
      </c>
      <c r="AF268" s="7">
        <f t="shared" si="738"/>
        <v>34004.25</v>
      </c>
      <c r="AG268" s="7">
        <f t="shared" si="739"/>
        <v>17002.125</v>
      </c>
      <c r="AH268" s="7">
        <f t="shared" si="740"/>
        <v>20002.5</v>
      </c>
      <c r="AI268" s="5">
        <f>PARAMETRELER!$D$6</f>
        <v>20002.5</v>
      </c>
      <c r="AJ268" s="7">
        <f t="shared" si="857"/>
        <v>0</v>
      </c>
      <c r="AK268" s="7">
        <f>IF(Y268&lt;=PARAMETRELER!$D$6,0,AJ268*0.00759)</f>
        <v>0</v>
      </c>
      <c r="AL268" s="20">
        <f t="shared" si="741"/>
        <v>17002.125</v>
      </c>
      <c r="AM268" s="21">
        <f t="shared" si="742"/>
        <v>4100.5124999999998</v>
      </c>
      <c r="AN268" s="21">
        <f t="shared" si="743"/>
        <v>400.05</v>
      </c>
      <c r="AO268" s="20">
        <f t="shared" si="744"/>
        <v>24503.0625</v>
      </c>
      <c r="AP268" s="44">
        <f t="shared" si="745"/>
        <v>1000.125</v>
      </c>
      <c r="AQ268" s="45">
        <f t="shared" si="746"/>
        <v>23502.9375</v>
      </c>
      <c r="AS268" s="2">
        <v>266</v>
      </c>
      <c r="AT268" s="2" t="str">
        <f t="shared" si="747"/>
        <v xml:space="preserve"> AD SOYAD 266</v>
      </c>
      <c r="AU268" s="7">
        <f t="shared" si="748"/>
        <v>20002.5</v>
      </c>
      <c r="AV268" s="11">
        <f>PARAMETRELER!$D$4</f>
        <v>150018.75</v>
      </c>
      <c r="AW268" s="7">
        <f t="shared" si="749"/>
        <v>2800.3500000000004</v>
      </c>
      <c r="AX268" s="7">
        <f t="shared" si="750"/>
        <v>200.02500000000001</v>
      </c>
      <c r="AY268" s="7">
        <f t="shared" si="751"/>
        <v>17002.125</v>
      </c>
      <c r="AZ268" s="7" cm="1">
        <f t="array" ref="AZ268">SUMPRODUCT(--(SUM(G268,AC268,AY268)&gt;PARAMETRELER!$D$21:$D$24), (SUM(G268,AC268,AY268)-PARAMETRELER!$D$21:$D$24), {0.15;0.05;0.07;0.08})-SUM($H$2,H268,AD268)</f>
        <v>2550.3187499999995</v>
      </c>
      <c r="BA268" s="7">
        <f>PARAMETRELER!$D$10</f>
        <v>2550.3187499999995</v>
      </c>
      <c r="BB268" s="7">
        <f t="shared" si="752"/>
        <v>51006.375</v>
      </c>
      <c r="BC268" s="7">
        <f t="shared" si="753"/>
        <v>34004.25</v>
      </c>
      <c r="BD268" s="7">
        <f t="shared" si="754"/>
        <v>20002.5</v>
      </c>
      <c r="BE268" s="5">
        <f>PARAMETRELER!$D$6</f>
        <v>20002.5</v>
      </c>
      <c r="BF268" s="7">
        <f t="shared" si="858"/>
        <v>0</v>
      </c>
      <c r="BG268" s="7">
        <f>IF(AU268&lt;=PARAMETRELER!$D$6,0,BF268*0.00759)</f>
        <v>0</v>
      </c>
      <c r="BH268" s="20">
        <f t="shared" si="755"/>
        <v>17002.125</v>
      </c>
      <c r="BI268" s="21">
        <f t="shared" si="756"/>
        <v>4100.5124999999998</v>
      </c>
      <c r="BJ268" s="21">
        <f t="shared" si="757"/>
        <v>400.05</v>
      </c>
      <c r="BK268" s="20">
        <f t="shared" si="758"/>
        <v>24503.0625</v>
      </c>
      <c r="BL268" s="44">
        <f t="shared" si="759"/>
        <v>1000.125</v>
      </c>
      <c r="BM268" s="45">
        <f t="shared" si="760"/>
        <v>23502.9375</v>
      </c>
      <c r="BO268" s="2">
        <v>266</v>
      </c>
      <c r="BP268" s="2" t="str">
        <f t="shared" si="761"/>
        <v xml:space="preserve"> AD SOYAD 266</v>
      </c>
      <c r="BQ268" s="7">
        <f t="shared" si="762"/>
        <v>20002.5</v>
      </c>
      <c r="BR268" s="11">
        <f>PARAMETRELER!$D$4</f>
        <v>150018.75</v>
      </c>
      <c r="BS268" s="7">
        <f t="shared" si="763"/>
        <v>2800.3500000000004</v>
      </c>
      <c r="BT268" s="7">
        <f t="shared" si="764"/>
        <v>200.02500000000001</v>
      </c>
      <c r="BU268" s="7">
        <f t="shared" si="765"/>
        <v>17002.125</v>
      </c>
      <c r="BV268" s="7" cm="1">
        <f t="array" ref="BV268">SUMPRODUCT(--(SUM(G268,AC268,AY268,BU268)&gt;PARAMETRELER!$D$21:$D$24), (SUM(G268,AC268,AY268,BU268)-PARAMETRELER!$D$21:$D$24), {0.15;0.05;0.07;0.08})-SUM($H$2,H268,AD268,AZ268)</f>
        <v>2550.3187500000004</v>
      </c>
      <c r="BW268" s="7">
        <f>PARAMETRELER!$D$11</f>
        <v>2550.3187500000004</v>
      </c>
      <c r="BX268" s="7">
        <f t="shared" si="766"/>
        <v>68008.5</v>
      </c>
      <c r="BY268" s="7">
        <f t="shared" si="767"/>
        <v>51006.375</v>
      </c>
      <c r="BZ268" s="7">
        <f t="shared" si="768"/>
        <v>20002.5</v>
      </c>
      <c r="CA268" s="5">
        <f>PARAMETRELER!$D$6</f>
        <v>20002.5</v>
      </c>
      <c r="CB268" s="7">
        <f t="shared" si="859"/>
        <v>0</v>
      </c>
      <c r="CC268" s="7">
        <f>IF(BQ268&lt;=PARAMETRELER!$D$6,0,CB268*0.00759)</f>
        <v>0</v>
      </c>
      <c r="CD268" s="20">
        <f t="shared" si="769"/>
        <v>17002.125</v>
      </c>
      <c r="CE268" s="21">
        <f t="shared" si="770"/>
        <v>4100.5124999999998</v>
      </c>
      <c r="CF268" s="21">
        <f t="shared" si="771"/>
        <v>400.05</v>
      </c>
      <c r="CG268" s="20">
        <f t="shared" si="772"/>
        <v>24503.0625</v>
      </c>
      <c r="CH268" s="44">
        <f t="shared" si="773"/>
        <v>1000.125</v>
      </c>
      <c r="CI268" s="45">
        <f t="shared" si="774"/>
        <v>23502.9375</v>
      </c>
      <c r="CK268" s="2">
        <v>266</v>
      </c>
      <c r="CL268" s="2" t="str">
        <f t="shared" si="775"/>
        <v xml:space="preserve"> AD SOYAD 266</v>
      </c>
      <c r="CM268" s="7">
        <f t="shared" si="776"/>
        <v>20002.5</v>
      </c>
      <c r="CN268" s="11">
        <f>PARAMETRELER!$D$4</f>
        <v>150018.75</v>
      </c>
      <c r="CO268" s="7">
        <f t="shared" si="777"/>
        <v>2800.3500000000004</v>
      </c>
      <c r="CP268" s="7">
        <f t="shared" si="778"/>
        <v>200.02500000000001</v>
      </c>
      <c r="CQ268" s="7">
        <f t="shared" si="779"/>
        <v>17002.125</v>
      </c>
      <c r="CR268" s="7" cm="1">
        <f t="array" ref="CR268">SUMPRODUCT(--(SUM(G268,AC268,AY268,BU268,CQ268)&gt;PARAMETRELER!$D$21:$D$24), (SUM(G268,AC268,AY268,BU268,CQ268)-PARAMETRELER!$D$21:$D$24), {0.15;0.05;0.07;0.08})-SUM($H$2,H268,AD268,AZ268,BV268)</f>
        <v>2550.3187500000004</v>
      </c>
      <c r="CS268" s="7">
        <f>PARAMETRELER!$D$12</f>
        <v>2550.3187500000004</v>
      </c>
      <c r="CT268" s="7">
        <f t="shared" si="780"/>
        <v>85010.625</v>
      </c>
      <c r="CU268" s="7">
        <f t="shared" si="781"/>
        <v>68008.5</v>
      </c>
      <c r="CV268" s="7">
        <f t="shared" si="782"/>
        <v>20002.5</v>
      </c>
      <c r="CW268" s="5">
        <f>PARAMETRELER!$D$6</f>
        <v>20002.5</v>
      </c>
      <c r="CX268" s="7">
        <f t="shared" si="860"/>
        <v>0</v>
      </c>
      <c r="CY268" s="7">
        <f>IF(CM268&lt;=PARAMETRELER!$D$6,0,CX268*0.00759)</f>
        <v>0</v>
      </c>
      <c r="CZ268" s="20">
        <f t="shared" si="783"/>
        <v>17002.125</v>
      </c>
      <c r="DA268" s="21">
        <f t="shared" si="784"/>
        <v>4100.5124999999998</v>
      </c>
      <c r="DB268" s="21">
        <f t="shared" si="785"/>
        <v>400.05</v>
      </c>
      <c r="DC268" s="20">
        <f t="shared" si="786"/>
        <v>24503.0625</v>
      </c>
      <c r="DD268" s="44">
        <f t="shared" si="787"/>
        <v>1000.125</v>
      </c>
      <c r="DE268" s="45">
        <f t="shared" si="788"/>
        <v>23502.9375</v>
      </c>
      <c r="DG268" s="2">
        <v>266</v>
      </c>
      <c r="DH268" s="2" t="str">
        <f t="shared" si="789"/>
        <v xml:space="preserve"> AD SOYAD 266</v>
      </c>
      <c r="DI268" s="7">
        <f t="shared" si="790"/>
        <v>20002.5</v>
      </c>
      <c r="DJ268" s="11">
        <f>PARAMETRELER!$D$4</f>
        <v>150018.75</v>
      </c>
      <c r="DK268" s="7">
        <f t="shared" si="791"/>
        <v>2800.3500000000004</v>
      </c>
      <c r="DL268" s="7">
        <f t="shared" si="792"/>
        <v>200.02500000000001</v>
      </c>
      <c r="DM268" s="7">
        <f t="shared" si="793"/>
        <v>17002.125</v>
      </c>
      <c r="DN268" s="7" cm="1">
        <f t="array" ref="DN268">SUMPRODUCT(--(SUM(G268,AC268,AY268,BU268,CQ268,DM268)&gt;PARAMETRELER!$D$21:$D$24), (SUM(G268,AC268,AY268,BU268,CQ268,DM268)-PARAMETRELER!$D$21:$D$24), {0.15;0.05;0.07;0.08})-SUM($H$2,H268,AD268,AZ268,BV268,CR268)</f>
        <v>2550.3187499999985</v>
      </c>
      <c r="DO268" s="7">
        <f>PARAMETRELER!$D$13</f>
        <v>2550.3187499999985</v>
      </c>
      <c r="DP268" s="7">
        <f t="shared" si="794"/>
        <v>102012.75</v>
      </c>
      <c r="DQ268" s="7">
        <f t="shared" si="795"/>
        <v>85010.625</v>
      </c>
      <c r="DR268" s="7">
        <f t="shared" si="796"/>
        <v>20002.5</v>
      </c>
      <c r="DS268" s="5">
        <f>PARAMETRELER!$D$6</f>
        <v>20002.5</v>
      </c>
      <c r="DT268" s="7">
        <f t="shared" si="861"/>
        <v>0</v>
      </c>
      <c r="DU268" s="7">
        <f>IF(DI268&lt;=PARAMETRELER!$D$6,0,DT268*0.00759)</f>
        <v>0</v>
      </c>
      <c r="DV268" s="20">
        <f t="shared" si="797"/>
        <v>17002.125</v>
      </c>
      <c r="DW268" s="21">
        <f t="shared" si="798"/>
        <v>4100.5124999999998</v>
      </c>
      <c r="DX268" s="21">
        <f t="shared" si="799"/>
        <v>400.05</v>
      </c>
      <c r="DY268" s="20">
        <f t="shared" si="800"/>
        <v>24503.0625</v>
      </c>
      <c r="DZ268" s="44">
        <f t="shared" si="801"/>
        <v>1000.125</v>
      </c>
      <c r="EA268" s="45">
        <f t="shared" si="802"/>
        <v>23502.9375</v>
      </c>
      <c r="EC268" s="2">
        <v>266</v>
      </c>
      <c r="ED268" s="2" t="str">
        <f t="shared" si="803"/>
        <v xml:space="preserve"> AD SOYAD 266</v>
      </c>
      <c r="EE268" s="7">
        <f t="shared" si="862"/>
        <v>20002.5</v>
      </c>
      <c r="EF268" s="11">
        <f>PARAMETRELER!$D$4</f>
        <v>150018.75</v>
      </c>
      <c r="EG268" s="7">
        <f t="shared" si="863"/>
        <v>2800.3500000000004</v>
      </c>
      <c r="EH268" s="7">
        <f t="shared" si="864"/>
        <v>200.02500000000001</v>
      </c>
      <c r="EI268" s="7">
        <f t="shared" si="865"/>
        <v>17002.125</v>
      </c>
      <c r="EJ268" s="7" cm="1">
        <f t="array" ref="EJ268">SUMPRODUCT(--(SUM(G268,AC268,AY268,BU268,CQ268,DM268,EI268)&gt;PARAMETRELER!$D$21:$D$24), (SUM(G268,AC268,AY268,BU268,CQ268,DM268,EI268)-PARAMETRELER!$D$21:$D$24), {0.15;0.05;0.07;0.08})-SUM($H$2,H268,AD268,AZ268,BV268,CR268,DN268)</f>
        <v>3001.0625000000036</v>
      </c>
      <c r="EK268" s="7">
        <f>PARAMETRELER!$D$14</f>
        <v>3001.0625000000036</v>
      </c>
      <c r="EL268" s="7">
        <f t="shared" si="866"/>
        <v>119014.875</v>
      </c>
      <c r="EM268" s="7">
        <f t="shared" si="867"/>
        <v>102012.75</v>
      </c>
      <c r="EN268" s="7">
        <f t="shared" si="868"/>
        <v>20002.5</v>
      </c>
      <c r="EO268" s="5">
        <f>PARAMETRELER!$D$6</f>
        <v>20002.5</v>
      </c>
      <c r="EP268" s="7">
        <f t="shared" si="869"/>
        <v>0</v>
      </c>
      <c r="EQ268" s="7">
        <f>IF(EE268&lt;=PARAMETRELER!$D$6,0,EP268*0.00759)</f>
        <v>0</v>
      </c>
      <c r="ER268" s="20">
        <f t="shared" si="804"/>
        <v>17002.125</v>
      </c>
      <c r="ES268" s="21">
        <f t="shared" si="805"/>
        <v>4100.5124999999998</v>
      </c>
      <c r="ET268" s="21">
        <f t="shared" si="806"/>
        <v>400.05</v>
      </c>
      <c r="EU268" s="20">
        <f t="shared" si="807"/>
        <v>24503.0625</v>
      </c>
      <c r="EV268" s="44">
        <f t="shared" si="808"/>
        <v>1000.125</v>
      </c>
      <c r="EW268" s="45">
        <f t="shared" si="809"/>
        <v>23502.9375</v>
      </c>
      <c r="EY268" s="2">
        <v>266</v>
      </c>
      <c r="EZ268" s="2" t="str">
        <f t="shared" si="810"/>
        <v xml:space="preserve"> AD SOYAD 266</v>
      </c>
      <c r="FA268" s="7">
        <f t="shared" si="870"/>
        <v>20002.5</v>
      </c>
      <c r="FB268" s="11">
        <f>PARAMETRELER!$D$4</f>
        <v>150018.75</v>
      </c>
      <c r="FC268" s="7">
        <f t="shared" si="871"/>
        <v>2800.3500000000004</v>
      </c>
      <c r="FD268" s="7">
        <f t="shared" si="872"/>
        <v>200.02500000000001</v>
      </c>
      <c r="FE268" s="7">
        <f t="shared" si="873"/>
        <v>17002.125</v>
      </c>
      <c r="FF268" s="7" cm="1">
        <f t="array" ref="FF268">SUMPRODUCT(--(SUM(G268,AC268,AY268,BU268,CQ268,DM268,EI268,FE268)&gt;PARAMETRELER!$D$21:$D$24), (SUM(G268,AC268,AY268,BU268,CQ268,DM268,EI268,FE268)-PARAMETRELER!$D$21:$D$24), {0.15;0.05;0.07;0.08})-SUM($H$2,H268,AD268,AZ268,BV268,CR268,DN268,EJ268)</f>
        <v>3400.4249999999956</v>
      </c>
      <c r="FG268" s="7">
        <f>PARAMETRELER!$D$15</f>
        <v>3400.4249999999956</v>
      </c>
      <c r="FH268" s="7">
        <f t="shared" si="874"/>
        <v>136017</v>
      </c>
      <c r="FI268" s="7">
        <f t="shared" si="875"/>
        <v>119014.875</v>
      </c>
      <c r="FJ268" s="7">
        <f t="shared" si="876"/>
        <v>20002.5</v>
      </c>
      <c r="FK268" s="5">
        <f>PARAMETRELER!$D$6</f>
        <v>20002.5</v>
      </c>
      <c r="FL268" s="7">
        <f t="shared" si="877"/>
        <v>0</v>
      </c>
      <c r="FM268" s="7">
        <f>IF(FA268&lt;=PARAMETRELER!$D$6,0,FL268*0.00759)</f>
        <v>0</v>
      </c>
      <c r="FN268" s="20">
        <f t="shared" si="811"/>
        <v>17002.125</v>
      </c>
      <c r="FO268" s="21">
        <f t="shared" si="812"/>
        <v>4100.5124999999998</v>
      </c>
      <c r="FP268" s="21">
        <f t="shared" si="813"/>
        <v>400.05</v>
      </c>
      <c r="FQ268" s="20">
        <f t="shared" si="814"/>
        <v>24503.0625</v>
      </c>
      <c r="FR268" s="44">
        <f t="shared" si="815"/>
        <v>1000.125</v>
      </c>
      <c r="FS268" s="45">
        <f t="shared" si="816"/>
        <v>23502.9375</v>
      </c>
      <c r="FU268" s="2">
        <v>266</v>
      </c>
      <c r="FV268" s="2" t="str">
        <f t="shared" si="817"/>
        <v xml:space="preserve"> AD SOYAD 266</v>
      </c>
      <c r="FW268" s="7">
        <f t="shared" si="878"/>
        <v>20002.5</v>
      </c>
      <c r="FX268" s="11">
        <f>PARAMETRELER!$D$4</f>
        <v>150018.75</v>
      </c>
      <c r="FY268" s="7">
        <f t="shared" si="879"/>
        <v>2800.3500000000004</v>
      </c>
      <c r="FZ268" s="7">
        <f t="shared" si="880"/>
        <v>200.02500000000001</v>
      </c>
      <c r="GA268" s="7">
        <f t="shared" si="881"/>
        <v>17002.125</v>
      </c>
      <c r="GB268" s="7" cm="1">
        <f t="array" ref="GB268">SUMPRODUCT(--(SUM(G268,AC268,AY268,BU268,CQ268,DM268,EI268,FE268,GA268)&gt;PARAMETRELER!$D$21:$D$24), (SUM(G268,AC268,AY268,BU268,CQ268,DM268,EI268,FE268,GA268)-PARAMETRELER!$D$21:$D$24), {0.15;0.05;0.07;0.08})-SUM($H$2,H268,AD268,AZ268,BV268,CR268,DN268,EJ268,FF268)</f>
        <v>3400.4249999999993</v>
      </c>
      <c r="GC268" s="7">
        <f>PARAMETRELER!$D$16</f>
        <v>3400.4249999999993</v>
      </c>
      <c r="GD268" s="7">
        <f t="shared" si="882"/>
        <v>153019.125</v>
      </c>
      <c r="GE268" s="7">
        <f t="shared" si="883"/>
        <v>136017</v>
      </c>
      <c r="GF268" s="7">
        <f t="shared" si="884"/>
        <v>20002.5</v>
      </c>
      <c r="GG268" s="5">
        <f>PARAMETRELER!$D$6</f>
        <v>20002.5</v>
      </c>
      <c r="GH268" s="7">
        <f t="shared" si="885"/>
        <v>0</v>
      </c>
      <c r="GI268" s="7">
        <f>IF(FW268&lt;=PARAMETRELER!$D$6,0,GH268*0.00759)</f>
        <v>0</v>
      </c>
      <c r="GJ268" s="20">
        <f t="shared" si="818"/>
        <v>17002.125</v>
      </c>
      <c r="GK268" s="21">
        <f t="shared" si="819"/>
        <v>4100.5124999999998</v>
      </c>
      <c r="GL268" s="21">
        <f t="shared" si="820"/>
        <v>400.05</v>
      </c>
      <c r="GM268" s="20">
        <f t="shared" si="821"/>
        <v>24503.0625</v>
      </c>
      <c r="GN268" s="44">
        <f t="shared" si="822"/>
        <v>1000.125</v>
      </c>
      <c r="GO268" s="45">
        <f t="shared" si="823"/>
        <v>23502.9375</v>
      </c>
      <c r="GQ268" s="2">
        <v>266</v>
      </c>
      <c r="GR268" s="2" t="str">
        <f t="shared" si="824"/>
        <v xml:space="preserve"> AD SOYAD 266</v>
      </c>
      <c r="GS268" s="7">
        <f t="shared" si="886"/>
        <v>20002.5</v>
      </c>
      <c r="GT268" s="11">
        <f>PARAMETRELER!$D$4</f>
        <v>150018.75</v>
      </c>
      <c r="GU268" s="7">
        <f t="shared" si="887"/>
        <v>2800.3500000000004</v>
      </c>
      <c r="GV268" s="7">
        <f t="shared" si="888"/>
        <v>200.02500000000001</v>
      </c>
      <c r="GW268" s="7">
        <f t="shared" si="889"/>
        <v>17002.125</v>
      </c>
      <c r="GX268" s="7" cm="1">
        <f t="array" ref="GX268">SUMPRODUCT(--(SUM(G268,AC268,AY268,BU268,CQ268,DM268,EI268,FE268,GA268,GW268)&gt;PARAMETRELER!$D$21:$D$24), (SUM(G268,AC268,AY268,BU268,CQ268,DM268,EI268,FE268,GA268,GW268)-PARAMETRELER!$D$21:$D$24), {0.15;0.05;0.07;0.08})-SUM($H$2,H268,AD268,AZ268,BV268,CR268,DN268,EJ268,FF268,GB268)</f>
        <v>3400.4250000000029</v>
      </c>
      <c r="GY268" s="7">
        <f>PARAMETRELER!$D$17</f>
        <v>3400.4250000000029</v>
      </c>
      <c r="GZ268" s="7">
        <f t="shared" si="890"/>
        <v>170021.25</v>
      </c>
      <c r="HA268" s="7">
        <f t="shared" si="891"/>
        <v>153019.125</v>
      </c>
      <c r="HB268" s="7">
        <f t="shared" si="892"/>
        <v>20002.5</v>
      </c>
      <c r="HC268" s="5">
        <f>PARAMETRELER!$D$6</f>
        <v>20002.5</v>
      </c>
      <c r="HD268" s="7">
        <f t="shared" si="893"/>
        <v>0</v>
      </c>
      <c r="HE268" s="7">
        <f>IF(GS268&lt;=PARAMETRELER!$D$6,0,HD268*0.00759)</f>
        <v>0</v>
      </c>
      <c r="HF268" s="20">
        <f t="shared" si="825"/>
        <v>17002.125</v>
      </c>
      <c r="HG268" s="21">
        <f t="shared" si="826"/>
        <v>4100.5124999999998</v>
      </c>
      <c r="HH268" s="21">
        <f t="shared" si="827"/>
        <v>400.05</v>
      </c>
      <c r="HI268" s="20">
        <f t="shared" si="828"/>
        <v>24503.0625</v>
      </c>
      <c r="HJ268" s="44">
        <f t="shared" si="829"/>
        <v>1000.125</v>
      </c>
      <c r="HK268" s="45">
        <f t="shared" si="830"/>
        <v>23502.9375</v>
      </c>
      <c r="HM268" s="2">
        <v>266</v>
      </c>
      <c r="HN268" s="2" t="str">
        <f t="shared" si="831"/>
        <v xml:space="preserve"> AD SOYAD 266</v>
      </c>
      <c r="HO268" s="7">
        <f t="shared" si="894"/>
        <v>20002.5</v>
      </c>
      <c r="HP268" s="11">
        <f>PARAMETRELER!$D$4</f>
        <v>150018.75</v>
      </c>
      <c r="HQ268" s="7">
        <f t="shared" si="895"/>
        <v>2800.3500000000004</v>
      </c>
      <c r="HR268" s="7">
        <f t="shared" si="896"/>
        <v>200.02500000000001</v>
      </c>
      <c r="HS268" s="7">
        <f t="shared" si="897"/>
        <v>17002.125</v>
      </c>
      <c r="HT268" s="7" cm="1">
        <f t="array" ref="HT268">SUMPRODUCT(--(SUM(G268,AC268,AY268,BU268,CQ268,DM268,EI268,FE268,GA268,GW268,HS268)&gt;PARAMETRELER!$D$21:$D$24), (SUM(G268,AC268,AY268,BU268,CQ268,DM268,EI268,FE268,GA268,GW268,HS268)-PARAMETRELER!$D$21:$D$24), {0.15;0.05;0.07;0.08})-SUM($H$2,H268,AD268,AZ268,BV268,CR268,DN268,EJ268,FF268,GB268,GX268)</f>
        <v>3400.4249999999993</v>
      </c>
      <c r="HU268" s="7">
        <f>PARAMETRELER!$D$18</f>
        <v>3400.4249999999993</v>
      </c>
      <c r="HV268" s="7">
        <f t="shared" si="898"/>
        <v>187023.375</v>
      </c>
      <c r="HW268" s="7">
        <f t="shared" si="899"/>
        <v>170021.25</v>
      </c>
      <c r="HX268" s="7">
        <f t="shared" si="900"/>
        <v>20002.5</v>
      </c>
      <c r="HY268" s="5">
        <f>PARAMETRELER!$D$6</f>
        <v>20002.5</v>
      </c>
      <c r="HZ268" s="7">
        <f t="shared" si="901"/>
        <v>0</v>
      </c>
      <c r="IA268" s="7">
        <f>IF(HO268&lt;=PARAMETRELER!$D$6,0,HZ268*0.00759)</f>
        <v>0</v>
      </c>
      <c r="IB268" s="20">
        <f t="shared" si="832"/>
        <v>17002.125</v>
      </c>
      <c r="IC268" s="21">
        <f t="shared" si="833"/>
        <v>4100.5124999999998</v>
      </c>
      <c r="ID268" s="21">
        <f t="shared" si="834"/>
        <v>400.05</v>
      </c>
      <c r="IE268" s="20">
        <f t="shared" si="835"/>
        <v>24503.0625</v>
      </c>
      <c r="IF268" s="44">
        <f t="shared" si="836"/>
        <v>1000.125</v>
      </c>
      <c r="IG268" s="45">
        <f t="shared" si="837"/>
        <v>23502.9375</v>
      </c>
      <c r="II268" s="2">
        <v>266</v>
      </c>
      <c r="IJ268" s="2" t="str">
        <f t="shared" si="838"/>
        <v xml:space="preserve"> AD SOYAD 266</v>
      </c>
      <c r="IK268" s="7">
        <f t="shared" si="902"/>
        <v>20002.5</v>
      </c>
      <c r="IL268" s="11">
        <f>PARAMETRELER!$D$4</f>
        <v>150018.75</v>
      </c>
      <c r="IM268" s="7">
        <f t="shared" si="903"/>
        <v>2800.3500000000004</v>
      </c>
      <c r="IN268" s="7">
        <f t="shared" si="904"/>
        <v>200.02500000000001</v>
      </c>
      <c r="IO268" s="7">
        <f t="shared" si="905"/>
        <v>17002.125</v>
      </c>
      <c r="IP268" s="7" cm="1">
        <f t="array" ref="IP268">SUMPRODUCT(--(SUM(G268,AC268,AY268,BU268,CQ268,DM268,EI268,FE268,GA268,GW268,HS268,IO268)&gt;PARAMETRELER!$D$21:$D$24), (SUM(G268,AC268,AY268,BU268,CQ268,DM268,EI268,FE268,GA268,GW268,HS268,IO268)-PARAMETRELER!$D$21:$D$24), {0.15;0.05;0.07;0.08})-SUM($H$2,H268,AD268,AZ268,BV268,CR268,DN268,EJ268,FF268,GB268,GX268,HT268)</f>
        <v>3400.4249999999993</v>
      </c>
      <c r="IQ268" s="7">
        <f>PARAMETRELER!$D$19</f>
        <v>3400.4249999999993</v>
      </c>
      <c r="IR268" s="7">
        <f t="shared" si="906"/>
        <v>204025.5</v>
      </c>
      <c r="IS268" s="7">
        <f t="shared" si="907"/>
        <v>187023.375</v>
      </c>
      <c r="IT268" s="7">
        <f t="shared" si="908"/>
        <v>20002.5</v>
      </c>
      <c r="IU268" s="5">
        <f>PARAMETRELER!$D$6</f>
        <v>20002.5</v>
      </c>
      <c r="IV268" s="7">
        <f t="shared" si="909"/>
        <v>0</v>
      </c>
      <c r="IW268" s="7">
        <f>IF(IK268&lt;=PARAMETRELER!$D$6,0,IV268*0.00759)</f>
        <v>0</v>
      </c>
      <c r="IX268" s="20">
        <f t="shared" si="839"/>
        <v>17002.125</v>
      </c>
      <c r="IY268" s="21">
        <f t="shared" si="840"/>
        <v>4100.5124999999998</v>
      </c>
      <c r="IZ268" s="21">
        <f t="shared" si="841"/>
        <v>400.05</v>
      </c>
      <c r="JA268" s="20">
        <f t="shared" si="842"/>
        <v>24503.0625</v>
      </c>
      <c r="JB268" s="44">
        <f t="shared" si="843"/>
        <v>1000.125</v>
      </c>
      <c r="JC268" s="45">
        <f t="shared" si="844"/>
        <v>23502.9375</v>
      </c>
    </row>
    <row r="269" spans="1:263" ht="15.6" x14ac:dyDescent="0.3">
      <c r="A269" s="3">
        <v>267</v>
      </c>
      <c r="B269" s="3" t="str">
        <f>'YILLIK MALİYET RAPORU'!B269</f>
        <v xml:space="preserve"> AD SOYAD 267</v>
      </c>
      <c r="C269" s="4">
        <f>'YILLIK MALİYET RAPORU'!C269</f>
        <v>20002.5</v>
      </c>
      <c r="D269" s="4">
        <f>PARAMETRELER!$D$4</f>
        <v>150018.75</v>
      </c>
      <c r="E269" s="4">
        <f t="shared" si="845"/>
        <v>2800.3500000000004</v>
      </c>
      <c r="F269" s="4">
        <f t="shared" si="846"/>
        <v>200.02500000000001</v>
      </c>
      <c r="G269" s="4">
        <f t="shared" si="847"/>
        <v>17002.125</v>
      </c>
      <c r="H269" s="4" cm="1">
        <f t="array" ref="H269">SUMPRODUCT(--(SUM(G269:G269)&gt;PARAMETRELER!$D$21:$D$24), (SUM(G269:G269)-PARAMETRELER!$D$21:$D$24), {0.15;0.05;0.07;0.08})-SUM($H$2:$H$2)</f>
        <v>2550.3187499999999</v>
      </c>
      <c r="I269" s="4">
        <f>PARAMETRELER!$D$8</f>
        <v>2550.3187499999999</v>
      </c>
      <c r="J269" s="4">
        <f t="shared" si="733"/>
        <v>17002.125</v>
      </c>
      <c r="K269" s="4">
        <v>0</v>
      </c>
      <c r="L269" s="4">
        <f t="shared" si="848"/>
        <v>20002.5</v>
      </c>
      <c r="M269" s="4">
        <f>PARAMETRELER!$D$6</f>
        <v>20002.5</v>
      </c>
      <c r="N269" s="4">
        <f t="shared" si="856"/>
        <v>0</v>
      </c>
      <c r="O269" s="4">
        <f>IF(C269&lt;=PARAMETRELER!$D$6,0,N269*0.00759)</f>
        <v>0</v>
      </c>
      <c r="P269" s="20">
        <f t="shared" si="849"/>
        <v>17002.125</v>
      </c>
      <c r="Q269" s="21">
        <f t="shared" si="850"/>
        <v>4100.5124999999998</v>
      </c>
      <c r="R269" s="21">
        <f t="shared" si="851"/>
        <v>400.05</v>
      </c>
      <c r="S269" s="22">
        <f t="shared" si="852"/>
        <v>24503.0625</v>
      </c>
      <c r="T269" s="44">
        <f t="shared" si="853"/>
        <v>1000.125</v>
      </c>
      <c r="U269" s="45">
        <f t="shared" si="734"/>
        <v>23502.9375</v>
      </c>
      <c r="W269" s="3">
        <v>267</v>
      </c>
      <c r="X269" s="3" t="str">
        <f t="shared" si="854"/>
        <v xml:space="preserve"> AD SOYAD 267</v>
      </c>
      <c r="Y269" s="4">
        <f t="shared" si="855"/>
        <v>20002.5</v>
      </c>
      <c r="Z269" s="4">
        <f>PARAMETRELER!$D$4</f>
        <v>150018.75</v>
      </c>
      <c r="AA269" s="4">
        <f t="shared" si="735"/>
        <v>2800.3500000000004</v>
      </c>
      <c r="AB269" s="4">
        <f t="shared" si="736"/>
        <v>200.02500000000001</v>
      </c>
      <c r="AC269" s="4">
        <f t="shared" si="737"/>
        <v>17002.125</v>
      </c>
      <c r="AD269" s="4" cm="1">
        <f t="array" ref="AD269">SUMPRODUCT(--(SUM(G269,AC269)&gt;PARAMETRELER!$D$21:$D$24), (SUM(G269,AC269)-PARAMETRELER!$D$21:$D$24), {0.15;0.05;0.07;0.08})-SUM($H$2,H269)</f>
        <v>2550.3187499999999</v>
      </c>
      <c r="AE269" s="4">
        <f>PARAMETRELER!$D$9</f>
        <v>2550.3187499999999</v>
      </c>
      <c r="AF269" s="4">
        <f t="shared" si="738"/>
        <v>34004.25</v>
      </c>
      <c r="AG269" s="4">
        <f t="shared" si="739"/>
        <v>17002.125</v>
      </c>
      <c r="AH269" s="4">
        <f t="shared" si="740"/>
        <v>20002.5</v>
      </c>
      <c r="AI269" s="4">
        <f>PARAMETRELER!$D$6</f>
        <v>20002.5</v>
      </c>
      <c r="AJ269" s="4">
        <f t="shared" si="857"/>
        <v>0</v>
      </c>
      <c r="AK269" s="4">
        <f>IF(Y269&lt;=PARAMETRELER!$D$6,0,AJ269*0.00759)</f>
        <v>0</v>
      </c>
      <c r="AL269" s="20">
        <f t="shared" si="741"/>
        <v>17002.125</v>
      </c>
      <c r="AM269" s="21">
        <f t="shared" si="742"/>
        <v>4100.5124999999998</v>
      </c>
      <c r="AN269" s="21">
        <f t="shared" si="743"/>
        <v>400.05</v>
      </c>
      <c r="AO269" s="22">
        <f t="shared" si="744"/>
        <v>24503.0625</v>
      </c>
      <c r="AP269" s="44">
        <f t="shared" si="745"/>
        <v>1000.125</v>
      </c>
      <c r="AQ269" s="45">
        <f t="shared" si="746"/>
        <v>23502.9375</v>
      </c>
      <c r="AS269" s="3">
        <v>267</v>
      </c>
      <c r="AT269" s="3" t="str">
        <f t="shared" si="747"/>
        <v xml:space="preserve"> AD SOYAD 267</v>
      </c>
      <c r="AU269" s="4">
        <f t="shared" si="748"/>
        <v>20002.5</v>
      </c>
      <c r="AV269" s="4">
        <f>PARAMETRELER!$D$4</f>
        <v>150018.75</v>
      </c>
      <c r="AW269" s="4">
        <f t="shared" si="749"/>
        <v>2800.3500000000004</v>
      </c>
      <c r="AX269" s="4">
        <f t="shared" si="750"/>
        <v>200.02500000000001</v>
      </c>
      <c r="AY269" s="4">
        <f t="shared" si="751"/>
        <v>17002.125</v>
      </c>
      <c r="AZ269" s="4" cm="1">
        <f t="array" ref="AZ269">SUMPRODUCT(--(SUM(G269,AC269,AY269)&gt;PARAMETRELER!$D$21:$D$24), (SUM(G269,AC269,AY269)-PARAMETRELER!$D$21:$D$24), {0.15;0.05;0.07;0.08})-SUM($H$2,H269,AD269)</f>
        <v>2550.3187499999995</v>
      </c>
      <c r="BA269" s="4">
        <f>PARAMETRELER!$D$10</f>
        <v>2550.3187499999995</v>
      </c>
      <c r="BB269" s="4">
        <f t="shared" si="752"/>
        <v>51006.375</v>
      </c>
      <c r="BC269" s="4">
        <f t="shared" si="753"/>
        <v>34004.25</v>
      </c>
      <c r="BD269" s="4">
        <f t="shared" si="754"/>
        <v>20002.5</v>
      </c>
      <c r="BE269" s="4">
        <f>PARAMETRELER!$D$6</f>
        <v>20002.5</v>
      </c>
      <c r="BF269" s="4">
        <f t="shared" si="858"/>
        <v>0</v>
      </c>
      <c r="BG269" s="4">
        <f>IF(AU269&lt;=PARAMETRELER!$D$6,0,BF269*0.00759)</f>
        <v>0</v>
      </c>
      <c r="BH269" s="20">
        <f t="shared" si="755"/>
        <v>17002.125</v>
      </c>
      <c r="BI269" s="21">
        <f t="shared" si="756"/>
        <v>4100.5124999999998</v>
      </c>
      <c r="BJ269" s="21">
        <f t="shared" si="757"/>
        <v>400.05</v>
      </c>
      <c r="BK269" s="22">
        <f t="shared" si="758"/>
        <v>24503.0625</v>
      </c>
      <c r="BL269" s="44">
        <f t="shared" si="759"/>
        <v>1000.125</v>
      </c>
      <c r="BM269" s="45">
        <f t="shared" si="760"/>
        <v>23502.9375</v>
      </c>
      <c r="BO269" s="3">
        <v>267</v>
      </c>
      <c r="BP269" s="3" t="str">
        <f t="shared" si="761"/>
        <v xml:space="preserve"> AD SOYAD 267</v>
      </c>
      <c r="BQ269" s="4">
        <f t="shared" si="762"/>
        <v>20002.5</v>
      </c>
      <c r="BR269" s="4">
        <f>PARAMETRELER!$D$4</f>
        <v>150018.75</v>
      </c>
      <c r="BS269" s="4">
        <f t="shared" si="763"/>
        <v>2800.3500000000004</v>
      </c>
      <c r="BT269" s="4">
        <f t="shared" si="764"/>
        <v>200.02500000000001</v>
      </c>
      <c r="BU269" s="4">
        <f t="shared" si="765"/>
        <v>17002.125</v>
      </c>
      <c r="BV269" s="4" cm="1">
        <f t="array" ref="BV269">SUMPRODUCT(--(SUM(G269,AC269,AY269,BU269)&gt;PARAMETRELER!$D$21:$D$24), (SUM(G269,AC269,AY269,BU269)-PARAMETRELER!$D$21:$D$24), {0.15;0.05;0.07;0.08})-SUM($H$2,H269,AD269,AZ269)</f>
        <v>2550.3187500000004</v>
      </c>
      <c r="BW269" s="4">
        <f>PARAMETRELER!$D$11</f>
        <v>2550.3187500000004</v>
      </c>
      <c r="BX269" s="4">
        <f t="shared" si="766"/>
        <v>68008.5</v>
      </c>
      <c r="BY269" s="4">
        <f t="shared" si="767"/>
        <v>51006.375</v>
      </c>
      <c r="BZ269" s="4">
        <f t="shared" si="768"/>
        <v>20002.5</v>
      </c>
      <c r="CA269" s="4">
        <f>PARAMETRELER!$D$6</f>
        <v>20002.5</v>
      </c>
      <c r="CB269" s="4">
        <f t="shared" si="859"/>
        <v>0</v>
      </c>
      <c r="CC269" s="4">
        <f>IF(BQ269&lt;=PARAMETRELER!$D$6,0,CB269*0.00759)</f>
        <v>0</v>
      </c>
      <c r="CD269" s="20">
        <f t="shared" si="769"/>
        <v>17002.125</v>
      </c>
      <c r="CE269" s="21">
        <f t="shared" si="770"/>
        <v>4100.5124999999998</v>
      </c>
      <c r="CF269" s="21">
        <f t="shared" si="771"/>
        <v>400.05</v>
      </c>
      <c r="CG269" s="22">
        <f t="shared" si="772"/>
        <v>24503.0625</v>
      </c>
      <c r="CH269" s="44">
        <f t="shared" si="773"/>
        <v>1000.125</v>
      </c>
      <c r="CI269" s="45">
        <f t="shared" si="774"/>
        <v>23502.9375</v>
      </c>
      <c r="CK269" s="3">
        <v>267</v>
      </c>
      <c r="CL269" s="3" t="str">
        <f t="shared" si="775"/>
        <v xml:space="preserve"> AD SOYAD 267</v>
      </c>
      <c r="CM269" s="4">
        <f t="shared" si="776"/>
        <v>20002.5</v>
      </c>
      <c r="CN269" s="4">
        <f>PARAMETRELER!$D$4</f>
        <v>150018.75</v>
      </c>
      <c r="CO269" s="4">
        <f t="shared" si="777"/>
        <v>2800.3500000000004</v>
      </c>
      <c r="CP269" s="4">
        <f t="shared" si="778"/>
        <v>200.02500000000001</v>
      </c>
      <c r="CQ269" s="4">
        <f t="shared" si="779"/>
        <v>17002.125</v>
      </c>
      <c r="CR269" s="4" cm="1">
        <f t="array" ref="CR269">SUMPRODUCT(--(SUM(G269,AC269,AY269,BU269,CQ269)&gt;PARAMETRELER!$D$21:$D$24), (SUM(G269,AC269,AY269,BU269,CQ269)-PARAMETRELER!$D$21:$D$24), {0.15;0.05;0.07;0.08})-SUM($H$2,H269,AD269,AZ269,BV269)</f>
        <v>2550.3187500000004</v>
      </c>
      <c r="CS269" s="4">
        <f>PARAMETRELER!$D$12</f>
        <v>2550.3187500000004</v>
      </c>
      <c r="CT269" s="4">
        <f t="shared" si="780"/>
        <v>85010.625</v>
      </c>
      <c r="CU269" s="4">
        <f t="shared" si="781"/>
        <v>68008.5</v>
      </c>
      <c r="CV269" s="4">
        <f t="shared" si="782"/>
        <v>20002.5</v>
      </c>
      <c r="CW269" s="4">
        <f>PARAMETRELER!$D$6</f>
        <v>20002.5</v>
      </c>
      <c r="CX269" s="4">
        <f t="shared" si="860"/>
        <v>0</v>
      </c>
      <c r="CY269" s="4">
        <f>IF(CM269&lt;=PARAMETRELER!$D$6,0,CX269*0.00759)</f>
        <v>0</v>
      </c>
      <c r="CZ269" s="20">
        <f t="shared" si="783"/>
        <v>17002.125</v>
      </c>
      <c r="DA269" s="21">
        <f t="shared" si="784"/>
        <v>4100.5124999999998</v>
      </c>
      <c r="DB269" s="21">
        <f t="shared" si="785"/>
        <v>400.05</v>
      </c>
      <c r="DC269" s="22">
        <f t="shared" si="786"/>
        <v>24503.0625</v>
      </c>
      <c r="DD269" s="44">
        <f t="shared" si="787"/>
        <v>1000.125</v>
      </c>
      <c r="DE269" s="45">
        <f t="shared" si="788"/>
        <v>23502.9375</v>
      </c>
      <c r="DG269" s="3">
        <v>267</v>
      </c>
      <c r="DH269" s="3" t="str">
        <f t="shared" si="789"/>
        <v xml:space="preserve"> AD SOYAD 267</v>
      </c>
      <c r="DI269" s="4">
        <f t="shared" si="790"/>
        <v>20002.5</v>
      </c>
      <c r="DJ269" s="4">
        <f>PARAMETRELER!$D$4</f>
        <v>150018.75</v>
      </c>
      <c r="DK269" s="4">
        <f t="shared" si="791"/>
        <v>2800.3500000000004</v>
      </c>
      <c r="DL269" s="4">
        <f t="shared" si="792"/>
        <v>200.02500000000001</v>
      </c>
      <c r="DM269" s="4">
        <f t="shared" si="793"/>
        <v>17002.125</v>
      </c>
      <c r="DN269" s="4" cm="1">
        <f t="array" ref="DN269">SUMPRODUCT(--(SUM(G269,AC269,AY269,BU269,CQ269,DM269)&gt;PARAMETRELER!$D$21:$D$24), (SUM(G269,AC269,AY269,BU269,CQ269,DM269)-PARAMETRELER!$D$21:$D$24), {0.15;0.05;0.07;0.08})-SUM($H$2,H269,AD269,AZ269,BV269,CR269)</f>
        <v>2550.3187499999985</v>
      </c>
      <c r="DO269" s="4">
        <f>PARAMETRELER!$D$13</f>
        <v>2550.3187499999985</v>
      </c>
      <c r="DP269" s="4">
        <f t="shared" si="794"/>
        <v>102012.75</v>
      </c>
      <c r="DQ269" s="4">
        <f t="shared" si="795"/>
        <v>85010.625</v>
      </c>
      <c r="DR269" s="4">
        <f t="shared" si="796"/>
        <v>20002.5</v>
      </c>
      <c r="DS269" s="4">
        <f>PARAMETRELER!$D$6</f>
        <v>20002.5</v>
      </c>
      <c r="DT269" s="4">
        <f t="shared" si="861"/>
        <v>0</v>
      </c>
      <c r="DU269" s="4">
        <f>IF(DI269&lt;=PARAMETRELER!$D$6,0,DT269*0.00759)</f>
        <v>0</v>
      </c>
      <c r="DV269" s="20">
        <f t="shared" si="797"/>
        <v>17002.125</v>
      </c>
      <c r="DW269" s="21">
        <f t="shared" si="798"/>
        <v>4100.5124999999998</v>
      </c>
      <c r="DX269" s="21">
        <f t="shared" si="799"/>
        <v>400.05</v>
      </c>
      <c r="DY269" s="22">
        <f t="shared" si="800"/>
        <v>24503.0625</v>
      </c>
      <c r="DZ269" s="44">
        <f t="shared" si="801"/>
        <v>1000.125</v>
      </c>
      <c r="EA269" s="45">
        <f t="shared" si="802"/>
        <v>23502.9375</v>
      </c>
      <c r="EC269" s="3">
        <v>267</v>
      </c>
      <c r="ED269" s="3" t="str">
        <f t="shared" si="803"/>
        <v xml:space="preserve"> AD SOYAD 267</v>
      </c>
      <c r="EE269" s="4">
        <f t="shared" si="862"/>
        <v>20002.5</v>
      </c>
      <c r="EF269" s="4">
        <f>PARAMETRELER!$D$4</f>
        <v>150018.75</v>
      </c>
      <c r="EG269" s="4">
        <f t="shared" si="863"/>
        <v>2800.3500000000004</v>
      </c>
      <c r="EH269" s="4">
        <f t="shared" si="864"/>
        <v>200.02500000000001</v>
      </c>
      <c r="EI269" s="4">
        <f t="shared" si="865"/>
        <v>17002.125</v>
      </c>
      <c r="EJ269" s="4" cm="1">
        <f t="array" ref="EJ269">SUMPRODUCT(--(SUM(G269,AC269,AY269,BU269,CQ269,DM269,EI269)&gt;PARAMETRELER!$D$21:$D$24), (SUM(G269,AC269,AY269,BU269,CQ269,DM269,EI269)-PARAMETRELER!$D$21:$D$24), {0.15;0.05;0.07;0.08})-SUM($H$2,H269,AD269,AZ269,BV269,CR269,DN269)</f>
        <v>3001.0625000000036</v>
      </c>
      <c r="EK269" s="4">
        <f>PARAMETRELER!$D$14</f>
        <v>3001.0625000000036</v>
      </c>
      <c r="EL269" s="4">
        <f t="shared" si="866"/>
        <v>119014.875</v>
      </c>
      <c r="EM269" s="4">
        <f t="shared" si="867"/>
        <v>102012.75</v>
      </c>
      <c r="EN269" s="4">
        <f t="shared" si="868"/>
        <v>20002.5</v>
      </c>
      <c r="EO269" s="4">
        <f>PARAMETRELER!$D$6</f>
        <v>20002.5</v>
      </c>
      <c r="EP269" s="4">
        <f t="shared" si="869"/>
        <v>0</v>
      </c>
      <c r="EQ269" s="4">
        <f>IF(EE269&lt;=PARAMETRELER!$D$6,0,EP269*0.00759)</f>
        <v>0</v>
      </c>
      <c r="ER269" s="20">
        <f t="shared" si="804"/>
        <v>17002.125</v>
      </c>
      <c r="ES269" s="21">
        <f t="shared" si="805"/>
        <v>4100.5124999999998</v>
      </c>
      <c r="ET269" s="21">
        <f t="shared" si="806"/>
        <v>400.05</v>
      </c>
      <c r="EU269" s="22">
        <f t="shared" si="807"/>
        <v>24503.0625</v>
      </c>
      <c r="EV269" s="44">
        <f t="shared" si="808"/>
        <v>1000.125</v>
      </c>
      <c r="EW269" s="45">
        <f t="shared" si="809"/>
        <v>23502.9375</v>
      </c>
      <c r="EY269" s="3">
        <v>267</v>
      </c>
      <c r="EZ269" s="3" t="str">
        <f t="shared" si="810"/>
        <v xml:space="preserve"> AD SOYAD 267</v>
      </c>
      <c r="FA269" s="4">
        <f t="shared" si="870"/>
        <v>20002.5</v>
      </c>
      <c r="FB269" s="4">
        <f>PARAMETRELER!$D$4</f>
        <v>150018.75</v>
      </c>
      <c r="FC269" s="4">
        <f t="shared" si="871"/>
        <v>2800.3500000000004</v>
      </c>
      <c r="FD269" s="4">
        <f t="shared" si="872"/>
        <v>200.02500000000001</v>
      </c>
      <c r="FE269" s="4">
        <f t="shared" si="873"/>
        <v>17002.125</v>
      </c>
      <c r="FF269" s="4" cm="1">
        <f t="array" ref="FF269">SUMPRODUCT(--(SUM(G269,AC269,AY269,BU269,CQ269,DM269,EI269,FE269)&gt;PARAMETRELER!$D$21:$D$24), (SUM(G269,AC269,AY269,BU269,CQ269,DM269,EI269,FE269)-PARAMETRELER!$D$21:$D$24), {0.15;0.05;0.07;0.08})-SUM($H$2,H269,AD269,AZ269,BV269,CR269,DN269,EJ269)</f>
        <v>3400.4249999999956</v>
      </c>
      <c r="FG269" s="4">
        <f>PARAMETRELER!$D$15</f>
        <v>3400.4249999999956</v>
      </c>
      <c r="FH269" s="4">
        <f t="shared" si="874"/>
        <v>136017</v>
      </c>
      <c r="FI269" s="4">
        <f t="shared" si="875"/>
        <v>119014.875</v>
      </c>
      <c r="FJ269" s="4">
        <f t="shared" si="876"/>
        <v>20002.5</v>
      </c>
      <c r="FK269" s="4">
        <f>PARAMETRELER!$D$6</f>
        <v>20002.5</v>
      </c>
      <c r="FL269" s="4">
        <f t="shared" si="877"/>
        <v>0</v>
      </c>
      <c r="FM269" s="4">
        <f>IF(FA269&lt;=PARAMETRELER!$D$6,0,FL269*0.00759)</f>
        <v>0</v>
      </c>
      <c r="FN269" s="20">
        <f t="shared" si="811"/>
        <v>17002.125</v>
      </c>
      <c r="FO269" s="21">
        <f t="shared" si="812"/>
        <v>4100.5124999999998</v>
      </c>
      <c r="FP269" s="21">
        <f t="shared" si="813"/>
        <v>400.05</v>
      </c>
      <c r="FQ269" s="22">
        <f t="shared" si="814"/>
        <v>24503.0625</v>
      </c>
      <c r="FR269" s="44">
        <f t="shared" si="815"/>
        <v>1000.125</v>
      </c>
      <c r="FS269" s="45">
        <f t="shared" si="816"/>
        <v>23502.9375</v>
      </c>
      <c r="FU269" s="3">
        <v>267</v>
      </c>
      <c r="FV269" s="3" t="str">
        <f t="shared" si="817"/>
        <v xml:space="preserve"> AD SOYAD 267</v>
      </c>
      <c r="FW269" s="4">
        <f t="shared" si="878"/>
        <v>20002.5</v>
      </c>
      <c r="FX269" s="4">
        <f>PARAMETRELER!$D$4</f>
        <v>150018.75</v>
      </c>
      <c r="FY269" s="4">
        <f t="shared" si="879"/>
        <v>2800.3500000000004</v>
      </c>
      <c r="FZ269" s="4">
        <f t="shared" si="880"/>
        <v>200.02500000000001</v>
      </c>
      <c r="GA269" s="4">
        <f t="shared" si="881"/>
        <v>17002.125</v>
      </c>
      <c r="GB269" s="4" cm="1">
        <f t="array" ref="GB269">SUMPRODUCT(--(SUM(G269,AC269,AY269,BU269,CQ269,DM269,EI269,FE269,GA269)&gt;PARAMETRELER!$D$21:$D$24), (SUM(G269,AC269,AY269,BU269,CQ269,DM269,EI269,FE269,GA269)-PARAMETRELER!$D$21:$D$24), {0.15;0.05;0.07;0.08})-SUM($H$2,H269,AD269,AZ269,BV269,CR269,DN269,EJ269,FF269)</f>
        <v>3400.4249999999993</v>
      </c>
      <c r="GC269" s="4">
        <f>PARAMETRELER!$D$16</f>
        <v>3400.4249999999993</v>
      </c>
      <c r="GD269" s="4">
        <f t="shared" si="882"/>
        <v>153019.125</v>
      </c>
      <c r="GE269" s="4">
        <f t="shared" si="883"/>
        <v>136017</v>
      </c>
      <c r="GF269" s="4">
        <f t="shared" si="884"/>
        <v>20002.5</v>
      </c>
      <c r="GG269" s="4">
        <f>PARAMETRELER!$D$6</f>
        <v>20002.5</v>
      </c>
      <c r="GH269" s="4">
        <f t="shared" si="885"/>
        <v>0</v>
      </c>
      <c r="GI269" s="4">
        <f>IF(FW269&lt;=PARAMETRELER!$D$6,0,GH269*0.00759)</f>
        <v>0</v>
      </c>
      <c r="GJ269" s="20">
        <f t="shared" si="818"/>
        <v>17002.125</v>
      </c>
      <c r="GK269" s="21">
        <f t="shared" si="819"/>
        <v>4100.5124999999998</v>
      </c>
      <c r="GL269" s="21">
        <f t="shared" si="820"/>
        <v>400.05</v>
      </c>
      <c r="GM269" s="22">
        <f t="shared" si="821"/>
        <v>24503.0625</v>
      </c>
      <c r="GN269" s="44">
        <f t="shared" si="822"/>
        <v>1000.125</v>
      </c>
      <c r="GO269" s="45">
        <f t="shared" si="823"/>
        <v>23502.9375</v>
      </c>
      <c r="GQ269" s="3">
        <v>267</v>
      </c>
      <c r="GR269" s="3" t="str">
        <f t="shared" si="824"/>
        <v xml:space="preserve"> AD SOYAD 267</v>
      </c>
      <c r="GS269" s="4">
        <f t="shared" si="886"/>
        <v>20002.5</v>
      </c>
      <c r="GT269" s="4">
        <f>PARAMETRELER!$D$4</f>
        <v>150018.75</v>
      </c>
      <c r="GU269" s="4">
        <f t="shared" si="887"/>
        <v>2800.3500000000004</v>
      </c>
      <c r="GV269" s="4">
        <f t="shared" si="888"/>
        <v>200.02500000000001</v>
      </c>
      <c r="GW269" s="4">
        <f t="shared" si="889"/>
        <v>17002.125</v>
      </c>
      <c r="GX269" s="4" cm="1">
        <f t="array" ref="GX269">SUMPRODUCT(--(SUM(G269,AC269,AY269,BU269,CQ269,DM269,EI269,FE269,GA269,GW269)&gt;PARAMETRELER!$D$21:$D$24), (SUM(G269,AC269,AY269,BU269,CQ269,DM269,EI269,FE269,GA269,GW269)-PARAMETRELER!$D$21:$D$24), {0.15;0.05;0.07;0.08})-SUM($H$2,H269,AD269,AZ269,BV269,CR269,DN269,EJ269,FF269,GB269)</f>
        <v>3400.4250000000029</v>
      </c>
      <c r="GY269" s="4">
        <f>PARAMETRELER!$D$17</f>
        <v>3400.4250000000029</v>
      </c>
      <c r="GZ269" s="4">
        <f t="shared" si="890"/>
        <v>170021.25</v>
      </c>
      <c r="HA269" s="4">
        <f t="shared" si="891"/>
        <v>153019.125</v>
      </c>
      <c r="HB269" s="4">
        <f t="shared" si="892"/>
        <v>20002.5</v>
      </c>
      <c r="HC269" s="4">
        <f>PARAMETRELER!$D$6</f>
        <v>20002.5</v>
      </c>
      <c r="HD269" s="4">
        <f t="shared" si="893"/>
        <v>0</v>
      </c>
      <c r="HE269" s="4">
        <f>IF(GS269&lt;=PARAMETRELER!$D$6,0,HD269*0.00759)</f>
        <v>0</v>
      </c>
      <c r="HF269" s="20">
        <f t="shared" si="825"/>
        <v>17002.125</v>
      </c>
      <c r="HG269" s="21">
        <f t="shared" si="826"/>
        <v>4100.5124999999998</v>
      </c>
      <c r="HH269" s="21">
        <f t="shared" si="827"/>
        <v>400.05</v>
      </c>
      <c r="HI269" s="22">
        <f t="shared" si="828"/>
        <v>24503.0625</v>
      </c>
      <c r="HJ269" s="44">
        <f t="shared" si="829"/>
        <v>1000.125</v>
      </c>
      <c r="HK269" s="45">
        <f t="shared" si="830"/>
        <v>23502.9375</v>
      </c>
      <c r="HM269" s="3">
        <v>267</v>
      </c>
      <c r="HN269" s="3" t="str">
        <f t="shared" si="831"/>
        <v xml:space="preserve"> AD SOYAD 267</v>
      </c>
      <c r="HO269" s="4">
        <f t="shared" si="894"/>
        <v>20002.5</v>
      </c>
      <c r="HP269" s="4">
        <f>PARAMETRELER!$D$4</f>
        <v>150018.75</v>
      </c>
      <c r="HQ269" s="4">
        <f t="shared" si="895"/>
        <v>2800.3500000000004</v>
      </c>
      <c r="HR269" s="4">
        <f t="shared" si="896"/>
        <v>200.02500000000001</v>
      </c>
      <c r="HS269" s="4">
        <f t="shared" si="897"/>
        <v>17002.125</v>
      </c>
      <c r="HT269" s="4" cm="1">
        <f t="array" ref="HT269">SUMPRODUCT(--(SUM(G269,AC269,AY269,BU269,CQ269,DM269,EI269,FE269,GA269,GW269,HS269)&gt;PARAMETRELER!$D$21:$D$24), (SUM(G269,AC269,AY269,BU269,CQ269,DM269,EI269,FE269,GA269,GW269,HS269)-PARAMETRELER!$D$21:$D$24), {0.15;0.05;0.07;0.08})-SUM($H$2,H269,AD269,AZ269,BV269,CR269,DN269,EJ269,FF269,GB269,GX269)</f>
        <v>3400.4249999999993</v>
      </c>
      <c r="HU269" s="4">
        <f>PARAMETRELER!$D$18</f>
        <v>3400.4249999999993</v>
      </c>
      <c r="HV269" s="4">
        <f t="shared" si="898"/>
        <v>187023.375</v>
      </c>
      <c r="HW269" s="4">
        <f t="shared" si="899"/>
        <v>170021.25</v>
      </c>
      <c r="HX269" s="4">
        <f t="shared" si="900"/>
        <v>20002.5</v>
      </c>
      <c r="HY269" s="4">
        <f>PARAMETRELER!$D$6</f>
        <v>20002.5</v>
      </c>
      <c r="HZ269" s="4">
        <f t="shared" si="901"/>
        <v>0</v>
      </c>
      <c r="IA269" s="4">
        <f>IF(HO269&lt;=PARAMETRELER!$D$6,0,HZ269*0.00759)</f>
        <v>0</v>
      </c>
      <c r="IB269" s="20">
        <f t="shared" si="832"/>
        <v>17002.125</v>
      </c>
      <c r="IC269" s="21">
        <f t="shared" si="833"/>
        <v>4100.5124999999998</v>
      </c>
      <c r="ID269" s="21">
        <f t="shared" si="834"/>
        <v>400.05</v>
      </c>
      <c r="IE269" s="22">
        <f t="shared" si="835"/>
        <v>24503.0625</v>
      </c>
      <c r="IF269" s="44">
        <f t="shared" si="836"/>
        <v>1000.125</v>
      </c>
      <c r="IG269" s="45">
        <f t="shared" si="837"/>
        <v>23502.9375</v>
      </c>
      <c r="II269" s="3">
        <v>267</v>
      </c>
      <c r="IJ269" s="3" t="str">
        <f t="shared" si="838"/>
        <v xml:space="preserve"> AD SOYAD 267</v>
      </c>
      <c r="IK269" s="4">
        <f t="shared" si="902"/>
        <v>20002.5</v>
      </c>
      <c r="IL269" s="4">
        <f>PARAMETRELER!$D$4</f>
        <v>150018.75</v>
      </c>
      <c r="IM269" s="4">
        <f t="shared" si="903"/>
        <v>2800.3500000000004</v>
      </c>
      <c r="IN269" s="4">
        <f t="shared" si="904"/>
        <v>200.02500000000001</v>
      </c>
      <c r="IO269" s="4">
        <f t="shared" si="905"/>
        <v>17002.125</v>
      </c>
      <c r="IP269" s="4" cm="1">
        <f t="array" ref="IP269">SUMPRODUCT(--(SUM(G269,AC269,AY269,BU269,CQ269,DM269,EI269,FE269,GA269,GW269,HS269,IO269)&gt;PARAMETRELER!$D$21:$D$24), (SUM(G269,AC269,AY269,BU269,CQ269,DM269,EI269,FE269,GA269,GW269,HS269,IO269)-PARAMETRELER!$D$21:$D$24), {0.15;0.05;0.07;0.08})-SUM($H$2,H269,AD269,AZ269,BV269,CR269,DN269,EJ269,FF269,GB269,GX269,HT269)</f>
        <v>3400.4249999999993</v>
      </c>
      <c r="IQ269" s="4">
        <f>PARAMETRELER!$D$19</f>
        <v>3400.4249999999993</v>
      </c>
      <c r="IR269" s="4">
        <f t="shared" si="906"/>
        <v>204025.5</v>
      </c>
      <c r="IS269" s="4">
        <f t="shared" si="907"/>
        <v>187023.375</v>
      </c>
      <c r="IT269" s="4">
        <f t="shared" si="908"/>
        <v>20002.5</v>
      </c>
      <c r="IU269" s="4">
        <f>PARAMETRELER!$D$6</f>
        <v>20002.5</v>
      </c>
      <c r="IV269" s="4">
        <f t="shared" si="909"/>
        <v>0</v>
      </c>
      <c r="IW269" s="4">
        <f>IF(IK269&lt;=PARAMETRELER!$D$6,0,IV269*0.00759)</f>
        <v>0</v>
      </c>
      <c r="IX269" s="20">
        <f t="shared" si="839"/>
        <v>17002.125</v>
      </c>
      <c r="IY269" s="21">
        <f t="shared" si="840"/>
        <v>4100.5124999999998</v>
      </c>
      <c r="IZ269" s="21">
        <f t="shared" si="841"/>
        <v>400.05</v>
      </c>
      <c r="JA269" s="22">
        <f t="shared" si="842"/>
        <v>24503.0625</v>
      </c>
      <c r="JB269" s="44">
        <f t="shared" si="843"/>
        <v>1000.125</v>
      </c>
      <c r="JC269" s="45">
        <f t="shared" si="844"/>
        <v>23502.9375</v>
      </c>
    </row>
    <row r="270" spans="1:263" ht="15.6" x14ac:dyDescent="0.3">
      <c r="A270" s="2">
        <v>268</v>
      </c>
      <c r="B270" s="2" t="str">
        <f>'YILLIK MALİYET RAPORU'!B270</f>
        <v xml:space="preserve"> AD SOYAD 268</v>
      </c>
      <c r="C270" s="7">
        <f>'YILLIK MALİYET RAPORU'!C270</f>
        <v>20002.5</v>
      </c>
      <c r="D270" s="11">
        <f>PARAMETRELER!$D$4</f>
        <v>150018.75</v>
      </c>
      <c r="E270" s="7">
        <f t="shared" si="845"/>
        <v>2800.3500000000004</v>
      </c>
      <c r="F270" s="7">
        <f t="shared" si="846"/>
        <v>200.02500000000001</v>
      </c>
      <c r="G270" s="7">
        <f t="shared" si="847"/>
        <v>17002.125</v>
      </c>
      <c r="H270" s="7" cm="1">
        <f t="array" ref="H270">SUMPRODUCT(--(SUM(G270:G270)&gt;PARAMETRELER!$D$21:$D$24), (SUM(G270:G270)-PARAMETRELER!$D$21:$D$24), {0.15;0.05;0.07;0.08})-SUM($H$2:$H$2)</f>
        <v>2550.3187499999999</v>
      </c>
      <c r="I270" s="7">
        <f>PARAMETRELER!$D$8</f>
        <v>2550.3187499999999</v>
      </c>
      <c r="J270" s="7">
        <f t="shared" si="733"/>
        <v>17002.125</v>
      </c>
      <c r="K270" s="7">
        <v>0</v>
      </c>
      <c r="L270" s="7">
        <f t="shared" si="848"/>
        <v>20002.5</v>
      </c>
      <c r="M270" s="5">
        <f>PARAMETRELER!$D$6</f>
        <v>20002.5</v>
      </c>
      <c r="N270" s="7">
        <f t="shared" si="856"/>
        <v>0</v>
      </c>
      <c r="O270" s="7">
        <f>IF(C270&lt;=PARAMETRELER!$D$6,0,N270*0.00759)</f>
        <v>0</v>
      </c>
      <c r="P270" s="20">
        <f t="shared" si="849"/>
        <v>17002.125</v>
      </c>
      <c r="Q270" s="21">
        <f t="shared" si="850"/>
        <v>4100.5124999999998</v>
      </c>
      <c r="R270" s="21">
        <f t="shared" si="851"/>
        <v>400.05</v>
      </c>
      <c r="S270" s="20">
        <f t="shared" si="852"/>
        <v>24503.0625</v>
      </c>
      <c r="T270" s="44">
        <f t="shared" si="853"/>
        <v>1000.125</v>
      </c>
      <c r="U270" s="45">
        <f t="shared" si="734"/>
        <v>23502.9375</v>
      </c>
      <c r="W270" s="2">
        <v>268</v>
      </c>
      <c r="X270" s="2" t="str">
        <f t="shared" si="854"/>
        <v xml:space="preserve"> AD SOYAD 268</v>
      </c>
      <c r="Y270" s="7">
        <f t="shared" si="855"/>
        <v>20002.5</v>
      </c>
      <c r="Z270" s="11">
        <f>PARAMETRELER!$D$4</f>
        <v>150018.75</v>
      </c>
      <c r="AA270" s="7">
        <f t="shared" si="735"/>
        <v>2800.3500000000004</v>
      </c>
      <c r="AB270" s="7">
        <f t="shared" si="736"/>
        <v>200.02500000000001</v>
      </c>
      <c r="AC270" s="7">
        <f t="shared" si="737"/>
        <v>17002.125</v>
      </c>
      <c r="AD270" s="7" cm="1">
        <f t="array" ref="AD270">SUMPRODUCT(--(SUM(G270,AC270)&gt;PARAMETRELER!$D$21:$D$24), (SUM(G270,AC270)-PARAMETRELER!$D$21:$D$24), {0.15;0.05;0.07;0.08})-SUM($H$2,H270)</f>
        <v>2550.3187499999999</v>
      </c>
      <c r="AE270" s="7">
        <f>PARAMETRELER!$D$9</f>
        <v>2550.3187499999999</v>
      </c>
      <c r="AF270" s="7">
        <f t="shared" si="738"/>
        <v>34004.25</v>
      </c>
      <c r="AG270" s="7">
        <f t="shared" si="739"/>
        <v>17002.125</v>
      </c>
      <c r="AH270" s="7">
        <f t="shared" si="740"/>
        <v>20002.5</v>
      </c>
      <c r="AI270" s="5">
        <f>PARAMETRELER!$D$6</f>
        <v>20002.5</v>
      </c>
      <c r="AJ270" s="7">
        <f t="shared" si="857"/>
        <v>0</v>
      </c>
      <c r="AK270" s="7">
        <f>IF(Y270&lt;=PARAMETRELER!$D$6,0,AJ270*0.00759)</f>
        <v>0</v>
      </c>
      <c r="AL270" s="20">
        <f t="shared" si="741"/>
        <v>17002.125</v>
      </c>
      <c r="AM270" s="21">
        <f t="shared" si="742"/>
        <v>4100.5124999999998</v>
      </c>
      <c r="AN270" s="21">
        <f t="shared" si="743"/>
        <v>400.05</v>
      </c>
      <c r="AO270" s="20">
        <f t="shared" si="744"/>
        <v>24503.0625</v>
      </c>
      <c r="AP270" s="44">
        <f t="shared" si="745"/>
        <v>1000.125</v>
      </c>
      <c r="AQ270" s="45">
        <f t="shared" si="746"/>
        <v>23502.9375</v>
      </c>
      <c r="AS270" s="2">
        <v>268</v>
      </c>
      <c r="AT270" s="2" t="str">
        <f t="shared" si="747"/>
        <v xml:space="preserve"> AD SOYAD 268</v>
      </c>
      <c r="AU270" s="7">
        <f t="shared" si="748"/>
        <v>20002.5</v>
      </c>
      <c r="AV270" s="11">
        <f>PARAMETRELER!$D$4</f>
        <v>150018.75</v>
      </c>
      <c r="AW270" s="7">
        <f t="shared" si="749"/>
        <v>2800.3500000000004</v>
      </c>
      <c r="AX270" s="7">
        <f t="shared" si="750"/>
        <v>200.02500000000001</v>
      </c>
      <c r="AY270" s="7">
        <f t="shared" si="751"/>
        <v>17002.125</v>
      </c>
      <c r="AZ270" s="7" cm="1">
        <f t="array" ref="AZ270">SUMPRODUCT(--(SUM(G270,AC270,AY270)&gt;PARAMETRELER!$D$21:$D$24), (SUM(G270,AC270,AY270)-PARAMETRELER!$D$21:$D$24), {0.15;0.05;0.07;0.08})-SUM($H$2,H270,AD270)</f>
        <v>2550.3187499999995</v>
      </c>
      <c r="BA270" s="7">
        <f>PARAMETRELER!$D$10</f>
        <v>2550.3187499999995</v>
      </c>
      <c r="BB270" s="7">
        <f t="shared" si="752"/>
        <v>51006.375</v>
      </c>
      <c r="BC270" s="7">
        <f t="shared" si="753"/>
        <v>34004.25</v>
      </c>
      <c r="BD270" s="7">
        <f t="shared" si="754"/>
        <v>20002.5</v>
      </c>
      <c r="BE270" s="5">
        <f>PARAMETRELER!$D$6</f>
        <v>20002.5</v>
      </c>
      <c r="BF270" s="7">
        <f t="shared" si="858"/>
        <v>0</v>
      </c>
      <c r="BG270" s="7">
        <f>IF(AU270&lt;=PARAMETRELER!$D$6,0,BF270*0.00759)</f>
        <v>0</v>
      </c>
      <c r="BH270" s="20">
        <f t="shared" si="755"/>
        <v>17002.125</v>
      </c>
      <c r="BI270" s="21">
        <f t="shared" si="756"/>
        <v>4100.5124999999998</v>
      </c>
      <c r="BJ270" s="21">
        <f t="shared" si="757"/>
        <v>400.05</v>
      </c>
      <c r="BK270" s="20">
        <f t="shared" si="758"/>
        <v>24503.0625</v>
      </c>
      <c r="BL270" s="44">
        <f t="shared" si="759"/>
        <v>1000.125</v>
      </c>
      <c r="BM270" s="45">
        <f t="shared" si="760"/>
        <v>23502.9375</v>
      </c>
      <c r="BO270" s="2">
        <v>268</v>
      </c>
      <c r="BP270" s="2" t="str">
        <f t="shared" si="761"/>
        <v xml:space="preserve"> AD SOYAD 268</v>
      </c>
      <c r="BQ270" s="7">
        <f t="shared" si="762"/>
        <v>20002.5</v>
      </c>
      <c r="BR270" s="11">
        <f>PARAMETRELER!$D$4</f>
        <v>150018.75</v>
      </c>
      <c r="BS270" s="7">
        <f t="shared" si="763"/>
        <v>2800.3500000000004</v>
      </c>
      <c r="BT270" s="7">
        <f t="shared" si="764"/>
        <v>200.02500000000001</v>
      </c>
      <c r="BU270" s="7">
        <f t="shared" si="765"/>
        <v>17002.125</v>
      </c>
      <c r="BV270" s="7" cm="1">
        <f t="array" ref="BV270">SUMPRODUCT(--(SUM(G270,AC270,AY270,BU270)&gt;PARAMETRELER!$D$21:$D$24), (SUM(G270,AC270,AY270,BU270)-PARAMETRELER!$D$21:$D$24), {0.15;0.05;0.07;0.08})-SUM($H$2,H270,AD270,AZ270)</f>
        <v>2550.3187500000004</v>
      </c>
      <c r="BW270" s="7">
        <f>PARAMETRELER!$D$11</f>
        <v>2550.3187500000004</v>
      </c>
      <c r="BX270" s="7">
        <f t="shared" si="766"/>
        <v>68008.5</v>
      </c>
      <c r="BY270" s="7">
        <f t="shared" si="767"/>
        <v>51006.375</v>
      </c>
      <c r="BZ270" s="7">
        <f t="shared" si="768"/>
        <v>20002.5</v>
      </c>
      <c r="CA270" s="5">
        <f>PARAMETRELER!$D$6</f>
        <v>20002.5</v>
      </c>
      <c r="CB270" s="7">
        <f t="shared" si="859"/>
        <v>0</v>
      </c>
      <c r="CC270" s="7">
        <f>IF(BQ270&lt;=PARAMETRELER!$D$6,0,CB270*0.00759)</f>
        <v>0</v>
      </c>
      <c r="CD270" s="20">
        <f t="shared" si="769"/>
        <v>17002.125</v>
      </c>
      <c r="CE270" s="21">
        <f t="shared" si="770"/>
        <v>4100.5124999999998</v>
      </c>
      <c r="CF270" s="21">
        <f t="shared" si="771"/>
        <v>400.05</v>
      </c>
      <c r="CG270" s="20">
        <f t="shared" si="772"/>
        <v>24503.0625</v>
      </c>
      <c r="CH270" s="44">
        <f t="shared" si="773"/>
        <v>1000.125</v>
      </c>
      <c r="CI270" s="45">
        <f t="shared" si="774"/>
        <v>23502.9375</v>
      </c>
      <c r="CK270" s="2">
        <v>268</v>
      </c>
      <c r="CL270" s="2" t="str">
        <f t="shared" si="775"/>
        <v xml:space="preserve"> AD SOYAD 268</v>
      </c>
      <c r="CM270" s="7">
        <f t="shared" si="776"/>
        <v>20002.5</v>
      </c>
      <c r="CN270" s="11">
        <f>PARAMETRELER!$D$4</f>
        <v>150018.75</v>
      </c>
      <c r="CO270" s="7">
        <f t="shared" si="777"/>
        <v>2800.3500000000004</v>
      </c>
      <c r="CP270" s="7">
        <f t="shared" si="778"/>
        <v>200.02500000000001</v>
      </c>
      <c r="CQ270" s="7">
        <f t="shared" si="779"/>
        <v>17002.125</v>
      </c>
      <c r="CR270" s="7" cm="1">
        <f t="array" ref="CR270">SUMPRODUCT(--(SUM(G270,AC270,AY270,BU270,CQ270)&gt;PARAMETRELER!$D$21:$D$24), (SUM(G270,AC270,AY270,BU270,CQ270)-PARAMETRELER!$D$21:$D$24), {0.15;0.05;0.07;0.08})-SUM($H$2,H270,AD270,AZ270,BV270)</f>
        <v>2550.3187500000004</v>
      </c>
      <c r="CS270" s="7">
        <f>PARAMETRELER!$D$12</f>
        <v>2550.3187500000004</v>
      </c>
      <c r="CT270" s="7">
        <f t="shared" si="780"/>
        <v>85010.625</v>
      </c>
      <c r="CU270" s="7">
        <f t="shared" si="781"/>
        <v>68008.5</v>
      </c>
      <c r="CV270" s="7">
        <f t="shared" si="782"/>
        <v>20002.5</v>
      </c>
      <c r="CW270" s="5">
        <f>PARAMETRELER!$D$6</f>
        <v>20002.5</v>
      </c>
      <c r="CX270" s="7">
        <f t="shared" si="860"/>
        <v>0</v>
      </c>
      <c r="CY270" s="7">
        <f>IF(CM270&lt;=PARAMETRELER!$D$6,0,CX270*0.00759)</f>
        <v>0</v>
      </c>
      <c r="CZ270" s="20">
        <f t="shared" si="783"/>
        <v>17002.125</v>
      </c>
      <c r="DA270" s="21">
        <f t="shared" si="784"/>
        <v>4100.5124999999998</v>
      </c>
      <c r="DB270" s="21">
        <f t="shared" si="785"/>
        <v>400.05</v>
      </c>
      <c r="DC270" s="20">
        <f t="shared" si="786"/>
        <v>24503.0625</v>
      </c>
      <c r="DD270" s="44">
        <f t="shared" si="787"/>
        <v>1000.125</v>
      </c>
      <c r="DE270" s="45">
        <f t="shared" si="788"/>
        <v>23502.9375</v>
      </c>
      <c r="DG270" s="2">
        <v>268</v>
      </c>
      <c r="DH270" s="2" t="str">
        <f t="shared" si="789"/>
        <v xml:space="preserve"> AD SOYAD 268</v>
      </c>
      <c r="DI270" s="7">
        <f t="shared" si="790"/>
        <v>20002.5</v>
      </c>
      <c r="DJ270" s="11">
        <f>PARAMETRELER!$D$4</f>
        <v>150018.75</v>
      </c>
      <c r="DK270" s="7">
        <f t="shared" si="791"/>
        <v>2800.3500000000004</v>
      </c>
      <c r="DL270" s="7">
        <f t="shared" si="792"/>
        <v>200.02500000000001</v>
      </c>
      <c r="DM270" s="7">
        <f t="shared" si="793"/>
        <v>17002.125</v>
      </c>
      <c r="DN270" s="7" cm="1">
        <f t="array" ref="DN270">SUMPRODUCT(--(SUM(G270,AC270,AY270,BU270,CQ270,DM270)&gt;PARAMETRELER!$D$21:$D$24), (SUM(G270,AC270,AY270,BU270,CQ270,DM270)-PARAMETRELER!$D$21:$D$24), {0.15;0.05;0.07;0.08})-SUM($H$2,H270,AD270,AZ270,BV270,CR270)</f>
        <v>2550.3187499999985</v>
      </c>
      <c r="DO270" s="7">
        <f>PARAMETRELER!$D$13</f>
        <v>2550.3187499999985</v>
      </c>
      <c r="DP270" s="7">
        <f t="shared" si="794"/>
        <v>102012.75</v>
      </c>
      <c r="DQ270" s="7">
        <f t="shared" si="795"/>
        <v>85010.625</v>
      </c>
      <c r="DR270" s="7">
        <f t="shared" si="796"/>
        <v>20002.5</v>
      </c>
      <c r="DS270" s="5">
        <f>PARAMETRELER!$D$6</f>
        <v>20002.5</v>
      </c>
      <c r="DT270" s="7">
        <f t="shared" si="861"/>
        <v>0</v>
      </c>
      <c r="DU270" s="7">
        <f>IF(DI270&lt;=PARAMETRELER!$D$6,0,DT270*0.00759)</f>
        <v>0</v>
      </c>
      <c r="DV270" s="20">
        <f t="shared" si="797"/>
        <v>17002.125</v>
      </c>
      <c r="DW270" s="21">
        <f t="shared" si="798"/>
        <v>4100.5124999999998</v>
      </c>
      <c r="DX270" s="21">
        <f t="shared" si="799"/>
        <v>400.05</v>
      </c>
      <c r="DY270" s="20">
        <f t="shared" si="800"/>
        <v>24503.0625</v>
      </c>
      <c r="DZ270" s="44">
        <f t="shared" si="801"/>
        <v>1000.125</v>
      </c>
      <c r="EA270" s="45">
        <f t="shared" si="802"/>
        <v>23502.9375</v>
      </c>
      <c r="EC270" s="2">
        <v>268</v>
      </c>
      <c r="ED270" s="2" t="str">
        <f t="shared" si="803"/>
        <v xml:space="preserve"> AD SOYAD 268</v>
      </c>
      <c r="EE270" s="7">
        <f t="shared" si="862"/>
        <v>20002.5</v>
      </c>
      <c r="EF270" s="11">
        <f>PARAMETRELER!$D$4</f>
        <v>150018.75</v>
      </c>
      <c r="EG270" s="7">
        <f t="shared" si="863"/>
        <v>2800.3500000000004</v>
      </c>
      <c r="EH270" s="7">
        <f t="shared" si="864"/>
        <v>200.02500000000001</v>
      </c>
      <c r="EI270" s="7">
        <f t="shared" si="865"/>
        <v>17002.125</v>
      </c>
      <c r="EJ270" s="7" cm="1">
        <f t="array" ref="EJ270">SUMPRODUCT(--(SUM(G270,AC270,AY270,BU270,CQ270,DM270,EI270)&gt;PARAMETRELER!$D$21:$D$24), (SUM(G270,AC270,AY270,BU270,CQ270,DM270,EI270)-PARAMETRELER!$D$21:$D$24), {0.15;0.05;0.07;0.08})-SUM($H$2,H270,AD270,AZ270,BV270,CR270,DN270)</f>
        <v>3001.0625000000036</v>
      </c>
      <c r="EK270" s="7">
        <f>PARAMETRELER!$D$14</f>
        <v>3001.0625000000036</v>
      </c>
      <c r="EL270" s="7">
        <f t="shared" si="866"/>
        <v>119014.875</v>
      </c>
      <c r="EM270" s="7">
        <f t="shared" si="867"/>
        <v>102012.75</v>
      </c>
      <c r="EN270" s="7">
        <f t="shared" si="868"/>
        <v>20002.5</v>
      </c>
      <c r="EO270" s="5">
        <f>PARAMETRELER!$D$6</f>
        <v>20002.5</v>
      </c>
      <c r="EP270" s="7">
        <f t="shared" si="869"/>
        <v>0</v>
      </c>
      <c r="EQ270" s="7">
        <f>IF(EE270&lt;=PARAMETRELER!$D$6,0,EP270*0.00759)</f>
        <v>0</v>
      </c>
      <c r="ER270" s="20">
        <f t="shared" si="804"/>
        <v>17002.125</v>
      </c>
      <c r="ES270" s="21">
        <f t="shared" si="805"/>
        <v>4100.5124999999998</v>
      </c>
      <c r="ET270" s="21">
        <f t="shared" si="806"/>
        <v>400.05</v>
      </c>
      <c r="EU270" s="20">
        <f t="shared" si="807"/>
        <v>24503.0625</v>
      </c>
      <c r="EV270" s="44">
        <f t="shared" si="808"/>
        <v>1000.125</v>
      </c>
      <c r="EW270" s="45">
        <f t="shared" si="809"/>
        <v>23502.9375</v>
      </c>
      <c r="EY270" s="2">
        <v>268</v>
      </c>
      <c r="EZ270" s="2" t="str">
        <f t="shared" si="810"/>
        <v xml:space="preserve"> AD SOYAD 268</v>
      </c>
      <c r="FA270" s="7">
        <f t="shared" si="870"/>
        <v>20002.5</v>
      </c>
      <c r="FB270" s="11">
        <f>PARAMETRELER!$D$4</f>
        <v>150018.75</v>
      </c>
      <c r="FC270" s="7">
        <f t="shared" si="871"/>
        <v>2800.3500000000004</v>
      </c>
      <c r="FD270" s="7">
        <f t="shared" si="872"/>
        <v>200.02500000000001</v>
      </c>
      <c r="FE270" s="7">
        <f t="shared" si="873"/>
        <v>17002.125</v>
      </c>
      <c r="FF270" s="7" cm="1">
        <f t="array" ref="FF270">SUMPRODUCT(--(SUM(G270,AC270,AY270,BU270,CQ270,DM270,EI270,FE270)&gt;PARAMETRELER!$D$21:$D$24), (SUM(G270,AC270,AY270,BU270,CQ270,DM270,EI270,FE270)-PARAMETRELER!$D$21:$D$24), {0.15;0.05;0.07;0.08})-SUM($H$2,H270,AD270,AZ270,BV270,CR270,DN270,EJ270)</f>
        <v>3400.4249999999956</v>
      </c>
      <c r="FG270" s="7">
        <f>PARAMETRELER!$D$15</f>
        <v>3400.4249999999956</v>
      </c>
      <c r="FH270" s="7">
        <f t="shared" si="874"/>
        <v>136017</v>
      </c>
      <c r="FI270" s="7">
        <f t="shared" si="875"/>
        <v>119014.875</v>
      </c>
      <c r="FJ270" s="7">
        <f t="shared" si="876"/>
        <v>20002.5</v>
      </c>
      <c r="FK270" s="5">
        <f>PARAMETRELER!$D$6</f>
        <v>20002.5</v>
      </c>
      <c r="FL270" s="7">
        <f t="shared" si="877"/>
        <v>0</v>
      </c>
      <c r="FM270" s="7">
        <f>IF(FA270&lt;=PARAMETRELER!$D$6,0,FL270*0.00759)</f>
        <v>0</v>
      </c>
      <c r="FN270" s="20">
        <f t="shared" si="811"/>
        <v>17002.125</v>
      </c>
      <c r="FO270" s="21">
        <f t="shared" si="812"/>
        <v>4100.5124999999998</v>
      </c>
      <c r="FP270" s="21">
        <f t="shared" si="813"/>
        <v>400.05</v>
      </c>
      <c r="FQ270" s="20">
        <f t="shared" si="814"/>
        <v>24503.0625</v>
      </c>
      <c r="FR270" s="44">
        <f t="shared" si="815"/>
        <v>1000.125</v>
      </c>
      <c r="FS270" s="45">
        <f t="shared" si="816"/>
        <v>23502.9375</v>
      </c>
      <c r="FU270" s="2">
        <v>268</v>
      </c>
      <c r="FV270" s="2" t="str">
        <f t="shared" si="817"/>
        <v xml:space="preserve"> AD SOYAD 268</v>
      </c>
      <c r="FW270" s="7">
        <f t="shared" si="878"/>
        <v>20002.5</v>
      </c>
      <c r="FX270" s="11">
        <f>PARAMETRELER!$D$4</f>
        <v>150018.75</v>
      </c>
      <c r="FY270" s="7">
        <f t="shared" si="879"/>
        <v>2800.3500000000004</v>
      </c>
      <c r="FZ270" s="7">
        <f t="shared" si="880"/>
        <v>200.02500000000001</v>
      </c>
      <c r="GA270" s="7">
        <f t="shared" si="881"/>
        <v>17002.125</v>
      </c>
      <c r="GB270" s="7" cm="1">
        <f t="array" ref="GB270">SUMPRODUCT(--(SUM(G270,AC270,AY270,BU270,CQ270,DM270,EI270,FE270,GA270)&gt;PARAMETRELER!$D$21:$D$24), (SUM(G270,AC270,AY270,BU270,CQ270,DM270,EI270,FE270,GA270)-PARAMETRELER!$D$21:$D$24), {0.15;0.05;0.07;0.08})-SUM($H$2,H270,AD270,AZ270,BV270,CR270,DN270,EJ270,FF270)</f>
        <v>3400.4249999999993</v>
      </c>
      <c r="GC270" s="7">
        <f>PARAMETRELER!$D$16</f>
        <v>3400.4249999999993</v>
      </c>
      <c r="GD270" s="7">
        <f t="shared" si="882"/>
        <v>153019.125</v>
      </c>
      <c r="GE270" s="7">
        <f t="shared" si="883"/>
        <v>136017</v>
      </c>
      <c r="GF270" s="7">
        <f t="shared" si="884"/>
        <v>20002.5</v>
      </c>
      <c r="GG270" s="5">
        <f>PARAMETRELER!$D$6</f>
        <v>20002.5</v>
      </c>
      <c r="GH270" s="7">
        <f t="shared" si="885"/>
        <v>0</v>
      </c>
      <c r="GI270" s="7">
        <f>IF(FW270&lt;=PARAMETRELER!$D$6,0,GH270*0.00759)</f>
        <v>0</v>
      </c>
      <c r="GJ270" s="20">
        <f t="shared" si="818"/>
        <v>17002.125</v>
      </c>
      <c r="GK270" s="21">
        <f t="shared" si="819"/>
        <v>4100.5124999999998</v>
      </c>
      <c r="GL270" s="21">
        <f t="shared" si="820"/>
        <v>400.05</v>
      </c>
      <c r="GM270" s="20">
        <f t="shared" si="821"/>
        <v>24503.0625</v>
      </c>
      <c r="GN270" s="44">
        <f t="shared" si="822"/>
        <v>1000.125</v>
      </c>
      <c r="GO270" s="45">
        <f t="shared" si="823"/>
        <v>23502.9375</v>
      </c>
      <c r="GQ270" s="2">
        <v>268</v>
      </c>
      <c r="GR270" s="2" t="str">
        <f t="shared" si="824"/>
        <v xml:space="preserve"> AD SOYAD 268</v>
      </c>
      <c r="GS270" s="7">
        <f t="shared" si="886"/>
        <v>20002.5</v>
      </c>
      <c r="GT270" s="11">
        <f>PARAMETRELER!$D$4</f>
        <v>150018.75</v>
      </c>
      <c r="GU270" s="7">
        <f t="shared" si="887"/>
        <v>2800.3500000000004</v>
      </c>
      <c r="GV270" s="7">
        <f t="shared" si="888"/>
        <v>200.02500000000001</v>
      </c>
      <c r="GW270" s="7">
        <f t="shared" si="889"/>
        <v>17002.125</v>
      </c>
      <c r="GX270" s="7" cm="1">
        <f t="array" ref="GX270">SUMPRODUCT(--(SUM(G270,AC270,AY270,BU270,CQ270,DM270,EI270,FE270,GA270,GW270)&gt;PARAMETRELER!$D$21:$D$24), (SUM(G270,AC270,AY270,BU270,CQ270,DM270,EI270,FE270,GA270,GW270)-PARAMETRELER!$D$21:$D$24), {0.15;0.05;0.07;0.08})-SUM($H$2,H270,AD270,AZ270,BV270,CR270,DN270,EJ270,FF270,GB270)</f>
        <v>3400.4250000000029</v>
      </c>
      <c r="GY270" s="7">
        <f>PARAMETRELER!$D$17</f>
        <v>3400.4250000000029</v>
      </c>
      <c r="GZ270" s="7">
        <f t="shared" si="890"/>
        <v>170021.25</v>
      </c>
      <c r="HA270" s="7">
        <f t="shared" si="891"/>
        <v>153019.125</v>
      </c>
      <c r="HB270" s="7">
        <f t="shared" si="892"/>
        <v>20002.5</v>
      </c>
      <c r="HC270" s="5">
        <f>PARAMETRELER!$D$6</f>
        <v>20002.5</v>
      </c>
      <c r="HD270" s="7">
        <f t="shared" si="893"/>
        <v>0</v>
      </c>
      <c r="HE270" s="7">
        <f>IF(GS270&lt;=PARAMETRELER!$D$6,0,HD270*0.00759)</f>
        <v>0</v>
      </c>
      <c r="HF270" s="20">
        <f t="shared" si="825"/>
        <v>17002.125</v>
      </c>
      <c r="HG270" s="21">
        <f t="shared" si="826"/>
        <v>4100.5124999999998</v>
      </c>
      <c r="HH270" s="21">
        <f t="shared" si="827"/>
        <v>400.05</v>
      </c>
      <c r="HI270" s="20">
        <f t="shared" si="828"/>
        <v>24503.0625</v>
      </c>
      <c r="HJ270" s="44">
        <f t="shared" si="829"/>
        <v>1000.125</v>
      </c>
      <c r="HK270" s="45">
        <f t="shared" si="830"/>
        <v>23502.9375</v>
      </c>
      <c r="HM270" s="2">
        <v>268</v>
      </c>
      <c r="HN270" s="2" t="str">
        <f t="shared" si="831"/>
        <v xml:space="preserve"> AD SOYAD 268</v>
      </c>
      <c r="HO270" s="7">
        <f t="shared" si="894"/>
        <v>20002.5</v>
      </c>
      <c r="HP270" s="11">
        <f>PARAMETRELER!$D$4</f>
        <v>150018.75</v>
      </c>
      <c r="HQ270" s="7">
        <f t="shared" si="895"/>
        <v>2800.3500000000004</v>
      </c>
      <c r="HR270" s="7">
        <f t="shared" si="896"/>
        <v>200.02500000000001</v>
      </c>
      <c r="HS270" s="7">
        <f t="shared" si="897"/>
        <v>17002.125</v>
      </c>
      <c r="HT270" s="7" cm="1">
        <f t="array" ref="HT270">SUMPRODUCT(--(SUM(G270,AC270,AY270,BU270,CQ270,DM270,EI270,FE270,GA270,GW270,HS270)&gt;PARAMETRELER!$D$21:$D$24), (SUM(G270,AC270,AY270,BU270,CQ270,DM270,EI270,FE270,GA270,GW270,HS270)-PARAMETRELER!$D$21:$D$24), {0.15;0.05;0.07;0.08})-SUM($H$2,H270,AD270,AZ270,BV270,CR270,DN270,EJ270,FF270,GB270,GX270)</f>
        <v>3400.4249999999993</v>
      </c>
      <c r="HU270" s="7">
        <f>PARAMETRELER!$D$18</f>
        <v>3400.4249999999993</v>
      </c>
      <c r="HV270" s="7">
        <f t="shared" si="898"/>
        <v>187023.375</v>
      </c>
      <c r="HW270" s="7">
        <f t="shared" si="899"/>
        <v>170021.25</v>
      </c>
      <c r="HX270" s="7">
        <f t="shared" si="900"/>
        <v>20002.5</v>
      </c>
      <c r="HY270" s="5">
        <f>PARAMETRELER!$D$6</f>
        <v>20002.5</v>
      </c>
      <c r="HZ270" s="7">
        <f t="shared" si="901"/>
        <v>0</v>
      </c>
      <c r="IA270" s="7">
        <f>IF(HO270&lt;=PARAMETRELER!$D$6,0,HZ270*0.00759)</f>
        <v>0</v>
      </c>
      <c r="IB270" s="20">
        <f t="shared" si="832"/>
        <v>17002.125</v>
      </c>
      <c r="IC270" s="21">
        <f t="shared" si="833"/>
        <v>4100.5124999999998</v>
      </c>
      <c r="ID270" s="21">
        <f t="shared" si="834"/>
        <v>400.05</v>
      </c>
      <c r="IE270" s="20">
        <f t="shared" si="835"/>
        <v>24503.0625</v>
      </c>
      <c r="IF270" s="44">
        <f t="shared" si="836"/>
        <v>1000.125</v>
      </c>
      <c r="IG270" s="45">
        <f t="shared" si="837"/>
        <v>23502.9375</v>
      </c>
      <c r="II270" s="2">
        <v>268</v>
      </c>
      <c r="IJ270" s="2" t="str">
        <f t="shared" si="838"/>
        <v xml:space="preserve"> AD SOYAD 268</v>
      </c>
      <c r="IK270" s="7">
        <f t="shared" si="902"/>
        <v>20002.5</v>
      </c>
      <c r="IL270" s="11">
        <f>PARAMETRELER!$D$4</f>
        <v>150018.75</v>
      </c>
      <c r="IM270" s="7">
        <f t="shared" si="903"/>
        <v>2800.3500000000004</v>
      </c>
      <c r="IN270" s="7">
        <f t="shared" si="904"/>
        <v>200.02500000000001</v>
      </c>
      <c r="IO270" s="7">
        <f t="shared" si="905"/>
        <v>17002.125</v>
      </c>
      <c r="IP270" s="7" cm="1">
        <f t="array" ref="IP270">SUMPRODUCT(--(SUM(G270,AC270,AY270,BU270,CQ270,DM270,EI270,FE270,GA270,GW270,HS270,IO270)&gt;PARAMETRELER!$D$21:$D$24), (SUM(G270,AC270,AY270,BU270,CQ270,DM270,EI270,FE270,GA270,GW270,HS270,IO270)-PARAMETRELER!$D$21:$D$24), {0.15;0.05;0.07;0.08})-SUM($H$2,H270,AD270,AZ270,BV270,CR270,DN270,EJ270,FF270,GB270,GX270,HT270)</f>
        <v>3400.4249999999993</v>
      </c>
      <c r="IQ270" s="7">
        <f>PARAMETRELER!$D$19</f>
        <v>3400.4249999999993</v>
      </c>
      <c r="IR270" s="7">
        <f t="shared" si="906"/>
        <v>204025.5</v>
      </c>
      <c r="IS270" s="7">
        <f t="shared" si="907"/>
        <v>187023.375</v>
      </c>
      <c r="IT270" s="7">
        <f t="shared" si="908"/>
        <v>20002.5</v>
      </c>
      <c r="IU270" s="5">
        <f>PARAMETRELER!$D$6</f>
        <v>20002.5</v>
      </c>
      <c r="IV270" s="7">
        <f t="shared" si="909"/>
        <v>0</v>
      </c>
      <c r="IW270" s="7">
        <f>IF(IK270&lt;=PARAMETRELER!$D$6,0,IV270*0.00759)</f>
        <v>0</v>
      </c>
      <c r="IX270" s="20">
        <f t="shared" si="839"/>
        <v>17002.125</v>
      </c>
      <c r="IY270" s="21">
        <f t="shared" si="840"/>
        <v>4100.5124999999998</v>
      </c>
      <c r="IZ270" s="21">
        <f t="shared" si="841"/>
        <v>400.05</v>
      </c>
      <c r="JA270" s="20">
        <f t="shared" si="842"/>
        <v>24503.0625</v>
      </c>
      <c r="JB270" s="44">
        <f t="shared" si="843"/>
        <v>1000.125</v>
      </c>
      <c r="JC270" s="45">
        <f t="shared" si="844"/>
        <v>23502.9375</v>
      </c>
    </row>
    <row r="271" spans="1:263" ht="15.6" x14ac:dyDescent="0.3">
      <c r="A271" s="3">
        <v>269</v>
      </c>
      <c r="B271" s="3" t="str">
        <f>'YILLIK MALİYET RAPORU'!B271</f>
        <v xml:space="preserve"> AD SOYAD 269</v>
      </c>
      <c r="C271" s="4">
        <f>'YILLIK MALİYET RAPORU'!C271</f>
        <v>20002.5</v>
      </c>
      <c r="D271" s="4">
        <f>PARAMETRELER!$D$4</f>
        <v>150018.75</v>
      </c>
      <c r="E271" s="4">
        <f t="shared" si="845"/>
        <v>2800.3500000000004</v>
      </c>
      <c r="F271" s="4">
        <f t="shared" si="846"/>
        <v>200.02500000000001</v>
      </c>
      <c r="G271" s="4">
        <f t="shared" si="847"/>
        <v>17002.125</v>
      </c>
      <c r="H271" s="4" cm="1">
        <f t="array" ref="H271">SUMPRODUCT(--(SUM(G271:G271)&gt;PARAMETRELER!$D$21:$D$24), (SUM(G271:G271)-PARAMETRELER!$D$21:$D$24), {0.15;0.05;0.07;0.08})-SUM($H$2:$H$2)</f>
        <v>2550.3187499999999</v>
      </c>
      <c r="I271" s="4">
        <f>PARAMETRELER!$D$8</f>
        <v>2550.3187499999999</v>
      </c>
      <c r="J271" s="4">
        <f t="shared" si="733"/>
        <v>17002.125</v>
      </c>
      <c r="K271" s="4">
        <v>0</v>
      </c>
      <c r="L271" s="4">
        <f t="shared" si="848"/>
        <v>20002.5</v>
      </c>
      <c r="M271" s="4">
        <f>PARAMETRELER!$D$6</f>
        <v>20002.5</v>
      </c>
      <c r="N271" s="4">
        <f t="shared" si="856"/>
        <v>0</v>
      </c>
      <c r="O271" s="4">
        <f>IF(C271&lt;=PARAMETRELER!$D$6,0,N271*0.00759)</f>
        <v>0</v>
      </c>
      <c r="P271" s="20">
        <f t="shared" si="849"/>
        <v>17002.125</v>
      </c>
      <c r="Q271" s="21">
        <f t="shared" si="850"/>
        <v>4100.5124999999998</v>
      </c>
      <c r="R271" s="21">
        <f t="shared" si="851"/>
        <v>400.05</v>
      </c>
      <c r="S271" s="22">
        <f t="shared" si="852"/>
        <v>24503.0625</v>
      </c>
      <c r="T271" s="44">
        <f t="shared" si="853"/>
        <v>1000.125</v>
      </c>
      <c r="U271" s="45">
        <f t="shared" si="734"/>
        <v>23502.9375</v>
      </c>
      <c r="W271" s="3">
        <v>269</v>
      </c>
      <c r="X271" s="3" t="str">
        <f t="shared" si="854"/>
        <v xml:space="preserve"> AD SOYAD 269</v>
      </c>
      <c r="Y271" s="4">
        <f t="shared" si="855"/>
        <v>20002.5</v>
      </c>
      <c r="Z271" s="4">
        <f>PARAMETRELER!$D$4</f>
        <v>150018.75</v>
      </c>
      <c r="AA271" s="4">
        <f t="shared" si="735"/>
        <v>2800.3500000000004</v>
      </c>
      <c r="AB271" s="4">
        <f t="shared" si="736"/>
        <v>200.02500000000001</v>
      </c>
      <c r="AC271" s="4">
        <f t="shared" si="737"/>
        <v>17002.125</v>
      </c>
      <c r="AD271" s="4" cm="1">
        <f t="array" ref="AD271">SUMPRODUCT(--(SUM(G271,AC271)&gt;PARAMETRELER!$D$21:$D$24), (SUM(G271,AC271)-PARAMETRELER!$D$21:$D$24), {0.15;0.05;0.07;0.08})-SUM($H$2,H271)</f>
        <v>2550.3187499999999</v>
      </c>
      <c r="AE271" s="4">
        <f>PARAMETRELER!$D$9</f>
        <v>2550.3187499999999</v>
      </c>
      <c r="AF271" s="4">
        <f t="shared" si="738"/>
        <v>34004.25</v>
      </c>
      <c r="AG271" s="4">
        <f t="shared" si="739"/>
        <v>17002.125</v>
      </c>
      <c r="AH271" s="4">
        <f t="shared" si="740"/>
        <v>20002.5</v>
      </c>
      <c r="AI271" s="4">
        <f>PARAMETRELER!$D$6</f>
        <v>20002.5</v>
      </c>
      <c r="AJ271" s="4">
        <f t="shared" si="857"/>
        <v>0</v>
      </c>
      <c r="AK271" s="4">
        <f>IF(Y271&lt;=PARAMETRELER!$D$6,0,AJ271*0.00759)</f>
        <v>0</v>
      </c>
      <c r="AL271" s="20">
        <f t="shared" si="741"/>
        <v>17002.125</v>
      </c>
      <c r="AM271" s="21">
        <f t="shared" si="742"/>
        <v>4100.5124999999998</v>
      </c>
      <c r="AN271" s="21">
        <f t="shared" si="743"/>
        <v>400.05</v>
      </c>
      <c r="AO271" s="22">
        <f t="shared" si="744"/>
        <v>24503.0625</v>
      </c>
      <c r="AP271" s="44">
        <f t="shared" si="745"/>
        <v>1000.125</v>
      </c>
      <c r="AQ271" s="45">
        <f t="shared" si="746"/>
        <v>23502.9375</v>
      </c>
      <c r="AS271" s="3">
        <v>269</v>
      </c>
      <c r="AT271" s="3" t="str">
        <f t="shared" si="747"/>
        <v xml:space="preserve"> AD SOYAD 269</v>
      </c>
      <c r="AU271" s="4">
        <f t="shared" si="748"/>
        <v>20002.5</v>
      </c>
      <c r="AV271" s="4">
        <f>PARAMETRELER!$D$4</f>
        <v>150018.75</v>
      </c>
      <c r="AW271" s="4">
        <f t="shared" si="749"/>
        <v>2800.3500000000004</v>
      </c>
      <c r="AX271" s="4">
        <f t="shared" si="750"/>
        <v>200.02500000000001</v>
      </c>
      <c r="AY271" s="4">
        <f t="shared" si="751"/>
        <v>17002.125</v>
      </c>
      <c r="AZ271" s="4" cm="1">
        <f t="array" ref="AZ271">SUMPRODUCT(--(SUM(G271,AC271,AY271)&gt;PARAMETRELER!$D$21:$D$24), (SUM(G271,AC271,AY271)-PARAMETRELER!$D$21:$D$24), {0.15;0.05;0.07;0.08})-SUM($H$2,H271,AD271)</f>
        <v>2550.3187499999995</v>
      </c>
      <c r="BA271" s="4">
        <f>PARAMETRELER!$D$10</f>
        <v>2550.3187499999995</v>
      </c>
      <c r="BB271" s="4">
        <f t="shared" si="752"/>
        <v>51006.375</v>
      </c>
      <c r="BC271" s="4">
        <f t="shared" si="753"/>
        <v>34004.25</v>
      </c>
      <c r="BD271" s="4">
        <f t="shared" si="754"/>
        <v>20002.5</v>
      </c>
      <c r="BE271" s="4">
        <f>PARAMETRELER!$D$6</f>
        <v>20002.5</v>
      </c>
      <c r="BF271" s="4">
        <f t="shared" si="858"/>
        <v>0</v>
      </c>
      <c r="BG271" s="4">
        <f>IF(AU271&lt;=PARAMETRELER!$D$6,0,BF271*0.00759)</f>
        <v>0</v>
      </c>
      <c r="BH271" s="20">
        <f t="shared" si="755"/>
        <v>17002.125</v>
      </c>
      <c r="BI271" s="21">
        <f t="shared" si="756"/>
        <v>4100.5124999999998</v>
      </c>
      <c r="BJ271" s="21">
        <f t="shared" si="757"/>
        <v>400.05</v>
      </c>
      <c r="BK271" s="22">
        <f t="shared" si="758"/>
        <v>24503.0625</v>
      </c>
      <c r="BL271" s="44">
        <f t="shared" si="759"/>
        <v>1000.125</v>
      </c>
      <c r="BM271" s="45">
        <f t="shared" si="760"/>
        <v>23502.9375</v>
      </c>
      <c r="BO271" s="3">
        <v>269</v>
      </c>
      <c r="BP271" s="3" t="str">
        <f t="shared" si="761"/>
        <v xml:space="preserve"> AD SOYAD 269</v>
      </c>
      <c r="BQ271" s="4">
        <f t="shared" si="762"/>
        <v>20002.5</v>
      </c>
      <c r="BR271" s="4">
        <f>PARAMETRELER!$D$4</f>
        <v>150018.75</v>
      </c>
      <c r="BS271" s="4">
        <f t="shared" si="763"/>
        <v>2800.3500000000004</v>
      </c>
      <c r="BT271" s="4">
        <f t="shared" si="764"/>
        <v>200.02500000000001</v>
      </c>
      <c r="BU271" s="4">
        <f t="shared" si="765"/>
        <v>17002.125</v>
      </c>
      <c r="BV271" s="4" cm="1">
        <f t="array" ref="BV271">SUMPRODUCT(--(SUM(G271,AC271,AY271,BU271)&gt;PARAMETRELER!$D$21:$D$24), (SUM(G271,AC271,AY271,BU271)-PARAMETRELER!$D$21:$D$24), {0.15;0.05;0.07;0.08})-SUM($H$2,H271,AD271,AZ271)</f>
        <v>2550.3187500000004</v>
      </c>
      <c r="BW271" s="4">
        <f>PARAMETRELER!$D$11</f>
        <v>2550.3187500000004</v>
      </c>
      <c r="BX271" s="4">
        <f t="shared" si="766"/>
        <v>68008.5</v>
      </c>
      <c r="BY271" s="4">
        <f t="shared" si="767"/>
        <v>51006.375</v>
      </c>
      <c r="BZ271" s="4">
        <f t="shared" si="768"/>
        <v>20002.5</v>
      </c>
      <c r="CA271" s="4">
        <f>PARAMETRELER!$D$6</f>
        <v>20002.5</v>
      </c>
      <c r="CB271" s="4">
        <f t="shared" si="859"/>
        <v>0</v>
      </c>
      <c r="CC271" s="4">
        <f>IF(BQ271&lt;=PARAMETRELER!$D$6,0,CB271*0.00759)</f>
        <v>0</v>
      </c>
      <c r="CD271" s="20">
        <f t="shared" si="769"/>
        <v>17002.125</v>
      </c>
      <c r="CE271" s="21">
        <f t="shared" si="770"/>
        <v>4100.5124999999998</v>
      </c>
      <c r="CF271" s="21">
        <f t="shared" si="771"/>
        <v>400.05</v>
      </c>
      <c r="CG271" s="22">
        <f t="shared" si="772"/>
        <v>24503.0625</v>
      </c>
      <c r="CH271" s="44">
        <f t="shared" si="773"/>
        <v>1000.125</v>
      </c>
      <c r="CI271" s="45">
        <f t="shared" si="774"/>
        <v>23502.9375</v>
      </c>
      <c r="CK271" s="3">
        <v>269</v>
      </c>
      <c r="CL271" s="3" t="str">
        <f t="shared" si="775"/>
        <v xml:space="preserve"> AD SOYAD 269</v>
      </c>
      <c r="CM271" s="4">
        <f t="shared" si="776"/>
        <v>20002.5</v>
      </c>
      <c r="CN271" s="4">
        <f>PARAMETRELER!$D$4</f>
        <v>150018.75</v>
      </c>
      <c r="CO271" s="4">
        <f t="shared" si="777"/>
        <v>2800.3500000000004</v>
      </c>
      <c r="CP271" s="4">
        <f t="shared" si="778"/>
        <v>200.02500000000001</v>
      </c>
      <c r="CQ271" s="4">
        <f t="shared" si="779"/>
        <v>17002.125</v>
      </c>
      <c r="CR271" s="4" cm="1">
        <f t="array" ref="CR271">SUMPRODUCT(--(SUM(G271,AC271,AY271,BU271,CQ271)&gt;PARAMETRELER!$D$21:$D$24), (SUM(G271,AC271,AY271,BU271,CQ271)-PARAMETRELER!$D$21:$D$24), {0.15;0.05;0.07;0.08})-SUM($H$2,H271,AD271,AZ271,BV271)</f>
        <v>2550.3187500000004</v>
      </c>
      <c r="CS271" s="4">
        <f>PARAMETRELER!$D$12</f>
        <v>2550.3187500000004</v>
      </c>
      <c r="CT271" s="4">
        <f t="shared" si="780"/>
        <v>85010.625</v>
      </c>
      <c r="CU271" s="4">
        <f t="shared" si="781"/>
        <v>68008.5</v>
      </c>
      <c r="CV271" s="4">
        <f t="shared" si="782"/>
        <v>20002.5</v>
      </c>
      <c r="CW271" s="4">
        <f>PARAMETRELER!$D$6</f>
        <v>20002.5</v>
      </c>
      <c r="CX271" s="4">
        <f t="shared" si="860"/>
        <v>0</v>
      </c>
      <c r="CY271" s="4">
        <f>IF(CM271&lt;=PARAMETRELER!$D$6,0,CX271*0.00759)</f>
        <v>0</v>
      </c>
      <c r="CZ271" s="20">
        <f t="shared" si="783"/>
        <v>17002.125</v>
      </c>
      <c r="DA271" s="21">
        <f t="shared" si="784"/>
        <v>4100.5124999999998</v>
      </c>
      <c r="DB271" s="21">
        <f t="shared" si="785"/>
        <v>400.05</v>
      </c>
      <c r="DC271" s="22">
        <f t="shared" si="786"/>
        <v>24503.0625</v>
      </c>
      <c r="DD271" s="44">
        <f t="shared" si="787"/>
        <v>1000.125</v>
      </c>
      <c r="DE271" s="45">
        <f t="shared" si="788"/>
        <v>23502.9375</v>
      </c>
      <c r="DG271" s="3">
        <v>269</v>
      </c>
      <c r="DH271" s="3" t="str">
        <f t="shared" si="789"/>
        <v xml:space="preserve"> AD SOYAD 269</v>
      </c>
      <c r="DI271" s="4">
        <f t="shared" si="790"/>
        <v>20002.5</v>
      </c>
      <c r="DJ271" s="4">
        <f>PARAMETRELER!$D$4</f>
        <v>150018.75</v>
      </c>
      <c r="DK271" s="4">
        <f t="shared" si="791"/>
        <v>2800.3500000000004</v>
      </c>
      <c r="DL271" s="4">
        <f t="shared" si="792"/>
        <v>200.02500000000001</v>
      </c>
      <c r="DM271" s="4">
        <f t="shared" si="793"/>
        <v>17002.125</v>
      </c>
      <c r="DN271" s="4" cm="1">
        <f t="array" ref="DN271">SUMPRODUCT(--(SUM(G271,AC271,AY271,BU271,CQ271,DM271)&gt;PARAMETRELER!$D$21:$D$24), (SUM(G271,AC271,AY271,BU271,CQ271,DM271)-PARAMETRELER!$D$21:$D$24), {0.15;0.05;0.07;0.08})-SUM($H$2,H271,AD271,AZ271,BV271,CR271)</f>
        <v>2550.3187499999985</v>
      </c>
      <c r="DO271" s="4">
        <f>PARAMETRELER!$D$13</f>
        <v>2550.3187499999985</v>
      </c>
      <c r="DP271" s="4">
        <f t="shared" si="794"/>
        <v>102012.75</v>
      </c>
      <c r="DQ271" s="4">
        <f t="shared" si="795"/>
        <v>85010.625</v>
      </c>
      <c r="DR271" s="4">
        <f t="shared" si="796"/>
        <v>20002.5</v>
      </c>
      <c r="DS271" s="4">
        <f>PARAMETRELER!$D$6</f>
        <v>20002.5</v>
      </c>
      <c r="DT271" s="4">
        <f t="shared" si="861"/>
        <v>0</v>
      </c>
      <c r="DU271" s="4">
        <f>IF(DI271&lt;=PARAMETRELER!$D$6,0,DT271*0.00759)</f>
        <v>0</v>
      </c>
      <c r="DV271" s="20">
        <f t="shared" si="797"/>
        <v>17002.125</v>
      </c>
      <c r="DW271" s="21">
        <f t="shared" si="798"/>
        <v>4100.5124999999998</v>
      </c>
      <c r="DX271" s="21">
        <f t="shared" si="799"/>
        <v>400.05</v>
      </c>
      <c r="DY271" s="22">
        <f t="shared" si="800"/>
        <v>24503.0625</v>
      </c>
      <c r="DZ271" s="44">
        <f t="shared" si="801"/>
        <v>1000.125</v>
      </c>
      <c r="EA271" s="45">
        <f t="shared" si="802"/>
        <v>23502.9375</v>
      </c>
      <c r="EC271" s="3">
        <v>269</v>
      </c>
      <c r="ED271" s="3" t="str">
        <f t="shared" si="803"/>
        <v xml:space="preserve"> AD SOYAD 269</v>
      </c>
      <c r="EE271" s="4">
        <f t="shared" si="862"/>
        <v>20002.5</v>
      </c>
      <c r="EF271" s="4">
        <f>PARAMETRELER!$D$4</f>
        <v>150018.75</v>
      </c>
      <c r="EG271" s="4">
        <f t="shared" si="863"/>
        <v>2800.3500000000004</v>
      </c>
      <c r="EH271" s="4">
        <f t="shared" si="864"/>
        <v>200.02500000000001</v>
      </c>
      <c r="EI271" s="4">
        <f t="shared" si="865"/>
        <v>17002.125</v>
      </c>
      <c r="EJ271" s="4" cm="1">
        <f t="array" ref="EJ271">SUMPRODUCT(--(SUM(G271,AC271,AY271,BU271,CQ271,DM271,EI271)&gt;PARAMETRELER!$D$21:$D$24), (SUM(G271,AC271,AY271,BU271,CQ271,DM271,EI271)-PARAMETRELER!$D$21:$D$24), {0.15;0.05;0.07;0.08})-SUM($H$2,H271,AD271,AZ271,BV271,CR271,DN271)</f>
        <v>3001.0625000000036</v>
      </c>
      <c r="EK271" s="4">
        <f>PARAMETRELER!$D$14</f>
        <v>3001.0625000000036</v>
      </c>
      <c r="EL271" s="4">
        <f t="shared" si="866"/>
        <v>119014.875</v>
      </c>
      <c r="EM271" s="4">
        <f t="shared" si="867"/>
        <v>102012.75</v>
      </c>
      <c r="EN271" s="4">
        <f t="shared" si="868"/>
        <v>20002.5</v>
      </c>
      <c r="EO271" s="4">
        <f>PARAMETRELER!$D$6</f>
        <v>20002.5</v>
      </c>
      <c r="EP271" s="4">
        <f t="shared" si="869"/>
        <v>0</v>
      </c>
      <c r="EQ271" s="4">
        <f>IF(EE271&lt;=PARAMETRELER!$D$6,0,EP271*0.00759)</f>
        <v>0</v>
      </c>
      <c r="ER271" s="20">
        <f t="shared" si="804"/>
        <v>17002.125</v>
      </c>
      <c r="ES271" s="21">
        <f t="shared" si="805"/>
        <v>4100.5124999999998</v>
      </c>
      <c r="ET271" s="21">
        <f t="shared" si="806"/>
        <v>400.05</v>
      </c>
      <c r="EU271" s="22">
        <f t="shared" si="807"/>
        <v>24503.0625</v>
      </c>
      <c r="EV271" s="44">
        <f t="shared" si="808"/>
        <v>1000.125</v>
      </c>
      <c r="EW271" s="45">
        <f t="shared" si="809"/>
        <v>23502.9375</v>
      </c>
      <c r="EY271" s="3">
        <v>269</v>
      </c>
      <c r="EZ271" s="3" t="str">
        <f t="shared" si="810"/>
        <v xml:space="preserve"> AD SOYAD 269</v>
      </c>
      <c r="FA271" s="4">
        <f t="shared" si="870"/>
        <v>20002.5</v>
      </c>
      <c r="FB271" s="4">
        <f>PARAMETRELER!$D$4</f>
        <v>150018.75</v>
      </c>
      <c r="FC271" s="4">
        <f t="shared" si="871"/>
        <v>2800.3500000000004</v>
      </c>
      <c r="FD271" s="4">
        <f t="shared" si="872"/>
        <v>200.02500000000001</v>
      </c>
      <c r="FE271" s="4">
        <f t="shared" si="873"/>
        <v>17002.125</v>
      </c>
      <c r="FF271" s="4" cm="1">
        <f t="array" ref="FF271">SUMPRODUCT(--(SUM(G271,AC271,AY271,BU271,CQ271,DM271,EI271,FE271)&gt;PARAMETRELER!$D$21:$D$24), (SUM(G271,AC271,AY271,BU271,CQ271,DM271,EI271,FE271)-PARAMETRELER!$D$21:$D$24), {0.15;0.05;0.07;0.08})-SUM($H$2,H271,AD271,AZ271,BV271,CR271,DN271,EJ271)</f>
        <v>3400.4249999999956</v>
      </c>
      <c r="FG271" s="4">
        <f>PARAMETRELER!$D$15</f>
        <v>3400.4249999999956</v>
      </c>
      <c r="FH271" s="4">
        <f t="shared" si="874"/>
        <v>136017</v>
      </c>
      <c r="FI271" s="4">
        <f t="shared" si="875"/>
        <v>119014.875</v>
      </c>
      <c r="FJ271" s="4">
        <f t="shared" si="876"/>
        <v>20002.5</v>
      </c>
      <c r="FK271" s="4">
        <f>PARAMETRELER!$D$6</f>
        <v>20002.5</v>
      </c>
      <c r="FL271" s="4">
        <f t="shared" si="877"/>
        <v>0</v>
      </c>
      <c r="FM271" s="4">
        <f>IF(FA271&lt;=PARAMETRELER!$D$6,0,FL271*0.00759)</f>
        <v>0</v>
      </c>
      <c r="FN271" s="20">
        <f t="shared" si="811"/>
        <v>17002.125</v>
      </c>
      <c r="FO271" s="21">
        <f t="shared" si="812"/>
        <v>4100.5124999999998</v>
      </c>
      <c r="FP271" s="21">
        <f t="shared" si="813"/>
        <v>400.05</v>
      </c>
      <c r="FQ271" s="22">
        <f t="shared" si="814"/>
        <v>24503.0625</v>
      </c>
      <c r="FR271" s="44">
        <f t="shared" si="815"/>
        <v>1000.125</v>
      </c>
      <c r="FS271" s="45">
        <f t="shared" si="816"/>
        <v>23502.9375</v>
      </c>
      <c r="FU271" s="3">
        <v>269</v>
      </c>
      <c r="FV271" s="3" t="str">
        <f t="shared" si="817"/>
        <v xml:space="preserve"> AD SOYAD 269</v>
      </c>
      <c r="FW271" s="4">
        <f t="shared" si="878"/>
        <v>20002.5</v>
      </c>
      <c r="FX271" s="4">
        <f>PARAMETRELER!$D$4</f>
        <v>150018.75</v>
      </c>
      <c r="FY271" s="4">
        <f t="shared" si="879"/>
        <v>2800.3500000000004</v>
      </c>
      <c r="FZ271" s="4">
        <f t="shared" si="880"/>
        <v>200.02500000000001</v>
      </c>
      <c r="GA271" s="4">
        <f t="shared" si="881"/>
        <v>17002.125</v>
      </c>
      <c r="GB271" s="4" cm="1">
        <f t="array" ref="GB271">SUMPRODUCT(--(SUM(G271,AC271,AY271,BU271,CQ271,DM271,EI271,FE271,GA271)&gt;PARAMETRELER!$D$21:$D$24), (SUM(G271,AC271,AY271,BU271,CQ271,DM271,EI271,FE271,GA271)-PARAMETRELER!$D$21:$D$24), {0.15;0.05;0.07;0.08})-SUM($H$2,H271,AD271,AZ271,BV271,CR271,DN271,EJ271,FF271)</f>
        <v>3400.4249999999993</v>
      </c>
      <c r="GC271" s="4">
        <f>PARAMETRELER!$D$16</f>
        <v>3400.4249999999993</v>
      </c>
      <c r="GD271" s="4">
        <f t="shared" si="882"/>
        <v>153019.125</v>
      </c>
      <c r="GE271" s="4">
        <f t="shared" si="883"/>
        <v>136017</v>
      </c>
      <c r="GF271" s="4">
        <f t="shared" si="884"/>
        <v>20002.5</v>
      </c>
      <c r="GG271" s="4">
        <f>PARAMETRELER!$D$6</f>
        <v>20002.5</v>
      </c>
      <c r="GH271" s="4">
        <f t="shared" si="885"/>
        <v>0</v>
      </c>
      <c r="GI271" s="4">
        <f>IF(FW271&lt;=PARAMETRELER!$D$6,0,GH271*0.00759)</f>
        <v>0</v>
      </c>
      <c r="GJ271" s="20">
        <f t="shared" si="818"/>
        <v>17002.125</v>
      </c>
      <c r="GK271" s="21">
        <f t="shared" si="819"/>
        <v>4100.5124999999998</v>
      </c>
      <c r="GL271" s="21">
        <f t="shared" si="820"/>
        <v>400.05</v>
      </c>
      <c r="GM271" s="22">
        <f t="shared" si="821"/>
        <v>24503.0625</v>
      </c>
      <c r="GN271" s="44">
        <f t="shared" si="822"/>
        <v>1000.125</v>
      </c>
      <c r="GO271" s="45">
        <f t="shared" si="823"/>
        <v>23502.9375</v>
      </c>
      <c r="GQ271" s="3">
        <v>269</v>
      </c>
      <c r="GR271" s="3" t="str">
        <f t="shared" si="824"/>
        <v xml:space="preserve"> AD SOYAD 269</v>
      </c>
      <c r="GS271" s="4">
        <f t="shared" si="886"/>
        <v>20002.5</v>
      </c>
      <c r="GT271" s="4">
        <f>PARAMETRELER!$D$4</f>
        <v>150018.75</v>
      </c>
      <c r="GU271" s="4">
        <f t="shared" si="887"/>
        <v>2800.3500000000004</v>
      </c>
      <c r="GV271" s="4">
        <f t="shared" si="888"/>
        <v>200.02500000000001</v>
      </c>
      <c r="GW271" s="4">
        <f t="shared" si="889"/>
        <v>17002.125</v>
      </c>
      <c r="GX271" s="4" cm="1">
        <f t="array" ref="GX271">SUMPRODUCT(--(SUM(G271,AC271,AY271,BU271,CQ271,DM271,EI271,FE271,GA271,GW271)&gt;PARAMETRELER!$D$21:$D$24), (SUM(G271,AC271,AY271,BU271,CQ271,DM271,EI271,FE271,GA271,GW271)-PARAMETRELER!$D$21:$D$24), {0.15;0.05;0.07;0.08})-SUM($H$2,H271,AD271,AZ271,BV271,CR271,DN271,EJ271,FF271,GB271)</f>
        <v>3400.4250000000029</v>
      </c>
      <c r="GY271" s="4">
        <f>PARAMETRELER!$D$17</f>
        <v>3400.4250000000029</v>
      </c>
      <c r="GZ271" s="4">
        <f t="shared" si="890"/>
        <v>170021.25</v>
      </c>
      <c r="HA271" s="4">
        <f t="shared" si="891"/>
        <v>153019.125</v>
      </c>
      <c r="HB271" s="4">
        <f t="shared" si="892"/>
        <v>20002.5</v>
      </c>
      <c r="HC271" s="4">
        <f>PARAMETRELER!$D$6</f>
        <v>20002.5</v>
      </c>
      <c r="HD271" s="4">
        <f t="shared" si="893"/>
        <v>0</v>
      </c>
      <c r="HE271" s="4">
        <f>IF(GS271&lt;=PARAMETRELER!$D$6,0,HD271*0.00759)</f>
        <v>0</v>
      </c>
      <c r="HF271" s="20">
        <f t="shared" si="825"/>
        <v>17002.125</v>
      </c>
      <c r="HG271" s="21">
        <f t="shared" si="826"/>
        <v>4100.5124999999998</v>
      </c>
      <c r="HH271" s="21">
        <f t="shared" si="827"/>
        <v>400.05</v>
      </c>
      <c r="HI271" s="22">
        <f t="shared" si="828"/>
        <v>24503.0625</v>
      </c>
      <c r="HJ271" s="44">
        <f t="shared" si="829"/>
        <v>1000.125</v>
      </c>
      <c r="HK271" s="45">
        <f t="shared" si="830"/>
        <v>23502.9375</v>
      </c>
      <c r="HM271" s="3">
        <v>269</v>
      </c>
      <c r="HN271" s="3" t="str">
        <f t="shared" si="831"/>
        <v xml:space="preserve"> AD SOYAD 269</v>
      </c>
      <c r="HO271" s="4">
        <f t="shared" si="894"/>
        <v>20002.5</v>
      </c>
      <c r="HP271" s="4">
        <f>PARAMETRELER!$D$4</f>
        <v>150018.75</v>
      </c>
      <c r="HQ271" s="4">
        <f t="shared" si="895"/>
        <v>2800.3500000000004</v>
      </c>
      <c r="HR271" s="4">
        <f t="shared" si="896"/>
        <v>200.02500000000001</v>
      </c>
      <c r="HS271" s="4">
        <f t="shared" si="897"/>
        <v>17002.125</v>
      </c>
      <c r="HT271" s="4" cm="1">
        <f t="array" ref="HT271">SUMPRODUCT(--(SUM(G271,AC271,AY271,BU271,CQ271,DM271,EI271,FE271,GA271,GW271,HS271)&gt;PARAMETRELER!$D$21:$D$24), (SUM(G271,AC271,AY271,BU271,CQ271,DM271,EI271,FE271,GA271,GW271,HS271)-PARAMETRELER!$D$21:$D$24), {0.15;0.05;0.07;0.08})-SUM($H$2,H271,AD271,AZ271,BV271,CR271,DN271,EJ271,FF271,GB271,GX271)</f>
        <v>3400.4249999999993</v>
      </c>
      <c r="HU271" s="4">
        <f>PARAMETRELER!$D$18</f>
        <v>3400.4249999999993</v>
      </c>
      <c r="HV271" s="4">
        <f t="shared" si="898"/>
        <v>187023.375</v>
      </c>
      <c r="HW271" s="4">
        <f t="shared" si="899"/>
        <v>170021.25</v>
      </c>
      <c r="HX271" s="4">
        <f t="shared" si="900"/>
        <v>20002.5</v>
      </c>
      <c r="HY271" s="4">
        <f>PARAMETRELER!$D$6</f>
        <v>20002.5</v>
      </c>
      <c r="HZ271" s="4">
        <f t="shared" si="901"/>
        <v>0</v>
      </c>
      <c r="IA271" s="4">
        <f>IF(HO271&lt;=PARAMETRELER!$D$6,0,HZ271*0.00759)</f>
        <v>0</v>
      </c>
      <c r="IB271" s="20">
        <f t="shared" si="832"/>
        <v>17002.125</v>
      </c>
      <c r="IC271" s="21">
        <f t="shared" si="833"/>
        <v>4100.5124999999998</v>
      </c>
      <c r="ID271" s="21">
        <f t="shared" si="834"/>
        <v>400.05</v>
      </c>
      <c r="IE271" s="22">
        <f t="shared" si="835"/>
        <v>24503.0625</v>
      </c>
      <c r="IF271" s="44">
        <f t="shared" si="836"/>
        <v>1000.125</v>
      </c>
      <c r="IG271" s="45">
        <f t="shared" si="837"/>
        <v>23502.9375</v>
      </c>
      <c r="II271" s="3">
        <v>269</v>
      </c>
      <c r="IJ271" s="3" t="str">
        <f t="shared" si="838"/>
        <v xml:space="preserve"> AD SOYAD 269</v>
      </c>
      <c r="IK271" s="4">
        <f t="shared" si="902"/>
        <v>20002.5</v>
      </c>
      <c r="IL271" s="4">
        <f>PARAMETRELER!$D$4</f>
        <v>150018.75</v>
      </c>
      <c r="IM271" s="4">
        <f t="shared" si="903"/>
        <v>2800.3500000000004</v>
      </c>
      <c r="IN271" s="4">
        <f t="shared" si="904"/>
        <v>200.02500000000001</v>
      </c>
      <c r="IO271" s="4">
        <f t="shared" si="905"/>
        <v>17002.125</v>
      </c>
      <c r="IP271" s="4" cm="1">
        <f t="array" ref="IP271">SUMPRODUCT(--(SUM(G271,AC271,AY271,BU271,CQ271,DM271,EI271,FE271,GA271,GW271,HS271,IO271)&gt;PARAMETRELER!$D$21:$D$24), (SUM(G271,AC271,AY271,BU271,CQ271,DM271,EI271,FE271,GA271,GW271,HS271,IO271)-PARAMETRELER!$D$21:$D$24), {0.15;0.05;0.07;0.08})-SUM($H$2,H271,AD271,AZ271,BV271,CR271,DN271,EJ271,FF271,GB271,GX271,HT271)</f>
        <v>3400.4249999999993</v>
      </c>
      <c r="IQ271" s="4">
        <f>PARAMETRELER!$D$19</f>
        <v>3400.4249999999993</v>
      </c>
      <c r="IR271" s="4">
        <f t="shared" si="906"/>
        <v>204025.5</v>
      </c>
      <c r="IS271" s="4">
        <f t="shared" si="907"/>
        <v>187023.375</v>
      </c>
      <c r="IT271" s="4">
        <f t="shared" si="908"/>
        <v>20002.5</v>
      </c>
      <c r="IU271" s="4">
        <f>PARAMETRELER!$D$6</f>
        <v>20002.5</v>
      </c>
      <c r="IV271" s="4">
        <f t="shared" si="909"/>
        <v>0</v>
      </c>
      <c r="IW271" s="4">
        <f>IF(IK271&lt;=PARAMETRELER!$D$6,0,IV271*0.00759)</f>
        <v>0</v>
      </c>
      <c r="IX271" s="20">
        <f t="shared" si="839"/>
        <v>17002.125</v>
      </c>
      <c r="IY271" s="21">
        <f t="shared" si="840"/>
        <v>4100.5124999999998</v>
      </c>
      <c r="IZ271" s="21">
        <f t="shared" si="841"/>
        <v>400.05</v>
      </c>
      <c r="JA271" s="22">
        <f t="shared" si="842"/>
        <v>24503.0625</v>
      </c>
      <c r="JB271" s="44">
        <f t="shared" si="843"/>
        <v>1000.125</v>
      </c>
      <c r="JC271" s="45">
        <f t="shared" si="844"/>
        <v>23502.9375</v>
      </c>
    </row>
    <row r="272" spans="1:263" ht="15.6" x14ac:dyDescent="0.3">
      <c r="A272" s="2">
        <v>270</v>
      </c>
      <c r="B272" s="2" t="str">
        <f>'YILLIK MALİYET RAPORU'!B272</f>
        <v xml:space="preserve"> AD SOYAD 270</v>
      </c>
      <c r="C272" s="7">
        <f>'YILLIK MALİYET RAPORU'!C272</f>
        <v>20002.5</v>
      </c>
      <c r="D272" s="11">
        <f>PARAMETRELER!$D$4</f>
        <v>150018.75</v>
      </c>
      <c r="E272" s="7">
        <f t="shared" si="845"/>
        <v>2800.3500000000004</v>
      </c>
      <c r="F272" s="7">
        <f t="shared" si="846"/>
        <v>200.02500000000001</v>
      </c>
      <c r="G272" s="7">
        <f t="shared" si="847"/>
        <v>17002.125</v>
      </c>
      <c r="H272" s="7" cm="1">
        <f t="array" ref="H272">SUMPRODUCT(--(SUM(G272:G272)&gt;PARAMETRELER!$D$21:$D$24), (SUM(G272:G272)-PARAMETRELER!$D$21:$D$24), {0.15;0.05;0.07;0.08})-SUM($H$2:$H$2)</f>
        <v>2550.3187499999999</v>
      </c>
      <c r="I272" s="7">
        <f>PARAMETRELER!$D$8</f>
        <v>2550.3187499999999</v>
      </c>
      <c r="J272" s="7">
        <f t="shared" si="733"/>
        <v>17002.125</v>
      </c>
      <c r="K272" s="7">
        <v>0</v>
      </c>
      <c r="L272" s="7">
        <f t="shared" si="848"/>
        <v>20002.5</v>
      </c>
      <c r="M272" s="5">
        <f>PARAMETRELER!$D$6</f>
        <v>20002.5</v>
      </c>
      <c r="N272" s="7">
        <f t="shared" si="856"/>
        <v>0</v>
      </c>
      <c r="O272" s="7">
        <f>IF(C272&lt;=PARAMETRELER!$D$6,0,N272*0.00759)</f>
        <v>0</v>
      </c>
      <c r="P272" s="20">
        <f t="shared" si="849"/>
        <v>17002.125</v>
      </c>
      <c r="Q272" s="21">
        <f t="shared" si="850"/>
        <v>4100.5124999999998</v>
      </c>
      <c r="R272" s="21">
        <f t="shared" si="851"/>
        <v>400.05</v>
      </c>
      <c r="S272" s="20">
        <f t="shared" si="852"/>
        <v>24503.0625</v>
      </c>
      <c r="T272" s="44">
        <f t="shared" si="853"/>
        <v>1000.125</v>
      </c>
      <c r="U272" s="45">
        <f t="shared" si="734"/>
        <v>23502.9375</v>
      </c>
      <c r="W272" s="2">
        <v>270</v>
      </c>
      <c r="X272" s="2" t="str">
        <f t="shared" si="854"/>
        <v xml:space="preserve"> AD SOYAD 270</v>
      </c>
      <c r="Y272" s="7">
        <f t="shared" si="855"/>
        <v>20002.5</v>
      </c>
      <c r="Z272" s="11">
        <f>PARAMETRELER!$D$4</f>
        <v>150018.75</v>
      </c>
      <c r="AA272" s="7">
        <f t="shared" si="735"/>
        <v>2800.3500000000004</v>
      </c>
      <c r="AB272" s="7">
        <f t="shared" si="736"/>
        <v>200.02500000000001</v>
      </c>
      <c r="AC272" s="7">
        <f t="shared" si="737"/>
        <v>17002.125</v>
      </c>
      <c r="AD272" s="7" cm="1">
        <f t="array" ref="AD272">SUMPRODUCT(--(SUM(G272,AC272)&gt;PARAMETRELER!$D$21:$D$24), (SUM(G272,AC272)-PARAMETRELER!$D$21:$D$24), {0.15;0.05;0.07;0.08})-SUM($H$2,H272)</f>
        <v>2550.3187499999999</v>
      </c>
      <c r="AE272" s="7">
        <f>PARAMETRELER!$D$9</f>
        <v>2550.3187499999999</v>
      </c>
      <c r="AF272" s="7">
        <f t="shared" si="738"/>
        <v>34004.25</v>
      </c>
      <c r="AG272" s="7">
        <f t="shared" si="739"/>
        <v>17002.125</v>
      </c>
      <c r="AH272" s="7">
        <f t="shared" si="740"/>
        <v>20002.5</v>
      </c>
      <c r="AI272" s="5">
        <f>PARAMETRELER!$D$6</f>
        <v>20002.5</v>
      </c>
      <c r="AJ272" s="7">
        <f t="shared" si="857"/>
        <v>0</v>
      </c>
      <c r="AK272" s="7">
        <f>IF(Y272&lt;=PARAMETRELER!$D$6,0,AJ272*0.00759)</f>
        <v>0</v>
      </c>
      <c r="AL272" s="20">
        <f t="shared" si="741"/>
        <v>17002.125</v>
      </c>
      <c r="AM272" s="21">
        <f t="shared" si="742"/>
        <v>4100.5124999999998</v>
      </c>
      <c r="AN272" s="21">
        <f t="shared" si="743"/>
        <v>400.05</v>
      </c>
      <c r="AO272" s="20">
        <f t="shared" si="744"/>
        <v>24503.0625</v>
      </c>
      <c r="AP272" s="44">
        <f t="shared" si="745"/>
        <v>1000.125</v>
      </c>
      <c r="AQ272" s="45">
        <f t="shared" si="746"/>
        <v>23502.9375</v>
      </c>
      <c r="AS272" s="2">
        <v>270</v>
      </c>
      <c r="AT272" s="2" t="str">
        <f t="shared" si="747"/>
        <v xml:space="preserve"> AD SOYAD 270</v>
      </c>
      <c r="AU272" s="7">
        <f t="shared" si="748"/>
        <v>20002.5</v>
      </c>
      <c r="AV272" s="11">
        <f>PARAMETRELER!$D$4</f>
        <v>150018.75</v>
      </c>
      <c r="AW272" s="7">
        <f t="shared" si="749"/>
        <v>2800.3500000000004</v>
      </c>
      <c r="AX272" s="7">
        <f t="shared" si="750"/>
        <v>200.02500000000001</v>
      </c>
      <c r="AY272" s="7">
        <f t="shared" si="751"/>
        <v>17002.125</v>
      </c>
      <c r="AZ272" s="7" cm="1">
        <f t="array" ref="AZ272">SUMPRODUCT(--(SUM(G272,AC272,AY272)&gt;PARAMETRELER!$D$21:$D$24), (SUM(G272,AC272,AY272)-PARAMETRELER!$D$21:$D$24), {0.15;0.05;0.07;0.08})-SUM($H$2,H272,AD272)</f>
        <v>2550.3187499999995</v>
      </c>
      <c r="BA272" s="7">
        <f>PARAMETRELER!$D$10</f>
        <v>2550.3187499999995</v>
      </c>
      <c r="BB272" s="7">
        <f t="shared" si="752"/>
        <v>51006.375</v>
      </c>
      <c r="BC272" s="7">
        <f t="shared" si="753"/>
        <v>34004.25</v>
      </c>
      <c r="BD272" s="7">
        <f t="shared" si="754"/>
        <v>20002.5</v>
      </c>
      <c r="BE272" s="5">
        <f>PARAMETRELER!$D$6</f>
        <v>20002.5</v>
      </c>
      <c r="BF272" s="7">
        <f t="shared" si="858"/>
        <v>0</v>
      </c>
      <c r="BG272" s="7">
        <f>IF(AU272&lt;=PARAMETRELER!$D$6,0,BF272*0.00759)</f>
        <v>0</v>
      </c>
      <c r="BH272" s="20">
        <f t="shared" si="755"/>
        <v>17002.125</v>
      </c>
      <c r="BI272" s="21">
        <f t="shared" si="756"/>
        <v>4100.5124999999998</v>
      </c>
      <c r="BJ272" s="21">
        <f t="shared" si="757"/>
        <v>400.05</v>
      </c>
      <c r="BK272" s="20">
        <f t="shared" si="758"/>
        <v>24503.0625</v>
      </c>
      <c r="BL272" s="44">
        <f t="shared" si="759"/>
        <v>1000.125</v>
      </c>
      <c r="BM272" s="45">
        <f t="shared" si="760"/>
        <v>23502.9375</v>
      </c>
      <c r="BO272" s="2">
        <v>270</v>
      </c>
      <c r="BP272" s="2" t="str">
        <f t="shared" si="761"/>
        <v xml:space="preserve"> AD SOYAD 270</v>
      </c>
      <c r="BQ272" s="7">
        <f t="shared" si="762"/>
        <v>20002.5</v>
      </c>
      <c r="BR272" s="11">
        <f>PARAMETRELER!$D$4</f>
        <v>150018.75</v>
      </c>
      <c r="BS272" s="7">
        <f t="shared" si="763"/>
        <v>2800.3500000000004</v>
      </c>
      <c r="BT272" s="7">
        <f t="shared" si="764"/>
        <v>200.02500000000001</v>
      </c>
      <c r="BU272" s="7">
        <f t="shared" si="765"/>
        <v>17002.125</v>
      </c>
      <c r="BV272" s="7" cm="1">
        <f t="array" ref="BV272">SUMPRODUCT(--(SUM(G272,AC272,AY272,BU272)&gt;PARAMETRELER!$D$21:$D$24), (SUM(G272,AC272,AY272,BU272)-PARAMETRELER!$D$21:$D$24), {0.15;0.05;0.07;0.08})-SUM($H$2,H272,AD272,AZ272)</f>
        <v>2550.3187500000004</v>
      </c>
      <c r="BW272" s="7">
        <f>PARAMETRELER!$D$11</f>
        <v>2550.3187500000004</v>
      </c>
      <c r="BX272" s="7">
        <f t="shared" si="766"/>
        <v>68008.5</v>
      </c>
      <c r="BY272" s="7">
        <f t="shared" si="767"/>
        <v>51006.375</v>
      </c>
      <c r="BZ272" s="7">
        <f t="shared" si="768"/>
        <v>20002.5</v>
      </c>
      <c r="CA272" s="5">
        <f>PARAMETRELER!$D$6</f>
        <v>20002.5</v>
      </c>
      <c r="CB272" s="7">
        <f t="shared" si="859"/>
        <v>0</v>
      </c>
      <c r="CC272" s="7">
        <f>IF(BQ272&lt;=PARAMETRELER!$D$6,0,CB272*0.00759)</f>
        <v>0</v>
      </c>
      <c r="CD272" s="20">
        <f t="shared" si="769"/>
        <v>17002.125</v>
      </c>
      <c r="CE272" s="21">
        <f t="shared" si="770"/>
        <v>4100.5124999999998</v>
      </c>
      <c r="CF272" s="21">
        <f t="shared" si="771"/>
        <v>400.05</v>
      </c>
      <c r="CG272" s="20">
        <f t="shared" si="772"/>
        <v>24503.0625</v>
      </c>
      <c r="CH272" s="44">
        <f t="shared" si="773"/>
        <v>1000.125</v>
      </c>
      <c r="CI272" s="45">
        <f t="shared" si="774"/>
        <v>23502.9375</v>
      </c>
      <c r="CK272" s="2">
        <v>270</v>
      </c>
      <c r="CL272" s="2" t="str">
        <f t="shared" si="775"/>
        <v xml:space="preserve"> AD SOYAD 270</v>
      </c>
      <c r="CM272" s="7">
        <f t="shared" si="776"/>
        <v>20002.5</v>
      </c>
      <c r="CN272" s="11">
        <f>PARAMETRELER!$D$4</f>
        <v>150018.75</v>
      </c>
      <c r="CO272" s="7">
        <f t="shared" si="777"/>
        <v>2800.3500000000004</v>
      </c>
      <c r="CP272" s="7">
        <f t="shared" si="778"/>
        <v>200.02500000000001</v>
      </c>
      <c r="CQ272" s="7">
        <f t="shared" si="779"/>
        <v>17002.125</v>
      </c>
      <c r="CR272" s="7" cm="1">
        <f t="array" ref="CR272">SUMPRODUCT(--(SUM(G272,AC272,AY272,BU272,CQ272)&gt;PARAMETRELER!$D$21:$D$24), (SUM(G272,AC272,AY272,BU272,CQ272)-PARAMETRELER!$D$21:$D$24), {0.15;0.05;0.07;0.08})-SUM($H$2,H272,AD272,AZ272,BV272)</f>
        <v>2550.3187500000004</v>
      </c>
      <c r="CS272" s="7">
        <f>PARAMETRELER!$D$12</f>
        <v>2550.3187500000004</v>
      </c>
      <c r="CT272" s="7">
        <f t="shared" si="780"/>
        <v>85010.625</v>
      </c>
      <c r="CU272" s="7">
        <f t="shared" si="781"/>
        <v>68008.5</v>
      </c>
      <c r="CV272" s="7">
        <f t="shared" si="782"/>
        <v>20002.5</v>
      </c>
      <c r="CW272" s="5">
        <f>PARAMETRELER!$D$6</f>
        <v>20002.5</v>
      </c>
      <c r="CX272" s="7">
        <f t="shared" si="860"/>
        <v>0</v>
      </c>
      <c r="CY272" s="7">
        <f>IF(CM272&lt;=PARAMETRELER!$D$6,0,CX272*0.00759)</f>
        <v>0</v>
      </c>
      <c r="CZ272" s="20">
        <f t="shared" si="783"/>
        <v>17002.125</v>
      </c>
      <c r="DA272" s="21">
        <f t="shared" si="784"/>
        <v>4100.5124999999998</v>
      </c>
      <c r="DB272" s="21">
        <f t="shared" si="785"/>
        <v>400.05</v>
      </c>
      <c r="DC272" s="20">
        <f t="shared" si="786"/>
        <v>24503.0625</v>
      </c>
      <c r="DD272" s="44">
        <f t="shared" si="787"/>
        <v>1000.125</v>
      </c>
      <c r="DE272" s="45">
        <f t="shared" si="788"/>
        <v>23502.9375</v>
      </c>
      <c r="DG272" s="2">
        <v>270</v>
      </c>
      <c r="DH272" s="2" t="str">
        <f t="shared" si="789"/>
        <v xml:space="preserve"> AD SOYAD 270</v>
      </c>
      <c r="DI272" s="7">
        <f t="shared" si="790"/>
        <v>20002.5</v>
      </c>
      <c r="DJ272" s="11">
        <f>PARAMETRELER!$D$4</f>
        <v>150018.75</v>
      </c>
      <c r="DK272" s="7">
        <f t="shared" si="791"/>
        <v>2800.3500000000004</v>
      </c>
      <c r="DL272" s="7">
        <f t="shared" si="792"/>
        <v>200.02500000000001</v>
      </c>
      <c r="DM272" s="7">
        <f t="shared" si="793"/>
        <v>17002.125</v>
      </c>
      <c r="DN272" s="7" cm="1">
        <f t="array" ref="DN272">SUMPRODUCT(--(SUM(G272,AC272,AY272,BU272,CQ272,DM272)&gt;PARAMETRELER!$D$21:$D$24), (SUM(G272,AC272,AY272,BU272,CQ272,DM272)-PARAMETRELER!$D$21:$D$24), {0.15;0.05;0.07;0.08})-SUM($H$2,H272,AD272,AZ272,BV272,CR272)</f>
        <v>2550.3187499999985</v>
      </c>
      <c r="DO272" s="7">
        <f>PARAMETRELER!$D$13</f>
        <v>2550.3187499999985</v>
      </c>
      <c r="DP272" s="7">
        <f t="shared" si="794"/>
        <v>102012.75</v>
      </c>
      <c r="DQ272" s="7">
        <f t="shared" si="795"/>
        <v>85010.625</v>
      </c>
      <c r="DR272" s="7">
        <f t="shared" si="796"/>
        <v>20002.5</v>
      </c>
      <c r="DS272" s="5">
        <f>PARAMETRELER!$D$6</f>
        <v>20002.5</v>
      </c>
      <c r="DT272" s="7">
        <f t="shared" si="861"/>
        <v>0</v>
      </c>
      <c r="DU272" s="7">
        <f>IF(DI272&lt;=PARAMETRELER!$D$6,0,DT272*0.00759)</f>
        <v>0</v>
      </c>
      <c r="DV272" s="20">
        <f t="shared" si="797"/>
        <v>17002.125</v>
      </c>
      <c r="DW272" s="21">
        <f t="shared" si="798"/>
        <v>4100.5124999999998</v>
      </c>
      <c r="DX272" s="21">
        <f t="shared" si="799"/>
        <v>400.05</v>
      </c>
      <c r="DY272" s="20">
        <f t="shared" si="800"/>
        <v>24503.0625</v>
      </c>
      <c r="DZ272" s="44">
        <f t="shared" si="801"/>
        <v>1000.125</v>
      </c>
      <c r="EA272" s="45">
        <f t="shared" si="802"/>
        <v>23502.9375</v>
      </c>
      <c r="EC272" s="2">
        <v>270</v>
      </c>
      <c r="ED272" s="2" t="str">
        <f t="shared" si="803"/>
        <v xml:space="preserve"> AD SOYAD 270</v>
      </c>
      <c r="EE272" s="7">
        <f t="shared" si="862"/>
        <v>20002.5</v>
      </c>
      <c r="EF272" s="11">
        <f>PARAMETRELER!$D$4</f>
        <v>150018.75</v>
      </c>
      <c r="EG272" s="7">
        <f t="shared" si="863"/>
        <v>2800.3500000000004</v>
      </c>
      <c r="EH272" s="7">
        <f t="shared" si="864"/>
        <v>200.02500000000001</v>
      </c>
      <c r="EI272" s="7">
        <f t="shared" si="865"/>
        <v>17002.125</v>
      </c>
      <c r="EJ272" s="7" cm="1">
        <f t="array" ref="EJ272">SUMPRODUCT(--(SUM(G272,AC272,AY272,BU272,CQ272,DM272,EI272)&gt;PARAMETRELER!$D$21:$D$24), (SUM(G272,AC272,AY272,BU272,CQ272,DM272,EI272)-PARAMETRELER!$D$21:$D$24), {0.15;0.05;0.07;0.08})-SUM($H$2,H272,AD272,AZ272,BV272,CR272,DN272)</f>
        <v>3001.0625000000036</v>
      </c>
      <c r="EK272" s="7">
        <f>PARAMETRELER!$D$14</f>
        <v>3001.0625000000036</v>
      </c>
      <c r="EL272" s="7">
        <f t="shared" si="866"/>
        <v>119014.875</v>
      </c>
      <c r="EM272" s="7">
        <f t="shared" si="867"/>
        <v>102012.75</v>
      </c>
      <c r="EN272" s="7">
        <f t="shared" si="868"/>
        <v>20002.5</v>
      </c>
      <c r="EO272" s="5">
        <f>PARAMETRELER!$D$6</f>
        <v>20002.5</v>
      </c>
      <c r="EP272" s="7">
        <f t="shared" si="869"/>
        <v>0</v>
      </c>
      <c r="EQ272" s="7">
        <f>IF(EE272&lt;=PARAMETRELER!$D$6,0,EP272*0.00759)</f>
        <v>0</v>
      </c>
      <c r="ER272" s="20">
        <f t="shared" si="804"/>
        <v>17002.125</v>
      </c>
      <c r="ES272" s="21">
        <f t="shared" si="805"/>
        <v>4100.5124999999998</v>
      </c>
      <c r="ET272" s="21">
        <f t="shared" si="806"/>
        <v>400.05</v>
      </c>
      <c r="EU272" s="20">
        <f t="shared" si="807"/>
        <v>24503.0625</v>
      </c>
      <c r="EV272" s="44">
        <f t="shared" si="808"/>
        <v>1000.125</v>
      </c>
      <c r="EW272" s="45">
        <f t="shared" si="809"/>
        <v>23502.9375</v>
      </c>
      <c r="EY272" s="2">
        <v>270</v>
      </c>
      <c r="EZ272" s="2" t="str">
        <f t="shared" si="810"/>
        <v xml:space="preserve"> AD SOYAD 270</v>
      </c>
      <c r="FA272" s="7">
        <f t="shared" si="870"/>
        <v>20002.5</v>
      </c>
      <c r="FB272" s="11">
        <f>PARAMETRELER!$D$4</f>
        <v>150018.75</v>
      </c>
      <c r="FC272" s="7">
        <f t="shared" si="871"/>
        <v>2800.3500000000004</v>
      </c>
      <c r="FD272" s="7">
        <f t="shared" si="872"/>
        <v>200.02500000000001</v>
      </c>
      <c r="FE272" s="7">
        <f t="shared" si="873"/>
        <v>17002.125</v>
      </c>
      <c r="FF272" s="7" cm="1">
        <f t="array" ref="FF272">SUMPRODUCT(--(SUM(G272,AC272,AY272,BU272,CQ272,DM272,EI272,FE272)&gt;PARAMETRELER!$D$21:$D$24), (SUM(G272,AC272,AY272,BU272,CQ272,DM272,EI272,FE272)-PARAMETRELER!$D$21:$D$24), {0.15;0.05;0.07;0.08})-SUM($H$2,H272,AD272,AZ272,BV272,CR272,DN272,EJ272)</f>
        <v>3400.4249999999956</v>
      </c>
      <c r="FG272" s="7">
        <f>PARAMETRELER!$D$15</f>
        <v>3400.4249999999956</v>
      </c>
      <c r="FH272" s="7">
        <f t="shared" si="874"/>
        <v>136017</v>
      </c>
      <c r="FI272" s="7">
        <f t="shared" si="875"/>
        <v>119014.875</v>
      </c>
      <c r="FJ272" s="7">
        <f t="shared" si="876"/>
        <v>20002.5</v>
      </c>
      <c r="FK272" s="5">
        <f>PARAMETRELER!$D$6</f>
        <v>20002.5</v>
      </c>
      <c r="FL272" s="7">
        <f t="shared" si="877"/>
        <v>0</v>
      </c>
      <c r="FM272" s="7">
        <f>IF(FA272&lt;=PARAMETRELER!$D$6,0,FL272*0.00759)</f>
        <v>0</v>
      </c>
      <c r="FN272" s="20">
        <f t="shared" si="811"/>
        <v>17002.125</v>
      </c>
      <c r="FO272" s="21">
        <f t="shared" si="812"/>
        <v>4100.5124999999998</v>
      </c>
      <c r="FP272" s="21">
        <f t="shared" si="813"/>
        <v>400.05</v>
      </c>
      <c r="FQ272" s="20">
        <f t="shared" si="814"/>
        <v>24503.0625</v>
      </c>
      <c r="FR272" s="44">
        <f t="shared" si="815"/>
        <v>1000.125</v>
      </c>
      <c r="FS272" s="45">
        <f t="shared" si="816"/>
        <v>23502.9375</v>
      </c>
      <c r="FU272" s="2">
        <v>270</v>
      </c>
      <c r="FV272" s="2" t="str">
        <f t="shared" si="817"/>
        <v xml:space="preserve"> AD SOYAD 270</v>
      </c>
      <c r="FW272" s="7">
        <f t="shared" si="878"/>
        <v>20002.5</v>
      </c>
      <c r="FX272" s="11">
        <f>PARAMETRELER!$D$4</f>
        <v>150018.75</v>
      </c>
      <c r="FY272" s="7">
        <f t="shared" si="879"/>
        <v>2800.3500000000004</v>
      </c>
      <c r="FZ272" s="7">
        <f t="shared" si="880"/>
        <v>200.02500000000001</v>
      </c>
      <c r="GA272" s="7">
        <f t="shared" si="881"/>
        <v>17002.125</v>
      </c>
      <c r="GB272" s="7" cm="1">
        <f t="array" ref="GB272">SUMPRODUCT(--(SUM(G272,AC272,AY272,BU272,CQ272,DM272,EI272,FE272,GA272)&gt;PARAMETRELER!$D$21:$D$24), (SUM(G272,AC272,AY272,BU272,CQ272,DM272,EI272,FE272,GA272)-PARAMETRELER!$D$21:$D$24), {0.15;0.05;0.07;0.08})-SUM($H$2,H272,AD272,AZ272,BV272,CR272,DN272,EJ272,FF272)</f>
        <v>3400.4249999999993</v>
      </c>
      <c r="GC272" s="7">
        <f>PARAMETRELER!$D$16</f>
        <v>3400.4249999999993</v>
      </c>
      <c r="GD272" s="7">
        <f t="shared" si="882"/>
        <v>153019.125</v>
      </c>
      <c r="GE272" s="7">
        <f t="shared" si="883"/>
        <v>136017</v>
      </c>
      <c r="GF272" s="7">
        <f t="shared" si="884"/>
        <v>20002.5</v>
      </c>
      <c r="GG272" s="5">
        <f>PARAMETRELER!$D$6</f>
        <v>20002.5</v>
      </c>
      <c r="GH272" s="7">
        <f t="shared" si="885"/>
        <v>0</v>
      </c>
      <c r="GI272" s="7">
        <f>IF(FW272&lt;=PARAMETRELER!$D$6,0,GH272*0.00759)</f>
        <v>0</v>
      </c>
      <c r="GJ272" s="20">
        <f t="shared" si="818"/>
        <v>17002.125</v>
      </c>
      <c r="GK272" s="21">
        <f t="shared" si="819"/>
        <v>4100.5124999999998</v>
      </c>
      <c r="GL272" s="21">
        <f t="shared" si="820"/>
        <v>400.05</v>
      </c>
      <c r="GM272" s="20">
        <f t="shared" si="821"/>
        <v>24503.0625</v>
      </c>
      <c r="GN272" s="44">
        <f t="shared" si="822"/>
        <v>1000.125</v>
      </c>
      <c r="GO272" s="45">
        <f t="shared" si="823"/>
        <v>23502.9375</v>
      </c>
      <c r="GQ272" s="2">
        <v>270</v>
      </c>
      <c r="GR272" s="2" t="str">
        <f t="shared" si="824"/>
        <v xml:space="preserve"> AD SOYAD 270</v>
      </c>
      <c r="GS272" s="7">
        <f t="shared" si="886"/>
        <v>20002.5</v>
      </c>
      <c r="GT272" s="11">
        <f>PARAMETRELER!$D$4</f>
        <v>150018.75</v>
      </c>
      <c r="GU272" s="7">
        <f t="shared" si="887"/>
        <v>2800.3500000000004</v>
      </c>
      <c r="GV272" s="7">
        <f t="shared" si="888"/>
        <v>200.02500000000001</v>
      </c>
      <c r="GW272" s="7">
        <f t="shared" si="889"/>
        <v>17002.125</v>
      </c>
      <c r="GX272" s="7" cm="1">
        <f t="array" ref="GX272">SUMPRODUCT(--(SUM(G272,AC272,AY272,BU272,CQ272,DM272,EI272,FE272,GA272,GW272)&gt;PARAMETRELER!$D$21:$D$24), (SUM(G272,AC272,AY272,BU272,CQ272,DM272,EI272,FE272,GA272,GW272)-PARAMETRELER!$D$21:$D$24), {0.15;0.05;0.07;0.08})-SUM($H$2,H272,AD272,AZ272,BV272,CR272,DN272,EJ272,FF272,GB272)</f>
        <v>3400.4250000000029</v>
      </c>
      <c r="GY272" s="7">
        <f>PARAMETRELER!$D$17</f>
        <v>3400.4250000000029</v>
      </c>
      <c r="GZ272" s="7">
        <f t="shared" si="890"/>
        <v>170021.25</v>
      </c>
      <c r="HA272" s="7">
        <f t="shared" si="891"/>
        <v>153019.125</v>
      </c>
      <c r="HB272" s="7">
        <f t="shared" si="892"/>
        <v>20002.5</v>
      </c>
      <c r="HC272" s="5">
        <f>PARAMETRELER!$D$6</f>
        <v>20002.5</v>
      </c>
      <c r="HD272" s="7">
        <f t="shared" si="893"/>
        <v>0</v>
      </c>
      <c r="HE272" s="7">
        <f>IF(GS272&lt;=PARAMETRELER!$D$6,0,HD272*0.00759)</f>
        <v>0</v>
      </c>
      <c r="HF272" s="20">
        <f t="shared" si="825"/>
        <v>17002.125</v>
      </c>
      <c r="HG272" s="21">
        <f t="shared" si="826"/>
        <v>4100.5124999999998</v>
      </c>
      <c r="HH272" s="21">
        <f t="shared" si="827"/>
        <v>400.05</v>
      </c>
      <c r="HI272" s="20">
        <f t="shared" si="828"/>
        <v>24503.0625</v>
      </c>
      <c r="HJ272" s="44">
        <f t="shared" si="829"/>
        <v>1000.125</v>
      </c>
      <c r="HK272" s="45">
        <f t="shared" si="830"/>
        <v>23502.9375</v>
      </c>
      <c r="HM272" s="2">
        <v>270</v>
      </c>
      <c r="HN272" s="2" t="str">
        <f t="shared" si="831"/>
        <v xml:space="preserve"> AD SOYAD 270</v>
      </c>
      <c r="HO272" s="7">
        <f t="shared" si="894"/>
        <v>20002.5</v>
      </c>
      <c r="HP272" s="11">
        <f>PARAMETRELER!$D$4</f>
        <v>150018.75</v>
      </c>
      <c r="HQ272" s="7">
        <f t="shared" si="895"/>
        <v>2800.3500000000004</v>
      </c>
      <c r="HR272" s="7">
        <f t="shared" si="896"/>
        <v>200.02500000000001</v>
      </c>
      <c r="HS272" s="7">
        <f t="shared" si="897"/>
        <v>17002.125</v>
      </c>
      <c r="HT272" s="7" cm="1">
        <f t="array" ref="HT272">SUMPRODUCT(--(SUM(G272,AC272,AY272,BU272,CQ272,DM272,EI272,FE272,GA272,GW272,HS272)&gt;PARAMETRELER!$D$21:$D$24), (SUM(G272,AC272,AY272,BU272,CQ272,DM272,EI272,FE272,GA272,GW272,HS272)-PARAMETRELER!$D$21:$D$24), {0.15;0.05;0.07;0.08})-SUM($H$2,H272,AD272,AZ272,BV272,CR272,DN272,EJ272,FF272,GB272,GX272)</f>
        <v>3400.4249999999993</v>
      </c>
      <c r="HU272" s="7">
        <f>PARAMETRELER!$D$18</f>
        <v>3400.4249999999993</v>
      </c>
      <c r="HV272" s="7">
        <f t="shared" si="898"/>
        <v>187023.375</v>
      </c>
      <c r="HW272" s="7">
        <f t="shared" si="899"/>
        <v>170021.25</v>
      </c>
      <c r="HX272" s="7">
        <f t="shared" si="900"/>
        <v>20002.5</v>
      </c>
      <c r="HY272" s="5">
        <f>PARAMETRELER!$D$6</f>
        <v>20002.5</v>
      </c>
      <c r="HZ272" s="7">
        <f t="shared" si="901"/>
        <v>0</v>
      </c>
      <c r="IA272" s="7">
        <f>IF(HO272&lt;=PARAMETRELER!$D$6,0,HZ272*0.00759)</f>
        <v>0</v>
      </c>
      <c r="IB272" s="20">
        <f t="shared" si="832"/>
        <v>17002.125</v>
      </c>
      <c r="IC272" s="21">
        <f t="shared" si="833"/>
        <v>4100.5124999999998</v>
      </c>
      <c r="ID272" s="21">
        <f t="shared" si="834"/>
        <v>400.05</v>
      </c>
      <c r="IE272" s="20">
        <f t="shared" si="835"/>
        <v>24503.0625</v>
      </c>
      <c r="IF272" s="44">
        <f t="shared" si="836"/>
        <v>1000.125</v>
      </c>
      <c r="IG272" s="45">
        <f t="shared" si="837"/>
        <v>23502.9375</v>
      </c>
      <c r="II272" s="2">
        <v>270</v>
      </c>
      <c r="IJ272" s="2" t="str">
        <f t="shared" si="838"/>
        <v xml:space="preserve"> AD SOYAD 270</v>
      </c>
      <c r="IK272" s="7">
        <f t="shared" si="902"/>
        <v>20002.5</v>
      </c>
      <c r="IL272" s="11">
        <f>PARAMETRELER!$D$4</f>
        <v>150018.75</v>
      </c>
      <c r="IM272" s="7">
        <f t="shared" si="903"/>
        <v>2800.3500000000004</v>
      </c>
      <c r="IN272" s="7">
        <f t="shared" si="904"/>
        <v>200.02500000000001</v>
      </c>
      <c r="IO272" s="7">
        <f t="shared" si="905"/>
        <v>17002.125</v>
      </c>
      <c r="IP272" s="7" cm="1">
        <f t="array" ref="IP272">SUMPRODUCT(--(SUM(G272,AC272,AY272,BU272,CQ272,DM272,EI272,FE272,GA272,GW272,HS272,IO272)&gt;PARAMETRELER!$D$21:$D$24), (SUM(G272,AC272,AY272,BU272,CQ272,DM272,EI272,FE272,GA272,GW272,HS272,IO272)-PARAMETRELER!$D$21:$D$24), {0.15;0.05;0.07;0.08})-SUM($H$2,H272,AD272,AZ272,BV272,CR272,DN272,EJ272,FF272,GB272,GX272,HT272)</f>
        <v>3400.4249999999993</v>
      </c>
      <c r="IQ272" s="7">
        <f>PARAMETRELER!$D$19</f>
        <v>3400.4249999999993</v>
      </c>
      <c r="IR272" s="7">
        <f t="shared" si="906"/>
        <v>204025.5</v>
      </c>
      <c r="IS272" s="7">
        <f t="shared" si="907"/>
        <v>187023.375</v>
      </c>
      <c r="IT272" s="7">
        <f t="shared" si="908"/>
        <v>20002.5</v>
      </c>
      <c r="IU272" s="5">
        <f>PARAMETRELER!$D$6</f>
        <v>20002.5</v>
      </c>
      <c r="IV272" s="7">
        <f t="shared" si="909"/>
        <v>0</v>
      </c>
      <c r="IW272" s="7">
        <f>IF(IK272&lt;=PARAMETRELER!$D$6,0,IV272*0.00759)</f>
        <v>0</v>
      </c>
      <c r="IX272" s="20">
        <f t="shared" si="839"/>
        <v>17002.125</v>
      </c>
      <c r="IY272" s="21">
        <f t="shared" si="840"/>
        <v>4100.5124999999998</v>
      </c>
      <c r="IZ272" s="21">
        <f t="shared" si="841"/>
        <v>400.05</v>
      </c>
      <c r="JA272" s="20">
        <f t="shared" si="842"/>
        <v>24503.0625</v>
      </c>
      <c r="JB272" s="44">
        <f t="shared" si="843"/>
        <v>1000.125</v>
      </c>
      <c r="JC272" s="45">
        <f t="shared" si="844"/>
        <v>23502.9375</v>
      </c>
    </row>
    <row r="273" spans="1:263" ht="15.6" x14ac:dyDescent="0.3">
      <c r="A273" s="3">
        <v>271</v>
      </c>
      <c r="B273" s="3" t="str">
        <f>'YILLIK MALİYET RAPORU'!B273</f>
        <v xml:space="preserve"> AD SOYAD 271</v>
      </c>
      <c r="C273" s="4">
        <f>'YILLIK MALİYET RAPORU'!C273</f>
        <v>20002.5</v>
      </c>
      <c r="D273" s="4">
        <f>PARAMETRELER!$D$4</f>
        <v>150018.75</v>
      </c>
      <c r="E273" s="4">
        <f t="shared" si="845"/>
        <v>2800.3500000000004</v>
      </c>
      <c r="F273" s="4">
        <f t="shared" si="846"/>
        <v>200.02500000000001</v>
      </c>
      <c r="G273" s="4">
        <f t="shared" si="847"/>
        <v>17002.125</v>
      </c>
      <c r="H273" s="4" cm="1">
        <f t="array" ref="H273">SUMPRODUCT(--(SUM(G273:G273)&gt;PARAMETRELER!$D$21:$D$24), (SUM(G273:G273)-PARAMETRELER!$D$21:$D$24), {0.15;0.05;0.07;0.08})-SUM($H$2:$H$2)</f>
        <v>2550.3187499999999</v>
      </c>
      <c r="I273" s="4">
        <f>PARAMETRELER!$D$8</f>
        <v>2550.3187499999999</v>
      </c>
      <c r="J273" s="4">
        <f t="shared" si="733"/>
        <v>17002.125</v>
      </c>
      <c r="K273" s="4">
        <v>0</v>
      </c>
      <c r="L273" s="4">
        <f t="shared" si="848"/>
        <v>20002.5</v>
      </c>
      <c r="M273" s="4">
        <f>PARAMETRELER!$D$6</f>
        <v>20002.5</v>
      </c>
      <c r="N273" s="4">
        <f t="shared" si="856"/>
        <v>0</v>
      </c>
      <c r="O273" s="4">
        <f>IF(C273&lt;=PARAMETRELER!$D$6,0,N273*0.00759)</f>
        <v>0</v>
      </c>
      <c r="P273" s="20">
        <f t="shared" si="849"/>
        <v>17002.125</v>
      </c>
      <c r="Q273" s="21">
        <f t="shared" si="850"/>
        <v>4100.5124999999998</v>
      </c>
      <c r="R273" s="21">
        <f t="shared" si="851"/>
        <v>400.05</v>
      </c>
      <c r="S273" s="22">
        <f t="shared" si="852"/>
        <v>24503.0625</v>
      </c>
      <c r="T273" s="44">
        <f t="shared" si="853"/>
        <v>1000.125</v>
      </c>
      <c r="U273" s="45">
        <f t="shared" si="734"/>
        <v>23502.9375</v>
      </c>
      <c r="W273" s="3">
        <v>271</v>
      </c>
      <c r="X273" s="3" t="str">
        <f t="shared" si="854"/>
        <v xml:space="preserve"> AD SOYAD 271</v>
      </c>
      <c r="Y273" s="4">
        <f t="shared" si="855"/>
        <v>20002.5</v>
      </c>
      <c r="Z273" s="4">
        <f>PARAMETRELER!$D$4</f>
        <v>150018.75</v>
      </c>
      <c r="AA273" s="4">
        <f t="shared" si="735"/>
        <v>2800.3500000000004</v>
      </c>
      <c r="AB273" s="4">
        <f t="shared" si="736"/>
        <v>200.02500000000001</v>
      </c>
      <c r="AC273" s="4">
        <f t="shared" si="737"/>
        <v>17002.125</v>
      </c>
      <c r="AD273" s="4" cm="1">
        <f t="array" ref="AD273">SUMPRODUCT(--(SUM(G273,AC273)&gt;PARAMETRELER!$D$21:$D$24), (SUM(G273,AC273)-PARAMETRELER!$D$21:$D$24), {0.15;0.05;0.07;0.08})-SUM($H$2,H273)</f>
        <v>2550.3187499999999</v>
      </c>
      <c r="AE273" s="4">
        <f>PARAMETRELER!$D$9</f>
        <v>2550.3187499999999</v>
      </c>
      <c r="AF273" s="4">
        <f t="shared" si="738"/>
        <v>34004.25</v>
      </c>
      <c r="AG273" s="4">
        <f t="shared" si="739"/>
        <v>17002.125</v>
      </c>
      <c r="AH273" s="4">
        <f t="shared" si="740"/>
        <v>20002.5</v>
      </c>
      <c r="AI273" s="4">
        <f>PARAMETRELER!$D$6</f>
        <v>20002.5</v>
      </c>
      <c r="AJ273" s="4">
        <f t="shared" si="857"/>
        <v>0</v>
      </c>
      <c r="AK273" s="4">
        <f>IF(Y273&lt;=PARAMETRELER!$D$6,0,AJ273*0.00759)</f>
        <v>0</v>
      </c>
      <c r="AL273" s="20">
        <f t="shared" si="741"/>
        <v>17002.125</v>
      </c>
      <c r="AM273" s="21">
        <f t="shared" si="742"/>
        <v>4100.5124999999998</v>
      </c>
      <c r="AN273" s="21">
        <f t="shared" si="743"/>
        <v>400.05</v>
      </c>
      <c r="AO273" s="22">
        <f t="shared" si="744"/>
        <v>24503.0625</v>
      </c>
      <c r="AP273" s="44">
        <f t="shared" si="745"/>
        <v>1000.125</v>
      </c>
      <c r="AQ273" s="45">
        <f t="shared" si="746"/>
        <v>23502.9375</v>
      </c>
      <c r="AS273" s="3">
        <v>271</v>
      </c>
      <c r="AT273" s="3" t="str">
        <f t="shared" si="747"/>
        <v xml:space="preserve"> AD SOYAD 271</v>
      </c>
      <c r="AU273" s="4">
        <f t="shared" si="748"/>
        <v>20002.5</v>
      </c>
      <c r="AV273" s="4">
        <f>PARAMETRELER!$D$4</f>
        <v>150018.75</v>
      </c>
      <c r="AW273" s="4">
        <f t="shared" si="749"/>
        <v>2800.3500000000004</v>
      </c>
      <c r="AX273" s="4">
        <f t="shared" si="750"/>
        <v>200.02500000000001</v>
      </c>
      <c r="AY273" s="4">
        <f t="shared" si="751"/>
        <v>17002.125</v>
      </c>
      <c r="AZ273" s="4" cm="1">
        <f t="array" ref="AZ273">SUMPRODUCT(--(SUM(G273,AC273,AY273)&gt;PARAMETRELER!$D$21:$D$24), (SUM(G273,AC273,AY273)-PARAMETRELER!$D$21:$D$24), {0.15;0.05;0.07;0.08})-SUM($H$2,H273,AD273)</f>
        <v>2550.3187499999995</v>
      </c>
      <c r="BA273" s="4">
        <f>PARAMETRELER!$D$10</f>
        <v>2550.3187499999995</v>
      </c>
      <c r="BB273" s="4">
        <f t="shared" si="752"/>
        <v>51006.375</v>
      </c>
      <c r="BC273" s="4">
        <f t="shared" si="753"/>
        <v>34004.25</v>
      </c>
      <c r="BD273" s="4">
        <f t="shared" si="754"/>
        <v>20002.5</v>
      </c>
      <c r="BE273" s="4">
        <f>PARAMETRELER!$D$6</f>
        <v>20002.5</v>
      </c>
      <c r="BF273" s="4">
        <f t="shared" si="858"/>
        <v>0</v>
      </c>
      <c r="BG273" s="4">
        <f>IF(AU273&lt;=PARAMETRELER!$D$6,0,BF273*0.00759)</f>
        <v>0</v>
      </c>
      <c r="BH273" s="20">
        <f t="shared" si="755"/>
        <v>17002.125</v>
      </c>
      <c r="BI273" s="21">
        <f t="shared" si="756"/>
        <v>4100.5124999999998</v>
      </c>
      <c r="BJ273" s="21">
        <f t="shared" si="757"/>
        <v>400.05</v>
      </c>
      <c r="BK273" s="22">
        <f t="shared" si="758"/>
        <v>24503.0625</v>
      </c>
      <c r="BL273" s="44">
        <f t="shared" si="759"/>
        <v>1000.125</v>
      </c>
      <c r="BM273" s="45">
        <f t="shared" si="760"/>
        <v>23502.9375</v>
      </c>
      <c r="BO273" s="3">
        <v>271</v>
      </c>
      <c r="BP273" s="3" t="str">
        <f t="shared" si="761"/>
        <v xml:space="preserve"> AD SOYAD 271</v>
      </c>
      <c r="BQ273" s="4">
        <f t="shared" si="762"/>
        <v>20002.5</v>
      </c>
      <c r="BR273" s="4">
        <f>PARAMETRELER!$D$4</f>
        <v>150018.75</v>
      </c>
      <c r="BS273" s="4">
        <f t="shared" si="763"/>
        <v>2800.3500000000004</v>
      </c>
      <c r="BT273" s="4">
        <f t="shared" si="764"/>
        <v>200.02500000000001</v>
      </c>
      <c r="BU273" s="4">
        <f t="shared" si="765"/>
        <v>17002.125</v>
      </c>
      <c r="BV273" s="4" cm="1">
        <f t="array" ref="BV273">SUMPRODUCT(--(SUM(G273,AC273,AY273,BU273)&gt;PARAMETRELER!$D$21:$D$24), (SUM(G273,AC273,AY273,BU273)-PARAMETRELER!$D$21:$D$24), {0.15;0.05;0.07;0.08})-SUM($H$2,H273,AD273,AZ273)</f>
        <v>2550.3187500000004</v>
      </c>
      <c r="BW273" s="4">
        <f>PARAMETRELER!$D$11</f>
        <v>2550.3187500000004</v>
      </c>
      <c r="BX273" s="4">
        <f t="shared" si="766"/>
        <v>68008.5</v>
      </c>
      <c r="BY273" s="4">
        <f t="shared" si="767"/>
        <v>51006.375</v>
      </c>
      <c r="BZ273" s="4">
        <f t="shared" si="768"/>
        <v>20002.5</v>
      </c>
      <c r="CA273" s="4">
        <f>PARAMETRELER!$D$6</f>
        <v>20002.5</v>
      </c>
      <c r="CB273" s="4">
        <f t="shared" si="859"/>
        <v>0</v>
      </c>
      <c r="CC273" s="4">
        <f>IF(BQ273&lt;=PARAMETRELER!$D$6,0,CB273*0.00759)</f>
        <v>0</v>
      </c>
      <c r="CD273" s="20">
        <f t="shared" si="769"/>
        <v>17002.125</v>
      </c>
      <c r="CE273" s="21">
        <f t="shared" si="770"/>
        <v>4100.5124999999998</v>
      </c>
      <c r="CF273" s="21">
        <f t="shared" si="771"/>
        <v>400.05</v>
      </c>
      <c r="CG273" s="22">
        <f t="shared" si="772"/>
        <v>24503.0625</v>
      </c>
      <c r="CH273" s="44">
        <f t="shared" si="773"/>
        <v>1000.125</v>
      </c>
      <c r="CI273" s="45">
        <f t="shared" si="774"/>
        <v>23502.9375</v>
      </c>
      <c r="CK273" s="3">
        <v>271</v>
      </c>
      <c r="CL273" s="3" t="str">
        <f t="shared" si="775"/>
        <v xml:space="preserve"> AD SOYAD 271</v>
      </c>
      <c r="CM273" s="4">
        <f t="shared" si="776"/>
        <v>20002.5</v>
      </c>
      <c r="CN273" s="4">
        <f>PARAMETRELER!$D$4</f>
        <v>150018.75</v>
      </c>
      <c r="CO273" s="4">
        <f t="shared" si="777"/>
        <v>2800.3500000000004</v>
      </c>
      <c r="CP273" s="4">
        <f t="shared" si="778"/>
        <v>200.02500000000001</v>
      </c>
      <c r="CQ273" s="4">
        <f t="shared" si="779"/>
        <v>17002.125</v>
      </c>
      <c r="CR273" s="4" cm="1">
        <f t="array" ref="CR273">SUMPRODUCT(--(SUM(G273,AC273,AY273,BU273,CQ273)&gt;PARAMETRELER!$D$21:$D$24), (SUM(G273,AC273,AY273,BU273,CQ273)-PARAMETRELER!$D$21:$D$24), {0.15;0.05;0.07;0.08})-SUM($H$2,H273,AD273,AZ273,BV273)</f>
        <v>2550.3187500000004</v>
      </c>
      <c r="CS273" s="4">
        <f>PARAMETRELER!$D$12</f>
        <v>2550.3187500000004</v>
      </c>
      <c r="CT273" s="4">
        <f t="shared" si="780"/>
        <v>85010.625</v>
      </c>
      <c r="CU273" s="4">
        <f t="shared" si="781"/>
        <v>68008.5</v>
      </c>
      <c r="CV273" s="4">
        <f t="shared" si="782"/>
        <v>20002.5</v>
      </c>
      <c r="CW273" s="4">
        <f>PARAMETRELER!$D$6</f>
        <v>20002.5</v>
      </c>
      <c r="CX273" s="4">
        <f t="shared" si="860"/>
        <v>0</v>
      </c>
      <c r="CY273" s="4">
        <f>IF(CM273&lt;=PARAMETRELER!$D$6,0,CX273*0.00759)</f>
        <v>0</v>
      </c>
      <c r="CZ273" s="20">
        <f t="shared" si="783"/>
        <v>17002.125</v>
      </c>
      <c r="DA273" s="21">
        <f t="shared" si="784"/>
        <v>4100.5124999999998</v>
      </c>
      <c r="DB273" s="21">
        <f t="shared" si="785"/>
        <v>400.05</v>
      </c>
      <c r="DC273" s="22">
        <f t="shared" si="786"/>
        <v>24503.0625</v>
      </c>
      <c r="DD273" s="44">
        <f t="shared" si="787"/>
        <v>1000.125</v>
      </c>
      <c r="DE273" s="45">
        <f t="shared" si="788"/>
        <v>23502.9375</v>
      </c>
      <c r="DG273" s="3">
        <v>271</v>
      </c>
      <c r="DH273" s="3" t="str">
        <f t="shared" si="789"/>
        <v xml:space="preserve"> AD SOYAD 271</v>
      </c>
      <c r="DI273" s="4">
        <f t="shared" si="790"/>
        <v>20002.5</v>
      </c>
      <c r="DJ273" s="4">
        <f>PARAMETRELER!$D$4</f>
        <v>150018.75</v>
      </c>
      <c r="DK273" s="4">
        <f t="shared" si="791"/>
        <v>2800.3500000000004</v>
      </c>
      <c r="DL273" s="4">
        <f t="shared" si="792"/>
        <v>200.02500000000001</v>
      </c>
      <c r="DM273" s="4">
        <f t="shared" si="793"/>
        <v>17002.125</v>
      </c>
      <c r="DN273" s="4" cm="1">
        <f t="array" ref="DN273">SUMPRODUCT(--(SUM(G273,AC273,AY273,BU273,CQ273,DM273)&gt;PARAMETRELER!$D$21:$D$24), (SUM(G273,AC273,AY273,BU273,CQ273,DM273)-PARAMETRELER!$D$21:$D$24), {0.15;0.05;0.07;0.08})-SUM($H$2,H273,AD273,AZ273,BV273,CR273)</f>
        <v>2550.3187499999985</v>
      </c>
      <c r="DO273" s="4">
        <f>PARAMETRELER!$D$13</f>
        <v>2550.3187499999985</v>
      </c>
      <c r="DP273" s="4">
        <f t="shared" si="794"/>
        <v>102012.75</v>
      </c>
      <c r="DQ273" s="4">
        <f t="shared" si="795"/>
        <v>85010.625</v>
      </c>
      <c r="DR273" s="4">
        <f t="shared" si="796"/>
        <v>20002.5</v>
      </c>
      <c r="DS273" s="4">
        <f>PARAMETRELER!$D$6</f>
        <v>20002.5</v>
      </c>
      <c r="DT273" s="4">
        <f t="shared" si="861"/>
        <v>0</v>
      </c>
      <c r="DU273" s="4">
        <f>IF(DI273&lt;=PARAMETRELER!$D$6,0,DT273*0.00759)</f>
        <v>0</v>
      </c>
      <c r="DV273" s="20">
        <f t="shared" si="797"/>
        <v>17002.125</v>
      </c>
      <c r="DW273" s="21">
        <f t="shared" si="798"/>
        <v>4100.5124999999998</v>
      </c>
      <c r="DX273" s="21">
        <f t="shared" si="799"/>
        <v>400.05</v>
      </c>
      <c r="DY273" s="22">
        <f t="shared" si="800"/>
        <v>24503.0625</v>
      </c>
      <c r="DZ273" s="44">
        <f t="shared" si="801"/>
        <v>1000.125</v>
      </c>
      <c r="EA273" s="45">
        <f t="shared" si="802"/>
        <v>23502.9375</v>
      </c>
      <c r="EC273" s="3">
        <v>271</v>
      </c>
      <c r="ED273" s="3" t="str">
        <f t="shared" si="803"/>
        <v xml:space="preserve"> AD SOYAD 271</v>
      </c>
      <c r="EE273" s="4">
        <f t="shared" si="862"/>
        <v>20002.5</v>
      </c>
      <c r="EF273" s="4">
        <f>PARAMETRELER!$D$4</f>
        <v>150018.75</v>
      </c>
      <c r="EG273" s="4">
        <f t="shared" si="863"/>
        <v>2800.3500000000004</v>
      </c>
      <c r="EH273" s="4">
        <f t="shared" si="864"/>
        <v>200.02500000000001</v>
      </c>
      <c r="EI273" s="4">
        <f t="shared" si="865"/>
        <v>17002.125</v>
      </c>
      <c r="EJ273" s="4" cm="1">
        <f t="array" ref="EJ273">SUMPRODUCT(--(SUM(G273,AC273,AY273,BU273,CQ273,DM273,EI273)&gt;PARAMETRELER!$D$21:$D$24), (SUM(G273,AC273,AY273,BU273,CQ273,DM273,EI273)-PARAMETRELER!$D$21:$D$24), {0.15;0.05;0.07;0.08})-SUM($H$2,H273,AD273,AZ273,BV273,CR273,DN273)</f>
        <v>3001.0625000000036</v>
      </c>
      <c r="EK273" s="4">
        <f>PARAMETRELER!$D$14</f>
        <v>3001.0625000000036</v>
      </c>
      <c r="EL273" s="4">
        <f t="shared" si="866"/>
        <v>119014.875</v>
      </c>
      <c r="EM273" s="4">
        <f t="shared" si="867"/>
        <v>102012.75</v>
      </c>
      <c r="EN273" s="4">
        <f t="shared" si="868"/>
        <v>20002.5</v>
      </c>
      <c r="EO273" s="4">
        <f>PARAMETRELER!$D$6</f>
        <v>20002.5</v>
      </c>
      <c r="EP273" s="4">
        <f t="shared" si="869"/>
        <v>0</v>
      </c>
      <c r="EQ273" s="4">
        <f>IF(EE273&lt;=PARAMETRELER!$D$6,0,EP273*0.00759)</f>
        <v>0</v>
      </c>
      <c r="ER273" s="20">
        <f t="shared" si="804"/>
        <v>17002.125</v>
      </c>
      <c r="ES273" s="21">
        <f t="shared" si="805"/>
        <v>4100.5124999999998</v>
      </c>
      <c r="ET273" s="21">
        <f t="shared" si="806"/>
        <v>400.05</v>
      </c>
      <c r="EU273" s="22">
        <f t="shared" si="807"/>
        <v>24503.0625</v>
      </c>
      <c r="EV273" s="44">
        <f t="shared" si="808"/>
        <v>1000.125</v>
      </c>
      <c r="EW273" s="45">
        <f t="shared" si="809"/>
        <v>23502.9375</v>
      </c>
      <c r="EY273" s="3">
        <v>271</v>
      </c>
      <c r="EZ273" s="3" t="str">
        <f t="shared" si="810"/>
        <v xml:space="preserve"> AD SOYAD 271</v>
      </c>
      <c r="FA273" s="4">
        <f t="shared" si="870"/>
        <v>20002.5</v>
      </c>
      <c r="FB273" s="4">
        <f>PARAMETRELER!$D$4</f>
        <v>150018.75</v>
      </c>
      <c r="FC273" s="4">
        <f t="shared" si="871"/>
        <v>2800.3500000000004</v>
      </c>
      <c r="FD273" s="4">
        <f t="shared" si="872"/>
        <v>200.02500000000001</v>
      </c>
      <c r="FE273" s="4">
        <f t="shared" si="873"/>
        <v>17002.125</v>
      </c>
      <c r="FF273" s="4" cm="1">
        <f t="array" ref="FF273">SUMPRODUCT(--(SUM(G273,AC273,AY273,BU273,CQ273,DM273,EI273,FE273)&gt;PARAMETRELER!$D$21:$D$24), (SUM(G273,AC273,AY273,BU273,CQ273,DM273,EI273,FE273)-PARAMETRELER!$D$21:$D$24), {0.15;0.05;0.07;0.08})-SUM($H$2,H273,AD273,AZ273,BV273,CR273,DN273,EJ273)</f>
        <v>3400.4249999999956</v>
      </c>
      <c r="FG273" s="4">
        <f>PARAMETRELER!$D$15</f>
        <v>3400.4249999999956</v>
      </c>
      <c r="FH273" s="4">
        <f t="shared" si="874"/>
        <v>136017</v>
      </c>
      <c r="FI273" s="4">
        <f t="shared" si="875"/>
        <v>119014.875</v>
      </c>
      <c r="FJ273" s="4">
        <f t="shared" si="876"/>
        <v>20002.5</v>
      </c>
      <c r="FK273" s="4">
        <f>PARAMETRELER!$D$6</f>
        <v>20002.5</v>
      </c>
      <c r="FL273" s="4">
        <f t="shared" si="877"/>
        <v>0</v>
      </c>
      <c r="FM273" s="4">
        <f>IF(FA273&lt;=PARAMETRELER!$D$6,0,FL273*0.00759)</f>
        <v>0</v>
      </c>
      <c r="FN273" s="20">
        <f t="shared" si="811"/>
        <v>17002.125</v>
      </c>
      <c r="FO273" s="21">
        <f t="shared" si="812"/>
        <v>4100.5124999999998</v>
      </c>
      <c r="FP273" s="21">
        <f t="shared" si="813"/>
        <v>400.05</v>
      </c>
      <c r="FQ273" s="22">
        <f t="shared" si="814"/>
        <v>24503.0625</v>
      </c>
      <c r="FR273" s="44">
        <f t="shared" si="815"/>
        <v>1000.125</v>
      </c>
      <c r="FS273" s="45">
        <f t="shared" si="816"/>
        <v>23502.9375</v>
      </c>
      <c r="FU273" s="3">
        <v>271</v>
      </c>
      <c r="FV273" s="3" t="str">
        <f t="shared" si="817"/>
        <v xml:space="preserve"> AD SOYAD 271</v>
      </c>
      <c r="FW273" s="4">
        <f t="shared" si="878"/>
        <v>20002.5</v>
      </c>
      <c r="FX273" s="4">
        <f>PARAMETRELER!$D$4</f>
        <v>150018.75</v>
      </c>
      <c r="FY273" s="4">
        <f t="shared" si="879"/>
        <v>2800.3500000000004</v>
      </c>
      <c r="FZ273" s="4">
        <f t="shared" si="880"/>
        <v>200.02500000000001</v>
      </c>
      <c r="GA273" s="4">
        <f t="shared" si="881"/>
        <v>17002.125</v>
      </c>
      <c r="GB273" s="4" cm="1">
        <f t="array" ref="GB273">SUMPRODUCT(--(SUM(G273,AC273,AY273,BU273,CQ273,DM273,EI273,FE273,GA273)&gt;PARAMETRELER!$D$21:$D$24), (SUM(G273,AC273,AY273,BU273,CQ273,DM273,EI273,FE273,GA273)-PARAMETRELER!$D$21:$D$24), {0.15;0.05;0.07;0.08})-SUM($H$2,H273,AD273,AZ273,BV273,CR273,DN273,EJ273,FF273)</f>
        <v>3400.4249999999993</v>
      </c>
      <c r="GC273" s="4">
        <f>PARAMETRELER!$D$16</f>
        <v>3400.4249999999993</v>
      </c>
      <c r="GD273" s="4">
        <f t="shared" si="882"/>
        <v>153019.125</v>
      </c>
      <c r="GE273" s="4">
        <f t="shared" si="883"/>
        <v>136017</v>
      </c>
      <c r="GF273" s="4">
        <f t="shared" si="884"/>
        <v>20002.5</v>
      </c>
      <c r="GG273" s="4">
        <f>PARAMETRELER!$D$6</f>
        <v>20002.5</v>
      </c>
      <c r="GH273" s="4">
        <f t="shared" si="885"/>
        <v>0</v>
      </c>
      <c r="GI273" s="4">
        <f>IF(FW273&lt;=PARAMETRELER!$D$6,0,GH273*0.00759)</f>
        <v>0</v>
      </c>
      <c r="GJ273" s="20">
        <f t="shared" si="818"/>
        <v>17002.125</v>
      </c>
      <c r="GK273" s="21">
        <f t="shared" si="819"/>
        <v>4100.5124999999998</v>
      </c>
      <c r="GL273" s="21">
        <f t="shared" si="820"/>
        <v>400.05</v>
      </c>
      <c r="GM273" s="22">
        <f t="shared" si="821"/>
        <v>24503.0625</v>
      </c>
      <c r="GN273" s="44">
        <f t="shared" si="822"/>
        <v>1000.125</v>
      </c>
      <c r="GO273" s="45">
        <f t="shared" si="823"/>
        <v>23502.9375</v>
      </c>
      <c r="GQ273" s="3">
        <v>271</v>
      </c>
      <c r="GR273" s="3" t="str">
        <f t="shared" si="824"/>
        <v xml:space="preserve"> AD SOYAD 271</v>
      </c>
      <c r="GS273" s="4">
        <f t="shared" si="886"/>
        <v>20002.5</v>
      </c>
      <c r="GT273" s="4">
        <f>PARAMETRELER!$D$4</f>
        <v>150018.75</v>
      </c>
      <c r="GU273" s="4">
        <f t="shared" si="887"/>
        <v>2800.3500000000004</v>
      </c>
      <c r="GV273" s="4">
        <f t="shared" si="888"/>
        <v>200.02500000000001</v>
      </c>
      <c r="GW273" s="4">
        <f t="shared" si="889"/>
        <v>17002.125</v>
      </c>
      <c r="GX273" s="4" cm="1">
        <f t="array" ref="GX273">SUMPRODUCT(--(SUM(G273,AC273,AY273,BU273,CQ273,DM273,EI273,FE273,GA273,GW273)&gt;PARAMETRELER!$D$21:$D$24), (SUM(G273,AC273,AY273,BU273,CQ273,DM273,EI273,FE273,GA273,GW273)-PARAMETRELER!$D$21:$D$24), {0.15;0.05;0.07;0.08})-SUM($H$2,H273,AD273,AZ273,BV273,CR273,DN273,EJ273,FF273,GB273)</f>
        <v>3400.4250000000029</v>
      </c>
      <c r="GY273" s="4">
        <f>PARAMETRELER!$D$17</f>
        <v>3400.4250000000029</v>
      </c>
      <c r="GZ273" s="4">
        <f t="shared" si="890"/>
        <v>170021.25</v>
      </c>
      <c r="HA273" s="4">
        <f t="shared" si="891"/>
        <v>153019.125</v>
      </c>
      <c r="HB273" s="4">
        <f t="shared" si="892"/>
        <v>20002.5</v>
      </c>
      <c r="HC273" s="4">
        <f>PARAMETRELER!$D$6</f>
        <v>20002.5</v>
      </c>
      <c r="HD273" s="4">
        <f t="shared" si="893"/>
        <v>0</v>
      </c>
      <c r="HE273" s="4">
        <f>IF(GS273&lt;=PARAMETRELER!$D$6,0,HD273*0.00759)</f>
        <v>0</v>
      </c>
      <c r="HF273" s="20">
        <f t="shared" si="825"/>
        <v>17002.125</v>
      </c>
      <c r="HG273" s="21">
        <f t="shared" si="826"/>
        <v>4100.5124999999998</v>
      </c>
      <c r="HH273" s="21">
        <f t="shared" si="827"/>
        <v>400.05</v>
      </c>
      <c r="HI273" s="22">
        <f t="shared" si="828"/>
        <v>24503.0625</v>
      </c>
      <c r="HJ273" s="44">
        <f t="shared" si="829"/>
        <v>1000.125</v>
      </c>
      <c r="HK273" s="45">
        <f t="shared" si="830"/>
        <v>23502.9375</v>
      </c>
      <c r="HM273" s="3">
        <v>271</v>
      </c>
      <c r="HN273" s="3" t="str">
        <f t="shared" si="831"/>
        <v xml:space="preserve"> AD SOYAD 271</v>
      </c>
      <c r="HO273" s="4">
        <f t="shared" si="894"/>
        <v>20002.5</v>
      </c>
      <c r="HP273" s="4">
        <f>PARAMETRELER!$D$4</f>
        <v>150018.75</v>
      </c>
      <c r="HQ273" s="4">
        <f t="shared" si="895"/>
        <v>2800.3500000000004</v>
      </c>
      <c r="HR273" s="4">
        <f t="shared" si="896"/>
        <v>200.02500000000001</v>
      </c>
      <c r="HS273" s="4">
        <f t="shared" si="897"/>
        <v>17002.125</v>
      </c>
      <c r="HT273" s="4" cm="1">
        <f t="array" ref="HT273">SUMPRODUCT(--(SUM(G273,AC273,AY273,BU273,CQ273,DM273,EI273,FE273,GA273,GW273,HS273)&gt;PARAMETRELER!$D$21:$D$24), (SUM(G273,AC273,AY273,BU273,CQ273,DM273,EI273,FE273,GA273,GW273,HS273)-PARAMETRELER!$D$21:$D$24), {0.15;0.05;0.07;0.08})-SUM($H$2,H273,AD273,AZ273,BV273,CR273,DN273,EJ273,FF273,GB273,GX273)</f>
        <v>3400.4249999999993</v>
      </c>
      <c r="HU273" s="4">
        <f>PARAMETRELER!$D$18</f>
        <v>3400.4249999999993</v>
      </c>
      <c r="HV273" s="4">
        <f t="shared" si="898"/>
        <v>187023.375</v>
      </c>
      <c r="HW273" s="4">
        <f t="shared" si="899"/>
        <v>170021.25</v>
      </c>
      <c r="HX273" s="4">
        <f t="shared" si="900"/>
        <v>20002.5</v>
      </c>
      <c r="HY273" s="4">
        <f>PARAMETRELER!$D$6</f>
        <v>20002.5</v>
      </c>
      <c r="HZ273" s="4">
        <f t="shared" si="901"/>
        <v>0</v>
      </c>
      <c r="IA273" s="4">
        <f>IF(HO273&lt;=PARAMETRELER!$D$6,0,HZ273*0.00759)</f>
        <v>0</v>
      </c>
      <c r="IB273" s="20">
        <f t="shared" si="832"/>
        <v>17002.125</v>
      </c>
      <c r="IC273" s="21">
        <f t="shared" si="833"/>
        <v>4100.5124999999998</v>
      </c>
      <c r="ID273" s="21">
        <f t="shared" si="834"/>
        <v>400.05</v>
      </c>
      <c r="IE273" s="22">
        <f t="shared" si="835"/>
        <v>24503.0625</v>
      </c>
      <c r="IF273" s="44">
        <f t="shared" si="836"/>
        <v>1000.125</v>
      </c>
      <c r="IG273" s="45">
        <f t="shared" si="837"/>
        <v>23502.9375</v>
      </c>
      <c r="II273" s="3">
        <v>271</v>
      </c>
      <c r="IJ273" s="3" t="str">
        <f t="shared" si="838"/>
        <v xml:space="preserve"> AD SOYAD 271</v>
      </c>
      <c r="IK273" s="4">
        <f t="shared" si="902"/>
        <v>20002.5</v>
      </c>
      <c r="IL273" s="4">
        <f>PARAMETRELER!$D$4</f>
        <v>150018.75</v>
      </c>
      <c r="IM273" s="4">
        <f t="shared" si="903"/>
        <v>2800.3500000000004</v>
      </c>
      <c r="IN273" s="4">
        <f t="shared" si="904"/>
        <v>200.02500000000001</v>
      </c>
      <c r="IO273" s="4">
        <f t="shared" si="905"/>
        <v>17002.125</v>
      </c>
      <c r="IP273" s="4" cm="1">
        <f t="array" ref="IP273">SUMPRODUCT(--(SUM(G273,AC273,AY273,BU273,CQ273,DM273,EI273,FE273,GA273,GW273,HS273,IO273)&gt;PARAMETRELER!$D$21:$D$24), (SUM(G273,AC273,AY273,BU273,CQ273,DM273,EI273,FE273,GA273,GW273,HS273,IO273)-PARAMETRELER!$D$21:$D$24), {0.15;0.05;0.07;0.08})-SUM($H$2,H273,AD273,AZ273,BV273,CR273,DN273,EJ273,FF273,GB273,GX273,HT273)</f>
        <v>3400.4249999999993</v>
      </c>
      <c r="IQ273" s="4">
        <f>PARAMETRELER!$D$19</f>
        <v>3400.4249999999993</v>
      </c>
      <c r="IR273" s="4">
        <f t="shared" si="906"/>
        <v>204025.5</v>
      </c>
      <c r="IS273" s="4">
        <f t="shared" si="907"/>
        <v>187023.375</v>
      </c>
      <c r="IT273" s="4">
        <f t="shared" si="908"/>
        <v>20002.5</v>
      </c>
      <c r="IU273" s="4">
        <f>PARAMETRELER!$D$6</f>
        <v>20002.5</v>
      </c>
      <c r="IV273" s="4">
        <f t="shared" si="909"/>
        <v>0</v>
      </c>
      <c r="IW273" s="4">
        <f>IF(IK273&lt;=PARAMETRELER!$D$6,0,IV273*0.00759)</f>
        <v>0</v>
      </c>
      <c r="IX273" s="20">
        <f t="shared" si="839"/>
        <v>17002.125</v>
      </c>
      <c r="IY273" s="21">
        <f t="shared" si="840"/>
        <v>4100.5124999999998</v>
      </c>
      <c r="IZ273" s="21">
        <f t="shared" si="841"/>
        <v>400.05</v>
      </c>
      <c r="JA273" s="22">
        <f t="shared" si="842"/>
        <v>24503.0625</v>
      </c>
      <c r="JB273" s="44">
        <f t="shared" si="843"/>
        <v>1000.125</v>
      </c>
      <c r="JC273" s="45">
        <f t="shared" si="844"/>
        <v>23502.9375</v>
      </c>
    </row>
    <row r="274" spans="1:263" ht="15.6" x14ac:dyDescent="0.3">
      <c r="A274" s="2">
        <v>272</v>
      </c>
      <c r="B274" s="2" t="str">
        <f>'YILLIK MALİYET RAPORU'!B274</f>
        <v xml:space="preserve"> AD SOYAD 272</v>
      </c>
      <c r="C274" s="7">
        <f>'YILLIK MALİYET RAPORU'!C274</f>
        <v>20002.5</v>
      </c>
      <c r="D274" s="11">
        <f>PARAMETRELER!$D$4</f>
        <v>150018.75</v>
      </c>
      <c r="E274" s="7">
        <f t="shared" si="845"/>
        <v>2800.3500000000004</v>
      </c>
      <c r="F274" s="7">
        <f t="shared" si="846"/>
        <v>200.02500000000001</v>
      </c>
      <c r="G274" s="7">
        <f t="shared" si="847"/>
        <v>17002.125</v>
      </c>
      <c r="H274" s="7" cm="1">
        <f t="array" ref="H274">SUMPRODUCT(--(SUM(G274:G274)&gt;PARAMETRELER!$D$21:$D$24), (SUM(G274:G274)-PARAMETRELER!$D$21:$D$24), {0.15;0.05;0.07;0.08})-SUM($H$2:$H$2)</f>
        <v>2550.3187499999999</v>
      </c>
      <c r="I274" s="7">
        <f>PARAMETRELER!$D$8</f>
        <v>2550.3187499999999</v>
      </c>
      <c r="J274" s="7">
        <f t="shared" si="733"/>
        <v>17002.125</v>
      </c>
      <c r="K274" s="7">
        <v>0</v>
      </c>
      <c r="L274" s="7">
        <f t="shared" si="848"/>
        <v>20002.5</v>
      </c>
      <c r="M274" s="5">
        <f>PARAMETRELER!$D$6</f>
        <v>20002.5</v>
      </c>
      <c r="N274" s="7">
        <f t="shared" si="856"/>
        <v>0</v>
      </c>
      <c r="O274" s="7">
        <f>IF(C274&lt;=PARAMETRELER!$D$6,0,N274*0.00759)</f>
        <v>0</v>
      </c>
      <c r="P274" s="20">
        <f t="shared" si="849"/>
        <v>17002.125</v>
      </c>
      <c r="Q274" s="21">
        <f t="shared" si="850"/>
        <v>4100.5124999999998</v>
      </c>
      <c r="R274" s="21">
        <f t="shared" si="851"/>
        <v>400.05</v>
      </c>
      <c r="S274" s="20">
        <f t="shared" si="852"/>
        <v>24503.0625</v>
      </c>
      <c r="T274" s="44">
        <f t="shared" si="853"/>
        <v>1000.125</v>
      </c>
      <c r="U274" s="45">
        <f t="shared" si="734"/>
        <v>23502.9375</v>
      </c>
      <c r="W274" s="2">
        <v>272</v>
      </c>
      <c r="X274" s="2" t="str">
        <f t="shared" si="854"/>
        <v xml:space="preserve"> AD SOYAD 272</v>
      </c>
      <c r="Y274" s="7">
        <f t="shared" si="855"/>
        <v>20002.5</v>
      </c>
      <c r="Z274" s="11">
        <f>PARAMETRELER!$D$4</f>
        <v>150018.75</v>
      </c>
      <c r="AA274" s="7">
        <f t="shared" si="735"/>
        <v>2800.3500000000004</v>
      </c>
      <c r="AB274" s="7">
        <f t="shared" si="736"/>
        <v>200.02500000000001</v>
      </c>
      <c r="AC274" s="7">
        <f t="shared" si="737"/>
        <v>17002.125</v>
      </c>
      <c r="AD274" s="7" cm="1">
        <f t="array" ref="AD274">SUMPRODUCT(--(SUM(G274,AC274)&gt;PARAMETRELER!$D$21:$D$24), (SUM(G274,AC274)-PARAMETRELER!$D$21:$D$24), {0.15;0.05;0.07;0.08})-SUM($H$2,H274)</f>
        <v>2550.3187499999999</v>
      </c>
      <c r="AE274" s="7">
        <f>PARAMETRELER!$D$9</f>
        <v>2550.3187499999999</v>
      </c>
      <c r="AF274" s="7">
        <f t="shared" si="738"/>
        <v>34004.25</v>
      </c>
      <c r="AG274" s="7">
        <f t="shared" si="739"/>
        <v>17002.125</v>
      </c>
      <c r="AH274" s="7">
        <f t="shared" si="740"/>
        <v>20002.5</v>
      </c>
      <c r="AI274" s="5">
        <f>PARAMETRELER!$D$6</f>
        <v>20002.5</v>
      </c>
      <c r="AJ274" s="7">
        <f t="shared" si="857"/>
        <v>0</v>
      </c>
      <c r="AK274" s="7">
        <f>IF(Y274&lt;=PARAMETRELER!$D$6,0,AJ274*0.00759)</f>
        <v>0</v>
      </c>
      <c r="AL274" s="20">
        <f t="shared" si="741"/>
        <v>17002.125</v>
      </c>
      <c r="AM274" s="21">
        <f t="shared" si="742"/>
        <v>4100.5124999999998</v>
      </c>
      <c r="AN274" s="21">
        <f t="shared" si="743"/>
        <v>400.05</v>
      </c>
      <c r="AO274" s="20">
        <f t="shared" si="744"/>
        <v>24503.0625</v>
      </c>
      <c r="AP274" s="44">
        <f t="shared" si="745"/>
        <v>1000.125</v>
      </c>
      <c r="AQ274" s="45">
        <f t="shared" si="746"/>
        <v>23502.9375</v>
      </c>
      <c r="AS274" s="2">
        <v>272</v>
      </c>
      <c r="AT274" s="2" t="str">
        <f t="shared" si="747"/>
        <v xml:space="preserve"> AD SOYAD 272</v>
      </c>
      <c r="AU274" s="7">
        <f t="shared" si="748"/>
        <v>20002.5</v>
      </c>
      <c r="AV274" s="11">
        <f>PARAMETRELER!$D$4</f>
        <v>150018.75</v>
      </c>
      <c r="AW274" s="7">
        <f t="shared" si="749"/>
        <v>2800.3500000000004</v>
      </c>
      <c r="AX274" s="7">
        <f t="shared" si="750"/>
        <v>200.02500000000001</v>
      </c>
      <c r="AY274" s="7">
        <f t="shared" si="751"/>
        <v>17002.125</v>
      </c>
      <c r="AZ274" s="7" cm="1">
        <f t="array" ref="AZ274">SUMPRODUCT(--(SUM(G274,AC274,AY274)&gt;PARAMETRELER!$D$21:$D$24), (SUM(G274,AC274,AY274)-PARAMETRELER!$D$21:$D$24), {0.15;0.05;0.07;0.08})-SUM($H$2,H274,AD274)</f>
        <v>2550.3187499999995</v>
      </c>
      <c r="BA274" s="7">
        <f>PARAMETRELER!$D$10</f>
        <v>2550.3187499999995</v>
      </c>
      <c r="BB274" s="7">
        <f t="shared" si="752"/>
        <v>51006.375</v>
      </c>
      <c r="BC274" s="7">
        <f t="shared" si="753"/>
        <v>34004.25</v>
      </c>
      <c r="BD274" s="7">
        <f t="shared" si="754"/>
        <v>20002.5</v>
      </c>
      <c r="BE274" s="5">
        <f>PARAMETRELER!$D$6</f>
        <v>20002.5</v>
      </c>
      <c r="BF274" s="7">
        <f t="shared" si="858"/>
        <v>0</v>
      </c>
      <c r="BG274" s="7">
        <f>IF(AU274&lt;=PARAMETRELER!$D$6,0,BF274*0.00759)</f>
        <v>0</v>
      </c>
      <c r="BH274" s="20">
        <f t="shared" si="755"/>
        <v>17002.125</v>
      </c>
      <c r="BI274" s="21">
        <f t="shared" si="756"/>
        <v>4100.5124999999998</v>
      </c>
      <c r="BJ274" s="21">
        <f t="shared" si="757"/>
        <v>400.05</v>
      </c>
      <c r="BK274" s="20">
        <f t="shared" si="758"/>
        <v>24503.0625</v>
      </c>
      <c r="BL274" s="44">
        <f t="shared" si="759"/>
        <v>1000.125</v>
      </c>
      <c r="BM274" s="45">
        <f t="shared" si="760"/>
        <v>23502.9375</v>
      </c>
      <c r="BO274" s="2">
        <v>272</v>
      </c>
      <c r="BP274" s="2" t="str">
        <f t="shared" si="761"/>
        <v xml:space="preserve"> AD SOYAD 272</v>
      </c>
      <c r="BQ274" s="7">
        <f t="shared" si="762"/>
        <v>20002.5</v>
      </c>
      <c r="BR274" s="11">
        <f>PARAMETRELER!$D$4</f>
        <v>150018.75</v>
      </c>
      <c r="BS274" s="7">
        <f t="shared" si="763"/>
        <v>2800.3500000000004</v>
      </c>
      <c r="BT274" s="7">
        <f t="shared" si="764"/>
        <v>200.02500000000001</v>
      </c>
      <c r="BU274" s="7">
        <f t="shared" si="765"/>
        <v>17002.125</v>
      </c>
      <c r="BV274" s="7" cm="1">
        <f t="array" ref="BV274">SUMPRODUCT(--(SUM(G274,AC274,AY274,BU274)&gt;PARAMETRELER!$D$21:$D$24), (SUM(G274,AC274,AY274,BU274)-PARAMETRELER!$D$21:$D$24), {0.15;0.05;0.07;0.08})-SUM($H$2,H274,AD274,AZ274)</f>
        <v>2550.3187500000004</v>
      </c>
      <c r="BW274" s="7">
        <f>PARAMETRELER!$D$11</f>
        <v>2550.3187500000004</v>
      </c>
      <c r="BX274" s="7">
        <f t="shared" si="766"/>
        <v>68008.5</v>
      </c>
      <c r="BY274" s="7">
        <f t="shared" si="767"/>
        <v>51006.375</v>
      </c>
      <c r="BZ274" s="7">
        <f t="shared" si="768"/>
        <v>20002.5</v>
      </c>
      <c r="CA274" s="5">
        <f>PARAMETRELER!$D$6</f>
        <v>20002.5</v>
      </c>
      <c r="CB274" s="7">
        <f t="shared" si="859"/>
        <v>0</v>
      </c>
      <c r="CC274" s="7">
        <f>IF(BQ274&lt;=PARAMETRELER!$D$6,0,CB274*0.00759)</f>
        <v>0</v>
      </c>
      <c r="CD274" s="20">
        <f t="shared" si="769"/>
        <v>17002.125</v>
      </c>
      <c r="CE274" s="21">
        <f t="shared" si="770"/>
        <v>4100.5124999999998</v>
      </c>
      <c r="CF274" s="21">
        <f t="shared" si="771"/>
        <v>400.05</v>
      </c>
      <c r="CG274" s="20">
        <f t="shared" si="772"/>
        <v>24503.0625</v>
      </c>
      <c r="CH274" s="44">
        <f t="shared" si="773"/>
        <v>1000.125</v>
      </c>
      <c r="CI274" s="45">
        <f t="shared" si="774"/>
        <v>23502.9375</v>
      </c>
      <c r="CK274" s="2">
        <v>272</v>
      </c>
      <c r="CL274" s="2" t="str">
        <f t="shared" si="775"/>
        <v xml:space="preserve"> AD SOYAD 272</v>
      </c>
      <c r="CM274" s="7">
        <f t="shared" si="776"/>
        <v>20002.5</v>
      </c>
      <c r="CN274" s="11">
        <f>PARAMETRELER!$D$4</f>
        <v>150018.75</v>
      </c>
      <c r="CO274" s="7">
        <f t="shared" si="777"/>
        <v>2800.3500000000004</v>
      </c>
      <c r="CP274" s="7">
        <f t="shared" si="778"/>
        <v>200.02500000000001</v>
      </c>
      <c r="CQ274" s="7">
        <f t="shared" si="779"/>
        <v>17002.125</v>
      </c>
      <c r="CR274" s="7" cm="1">
        <f t="array" ref="CR274">SUMPRODUCT(--(SUM(G274,AC274,AY274,BU274,CQ274)&gt;PARAMETRELER!$D$21:$D$24), (SUM(G274,AC274,AY274,BU274,CQ274)-PARAMETRELER!$D$21:$D$24), {0.15;0.05;0.07;0.08})-SUM($H$2,H274,AD274,AZ274,BV274)</f>
        <v>2550.3187500000004</v>
      </c>
      <c r="CS274" s="7">
        <f>PARAMETRELER!$D$12</f>
        <v>2550.3187500000004</v>
      </c>
      <c r="CT274" s="7">
        <f t="shared" si="780"/>
        <v>85010.625</v>
      </c>
      <c r="CU274" s="7">
        <f t="shared" si="781"/>
        <v>68008.5</v>
      </c>
      <c r="CV274" s="7">
        <f t="shared" si="782"/>
        <v>20002.5</v>
      </c>
      <c r="CW274" s="5">
        <f>PARAMETRELER!$D$6</f>
        <v>20002.5</v>
      </c>
      <c r="CX274" s="7">
        <f t="shared" si="860"/>
        <v>0</v>
      </c>
      <c r="CY274" s="7">
        <f>IF(CM274&lt;=PARAMETRELER!$D$6,0,CX274*0.00759)</f>
        <v>0</v>
      </c>
      <c r="CZ274" s="20">
        <f t="shared" si="783"/>
        <v>17002.125</v>
      </c>
      <c r="DA274" s="21">
        <f t="shared" si="784"/>
        <v>4100.5124999999998</v>
      </c>
      <c r="DB274" s="21">
        <f t="shared" si="785"/>
        <v>400.05</v>
      </c>
      <c r="DC274" s="20">
        <f t="shared" si="786"/>
        <v>24503.0625</v>
      </c>
      <c r="DD274" s="44">
        <f t="shared" si="787"/>
        <v>1000.125</v>
      </c>
      <c r="DE274" s="45">
        <f t="shared" si="788"/>
        <v>23502.9375</v>
      </c>
      <c r="DG274" s="2">
        <v>272</v>
      </c>
      <c r="DH274" s="2" t="str">
        <f t="shared" si="789"/>
        <v xml:space="preserve"> AD SOYAD 272</v>
      </c>
      <c r="DI274" s="7">
        <f t="shared" si="790"/>
        <v>20002.5</v>
      </c>
      <c r="DJ274" s="11">
        <f>PARAMETRELER!$D$4</f>
        <v>150018.75</v>
      </c>
      <c r="DK274" s="7">
        <f t="shared" si="791"/>
        <v>2800.3500000000004</v>
      </c>
      <c r="DL274" s="7">
        <f t="shared" si="792"/>
        <v>200.02500000000001</v>
      </c>
      <c r="DM274" s="7">
        <f t="shared" si="793"/>
        <v>17002.125</v>
      </c>
      <c r="DN274" s="7" cm="1">
        <f t="array" ref="DN274">SUMPRODUCT(--(SUM(G274,AC274,AY274,BU274,CQ274,DM274)&gt;PARAMETRELER!$D$21:$D$24), (SUM(G274,AC274,AY274,BU274,CQ274,DM274)-PARAMETRELER!$D$21:$D$24), {0.15;0.05;0.07;0.08})-SUM($H$2,H274,AD274,AZ274,BV274,CR274)</f>
        <v>2550.3187499999985</v>
      </c>
      <c r="DO274" s="7">
        <f>PARAMETRELER!$D$13</f>
        <v>2550.3187499999985</v>
      </c>
      <c r="DP274" s="7">
        <f t="shared" si="794"/>
        <v>102012.75</v>
      </c>
      <c r="DQ274" s="7">
        <f t="shared" si="795"/>
        <v>85010.625</v>
      </c>
      <c r="DR274" s="7">
        <f t="shared" si="796"/>
        <v>20002.5</v>
      </c>
      <c r="DS274" s="5">
        <f>PARAMETRELER!$D$6</f>
        <v>20002.5</v>
      </c>
      <c r="DT274" s="7">
        <f t="shared" si="861"/>
        <v>0</v>
      </c>
      <c r="DU274" s="7">
        <f>IF(DI274&lt;=PARAMETRELER!$D$6,0,DT274*0.00759)</f>
        <v>0</v>
      </c>
      <c r="DV274" s="20">
        <f t="shared" si="797"/>
        <v>17002.125</v>
      </c>
      <c r="DW274" s="21">
        <f t="shared" si="798"/>
        <v>4100.5124999999998</v>
      </c>
      <c r="DX274" s="21">
        <f t="shared" si="799"/>
        <v>400.05</v>
      </c>
      <c r="DY274" s="20">
        <f t="shared" si="800"/>
        <v>24503.0625</v>
      </c>
      <c r="DZ274" s="44">
        <f t="shared" si="801"/>
        <v>1000.125</v>
      </c>
      <c r="EA274" s="45">
        <f t="shared" si="802"/>
        <v>23502.9375</v>
      </c>
      <c r="EC274" s="2">
        <v>272</v>
      </c>
      <c r="ED274" s="2" t="str">
        <f t="shared" si="803"/>
        <v xml:space="preserve"> AD SOYAD 272</v>
      </c>
      <c r="EE274" s="7">
        <f t="shared" si="862"/>
        <v>20002.5</v>
      </c>
      <c r="EF274" s="11">
        <f>PARAMETRELER!$D$4</f>
        <v>150018.75</v>
      </c>
      <c r="EG274" s="7">
        <f t="shared" si="863"/>
        <v>2800.3500000000004</v>
      </c>
      <c r="EH274" s="7">
        <f t="shared" si="864"/>
        <v>200.02500000000001</v>
      </c>
      <c r="EI274" s="7">
        <f t="shared" si="865"/>
        <v>17002.125</v>
      </c>
      <c r="EJ274" s="7" cm="1">
        <f t="array" ref="EJ274">SUMPRODUCT(--(SUM(G274,AC274,AY274,BU274,CQ274,DM274,EI274)&gt;PARAMETRELER!$D$21:$D$24), (SUM(G274,AC274,AY274,BU274,CQ274,DM274,EI274)-PARAMETRELER!$D$21:$D$24), {0.15;0.05;0.07;0.08})-SUM($H$2,H274,AD274,AZ274,BV274,CR274,DN274)</f>
        <v>3001.0625000000036</v>
      </c>
      <c r="EK274" s="7">
        <f>PARAMETRELER!$D$14</f>
        <v>3001.0625000000036</v>
      </c>
      <c r="EL274" s="7">
        <f t="shared" si="866"/>
        <v>119014.875</v>
      </c>
      <c r="EM274" s="7">
        <f t="shared" si="867"/>
        <v>102012.75</v>
      </c>
      <c r="EN274" s="7">
        <f t="shared" si="868"/>
        <v>20002.5</v>
      </c>
      <c r="EO274" s="5">
        <f>PARAMETRELER!$D$6</f>
        <v>20002.5</v>
      </c>
      <c r="EP274" s="7">
        <f t="shared" si="869"/>
        <v>0</v>
      </c>
      <c r="EQ274" s="7">
        <f>IF(EE274&lt;=PARAMETRELER!$D$6,0,EP274*0.00759)</f>
        <v>0</v>
      </c>
      <c r="ER274" s="20">
        <f t="shared" si="804"/>
        <v>17002.125</v>
      </c>
      <c r="ES274" s="21">
        <f t="shared" si="805"/>
        <v>4100.5124999999998</v>
      </c>
      <c r="ET274" s="21">
        <f t="shared" si="806"/>
        <v>400.05</v>
      </c>
      <c r="EU274" s="20">
        <f t="shared" si="807"/>
        <v>24503.0625</v>
      </c>
      <c r="EV274" s="44">
        <f t="shared" si="808"/>
        <v>1000.125</v>
      </c>
      <c r="EW274" s="45">
        <f t="shared" si="809"/>
        <v>23502.9375</v>
      </c>
      <c r="EY274" s="2">
        <v>272</v>
      </c>
      <c r="EZ274" s="2" t="str">
        <f t="shared" si="810"/>
        <v xml:space="preserve"> AD SOYAD 272</v>
      </c>
      <c r="FA274" s="7">
        <f t="shared" si="870"/>
        <v>20002.5</v>
      </c>
      <c r="FB274" s="11">
        <f>PARAMETRELER!$D$4</f>
        <v>150018.75</v>
      </c>
      <c r="FC274" s="7">
        <f t="shared" si="871"/>
        <v>2800.3500000000004</v>
      </c>
      <c r="FD274" s="7">
        <f t="shared" si="872"/>
        <v>200.02500000000001</v>
      </c>
      <c r="FE274" s="7">
        <f t="shared" si="873"/>
        <v>17002.125</v>
      </c>
      <c r="FF274" s="7" cm="1">
        <f t="array" ref="FF274">SUMPRODUCT(--(SUM(G274,AC274,AY274,BU274,CQ274,DM274,EI274,FE274)&gt;PARAMETRELER!$D$21:$D$24), (SUM(G274,AC274,AY274,BU274,CQ274,DM274,EI274,FE274)-PARAMETRELER!$D$21:$D$24), {0.15;0.05;0.07;0.08})-SUM($H$2,H274,AD274,AZ274,BV274,CR274,DN274,EJ274)</f>
        <v>3400.4249999999956</v>
      </c>
      <c r="FG274" s="7">
        <f>PARAMETRELER!$D$15</f>
        <v>3400.4249999999956</v>
      </c>
      <c r="FH274" s="7">
        <f t="shared" si="874"/>
        <v>136017</v>
      </c>
      <c r="FI274" s="7">
        <f t="shared" si="875"/>
        <v>119014.875</v>
      </c>
      <c r="FJ274" s="7">
        <f t="shared" si="876"/>
        <v>20002.5</v>
      </c>
      <c r="FK274" s="5">
        <f>PARAMETRELER!$D$6</f>
        <v>20002.5</v>
      </c>
      <c r="FL274" s="7">
        <f t="shared" si="877"/>
        <v>0</v>
      </c>
      <c r="FM274" s="7">
        <f>IF(FA274&lt;=PARAMETRELER!$D$6,0,FL274*0.00759)</f>
        <v>0</v>
      </c>
      <c r="FN274" s="20">
        <f t="shared" si="811"/>
        <v>17002.125</v>
      </c>
      <c r="FO274" s="21">
        <f t="shared" si="812"/>
        <v>4100.5124999999998</v>
      </c>
      <c r="FP274" s="21">
        <f t="shared" si="813"/>
        <v>400.05</v>
      </c>
      <c r="FQ274" s="20">
        <f t="shared" si="814"/>
        <v>24503.0625</v>
      </c>
      <c r="FR274" s="44">
        <f t="shared" si="815"/>
        <v>1000.125</v>
      </c>
      <c r="FS274" s="45">
        <f t="shared" si="816"/>
        <v>23502.9375</v>
      </c>
      <c r="FU274" s="2">
        <v>272</v>
      </c>
      <c r="FV274" s="2" t="str">
        <f t="shared" si="817"/>
        <v xml:space="preserve"> AD SOYAD 272</v>
      </c>
      <c r="FW274" s="7">
        <f t="shared" si="878"/>
        <v>20002.5</v>
      </c>
      <c r="FX274" s="11">
        <f>PARAMETRELER!$D$4</f>
        <v>150018.75</v>
      </c>
      <c r="FY274" s="7">
        <f t="shared" si="879"/>
        <v>2800.3500000000004</v>
      </c>
      <c r="FZ274" s="7">
        <f t="shared" si="880"/>
        <v>200.02500000000001</v>
      </c>
      <c r="GA274" s="7">
        <f t="shared" si="881"/>
        <v>17002.125</v>
      </c>
      <c r="GB274" s="7" cm="1">
        <f t="array" ref="GB274">SUMPRODUCT(--(SUM(G274,AC274,AY274,BU274,CQ274,DM274,EI274,FE274,GA274)&gt;PARAMETRELER!$D$21:$D$24), (SUM(G274,AC274,AY274,BU274,CQ274,DM274,EI274,FE274,GA274)-PARAMETRELER!$D$21:$D$24), {0.15;0.05;0.07;0.08})-SUM($H$2,H274,AD274,AZ274,BV274,CR274,DN274,EJ274,FF274)</f>
        <v>3400.4249999999993</v>
      </c>
      <c r="GC274" s="7">
        <f>PARAMETRELER!$D$16</f>
        <v>3400.4249999999993</v>
      </c>
      <c r="GD274" s="7">
        <f t="shared" si="882"/>
        <v>153019.125</v>
      </c>
      <c r="GE274" s="7">
        <f t="shared" si="883"/>
        <v>136017</v>
      </c>
      <c r="GF274" s="7">
        <f t="shared" si="884"/>
        <v>20002.5</v>
      </c>
      <c r="GG274" s="5">
        <f>PARAMETRELER!$D$6</f>
        <v>20002.5</v>
      </c>
      <c r="GH274" s="7">
        <f t="shared" si="885"/>
        <v>0</v>
      </c>
      <c r="GI274" s="7">
        <f>IF(FW274&lt;=PARAMETRELER!$D$6,0,GH274*0.00759)</f>
        <v>0</v>
      </c>
      <c r="GJ274" s="20">
        <f t="shared" si="818"/>
        <v>17002.125</v>
      </c>
      <c r="GK274" s="21">
        <f t="shared" si="819"/>
        <v>4100.5124999999998</v>
      </c>
      <c r="GL274" s="21">
        <f t="shared" si="820"/>
        <v>400.05</v>
      </c>
      <c r="GM274" s="20">
        <f t="shared" si="821"/>
        <v>24503.0625</v>
      </c>
      <c r="GN274" s="44">
        <f t="shared" si="822"/>
        <v>1000.125</v>
      </c>
      <c r="GO274" s="45">
        <f t="shared" si="823"/>
        <v>23502.9375</v>
      </c>
      <c r="GQ274" s="2">
        <v>272</v>
      </c>
      <c r="GR274" s="2" t="str">
        <f t="shared" si="824"/>
        <v xml:space="preserve"> AD SOYAD 272</v>
      </c>
      <c r="GS274" s="7">
        <f t="shared" si="886"/>
        <v>20002.5</v>
      </c>
      <c r="GT274" s="11">
        <f>PARAMETRELER!$D$4</f>
        <v>150018.75</v>
      </c>
      <c r="GU274" s="7">
        <f t="shared" si="887"/>
        <v>2800.3500000000004</v>
      </c>
      <c r="GV274" s="7">
        <f t="shared" si="888"/>
        <v>200.02500000000001</v>
      </c>
      <c r="GW274" s="7">
        <f t="shared" si="889"/>
        <v>17002.125</v>
      </c>
      <c r="GX274" s="7" cm="1">
        <f t="array" ref="GX274">SUMPRODUCT(--(SUM(G274,AC274,AY274,BU274,CQ274,DM274,EI274,FE274,GA274,GW274)&gt;PARAMETRELER!$D$21:$D$24), (SUM(G274,AC274,AY274,BU274,CQ274,DM274,EI274,FE274,GA274,GW274)-PARAMETRELER!$D$21:$D$24), {0.15;0.05;0.07;0.08})-SUM($H$2,H274,AD274,AZ274,BV274,CR274,DN274,EJ274,FF274,GB274)</f>
        <v>3400.4250000000029</v>
      </c>
      <c r="GY274" s="7">
        <f>PARAMETRELER!$D$17</f>
        <v>3400.4250000000029</v>
      </c>
      <c r="GZ274" s="7">
        <f t="shared" si="890"/>
        <v>170021.25</v>
      </c>
      <c r="HA274" s="7">
        <f t="shared" si="891"/>
        <v>153019.125</v>
      </c>
      <c r="HB274" s="7">
        <f t="shared" si="892"/>
        <v>20002.5</v>
      </c>
      <c r="HC274" s="5">
        <f>PARAMETRELER!$D$6</f>
        <v>20002.5</v>
      </c>
      <c r="HD274" s="7">
        <f t="shared" si="893"/>
        <v>0</v>
      </c>
      <c r="HE274" s="7">
        <f>IF(GS274&lt;=PARAMETRELER!$D$6,0,HD274*0.00759)</f>
        <v>0</v>
      </c>
      <c r="HF274" s="20">
        <f t="shared" si="825"/>
        <v>17002.125</v>
      </c>
      <c r="HG274" s="21">
        <f t="shared" si="826"/>
        <v>4100.5124999999998</v>
      </c>
      <c r="HH274" s="21">
        <f t="shared" si="827"/>
        <v>400.05</v>
      </c>
      <c r="HI274" s="20">
        <f t="shared" si="828"/>
        <v>24503.0625</v>
      </c>
      <c r="HJ274" s="44">
        <f t="shared" si="829"/>
        <v>1000.125</v>
      </c>
      <c r="HK274" s="45">
        <f t="shared" si="830"/>
        <v>23502.9375</v>
      </c>
      <c r="HM274" s="2">
        <v>272</v>
      </c>
      <c r="HN274" s="2" t="str">
        <f t="shared" si="831"/>
        <v xml:space="preserve"> AD SOYAD 272</v>
      </c>
      <c r="HO274" s="7">
        <f t="shared" si="894"/>
        <v>20002.5</v>
      </c>
      <c r="HP274" s="11">
        <f>PARAMETRELER!$D$4</f>
        <v>150018.75</v>
      </c>
      <c r="HQ274" s="7">
        <f t="shared" si="895"/>
        <v>2800.3500000000004</v>
      </c>
      <c r="HR274" s="7">
        <f t="shared" si="896"/>
        <v>200.02500000000001</v>
      </c>
      <c r="HS274" s="7">
        <f t="shared" si="897"/>
        <v>17002.125</v>
      </c>
      <c r="HT274" s="7" cm="1">
        <f t="array" ref="HT274">SUMPRODUCT(--(SUM(G274,AC274,AY274,BU274,CQ274,DM274,EI274,FE274,GA274,GW274,HS274)&gt;PARAMETRELER!$D$21:$D$24), (SUM(G274,AC274,AY274,BU274,CQ274,DM274,EI274,FE274,GA274,GW274,HS274)-PARAMETRELER!$D$21:$D$24), {0.15;0.05;0.07;0.08})-SUM($H$2,H274,AD274,AZ274,BV274,CR274,DN274,EJ274,FF274,GB274,GX274)</f>
        <v>3400.4249999999993</v>
      </c>
      <c r="HU274" s="7">
        <f>PARAMETRELER!$D$18</f>
        <v>3400.4249999999993</v>
      </c>
      <c r="HV274" s="7">
        <f t="shared" si="898"/>
        <v>187023.375</v>
      </c>
      <c r="HW274" s="7">
        <f t="shared" si="899"/>
        <v>170021.25</v>
      </c>
      <c r="HX274" s="7">
        <f t="shared" si="900"/>
        <v>20002.5</v>
      </c>
      <c r="HY274" s="5">
        <f>PARAMETRELER!$D$6</f>
        <v>20002.5</v>
      </c>
      <c r="HZ274" s="7">
        <f t="shared" si="901"/>
        <v>0</v>
      </c>
      <c r="IA274" s="7">
        <f>IF(HO274&lt;=PARAMETRELER!$D$6,0,HZ274*0.00759)</f>
        <v>0</v>
      </c>
      <c r="IB274" s="20">
        <f t="shared" si="832"/>
        <v>17002.125</v>
      </c>
      <c r="IC274" s="21">
        <f t="shared" si="833"/>
        <v>4100.5124999999998</v>
      </c>
      <c r="ID274" s="21">
        <f t="shared" si="834"/>
        <v>400.05</v>
      </c>
      <c r="IE274" s="20">
        <f t="shared" si="835"/>
        <v>24503.0625</v>
      </c>
      <c r="IF274" s="44">
        <f t="shared" si="836"/>
        <v>1000.125</v>
      </c>
      <c r="IG274" s="45">
        <f t="shared" si="837"/>
        <v>23502.9375</v>
      </c>
      <c r="II274" s="2">
        <v>272</v>
      </c>
      <c r="IJ274" s="2" t="str">
        <f t="shared" si="838"/>
        <v xml:space="preserve"> AD SOYAD 272</v>
      </c>
      <c r="IK274" s="7">
        <f t="shared" si="902"/>
        <v>20002.5</v>
      </c>
      <c r="IL274" s="11">
        <f>PARAMETRELER!$D$4</f>
        <v>150018.75</v>
      </c>
      <c r="IM274" s="7">
        <f t="shared" si="903"/>
        <v>2800.3500000000004</v>
      </c>
      <c r="IN274" s="7">
        <f t="shared" si="904"/>
        <v>200.02500000000001</v>
      </c>
      <c r="IO274" s="7">
        <f t="shared" si="905"/>
        <v>17002.125</v>
      </c>
      <c r="IP274" s="7" cm="1">
        <f t="array" ref="IP274">SUMPRODUCT(--(SUM(G274,AC274,AY274,BU274,CQ274,DM274,EI274,FE274,GA274,GW274,HS274,IO274)&gt;PARAMETRELER!$D$21:$D$24), (SUM(G274,AC274,AY274,BU274,CQ274,DM274,EI274,FE274,GA274,GW274,HS274,IO274)-PARAMETRELER!$D$21:$D$24), {0.15;0.05;0.07;0.08})-SUM($H$2,H274,AD274,AZ274,BV274,CR274,DN274,EJ274,FF274,GB274,GX274,HT274)</f>
        <v>3400.4249999999993</v>
      </c>
      <c r="IQ274" s="7">
        <f>PARAMETRELER!$D$19</f>
        <v>3400.4249999999993</v>
      </c>
      <c r="IR274" s="7">
        <f t="shared" si="906"/>
        <v>204025.5</v>
      </c>
      <c r="IS274" s="7">
        <f t="shared" si="907"/>
        <v>187023.375</v>
      </c>
      <c r="IT274" s="7">
        <f t="shared" si="908"/>
        <v>20002.5</v>
      </c>
      <c r="IU274" s="5">
        <f>PARAMETRELER!$D$6</f>
        <v>20002.5</v>
      </c>
      <c r="IV274" s="7">
        <f t="shared" si="909"/>
        <v>0</v>
      </c>
      <c r="IW274" s="7">
        <f>IF(IK274&lt;=PARAMETRELER!$D$6,0,IV274*0.00759)</f>
        <v>0</v>
      </c>
      <c r="IX274" s="20">
        <f t="shared" si="839"/>
        <v>17002.125</v>
      </c>
      <c r="IY274" s="21">
        <f t="shared" si="840"/>
        <v>4100.5124999999998</v>
      </c>
      <c r="IZ274" s="21">
        <f t="shared" si="841"/>
        <v>400.05</v>
      </c>
      <c r="JA274" s="20">
        <f t="shared" si="842"/>
        <v>24503.0625</v>
      </c>
      <c r="JB274" s="44">
        <f t="shared" si="843"/>
        <v>1000.125</v>
      </c>
      <c r="JC274" s="45">
        <f t="shared" si="844"/>
        <v>23502.9375</v>
      </c>
    </row>
    <row r="275" spans="1:263" ht="15.6" x14ac:dyDescent="0.3">
      <c r="A275" s="3">
        <v>273</v>
      </c>
      <c r="B275" s="3" t="str">
        <f>'YILLIK MALİYET RAPORU'!B275</f>
        <v xml:space="preserve"> AD SOYAD 273</v>
      </c>
      <c r="C275" s="4">
        <f>'YILLIK MALİYET RAPORU'!C275</f>
        <v>20002.5</v>
      </c>
      <c r="D275" s="4">
        <f>PARAMETRELER!$D$4</f>
        <v>150018.75</v>
      </c>
      <c r="E275" s="4">
        <f t="shared" si="845"/>
        <v>2800.3500000000004</v>
      </c>
      <c r="F275" s="4">
        <f t="shared" si="846"/>
        <v>200.02500000000001</v>
      </c>
      <c r="G275" s="4">
        <f t="shared" si="847"/>
        <v>17002.125</v>
      </c>
      <c r="H275" s="4" cm="1">
        <f t="array" ref="H275">SUMPRODUCT(--(SUM(G275:G275)&gt;PARAMETRELER!$D$21:$D$24), (SUM(G275:G275)-PARAMETRELER!$D$21:$D$24), {0.15;0.05;0.07;0.08})-SUM($H$2:$H$2)</f>
        <v>2550.3187499999999</v>
      </c>
      <c r="I275" s="4">
        <f>PARAMETRELER!$D$8</f>
        <v>2550.3187499999999</v>
      </c>
      <c r="J275" s="4">
        <f t="shared" si="733"/>
        <v>17002.125</v>
      </c>
      <c r="K275" s="4">
        <v>0</v>
      </c>
      <c r="L275" s="4">
        <f t="shared" si="848"/>
        <v>20002.5</v>
      </c>
      <c r="M275" s="4">
        <f>PARAMETRELER!$D$6</f>
        <v>20002.5</v>
      </c>
      <c r="N275" s="4">
        <f t="shared" si="856"/>
        <v>0</v>
      </c>
      <c r="O275" s="4">
        <f>IF(C275&lt;=PARAMETRELER!$D$6,0,N275*0.00759)</f>
        <v>0</v>
      </c>
      <c r="P275" s="20">
        <f t="shared" si="849"/>
        <v>17002.125</v>
      </c>
      <c r="Q275" s="21">
        <f t="shared" si="850"/>
        <v>4100.5124999999998</v>
      </c>
      <c r="R275" s="21">
        <f t="shared" si="851"/>
        <v>400.05</v>
      </c>
      <c r="S275" s="22">
        <f t="shared" si="852"/>
        <v>24503.0625</v>
      </c>
      <c r="T275" s="44">
        <f t="shared" si="853"/>
        <v>1000.125</v>
      </c>
      <c r="U275" s="45">
        <f t="shared" si="734"/>
        <v>23502.9375</v>
      </c>
      <c r="W275" s="3">
        <v>273</v>
      </c>
      <c r="X275" s="3" t="str">
        <f t="shared" si="854"/>
        <v xml:space="preserve"> AD SOYAD 273</v>
      </c>
      <c r="Y275" s="4">
        <f t="shared" si="855"/>
        <v>20002.5</v>
      </c>
      <c r="Z275" s="4">
        <f>PARAMETRELER!$D$4</f>
        <v>150018.75</v>
      </c>
      <c r="AA275" s="4">
        <f t="shared" si="735"/>
        <v>2800.3500000000004</v>
      </c>
      <c r="AB275" s="4">
        <f t="shared" si="736"/>
        <v>200.02500000000001</v>
      </c>
      <c r="AC275" s="4">
        <f t="shared" si="737"/>
        <v>17002.125</v>
      </c>
      <c r="AD275" s="4" cm="1">
        <f t="array" ref="AD275">SUMPRODUCT(--(SUM(G275,AC275)&gt;PARAMETRELER!$D$21:$D$24), (SUM(G275,AC275)-PARAMETRELER!$D$21:$D$24), {0.15;0.05;0.07;0.08})-SUM($H$2,H275)</f>
        <v>2550.3187499999999</v>
      </c>
      <c r="AE275" s="4">
        <f>PARAMETRELER!$D$9</f>
        <v>2550.3187499999999</v>
      </c>
      <c r="AF275" s="4">
        <f t="shared" si="738"/>
        <v>34004.25</v>
      </c>
      <c r="AG275" s="4">
        <f t="shared" si="739"/>
        <v>17002.125</v>
      </c>
      <c r="AH275" s="4">
        <f t="shared" si="740"/>
        <v>20002.5</v>
      </c>
      <c r="AI275" s="4">
        <f>PARAMETRELER!$D$6</f>
        <v>20002.5</v>
      </c>
      <c r="AJ275" s="4">
        <f t="shared" si="857"/>
        <v>0</v>
      </c>
      <c r="AK275" s="4">
        <f>IF(Y275&lt;=PARAMETRELER!$D$6,0,AJ275*0.00759)</f>
        <v>0</v>
      </c>
      <c r="AL275" s="20">
        <f t="shared" si="741"/>
        <v>17002.125</v>
      </c>
      <c r="AM275" s="21">
        <f t="shared" si="742"/>
        <v>4100.5124999999998</v>
      </c>
      <c r="AN275" s="21">
        <f t="shared" si="743"/>
        <v>400.05</v>
      </c>
      <c r="AO275" s="22">
        <f t="shared" si="744"/>
        <v>24503.0625</v>
      </c>
      <c r="AP275" s="44">
        <f t="shared" si="745"/>
        <v>1000.125</v>
      </c>
      <c r="AQ275" s="45">
        <f t="shared" si="746"/>
        <v>23502.9375</v>
      </c>
      <c r="AS275" s="3">
        <v>273</v>
      </c>
      <c r="AT275" s="3" t="str">
        <f t="shared" si="747"/>
        <v xml:space="preserve"> AD SOYAD 273</v>
      </c>
      <c r="AU275" s="4">
        <f t="shared" si="748"/>
        <v>20002.5</v>
      </c>
      <c r="AV275" s="4">
        <f>PARAMETRELER!$D$4</f>
        <v>150018.75</v>
      </c>
      <c r="AW275" s="4">
        <f t="shared" si="749"/>
        <v>2800.3500000000004</v>
      </c>
      <c r="AX275" s="4">
        <f t="shared" si="750"/>
        <v>200.02500000000001</v>
      </c>
      <c r="AY275" s="4">
        <f t="shared" si="751"/>
        <v>17002.125</v>
      </c>
      <c r="AZ275" s="4" cm="1">
        <f t="array" ref="AZ275">SUMPRODUCT(--(SUM(G275,AC275,AY275)&gt;PARAMETRELER!$D$21:$D$24), (SUM(G275,AC275,AY275)-PARAMETRELER!$D$21:$D$24), {0.15;0.05;0.07;0.08})-SUM($H$2,H275,AD275)</f>
        <v>2550.3187499999995</v>
      </c>
      <c r="BA275" s="4">
        <f>PARAMETRELER!$D$10</f>
        <v>2550.3187499999995</v>
      </c>
      <c r="BB275" s="4">
        <f t="shared" si="752"/>
        <v>51006.375</v>
      </c>
      <c r="BC275" s="4">
        <f t="shared" si="753"/>
        <v>34004.25</v>
      </c>
      <c r="BD275" s="4">
        <f t="shared" si="754"/>
        <v>20002.5</v>
      </c>
      <c r="BE275" s="4">
        <f>PARAMETRELER!$D$6</f>
        <v>20002.5</v>
      </c>
      <c r="BF275" s="4">
        <f t="shared" si="858"/>
        <v>0</v>
      </c>
      <c r="BG275" s="4">
        <f>IF(AU275&lt;=PARAMETRELER!$D$6,0,BF275*0.00759)</f>
        <v>0</v>
      </c>
      <c r="BH275" s="20">
        <f t="shared" si="755"/>
        <v>17002.125</v>
      </c>
      <c r="BI275" s="21">
        <f t="shared" si="756"/>
        <v>4100.5124999999998</v>
      </c>
      <c r="BJ275" s="21">
        <f t="shared" si="757"/>
        <v>400.05</v>
      </c>
      <c r="BK275" s="22">
        <f t="shared" si="758"/>
        <v>24503.0625</v>
      </c>
      <c r="BL275" s="44">
        <f t="shared" si="759"/>
        <v>1000.125</v>
      </c>
      <c r="BM275" s="45">
        <f t="shared" si="760"/>
        <v>23502.9375</v>
      </c>
      <c r="BO275" s="3">
        <v>273</v>
      </c>
      <c r="BP275" s="3" t="str">
        <f t="shared" si="761"/>
        <v xml:space="preserve"> AD SOYAD 273</v>
      </c>
      <c r="BQ275" s="4">
        <f t="shared" si="762"/>
        <v>20002.5</v>
      </c>
      <c r="BR275" s="4">
        <f>PARAMETRELER!$D$4</f>
        <v>150018.75</v>
      </c>
      <c r="BS275" s="4">
        <f t="shared" si="763"/>
        <v>2800.3500000000004</v>
      </c>
      <c r="BT275" s="4">
        <f t="shared" si="764"/>
        <v>200.02500000000001</v>
      </c>
      <c r="BU275" s="4">
        <f t="shared" si="765"/>
        <v>17002.125</v>
      </c>
      <c r="BV275" s="4" cm="1">
        <f t="array" ref="BV275">SUMPRODUCT(--(SUM(G275,AC275,AY275,BU275)&gt;PARAMETRELER!$D$21:$D$24), (SUM(G275,AC275,AY275,BU275)-PARAMETRELER!$D$21:$D$24), {0.15;0.05;0.07;0.08})-SUM($H$2,H275,AD275,AZ275)</f>
        <v>2550.3187500000004</v>
      </c>
      <c r="BW275" s="4">
        <f>PARAMETRELER!$D$11</f>
        <v>2550.3187500000004</v>
      </c>
      <c r="BX275" s="4">
        <f t="shared" si="766"/>
        <v>68008.5</v>
      </c>
      <c r="BY275" s="4">
        <f t="shared" si="767"/>
        <v>51006.375</v>
      </c>
      <c r="BZ275" s="4">
        <f t="shared" si="768"/>
        <v>20002.5</v>
      </c>
      <c r="CA275" s="4">
        <f>PARAMETRELER!$D$6</f>
        <v>20002.5</v>
      </c>
      <c r="CB275" s="4">
        <f t="shared" si="859"/>
        <v>0</v>
      </c>
      <c r="CC275" s="4">
        <f>IF(BQ275&lt;=PARAMETRELER!$D$6,0,CB275*0.00759)</f>
        <v>0</v>
      </c>
      <c r="CD275" s="20">
        <f t="shared" si="769"/>
        <v>17002.125</v>
      </c>
      <c r="CE275" s="21">
        <f t="shared" si="770"/>
        <v>4100.5124999999998</v>
      </c>
      <c r="CF275" s="21">
        <f t="shared" si="771"/>
        <v>400.05</v>
      </c>
      <c r="CG275" s="22">
        <f t="shared" si="772"/>
        <v>24503.0625</v>
      </c>
      <c r="CH275" s="44">
        <f t="shared" si="773"/>
        <v>1000.125</v>
      </c>
      <c r="CI275" s="45">
        <f t="shared" si="774"/>
        <v>23502.9375</v>
      </c>
      <c r="CK275" s="3">
        <v>273</v>
      </c>
      <c r="CL275" s="3" t="str">
        <f t="shared" si="775"/>
        <v xml:space="preserve"> AD SOYAD 273</v>
      </c>
      <c r="CM275" s="4">
        <f t="shared" si="776"/>
        <v>20002.5</v>
      </c>
      <c r="CN275" s="4">
        <f>PARAMETRELER!$D$4</f>
        <v>150018.75</v>
      </c>
      <c r="CO275" s="4">
        <f t="shared" si="777"/>
        <v>2800.3500000000004</v>
      </c>
      <c r="CP275" s="4">
        <f t="shared" si="778"/>
        <v>200.02500000000001</v>
      </c>
      <c r="CQ275" s="4">
        <f t="shared" si="779"/>
        <v>17002.125</v>
      </c>
      <c r="CR275" s="4" cm="1">
        <f t="array" ref="CR275">SUMPRODUCT(--(SUM(G275,AC275,AY275,BU275,CQ275)&gt;PARAMETRELER!$D$21:$D$24), (SUM(G275,AC275,AY275,BU275,CQ275)-PARAMETRELER!$D$21:$D$24), {0.15;0.05;0.07;0.08})-SUM($H$2,H275,AD275,AZ275,BV275)</f>
        <v>2550.3187500000004</v>
      </c>
      <c r="CS275" s="4">
        <f>PARAMETRELER!$D$12</f>
        <v>2550.3187500000004</v>
      </c>
      <c r="CT275" s="4">
        <f t="shared" si="780"/>
        <v>85010.625</v>
      </c>
      <c r="CU275" s="4">
        <f t="shared" si="781"/>
        <v>68008.5</v>
      </c>
      <c r="CV275" s="4">
        <f t="shared" si="782"/>
        <v>20002.5</v>
      </c>
      <c r="CW275" s="4">
        <f>PARAMETRELER!$D$6</f>
        <v>20002.5</v>
      </c>
      <c r="CX275" s="4">
        <f t="shared" si="860"/>
        <v>0</v>
      </c>
      <c r="CY275" s="4">
        <f>IF(CM275&lt;=PARAMETRELER!$D$6,0,CX275*0.00759)</f>
        <v>0</v>
      </c>
      <c r="CZ275" s="20">
        <f t="shared" si="783"/>
        <v>17002.125</v>
      </c>
      <c r="DA275" s="21">
        <f t="shared" si="784"/>
        <v>4100.5124999999998</v>
      </c>
      <c r="DB275" s="21">
        <f t="shared" si="785"/>
        <v>400.05</v>
      </c>
      <c r="DC275" s="22">
        <f t="shared" si="786"/>
        <v>24503.0625</v>
      </c>
      <c r="DD275" s="44">
        <f t="shared" si="787"/>
        <v>1000.125</v>
      </c>
      <c r="DE275" s="45">
        <f t="shared" si="788"/>
        <v>23502.9375</v>
      </c>
      <c r="DG275" s="3">
        <v>273</v>
      </c>
      <c r="DH275" s="3" t="str">
        <f t="shared" si="789"/>
        <v xml:space="preserve"> AD SOYAD 273</v>
      </c>
      <c r="DI275" s="4">
        <f t="shared" si="790"/>
        <v>20002.5</v>
      </c>
      <c r="DJ275" s="4">
        <f>PARAMETRELER!$D$4</f>
        <v>150018.75</v>
      </c>
      <c r="DK275" s="4">
        <f t="shared" si="791"/>
        <v>2800.3500000000004</v>
      </c>
      <c r="DL275" s="4">
        <f t="shared" si="792"/>
        <v>200.02500000000001</v>
      </c>
      <c r="DM275" s="4">
        <f t="shared" si="793"/>
        <v>17002.125</v>
      </c>
      <c r="DN275" s="4" cm="1">
        <f t="array" ref="DN275">SUMPRODUCT(--(SUM(G275,AC275,AY275,BU275,CQ275,DM275)&gt;PARAMETRELER!$D$21:$D$24), (SUM(G275,AC275,AY275,BU275,CQ275,DM275)-PARAMETRELER!$D$21:$D$24), {0.15;0.05;0.07;0.08})-SUM($H$2,H275,AD275,AZ275,BV275,CR275)</f>
        <v>2550.3187499999985</v>
      </c>
      <c r="DO275" s="4">
        <f>PARAMETRELER!$D$13</f>
        <v>2550.3187499999985</v>
      </c>
      <c r="DP275" s="4">
        <f t="shared" si="794"/>
        <v>102012.75</v>
      </c>
      <c r="DQ275" s="4">
        <f t="shared" si="795"/>
        <v>85010.625</v>
      </c>
      <c r="DR275" s="4">
        <f t="shared" si="796"/>
        <v>20002.5</v>
      </c>
      <c r="DS275" s="4">
        <f>PARAMETRELER!$D$6</f>
        <v>20002.5</v>
      </c>
      <c r="DT275" s="4">
        <f t="shared" si="861"/>
        <v>0</v>
      </c>
      <c r="DU275" s="4">
        <f>IF(DI275&lt;=PARAMETRELER!$D$6,0,DT275*0.00759)</f>
        <v>0</v>
      </c>
      <c r="DV275" s="20">
        <f t="shared" si="797"/>
        <v>17002.125</v>
      </c>
      <c r="DW275" s="21">
        <f t="shared" si="798"/>
        <v>4100.5124999999998</v>
      </c>
      <c r="DX275" s="21">
        <f t="shared" si="799"/>
        <v>400.05</v>
      </c>
      <c r="DY275" s="22">
        <f t="shared" si="800"/>
        <v>24503.0625</v>
      </c>
      <c r="DZ275" s="44">
        <f t="shared" si="801"/>
        <v>1000.125</v>
      </c>
      <c r="EA275" s="45">
        <f t="shared" si="802"/>
        <v>23502.9375</v>
      </c>
      <c r="EC275" s="3">
        <v>273</v>
      </c>
      <c r="ED275" s="3" t="str">
        <f t="shared" si="803"/>
        <v xml:space="preserve"> AD SOYAD 273</v>
      </c>
      <c r="EE275" s="4">
        <f t="shared" si="862"/>
        <v>20002.5</v>
      </c>
      <c r="EF275" s="4">
        <f>PARAMETRELER!$D$4</f>
        <v>150018.75</v>
      </c>
      <c r="EG275" s="4">
        <f t="shared" si="863"/>
        <v>2800.3500000000004</v>
      </c>
      <c r="EH275" s="4">
        <f t="shared" si="864"/>
        <v>200.02500000000001</v>
      </c>
      <c r="EI275" s="4">
        <f t="shared" si="865"/>
        <v>17002.125</v>
      </c>
      <c r="EJ275" s="4" cm="1">
        <f t="array" ref="EJ275">SUMPRODUCT(--(SUM(G275,AC275,AY275,BU275,CQ275,DM275,EI275)&gt;PARAMETRELER!$D$21:$D$24), (SUM(G275,AC275,AY275,BU275,CQ275,DM275,EI275)-PARAMETRELER!$D$21:$D$24), {0.15;0.05;0.07;0.08})-SUM($H$2,H275,AD275,AZ275,BV275,CR275,DN275)</f>
        <v>3001.0625000000036</v>
      </c>
      <c r="EK275" s="4">
        <f>PARAMETRELER!$D$14</f>
        <v>3001.0625000000036</v>
      </c>
      <c r="EL275" s="4">
        <f t="shared" si="866"/>
        <v>119014.875</v>
      </c>
      <c r="EM275" s="4">
        <f t="shared" si="867"/>
        <v>102012.75</v>
      </c>
      <c r="EN275" s="4">
        <f t="shared" si="868"/>
        <v>20002.5</v>
      </c>
      <c r="EO275" s="4">
        <f>PARAMETRELER!$D$6</f>
        <v>20002.5</v>
      </c>
      <c r="EP275" s="4">
        <f t="shared" si="869"/>
        <v>0</v>
      </c>
      <c r="EQ275" s="4">
        <f>IF(EE275&lt;=PARAMETRELER!$D$6,0,EP275*0.00759)</f>
        <v>0</v>
      </c>
      <c r="ER275" s="20">
        <f t="shared" si="804"/>
        <v>17002.125</v>
      </c>
      <c r="ES275" s="21">
        <f t="shared" si="805"/>
        <v>4100.5124999999998</v>
      </c>
      <c r="ET275" s="21">
        <f t="shared" si="806"/>
        <v>400.05</v>
      </c>
      <c r="EU275" s="22">
        <f t="shared" si="807"/>
        <v>24503.0625</v>
      </c>
      <c r="EV275" s="44">
        <f t="shared" si="808"/>
        <v>1000.125</v>
      </c>
      <c r="EW275" s="45">
        <f t="shared" si="809"/>
        <v>23502.9375</v>
      </c>
      <c r="EY275" s="3">
        <v>273</v>
      </c>
      <c r="EZ275" s="3" t="str">
        <f t="shared" si="810"/>
        <v xml:space="preserve"> AD SOYAD 273</v>
      </c>
      <c r="FA275" s="4">
        <f t="shared" si="870"/>
        <v>20002.5</v>
      </c>
      <c r="FB275" s="4">
        <f>PARAMETRELER!$D$4</f>
        <v>150018.75</v>
      </c>
      <c r="FC275" s="4">
        <f t="shared" si="871"/>
        <v>2800.3500000000004</v>
      </c>
      <c r="FD275" s="4">
        <f t="shared" si="872"/>
        <v>200.02500000000001</v>
      </c>
      <c r="FE275" s="4">
        <f t="shared" si="873"/>
        <v>17002.125</v>
      </c>
      <c r="FF275" s="4" cm="1">
        <f t="array" ref="FF275">SUMPRODUCT(--(SUM(G275,AC275,AY275,BU275,CQ275,DM275,EI275,FE275)&gt;PARAMETRELER!$D$21:$D$24), (SUM(G275,AC275,AY275,BU275,CQ275,DM275,EI275,FE275)-PARAMETRELER!$D$21:$D$24), {0.15;0.05;0.07;0.08})-SUM($H$2,H275,AD275,AZ275,BV275,CR275,DN275,EJ275)</f>
        <v>3400.4249999999956</v>
      </c>
      <c r="FG275" s="4">
        <f>PARAMETRELER!$D$15</f>
        <v>3400.4249999999956</v>
      </c>
      <c r="FH275" s="4">
        <f t="shared" si="874"/>
        <v>136017</v>
      </c>
      <c r="FI275" s="4">
        <f t="shared" si="875"/>
        <v>119014.875</v>
      </c>
      <c r="FJ275" s="4">
        <f t="shared" si="876"/>
        <v>20002.5</v>
      </c>
      <c r="FK275" s="4">
        <f>PARAMETRELER!$D$6</f>
        <v>20002.5</v>
      </c>
      <c r="FL275" s="4">
        <f t="shared" si="877"/>
        <v>0</v>
      </c>
      <c r="FM275" s="4">
        <f>IF(FA275&lt;=PARAMETRELER!$D$6,0,FL275*0.00759)</f>
        <v>0</v>
      </c>
      <c r="FN275" s="20">
        <f t="shared" si="811"/>
        <v>17002.125</v>
      </c>
      <c r="FO275" s="21">
        <f t="shared" si="812"/>
        <v>4100.5124999999998</v>
      </c>
      <c r="FP275" s="21">
        <f t="shared" si="813"/>
        <v>400.05</v>
      </c>
      <c r="FQ275" s="22">
        <f t="shared" si="814"/>
        <v>24503.0625</v>
      </c>
      <c r="FR275" s="44">
        <f t="shared" si="815"/>
        <v>1000.125</v>
      </c>
      <c r="FS275" s="45">
        <f t="shared" si="816"/>
        <v>23502.9375</v>
      </c>
      <c r="FU275" s="3">
        <v>273</v>
      </c>
      <c r="FV275" s="3" t="str">
        <f t="shared" si="817"/>
        <v xml:space="preserve"> AD SOYAD 273</v>
      </c>
      <c r="FW275" s="4">
        <f t="shared" si="878"/>
        <v>20002.5</v>
      </c>
      <c r="FX275" s="4">
        <f>PARAMETRELER!$D$4</f>
        <v>150018.75</v>
      </c>
      <c r="FY275" s="4">
        <f t="shared" si="879"/>
        <v>2800.3500000000004</v>
      </c>
      <c r="FZ275" s="4">
        <f t="shared" si="880"/>
        <v>200.02500000000001</v>
      </c>
      <c r="GA275" s="4">
        <f t="shared" si="881"/>
        <v>17002.125</v>
      </c>
      <c r="GB275" s="4" cm="1">
        <f t="array" ref="GB275">SUMPRODUCT(--(SUM(G275,AC275,AY275,BU275,CQ275,DM275,EI275,FE275,GA275)&gt;PARAMETRELER!$D$21:$D$24), (SUM(G275,AC275,AY275,BU275,CQ275,DM275,EI275,FE275,GA275)-PARAMETRELER!$D$21:$D$24), {0.15;0.05;0.07;0.08})-SUM($H$2,H275,AD275,AZ275,BV275,CR275,DN275,EJ275,FF275)</f>
        <v>3400.4249999999993</v>
      </c>
      <c r="GC275" s="4">
        <f>PARAMETRELER!$D$16</f>
        <v>3400.4249999999993</v>
      </c>
      <c r="GD275" s="4">
        <f t="shared" si="882"/>
        <v>153019.125</v>
      </c>
      <c r="GE275" s="4">
        <f t="shared" si="883"/>
        <v>136017</v>
      </c>
      <c r="GF275" s="4">
        <f t="shared" si="884"/>
        <v>20002.5</v>
      </c>
      <c r="GG275" s="4">
        <f>PARAMETRELER!$D$6</f>
        <v>20002.5</v>
      </c>
      <c r="GH275" s="4">
        <f t="shared" si="885"/>
        <v>0</v>
      </c>
      <c r="GI275" s="4">
        <f>IF(FW275&lt;=PARAMETRELER!$D$6,0,GH275*0.00759)</f>
        <v>0</v>
      </c>
      <c r="GJ275" s="20">
        <f t="shared" si="818"/>
        <v>17002.125</v>
      </c>
      <c r="GK275" s="21">
        <f t="shared" si="819"/>
        <v>4100.5124999999998</v>
      </c>
      <c r="GL275" s="21">
        <f t="shared" si="820"/>
        <v>400.05</v>
      </c>
      <c r="GM275" s="22">
        <f t="shared" si="821"/>
        <v>24503.0625</v>
      </c>
      <c r="GN275" s="44">
        <f t="shared" si="822"/>
        <v>1000.125</v>
      </c>
      <c r="GO275" s="45">
        <f t="shared" si="823"/>
        <v>23502.9375</v>
      </c>
      <c r="GQ275" s="3">
        <v>273</v>
      </c>
      <c r="GR275" s="3" t="str">
        <f t="shared" si="824"/>
        <v xml:space="preserve"> AD SOYAD 273</v>
      </c>
      <c r="GS275" s="4">
        <f t="shared" si="886"/>
        <v>20002.5</v>
      </c>
      <c r="GT275" s="4">
        <f>PARAMETRELER!$D$4</f>
        <v>150018.75</v>
      </c>
      <c r="GU275" s="4">
        <f t="shared" si="887"/>
        <v>2800.3500000000004</v>
      </c>
      <c r="GV275" s="4">
        <f t="shared" si="888"/>
        <v>200.02500000000001</v>
      </c>
      <c r="GW275" s="4">
        <f t="shared" si="889"/>
        <v>17002.125</v>
      </c>
      <c r="GX275" s="4" cm="1">
        <f t="array" ref="GX275">SUMPRODUCT(--(SUM(G275,AC275,AY275,BU275,CQ275,DM275,EI275,FE275,GA275,GW275)&gt;PARAMETRELER!$D$21:$D$24), (SUM(G275,AC275,AY275,BU275,CQ275,DM275,EI275,FE275,GA275,GW275)-PARAMETRELER!$D$21:$D$24), {0.15;0.05;0.07;0.08})-SUM($H$2,H275,AD275,AZ275,BV275,CR275,DN275,EJ275,FF275,GB275)</f>
        <v>3400.4250000000029</v>
      </c>
      <c r="GY275" s="4">
        <f>PARAMETRELER!$D$17</f>
        <v>3400.4250000000029</v>
      </c>
      <c r="GZ275" s="4">
        <f t="shared" si="890"/>
        <v>170021.25</v>
      </c>
      <c r="HA275" s="4">
        <f t="shared" si="891"/>
        <v>153019.125</v>
      </c>
      <c r="HB275" s="4">
        <f t="shared" si="892"/>
        <v>20002.5</v>
      </c>
      <c r="HC275" s="4">
        <f>PARAMETRELER!$D$6</f>
        <v>20002.5</v>
      </c>
      <c r="HD275" s="4">
        <f t="shared" si="893"/>
        <v>0</v>
      </c>
      <c r="HE275" s="4">
        <f>IF(GS275&lt;=PARAMETRELER!$D$6,0,HD275*0.00759)</f>
        <v>0</v>
      </c>
      <c r="HF275" s="20">
        <f t="shared" si="825"/>
        <v>17002.125</v>
      </c>
      <c r="HG275" s="21">
        <f t="shared" si="826"/>
        <v>4100.5124999999998</v>
      </c>
      <c r="HH275" s="21">
        <f t="shared" si="827"/>
        <v>400.05</v>
      </c>
      <c r="HI275" s="22">
        <f t="shared" si="828"/>
        <v>24503.0625</v>
      </c>
      <c r="HJ275" s="44">
        <f t="shared" si="829"/>
        <v>1000.125</v>
      </c>
      <c r="HK275" s="45">
        <f t="shared" si="830"/>
        <v>23502.9375</v>
      </c>
      <c r="HM275" s="3">
        <v>273</v>
      </c>
      <c r="HN275" s="3" t="str">
        <f t="shared" si="831"/>
        <v xml:space="preserve"> AD SOYAD 273</v>
      </c>
      <c r="HO275" s="4">
        <f t="shared" si="894"/>
        <v>20002.5</v>
      </c>
      <c r="HP275" s="4">
        <f>PARAMETRELER!$D$4</f>
        <v>150018.75</v>
      </c>
      <c r="HQ275" s="4">
        <f t="shared" si="895"/>
        <v>2800.3500000000004</v>
      </c>
      <c r="HR275" s="4">
        <f t="shared" si="896"/>
        <v>200.02500000000001</v>
      </c>
      <c r="HS275" s="4">
        <f t="shared" si="897"/>
        <v>17002.125</v>
      </c>
      <c r="HT275" s="4" cm="1">
        <f t="array" ref="HT275">SUMPRODUCT(--(SUM(G275,AC275,AY275,BU275,CQ275,DM275,EI275,FE275,GA275,GW275,HS275)&gt;PARAMETRELER!$D$21:$D$24), (SUM(G275,AC275,AY275,BU275,CQ275,DM275,EI275,FE275,GA275,GW275,HS275)-PARAMETRELER!$D$21:$D$24), {0.15;0.05;0.07;0.08})-SUM($H$2,H275,AD275,AZ275,BV275,CR275,DN275,EJ275,FF275,GB275,GX275)</f>
        <v>3400.4249999999993</v>
      </c>
      <c r="HU275" s="4">
        <f>PARAMETRELER!$D$18</f>
        <v>3400.4249999999993</v>
      </c>
      <c r="HV275" s="4">
        <f t="shared" si="898"/>
        <v>187023.375</v>
      </c>
      <c r="HW275" s="4">
        <f t="shared" si="899"/>
        <v>170021.25</v>
      </c>
      <c r="HX275" s="4">
        <f t="shared" si="900"/>
        <v>20002.5</v>
      </c>
      <c r="HY275" s="4">
        <f>PARAMETRELER!$D$6</f>
        <v>20002.5</v>
      </c>
      <c r="HZ275" s="4">
        <f t="shared" si="901"/>
        <v>0</v>
      </c>
      <c r="IA275" s="4">
        <f>IF(HO275&lt;=PARAMETRELER!$D$6,0,HZ275*0.00759)</f>
        <v>0</v>
      </c>
      <c r="IB275" s="20">
        <f t="shared" si="832"/>
        <v>17002.125</v>
      </c>
      <c r="IC275" s="21">
        <f t="shared" si="833"/>
        <v>4100.5124999999998</v>
      </c>
      <c r="ID275" s="21">
        <f t="shared" si="834"/>
        <v>400.05</v>
      </c>
      <c r="IE275" s="22">
        <f t="shared" si="835"/>
        <v>24503.0625</v>
      </c>
      <c r="IF275" s="44">
        <f t="shared" si="836"/>
        <v>1000.125</v>
      </c>
      <c r="IG275" s="45">
        <f t="shared" si="837"/>
        <v>23502.9375</v>
      </c>
      <c r="II275" s="3">
        <v>273</v>
      </c>
      <c r="IJ275" s="3" t="str">
        <f t="shared" si="838"/>
        <v xml:space="preserve"> AD SOYAD 273</v>
      </c>
      <c r="IK275" s="4">
        <f t="shared" si="902"/>
        <v>20002.5</v>
      </c>
      <c r="IL275" s="4">
        <f>PARAMETRELER!$D$4</f>
        <v>150018.75</v>
      </c>
      <c r="IM275" s="4">
        <f t="shared" si="903"/>
        <v>2800.3500000000004</v>
      </c>
      <c r="IN275" s="4">
        <f t="shared" si="904"/>
        <v>200.02500000000001</v>
      </c>
      <c r="IO275" s="4">
        <f t="shared" si="905"/>
        <v>17002.125</v>
      </c>
      <c r="IP275" s="4" cm="1">
        <f t="array" ref="IP275">SUMPRODUCT(--(SUM(G275,AC275,AY275,BU275,CQ275,DM275,EI275,FE275,GA275,GW275,HS275,IO275)&gt;PARAMETRELER!$D$21:$D$24), (SUM(G275,AC275,AY275,BU275,CQ275,DM275,EI275,FE275,GA275,GW275,HS275,IO275)-PARAMETRELER!$D$21:$D$24), {0.15;0.05;0.07;0.08})-SUM($H$2,H275,AD275,AZ275,BV275,CR275,DN275,EJ275,FF275,GB275,GX275,HT275)</f>
        <v>3400.4249999999993</v>
      </c>
      <c r="IQ275" s="4">
        <f>PARAMETRELER!$D$19</f>
        <v>3400.4249999999993</v>
      </c>
      <c r="IR275" s="4">
        <f t="shared" si="906"/>
        <v>204025.5</v>
      </c>
      <c r="IS275" s="4">
        <f t="shared" si="907"/>
        <v>187023.375</v>
      </c>
      <c r="IT275" s="4">
        <f t="shared" si="908"/>
        <v>20002.5</v>
      </c>
      <c r="IU275" s="4">
        <f>PARAMETRELER!$D$6</f>
        <v>20002.5</v>
      </c>
      <c r="IV275" s="4">
        <f t="shared" si="909"/>
        <v>0</v>
      </c>
      <c r="IW275" s="4">
        <f>IF(IK275&lt;=PARAMETRELER!$D$6,0,IV275*0.00759)</f>
        <v>0</v>
      </c>
      <c r="IX275" s="20">
        <f t="shared" si="839"/>
        <v>17002.125</v>
      </c>
      <c r="IY275" s="21">
        <f t="shared" si="840"/>
        <v>4100.5124999999998</v>
      </c>
      <c r="IZ275" s="21">
        <f t="shared" si="841"/>
        <v>400.05</v>
      </c>
      <c r="JA275" s="22">
        <f t="shared" si="842"/>
        <v>24503.0625</v>
      </c>
      <c r="JB275" s="44">
        <f t="shared" si="843"/>
        <v>1000.125</v>
      </c>
      <c r="JC275" s="45">
        <f t="shared" si="844"/>
        <v>23502.9375</v>
      </c>
    </row>
    <row r="276" spans="1:263" ht="15.6" x14ac:dyDescent="0.3">
      <c r="A276" s="2">
        <v>274</v>
      </c>
      <c r="B276" s="2" t="str">
        <f>'YILLIK MALİYET RAPORU'!B276</f>
        <v xml:space="preserve"> AD SOYAD 274</v>
      </c>
      <c r="C276" s="7">
        <f>'YILLIK MALİYET RAPORU'!C276</f>
        <v>20002.5</v>
      </c>
      <c r="D276" s="11">
        <f>PARAMETRELER!$D$4</f>
        <v>150018.75</v>
      </c>
      <c r="E276" s="7">
        <f t="shared" si="845"/>
        <v>2800.3500000000004</v>
      </c>
      <c r="F276" s="7">
        <f t="shared" si="846"/>
        <v>200.02500000000001</v>
      </c>
      <c r="G276" s="7">
        <f t="shared" si="847"/>
        <v>17002.125</v>
      </c>
      <c r="H276" s="7" cm="1">
        <f t="array" ref="H276">SUMPRODUCT(--(SUM(G276:G276)&gt;PARAMETRELER!$D$21:$D$24), (SUM(G276:G276)-PARAMETRELER!$D$21:$D$24), {0.15;0.05;0.07;0.08})-SUM($H$2:$H$2)</f>
        <v>2550.3187499999999</v>
      </c>
      <c r="I276" s="7">
        <f>PARAMETRELER!$D$8</f>
        <v>2550.3187499999999</v>
      </c>
      <c r="J276" s="7">
        <f t="shared" si="733"/>
        <v>17002.125</v>
      </c>
      <c r="K276" s="7">
        <v>0</v>
      </c>
      <c r="L276" s="7">
        <f t="shared" si="848"/>
        <v>20002.5</v>
      </c>
      <c r="M276" s="5">
        <f>PARAMETRELER!$D$6</f>
        <v>20002.5</v>
      </c>
      <c r="N276" s="7">
        <f t="shared" si="856"/>
        <v>0</v>
      </c>
      <c r="O276" s="7">
        <f>IF(C276&lt;=PARAMETRELER!$D$6,0,N276*0.00759)</f>
        <v>0</v>
      </c>
      <c r="P276" s="20">
        <f t="shared" si="849"/>
        <v>17002.125</v>
      </c>
      <c r="Q276" s="21">
        <f t="shared" si="850"/>
        <v>4100.5124999999998</v>
      </c>
      <c r="R276" s="21">
        <f t="shared" si="851"/>
        <v>400.05</v>
      </c>
      <c r="S276" s="20">
        <f t="shared" si="852"/>
        <v>24503.0625</v>
      </c>
      <c r="T276" s="44">
        <f t="shared" si="853"/>
        <v>1000.125</v>
      </c>
      <c r="U276" s="45">
        <f t="shared" si="734"/>
        <v>23502.9375</v>
      </c>
      <c r="W276" s="2">
        <v>274</v>
      </c>
      <c r="X276" s="2" t="str">
        <f t="shared" si="854"/>
        <v xml:space="preserve"> AD SOYAD 274</v>
      </c>
      <c r="Y276" s="7">
        <f t="shared" si="855"/>
        <v>20002.5</v>
      </c>
      <c r="Z276" s="11">
        <f>PARAMETRELER!$D$4</f>
        <v>150018.75</v>
      </c>
      <c r="AA276" s="7">
        <f t="shared" si="735"/>
        <v>2800.3500000000004</v>
      </c>
      <c r="AB276" s="7">
        <f t="shared" si="736"/>
        <v>200.02500000000001</v>
      </c>
      <c r="AC276" s="7">
        <f t="shared" si="737"/>
        <v>17002.125</v>
      </c>
      <c r="AD276" s="7" cm="1">
        <f t="array" ref="AD276">SUMPRODUCT(--(SUM(G276,AC276)&gt;PARAMETRELER!$D$21:$D$24), (SUM(G276,AC276)-PARAMETRELER!$D$21:$D$24), {0.15;0.05;0.07;0.08})-SUM($H$2,H276)</f>
        <v>2550.3187499999999</v>
      </c>
      <c r="AE276" s="7">
        <f>PARAMETRELER!$D$9</f>
        <v>2550.3187499999999</v>
      </c>
      <c r="AF276" s="7">
        <f t="shared" si="738"/>
        <v>34004.25</v>
      </c>
      <c r="AG276" s="7">
        <f t="shared" si="739"/>
        <v>17002.125</v>
      </c>
      <c r="AH276" s="7">
        <f t="shared" si="740"/>
        <v>20002.5</v>
      </c>
      <c r="AI276" s="5">
        <f>PARAMETRELER!$D$6</f>
        <v>20002.5</v>
      </c>
      <c r="AJ276" s="7">
        <f t="shared" si="857"/>
        <v>0</v>
      </c>
      <c r="AK276" s="7">
        <f>IF(Y276&lt;=PARAMETRELER!$D$6,0,AJ276*0.00759)</f>
        <v>0</v>
      </c>
      <c r="AL276" s="20">
        <f t="shared" si="741"/>
        <v>17002.125</v>
      </c>
      <c r="AM276" s="21">
        <f t="shared" si="742"/>
        <v>4100.5124999999998</v>
      </c>
      <c r="AN276" s="21">
        <f t="shared" si="743"/>
        <v>400.05</v>
      </c>
      <c r="AO276" s="20">
        <f t="shared" si="744"/>
        <v>24503.0625</v>
      </c>
      <c r="AP276" s="44">
        <f t="shared" si="745"/>
        <v>1000.125</v>
      </c>
      <c r="AQ276" s="45">
        <f t="shared" si="746"/>
        <v>23502.9375</v>
      </c>
      <c r="AS276" s="2">
        <v>274</v>
      </c>
      <c r="AT276" s="2" t="str">
        <f t="shared" si="747"/>
        <v xml:space="preserve"> AD SOYAD 274</v>
      </c>
      <c r="AU276" s="7">
        <f t="shared" si="748"/>
        <v>20002.5</v>
      </c>
      <c r="AV276" s="11">
        <f>PARAMETRELER!$D$4</f>
        <v>150018.75</v>
      </c>
      <c r="AW276" s="7">
        <f t="shared" si="749"/>
        <v>2800.3500000000004</v>
      </c>
      <c r="AX276" s="7">
        <f t="shared" si="750"/>
        <v>200.02500000000001</v>
      </c>
      <c r="AY276" s="7">
        <f t="shared" si="751"/>
        <v>17002.125</v>
      </c>
      <c r="AZ276" s="7" cm="1">
        <f t="array" ref="AZ276">SUMPRODUCT(--(SUM(G276,AC276,AY276)&gt;PARAMETRELER!$D$21:$D$24), (SUM(G276,AC276,AY276)-PARAMETRELER!$D$21:$D$24), {0.15;0.05;0.07;0.08})-SUM($H$2,H276,AD276)</f>
        <v>2550.3187499999995</v>
      </c>
      <c r="BA276" s="7">
        <f>PARAMETRELER!$D$10</f>
        <v>2550.3187499999995</v>
      </c>
      <c r="BB276" s="7">
        <f t="shared" si="752"/>
        <v>51006.375</v>
      </c>
      <c r="BC276" s="7">
        <f t="shared" si="753"/>
        <v>34004.25</v>
      </c>
      <c r="BD276" s="7">
        <f t="shared" si="754"/>
        <v>20002.5</v>
      </c>
      <c r="BE276" s="5">
        <f>PARAMETRELER!$D$6</f>
        <v>20002.5</v>
      </c>
      <c r="BF276" s="7">
        <f t="shared" si="858"/>
        <v>0</v>
      </c>
      <c r="BG276" s="7">
        <f>IF(AU276&lt;=PARAMETRELER!$D$6,0,BF276*0.00759)</f>
        <v>0</v>
      </c>
      <c r="BH276" s="20">
        <f t="shared" si="755"/>
        <v>17002.125</v>
      </c>
      <c r="BI276" s="21">
        <f t="shared" si="756"/>
        <v>4100.5124999999998</v>
      </c>
      <c r="BJ276" s="21">
        <f t="shared" si="757"/>
        <v>400.05</v>
      </c>
      <c r="BK276" s="20">
        <f t="shared" si="758"/>
        <v>24503.0625</v>
      </c>
      <c r="BL276" s="44">
        <f t="shared" si="759"/>
        <v>1000.125</v>
      </c>
      <c r="BM276" s="45">
        <f t="shared" si="760"/>
        <v>23502.9375</v>
      </c>
      <c r="BO276" s="2">
        <v>274</v>
      </c>
      <c r="BP276" s="2" t="str">
        <f t="shared" si="761"/>
        <v xml:space="preserve"> AD SOYAD 274</v>
      </c>
      <c r="BQ276" s="7">
        <f t="shared" si="762"/>
        <v>20002.5</v>
      </c>
      <c r="BR276" s="11">
        <f>PARAMETRELER!$D$4</f>
        <v>150018.75</v>
      </c>
      <c r="BS276" s="7">
        <f t="shared" si="763"/>
        <v>2800.3500000000004</v>
      </c>
      <c r="BT276" s="7">
        <f t="shared" si="764"/>
        <v>200.02500000000001</v>
      </c>
      <c r="BU276" s="7">
        <f t="shared" si="765"/>
        <v>17002.125</v>
      </c>
      <c r="BV276" s="7" cm="1">
        <f t="array" ref="BV276">SUMPRODUCT(--(SUM(G276,AC276,AY276,BU276)&gt;PARAMETRELER!$D$21:$D$24), (SUM(G276,AC276,AY276,BU276)-PARAMETRELER!$D$21:$D$24), {0.15;0.05;0.07;0.08})-SUM($H$2,H276,AD276,AZ276)</f>
        <v>2550.3187500000004</v>
      </c>
      <c r="BW276" s="7">
        <f>PARAMETRELER!$D$11</f>
        <v>2550.3187500000004</v>
      </c>
      <c r="BX276" s="7">
        <f t="shared" si="766"/>
        <v>68008.5</v>
      </c>
      <c r="BY276" s="7">
        <f t="shared" si="767"/>
        <v>51006.375</v>
      </c>
      <c r="BZ276" s="7">
        <f t="shared" si="768"/>
        <v>20002.5</v>
      </c>
      <c r="CA276" s="5">
        <f>PARAMETRELER!$D$6</f>
        <v>20002.5</v>
      </c>
      <c r="CB276" s="7">
        <f t="shared" si="859"/>
        <v>0</v>
      </c>
      <c r="CC276" s="7">
        <f>IF(BQ276&lt;=PARAMETRELER!$D$6,0,CB276*0.00759)</f>
        <v>0</v>
      </c>
      <c r="CD276" s="20">
        <f t="shared" si="769"/>
        <v>17002.125</v>
      </c>
      <c r="CE276" s="21">
        <f t="shared" si="770"/>
        <v>4100.5124999999998</v>
      </c>
      <c r="CF276" s="21">
        <f t="shared" si="771"/>
        <v>400.05</v>
      </c>
      <c r="CG276" s="20">
        <f t="shared" si="772"/>
        <v>24503.0625</v>
      </c>
      <c r="CH276" s="44">
        <f t="shared" si="773"/>
        <v>1000.125</v>
      </c>
      <c r="CI276" s="45">
        <f t="shared" si="774"/>
        <v>23502.9375</v>
      </c>
      <c r="CK276" s="2">
        <v>274</v>
      </c>
      <c r="CL276" s="2" t="str">
        <f t="shared" si="775"/>
        <v xml:space="preserve"> AD SOYAD 274</v>
      </c>
      <c r="CM276" s="7">
        <f t="shared" si="776"/>
        <v>20002.5</v>
      </c>
      <c r="CN276" s="11">
        <f>PARAMETRELER!$D$4</f>
        <v>150018.75</v>
      </c>
      <c r="CO276" s="7">
        <f t="shared" si="777"/>
        <v>2800.3500000000004</v>
      </c>
      <c r="CP276" s="7">
        <f t="shared" si="778"/>
        <v>200.02500000000001</v>
      </c>
      <c r="CQ276" s="7">
        <f t="shared" si="779"/>
        <v>17002.125</v>
      </c>
      <c r="CR276" s="7" cm="1">
        <f t="array" ref="CR276">SUMPRODUCT(--(SUM(G276,AC276,AY276,BU276,CQ276)&gt;PARAMETRELER!$D$21:$D$24), (SUM(G276,AC276,AY276,BU276,CQ276)-PARAMETRELER!$D$21:$D$24), {0.15;0.05;0.07;0.08})-SUM($H$2,H276,AD276,AZ276,BV276)</f>
        <v>2550.3187500000004</v>
      </c>
      <c r="CS276" s="7">
        <f>PARAMETRELER!$D$12</f>
        <v>2550.3187500000004</v>
      </c>
      <c r="CT276" s="7">
        <f t="shared" si="780"/>
        <v>85010.625</v>
      </c>
      <c r="CU276" s="7">
        <f t="shared" si="781"/>
        <v>68008.5</v>
      </c>
      <c r="CV276" s="7">
        <f t="shared" si="782"/>
        <v>20002.5</v>
      </c>
      <c r="CW276" s="5">
        <f>PARAMETRELER!$D$6</f>
        <v>20002.5</v>
      </c>
      <c r="CX276" s="7">
        <f t="shared" si="860"/>
        <v>0</v>
      </c>
      <c r="CY276" s="7">
        <f>IF(CM276&lt;=PARAMETRELER!$D$6,0,CX276*0.00759)</f>
        <v>0</v>
      </c>
      <c r="CZ276" s="20">
        <f t="shared" si="783"/>
        <v>17002.125</v>
      </c>
      <c r="DA276" s="21">
        <f t="shared" si="784"/>
        <v>4100.5124999999998</v>
      </c>
      <c r="DB276" s="21">
        <f t="shared" si="785"/>
        <v>400.05</v>
      </c>
      <c r="DC276" s="20">
        <f t="shared" si="786"/>
        <v>24503.0625</v>
      </c>
      <c r="DD276" s="44">
        <f t="shared" si="787"/>
        <v>1000.125</v>
      </c>
      <c r="DE276" s="45">
        <f t="shared" si="788"/>
        <v>23502.9375</v>
      </c>
      <c r="DG276" s="2">
        <v>274</v>
      </c>
      <c r="DH276" s="2" t="str">
        <f t="shared" si="789"/>
        <v xml:space="preserve"> AD SOYAD 274</v>
      </c>
      <c r="DI276" s="7">
        <f t="shared" si="790"/>
        <v>20002.5</v>
      </c>
      <c r="DJ276" s="11">
        <f>PARAMETRELER!$D$4</f>
        <v>150018.75</v>
      </c>
      <c r="DK276" s="7">
        <f t="shared" si="791"/>
        <v>2800.3500000000004</v>
      </c>
      <c r="DL276" s="7">
        <f t="shared" si="792"/>
        <v>200.02500000000001</v>
      </c>
      <c r="DM276" s="7">
        <f t="shared" si="793"/>
        <v>17002.125</v>
      </c>
      <c r="DN276" s="7" cm="1">
        <f t="array" ref="DN276">SUMPRODUCT(--(SUM(G276,AC276,AY276,BU276,CQ276,DM276)&gt;PARAMETRELER!$D$21:$D$24), (SUM(G276,AC276,AY276,BU276,CQ276,DM276)-PARAMETRELER!$D$21:$D$24), {0.15;0.05;0.07;0.08})-SUM($H$2,H276,AD276,AZ276,BV276,CR276)</f>
        <v>2550.3187499999985</v>
      </c>
      <c r="DO276" s="7">
        <f>PARAMETRELER!$D$13</f>
        <v>2550.3187499999985</v>
      </c>
      <c r="DP276" s="7">
        <f t="shared" si="794"/>
        <v>102012.75</v>
      </c>
      <c r="DQ276" s="7">
        <f t="shared" si="795"/>
        <v>85010.625</v>
      </c>
      <c r="DR276" s="7">
        <f t="shared" si="796"/>
        <v>20002.5</v>
      </c>
      <c r="DS276" s="5">
        <f>PARAMETRELER!$D$6</f>
        <v>20002.5</v>
      </c>
      <c r="DT276" s="7">
        <f t="shared" si="861"/>
        <v>0</v>
      </c>
      <c r="DU276" s="7">
        <f>IF(DI276&lt;=PARAMETRELER!$D$6,0,DT276*0.00759)</f>
        <v>0</v>
      </c>
      <c r="DV276" s="20">
        <f t="shared" si="797"/>
        <v>17002.125</v>
      </c>
      <c r="DW276" s="21">
        <f t="shared" si="798"/>
        <v>4100.5124999999998</v>
      </c>
      <c r="DX276" s="21">
        <f t="shared" si="799"/>
        <v>400.05</v>
      </c>
      <c r="DY276" s="20">
        <f t="shared" si="800"/>
        <v>24503.0625</v>
      </c>
      <c r="DZ276" s="44">
        <f t="shared" si="801"/>
        <v>1000.125</v>
      </c>
      <c r="EA276" s="45">
        <f t="shared" si="802"/>
        <v>23502.9375</v>
      </c>
      <c r="EC276" s="2">
        <v>274</v>
      </c>
      <c r="ED276" s="2" t="str">
        <f t="shared" si="803"/>
        <v xml:space="preserve"> AD SOYAD 274</v>
      </c>
      <c r="EE276" s="7">
        <f t="shared" si="862"/>
        <v>20002.5</v>
      </c>
      <c r="EF276" s="11">
        <f>PARAMETRELER!$D$4</f>
        <v>150018.75</v>
      </c>
      <c r="EG276" s="7">
        <f t="shared" si="863"/>
        <v>2800.3500000000004</v>
      </c>
      <c r="EH276" s="7">
        <f t="shared" si="864"/>
        <v>200.02500000000001</v>
      </c>
      <c r="EI276" s="7">
        <f t="shared" si="865"/>
        <v>17002.125</v>
      </c>
      <c r="EJ276" s="7" cm="1">
        <f t="array" ref="EJ276">SUMPRODUCT(--(SUM(G276,AC276,AY276,BU276,CQ276,DM276,EI276)&gt;PARAMETRELER!$D$21:$D$24), (SUM(G276,AC276,AY276,BU276,CQ276,DM276,EI276)-PARAMETRELER!$D$21:$D$24), {0.15;0.05;0.07;0.08})-SUM($H$2,H276,AD276,AZ276,BV276,CR276,DN276)</f>
        <v>3001.0625000000036</v>
      </c>
      <c r="EK276" s="7">
        <f>PARAMETRELER!$D$14</f>
        <v>3001.0625000000036</v>
      </c>
      <c r="EL276" s="7">
        <f t="shared" si="866"/>
        <v>119014.875</v>
      </c>
      <c r="EM276" s="7">
        <f t="shared" si="867"/>
        <v>102012.75</v>
      </c>
      <c r="EN276" s="7">
        <f t="shared" si="868"/>
        <v>20002.5</v>
      </c>
      <c r="EO276" s="5">
        <f>PARAMETRELER!$D$6</f>
        <v>20002.5</v>
      </c>
      <c r="EP276" s="7">
        <f t="shared" si="869"/>
        <v>0</v>
      </c>
      <c r="EQ276" s="7">
        <f>IF(EE276&lt;=PARAMETRELER!$D$6,0,EP276*0.00759)</f>
        <v>0</v>
      </c>
      <c r="ER276" s="20">
        <f t="shared" si="804"/>
        <v>17002.125</v>
      </c>
      <c r="ES276" s="21">
        <f t="shared" si="805"/>
        <v>4100.5124999999998</v>
      </c>
      <c r="ET276" s="21">
        <f t="shared" si="806"/>
        <v>400.05</v>
      </c>
      <c r="EU276" s="20">
        <f t="shared" si="807"/>
        <v>24503.0625</v>
      </c>
      <c r="EV276" s="44">
        <f t="shared" si="808"/>
        <v>1000.125</v>
      </c>
      <c r="EW276" s="45">
        <f t="shared" si="809"/>
        <v>23502.9375</v>
      </c>
      <c r="EY276" s="2">
        <v>274</v>
      </c>
      <c r="EZ276" s="2" t="str">
        <f t="shared" si="810"/>
        <v xml:space="preserve"> AD SOYAD 274</v>
      </c>
      <c r="FA276" s="7">
        <f t="shared" si="870"/>
        <v>20002.5</v>
      </c>
      <c r="FB276" s="11">
        <f>PARAMETRELER!$D$4</f>
        <v>150018.75</v>
      </c>
      <c r="FC276" s="7">
        <f t="shared" si="871"/>
        <v>2800.3500000000004</v>
      </c>
      <c r="FD276" s="7">
        <f t="shared" si="872"/>
        <v>200.02500000000001</v>
      </c>
      <c r="FE276" s="7">
        <f t="shared" si="873"/>
        <v>17002.125</v>
      </c>
      <c r="FF276" s="7" cm="1">
        <f t="array" ref="FF276">SUMPRODUCT(--(SUM(G276,AC276,AY276,BU276,CQ276,DM276,EI276,FE276)&gt;PARAMETRELER!$D$21:$D$24), (SUM(G276,AC276,AY276,BU276,CQ276,DM276,EI276,FE276)-PARAMETRELER!$D$21:$D$24), {0.15;0.05;0.07;0.08})-SUM($H$2,H276,AD276,AZ276,BV276,CR276,DN276,EJ276)</f>
        <v>3400.4249999999956</v>
      </c>
      <c r="FG276" s="7">
        <f>PARAMETRELER!$D$15</f>
        <v>3400.4249999999956</v>
      </c>
      <c r="FH276" s="7">
        <f t="shared" si="874"/>
        <v>136017</v>
      </c>
      <c r="FI276" s="7">
        <f t="shared" si="875"/>
        <v>119014.875</v>
      </c>
      <c r="FJ276" s="7">
        <f t="shared" si="876"/>
        <v>20002.5</v>
      </c>
      <c r="FK276" s="5">
        <f>PARAMETRELER!$D$6</f>
        <v>20002.5</v>
      </c>
      <c r="FL276" s="7">
        <f t="shared" si="877"/>
        <v>0</v>
      </c>
      <c r="FM276" s="7">
        <f>IF(FA276&lt;=PARAMETRELER!$D$6,0,FL276*0.00759)</f>
        <v>0</v>
      </c>
      <c r="FN276" s="20">
        <f t="shared" si="811"/>
        <v>17002.125</v>
      </c>
      <c r="FO276" s="21">
        <f t="shared" si="812"/>
        <v>4100.5124999999998</v>
      </c>
      <c r="FP276" s="21">
        <f t="shared" si="813"/>
        <v>400.05</v>
      </c>
      <c r="FQ276" s="20">
        <f t="shared" si="814"/>
        <v>24503.0625</v>
      </c>
      <c r="FR276" s="44">
        <f t="shared" si="815"/>
        <v>1000.125</v>
      </c>
      <c r="FS276" s="45">
        <f t="shared" si="816"/>
        <v>23502.9375</v>
      </c>
      <c r="FU276" s="2">
        <v>274</v>
      </c>
      <c r="FV276" s="2" t="str">
        <f t="shared" si="817"/>
        <v xml:space="preserve"> AD SOYAD 274</v>
      </c>
      <c r="FW276" s="7">
        <f t="shared" si="878"/>
        <v>20002.5</v>
      </c>
      <c r="FX276" s="11">
        <f>PARAMETRELER!$D$4</f>
        <v>150018.75</v>
      </c>
      <c r="FY276" s="7">
        <f t="shared" si="879"/>
        <v>2800.3500000000004</v>
      </c>
      <c r="FZ276" s="7">
        <f t="shared" si="880"/>
        <v>200.02500000000001</v>
      </c>
      <c r="GA276" s="7">
        <f t="shared" si="881"/>
        <v>17002.125</v>
      </c>
      <c r="GB276" s="7" cm="1">
        <f t="array" ref="GB276">SUMPRODUCT(--(SUM(G276,AC276,AY276,BU276,CQ276,DM276,EI276,FE276,GA276)&gt;PARAMETRELER!$D$21:$D$24), (SUM(G276,AC276,AY276,BU276,CQ276,DM276,EI276,FE276,GA276)-PARAMETRELER!$D$21:$D$24), {0.15;0.05;0.07;0.08})-SUM($H$2,H276,AD276,AZ276,BV276,CR276,DN276,EJ276,FF276)</f>
        <v>3400.4249999999993</v>
      </c>
      <c r="GC276" s="7">
        <f>PARAMETRELER!$D$16</f>
        <v>3400.4249999999993</v>
      </c>
      <c r="GD276" s="7">
        <f t="shared" si="882"/>
        <v>153019.125</v>
      </c>
      <c r="GE276" s="7">
        <f t="shared" si="883"/>
        <v>136017</v>
      </c>
      <c r="GF276" s="7">
        <f t="shared" si="884"/>
        <v>20002.5</v>
      </c>
      <c r="GG276" s="5">
        <f>PARAMETRELER!$D$6</f>
        <v>20002.5</v>
      </c>
      <c r="GH276" s="7">
        <f t="shared" si="885"/>
        <v>0</v>
      </c>
      <c r="GI276" s="7">
        <f>IF(FW276&lt;=PARAMETRELER!$D$6,0,GH276*0.00759)</f>
        <v>0</v>
      </c>
      <c r="GJ276" s="20">
        <f t="shared" si="818"/>
        <v>17002.125</v>
      </c>
      <c r="GK276" s="21">
        <f t="shared" si="819"/>
        <v>4100.5124999999998</v>
      </c>
      <c r="GL276" s="21">
        <f t="shared" si="820"/>
        <v>400.05</v>
      </c>
      <c r="GM276" s="20">
        <f t="shared" si="821"/>
        <v>24503.0625</v>
      </c>
      <c r="GN276" s="44">
        <f t="shared" si="822"/>
        <v>1000.125</v>
      </c>
      <c r="GO276" s="45">
        <f t="shared" si="823"/>
        <v>23502.9375</v>
      </c>
      <c r="GQ276" s="2">
        <v>274</v>
      </c>
      <c r="GR276" s="2" t="str">
        <f t="shared" si="824"/>
        <v xml:space="preserve"> AD SOYAD 274</v>
      </c>
      <c r="GS276" s="7">
        <f t="shared" si="886"/>
        <v>20002.5</v>
      </c>
      <c r="GT276" s="11">
        <f>PARAMETRELER!$D$4</f>
        <v>150018.75</v>
      </c>
      <c r="GU276" s="7">
        <f t="shared" si="887"/>
        <v>2800.3500000000004</v>
      </c>
      <c r="GV276" s="7">
        <f t="shared" si="888"/>
        <v>200.02500000000001</v>
      </c>
      <c r="GW276" s="7">
        <f t="shared" si="889"/>
        <v>17002.125</v>
      </c>
      <c r="GX276" s="7" cm="1">
        <f t="array" ref="GX276">SUMPRODUCT(--(SUM(G276,AC276,AY276,BU276,CQ276,DM276,EI276,FE276,GA276,GW276)&gt;PARAMETRELER!$D$21:$D$24), (SUM(G276,AC276,AY276,BU276,CQ276,DM276,EI276,FE276,GA276,GW276)-PARAMETRELER!$D$21:$D$24), {0.15;0.05;0.07;0.08})-SUM($H$2,H276,AD276,AZ276,BV276,CR276,DN276,EJ276,FF276,GB276)</f>
        <v>3400.4250000000029</v>
      </c>
      <c r="GY276" s="7">
        <f>PARAMETRELER!$D$17</f>
        <v>3400.4250000000029</v>
      </c>
      <c r="GZ276" s="7">
        <f t="shared" si="890"/>
        <v>170021.25</v>
      </c>
      <c r="HA276" s="7">
        <f t="shared" si="891"/>
        <v>153019.125</v>
      </c>
      <c r="HB276" s="7">
        <f t="shared" si="892"/>
        <v>20002.5</v>
      </c>
      <c r="HC276" s="5">
        <f>PARAMETRELER!$D$6</f>
        <v>20002.5</v>
      </c>
      <c r="HD276" s="7">
        <f t="shared" si="893"/>
        <v>0</v>
      </c>
      <c r="HE276" s="7">
        <f>IF(GS276&lt;=PARAMETRELER!$D$6,0,HD276*0.00759)</f>
        <v>0</v>
      </c>
      <c r="HF276" s="20">
        <f t="shared" si="825"/>
        <v>17002.125</v>
      </c>
      <c r="HG276" s="21">
        <f t="shared" si="826"/>
        <v>4100.5124999999998</v>
      </c>
      <c r="HH276" s="21">
        <f t="shared" si="827"/>
        <v>400.05</v>
      </c>
      <c r="HI276" s="20">
        <f t="shared" si="828"/>
        <v>24503.0625</v>
      </c>
      <c r="HJ276" s="44">
        <f t="shared" si="829"/>
        <v>1000.125</v>
      </c>
      <c r="HK276" s="45">
        <f t="shared" si="830"/>
        <v>23502.9375</v>
      </c>
      <c r="HM276" s="2">
        <v>274</v>
      </c>
      <c r="HN276" s="2" t="str">
        <f t="shared" si="831"/>
        <v xml:space="preserve"> AD SOYAD 274</v>
      </c>
      <c r="HO276" s="7">
        <f t="shared" si="894"/>
        <v>20002.5</v>
      </c>
      <c r="HP276" s="11">
        <f>PARAMETRELER!$D$4</f>
        <v>150018.75</v>
      </c>
      <c r="HQ276" s="7">
        <f t="shared" si="895"/>
        <v>2800.3500000000004</v>
      </c>
      <c r="HR276" s="7">
        <f t="shared" si="896"/>
        <v>200.02500000000001</v>
      </c>
      <c r="HS276" s="7">
        <f t="shared" si="897"/>
        <v>17002.125</v>
      </c>
      <c r="HT276" s="7" cm="1">
        <f t="array" ref="HT276">SUMPRODUCT(--(SUM(G276,AC276,AY276,BU276,CQ276,DM276,EI276,FE276,GA276,GW276,HS276)&gt;PARAMETRELER!$D$21:$D$24), (SUM(G276,AC276,AY276,BU276,CQ276,DM276,EI276,FE276,GA276,GW276,HS276)-PARAMETRELER!$D$21:$D$24), {0.15;0.05;0.07;0.08})-SUM($H$2,H276,AD276,AZ276,BV276,CR276,DN276,EJ276,FF276,GB276,GX276)</f>
        <v>3400.4249999999993</v>
      </c>
      <c r="HU276" s="7">
        <f>PARAMETRELER!$D$18</f>
        <v>3400.4249999999993</v>
      </c>
      <c r="HV276" s="7">
        <f t="shared" si="898"/>
        <v>187023.375</v>
      </c>
      <c r="HW276" s="7">
        <f t="shared" si="899"/>
        <v>170021.25</v>
      </c>
      <c r="HX276" s="7">
        <f t="shared" si="900"/>
        <v>20002.5</v>
      </c>
      <c r="HY276" s="5">
        <f>PARAMETRELER!$D$6</f>
        <v>20002.5</v>
      </c>
      <c r="HZ276" s="7">
        <f t="shared" si="901"/>
        <v>0</v>
      </c>
      <c r="IA276" s="7">
        <f>IF(HO276&lt;=PARAMETRELER!$D$6,0,HZ276*0.00759)</f>
        <v>0</v>
      </c>
      <c r="IB276" s="20">
        <f t="shared" si="832"/>
        <v>17002.125</v>
      </c>
      <c r="IC276" s="21">
        <f t="shared" si="833"/>
        <v>4100.5124999999998</v>
      </c>
      <c r="ID276" s="21">
        <f t="shared" si="834"/>
        <v>400.05</v>
      </c>
      <c r="IE276" s="20">
        <f t="shared" si="835"/>
        <v>24503.0625</v>
      </c>
      <c r="IF276" s="44">
        <f t="shared" si="836"/>
        <v>1000.125</v>
      </c>
      <c r="IG276" s="45">
        <f t="shared" si="837"/>
        <v>23502.9375</v>
      </c>
      <c r="II276" s="2">
        <v>274</v>
      </c>
      <c r="IJ276" s="2" t="str">
        <f t="shared" si="838"/>
        <v xml:space="preserve"> AD SOYAD 274</v>
      </c>
      <c r="IK276" s="7">
        <f t="shared" si="902"/>
        <v>20002.5</v>
      </c>
      <c r="IL276" s="11">
        <f>PARAMETRELER!$D$4</f>
        <v>150018.75</v>
      </c>
      <c r="IM276" s="7">
        <f t="shared" si="903"/>
        <v>2800.3500000000004</v>
      </c>
      <c r="IN276" s="7">
        <f t="shared" si="904"/>
        <v>200.02500000000001</v>
      </c>
      <c r="IO276" s="7">
        <f t="shared" si="905"/>
        <v>17002.125</v>
      </c>
      <c r="IP276" s="7" cm="1">
        <f t="array" ref="IP276">SUMPRODUCT(--(SUM(G276,AC276,AY276,BU276,CQ276,DM276,EI276,FE276,GA276,GW276,HS276,IO276)&gt;PARAMETRELER!$D$21:$D$24), (SUM(G276,AC276,AY276,BU276,CQ276,DM276,EI276,FE276,GA276,GW276,HS276,IO276)-PARAMETRELER!$D$21:$D$24), {0.15;0.05;0.07;0.08})-SUM($H$2,H276,AD276,AZ276,BV276,CR276,DN276,EJ276,FF276,GB276,GX276,HT276)</f>
        <v>3400.4249999999993</v>
      </c>
      <c r="IQ276" s="7">
        <f>PARAMETRELER!$D$19</f>
        <v>3400.4249999999993</v>
      </c>
      <c r="IR276" s="7">
        <f t="shared" si="906"/>
        <v>204025.5</v>
      </c>
      <c r="IS276" s="7">
        <f t="shared" si="907"/>
        <v>187023.375</v>
      </c>
      <c r="IT276" s="7">
        <f t="shared" si="908"/>
        <v>20002.5</v>
      </c>
      <c r="IU276" s="5">
        <f>PARAMETRELER!$D$6</f>
        <v>20002.5</v>
      </c>
      <c r="IV276" s="7">
        <f t="shared" si="909"/>
        <v>0</v>
      </c>
      <c r="IW276" s="7">
        <f>IF(IK276&lt;=PARAMETRELER!$D$6,0,IV276*0.00759)</f>
        <v>0</v>
      </c>
      <c r="IX276" s="20">
        <f t="shared" si="839"/>
        <v>17002.125</v>
      </c>
      <c r="IY276" s="21">
        <f t="shared" si="840"/>
        <v>4100.5124999999998</v>
      </c>
      <c r="IZ276" s="21">
        <f t="shared" si="841"/>
        <v>400.05</v>
      </c>
      <c r="JA276" s="20">
        <f t="shared" si="842"/>
        <v>24503.0625</v>
      </c>
      <c r="JB276" s="44">
        <f t="shared" si="843"/>
        <v>1000.125</v>
      </c>
      <c r="JC276" s="45">
        <f t="shared" si="844"/>
        <v>23502.9375</v>
      </c>
    </row>
    <row r="277" spans="1:263" ht="15.6" x14ac:dyDescent="0.3">
      <c r="A277" s="3">
        <v>275</v>
      </c>
      <c r="B277" s="3" t="str">
        <f>'YILLIK MALİYET RAPORU'!B277</f>
        <v xml:space="preserve"> AD SOYAD 275</v>
      </c>
      <c r="C277" s="4">
        <f>'YILLIK MALİYET RAPORU'!C277</f>
        <v>20002.5</v>
      </c>
      <c r="D277" s="4">
        <f>PARAMETRELER!$D$4</f>
        <v>150018.75</v>
      </c>
      <c r="E277" s="4">
        <f t="shared" si="845"/>
        <v>2800.3500000000004</v>
      </c>
      <c r="F277" s="4">
        <f t="shared" si="846"/>
        <v>200.02500000000001</v>
      </c>
      <c r="G277" s="4">
        <f t="shared" si="847"/>
        <v>17002.125</v>
      </c>
      <c r="H277" s="4" cm="1">
        <f t="array" ref="H277">SUMPRODUCT(--(SUM(G277:G277)&gt;PARAMETRELER!$D$21:$D$24), (SUM(G277:G277)-PARAMETRELER!$D$21:$D$24), {0.15;0.05;0.07;0.08})-SUM($H$2:$H$2)</f>
        <v>2550.3187499999999</v>
      </c>
      <c r="I277" s="4">
        <f>PARAMETRELER!$D$8</f>
        <v>2550.3187499999999</v>
      </c>
      <c r="J277" s="4">
        <f t="shared" si="733"/>
        <v>17002.125</v>
      </c>
      <c r="K277" s="4">
        <v>0</v>
      </c>
      <c r="L277" s="4">
        <f t="shared" si="848"/>
        <v>20002.5</v>
      </c>
      <c r="M277" s="4">
        <f>PARAMETRELER!$D$6</f>
        <v>20002.5</v>
      </c>
      <c r="N277" s="4">
        <f t="shared" si="856"/>
        <v>0</v>
      </c>
      <c r="O277" s="4">
        <f>IF(C277&lt;=PARAMETRELER!$D$6,0,N277*0.00759)</f>
        <v>0</v>
      </c>
      <c r="P277" s="20">
        <f t="shared" si="849"/>
        <v>17002.125</v>
      </c>
      <c r="Q277" s="21">
        <f t="shared" si="850"/>
        <v>4100.5124999999998</v>
      </c>
      <c r="R277" s="21">
        <f t="shared" si="851"/>
        <v>400.05</v>
      </c>
      <c r="S277" s="22">
        <f t="shared" si="852"/>
        <v>24503.0625</v>
      </c>
      <c r="T277" s="44">
        <f t="shared" si="853"/>
        <v>1000.125</v>
      </c>
      <c r="U277" s="45">
        <f t="shared" si="734"/>
        <v>23502.9375</v>
      </c>
      <c r="W277" s="3">
        <v>275</v>
      </c>
      <c r="X277" s="3" t="str">
        <f t="shared" si="854"/>
        <v xml:space="preserve"> AD SOYAD 275</v>
      </c>
      <c r="Y277" s="4">
        <f t="shared" si="855"/>
        <v>20002.5</v>
      </c>
      <c r="Z277" s="4">
        <f>PARAMETRELER!$D$4</f>
        <v>150018.75</v>
      </c>
      <c r="AA277" s="4">
        <f t="shared" si="735"/>
        <v>2800.3500000000004</v>
      </c>
      <c r="AB277" s="4">
        <f t="shared" si="736"/>
        <v>200.02500000000001</v>
      </c>
      <c r="AC277" s="4">
        <f t="shared" si="737"/>
        <v>17002.125</v>
      </c>
      <c r="AD277" s="4" cm="1">
        <f t="array" ref="AD277">SUMPRODUCT(--(SUM(G277,AC277)&gt;PARAMETRELER!$D$21:$D$24), (SUM(G277,AC277)-PARAMETRELER!$D$21:$D$24), {0.15;0.05;0.07;0.08})-SUM($H$2,H277)</f>
        <v>2550.3187499999999</v>
      </c>
      <c r="AE277" s="4">
        <f>PARAMETRELER!$D$9</f>
        <v>2550.3187499999999</v>
      </c>
      <c r="AF277" s="4">
        <f t="shared" si="738"/>
        <v>34004.25</v>
      </c>
      <c r="AG277" s="4">
        <f t="shared" si="739"/>
        <v>17002.125</v>
      </c>
      <c r="AH277" s="4">
        <f t="shared" si="740"/>
        <v>20002.5</v>
      </c>
      <c r="AI277" s="4">
        <f>PARAMETRELER!$D$6</f>
        <v>20002.5</v>
      </c>
      <c r="AJ277" s="4">
        <f t="shared" si="857"/>
        <v>0</v>
      </c>
      <c r="AK277" s="4">
        <f>IF(Y277&lt;=PARAMETRELER!$D$6,0,AJ277*0.00759)</f>
        <v>0</v>
      </c>
      <c r="AL277" s="20">
        <f t="shared" si="741"/>
        <v>17002.125</v>
      </c>
      <c r="AM277" s="21">
        <f t="shared" si="742"/>
        <v>4100.5124999999998</v>
      </c>
      <c r="AN277" s="21">
        <f t="shared" si="743"/>
        <v>400.05</v>
      </c>
      <c r="AO277" s="22">
        <f t="shared" si="744"/>
        <v>24503.0625</v>
      </c>
      <c r="AP277" s="44">
        <f t="shared" si="745"/>
        <v>1000.125</v>
      </c>
      <c r="AQ277" s="45">
        <f t="shared" si="746"/>
        <v>23502.9375</v>
      </c>
      <c r="AS277" s="3">
        <v>275</v>
      </c>
      <c r="AT277" s="3" t="str">
        <f t="shared" si="747"/>
        <v xml:space="preserve"> AD SOYAD 275</v>
      </c>
      <c r="AU277" s="4">
        <f t="shared" si="748"/>
        <v>20002.5</v>
      </c>
      <c r="AV277" s="4">
        <f>PARAMETRELER!$D$4</f>
        <v>150018.75</v>
      </c>
      <c r="AW277" s="4">
        <f t="shared" si="749"/>
        <v>2800.3500000000004</v>
      </c>
      <c r="AX277" s="4">
        <f t="shared" si="750"/>
        <v>200.02500000000001</v>
      </c>
      <c r="AY277" s="4">
        <f t="shared" si="751"/>
        <v>17002.125</v>
      </c>
      <c r="AZ277" s="4" cm="1">
        <f t="array" ref="AZ277">SUMPRODUCT(--(SUM(G277,AC277,AY277)&gt;PARAMETRELER!$D$21:$D$24), (SUM(G277,AC277,AY277)-PARAMETRELER!$D$21:$D$24), {0.15;0.05;0.07;0.08})-SUM($H$2,H277,AD277)</f>
        <v>2550.3187499999995</v>
      </c>
      <c r="BA277" s="4">
        <f>PARAMETRELER!$D$10</f>
        <v>2550.3187499999995</v>
      </c>
      <c r="BB277" s="4">
        <f t="shared" si="752"/>
        <v>51006.375</v>
      </c>
      <c r="BC277" s="4">
        <f t="shared" si="753"/>
        <v>34004.25</v>
      </c>
      <c r="BD277" s="4">
        <f t="shared" si="754"/>
        <v>20002.5</v>
      </c>
      <c r="BE277" s="4">
        <f>PARAMETRELER!$D$6</f>
        <v>20002.5</v>
      </c>
      <c r="BF277" s="4">
        <f t="shared" si="858"/>
        <v>0</v>
      </c>
      <c r="BG277" s="4">
        <f>IF(AU277&lt;=PARAMETRELER!$D$6,0,BF277*0.00759)</f>
        <v>0</v>
      </c>
      <c r="BH277" s="20">
        <f t="shared" si="755"/>
        <v>17002.125</v>
      </c>
      <c r="BI277" s="21">
        <f t="shared" si="756"/>
        <v>4100.5124999999998</v>
      </c>
      <c r="BJ277" s="21">
        <f t="shared" si="757"/>
        <v>400.05</v>
      </c>
      <c r="BK277" s="22">
        <f t="shared" si="758"/>
        <v>24503.0625</v>
      </c>
      <c r="BL277" s="44">
        <f t="shared" si="759"/>
        <v>1000.125</v>
      </c>
      <c r="BM277" s="45">
        <f t="shared" si="760"/>
        <v>23502.9375</v>
      </c>
      <c r="BO277" s="3">
        <v>275</v>
      </c>
      <c r="BP277" s="3" t="str">
        <f t="shared" si="761"/>
        <v xml:space="preserve"> AD SOYAD 275</v>
      </c>
      <c r="BQ277" s="4">
        <f t="shared" si="762"/>
        <v>20002.5</v>
      </c>
      <c r="BR277" s="4">
        <f>PARAMETRELER!$D$4</f>
        <v>150018.75</v>
      </c>
      <c r="BS277" s="4">
        <f t="shared" si="763"/>
        <v>2800.3500000000004</v>
      </c>
      <c r="BT277" s="4">
        <f t="shared" si="764"/>
        <v>200.02500000000001</v>
      </c>
      <c r="BU277" s="4">
        <f t="shared" si="765"/>
        <v>17002.125</v>
      </c>
      <c r="BV277" s="4" cm="1">
        <f t="array" ref="BV277">SUMPRODUCT(--(SUM(G277,AC277,AY277,BU277)&gt;PARAMETRELER!$D$21:$D$24), (SUM(G277,AC277,AY277,BU277)-PARAMETRELER!$D$21:$D$24), {0.15;0.05;0.07;0.08})-SUM($H$2,H277,AD277,AZ277)</f>
        <v>2550.3187500000004</v>
      </c>
      <c r="BW277" s="4">
        <f>PARAMETRELER!$D$11</f>
        <v>2550.3187500000004</v>
      </c>
      <c r="BX277" s="4">
        <f t="shared" si="766"/>
        <v>68008.5</v>
      </c>
      <c r="BY277" s="4">
        <f t="shared" si="767"/>
        <v>51006.375</v>
      </c>
      <c r="BZ277" s="4">
        <f t="shared" si="768"/>
        <v>20002.5</v>
      </c>
      <c r="CA277" s="4">
        <f>PARAMETRELER!$D$6</f>
        <v>20002.5</v>
      </c>
      <c r="CB277" s="4">
        <f t="shared" si="859"/>
        <v>0</v>
      </c>
      <c r="CC277" s="4">
        <f>IF(BQ277&lt;=PARAMETRELER!$D$6,0,CB277*0.00759)</f>
        <v>0</v>
      </c>
      <c r="CD277" s="20">
        <f t="shared" si="769"/>
        <v>17002.125</v>
      </c>
      <c r="CE277" s="21">
        <f t="shared" si="770"/>
        <v>4100.5124999999998</v>
      </c>
      <c r="CF277" s="21">
        <f t="shared" si="771"/>
        <v>400.05</v>
      </c>
      <c r="CG277" s="22">
        <f t="shared" si="772"/>
        <v>24503.0625</v>
      </c>
      <c r="CH277" s="44">
        <f t="shared" si="773"/>
        <v>1000.125</v>
      </c>
      <c r="CI277" s="45">
        <f t="shared" si="774"/>
        <v>23502.9375</v>
      </c>
      <c r="CK277" s="3">
        <v>275</v>
      </c>
      <c r="CL277" s="3" t="str">
        <f t="shared" si="775"/>
        <v xml:space="preserve"> AD SOYAD 275</v>
      </c>
      <c r="CM277" s="4">
        <f t="shared" si="776"/>
        <v>20002.5</v>
      </c>
      <c r="CN277" s="4">
        <f>PARAMETRELER!$D$4</f>
        <v>150018.75</v>
      </c>
      <c r="CO277" s="4">
        <f t="shared" si="777"/>
        <v>2800.3500000000004</v>
      </c>
      <c r="CP277" s="4">
        <f t="shared" si="778"/>
        <v>200.02500000000001</v>
      </c>
      <c r="CQ277" s="4">
        <f t="shared" si="779"/>
        <v>17002.125</v>
      </c>
      <c r="CR277" s="4" cm="1">
        <f t="array" ref="CR277">SUMPRODUCT(--(SUM(G277,AC277,AY277,BU277,CQ277)&gt;PARAMETRELER!$D$21:$D$24), (SUM(G277,AC277,AY277,BU277,CQ277)-PARAMETRELER!$D$21:$D$24), {0.15;0.05;0.07;0.08})-SUM($H$2,H277,AD277,AZ277,BV277)</f>
        <v>2550.3187500000004</v>
      </c>
      <c r="CS277" s="4">
        <f>PARAMETRELER!$D$12</f>
        <v>2550.3187500000004</v>
      </c>
      <c r="CT277" s="4">
        <f t="shared" si="780"/>
        <v>85010.625</v>
      </c>
      <c r="CU277" s="4">
        <f t="shared" si="781"/>
        <v>68008.5</v>
      </c>
      <c r="CV277" s="4">
        <f t="shared" si="782"/>
        <v>20002.5</v>
      </c>
      <c r="CW277" s="4">
        <f>PARAMETRELER!$D$6</f>
        <v>20002.5</v>
      </c>
      <c r="CX277" s="4">
        <f t="shared" si="860"/>
        <v>0</v>
      </c>
      <c r="CY277" s="4">
        <f>IF(CM277&lt;=PARAMETRELER!$D$6,0,CX277*0.00759)</f>
        <v>0</v>
      </c>
      <c r="CZ277" s="20">
        <f t="shared" si="783"/>
        <v>17002.125</v>
      </c>
      <c r="DA277" s="21">
        <f t="shared" si="784"/>
        <v>4100.5124999999998</v>
      </c>
      <c r="DB277" s="21">
        <f t="shared" si="785"/>
        <v>400.05</v>
      </c>
      <c r="DC277" s="22">
        <f t="shared" si="786"/>
        <v>24503.0625</v>
      </c>
      <c r="DD277" s="44">
        <f t="shared" si="787"/>
        <v>1000.125</v>
      </c>
      <c r="DE277" s="45">
        <f t="shared" si="788"/>
        <v>23502.9375</v>
      </c>
      <c r="DG277" s="3">
        <v>275</v>
      </c>
      <c r="DH277" s="3" t="str">
        <f t="shared" si="789"/>
        <v xml:space="preserve"> AD SOYAD 275</v>
      </c>
      <c r="DI277" s="4">
        <f t="shared" si="790"/>
        <v>20002.5</v>
      </c>
      <c r="DJ277" s="4">
        <f>PARAMETRELER!$D$4</f>
        <v>150018.75</v>
      </c>
      <c r="DK277" s="4">
        <f t="shared" si="791"/>
        <v>2800.3500000000004</v>
      </c>
      <c r="DL277" s="4">
        <f t="shared" si="792"/>
        <v>200.02500000000001</v>
      </c>
      <c r="DM277" s="4">
        <f t="shared" si="793"/>
        <v>17002.125</v>
      </c>
      <c r="DN277" s="4" cm="1">
        <f t="array" ref="DN277">SUMPRODUCT(--(SUM(G277,AC277,AY277,BU277,CQ277,DM277)&gt;PARAMETRELER!$D$21:$D$24), (SUM(G277,AC277,AY277,BU277,CQ277,DM277)-PARAMETRELER!$D$21:$D$24), {0.15;0.05;0.07;0.08})-SUM($H$2,H277,AD277,AZ277,BV277,CR277)</f>
        <v>2550.3187499999985</v>
      </c>
      <c r="DO277" s="4">
        <f>PARAMETRELER!$D$13</f>
        <v>2550.3187499999985</v>
      </c>
      <c r="DP277" s="4">
        <f t="shared" si="794"/>
        <v>102012.75</v>
      </c>
      <c r="DQ277" s="4">
        <f t="shared" si="795"/>
        <v>85010.625</v>
      </c>
      <c r="DR277" s="4">
        <f t="shared" si="796"/>
        <v>20002.5</v>
      </c>
      <c r="DS277" s="4">
        <f>PARAMETRELER!$D$6</f>
        <v>20002.5</v>
      </c>
      <c r="DT277" s="4">
        <f t="shared" si="861"/>
        <v>0</v>
      </c>
      <c r="DU277" s="4">
        <f>IF(DI277&lt;=PARAMETRELER!$D$6,0,DT277*0.00759)</f>
        <v>0</v>
      </c>
      <c r="DV277" s="20">
        <f t="shared" si="797"/>
        <v>17002.125</v>
      </c>
      <c r="DW277" s="21">
        <f t="shared" si="798"/>
        <v>4100.5124999999998</v>
      </c>
      <c r="DX277" s="21">
        <f t="shared" si="799"/>
        <v>400.05</v>
      </c>
      <c r="DY277" s="22">
        <f t="shared" si="800"/>
        <v>24503.0625</v>
      </c>
      <c r="DZ277" s="44">
        <f t="shared" si="801"/>
        <v>1000.125</v>
      </c>
      <c r="EA277" s="45">
        <f t="shared" si="802"/>
        <v>23502.9375</v>
      </c>
      <c r="EC277" s="3">
        <v>275</v>
      </c>
      <c r="ED277" s="3" t="str">
        <f t="shared" si="803"/>
        <v xml:space="preserve"> AD SOYAD 275</v>
      </c>
      <c r="EE277" s="4">
        <f t="shared" si="862"/>
        <v>20002.5</v>
      </c>
      <c r="EF277" s="4">
        <f>PARAMETRELER!$D$4</f>
        <v>150018.75</v>
      </c>
      <c r="EG277" s="4">
        <f t="shared" si="863"/>
        <v>2800.3500000000004</v>
      </c>
      <c r="EH277" s="4">
        <f t="shared" si="864"/>
        <v>200.02500000000001</v>
      </c>
      <c r="EI277" s="4">
        <f t="shared" si="865"/>
        <v>17002.125</v>
      </c>
      <c r="EJ277" s="4" cm="1">
        <f t="array" ref="EJ277">SUMPRODUCT(--(SUM(G277,AC277,AY277,BU277,CQ277,DM277,EI277)&gt;PARAMETRELER!$D$21:$D$24), (SUM(G277,AC277,AY277,BU277,CQ277,DM277,EI277)-PARAMETRELER!$D$21:$D$24), {0.15;0.05;0.07;0.08})-SUM($H$2,H277,AD277,AZ277,BV277,CR277,DN277)</f>
        <v>3001.0625000000036</v>
      </c>
      <c r="EK277" s="4">
        <f>PARAMETRELER!$D$14</f>
        <v>3001.0625000000036</v>
      </c>
      <c r="EL277" s="4">
        <f t="shared" si="866"/>
        <v>119014.875</v>
      </c>
      <c r="EM277" s="4">
        <f t="shared" si="867"/>
        <v>102012.75</v>
      </c>
      <c r="EN277" s="4">
        <f t="shared" si="868"/>
        <v>20002.5</v>
      </c>
      <c r="EO277" s="4">
        <f>PARAMETRELER!$D$6</f>
        <v>20002.5</v>
      </c>
      <c r="EP277" s="4">
        <f t="shared" si="869"/>
        <v>0</v>
      </c>
      <c r="EQ277" s="4">
        <f>IF(EE277&lt;=PARAMETRELER!$D$6,0,EP277*0.00759)</f>
        <v>0</v>
      </c>
      <c r="ER277" s="20">
        <f t="shared" si="804"/>
        <v>17002.125</v>
      </c>
      <c r="ES277" s="21">
        <f t="shared" si="805"/>
        <v>4100.5124999999998</v>
      </c>
      <c r="ET277" s="21">
        <f t="shared" si="806"/>
        <v>400.05</v>
      </c>
      <c r="EU277" s="22">
        <f t="shared" si="807"/>
        <v>24503.0625</v>
      </c>
      <c r="EV277" s="44">
        <f t="shared" si="808"/>
        <v>1000.125</v>
      </c>
      <c r="EW277" s="45">
        <f t="shared" si="809"/>
        <v>23502.9375</v>
      </c>
      <c r="EY277" s="3">
        <v>275</v>
      </c>
      <c r="EZ277" s="3" t="str">
        <f t="shared" si="810"/>
        <v xml:space="preserve"> AD SOYAD 275</v>
      </c>
      <c r="FA277" s="4">
        <f t="shared" si="870"/>
        <v>20002.5</v>
      </c>
      <c r="FB277" s="4">
        <f>PARAMETRELER!$D$4</f>
        <v>150018.75</v>
      </c>
      <c r="FC277" s="4">
        <f t="shared" si="871"/>
        <v>2800.3500000000004</v>
      </c>
      <c r="FD277" s="4">
        <f t="shared" si="872"/>
        <v>200.02500000000001</v>
      </c>
      <c r="FE277" s="4">
        <f t="shared" si="873"/>
        <v>17002.125</v>
      </c>
      <c r="FF277" s="4" cm="1">
        <f t="array" ref="FF277">SUMPRODUCT(--(SUM(G277,AC277,AY277,BU277,CQ277,DM277,EI277,FE277)&gt;PARAMETRELER!$D$21:$D$24), (SUM(G277,AC277,AY277,BU277,CQ277,DM277,EI277,FE277)-PARAMETRELER!$D$21:$D$24), {0.15;0.05;0.07;0.08})-SUM($H$2,H277,AD277,AZ277,BV277,CR277,DN277,EJ277)</f>
        <v>3400.4249999999956</v>
      </c>
      <c r="FG277" s="4">
        <f>PARAMETRELER!$D$15</f>
        <v>3400.4249999999956</v>
      </c>
      <c r="FH277" s="4">
        <f t="shared" si="874"/>
        <v>136017</v>
      </c>
      <c r="FI277" s="4">
        <f t="shared" si="875"/>
        <v>119014.875</v>
      </c>
      <c r="FJ277" s="4">
        <f t="shared" si="876"/>
        <v>20002.5</v>
      </c>
      <c r="FK277" s="4">
        <f>PARAMETRELER!$D$6</f>
        <v>20002.5</v>
      </c>
      <c r="FL277" s="4">
        <f t="shared" si="877"/>
        <v>0</v>
      </c>
      <c r="FM277" s="4">
        <f>IF(FA277&lt;=PARAMETRELER!$D$6,0,FL277*0.00759)</f>
        <v>0</v>
      </c>
      <c r="FN277" s="20">
        <f t="shared" si="811"/>
        <v>17002.125</v>
      </c>
      <c r="FO277" s="21">
        <f t="shared" si="812"/>
        <v>4100.5124999999998</v>
      </c>
      <c r="FP277" s="21">
        <f t="shared" si="813"/>
        <v>400.05</v>
      </c>
      <c r="FQ277" s="22">
        <f t="shared" si="814"/>
        <v>24503.0625</v>
      </c>
      <c r="FR277" s="44">
        <f t="shared" si="815"/>
        <v>1000.125</v>
      </c>
      <c r="FS277" s="45">
        <f t="shared" si="816"/>
        <v>23502.9375</v>
      </c>
      <c r="FU277" s="3">
        <v>275</v>
      </c>
      <c r="FV277" s="3" t="str">
        <f t="shared" si="817"/>
        <v xml:space="preserve"> AD SOYAD 275</v>
      </c>
      <c r="FW277" s="4">
        <f t="shared" si="878"/>
        <v>20002.5</v>
      </c>
      <c r="FX277" s="4">
        <f>PARAMETRELER!$D$4</f>
        <v>150018.75</v>
      </c>
      <c r="FY277" s="4">
        <f t="shared" si="879"/>
        <v>2800.3500000000004</v>
      </c>
      <c r="FZ277" s="4">
        <f t="shared" si="880"/>
        <v>200.02500000000001</v>
      </c>
      <c r="GA277" s="4">
        <f t="shared" si="881"/>
        <v>17002.125</v>
      </c>
      <c r="GB277" s="4" cm="1">
        <f t="array" ref="GB277">SUMPRODUCT(--(SUM(G277,AC277,AY277,BU277,CQ277,DM277,EI277,FE277,GA277)&gt;PARAMETRELER!$D$21:$D$24), (SUM(G277,AC277,AY277,BU277,CQ277,DM277,EI277,FE277,GA277)-PARAMETRELER!$D$21:$D$24), {0.15;0.05;0.07;0.08})-SUM($H$2,H277,AD277,AZ277,BV277,CR277,DN277,EJ277,FF277)</f>
        <v>3400.4249999999993</v>
      </c>
      <c r="GC277" s="4">
        <f>PARAMETRELER!$D$16</f>
        <v>3400.4249999999993</v>
      </c>
      <c r="GD277" s="4">
        <f t="shared" si="882"/>
        <v>153019.125</v>
      </c>
      <c r="GE277" s="4">
        <f t="shared" si="883"/>
        <v>136017</v>
      </c>
      <c r="GF277" s="4">
        <f t="shared" si="884"/>
        <v>20002.5</v>
      </c>
      <c r="GG277" s="4">
        <f>PARAMETRELER!$D$6</f>
        <v>20002.5</v>
      </c>
      <c r="GH277" s="4">
        <f t="shared" si="885"/>
        <v>0</v>
      </c>
      <c r="GI277" s="4">
        <f>IF(FW277&lt;=PARAMETRELER!$D$6,0,GH277*0.00759)</f>
        <v>0</v>
      </c>
      <c r="GJ277" s="20">
        <f t="shared" si="818"/>
        <v>17002.125</v>
      </c>
      <c r="GK277" s="21">
        <f t="shared" si="819"/>
        <v>4100.5124999999998</v>
      </c>
      <c r="GL277" s="21">
        <f t="shared" si="820"/>
        <v>400.05</v>
      </c>
      <c r="GM277" s="22">
        <f t="shared" si="821"/>
        <v>24503.0625</v>
      </c>
      <c r="GN277" s="44">
        <f t="shared" si="822"/>
        <v>1000.125</v>
      </c>
      <c r="GO277" s="45">
        <f t="shared" si="823"/>
        <v>23502.9375</v>
      </c>
      <c r="GQ277" s="3">
        <v>275</v>
      </c>
      <c r="GR277" s="3" t="str">
        <f t="shared" si="824"/>
        <v xml:space="preserve"> AD SOYAD 275</v>
      </c>
      <c r="GS277" s="4">
        <f t="shared" si="886"/>
        <v>20002.5</v>
      </c>
      <c r="GT277" s="4">
        <f>PARAMETRELER!$D$4</f>
        <v>150018.75</v>
      </c>
      <c r="GU277" s="4">
        <f t="shared" si="887"/>
        <v>2800.3500000000004</v>
      </c>
      <c r="GV277" s="4">
        <f t="shared" si="888"/>
        <v>200.02500000000001</v>
      </c>
      <c r="GW277" s="4">
        <f t="shared" si="889"/>
        <v>17002.125</v>
      </c>
      <c r="GX277" s="4" cm="1">
        <f t="array" ref="GX277">SUMPRODUCT(--(SUM(G277,AC277,AY277,BU277,CQ277,DM277,EI277,FE277,GA277,GW277)&gt;PARAMETRELER!$D$21:$D$24), (SUM(G277,AC277,AY277,BU277,CQ277,DM277,EI277,FE277,GA277,GW277)-PARAMETRELER!$D$21:$D$24), {0.15;0.05;0.07;0.08})-SUM($H$2,H277,AD277,AZ277,BV277,CR277,DN277,EJ277,FF277,GB277)</f>
        <v>3400.4250000000029</v>
      </c>
      <c r="GY277" s="4">
        <f>PARAMETRELER!$D$17</f>
        <v>3400.4250000000029</v>
      </c>
      <c r="GZ277" s="4">
        <f t="shared" si="890"/>
        <v>170021.25</v>
      </c>
      <c r="HA277" s="4">
        <f t="shared" si="891"/>
        <v>153019.125</v>
      </c>
      <c r="HB277" s="4">
        <f t="shared" si="892"/>
        <v>20002.5</v>
      </c>
      <c r="HC277" s="4">
        <f>PARAMETRELER!$D$6</f>
        <v>20002.5</v>
      </c>
      <c r="HD277" s="4">
        <f t="shared" si="893"/>
        <v>0</v>
      </c>
      <c r="HE277" s="4">
        <f>IF(GS277&lt;=PARAMETRELER!$D$6,0,HD277*0.00759)</f>
        <v>0</v>
      </c>
      <c r="HF277" s="20">
        <f t="shared" si="825"/>
        <v>17002.125</v>
      </c>
      <c r="HG277" s="21">
        <f t="shared" si="826"/>
        <v>4100.5124999999998</v>
      </c>
      <c r="HH277" s="21">
        <f t="shared" si="827"/>
        <v>400.05</v>
      </c>
      <c r="HI277" s="22">
        <f t="shared" si="828"/>
        <v>24503.0625</v>
      </c>
      <c r="HJ277" s="44">
        <f t="shared" si="829"/>
        <v>1000.125</v>
      </c>
      <c r="HK277" s="45">
        <f t="shared" si="830"/>
        <v>23502.9375</v>
      </c>
      <c r="HM277" s="3">
        <v>275</v>
      </c>
      <c r="HN277" s="3" t="str">
        <f t="shared" si="831"/>
        <v xml:space="preserve"> AD SOYAD 275</v>
      </c>
      <c r="HO277" s="4">
        <f t="shared" si="894"/>
        <v>20002.5</v>
      </c>
      <c r="HP277" s="4">
        <f>PARAMETRELER!$D$4</f>
        <v>150018.75</v>
      </c>
      <c r="HQ277" s="4">
        <f t="shared" si="895"/>
        <v>2800.3500000000004</v>
      </c>
      <c r="HR277" s="4">
        <f t="shared" si="896"/>
        <v>200.02500000000001</v>
      </c>
      <c r="HS277" s="4">
        <f t="shared" si="897"/>
        <v>17002.125</v>
      </c>
      <c r="HT277" s="4" cm="1">
        <f t="array" ref="HT277">SUMPRODUCT(--(SUM(G277,AC277,AY277,BU277,CQ277,DM277,EI277,FE277,GA277,GW277,HS277)&gt;PARAMETRELER!$D$21:$D$24), (SUM(G277,AC277,AY277,BU277,CQ277,DM277,EI277,FE277,GA277,GW277,HS277)-PARAMETRELER!$D$21:$D$24), {0.15;0.05;0.07;0.08})-SUM($H$2,H277,AD277,AZ277,BV277,CR277,DN277,EJ277,FF277,GB277,GX277)</f>
        <v>3400.4249999999993</v>
      </c>
      <c r="HU277" s="4">
        <f>PARAMETRELER!$D$18</f>
        <v>3400.4249999999993</v>
      </c>
      <c r="HV277" s="4">
        <f t="shared" si="898"/>
        <v>187023.375</v>
      </c>
      <c r="HW277" s="4">
        <f t="shared" si="899"/>
        <v>170021.25</v>
      </c>
      <c r="HX277" s="4">
        <f t="shared" si="900"/>
        <v>20002.5</v>
      </c>
      <c r="HY277" s="4">
        <f>PARAMETRELER!$D$6</f>
        <v>20002.5</v>
      </c>
      <c r="HZ277" s="4">
        <f t="shared" si="901"/>
        <v>0</v>
      </c>
      <c r="IA277" s="4">
        <f>IF(HO277&lt;=PARAMETRELER!$D$6,0,HZ277*0.00759)</f>
        <v>0</v>
      </c>
      <c r="IB277" s="20">
        <f t="shared" si="832"/>
        <v>17002.125</v>
      </c>
      <c r="IC277" s="21">
        <f t="shared" si="833"/>
        <v>4100.5124999999998</v>
      </c>
      <c r="ID277" s="21">
        <f t="shared" si="834"/>
        <v>400.05</v>
      </c>
      <c r="IE277" s="22">
        <f t="shared" si="835"/>
        <v>24503.0625</v>
      </c>
      <c r="IF277" s="44">
        <f t="shared" si="836"/>
        <v>1000.125</v>
      </c>
      <c r="IG277" s="45">
        <f t="shared" si="837"/>
        <v>23502.9375</v>
      </c>
      <c r="II277" s="3">
        <v>275</v>
      </c>
      <c r="IJ277" s="3" t="str">
        <f t="shared" si="838"/>
        <v xml:space="preserve"> AD SOYAD 275</v>
      </c>
      <c r="IK277" s="4">
        <f t="shared" si="902"/>
        <v>20002.5</v>
      </c>
      <c r="IL277" s="4">
        <f>PARAMETRELER!$D$4</f>
        <v>150018.75</v>
      </c>
      <c r="IM277" s="4">
        <f t="shared" si="903"/>
        <v>2800.3500000000004</v>
      </c>
      <c r="IN277" s="4">
        <f t="shared" si="904"/>
        <v>200.02500000000001</v>
      </c>
      <c r="IO277" s="4">
        <f t="shared" si="905"/>
        <v>17002.125</v>
      </c>
      <c r="IP277" s="4" cm="1">
        <f t="array" ref="IP277">SUMPRODUCT(--(SUM(G277,AC277,AY277,BU277,CQ277,DM277,EI277,FE277,GA277,GW277,HS277,IO277)&gt;PARAMETRELER!$D$21:$D$24), (SUM(G277,AC277,AY277,BU277,CQ277,DM277,EI277,FE277,GA277,GW277,HS277,IO277)-PARAMETRELER!$D$21:$D$24), {0.15;0.05;0.07;0.08})-SUM($H$2,H277,AD277,AZ277,BV277,CR277,DN277,EJ277,FF277,GB277,GX277,HT277)</f>
        <v>3400.4249999999993</v>
      </c>
      <c r="IQ277" s="4">
        <f>PARAMETRELER!$D$19</f>
        <v>3400.4249999999993</v>
      </c>
      <c r="IR277" s="4">
        <f t="shared" si="906"/>
        <v>204025.5</v>
      </c>
      <c r="IS277" s="4">
        <f t="shared" si="907"/>
        <v>187023.375</v>
      </c>
      <c r="IT277" s="4">
        <f t="shared" si="908"/>
        <v>20002.5</v>
      </c>
      <c r="IU277" s="4">
        <f>PARAMETRELER!$D$6</f>
        <v>20002.5</v>
      </c>
      <c r="IV277" s="4">
        <f t="shared" si="909"/>
        <v>0</v>
      </c>
      <c r="IW277" s="4">
        <f>IF(IK277&lt;=PARAMETRELER!$D$6,0,IV277*0.00759)</f>
        <v>0</v>
      </c>
      <c r="IX277" s="20">
        <f t="shared" si="839"/>
        <v>17002.125</v>
      </c>
      <c r="IY277" s="21">
        <f t="shared" si="840"/>
        <v>4100.5124999999998</v>
      </c>
      <c r="IZ277" s="21">
        <f t="shared" si="841"/>
        <v>400.05</v>
      </c>
      <c r="JA277" s="22">
        <f t="shared" si="842"/>
        <v>24503.0625</v>
      </c>
      <c r="JB277" s="44">
        <f t="shared" si="843"/>
        <v>1000.125</v>
      </c>
      <c r="JC277" s="45">
        <f t="shared" si="844"/>
        <v>23502.9375</v>
      </c>
    </row>
    <row r="278" spans="1:263" ht="15.6" x14ac:dyDescent="0.3">
      <c r="A278" s="2">
        <v>276</v>
      </c>
      <c r="B278" s="2" t="str">
        <f>'YILLIK MALİYET RAPORU'!B278</f>
        <v xml:space="preserve"> AD SOYAD 276</v>
      </c>
      <c r="C278" s="7">
        <f>'YILLIK MALİYET RAPORU'!C278</f>
        <v>20002.5</v>
      </c>
      <c r="D278" s="11">
        <f>PARAMETRELER!$D$4</f>
        <v>150018.75</v>
      </c>
      <c r="E278" s="7">
        <f t="shared" si="845"/>
        <v>2800.3500000000004</v>
      </c>
      <c r="F278" s="7">
        <f t="shared" si="846"/>
        <v>200.02500000000001</v>
      </c>
      <c r="G278" s="7">
        <f t="shared" si="847"/>
        <v>17002.125</v>
      </c>
      <c r="H278" s="7" cm="1">
        <f t="array" ref="H278">SUMPRODUCT(--(SUM(G278:G278)&gt;PARAMETRELER!$D$21:$D$24), (SUM(G278:G278)-PARAMETRELER!$D$21:$D$24), {0.15;0.05;0.07;0.08})-SUM($H$2:$H$2)</f>
        <v>2550.3187499999999</v>
      </c>
      <c r="I278" s="7">
        <f>PARAMETRELER!$D$8</f>
        <v>2550.3187499999999</v>
      </c>
      <c r="J278" s="7">
        <f t="shared" si="733"/>
        <v>17002.125</v>
      </c>
      <c r="K278" s="7">
        <v>0</v>
      </c>
      <c r="L278" s="7">
        <f t="shared" si="848"/>
        <v>20002.5</v>
      </c>
      <c r="M278" s="5">
        <f>PARAMETRELER!$D$6</f>
        <v>20002.5</v>
      </c>
      <c r="N278" s="7">
        <f t="shared" si="856"/>
        <v>0</v>
      </c>
      <c r="O278" s="7">
        <f>IF(C278&lt;=PARAMETRELER!$D$6,0,N278*0.00759)</f>
        <v>0</v>
      </c>
      <c r="P278" s="20">
        <f t="shared" si="849"/>
        <v>17002.125</v>
      </c>
      <c r="Q278" s="21">
        <f t="shared" si="850"/>
        <v>4100.5124999999998</v>
      </c>
      <c r="R278" s="21">
        <f t="shared" si="851"/>
        <v>400.05</v>
      </c>
      <c r="S278" s="20">
        <f t="shared" si="852"/>
        <v>24503.0625</v>
      </c>
      <c r="T278" s="44">
        <f t="shared" si="853"/>
        <v>1000.125</v>
      </c>
      <c r="U278" s="45">
        <f t="shared" si="734"/>
        <v>23502.9375</v>
      </c>
      <c r="W278" s="2">
        <v>276</v>
      </c>
      <c r="X278" s="2" t="str">
        <f t="shared" si="854"/>
        <v xml:space="preserve"> AD SOYAD 276</v>
      </c>
      <c r="Y278" s="7">
        <f t="shared" si="855"/>
        <v>20002.5</v>
      </c>
      <c r="Z278" s="11">
        <f>PARAMETRELER!$D$4</f>
        <v>150018.75</v>
      </c>
      <c r="AA278" s="7">
        <f t="shared" si="735"/>
        <v>2800.3500000000004</v>
      </c>
      <c r="AB278" s="7">
        <f t="shared" si="736"/>
        <v>200.02500000000001</v>
      </c>
      <c r="AC278" s="7">
        <f t="shared" si="737"/>
        <v>17002.125</v>
      </c>
      <c r="AD278" s="7" cm="1">
        <f t="array" ref="AD278">SUMPRODUCT(--(SUM(G278,AC278)&gt;PARAMETRELER!$D$21:$D$24), (SUM(G278,AC278)-PARAMETRELER!$D$21:$D$24), {0.15;0.05;0.07;0.08})-SUM($H$2,H278)</f>
        <v>2550.3187499999999</v>
      </c>
      <c r="AE278" s="7">
        <f>PARAMETRELER!$D$9</f>
        <v>2550.3187499999999</v>
      </c>
      <c r="AF278" s="7">
        <f t="shared" si="738"/>
        <v>34004.25</v>
      </c>
      <c r="AG278" s="7">
        <f t="shared" si="739"/>
        <v>17002.125</v>
      </c>
      <c r="AH278" s="7">
        <f t="shared" si="740"/>
        <v>20002.5</v>
      </c>
      <c r="AI278" s="5">
        <f>PARAMETRELER!$D$6</f>
        <v>20002.5</v>
      </c>
      <c r="AJ278" s="7">
        <f t="shared" si="857"/>
        <v>0</v>
      </c>
      <c r="AK278" s="7">
        <f>IF(Y278&lt;=PARAMETRELER!$D$6,0,AJ278*0.00759)</f>
        <v>0</v>
      </c>
      <c r="AL278" s="20">
        <f t="shared" si="741"/>
        <v>17002.125</v>
      </c>
      <c r="AM278" s="21">
        <f t="shared" si="742"/>
        <v>4100.5124999999998</v>
      </c>
      <c r="AN278" s="21">
        <f t="shared" si="743"/>
        <v>400.05</v>
      </c>
      <c r="AO278" s="20">
        <f t="shared" si="744"/>
        <v>24503.0625</v>
      </c>
      <c r="AP278" s="44">
        <f t="shared" si="745"/>
        <v>1000.125</v>
      </c>
      <c r="AQ278" s="45">
        <f t="shared" si="746"/>
        <v>23502.9375</v>
      </c>
      <c r="AS278" s="2">
        <v>276</v>
      </c>
      <c r="AT278" s="2" t="str">
        <f t="shared" si="747"/>
        <v xml:space="preserve"> AD SOYAD 276</v>
      </c>
      <c r="AU278" s="7">
        <f t="shared" si="748"/>
        <v>20002.5</v>
      </c>
      <c r="AV278" s="11">
        <f>PARAMETRELER!$D$4</f>
        <v>150018.75</v>
      </c>
      <c r="AW278" s="7">
        <f t="shared" si="749"/>
        <v>2800.3500000000004</v>
      </c>
      <c r="AX278" s="7">
        <f t="shared" si="750"/>
        <v>200.02500000000001</v>
      </c>
      <c r="AY278" s="7">
        <f t="shared" si="751"/>
        <v>17002.125</v>
      </c>
      <c r="AZ278" s="7" cm="1">
        <f t="array" ref="AZ278">SUMPRODUCT(--(SUM(G278,AC278,AY278)&gt;PARAMETRELER!$D$21:$D$24), (SUM(G278,AC278,AY278)-PARAMETRELER!$D$21:$D$24), {0.15;0.05;0.07;0.08})-SUM($H$2,H278,AD278)</f>
        <v>2550.3187499999995</v>
      </c>
      <c r="BA278" s="7">
        <f>PARAMETRELER!$D$10</f>
        <v>2550.3187499999995</v>
      </c>
      <c r="BB278" s="7">
        <f t="shared" si="752"/>
        <v>51006.375</v>
      </c>
      <c r="BC278" s="7">
        <f t="shared" si="753"/>
        <v>34004.25</v>
      </c>
      <c r="BD278" s="7">
        <f t="shared" si="754"/>
        <v>20002.5</v>
      </c>
      <c r="BE278" s="5">
        <f>PARAMETRELER!$D$6</f>
        <v>20002.5</v>
      </c>
      <c r="BF278" s="7">
        <f t="shared" si="858"/>
        <v>0</v>
      </c>
      <c r="BG278" s="7">
        <f>IF(AU278&lt;=PARAMETRELER!$D$6,0,BF278*0.00759)</f>
        <v>0</v>
      </c>
      <c r="BH278" s="20">
        <f t="shared" si="755"/>
        <v>17002.125</v>
      </c>
      <c r="BI278" s="21">
        <f t="shared" si="756"/>
        <v>4100.5124999999998</v>
      </c>
      <c r="BJ278" s="21">
        <f t="shared" si="757"/>
        <v>400.05</v>
      </c>
      <c r="BK278" s="20">
        <f t="shared" si="758"/>
        <v>24503.0625</v>
      </c>
      <c r="BL278" s="44">
        <f t="shared" si="759"/>
        <v>1000.125</v>
      </c>
      <c r="BM278" s="45">
        <f t="shared" si="760"/>
        <v>23502.9375</v>
      </c>
      <c r="BO278" s="2">
        <v>276</v>
      </c>
      <c r="BP278" s="2" t="str">
        <f t="shared" si="761"/>
        <v xml:space="preserve"> AD SOYAD 276</v>
      </c>
      <c r="BQ278" s="7">
        <f t="shared" si="762"/>
        <v>20002.5</v>
      </c>
      <c r="BR278" s="11">
        <f>PARAMETRELER!$D$4</f>
        <v>150018.75</v>
      </c>
      <c r="BS278" s="7">
        <f t="shared" si="763"/>
        <v>2800.3500000000004</v>
      </c>
      <c r="BT278" s="7">
        <f t="shared" si="764"/>
        <v>200.02500000000001</v>
      </c>
      <c r="BU278" s="7">
        <f t="shared" si="765"/>
        <v>17002.125</v>
      </c>
      <c r="BV278" s="7" cm="1">
        <f t="array" ref="BV278">SUMPRODUCT(--(SUM(G278,AC278,AY278,BU278)&gt;PARAMETRELER!$D$21:$D$24), (SUM(G278,AC278,AY278,BU278)-PARAMETRELER!$D$21:$D$24), {0.15;0.05;0.07;0.08})-SUM($H$2,H278,AD278,AZ278)</f>
        <v>2550.3187500000004</v>
      </c>
      <c r="BW278" s="7">
        <f>PARAMETRELER!$D$11</f>
        <v>2550.3187500000004</v>
      </c>
      <c r="BX278" s="7">
        <f t="shared" si="766"/>
        <v>68008.5</v>
      </c>
      <c r="BY278" s="7">
        <f t="shared" si="767"/>
        <v>51006.375</v>
      </c>
      <c r="BZ278" s="7">
        <f t="shared" si="768"/>
        <v>20002.5</v>
      </c>
      <c r="CA278" s="5">
        <f>PARAMETRELER!$D$6</f>
        <v>20002.5</v>
      </c>
      <c r="CB278" s="7">
        <f t="shared" si="859"/>
        <v>0</v>
      </c>
      <c r="CC278" s="7">
        <f>IF(BQ278&lt;=PARAMETRELER!$D$6,0,CB278*0.00759)</f>
        <v>0</v>
      </c>
      <c r="CD278" s="20">
        <f t="shared" si="769"/>
        <v>17002.125</v>
      </c>
      <c r="CE278" s="21">
        <f t="shared" si="770"/>
        <v>4100.5124999999998</v>
      </c>
      <c r="CF278" s="21">
        <f t="shared" si="771"/>
        <v>400.05</v>
      </c>
      <c r="CG278" s="20">
        <f t="shared" si="772"/>
        <v>24503.0625</v>
      </c>
      <c r="CH278" s="44">
        <f t="shared" si="773"/>
        <v>1000.125</v>
      </c>
      <c r="CI278" s="45">
        <f t="shared" si="774"/>
        <v>23502.9375</v>
      </c>
      <c r="CK278" s="2">
        <v>276</v>
      </c>
      <c r="CL278" s="2" t="str">
        <f t="shared" si="775"/>
        <v xml:space="preserve"> AD SOYAD 276</v>
      </c>
      <c r="CM278" s="7">
        <f t="shared" si="776"/>
        <v>20002.5</v>
      </c>
      <c r="CN278" s="11">
        <f>PARAMETRELER!$D$4</f>
        <v>150018.75</v>
      </c>
      <c r="CO278" s="7">
        <f t="shared" si="777"/>
        <v>2800.3500000000004</v>
      </c>
      <c r="CP278" s="7">
        <f t="shared" si="778"/>
        <v>200.02500000000001</v>
      </c>
      <c r="CQ278" s="7">
        <f t="shared" si="779"/>
        <v>17002.125</v>
      </c>
      <c r="CR278" s="7" cm="1">
        <f t="array" ref="CR278">SUMPRODUCT(--(SUM(G278,AC278,AY278,BU278,CQ278)&gt;PARAMETRELER!$D$21:$D$24), (SUM(G278,AC278,AY278,BU278,CQ278)-PARAMETRELER!$D$21:$D$24), {0.15;0.05;0.07;0.08})-SUM($H$2,H278,AD278,AZ278,BV278)</f>
        <v>2550.3187500000004</v>
      </c>
      <c r="CS278" s="7">
        <f>PARAMETRELER!$D$12</f>
        <v>2550.3187500000004</v>
      </c>
      <c r="CT278" s="7">
        <f t="shared" si="780"/>
        <v>85010.625</v>
      </c>
      <c r="CU278" s="7">
        <f t="shared" si="781"/>
        <v>68008.5</v>
      </c>
      <c r="CV278" s="7">
        <f t="shared" si="782"/>
        <v>20002.5</v>
      </c>
      <c r="CW278" s="5">
        <f>PARAMETRELER!$D$6</f>
        <v>20002.5</v>
      </c>
      <c r="CX278" s="7">
        <f t="shared" si="860"/>
        <v>0</v>
      </c>
      <c r="CY278" s="7">
        <f>IF(CM278&lt;=PARAMETRELER!$D$6,0,CX278*0.00759)</f>
        <v>0</v>
      </c>
      <c r="CZ278" s="20">
        <f t="shared" si="783"/>
        <v>17002.125</v>
      </c>
      <c r="DA278" s="21">
        <f t="shared" si="784"/>
        <v>4100.5124999999998</v>
      </c>
      <c r="DB278" s="21">
        <f t="shared" si="785"/>
        <v>400.05</v>
      </c>
      <c r="DC278" s="20">
        <f t="shared" si="786"/>
        <v>24503.0625</v>
      </c>
      <c r="DD278" s="44">
        <f t="shared" si="787"/>
        <v>1000.125</v>
      </c>
      <c r="DE278" s="45">
        <f t="shared" si="788"/>
        <v>23502.9375</v>
      </c>
      <c r="DG278" s="2">
        <v>276</v>
      </c>
      <c r="DH278" s="2" t="str">
        <f t="shared" si="789"/>
        <v xml:space="preserve"> AD SOYAD 276</v>
      </c>
      <c r="DI278" s="7">
        <f t="shared" si="790"/>
        <v>20002.5</v>
      </c>
      <c r="DJ278" s="11">
        <f>PARAMETRELER!$D$4</f>
        <v>150018.75</v>
      </c>
      <c r="DK278" s="7">
        <f t="shared" si="791"/>
        <v>2800.3500000000004</v>
      </c>
      <c r="DL278" s="7">
        <f t="shared" si="792"/>
        <v>200.02500000000001</v>
      </c>
      <c r="DM278" s="7">
        <f t="shared" si="793"/>
        <v>17002.125</v>
      </c>
      <c r="DN278" s="7" cm="1">
        <f t="array" ref="DN278">SUMPRODUCT(--(SUM(G278,AC278,AY278,BU278,CQ278,DM278)&gt;PARAMETRELER!$D$21:$D$24), (SUM(G278,AC278,AY278,BU278,CQ278,DM278)-PARAMETRELER!$D$21:$D$24), {0.15;0.05;0.07;0.08})-SUM($H$2,H278,AD278,AZ278,BV278,CR278)</f>
        <v>2550.3187499999985</v>
      </c>
      <c r="DO278" s="7">
        <f>PARAMETRELER!$D$13</f>
        <v>2550.3187499999985</v>
      </c>
      <c r="DP278" s="7">
        <f t="shared" si="794"/>
        <v>102012.75</v>
      </c>
      <c r="DQ278" s="7">
        <f t="shared" si="795"/>
        <v>85010.625</v>
      </c>
      <c r="DR278" s="7">
        <f t="shared" si="796"/>
        <v>20002.5</v>
      </c>
      <c r="DS278" s="5">
        <f>PARAMETRELER!$D$6</f>
        <v>20002.5</v>
      </c>
      <c r="DT278" s="7">
        <f t="shared" si="861"/>
        <v>0</v>
      </c>
      <c r="DU278" s="7">
        <f>IF(DI278&lt;=PARAMETRELER!$D$6,0,DT278*0.00759)</f>
        <v>0</v>
      </c>
      <c r="DV278" s="20">
        <f t="shared" si="797"/>
        <v>17002.125</v>
      </c>
      <c r="DW278" s="21">
        <f t="shared" si="798"/>
        <v>4100.5124999999998</v>
      </c>
      <c r="DX278" s="21">
        <f t="shared" si="799"/>
        <v>400.05</v>
      </c>
      <c r="DY278" s="20">
        <f t="shared" si="800"/>
        <v>24503.0625</v>
      </c>
      <c r="DZ278" s="44">
        <f t="shared" si="801"/>
        <v>1000.125</v>
      </c>
      <c r="EA278" s="45">
        <f t="shared" si="802"/>
        <v>23502.9375</v>
      </c>
      <c r="EC278" s="2">
        <v>276</v>
      </c>
      <c r="ED278" s="2" t="str">
        <f t="shared" si="803"/>
        <v xml:space="preserve"> AD SOYAD 276</v>
      </c>
      <c r="EE278" s="7">
        <f t="shared" si="862"/>
        <v>20002.5</v>
      </c>
      <c r="EF278" s="11">
        <f>PARAMETRELER!$D$4</f>
        <v>150018.75</v>
      </c>
      <c r="EG278" s="7">
        <f t="shared" si="863"/>
        <v>2800.3500000000004</v>
      </c>
      <c r="EH278" s="7">
        <f t="shared" si="864"/>
        <v>200.02500000000001</v>
      </c>
      <c r="EI278" s="7">
        <f t="shared" si="865"/>
        <v>17002.125</v>
      </c>
      <c r="EJ278" s="7" cm="1">
        <f t="array" ref="EJ278">SUMPRODUCT(--(SUM(G278,AC278,AY278,BU278,CQ278,DM278,EI278)&gt;PARAMETRELER!$D$21:$D$24), (SUM(G278,AC278,AY278,BU278,CQ278,DM278,EI278)-PARAMETRELER!$D$21:$D$24), {0.15;0.05;0.07;0.08})-SUM($H$2,H278,AD278,AZ278,BV278,CR278,DN278)</f>
        <v>3001.0625000000036</v>
      </c>
      <c r="EK278" s="7">
        <f>PARAMETRELER!$D$14</f>
        <v>3001.0625000000036</v>
      </c>
      <c r="EL278" s="7">
        <f t="shared" si="866"/>
        <v>119014.875</v>
      </c>
      <c r="EM278" s="7">
        <f t="shared" si="867"/>
        <v>102012.75</v>
      </c>
      <c r="EN278" s="7">
        <f t="shared" si="868"/>
        <v>20002.5</v>
      </c>
      <c r="EO278" s="5">
        <f>PARAMETRELER!$D$6</f>
        <v>20002.5</v>
      </c>
      <c r="EP278" s="7">
        <f t="shared" si="869"/>
        <v>0</v>
      </c>
      <c r="EQ278" s="7">
        <f>IF(EE278&lt;=PARAMETRELER!$D$6,0,EP278*0.00759)</f>
        <v>0</v>
      </c>
      <c r="ER278" s="20">
        <f t="shared" si="804"/>
        <v>17002.125</v>
      </c>
      <c r="ES278" s="21">
        <f t="shared" si="805"/>
        <v>4100.5124999999998</v>
      </c>
      <c r="ET278" s="21">
        <f t="shared" si="806"/>
        <v>400.05</v>
      </c>
      <c r="EU278" s="20">
        <f t="shared" si="807"/>
        <v>24503.0625</v>
      </c>
      <c r="EV278" s="44">
        <f t="shared" si="808"/>
        <v>1000.125</v>
      </c>
      <c r="EW278" s="45">
        <f t="shared" si="809"/>
        <v>23502.9375</v>
      </c>
      <c r="EY278" s="2">
        <v>276</v>
      </c>
      <c r="EZ278" s="2" t="str">
        <f t="shared" si="810"/>
        <v xml:space="preserve"> AD SOYAD 276</v>
      </c>
      <c r="FA278" s="7">
        <f t="shared" si="870"/>
        <v>20002.5</v>
      </c>
      <c r="FB278" s="11">
        <f>PARAMETRELER!$D$4</f>
        <v>150018.75</v>
      </c>
      <c r="FC278" s="7">
        <f t="shared" si="871"/>
        <v>2800.3500000000004</v>
      </c>
      <c r="FD278" s="7">
        <f t="shared" si="872"/>
        <v>200.02500000000001</v>
      </c>
      <c r="FE278" s="7">
        <f t="shared" si="873"/>
        <v>17002.125</v>
      </c>
      <c r="FF278" s="7" cm="1">
        <f t="array" ref="FF278">SUMPRODUCT(--(SUM(G278,AC278,AY278,BU278,CQ278,DM278,EI278,FE278)&gt;PARAMETRELER!$D$21:$D$24), (SUM(G278,AC278,AY278,BU278,CQ278,DM278,EI278,FE278)-PARAMETRELER!$D$21:$D$24), {0.15;0.05;0.07;0.08})-SUM($H$2,H278,AD278,AZ278,BV278,CR278,DN278,EJ278)</f>
        <v>3400.4249999999956</v>
      </c>
      <c r="FG278" s="7">
        <f>PARAMETRELER!$D$15</f>
        <v>3400.4249999999956</v>
      </c>
      <c r="FH278" s="7">
        <f t="shared" si="874"/>
        <v>136017</v>
      </c>
      <c r="FI278" s="7">
        <f t="shared" si="875"/>
        <v>119014.875</v>
      </c>
      <c r="FJ278" s="7">
        <f t="shared" si="876"/>
        <v>20002.5</v>
      </c>
      <c r="FK278" s="5">
        <f>PARAMETRELER!$D$6</f>
        <v>20002.5</v>
      </c>
      <c r="FL278" s="7">
        <f t="shared" si="877"/>
        <v>0</v>
      </c>
      <c r="FM278" s="7">
        <f>IF(FA278&lt;=PARAMETRELER!$D$6,0,FL278*0.00759)</f>
        <v>0</v>
      </c>
      <c r="FN278" s="20">
        <f t="shared" si="811"/>
        <v>17002.125</v>
      </c>
      <c r="FO278" s="21">
        <f t="shared" si="812"/>
        <v>4100.5124999999998</v>
      </c>
      <c r="FP278" s="21">
        <f t="shared" si="813"/>
        <v>400.05</v>
      </c>
      <c r="FQ278" s="20">
        <f t="shared" si="814"/>
        <v>24503.0625</v>
      </c>
      <c r="FR278" s="44">
        <f t="shared" si="815"/>
        <v>1000.125</v>
      </c>
      <c r="FS278" s="45">
        <f t="shared" si="816"/>
        <v>23502.9375</v>
      </c>
      <c r="FU278" s="2">
        <v>276</v>
      </c>
      <c r="FV278" s="2" t="str">
        <f t="shared" si="817"/>
        <v xml:space="preserve"> AD SOYAD 276</v>
      </c>
      <c r="FW278" s="7">
        <f t="shared" si="878"/>
        <v>20002.5</v>
      </c>
      <c r="FX278" s="11">
        <f>PARAMETRELER!$D$4</f>
        <v>150018.75</v>
      </c>
      <c r="FY278" s="7">
        <f t="shared" si="879"/>
        <v>2800.3500000000004</v>
      </c>
      <c r="FZ278" s="7">
        <f t="shared" si="880"/>
        <v>200.02500000000001</v>
      </c>
      <c r="GA278" s="7">
        <f t="shared" si="881"/>
        <v>17002.125</v>
      </c>
      <c r="GB278" s="7" cm="1">
        <f t="array" ref="GB278">SUMPRODUCT(--(SUM(G278,AC278,AY278,BU278,CQ278,DM278,EI278,FE278,GA278)&gt;PARAMETRELER!$D$21:$D$24), (SUM(G278,AC278,AY278,BU278,CQ278,DM278,EI278,FE278,GA278)-PARAMETRELER!$D$21:$D$24), {0.15;0.05;0.07;0.08})-SUM($H$2,H278,AD278,AZ278,BV278,CR278,DN278,EJ278,FF278)</f>
        <v>3400.4249999999993</v>
      </c>
      <c r="GC278" s="7">
        <f>PARAMETRELER!$D$16</f>
        <v>3400.4249999999993</v>
      </c>
      <c r="GD278" s="7">
        <f t="shared" si="882"/>
        <v>153019.125</v>
      </c>
      <c r="GE278" s="7">
        <f t="shared" si="883"/>
        <v>136017</v>
      </c>
      <c r="GF278" s="7">
        <f t="shared" si="884"/>
        <v>20002.5</v>
      </c>
      <c r="GG278" s="5">
        <f>PARAMETRELER!$D$6</f>
        <v>20002.5</v>
      </c>
      <c r="GH278" s="7">
        <f t="shared" si="885"/>
        <v>0</v>
      </c>
      <c r="GI278" s="7">
        <f>IF(FW278&lt;=PARAMETRELER!$D$6,0,GH278*0.00759)</f>
        <v>0</v>
      </c>
      <c r="GJ278" s="20">
        <f t="shared" si="818"/>
        <v>17002.125</v>
      </c>
      <c r="GK278" s="21">
        <f t="shared" si="819"/>
        <v>4100.5124999999998</v>
      </c>
      <c r="GL278" s="21">
        <f t="shared" si="820"/>
        <v>400.05</v>
      </c>
      <c r="GM278" s="20">
        <f t="shared" si="821"/>
        <v>24503.0625</v>
      </c>
      <c r="GN278" s="44">
        <f t="shared" si="822"/>
        <v>1000.125</v>
      </c>
      <c r="GO278" s="45">
        <f t="shared" si="823"/>
        <v>23502.9375</v>
      </c>
      <c r="GQ278" s="2">
        <v>276</v>
      </c>
      <c r="GR278" s="2" t="str">
        <f t="shared" si="824"/>
        <v xml:space="preserve"> AD SOYAD 276</v>
      </c>
      <c r="GS278" s="7">
        <f t="shared" si="886"/>
        <v>20002.5</v>
      </c>
      <c r="GT278" s="11">
        <f>PARAMETRELER!$D$4</f>
        <v>150018.75</v>
      </c>
      <c r="GU278" s="7">
        <f t="shared" si="887"/>
        <v>2800.3500000000004</v>
      </c>
      <c r="GV278" s="7">
        <f t="shared" si="888"/>
        <v>200.02500000000001</v>
      </c>
      <c r="GW278" s="7">
        <f t="shared" si="889"/>
        <v>17002.125</v>
      </c>
      <c r="GX278" s="7" cm="1">
        <f t="array" ref="GX278">SUMPRODUCT(--(SUM(G278,AC278,AY278,BU278,CQ278,DM278,EI278,FE278,GA278,GW278)&gt;PARAMETRELER!$D$21:$D$24), (SUM(G278,AC278,AY278,BU278,CQ278,DM278,EI278,FE278,GA278,GW278)-PARAMETRELER!$D$21:$D$24), {0.15;0.05;0.07;0.08})-SUM($H$2,H278,AD278,AZ278,BV278,CR278,DN278,EJ278,FF278,GB278)</f>
        <v>3400.4250000000029</v>
      </c>
      <c r="GY278" s="7">
        <f>PARAMETRELER!$D$17</f>
        <v>3400.4250000000029</v>
      </c>
      <c r="GZ278" s="7">
        <f t="shared" si="890"/>
        <v>170021.25</v>
      </c>
      <c r="HA278" s="7">
        <f t="shared" si="891"/>
        <v>153019.125</v>
      </c>
      <c r="HB278" s="7">
        <f t="shared" si="892"/>
        <v>20002.5</v>
      </c>
      <c r="HC278" s="5">
        <f>PARAMETRELER!$D$6</f>
        <v>20002.5</v>
      </c>
      <c r="HD278" s="7">
        <f t="shared" si="893"/>
        <v>0</v>
      </c>
      <c r="HE278" s="7">
        <f>IF(GS278&lt;=PARAMETRELER!$D$6,0,HD278*0.00759)</f>
        <v>0</v>
      </c>
      <c r="HF278" s="20">
        <f t="shared" si="825"/>
        <v>17002.125</v>
      </c>
      <c r="HG278" s="21">
        <f t="shared" si="826"/>
        <v>4100.5124999999998</v>
      </c>
      <c r="HH278" s="21">
        <f t="shared" si="827"/>
        <v>400.05</v>
      </c>
      <c r="HI278" s="20">
        <f t="shared" si="828"/>
        <v>24503.0625</v>
      </c>
      <c r="HJ278" s="44">
        <f t="shared" si="829"/>
        <v>1000.125</v>
      </c>
      <c r="HK278" s="45">
        <f t="shared" si="830"/>
        <v>23502.9375</v>
      </c>
      <c r="HM278" s="2">
        <v>276</v>
      </c>
      <c r="HN278" s="2" t="str">
        <f t="shared" si="831"/>
        <v xml:space="preserve"> AD SOYAD 276</v>
      </c>
      <c r="HO278" s="7">
        <f t="shared" si="894"/>
        <v>20002.5</v>
      </c>
      <c r="HP278" s="11">
        <f>PARAMETRELER!$D$4</f>
        <v>150018.75</v>
      </c>
      <c r="HQ278" s="7">
        <f t="shared" si="895"/>
        <v>2800.3500000000004</v>
      </c>
      <c r="HR278" s="7">
        <f t="shared" si="896"/>
        <v>200.02500000000001</v>
      </c>
      <c r="HS278" s="7">
        <f t="shared" si="897"/>
        <v>17002.125</v>
      </c>
      <c r="HT278" s="7" cm="1">
        <f t="array" ref="HT278">SUMPRODUCT(--(SUM(G278,AC278,AY278,BU278,CQ278,DM278,EI278,FE278,GA278,GW278,HS278)&gt;PARAMETRELER!$D$21:$D$24), (SUM(G278,AC278,AY278,BU278,CQ278,DM278,EI278,FE278,GA278,GW278,HS278)-PARAMETRELER!$D$21:$D$24), {0.15;0.05;0.07;0.08})-SUM($H$2,H278,AD278,AZ278,BV278,CR278,DN278,EJ278,FF278,GB278,GX278)</f>
        <v>3400.4249999999993</v>
      </c>
      <c r="HU278" s="7">
        <f>PARAMETRELER!$D$18</f>
        <v>3400.4249999999993</v>
      </c>
      <c r="HV278" s="7">
        <f t="shared" si="898"/>
        <v>187023.375</v>
      </c>
      <c r="HW278" s="7">
        <f t="shared" si="899"/>
        <v>170021.25</v>
      </c>
      <c r="HX278" s="7">
        <f t="shared" si="900"/>
        <v>20002.5</v>
      </c>
      <c r="HY278" s="5">
        <f>PARAMETRELER!$D$6</f>
        <v>20002.5</v>
      </c>
      <c r="HZ278" s="7">
        <f t="shared" si="901"/>
        <v>0</v>
      </c>
      <c r="IA278" s="7">
        <f>IF(HO278&lt;=PARAMETRELER!$D$6,0,HZ278*0.00759)</f>
        <v>0</v>
      </c>
      <c r="IB278" s="20">
        <f t="shared" si="832"/>
        <v>17002.125</v>
      </c>
      <c r="IC278" s="21">
        <f t="shared" si="833"/>
        <v>4100.5124999999998</v>
      </c>
      <c r="ID278" s="21">
        <f t="shared" si="834"/>
        <v>400.05</v>
      </c>
      <c r="IE278" s="20">
        <f t="shared" si="835"/>
        <v>24503.0625</v>
      </c>
      <c r="IF278" s="44">
        <f t="shared" si="836"/>
        <v>1000.125</v>
      </c>
      <c r="IG278" s="45">
        <f t="shared" si="837"/>
        <v>23502.9375</v>
      </c>
      <c r="II278" s="2">
        <v>276</v>
      </c>
      <c r="IJ278" s="2" t="str">
        <f t="shared" si="838"/>
        <v xml:space="preserve"> AD SOYAD 276</v>
      </c>
      <c r="IK278" s="7">
        <f t="shared" si="902"/>
        <v>20002.5</v>
      </c>
      <c r="IL278" s="11">
        <f>PARAMETRELER!$D$4</f>
        <v>150018.75</v>
      </c>
      <c r="IM278" s="7">
        <f t="shared" si="903"/>
        <v>2800.3500000000004</v>
      </c>
      <c r="IN278" s="7">
        <f t="shared" si="904"/>
        <v>200.02500000000001</v>
      </c>
      <c r="IO278" s="7">
        <f t="shared" si="905"/>
        <v>17002.125</v>
      </c>
      <c r="IP278" s="7" cm="1">
        <f t="array" ref="IP278">SUMPRODUCT(--(SUM(G278,AC278,AY278,BU278,CQ278,DM278,EI278,FE278,GA278,GW278,HS278,IO278)&gt;PARAMETRELER!$D$21:$D$24), (SUM(G278,AC278,AY278,BU278,CQ278,DM278,EI278,FE278,GA278,GW278,HS278,IO278)-PARAMETRELER!$D$21:$D$24), {0.15;0.05;0.07;0.08})-SUM($H$2,H278,AD278,AZ278,BV278,CR278,DN278,EJ278,FF278,GB278,GX278,HT278)</f>
        <v>3400.4249999999993</v>
      </c>
      <c r="IQ278" s="7">
        <f>PARAMETRELER!$D$19</f>
        <v>3400.4249999999993</v>
      </c>
      <c r="IR278" s="7">
        <f t="shared" si="906"/>
        <v>204025.5</v>
      </c>
      <c r="IS278" s="7">
        <f t="shared" si="907"/>
        <v>187023.375</v>
      </c>
      <c r="IT278" s="7">
        <f t="shared" si="908"/>
        <v>20002.5</v>
      </c>
      <c r="IU278" s="5">
        <f>PARAMETRELER!$D$6</f>
        <v>20002.5</v>
      </c>
      <c r="IV278" s="7">
        <f t="shared" si="909"/>
        <v>0</v>
      </c>
      <c r="IW278" s="7">
        <f>IF(IK278&lt;=PARAMETRELER!$D$6,0,IV278*0.00759)</f>
        <v>0</v>
      </c>
      <c r="IX278" s="20">
        <f t="shared" si="839"/>
        <v>17002.125</v>
      </c>
      <c r="IY278" s="21">
        <f t="shared" si="840"/>
        <v>4100.5124999999998</v>
      </c>
      <c r="IZ278" s="21">
        <f t="shared" si="841"/>
        <v>400.05</v>
      </c>
      <c r="JA278" s="20">
        <f t="shared" si="842"/>
        <v>24503.0625</v>
      </c>
      <c r="JB278" s="44">
        <f t="shared" si="843"/>
        <v>1000.125</v>
      </c>
      <c r="JC278" s="45">
        <f t="shared" si="844"/>
        <v>23502.9375</v>
      </c>
    </row>
    <row r="279" spans="1:263" ht="15.6" x14ac:dyDescent="0.3">
      <c r="A279" s="3">
        <v>277</v>
      </c>
      <c r="B279" s="3" t="str">
        <f>'YILLIK MALİYET RAPORU'!B279</f>
        <v xml:space="preserve"> AD SOYAD 277</v>
      </c>
      <c r="C279" s="4">
        <f>'YILLIK MALİYET RAPORU'!C279</f>
        <v>20002.5</v>
      </c>
      <c r="D279" s="4">
        <f>PARAMETRELER!$D$4</f>
        <v>150018.75</v>
      </c>
      <c r="E279" s="4">
        <f t="shared" si="845"/>
        <v>2800.3500000000004</v>
      </c>
      <c r="F279" s="4">
        <f t="shared" si="846"/>
        <v>200.02500000000001</v>
      </c>
      <c r="G279" s="4">
        <f t="shared" si="847"/>
        <v>17002.125</v>
      </c>
      <c r="H279" s="4" cm="1">
        <f t="array" ref="H279">SUMPRODUCT(--(SUM(G279:G279)&gt;PARAMETRELER!$D$21:$D$24), (SUM(G279:G279)-PARAMETRELER!$D$21:$D$24), {0.15;0.05;0.07;0.08})-SUM($H$2:$H$2)</f>
        <v>2550.3187499999999</v>
      </c>
      <c r="I279" s="4">
        <f>PARAMETRELER!$D$8</f>
        <v>2550.3187499999999</v>
      </c>
      <c r="J279" s="4">
        <f t="shared" si="733"/>
        <v>17002.125</v>
      </c>
      <c r="K279" s="4">
        <v>0</v>
      </c>
      <c r="L279" s="4">
        <f t="shared" si="848"/>
        <v>20002.5</v>
      </c>
      <c r="M279" s="4">
        <f>PARAMETRELER!$D$6</f>
        <v>20002.5</v>
      </c>
      <c r="N279" s="4">
        <f t="shared" si="856"/>
        <v>0</v>
      </c>
      <c r="O279" s="4">
        <f>IF(C279&lt;=PARAMETRELER!$D$6,0,N279*0.00759)</f>
        <v>0</v>
      </c>
      <c r="P279" s="20">
        <f t="shared" si="849"/>
        <v>17002.125</v>
      </c>
      <c r="Q279" s="21">
        <f t="shared" si="850"/>
        <v>4100.5124999999998</v>
      </c>
      <c r="R279" s="21">
        <f t="shared" si="851"/>
        <v>400.05</v>
      </c>
      <c r="S279" s="22">
        <f t="shared" si="852"/>
        <v>24503.0625</v>
      </c>
      <c r="T279" s="44">
        <f t="shared" si="853"/>
        <v>1000.125</v>
      </c>
      <c r="U279" s="45">
        <f t="shared" si="734"/>
        <v>23502.9375</v>
      </c>
      <c r="W279" s="3">
        <v>277</v>
      </c>
      <c r="X279" s="3" t="str">
        <f t="shared" si="854"/>
        <v xml:space="preserve"> AD SOYAD 277</v>
      </c>
      <c r="Y279" s="4">
        <f t="shared" si="855"/>
        <v>20002.5</v>
      </c>
      <c r="Z279" s="4">
        <f>PARAMETRELER!$D$4</f>
        <v>150018.75</v>
      </c>
      <c r="AA279" s="4">
        <f t="shared" si="735"/>
        <v>2800.3500000000004</v>
      </c>
      <c r="AB279" s="4">
        <f t="shared" si="736"/>
        <v>200.02500000000001</v>
      </c>
      <c r="AC279" s="4">
        <f t="shared" si="737"/>
        <v>17002.125</v>
      </c>
      <c r="AD279" s="4" cm="1">
        <f t="array" ref="AD279">SUMPRODUCT(--(SUM(G279,AC279)&gt;PARAMETRELER!$D$21:$D$24), (SUM(G279,AC279)-PARAMETRELER!$D$21:$D$24), {0.15;0.05;0.07;0.08})-SUM($H$2,H279)</f>
        <v>2550.3187499999999</v>
      </c>
      <c r="AE279" s="4">
        <f>PARAMETRELER!$D$9</f>
        <v>2550.3187499999999</v>
      </c>
      <c r="AF279" s="4">
        <f t="shared" si="738"/>
        <v>34004.25</v>
      </c>
      <c r="AG279" s="4">
        <f t="shared" si="739"/>
        <v>17002.125</v>
      </c>
      <c r="AH279" s="4">
        <f t="shared" si="740"/>
        <v>20002.5</v>
      </c>
      <c r="AI279" s="4">
        <f>PARAMETRELER!$D$6</f>
        <v>20002.5</v>
      </c>
      <c r="AJ279" s="4">
        <f t="shared" si="857"/>
        <v>0</v>
      </c>
      <c r="AK279" s="4">
        <f>IF(Y279&lt;=PARAMETRELER!$D$6,0,AJ279*0.00759)</f>
        <v>0</v>
      </c>
      <c r="AL279" s="20">
        <f t="shared" si="741"/>
        <v>17002.125</v>
      </c>
      <c r="AM279" s="21">
        <f t="shared" si="742"/>
        <v>4100.5124999999998</v>
      </c>
      <c r="AN279" s="21">
        <f t="shared" si="743"/>
        <v>400.05</v>
      </c>
      <c r="AO279" s="22">
        <f t="shared" si="744"/>
        <v>24503.0625</v>
      </c>
      <c r="AP279" s="44">
        <f t="shared" si="745"/>
        <v>1000.125</v>
      </c>
      <c r="AQ279" s="45">
        <f t="shared" si="746"/>
        <v>23502.9375</v>
      </c>
      <c r="AS279" s="3">
        <v>277</v>
      </c>
      <c r="AT279" s="3" t="str">
        <f t="shared" si="747"/>
        <v xml:space="preserve"> AD SOYAD 277</v>
      </c>
      <c r="AU279" s="4">
        <f t="shared" si="748"/>
        <v>20002.5</v>
      </c>
      <c r="AV279" s="4">
        <f>PARAMETRELER!$D$4</f>
        <v>150018.75</v>
      </c>
      <c r="AW279" s="4">
        <f t="shared" si="749"/>
        <v>2800.3500000000004</v>
      </c>
      <c r="AX279" s="4">
        <f t="shared" si="750"/>
        <v>200.02500000000001</v>
      </c>
      <c r="AY279" s="4">
        <f t="shared" si="751"/>
        <v>17002.125</v>
      </c>
      <c r="AZ279" s="4" cm="1">
        <f t="array" ref="AZ279">SUMPRODUCT(--(SUM(G279,AC279,AY279)&gt;PARAMETRELER!$D$21:$D$24), (SUM(G279,AC279,AY279)-PARAMETRELER!$D$21:$D$24), {0.15;0.05;0.07;0.08})-SUM($H$2,H279,AD279)</f>
        <v>2550.3187499999995</v>
      </c>
      <c r="BA279" s="4">
        <f>PARAMETRELER!$D$10</f>
        <v>2550.3187499999995</v>
      </c>
      <c r="BB279" s="4">
        <f t="shared" si="752"/>
        <v>51006.375</v>
      </c>
      <c r="BC279" s="4">
        <f t="shared" si="753"/>
        <v>34004.25</v>
      </c>
      <c r="BD279" s="4">
        <f t="shared" si="754"/>
        <v>20002.5</v>
      </c>
      <c r="BE279" s="4">
        <f>PARAMETRELER!$D$6</f>
        <v>20002.5</v>
      </c>
      <c r="BF279" s="4">
        <f t="shared" si="858"/>
        <v>0</v>
      </c>
      <c r="BG279" s="4">
        <f>IF(AU279&lt;=PARAMETRELER!$D$6,0,BF279*0.00759)</f>
        <v>0</v>
      </c>
      <c r="BH279" s="20">
        <f t="shared" si="755"/>
        <v>17002.125</v>
      </c>
      <c r="BI279" s="21">
        <f t="shared" si="756"/>
        <v>4100.5124999999998</v>
      </c>
      <c r="BJ279" s="21">
        <f t="shared" si="757"/>
        <v>400.05</v>
      </c>
      <c r="BK279" s="22">
        <f t="shared" si="758"/>
        <v>24503.0625</v>
      </c>
      <c r="BL279" s="44">
        <f t="shared" si="759"/>
        <v>1000.125</v>
      </c>
      <c r="BM279" s="45">
        <f t="shared" si="760"/>
        <v>23502.9375</v>
      </c>
      <c r="BO279" s="3">
        <v>277</v>
      </c>
      <c r="BP279" s="3" t="str">
        <f t="shared" si="761"/>
        <v xml:space="preserve"> AD SOYAD 277</v>
      </c>
      <c r="BQ279" s="4">
        <f t="shared" si="762"/>
        <v>20002.5</v>
      </c>
      <c r="BR279" s="4">
        <f>PARAMETRELER!$D$4</f>
        <v>150018.75</v>
      </c>
      <c r="BS279" s="4">
        <f t="shared" si="763"/>
        <v>2800.3500000000004</v>
      </c>
      <c r="BT279" s="4">
        <f t="shared" si="764"/>
        <v>200.02500000000001</v>
      </c>
      <c r="BU279" s="4">
        <f t="shared" si="765"/>
        <v>17002.125</v>
      </c>
      <c r="BV279" s="4" cm="1">
        <f t="array" ref="BV279">SUMPRODUCT(--(SUM(G279,AC279,AY279,BU279)&gt;PARAMETRELER!$D$21:$D$24), (SUM(G279,AC279,AY279,BU279)-PARAMETRELER!$D$21:$D$24), {0.15;0.05;0.07;0.08})-SUM($H$2,H279,AD279,AZ279)</f>
        <v>2550.3187500000004</v>
      </c>
      <c r="BW279" s="4">
        <f>PARAMETRELER!$D$11</f>
        <v>2550.3187500000004</v>
      </c>
      <c r="BX279" s="4">
        <f t="shared" si="766"/>
        <v>68008.5</v>
      </c>
      <c r="BY279" s="4">
        <f t="shared" si="767"/>
        <v>51006.375</v>
      </c>
      <c r="BZ279" s="4">
        <f t="shared" si="768"/>
        <v>20002.5</v>
      </c>
      <c r="CA279" s="4">
        <f>PARAMETRELER!$D$6</f>
        <v>20002.5</v>
      </c>
      <c r="CB279" s="4">
        <f t="shared" si="859"/>
        <v>0</v>
      </c>
      <c r="CC279" s="4">
        <f>IF(BQ279&lt;=PARAMETRELER!$D$6,0,CB279*0.00759)</f>
        <v>0</v>
      </c>
      <c r="CD279" s="20">
        <f t="shared" si="769"/>
        <v>17002.125</v>
      </c>
      <c r="CE279" s="21">
        <f t="shared" si="770"/>
        <v>4100.5124999999998</v>
      </c>
      <c r="CF279" s="21">
        <f t="shared" si="771"/>
        <v>400.05</v>
      </c>
      <c r="CG279" s="22">
        <f t="shared" si="772"/>
        <v>24503.0625</v>
      </c>
      <c r="CH279" s="44">
        <f t="shared" si="773"/>
        <v>1000.125</v>
      </c>
      <c r="CI279" s="45">
        <f t="shared" si="774"/>
        <v>23502.9375</v>
      </c>
      <c r="CK279" s="3">
        <v>277</v>
      </c>
      <c r="CL279" s="3" t="str">
        <f t="shared" si="775"/>
        <v xml:space="preserve"> AD SOYAD 277</v>
      </c>
      <c r="CM279" s="4">
        <f t="shared" si="776"/>
        <v>20002.5</v>
      </c>
      <c r="CN279" s="4">
        <f>PARAMETRELER!$D$4</f>
        <v>150018.75</v>
      </c>
      <c r="CO279" s="4">
        <f t="shared" si="777"/>
        <v>2800.3500000000004</v>
      </c>
      <c r="CP279" s="4">
        <f t="shared" si="778"/>
        <v>200.02500000000001</v>
      </c>
      <c r="CQ279" s="4">
        <f t="shared" si="779"/>
        <v>17002.125</v>
      </c>
      <c r="CR279" s="4" cm="1">
        <f t="array" ref="CR279">SUMPRODUCT(--(SUM(G279,AC279,AY279,BU279,CQ279)&gt;PARAMETRELER!$D$21:$D$24), (SUM(G279,AC279,AY279,BU279,CQ279)-PARAMETRELER!$D$21:$D$24), {0.15;0.05;0.07;0.08})-SUM($H$2,H279,AD279,AZ279,BV279)</f>
        <v>2550.3187500000004</v>
      </c>
      <c r="CS279" s="4">
        <f>PARAMETRELER!$D$12</f>
        <v>2550.3187500000004</v>
      </c>
      <c r="CT279" s="4">
        <f t="shared" si="780"/>
        <v>85010.625</v>
      </c>
      <c r="CU279" s="4">
        <f t="shared" si="781"/>
        <v>68008.5</v>
      </c>
      <c r="CV279" s="4">
        <f t="shared" si="782"/>
        <v>20002.5</v>
      </c>
      <c r="CW279" s="4">
        <f>PARAMETRELER!$D$6</f>
        <v>20002.5</v>
      </c>
      <c r="CX279" s="4">
        <f t="shared" si="860"/>
        <v>0</v>
      </c>
      <c r="CY279" s="4">
        <f>IF(CM279&lt;=PARAMETRELER!$D$6,0,CX279*0.00759)</f>
        <v>0</v>
      </c>
      <c r="CZ279" s="20">
        <f t="shared" si="783"/>
        <v>17002.125</v>
      </c>
      <c r="DA279" s="21">
        <f t="shared" si="784"/>
        <v>4100.5124999999998</v>
      </c>
      <c r="DB279" s="21">
        <f t="shared" si="785"/>
        <v>400.05</v>
      </c>
      <c r="DC279" s="22">
        <f t="shared" si="786"/>
        <v>24503.0625</v>
      </c>
      <c r="DD279" s="44">
        <f t="shared" si="787"/>
        <v>1000.125</v>
      </c>
      <c r="DE279" s="45">
        <f t="shared" si="788"/>
        <v>23502.9375</v>
      </c>
      <c r="DG279" s="3">
        <v>277</v>
      </c>
      <c r="DH279" s="3" t="str">
        <f t="shared" si="789"/>
        <v xml:space="preserve"> AD SOYAD 277</v>
      </c>
      <c r="DI279" s="4">
        <f t="shared" si="790"/>
        <v>20002.5</v>
      </c>
      <c r="DJ279" s="4">
        <f>PARAMETRELER!$D$4</f>
        <v>150018.75</v>
      </c>
      <c r="DK279" s="4">
        <f t="shared" si="791"/>
        <v>2800.3500000000004</v>
      </c>
      <c r="DL279" s="4">
        <f t="shared" si="792"/>
        <v>200.02500000000001</v>
      </c>
      <c r="DM279" s="4">
        <f t="shared" si="793"/>
        <v>17002.125</v>
      </c>
      <c r="DN279" s="4" cm="1">
        <f t="array" ref="DN279">SUMPRODUCT(--(SUM(G279,AC279,AY279,BU279,CQ279,DM279)&gt;PARAMETRELER!$D$21:$D$24), (SUM(G279,AC279,AY279,BU279,CQ279,DM279)-PARAMETRELER!$D$21:$D$24), {0.15;0.05;0.07;0.08})-SUM($H$2,H279,AD279,AZ279,BV279,CR279)</f>
        <v>2550.3187499999985</v>
      </c>
      <c r="DO279" s="4">
        <f>PARAMETRELER!$D$13</f>
        <v>2550.3187499999985</v>
      </c>
      <c r="DP279" s="4">
        <f t="shared" si="794"/>
        <v>102012.75</v>
      </c>
      <c r="DQ279" s="4">
        <f t="shared" si="795"/>
        <v>85010.625</v>
      </c>
      <c r="DR279" s="4">
        <f t="shared" si="796"/>
        <v>20002.5</v>
      </c>
      <c r="DS279" s="4">
        <f>PARAMETRELER!$D$6</f>
        <v>20002.5</v>
      </c>
      <c r="DT279" s="4">
        <f t="shared" si="861"/>
        <v>0</v>
      </c>
      <c r="DU279" s="4">
        <f>IF(DI279&lt;=PARAMETRELER!$D$6,0,DT279*0.00759)</f>
        <v>0</v>
      </c>
      <c r="DV279" s="20">
        <f t="shared" si="797"/>
        <v>17002.125</v>
      </c>
      <c r="DW279" s="21">
        <f t="shared" si="798"/>
        <v>4100.5124999999998</v>
      </c>
      <c r="DX279" s="21">
        <f t="shared" si="799"/>
        <v>400.05</v>
      </c>
      <c r="DY279" s="22">
        <f t="shared" si="800"/>
        <v>24503.0625</v>
      </c>
      <c r="DZ279" s="44">
        <f t="shared" si="801"/>
        <v>1000.125</v>
      </c>
      <c r="EA279" s="45">
        <f t="shared" si="802"/>
        <v>23502.9375</v>
      </c>
      <c r="EC279" s="3">
        <v>277</v>
      </c>
      <c r="ED279" s="3" t="str">
        <f t="shared" si="803"/>
        <v xml:space="preserve"> AD SOYAD 277</v>
      </c>
      <c r="EE279" s="4">
        <f t="shared" si="862"/>
        <v>20002.5</v>
      </c>
      <c r="EF279" s="4">
        <f>PARAMETRELER!$D$4</f>
        <v>150018.75</v>
      </c>
      <c r="EG279" s="4">
        <f t="shared" si="863"/>
        <v>2800.3500000000004</v>
      </c>
      <c r="EH279" s="4">
        <f t="shared" si="864"/>
        <v>200.02500000000001</v>
      </c>
      <c r="EI279" s="4">
        <f t="shared" si="865"/>
        <v>17002.125</v>
      </c>
      <c r="EJ279" s="4" cm="1">
        <f t="array" ref="EJ279">SUMPRODUCT(--(SUM(G279,AC279,AY279,BU279,CQ279,DM279,EI279)&gt;PARAMETRELER!$D$21:$D$24), (SUM(G279,AC279,AY279,BU279,CQ279,DM279,EI279)-PARAMETRELER!$D$21:$D$24), {0.15;0.05;0.07;0.08})-SUM($H$2,H279,AD279,AZ279,BV279,CR279,DN279)</f>
        <v>3001.0625000000036</v>
      </c>
      <c r="EK279" s="4">
        <f>PARAMETRELER!$D$14</f>
        <v>3001.0625000000036</v>
      </c>
      <c r="EL279" s="4">
        <f t="shared" si="866"/>
        <v>119014.875</v>
      </c>
      <c r="EM279" s="4">
        <f t="shared" si="867"/>
        <v>102012.75</v>
      </c>
      <c r="EN279" s="4">
        <f t="shared" si="868"/>
        <v>20002.5</v>
      </c>
      <c r="EO279" s="4">
        <f>PARAMETRELER!$D$6</f>
        <v>20002.5</v>
      </c>
      <c r="EP279" s="4">
        <f t="shared" si="869"/>
        <v>0</v>
      </c>
      <c r="EQ279" s="4">
        <f>IF(EE279&lt;=PARAMETRELER!$D$6,0,EP279*0.00759)</f>
        <v>0</v>
      </c>
      <c r="ER279" s="20">
        <f t="shared" si="804"/>
        <v>17002.125</v>
      </c>
      <c r="ES279" s="21">
        <f t="shared" si="805"/>
        <v>4100.5124999999998</v>
      </c>
      <c r="ET279" s="21">
        <f t="shared" si="806"/>
        <v>400.05</v>
      </c>
      <c r="EU279" s="22">
        <f t="shared" si="807"/>
        <v>24503.0625</v>
      </c>
      <c r="EV279" s="44">
        <f t="shared" si="808"/>
        <v>1000.125</v>
      </c>
      <c r="EW279" s="45">
        <f t="shared" si="809"/>
        <v>23502.9375</v>
      </c>
      <c r="EY279" s="3">
        <v>277</v>
      </c>
      <c r="EZ279" s="3" t="str">
        <f t="shared" si="810"/>
        <v xml:space="preserve"> AD SOYAD 277</v>
      </c>
      <c r="FA279" s="4">
        <f t="shared" si="870"/>
        <v>20002.5</v>
      </c>
      <c r="FB279" s="4">
        <f>PARAMETRELER!$D$4</f>
        <v>150018.75</v>
      </c>
      <c r="FC279" s="4">
        <f t="shared" si="871"/>
        <v>2800.3500000000004</v>
      </c>
      <c r="FD279" s="4">
        <f t="shared" si="872"/>
        <v>200.02500000000001</v>
      </c>
      <c r="FE279" s="4">
        <f t="shared" si="873"/>
        <v>17002.125</v>
      </c>
      <c r="FF279" s="4" cm="1">
        <f t="array" ref="FF279">SUMPRODUCT(--(SUM(G279,AC279,AY279,BU279,CQ279,DM279,EI279,FE279)&gt;PARAMETRELER!$D$21:$D$24), (SUM(G279,AC279,AY279,BU279,CQ279,DM279,EI279,FE279)-PARAMETRELER!$D$21:$D$24), {0.15;0.05;0.07;0.08})-SUM($H$2,H279,AD279,AZ279,BV279,CR279,DN279,EJ279)</f>
        <v>3400.4249999999956</v>
      </c>
      <c r="FG279" s="4">
        <f>PARAMETRELER!$D$15</f>
        <v>3400.4249999999956</v>
      </c>
      <c r="FH279" s="4">
        <f t="shared" si="874"/>
        <v>136017</v>
      </c>
      <c r="FI279" s="4">
        <f t="shared" si="875"/>
        <v>119014.875</v>
      </c>
      <c r="FJ279" s="4">
        <f t="shared" si="876"/>
        <v>20002.5</v>
      </c>
      <c r="FK279" s="4">
        <f>PARAMETRELER!$D$6</f>
        <v>20002.5</v>
      </c>
      <c r="FL279" s="4">
        <f t="shared" si="877"/>
        <v>0</v>
      </c>
      <c r="FM279" s="4">
        <f>IF(FA279&lt;=PARAMETRELER!$D$6,0,FL279*0.00759)</f>
        <v>0</v>
      </c>
      <c r="FN279" s="20">
        <f t="shared" si="811"/>
        <v>17002.125</v>
      </c>
      <c r="FO279" s="21">
        <f t="shared" si="812"/>
        <v>4100.5124999999998</v>
      </c>
      <c r="FP279" s="21">
        <f t="shared" si="813"/>
        <v>400.05</v>
      </c>
      <c r="FQ279" s="22">
        <f t="shared" si="814"/>
        <v>24503.0625</v>
      </c>
      <c r="FR279" s="44">
        <f t="shared" si="815"/>
        <v>1000.125</v>
      </c>
      <c r="FS279" s="45">
        <f t="shared" si="816"/>
        <v>23502.9375</v>
      </c>
      <c r="FU279" s="3">
        <v>277</v>
      </c>
      <c r="FV279" s="3" t="str">
        <f t="shared" si="817"/>
        <v xml:space="preserve"> AD SOYAD 277</v>
      </c>
      <c r="FW279" s="4">
        <f t="shared" si="878"/>
        <v>20002.5</v>
      </c>
      <c r="FX279" s="4">
        <f>PARAMETRELER!$D$4</f>
        <v>150018.75</v>
      </c>
      <c r="FY279" s="4">
        <f t="shared" si="879"/>
        <v>2800.3500000000004</v>
      </c>
      <c r="FZ279" s="4">
        <f t="shared" si="880"/>
        <v>200.02500000000001</v>
      </c>
      <c r="GA279" s="4">
        <f t="shared" si="881"/>
        <v>17002.125</v>
      </c>
      <c r="GB279" s="4" cm="1">
        <f t="array" ref="GB279">SUMPRODUCT(--(SUM(G279,AC279,AY279,BU279,CQ279,DM279,EI279,FE279,GA279)&gt;PARAMETRELER!$D$21:$D$24), (SUM(G279,AC279,AY279,BU279,CQ279,DM279,EI279,FE279,GA279)-PARAMETRELER!$D$21:$D$24), {0.15;0.05;0.07;0.08})-SUM($H$2,H279,AD279,AZ279,BV279,CR279,DN279,EJ279,FF279)</f>
        <v>3400.4249999999993</v>
      </c>
      <c r="GC279" s="4">
        <f>PARAMETRELER!$D$16</f>
        <v>3400.4249999999993</v>
      </c>
      <c r="GD279" s="4">
        <f t="shared" si="882"/>
        <v>153019.125</v>
      </c>
      <c r="GE279" s="4">
        <f t="shared" si="883"/>
        <v>136017</v>
      </c>
      <c r="GF279" s="4">
        <f t="shared" si="884"/>
        <v>20002.5</v>
      </c>
      <c r="GG279" s="4">
        <f>PARAMETRELER!$D$6</f>
        <v>20002.5</v>
      </c>
      <c r="GH279" s="4">
        <f t="shared" si="885"/>
        <v>0</v>
      </c>
      <c r="GI279" s="4">
        <f>IF(FW279&lt;=PARAMETRELER!$D$6,0,GH279*0.00759)</f>
        <v>0</v>
      </c>
      <c r="GJ279" s="20">
        <f t="shared" si="818"/>
        <v>17002.125</v>
      </c>
      <c r="GK279" s="21">
        <f t="shared" si="819"/>
        <v>4100.5124999999998</v>
      </c>
      <c r="GL279" s="21">
        <f t="shared" si="820"/>
        <v>400.05</v>
      </c>
      <c r="GM279" s="22">
        <f t="shared" si="821"/>
        <v>24503.0625</v>
      </c>
      <c r="GN279" s="44">
        <f t="shared" si="822"/>
        <v>1000.125</v>
      </c>
      <c r="GO279" s="45">
        <f t="shared" si="823"/>
        <v>23502.9375</v>
      </c>
      <c r="GQ279" s="3">
        <v>277</v>
      </c>
      <c r="GR279" s="3" t="str">
        <f t="shared" si="824"/>
        <v xml:space="preserve"> AD SOYAD 277</v>
      </c>
      <c r="GS279" s="4">
        <f t="shared" si="886"/>
        <v>20002.5</v>
      </c>
      <c r="GT279" s="4">
        <f>PARAMETRELER!$D$4</f>
        <v>150018.75</v>
      </c>
      <c r="GU279" s="4">
        <f t="shared" si="887"/>
        <v>2800.3500000000004</v>
      </c>
      <c r="GV279" s="4">
        <f t="shared" si="888"/>
        <v>200.02500000000001</v>
      </c>
      <c r="GW279" s="4">
        <f t="shared" si="889"/>
        <v>17002.125</v>
      </c>
      <c r="GX279" s="4" cm="1">
        <f t="array" ref="GX279">SUMPRODUCT(--(SUM(G279,AC279,AY279,BU279,CQ279,DM279,EI279,FE279,GA279,GW279)&gt;PARAMETRELER!$D$21:$D$24), (SUM(G279,AC279,AY279,BU279,CQ279,DM279,EI279,FE279,GA279,GW279)-PARAMETRELER!$D$21:$D$24), {0.15;0.05;0.07;0.08})-SUM($H$2,H279,AD279,AZ279,BV279,CR279,DN279,EJ279,FF279,GB279)</f>
        <v>3400.4250000000029</v>
      </c>
      <c r="GY279" s="4">
        <f>PARAMETRELER!$D$17</f>
        <v>3400.4250000000029</v>
      </c>
      <c r="GZ279" s="4">
        <f t="shared" si="890"/>
        <v>170021.25</v>
      </c>
      <c r="HA279" s="4">
        <f t="shared" si="891"/>
        <v>153019.125</v>
      </c>
      <c r="HB279" s="4">
        <f t="shared" si="892"/>
        <v>20002.5</v>
      </c>
      <c r="HC279" s="4">
        <f>PARAMETRELER!$D$6</f>
        <v>20002.5</v>
      </c>
      <c r="HD279" s="4">
        <f t="shared" si="893"/>
        <v>0</v>
      </c>
      <c r="HE279" s="4">
        <f>IF(GS279&lt;=PARAMETRELER!$D$6,0,HD279*0.00759)</f>
        <v>0</v>
      </c>
      <c r="HF279" s="20">
        <f t="shared" si="825"/>
        <v>17002.125</v>
      </c>
      <c r="HG279" s="21">
        <f t="shared" si="826"/>
        <v>4100.5124999999998</v>
      </c>
      <c r="HH279" s="21">
        <f t="shared" si="827"/>
        <v>400.05</v>
      </c>
      <c r="HI279" s="22">
        <f t="shared" si="828"/>
        <v>24503.0625</v>
      </c>
      <c r="HJ279" s="44">
        <f t="shared" si="829"/>
        <v>1000.125</v>
      </c>
      <c r="HK279" s="45">
        <f t="shared" si="830"/>
        <v>23502.9375</v>
      </c>
      <c r="HM279" s="3">
        <v>277</v>
      </c>
      <c r="HN279" s="3" t="str">
        <f t="shared" si="831"/>
        <v xml:space="preserve"> AD SOYAD 277</v>
      </c>
      <c r="HO279" s="4">
        <f t="shared" si="894"/>
        <v>20002.5</v>
      </c>
      <c r="HP279" s="4">
        <f>PARAMETRELER!$D$4</f>
        <v>150018.75</v>
      </c>
      <c r="HQ279" s="4">
        <f t="shared" si="895"/>
        <v>2800.3500000000004</v>
      </c>
      <c r="HR279" s="4">
        <f t="shared" si="896"/>
        <v>200.02500000000001</v>
      </c>
      <c r="HS279" s="4">
        <f t="shared" si="897"/>
        <v>17002.125</v>
      </c>
      <c r="HT279" s="4" cm="1">
        <f t="array" ref="HT279">SUMPRODUCT(--(SUM(G279,AC279,AY279,BU279,CQ279,DM279,EI279,FE279,GA279,GW279,HS279)&gt;PARAMETRELER!$D$21:$D$24), (SUM(G279,AC279,AY279,BU279,CQ279,DM279,EI279,FE279,GA279,GW279,HS279)-PARAMETRELER!$D$21:$D$24), {0.15;0.05;0.07;0.08})-SUM($H$2,H279,AD279,AZ279,BV279,CR279,DN279,EJ279,FF279,GB279,GX279)</f>
        <v>3400.4249999999993</v>
      </c>
      <c r="HU279" s="4">
        <f>PARAMETRELER!$D$18</f>
        <v>3400.4249999999993</v>
      </c>
      <c r="HV279" s="4">
        <f t="shared" si="898"/>
        <v>187023.375</v>
      </c>
      <c r="HW279" s="4">
        <f t="shared" si="899"/>
        <v>170021.25</v>
      </c>
      <c r="HX279" s="4">
        <f t="shared" si="900"/>
        <v>20002.5</v>
      </c>
      <c r="HY279" s="4">
        <f>PARAMETRELER!$D$6</f>
        <v>20002.5</v>
      </c>
      <c r="HZ279" s="4">
        <f t="shared" si="901"/>
        <v>0</v>
      </c>
      <c r="IA279" s="4">
        <f>IF(HO279&lt;=PARAMETRELER!$D$6,0,HZ279*0.00759)</f>
        <v>0</v>
      </c>
      <c r="IB279" s="20">
        <f t="shared" si="832"/>
        <v>17002.125</v>
      </c>
      <c r="IC279" s="21">
        <f t="shared" si="833"/>
        <v>4100.5124999999998</v>
      </c>
      <c r="ID279" s="21">
        <f t="shared" si="834"/>
        <v>400.05</v>
      </c>
      <c r="IE279" s="22">
        <f t="shared" si="835"/>
        <v>24503.0625</v>
      </c>
      <c r="IF279" s="44">
        <f t="shared" si="836"/>
        <v>1000.125</v>
      </c>
      <c r="IG279" s="45">
        <f t="shared" si="837"/>
        <v>23502.9375</v>
      </c>
      <c r="II279" s="3">
        <v>277</v>
      </c>
      <c r="IJ279" s="3" t="str">
        <f t="shared" si="838"/>
        <v xml:space="preserve"> AD SOYAD 277</v>
      </c>
      <c r="IK279" s="4">
        <f t="shared" si="902"/>
        <v>20002.5</v>
      </c>
      <c r="IL279" s="4">
        <f>PARAMETRELER!$D$4</f>
        <v>150018.75</v>
      </c>
      <c r="IM279" s="4">
        <f t="shared" si="903"/>
        <v>2800.3500000000004</v>
      </c>
      <c r="IN279" s="4">
        <f t="shared" si="904"/>
        <v>200.02500000000001</v>
      </c>
      <c r="IO279" s="4">
        <f t="shared" si="905"/>
        <v>17002.125</v>
      </c>
      <c r="IP279" s="4" cm="1">
        <f t="array" ref="IP279">SUMPRODUCT(--(SUM(G279,AC279,AY279,BU279,CQ279,DM279,EI279,FE279,GA279,GW279,HS279,IO279)&gt;PARAMETRELER!$D$21:$D$24), (SUM(G279,AC279,AY279,BU279,CQ279,DM279,EI279,FE279,GA279,GW279,HS279,IO279)-PARAMETRELER!$D$21:$D$24), {0.15;0.05;0.07;0.08})-SUM($H$2,H279,AD279,AZ279,BV279,CR279,DN279,EJ279,FF279,GB279,GX279,HT279)</f>
        <v>3400.4249999999993</v>
      </c>
      <c r="IQ279" s="4">
        <f>PARAMETRELER!$D$19</f>
        <v>3400.4249999999993</v>
      </c>
      <c r="IR279" s="4">
        <f t="shared" si="906"/>
        <v>204025.5</v>
      </c>
      <c r="IS279" s="4">
        <f t="shared" si="907"/>
        <v>187023.375</v>
      </c>
      <c r="IT279" s="4">
        <f t="shared" si="908"/>
        <v>20002.5</v>
      </c>
      <c r="IU279" s="4">
        <f>PARAMETRELER!$D$6</f>
        <v>20002.5</v>
      </c>
      <c r="IV279" s="4">
        <f t="shared" si="909"/>
        <v>0</v>
      </c>
      <c r="IW279" s="4">
        <f>IF(IK279&lt;=PARAMETRELER!$D$6,0,IV279*0.00759)</f>
        <v>0</v>
      </c>
      <c r="IX279" s="20">
        <f t="shared" si="839"/>
        <v>17002.125</v>
      </c>
      <c r="IY279" s="21">
        <f t="shared" si="840"/>
        <v>4100.5124999999998</v>
      </c>
      <c r="IZ279" s="21">
        <f t="shared" si="841"/>
        <v>400.05</v>
      </c>
      <c r="JA279" s="22">
        <f t="shared" si="842"/>
        <v>24503.0625</v>
      </c>
      <c r="JB279" s="44">
        <f t="shared" si="843"/>
        <v>1000.125</v>
      </c>
      <c r="JC279" s="45">
        <f t="shared" si="844"/>
        <v>23502.9375</v>
      </c>
    </row>
    <row r="280" spans="1:263" ht="15.6" x14ac:dyDescent="0.3">
      <c r="A280" s="2">
        <v>278</v>
      </c>
      <c r="B280" s="2" t="str">
        <f>'YILLIK MALİYET RAPORU'!B280</f>
        <v xml:space="preserve"> AD SOYAD 278</v>
      </c>
      <c r="C280" s="7">
        <f>'YILLIK MALİYET RAPORU'!C280</f>
        <v>20002.5</v>
      </c>
      <c r="D280" s="11">
        <f>PARAMETRELER!$D$4</f>
        <v>150018.75</v>
      </c>
      <c r="E280" s="7">
        <f t="shared" si="845"/>
        <v>2800.3500000000004</v>
      </c>
      <c r="F280" s="7">
        <f t="shared" si="846"/>
        <v>200.02500000000001</v>
      </c>
      <c r="G280" s="7">
        <f t="shared" si="847"/>
        <v>17002.125</v>
      </c>
      <c r="H280" s="7" cm="1">
        <f t="array" ref="H280">SUMPRODUCT(--(SUM(G280:G280)&gt;PARAMETRELER!$D$21:$D$24), (SUM(G280:G280)-PARAMETRELER!$D$21:$D$24), {0.15;0.05;0.07;0.08})-SUM($H$2:$H$2)</f>
        <v>2550.3187499999999</v>
      </c>
      <c r="I280" s="7">
        <f>PARAMETRELER!$D$8</f>
        <v>2550.3187499999999</v>
      </c>
      <c r="J280" s="7">
        <f t="shared" si="733"/>
        <v>17002.125</v>
      </c>
      <c r="K280" s="7">
        <v>0</v>
      </c>
      <c r="L280" s="7">
        <f t="shared" si="848"/>
        <v>20002.5</v>
      </c>
      <c r="M280" s="5">
        <f>PARAMETRELER!$D$6</f>
        <v>20002.5</v>
      </c>
      <c r="N280" s="7">
        <f t="shared" si="856"/>
        <v>0</v>
      </c>
      <c r="O280" s="7">
        <f>IF(C280&lt;=PARAMETRELER!$D$6,0,N280*0.00759)</f>
        <v>0</v>
      </c>
      <c r="P280" s="20">
        <f t="shared" si="849"/>
        <v>17002.125</v>
      </c>
      <c r="Q280" s="21">
        <f t="shared" si="850"/>
        <v>4100.5124999999998</v>
      </c>
      <c r="R280" s="21">
        <f t="shared" si="851"/>
        <v>400.05</v>
      </c>
      <c r="S280" s="20">
        <f t="shared" si="852"/>
        <v>24503.0625</v>
      </c>
      <c r="T280" s="44">
        <f t="shared" si="853"/>
        <v>1000.125</v>
      </c>
      <c r="U280" s="45">
        <f t="shared" si="734"/>
        <v>23502.9375</v>
      </c>
      <c r="W280" s="2">
        <v>278</v>
      </c>
      <c r="X280" s="2" t="str">
        <f t="shared" si="854"/>
        <v xml:space="preserve"> AD SOYAD 278</v>
      </c>
      <c r="Y280" s="7">
        <f t="shared" si="855"/>
        <v>20002.5</v>
      </c>
      <c r="Z280" s="11">
        <f>PARAMETRELER!$D$4</f>
        <v>150018.75</v>
      </c>
      <c r="AA280" s="7">
        <f t="shared" si="735"/>
        <v>2800.3500000000004</v>
      </c>
      <c r="AB280" s="7">
        <f t="shared" si="736"/>
        <v>200.02500000000001</v>
      </c>
      <c r="AC280" s="7">
        <f t="shared" si="737"/>
        <v>17002.125</v>
      </c>
      <c r="AD280" s="7" cm="1">
        <f t="array" ref="AD280">SUMPRODUCT(--(SUM(G280,AC280)&gt;PARAMETRELER!$D$21:$D$24), (SUM(G280,AC280)-PARAMETRELER!$D$21:$D$24), {0.15;0.05;0.07;0.08})-SUM($H$2,H280)</f>
        <v>2550.3187499999999</v>
      </c>
      <c r="AE280" s="7">
        <f>PARAMETRELER!$D$9</f>
        <v>2550.3187499999999</v>
      </c>
      <c r="AF280" s="7">
        <f t="shared" si="738"/>
        <v>34004.25</v>
      </c>
      <c r="AG280" s="7">
        <f t="shared" si="739"/>
        <v>17002.125</v>
      </c>
      <c r="AH280" s="7">
        <f t="shared" si="740"/>
        <v>20002.5</v>
      </c>
      <c r="AI280" s="5">
        <f>PARAMETRELER!$D$6</f>
        <v>20002.5</v>
      </c>
      <c r="AJ280" s="7">
        <f t="shared" si="857"/>
        <v>0</v>
      </c>
      <c r="AK280" s="7">
        <f>IF(Y280&lt;=PARAMETRELER!$D$6,0,AJ280*0.00759)</f>
        <v>0</v>
      </c>
      <c r="AL280" s="20">
        <f t="shared" si="741"/>
        <v>17002.125</v>
      </c>
      <c r="AM280" s="21">
        <f t="shared" si="742"/>
        <v>4100.5124999999998</v>
      </c>
      <c r="AN280" s="21">
        <f t="shared" si="743"/>
        <v>400.05</v>
      </c>
      <c r="AO280" s="20">
        <f t="shared" si="744"/>
        <v>24503.0625</v>
      </c>
      <c r="AP280" s="44">
        <f t="shared" si="745"/>
        <v>1000.125</v>
      </c>
      <c r="AQ280" s="45">
        <f t="shared" si="746"/>
        <v>23502.9375</v>
      </c>
      <c r="AS280" s="2">
        <v>278</v>
      </c>
      <c r="AT280" s="2" t="str">
        <f t="shared" si="747"/>
        <v xml:space="preserve"> AD SOYAD 278</v>
      </c>
      <c r="AU280" s="7">
        <f t="shared" si="748"/>
        <v>20002.5</v>
      </c>
      <c r="AV280" s="11">
        <f>PARAMETRELER!$D$4</f>
        <v>150018.75</v>
      </c>
      <c r="AW280" s="7">
        <f t="shared" si="749"/>
        <v>2800.3500000000004</v>
      </c>
      <c r="AX280" s="7">
        <f t="shared" si="750"/>
        <v>200.02500000000001</v>
      </c>
      <c r="AY280" s="7">
        <f t="shared" si="751"/>
        <v>17002.125</v>
      </c>
      <c r="AZ280" s="7" cm="1">
        <f t="array" ref="AZ280">SUMPRODUCT(--(SUM(G280,AC280,AY280)&gt;PARAMETRELER!$D$21:$D$24), (SUM(G280,AC280,AY280)-PARAMETRELER!$D$21:$D$24), {0.15;0.05;0.07;0.08})-SUM($H$2,H280,AD280)</f>
        <v>2550.3187499999995</v>
      </c>
      <c r="BA280" s="7">
        <f>PARAMETRELER!$D$10</f>
        <v>2550.3187499999995</v>
      </c>
      <c r="BB280" s="7">
        <f t="shared" si="752"/>
        <v>51006.375</v>
      </c>
      <c r="BC280" s="7">
        <f t="shared" si="753"/>
        <v>34004.25</v>
      </c>
      <c r="BD280" s="7">
        <f t="shared" si="754"/>
        <v>20002.5</v>
      </c>
      <c r="BE280" s="5">
        <f>PARAMETRELER!$D$6</f>
        <v>20002.5</v>
      </c>
      <c r="BF280" s="7">
        <f t="shared" si="858"/>
        <v>0</v>
      </c>
      <c r="BG280" s="7">
        <f>IF(AU280&lt;=PARAMETRELER!$D$6,0,BF280*0.00759)</f>
        <v>0</v>
      </c>
      <c r="BH280" s="20">
        <f t="shared" si="755"/>
        <v>17002.125</v>
      </c>
      <c r="BI280" s="21">
        <f t="shared" si="756"/>
        <v>4100.5124999999998</v>
      </c>
      <c r="BJ280" s="21">
        <f t="shared" si="757"/>
        <v>400.05</v>
      </c>
      <c r="BK280" s="20">
        <f t="shared" si="758"/>
        <v>24503.0625</v>
      </c>
      <c r="BL280" s="44">
        <f t="shared" si="759"/>
        <v>1000.125</v>
      </c>
      <c r="BM280" s="45">
        <f t="shared" si="760"/>
        <v>23502.9375</v>
      </c>
      <c r="BO280" s="2">
        <v>278</v>
      </c>
      <c r="BP280" s="2" t="str">
        <f t="shared" si="761"/>
        <v xml:space="preserve"> AD SOYAD 278</v>
      </c>
      <c r="BQ280" s="7">
        <f t="shared" si="762"/>
        <v>20002.5</v>
      </c>
      <c r="BR280" s="11">
        <f>PARAMETRELER!$D$4</f>
        <v>150018.75</v>
      </c>
      <c r="BS280" s="7">
        <f t="shared" si="763"/>
        <v>2800.3500000000004</v>
      </c>
      <c r="BT280" s="7">
        <f t="shared" si="764"/>
        <v>200.02500000000001</v>
      </c>
      <c r="BU280" s="7">
        <f t="shared" si="765"/>
        <v>17002.125</v>
      </c>
      <c r="BV280" s="7" cm="1">
        <f t="array" ref="BV280">SUMPRODUCT(--(SUM(G280,AC280,AY280,BU280)&gt;PARAMETRELER!$D$21:$D$24), (SUM(G280,AC280,AY280,BU280)-PARAMETRELER!$D$21:$D$24), {0.15;0.05;0.07;0.08})-SUM($H$2,H280,AD280,AZ280)</f>
        <v>2550.3187500000004</v>
      </c>
      <c r="BW280" s="7">
        <f>PARAMETRELER!$D$11</f>
        <v>2550.3187500000004</v>
      </c>
      <c r="BX280" s="7">
        <f t="shared" si="766"/>
        <v>68008.5</v>
      </c>
      <c r="BY280" s="7">
        <f t="shared" si="767"/>
        <v>51006.375</v>
      </c>
      <c r="BZ280" s="7">
        <f t="shared" si="768"/>
        <v>20002.5</v>
      </c>
      <c r="CA280" s="5">
        <f>PARAMETRELER!$D$6</f>
        <v>20002.5</v>
      </c>
      <c r="CB280" s="7">
        <f t="shared" si="859"/>
        <v>0</v>
      </c>
      <c r="CC280" s="7">
        <f>IF(BQ280&lt;=PARAMETRELER!$D$6,0,CB280*0.00759)</f>
        <v>0</v>
      </c>
      <c r="CD280" s="20">
        <f t="shared" si="769"/>
        <v>17002.125</v>
      </c>
      <c r="CE280" s="21">
        <f t="shared" si="770"/>
        <v>4100.5124999999998</v>
      </c>
      <c r="CF280" s="21">
        <f t="shared" si="771"/>
        <v>400.05</v>
      </c>
      <c r="CG280" s="20">
        <f t="shared" si="772"/>
        <v>24503.0625</v>
      </c>
      <c r="CH280" s="44">
        <f t="shared" si="773"/>
        <v>1000.125</v>
      </c>
      <c r="CI280" s="45">
        <f t="shared" si="774"/>
        <v>23502.9375</v>
      </c>
      <c r="CK280" s="2">
        <v>278</v>
      </c>
      <c r="CL280" s="2" t="str">
        <f t="shared" si="775"/>
        <v xml:space="preserve"> AD SOYAD 278</v>
      </c>
      <c r="CM280" s="7">
        <f t="shared" si="776"/>
        <v>20002.5</v>
      </c>
      <c r="CN280" s="11">
        <f>PARAMETRELER!$D$4</f>
        <v>150018.75</v>
      </c>
      <c r="CO280" s="7">
        <f t="shared" si="777"/>
        <v>2800.3500000000004</v>
      </c>
      <c r="CP280" s="7">
        <f t="shared" si="778"/>
        <v>200.02500000000001</v>
      </c>
      <c r="CQ280" s="7">
        <f t="shared" si="779"/>
        <v>17002.125</v>
      </c>
      <c r="CR280" s="7" cm="1">
        <f t="array" ref="CR280">SUMPRODUCT(--(SUM(G280,AC280,AY280,BU280,CQ280)&gt;PARAMETRELER!$D$21:$D$24), (SUM(G280,AC280,AY280,BU280,CQ280)-PARAMETRELER!$D$21:$D$24), {0.15;0.05;0.07;0.08})-SUM($H$2,H280,AD280,AZ280,BV280)</f>
        <v>2550.3187500000004</v>
      </c>
      <c r="CS280" s="7">
        <f>PARAMETRELER!$D$12</f>
        <v>2550.3187500000004</v>
      </c>
      <c r="CT280" s="7">
        <f t="shared" si="780"/>
        <v>85010.625</v>
      </c>
      <c r="CU280" s="7">
        <f t="shared" si="781"/>
        <v>68008.5</v>
      </c>
      <c r="CV280" s="7">
        <f t="shared" si="782"/>
        <v>20002.5</v>
      </c>
      <c r="CW280" s="5">
        <f>PARAMETRELER!$D$6</f>
        <v>20002.5</v>
      </c>
      <c r="CX280" s="7">
        <f t="shared" si="860"/>
        <v>0</v>
      </c>
      <c r="CY280" s="7">
        <f>IF(CM280&lt;=PARAMETRELER!$D$6,0,CX280*0.00759)</f>
        <v>0</v>
      </c>
      <c r="CZ280" s="20">
        <f t="shared" si="783"/>
        <v>17002.125</v>
      </c>
      <c r="DA280" s="21">
        <f t="shared" si="784"/>
        <v>4100.5124999999998</v>
      </c>
      <c r="DB280" s="21">
        <f t="shared" si="785"/>
        <v>400.05</v>
      </c>
      <c r="DC280" s="20">
        <f t="shared" si="786"/>
        <v>24503.0625</v>
      </c>
      <c r="DD280" s="44">
        <f t="shared" si="787"/>
        <v>1000.125</v>
      </c>
      <c r="DE280" s="45">
        <f t="shared" si="788"/>
        <v>23502.9375</v>
      </c>
      <c r="DG280" s="2">
        <v>278</v>
      </c>
      <c r="DH280" s="2" t="str">
        <f t="shared" si="789"/>
        <v xml:space="preserve"> AD SOYAD 278</v>
      </c>
      <c r="DI280" s="7">
        <f t="shared" si="790"/>
        <v>20002.5</v>
      </c>
      <c r="DJ280" s="11">
        <f>PARAMETRELER!$D$4</f>
        <v>150018.75</v>
      </c>
      <c r="DK280" s="7">
        <f t="shared" si="791"/>
        <v>2800.3500000000004</v>
      </c>
      <c r="DL280" s="7">
        <f t="shared" si="792"/>
        <v>200.02500000000001</v>
      </c>
      <c r="DM280" s="7">
        <f t="shared" si="793"/>
        <v>17002.125</v>
      </c>
      <c r="DN280" s="7" cm="1">
        <f t="array" ref="DN280">SUMPRODUCT(--(SUM(G280,AC280,AY280,BU280,CQ280,DM280)&gt;PARAMETRELER!$D$21:$D$24), (SUM(G280,AC280,AY280,BU280,CQ280,DM280)-PARAMETRELER!$D$21:$D$24), {0.15;0.05;0.07;0.08})-SUM($H$2,H280,AD280,AZ280,BV280,CR280)</f>
        <v>2550.3187499999985</v>
      </c>
      <c r="DO280" s="7">
        <f>PARAMETRELER!$D$13</f>
        <v>2550.3187499999985</v>
      </c>
      <c r="DP280" s="7">
        <f t="shared" si="794"/>
        <v>102012.75</v>
      </c>
      <c r="DQ280" s="7">
        <f t="shared" si="795"/>
        <v>85010.625</v>
      </c>
      <c r="DR280" s="7">
        <f t="shared" si="796"/>
        <v>20002.5</v>
      </c>
      <c r="DS280" s="5">
        <f>PARAMETRELER!$D$6</f>
        <v>20002.5</v>
      </c>
      <c r="DT280" s="7">
        <f t="shared" si="861"/>
        <v>0</v>
      </c>
      <c r="DU280" s="7">
        <f>IF(DI280&lt;=PARAMETRELER!$D$6,0,DT280*0.00759)</f>
        <v>0</v>
      </c>
      <c r="DV280" s="20">
        <f t="shared" si="797"/>
        <v>17002.125</v>
      </c>
      <c r="DW280" s="21">
        <f t="shared" si="798"/>
        <v>4100.5124999999998</v>
      </c>
      <c r="DX280" s="21">
        <f t="shared" si="799"/>
        <v>400.05</v>
      </c>
      <c r="DY280" s="20">
        <f t="shared" si="800"/>
        <v>24503.0625</v>
      </c>
      <c r="DZ280" s="44">
        <f t="shared" si="801"/>
        <v>1000.125</v>
      </c>
      <c r="EA280" s="45">
        <f t="shared" si="802"/>
        <v>23502.9375</v>
      </c>
      <c r="EC280" s="2">
        <v>278</v>
      </c>
      <c r="ED280" s="2" t="str">
        <f t="shared" si="803"/>
        <v xml:space="preserve"> AD SOYAD 278</v>
      </c>
      <c r="EE280" s="7">
        <f t="shared" si="862"/>
        <v>20002.5</v>
      </c>
      <c r="EF280" s="11">
        <f>PARAMETRELER!$D$4</f>
        <v>150018.75</v>
      </c>
      <c r="EG280" s="7">
        <f t="shared" si="863"/>
        <v>2800.3500000000004</v>
      </c>
      <c r="EH280" s="7">
        <f t="shared" si="864"/>
        <v>200.02500000000001</v>
      </c>
      <c r="EI280" s="7">
        <f t="shared" si="865"/>
        <v>17002.125</v>
      </c>
      <c r="EJ280" s="7" cm="1">
        <f t="array" ref="EJ280">SUMPRODUCT(--(SUM(G280,AC280,AY280,BU280,CQ280,DM280,EI280)&gt;PARAMETRELER!$D$21:$D$24), (SUM(G280,AC280,AY280,BU280,CQ280,DM280,EI280)-PARAMETRELER!$D$21:$D$24), {0.15;0.05;0.07;0.08})-SUM($H$2,H280,AD280,AZ280,BV280,CR280,DN280)</f>
        <v>3001.0625000000036</v>
      </c>
      <c r="EK280" s="7">
        <f>PARAMETRELER!$D$14</f>
        <v>3001.0625000000036</v>
      </c>
      <c r="EL280" s="7">
        <f t="shared" si="866"/>
        <v>119014.875</v>
      </c>
      <c r="EM280" s="7">
        <f t="shared" si="867"/>
        <v>102012.75</v>
      </c>
      <c r="EN280" s="7">
        <f t="shared" si="868"/>
        <v>20002.5</v>
      </c>
      <c r="EO280" s="5">
        <f>PARAMETRELER!$D$6</f>
        <v>20002.5</v>
      </c>
      <c r="EP280" s="7">
        <f t="shared" si="869"/>
        <v>0</v>
      </c>
      <c r="EQ280" s="7">
        <f>IF(EE280&lt;=PARAMETRELER!$D$6,0,EP280*0.00759)</f>
        <v>0</v>
      </c>
      <c r="ER280" s="20">
        <f t="shared" si="804"/>
        <v>17002.125</v>
      </c>
      <c r="ES280" s="21">
        <f t="shared" si="805"/>
        <v>4100.5124999999998</v>
      </c>
      <c r="ET280" s="21">
        <f t="shared" si="806"/>
        <v>400.05</v>
      </c>
      <c r="EU280" s="20">
        <f t="shared" si="807"/>
        <v>24503.0625</v>
      </c>
      <c r="EV280" s="44">
        <f t="shared" si="808"/>
        <v>1000.125</v>
      </c>
      <c r="EW280" s="45">
        <f t="shared" si="809"/>
        <v>23502.9375</v>
      </c>
      <c r="EY280" s="2">
        <v>278</v>
      </c>
      <c r="EZ280" s="2" t="str">
        <f t="shared" si="810"/>
        <v xml:space="preserve"> AD SOYAD 278</v>
      </c>
      <c r="FA280" s="7">
        <f t="shared" si="870"/>
        <v>20002.5</v>
      </c>
      <c r="FB280" s="11">
        <f>PARAMETRELER!$D$4</f>
        <v>150018.75</v>
      </c>
      <c r="FC280" s="7">
        <f t="shared" si="871"/>
        <v>2800.3500000000004</v>
      </c>
      <c r="FD280" s="7">
        <f t="shared" si="872"/>
        <v>200.02500000000001</v>
      </c>
      <c r="FE280" s="7">
        <f t="shared" si="873"/>
        <v>17002.125</v>
      </c>
      <c r="FF280" s="7" cm="1">
        <f t="array" ref="FF280">SUMPRODUCT(--(SUM(G280,AC280,AY280,BU280,CQ280,DM280,EI280,FE280)&gt;PARAMETRELER!$D$21:$D$24), (SUM(G280,AC280,AY280,BU280,CQ280,DM280,EI280,FE280)-PARAMETRELER!$D$21:$D$24), {0.15;0.05;0.07;0.08})-SUM($H$2,H280,AD280,AZ280,BV280,CR280,DN280,EJ280)</f>
        <v>3400.4249999999956</v>
      </c>
      <c r="FG280" s="7">
        <f>PARAMETRELER!$D$15</f>
        <v>3400.4249999999956</v>
      </c>
      <c r="FH280" s="7">
        <f t="shared" si="874"/>
        <v>136017</v>
      </c>
      <c r="FI280" s="7">
        <f t="shared" si="875"/>
        <v>119014.875</v>
      </c>
      <c r="FJ280" s="7">
        <f t="shared" si="876"/>
        <v>20002.5</v>
      </c>
      <c r="FK280" s="5">
        <f>PARAMETRELER!$D$6</f>
        <v>20002.5</v>
      </c>
      <c r="FL280" s="7">
        <f t="shared" si="877"/>
        <v>0</v>
      </c>
      <c r="FM280" s="7">
        <f>IF(FA280&lt;=PARAMETRELER!$D$6,0,FL280*0.00759)</f>
        <v>0</v>
      </c>
      <c r="FN280" s="20">
        <f t="shared" si="811"/>
        <v>17002.125</v>
      </c>
      <c r="FO280" s="21">
        <f t="shared" si="812"/>
        <v>4100.5124999999998</v>
      </c>
      <c r="FP280" s="21">
        <f t="shared" si="813"/>
        <v>400.05</v>
      </c>
      <c r="FQ280" s="20">
        <f t="shared" si="814"/>
        <v>24503.0625</v>
      </c>
      <c r="FR280" s="44">
        <f t="shared" si="815"/>
        <v>1000.125</v>
      </c>
      <c r="FS280" s="45">
        <f t="shared" si="816"/>
        <v>23502.9375</v>
      </c>
      <c r="FU280" s="2">
        <v>278</v>
      </c>
      <c r="FV280" s="2" t="str">
        <f t="shared" si="817"/>
        <v xml:space="preserve"> AD SOYAD 278</v>
      </c>
      <c r="FW280" s="7">
        <f t="shared" si="878"/>
        <v>20002.5</v>
      </c>
      <c r="FX280" s="11">
        <f>PARAMETRELER!$D$4</f>
        <v>150018.75</v>
      </c>
      <c r="FY280" s="7">
        <f t="shared" si="879"/>
        <v>2800.3500000000004</v>
      </c>
      <c r="FZ280" s="7">
        <f t="shared" si="880"/>
        <v>200.02500000000001</v>
      </c>
      <c r="GA280" s="7">
        <f t="shared" si="881"/>
        <v>17002.125</v>
      </c>
      <c r="GB280" s="7" cm="1">
        <f t="array" ref="GB280">SUMPRODUCT(--(SUM(G280,AC280,AY280,BU280,CQ280,DM280,EI280,FE280,GA280)&gt;PARAMETRELER!$D$21:$D$24), (SUM(G280,AC280,AY280,BU280,CQ280,DM280,EI280,FE280,GA280)-PARAMETRELER!$D$21:$D$24), {0.15;0.05;0.07;0.08})-SUM($H$2,H280,AD280,AZ280,BV280,CR280,DN280,EJ280,FF280)</f>
        <v>3400.4249999999993</v>
      </c>
      <c r="GC280" s="7">
        <f>PARAMETRELER!$D$16</f>
        <v>3400.4249999999993</v>
      </c>
      <c r="GD280" s="7">
        <f t="shared" si="882"/>
        <v>153019.125</v>
      </c>
      <c r="GE280" s="7">
        <f t="shared" si="883"/>
        <v>136017</v>
      </c>
      <c r="GF280" s="7">
        <f t="shared" si="884"/>
        <v>20002.5</v>
      </c>
      <c r="GG280" s="5">
        <f>PARAMETRELER!$D$6</f>
        <v>20002.5</v>
      </c>
      <c r="GH280" s="7">
        <f t="shared" si="885"/>
        <v>0</v>
      </c>
      <c r="GI280" s="7">
        <f>IF(FW280&lt;=PARAMETRELER!$D$6,0,GH280*0.00759)</f>
        <v>0</v>
      </c>
      <c r="GJ280" s="20">
        <f t="shared" si="818"/>
        <v>17002.125</v>
      </c>
      <c r="GK280" s="21">
        <f t="shared" si="819"/>
        <v>4100.5124999999998</v>
      </c>
      <c r="GL280" s="21">
        <f t="shared" si="820"/>
        <v>400.05</v>
      </c>
      <c r="GM280" s="20">
        <f t="shared" si="821"/>
        <v>24503.0625</v>
      </c>
      <c r="GN280" s="44">
        <f t="shared" si="822"/>
        <v>1000.125</v>
      </c>
      <c r="GO280" s="45">
        <f t="shared" si="823"/>
        <v>23502.9375</v>
      </c>
      <c r="GQ280" s="2">
        <v>278</v>
      </c>
      <c r="GR280" s="2" t="str">
        <f t="shared" si="824"/>
        <v xml:space="preserve"> AD SOYAD 278</v>
      </c>
      <c r="GS280" s="7">
        <f t="shared" si="886"/>
        <v>20002.5</v>
      </c>
      <c r="GT280" s="11">
        <f>PARAMETRELER!$D$4</f>
        <v>150018.75</v>
      </c>
      <c r="GU280" s="7">
        <f t="shared" si="887"/>
        <v>2800.3500000000004</v>
      </c>
      <c r="GV280" s="7">
        <f t="shared" si="888"/>
        <v>200.02500000000001</v>
      </c>
      <c r="GW280" s="7">
        <f t="shared" si="889"/>
        <v>17002.125</v>
      </c>
      <c r="GX280" s="7" cm="1">
        <f t="array" ref="GX280">SUMPRODUCT(--(SUM(G280,AC280,AY280,BU280,CQ280,DM280,EI280,FE280,GA280,GW280)&gt;PARAMETRELER!$D$21:$D$24), (SUM(G280,AC280,AY280,BU280,CQ280,DM280,EI280,FE280,GA280,GW280)-PARAMETRELER!$D$21:$D$24), {0.15;0.05;0.07;0.08})-SUM($H$2,H280,AD280,AZ280,BV280,CR280,DN280,EJ280,FF280,GB280)</f>
        <v>3400.4250000000029</v>
      </c>
      <c r="GY280" s="7">
        <f>PARAMETRELER!$D$17</f>
        <v>3400.4250000000029</v>
      </c>
      <c r="GZ280" s="7">
        <f t="shared" si="890"/>
        <v>170021.25</v>
      </c>
      <c r="HA280" s="7">
        <f t="shared" si="891"/>
        <v>153019.125</v>
      </c>
      <c r="HB280" s="7">
        <f t="shared" si="892"/>
        <v>20002.5</v>
      </c>
      <c r="HC280" s="5">
        <f>PARAMETRELER!$D$6</f>
        <v>20002.5</v>
      </c>
      <c r="HD280" s="7">
        <f t="shared" si="893"/>
        <v>0</v>
      </c>
      <c r="HE280" s="7">
        <f>IF(GS280&lt;=PARAMETRELER!$D$6,0,HD280*0.00759)</f>
        <v>0</v>
      </c>
      <c r="HF280" s="20">
        <f t="shared" si="825"/>
        <v>17002.125</v>
      </c>
      <c r="HG280" s="21">
        <f t="shared" si="826"/>
        <v>4100.5124999999998</v>
      </c>
      <c r="HH280" s="21">
        <f t="shared" si="827"/>
        <v>400.05</v>
      </c>
      <c r="HI280" s="20">
        <f t="shared" si="828"/>
        <v>24503.0625</v>
      </c>
      <c r="HJ280" s="44">
        <f t="shared" si="829"/>
        <v>1000.125</v>
      </c>
      <c r="HK280" s="45">
        <f t="shared" si="830"/>
        <v>23502.9375</v>
      </c>
      <c r="HM280" s="2">
        <v>278</v>
      </c>
      <c r="HN280" s="2" t="str">
        <f t="shared" si="831"/>
        <v xml:space="preserve"> AD SOYAD 278</v>
      </c>
      <c r="HO280" s="7">
        <f t="shared" si="894"/>
        <v>20002.5</v>
      </c>
      <c r="HP280" s="11">
        <f>PARAMETRELER!$D$4</f>
        <v>150018.75</v>
      </c>
      <c r="HQ280" s="7">
        <f t="shared" si="895"/>
        <v>2800.3500000000004</v>
      </c>
      <c r="HR280" s="7">
        <f t="shared" si="896"/>
        <v>200.02500000000001</v>
      </c>
      <c r="HS280" s="7">
        <f t="shared" si="897"/>
        <v>17002.125</v>
      </c>
      <c r="HT280" s="7" cm="1">
        <f t="array" ref="HT280">SUMPRODUCT(--(SUM(G280,AC280,AY280,BU280,CQ280,DM280,EI280,FE280,GA280,GW280,HS280)&gt;PARAMETRELER!$D$21:$D$24), (SUM(G280,AC280,AY280,BU280,CQ280,DM280,EI280,FE280,GA280,GW280,HS280)-PARAMETRELER!$D$21:$D$24), {0.15;0.05;0.07;0.08})-SUM($H$2,H280,AD280,AZ280,BV280,CR280,DN280,EJ280,FF280,GB280,GX280)</f>
        <v>3400.4249999999993</v>
      </c>
      <c r="HU280" s="7">
        <f>PARAMETRELER!$D$18</f>
        <v>3400.4249999999993</v>
      </c>
      <c r="HV280" s="7">
        <f t="shared" si="898"/>
        <v>187023.375</v>
      </c>
      <c r="HW280" s="7">
        <f t="shared" si="899"/>
        <v>170021.25</v>
      </c>
      <c r="HX280" s="7">
        <f t="shared" si="900"/>
        <v>20002.5</v>
      </c>
      <c r="HY280" s="5">
        <f>PARAMETRELER!$D$6</f>
        <v>20002.5</v>
      </c>
      <c r="HZ280" s="7">
        <f t="shared" si="901"/>
        <v>0</v>
      </c>
      <c r="IA280" s="7">
        <f>IF(HO280&lt;=PARAMETRELER!$D$6,0,HZ280*0.00759)</f>
        <v>0</v>
      </c>
      <c r="IB280" s="20">
        <f t="shared" si="832"/>
        <v>17002.125</v>
      </c>
      <c r="IC280" s="21">
        <f t="shared" si="833"/>
        <v>4100.5124999999998</v>
      </c>
      <c r="ID280" s="21">
        <f t="shared" si="834"/>
        <v>400.05</v>
      </c>
      <c r="IE280" s="20">
        <f t="shared" si="835"/>
        <v>24503.0625</v>
      </c>
      <c r="IF280" s="44">
        <f t="shared" si="836"/>
        <v>1000.125</v>
      </c>
      <c r="IG280" s="45">
        <f t="shared" si="837"/>
        <v>23502.9375</v>
      </c>
      <c r="II280" s="2">
        <v>278</v>
      </c>
      <c r="IJ280" s="2" t="str">
        <f t="shared" si="838"/>
        <v xml:space="preserve"> AD SOYAD 278</v>
      </c>
      <c r="IK280" s="7">
        <f t="shared" si="902"/>
        <v>20002.5</v>
      </c>
      <c r="IL280" s="11">
        <f>PARAMETRELER!$D$4</f>
        <v>150018.75</v>
      </c>
      <c r="IM280" s="7">
        <f t="shared" si="903"/>
        <v>2800.3500000000004</v>
      </c>
      <c r="IN280" s="7">
        <f t="shared" si="904"/>
        <v>200.02500000000001</v>
      </c>
      <c r="IO280" s="7">
        <f t="shared" si="905"/>
        <v>17002.125</v>
      </c>
      <c r="IP280" s="7" cm="1">
        <f t="array" ref="IP280">SUMPRODUCT(--(SUM(G280,AC280,AY280,BU280,CQ280,DM280,EI280,FE280,GA280,GW280,HS280,IO280)&gt;PARAMETRELER!$D$21:$D$24), (SUM(G280,AC280,AY280,BU280,CQ280,DM280,EI280,FE280,GA280,GW280,HS280,IO280)-PARAMETRELER!$D$21:$D$24), {0.15;0.05;0.07;0.08})-SUM($H$2,H280,AD280,AZ280,BV280,CR280,DN280,EJ280,FF280,GB280,GX280,HT280)</f>
        <v>3400.4249999999993</v>
      </c>
      <c r="IQ280" s="7">
        <f>PARAMETRELER!$D$19</f>
        <v>3400.4249999999993</v>
      </c>
      <c r="IR280" s="7">
        <f t="shared" si="906"/>
        <v>204025.5</v>
      </c>
      <c r="IS280" s="7">
        <f t="shared" si="907"/>
        <v>187023.375</v>
      </c>
      <c r="IT280" s="7">
        <f t="shared" si="908"/>
        <v>20002.5</v>
      </c>
      <c r="IU280" s="5">
        <f>PARAMETRELER!$D$6</f>
        <v>20002.5</v>
      </c>
      <c r="IV280" s="7">
        <f t="shared" si="909"/>
        <v>0</v>
      </c>
      <c r="IW280" s="7">
        <f>IF(IK280&lt;=PARAMETRELER!$D$6,0,IV280*0.00759)</f>
        <v>0</v>
      </c>
      <c r="IX280" s="20">
        <f t="shared" si="839"/>
        <v>17002.125</v>
      </c>
      <c r="IY280" s="21">
        <f t="shared" si="840"/>
        <v>4100.5124999999998</v>
      </c>
      <c r="IZ280" s="21">
        <f t="shared" si="841"/>
        <v>400.05</v>
      </c>
      <c r="JA280" s="20">
        <f t="shared" si="842"/>
        <v>24503.0625</v>
      </c>
      <c r="JB280" s="44">
        <f t="shared" si="843"/>
        <v>1000.125</v>
      </c>
      <c r="JC280" s="45">
        <f t="shared" si="844"/>
        <v>23502.9375</v>
      </c>
    </row>
    <row r="281" spans="1:263" ht="15.6" x14ac:dyDescent="0.3">
      <c r="A281" s="3">
        <v>279</v>
      </c>
      <c r="B281" s="3" t="str">
        <f>'YILLIK MALİYET RAPORU'!B281</f>
        <v xml:space="preserve"> AD SOYAD 279</v>
      </c>
      <c r="C281" s="4">
        <f>'YILLIK MALİYET RAPORU'!C281</f>
        <v>20002.5</v>
      </c>
      <c r="D281" s="4">
        <f>PARAMETRELER!$D$4</f>
        <v>150018.75</v>
      </c>
      <c r="E281" s="4">
        <f t="shared" si="845"/>
        <v>2800.3500000000004</v>
      </c>
      <c r="F281" s="4">
        <f t="shared" si="846"/>
        <v>200.02500000000001</v>
      </c>
      <c r="G281" s="4">
        <f t="shared" si="847"/>
        <v>17002.125</v>
      </c>
      <c r="H281" s="4" cm="1">
        <f t="array" ref="H281">SUMPRODUCT(--(SUM(G281:G281)&gt;PARAMETRELER!$D$21:$D$24), (SUM(G281:G281)-PARAMETRELER!$D$21:$D$24), {0.15;0.05;0.07;0.08})-SUM($H$2:$H$2)</f>
        <v>2550.3187499999999</v>
      </c>
      <c r="I281" s="4">
        <f>PARAMETRELER!$D$8</f>
        <v>2550.3187499999999</v>
      </c>
      <c r="J281" s="4">
        <f t="shared" si="733"/>
        <v>17002.125</v>
      </c>
      <c r="K281" s="4">
        <v>0</v>
      </c>
      <c r="L281" s="4">
        <f t="shared" si="848"/>
        <v>20002.5</v>
      </c>
      <c r="M281" s="4">
        <f>PARAMETRELER!$D$6</f>
        <v>20002.5</v>
      </c>
      <c r="N281" s="4">
        <f t="shared" si="856"/>
        <v>0</v>
      </c>
      <c r="O281" s="4">
        <f>IF(C281&lt;=PARAMETRELER!$D$6,0,N281*0.00759)</f>
        <v>0</v>
      </c>
      <c r="P281" s="20">
        <f t="shared" si="849"/>
        <v>17002.125</v>
      </c>
      <c r="Q281" s="21">
        <f t="shared" si="850"/>
        <v>4100.5124999999998</v>
      </c>
      <c r="R281" s="21">
        <f t="shared" si="851"/>
        <v>400.05</v>
      </c>
      <c r="S281" s="22">
        <f t="shared" si="852"/>
        <v>24503.0625</v>
      </c>
      <c r="T281" s="44">
        <f t="shared" si="853"/>
        <v>1000.125</v>
      </c>
      <c r="U281" s="45">
        <f t="shared" si="734"/>
        <v>23502.9375</v>
      </c>
      <c r="W281" s="3">
        <v>279</v>
      </c>
      <c r="X281" s="3" t="str">
        <f t="shared" si="854"/>
        <v xml:space="preserve"> AD SOYAD 279</v>
      </c>
      <c r="Y281" s="4">
        <f t="shared" si="855"/>
        <v>20002.5</v>
      </c>
      <c r="Z281" s="4">
        <f>PARAMETRELER!$D$4</f>
        <v>150018.75</v>
      </c>
      <c r="AA281" s="4">
        <f t="shared" si="735"/>
        <v>2800.3500000000004</v>
      </c>
      <c r="AB281" s="4">
        <f t="shared" si="736"/>
        <v>200.02500000000001</v>
      </c>
      <c r="AC281" s="4">
        <f t="shared" si="737"/>
        <v>17002.125</v>
      </c>
      <c r="AD281" s="4" cm="1">
        <f t="array" ref="AD281">SUMPRODUCT(--(SUM(G281,AC281)&gt;PARAMETRELER!$D$21:$D$24), (SUM(G281,AC281)-PARAMETRELER!$D$21:$D$24), {0.15;0.05;0.07;0.08})-SUM($H$2,H281)</f>
        <v>2550.3187499999999</v>
      </c>
      <c r="AE281" s="4">
        <f>PARAMETRELER!$D$9</f>
        <v>2550.3187499999999</v>
      </c>
      <c r="AF281" s="4">
        <f t="shared" si="738"/>
        <v>34004.25</v>
      </c>
      <c r="AG281" s="4">
        <f t="shared" si="739"/>
        <v>17002.125</v>
      </c>
      <c r="AH281" s="4">
        <f t="shared" si="740"/>
        <v>20002.5</v>
      </c>
      <c r="AI281" s="4">
        <f>PARAMETRELER!$D$6</f>
        <v>20002.5</v>
      </c>
      <c r="AJ281" s="4">
        <f t="shared" si="857"/>
        <v>0</v>
      </c>
      <c r="AK281" s="4">
        <f>IF(Y281&lt;=PARAMETRELER!$D$6,0,AJ281*0.00759)</f>
        <v>0</v>
      </c>
      <c r="AL281" s="20">
        <f t="shared" si="741"/>
        <v>17002.125</v>
      </c>
      <c r="AM281" s="21">
        <f t="shared" si="742"/>
        <v>4100.5124999999998</v>
      </c>
      <c r="AN281" s="21">
        <f t="shared" si="743"/>
        <v>400.05</v>
      </c>
      <c r="AO281" s="22">
        <f t="shared" si="744"/>
        <v>24503.0625</v>
      </c>
      <c r="AP281" s="44">
        <f t="shared" si="745"/>
        <v>1000.125</v>
      </c>
      <c r="AQ281" s="45">
        <f t="shared" si="746"/>
        <v>23502.9375</v>
      </c>
      <c r="AS281" s="3">
        <v>279</v>
      </c>
      <c r="AT281" s="3" t="str">
        <f t="shared" si="747"/>
        <v xml:space="preserve"> AD SOYAD 279</v>
      </c>
      <c r="AU281" s="4">
        <f t="shared" si="748"/>
        <v>20002.5</v>
      </c>
      <c r="AV281" s="4">
        <f>PARAMETRELER!$D$4</f>
        <v>150018.75</v>
      </c>
      <c r="AW281" s="4">
        <f t="shared" si="749"/>
        <v>2800.3500000000004</v>
      </c>
      <c r="AX281" s="4">
        <f t="shared" si="750"/>
        <v>200.02500000000001</v>
      </c>
      <c r="AY281" s="4">
        <f t="shared" si="751"/>
        <v>17002.125</v>
      </c>
      <c r="AZ281" s="4" cm="1">
        <f t="array" ref="AZ281">SUMPRODUCT(--(SUM(G281,AC281,AY281)&gt;PARAMETRELER!$D$21:$D$24), (SUM(G281,AC281,AY281)-PARAMETRELER!$D$21:$D$24), {0.15;0.05;0.07;0.08})-SUM($H$2,H281,AD281)</f>
        <v>2550.3187499999995</v>
      </c>
      <c r="BA281" s="4">
        <f>PARAMETRELER!$D$10</f>
        <v>2550.3187499999995</v>
      </c>
      <c r="BB281" s="4">
        <f t="shared" si="752"/>
        <v>51006.375</v>
      </c>
      <c r="BC281" s="4">
        <f t="shared" si="753"/>
        <v>34004.25</v>
      </c>
      <c r="BD281" s="4">
        <f t="shared" si="754"/>
        <v>20002.5</v>
      </c>
      <c r="BE281" s="4">
        <f>PARAMETRELER!$D$6</f>
        <v>20002.5</v>
      </c>
      <c r="BF281" s="4">
        <f t="shared" si="858"/>
        <v>0</v>
      </c>
      <c r="BG281" s="4">
        <f>IF(AU281&lt;=PARAMETRELER!$D$6,0,BF281*0.00759)</f>
        <v>0</v>
      </c>
      <c r="BH281" s="20">
        <f t="shared" si="755"/>
        <v>17002.125</v>
      </c>
      <c r="BI281" s="21">
        <f t="shared" si="756"/>
        <v>4100.5124999999998</v>
      </c>
      <c r="BJ281" s="21">
        <f t="shared" si="757"/>
        <v>400.05</v>
      </c>
      <c r="BK281" s="22">
        <f t="shared" si="758"/>
        <v>24503.0625</v>
      </c>
      <c r="BL281" s="44">
        <f t="shared" si="759"/>
        <v>1000.125</v>
      </c>
      <c r="BM281" s="45">
        <f t="shared" si="760"/>
        <v>23502.9375</v>
      </c>
      <c r="BO281" s="3">
        <v>279</v>
      </c>
      <c r="BP281" s="3" t="str">
        <f t="shared" si="761"/>
        <v xml:space="preserve"> AD SOYAD 279</v>
      </c>
      <c r="BQ281" s="4">
        <f t="shared" si="762"/>
        <v>20002.5</v>
      </c>
      <c r="BR281" s="4">
        <f>PARAMETRELER!$D$4</f>
        <v>150018.75</v>
      </c>
      <c r="BS281" s="4">
        <f t="shared" si="763"/>
        <v>2800.3500000000004</v>
      </c>
      <c r="BT281" s="4">
        <f t="shared" si="764"/>
        <v>200.02500000000001</v>
      </c>
      <c r="BU281" s="4">
        <f t="shared" si="765"/>
        <v>17002.125</v>
      </c>
      <c r="BV281" s="4" cm="1">
        <f t="array" ref="BV281">SUMPRODUCT(--(SUM(G281,AC281,AY281,BU281)&gt;PARAMETRELER!$D$21:$D$24), (SUM(G281,AC281,AY281,BU281)-PARAMETRELER!$D$21:$D$24), {0.15;0.05;0.07;0.08})-SUM($H$2,H281,AD281,AZ281)</f>
        <v>2550.3187500000004</v>
      </c>
      <c r="BW281" s="4">
        <f>PARAMETRELER!$D$11</f>
        <v>2550.3187500000004</v>
      </c>
      <c r="BX281" s="4">
        <f t="shared" si="766"/>
        <v>68008.5</v>
      </c>
      <c r="BY281" s="4">
        <f t="shared" si="767"/>
        <v>51006.375</v>
      </c>
      <c r="BZ281" s="4">
        <f t="shared" si="768"/>
        <v>20002.5</v>
      </c>
      <c r="CA281" s="4">
        <f>PARAMETRELER!$D$6</f>
        <v>20002.5</v>
      </c>
      <c r="CB281" s="4">
        <f t="shared" si="859"/>
        <v>0</v>
      </c>
      <c r="CC281" s="4">
        <f>IF(BQ281&lt;=PARAMETRELER!$D$6,0,CB281*0.00759)</f>
        <v>0</v>
      </c>
      <c r="CD281" s="20">
        <f t="shared" si="769"/>
        <v>17002.125</v>
      </c>
      <c r="CE281" s="21">
        <f t="shared" si="770"/>
        <v>4100.5124999999998</v>
      </c>
      <c r="CF281" s="21">
        <f t="shared" si="771"/>
        <v>400.05</v>
      </c>
      <c r="CG281" s="22">
        <f t="shared" si="772"/>
        <v>24503.0625</v>
      </c>
      <c r="CH281" s="44">
        <f t="shared" si="773"/>
        <v>1000.125</v>
      </c>
      <c r="CI281" s="45">
        <f t="shared" si="774"/>
        <v>23502.9375</v>
      </c>
      <c r="CK281" s="3">
        <v>279</v>
      </c>
      <c r="CL281" s="3" t="str">
        <f t="shared" si="775"/>
        <v xml:space="preserve"> AD SOYAD 279</v>
      </c>
      <c r="CM281" s="4">
        <f t="shared" si="776"/>
        <v>20002.5</v>
      </c>
      <c r="CN281" s="4">
        <f>PARAMETRELER!$D$4</f>
        <v>150018.75</v>
      </c>
      <c r="CO281" s="4">
        <f t="shared" si="777"/>
        <v>2800.3500000000004</v>
      </c>
      <c r="CP281" s="4">
        <f t="shared" si="778"/>
        <v>200.02500000000001</v>
      </c>
      <c r="CQ281" s="4">
        <f t="shared" si="779"/>
        <v>17002.125</v>
      </c>
      <c r="CR281" s="4" cm="1">
        <f t="array" ref="CR281">SUMPRODUCT(--(SUM(G281,AC281,AY281,BU281,CQ281)&gt;PARAMETRELER!$D$21:$D$24), (SUM(G281,AC281,AY281,BU281,CQ281)-PARAMETRELER!$D$21:$D$24), {0.15;0.05;0.07;0.08})-SUM($H$2,H281,AD281,AZ281,BV281)</f>
        <v>2550.3187500000004</v>
      </c>
      <c r="CS281" s="4">
        <f>PARAMETRELER!$D$12</f>
        <v>2550.3187500000004</v>
      </c>
      <c r="CT281" s="4">
        <f t="shared" si="780"/>
        <v>85010.625</v>
      </c>
      <c r="CU281" s="4">
        <f t="shared" si="781"/>
        <v>68008.5</v>
      </c>
      <c r="CV281" s="4">
        <f t="shared" si="782"/>
        <v>20002.5</v>
      </c>
      <c r="CW281" s="4">
        <f>PARAMETRELER!$D$6</f>
        <v>20002.5</v>
      </c>
      <c r="CX281" s="4">
        <f t="shared" si="860"/>
        <v>0</v>
      </c>
      <c r="CY281" s="4">
        <f>IF(CM281&lt;=PARAMETRELER!$D$6,0,CX281*0.00759)</f>
        <v>0</v>
      </c>
      <c r="CZ281" s="20">
        <f t="shared" si="783"/>
        <v>17002.125</v>
      </c>
      <c r="DA281" s="21">
        <f t="shared" si="784"/>
        <v>4100.5124999999998</v>
      </c>
      <c r="DB281" s="21">
        <f t="shared" si="785"/>
        <v>400.05</v>
      </c>
      <c r="DC281" s="22">
        <f t="shared" si="786"/>
        <v>24503.0625</v>
      </c>
      <c r="DD281" s="44">
        <f t="shared" si="787"/>
        <v>1000.125</v>
      </c>
      <c r="DE281" s="45">
        <f t="shared" si="788"/>
        <v>23502.9375</v>
      </c>
      <c r="DG281" s="3">
        <v>279</v>
      </c>
      <c r="DH281" s="3" t="str">
        <f t="shared" si="789"/>
        <v xml:space="preserve"> AD SOYAD 279</v>
      </c>
      <c r="DI281" s="4">
        <f t="shared" si="790"/>
        <v>20002.5</v>
      </c>
      <c r="DJ281" s="4">
        <f>PARAMETRELER!$D$4</f>
        <v>150018.75</v>
      </c>
      <c r="DK281" s="4">
        <f t="shared" si="791"/>
        <v>2800.3500000000004</v>
      </c>
      <c r="DL281" s="4">
        <f t="shared" si="792"/>
        <v>200.02500000000001</v>
      </c>
      <c r="DM281" s="4">
        <f t="shared" si="793"/>
        <v>17002.125</v>
      </c>
      <c r="DN281" s="4" cm="1">
        <f t="array" ref="DN281">SUMPRODUCT(--(SUM(G281,AC281,AY281,BU281,CQ281,DM281)&gt;PARAMETRELER!$D$21:$D$24), (SUM(G281,AC281,AY281,BU281,CQ281,DM281)-PARAMETRELER!$D$21:$D$24), {0.15;0.05;0.07;0.08})-SUM($H$2,H281,AD281,AZ281,BV281,CR281)</f>
        <v>2550.3187499999985</v>
      </c>
      <c r="DO281" s="4">
        <f>PARAMETRELER!$D$13</f>
        <v>2550.3187499999985</v>
      </c>
      <c r="DP281" s="4">
        <f t="shared" si="794"/>
        <v>102012.75</v>
      </c>
      <c r="DQ281" s="4">
        <f t="shared" si="795"/>
        <v>85010.625</v>
      </c>
      <c r="DR281" s="4">
        <f t="shared" si="796"/>
        <v>20002.5</v>
      </c>
      <c r="DS281" s="4">
        <f>PARAMETRELER!$D$6</f>
        <v>20002.5</v>
      </c>
      <c r="DT281" s="4">
        <f t="shared" si="861"/>
        <v>0</v>
      </c>
      <c r="DU281" s="4">
        <f>IF(DI281&lt;=PARAMETRELER!$D$6,0,DT281*0.00759)</f>
        <v>0</v>
      </c>
      <c r="DV281" s="20">
        <f t="shared" si="797"/>
        <v>17002.125</v>
      </c>
      <c r="DW281" s="21">
        <f t="shared" si="798"/>
        <v>4100.5124999999998</v>
      </c>
      <c r="DX281" s="21">
        <f t="shared" si="799"/>
        <v>400.05</v>
      </c>
      <c r="DY281" s="22">
        <f t="shared" si="800"/>
        <v>24503.0625</v>
      </c>
      <c r="DZ281" s="44">
        <f t="shared" si="801"/>
        <v>1000.125</v>
      </c>
      <c r="EA281" s="45">
        <f t="shared" si="802"/>
        <v>23502.9375</v>
      </c>
      <c r="EC281" s="3">
        <v>279</v>
      </c>
      <c r="ED281" s="3" t="str">
        <f t="shared" si="803"/>
        <v xml:space="preserve"> AD SOYAD 279</v>
      </c>
      <c r="EE281" s="4">
        <f t="shared" si="862"/>
        <v>20002.5</v>
      </c>
      <c r="EF281" s="4">
        <f>PARAMETRELER!$D$4</f>
        <v>150018.75</v>
      </c>
      <c r="EG281" s="4">
        <f t="shared" si="863"/>
        <v>2800.3500000000004</v>
      </c>
      <c r="EH281" s="4">
        <f t="shared" si="864"/>
        <v>200.02500000000001</v>
      </c>
      <c r="EI281" s="4">
        <f t="shared" si="865"/>
        <v>17002.125</v>
      </c>
      <c r="EJ281" s="4" cm="1">
        <f t="array" ref="EJ281">SUMPRODUCT(--(SUM(G281,AC281,AY281,BU281,CQ281,DM281,EI281)&gt;PARAMETRELER!$D$21:$D$24), (SUM(G281,AC281,AY281,BU281,CQ281,DM281,EI281)-PARAMETRELER!$D$21:$D$24), {0.15;0.05;0.07;0.08})-SUM($H$2,H281,AD281,AZ281,BV281,CR281,DN281)</f>
        <v>3001.0625000000036</v>
      </c>
      <c r="EK281" s="4">
        <f>PARAMETRELER!$D$14</f>
        <v>3001.0625000000036</v>
      </c>
      <c r="EL281" s="4">
        <f t="shared" si="866"/>
        <v>119014.875</v>
      </c>
      <c r="EM281" s="4">
        <f t="shared" si="867"/>
        <v>102012.75</v>
      </c>
      <c r="EN281" s="4">
        <f t="shared" si="868"/>
        <v>20002.5</v>
      </c>
      <c r="EO281" s="4">
        <f>PARAMETRELER!$D$6</f>
        <v>20002.5</v>
      </c>
      <c r="EP281" s="4">
        <f t="shared" si="869"/>
        <v>0</v>
      </c>
      <c r="EQ281" s="4">
        <f>IF(EE281&lt;=PARAMETRELER!$D$6,0,EP281*0.00759)</f>
        <v>0</v>
      </c>
      <c r="ER281" s="20">
        <f t="shared" si="804"/>
        <v>17002.125</v>
      </c>
      <c r="ES281" s="21">
        <f t="shared" si="805"/>
        <v>4100.5124999999998</v>
      </c>
      <c r="ET281" s="21">
        <f t="shared" si="806"/>
        <v>400.05</v>
      </c>
      <c r="EU281" s="22">
        <f t="shared" si="807"/>
        <v>24503.0625</v>
      </c>
      <c r="EV281" s="44">
        <f t="shared" si="808"/>
        <v>1000.125</v>
      </c>
      <c r="EW281" s="45">
        <f t="shared" si="809"/>
        <v>23502.9375</v>
      </c>
      <c r="EY281" s="3">
        <v>279</v>
      </c>
      <c r="EZ281" s="3" t="str">
        <f t="shared" si="810"/>
        <v xml:space="preserve"> AD SOYAD 279</v>
      </c>
      <c r="FA281" s="4">
        <f t="shared" si="870"/>
        <v>20002.5</v>
      </c>
      <c r="FB281" s="4">
        <f>PARAMETRELER!$D$4</f>
        <v>150018.75</v>
      </c>
      <c r="FC281" s="4">
        <f t="shared" si="871"/>
        <v>2800.3500000000004</v>
      </c>
      <c r="FD281" s="4">
        <f t="shared" si="872"/>
        <v>200.02500000000001</v>
      </c>
      <c r="FE281" s="4">
        <f t="shared" si="873"/>
        <v>17002.125</v>
      </c>
      <c r="FF281" s="4" cm="1">
        <f t="array" ref="FF281">SUMPRODUCT(--(SUM(G281,AC281,AY281,BU281,CQ281,DM281,EI281,FE281)&gt;PARAMETRELER!$D$21:$D$24), (SUM(G281,AC281,AY281,BU281,CQ281,DM281,EI281,FE281)-PARAMETRELER!$D$21:$D$24), {0.15;0.05;0.07;0.08})-SUM($H$2,H281,AD281,AZ281,BV281,CR281,DN281,EJ281)</f>
        <v>3400.4249999999956</v>
      </c>
      <c r="FG281" s="4">
        <f>PARAMETRELER!$D$15</f>
        <v>3400.4249999999956</v>
      </c>
      <c r="FH281" s="4">
        <f t="shared" si="874"/>
        <v>136017</v>
      </c>
      <c r="FI281" s="4">
        <f t="shared" si="875"/>
        <v>119014.875</v>
      </c>
      <c r="FJ281" s="4">
        <f t="shared" si="876"/>
        <v>20002.5</v>
      </c>
      <c r="FK281" s="4">
        <f>PARAMETRELER!$D$6</f>
        <v>20002.5</v>
      </c>
      <c r="FL281" s="4">
        <f t="shared" si="877"/>
        <v>0</v>
      </c>
      <c r="FM281" s="4">
        <f>IF(FA281&lt;=PARAMETRELER!$D$6,0,FL281*0.00759)</f>
        <v>0</v>
      </c>
      <c r="FN281" s="20">
        <f t="shared" si="811"/>
        <v>17002.125</v>
      </c>
      <c r="FO281" s="21">
        <f t="shared" si="812"/>
        <v>4100.5124999999998</v>
      </c>
      <c r="FP281" s="21">
        <f t="shared" si="813"/>
        <v>400.05</v>
      </c>
      <c r="FQ281" s="22">
        <f t="shared" si="814"/>
        <v>24503.0625</v>
      </c>
      <c r="FR281" s="44">
        <f t="shared" si="815"/>
        <v>1000.125</v>
      </c>
      <c r="FS281" s="45">
        <f t="shared" si="816"/>
        <v>23502.9375</v>
      </c>
      <c r="FU281" s="3">
        <v>279</v>
      </c>
      <c r="FV281" s="3" t="str">
        <f t="shared" si="817"/>
        <v xml:space="preserve"> AD SOYAD 279</v>
      </c>
      <c r="FW281" s="4">
        <f t="shared" si="878"/>
        <v>20002.5</v>
      </c>
      <c r="FX281" s="4">
        <f>PARAMETRELER!$D$4</f>
        <v>150018.75</v>
      </c>
      <c r="FY281" s="4">
        <f t="shared" si="879"/>
        <v>2800.3500000000004</v>
      </c>
      <c r="FZ281" s="4">
        <f t="shared" si="880"/>
        <v>200.02500000000001</v>
      </c>
      <c r="GA281" s="4">
        <f t="shared" si="881"/>
        <v>17002.125</v>
      </c>
      <c r="GB281" s="4" cm="1">
        <f t="array" ref="GB281">SUMPRODUCT(--(SUM(G281,AC281,AY281,BU281,CQ281,DM281,EI281,FE281,GA281)&gt;PARAMETRELER!$D$21:$D$24), (SUM(G281,AC281,AY281,BU281,CQ281,DM281,EI281,FE281,GA281)-PARAMETRELER!$D$21:$D$24), {0.15;0.05;0.07;0.08})-SUM($H$2,H281,AD281,AZ281,BV281,CR281,DN281,EJ281,FF281)</f>
        <v>3400.4249999999993</v>
      </c>
      <c r="GC281" s="4">
        <f>PARAMETRELER!$D$16</f>
        <v>3400.4249999999993</v>
      </c>
      <c r="GD281" s="4">
        <f t="shared" si="882"/>
        <v>153019.125</v>
      </c>
      <c r="GE281" s="4">
        <f t="shared" si="883"/>
        <v>136017</v>
      </c>
      <c r="GF281" s="4">
        <f t="shared" si="884"/>
        <v>20002.5</v>
      </c>
      <c r="GG281" s="4">
        <f>PARAMETRELER!$D$6</f>
        <v>20002.5</v>
      </c>
      <c r="GH281" s="4">
        <f t="shared" si="885"/>
        <v>0</v>
      </c>
      <c r="GI281" s="4">
        <f>IF(FW281&lt;=PARAMETRELER!$D$6,0,GH281*0.00759)</f>
        <v>0</v>
      </c>
      <c r="GJ281" s="20">
        <f t="shared" si="818"/>
        <v>17002.125</v>
      </c>
      <c r="GK281" s="21">
        <f t="shared" si="819"/>
        <v>4100.5124999999998</v>
      </c>
      <c r="GL281" s="21">
        <f t="shared" si="820"/>
        <v>400.05</v>
      </c>
      <c r="GM281" s="22">
        <f t="shared" si="821"/>
        <v>24503.0625</v>
      </c>
      <c r="GN281" s="44">
        <f t="shared" si="822"/>
        <v>1000.125</v>
      </c>
      <c r="GO281" s="45">
        <f t="shared" si="823"/>
        <v>23502.9375</v>
      </c>
      <c r="GQ281" s="3">
        <v>279</v>
      </c>
      <c r="GR281" s="3" t="str">
        <f t="shared" si="824"/>
        <v xml:space="preserve"> AD SOYAD 279</v>
      </c>
      <c r="GS281" s="4">
        <f t="shared" si="886"/>
        <v>20002.5</v>
      </c>
      <c r="GT281" s="4">
        <f>PARAMETRELER!$D$4</f>
        <v>150018.75</v>
      </c>
      <c r="GU281" s="4">
        <f t="shared" si="887"/>
        <v>2800.3500000000004</v>
      </c>
      <c r="GV281" s="4">
        <f t="shared" si="888"/>
        <v>200.02500000000001</v>
      </c>
      <c r="GW281" s="4">
        <f t="shared" si="889"/>
        <v>17002.125</v>
      </c>
      <c r="GX281" s="4" cm="1">
        <f t="array" ref="GX281">SUMPRODUCT(--(SUM(G281,AC281,AY281,BU281,CQ281,DM281,EI281,FE281,GA281,GW281)&gt;PARAMETRELER!$D$21:$D$24), (SUM(G281,AC281,AY281,BU281,CQ281,DM281,EI281,FE281,GA281,GW281)-PARAMETRELER!$D$21:$D$24), {0.15;0.05;0.07;0.08})-SUM($H$2,H281,AD281,AZ281,BV281,CR281,DN281,EJ281,FF281,GB281)</f>
        <v>3400.4250000000029</v>
      </c>
      <c r="GY281" s="4">
        <f>PARAMETRELER!$D$17</f>
        <v>3400.4250000000029</v>
      </c>
      <c r="GZ281" s="4">
        <f t="shared" si="890"/>
        <v>170021.25</v>
      </c>
      <c r="HA281" s="4">
        <f t="shared" si="891"/>
        <v>153019.125</v>
      </c>
      <c r="HB281" s="4">
        <f t="shared" si="892"/>
        <v>20002.5</v>
      </c>
      <c r="HC281" s="4">
        <f>PARAMETRELER!$D$6</f>
        <v>20002.5</v>
      </c>
      <c r="HD281" s="4">
        <f t="shared" si="893"/>
        <v>0</v>
      </c>
      <c r="HE281" s="4">
        <f>IF(GS281&lt;=PARAMETRELER!$D$6,0,HD281*0.00759)</f>
        <v>0</v>
      </c>
      <c r="HF281" s="20">
        <f t="shared" si="825"/>
        <v>17002.125</v>
      </c>
      <c r="HG281" s="21">
        <f t="shared" si="826"/>
        <v>4100.5124999999998</v>
      </c>
      <c r="HH281" s="21">
        <f t="shared" si="827"/>
        <v>400.05</v>
      </c>
      <c r="HI281" s="22">
        <f t="shared" si="828"/>
        <v>24503.0625</v>
      </c>
      <c r="HJ281" s="44">
        <f t="shared" si="829"/>
        <v>1000.125</v>
      </c>
      <c r="HK281" s="45">
        <f t="shared" si="830"/>
        <v>23502.9375</v>
      </c>
      <c r="HM281" s="3">
        <v>279</v>
      </c>
      <c r="HN281" s="3" t="str">
        <f t="shared" si="831"/>
        <v xml:space="preserve"> AD SOYAD 279</v>
      </c>
      <c r="HO281" s="4">
        <f t="shared" si="894"/>
        <v>20002.5</v>
      </c>
      <c r="HP281" s="4">
        <f>PARAMETRELER!$D$4</f>
        <v>150018.75</v>
      </c>
      <c r="HQ281" s="4">
        <f t="shared" si="895"/>
        <v>2800.3500000000004</v>
      </c>
      <c r="HR281" s="4">
        <f t="shared" si="896"/>
        <v>200.02500000000001</v>
      </c>
      <c r="HS281" s="4">
        <f t="shared" si="897"/>
        <v>17002.125</v>
      </c>
      <c r="HT281" s="4" cm="1">
        <f t="array" ref="HT281">SUMPRODUCT(--(SUM(G281,AC281,AY281,BU281,CQ281,DM281,EI281,FE281,GA281,GW281,HS281)&gt;PARAMETRELER!$D$21:$D$24), (SUM(G281,AC281,AY281,BU281,CQ281,DM281,EI281,FE281,GA281,GW281,HS281)-PARAMETRELER!$D$21:$D$24), {0.15;0.05;0.07;0.08})-SUM($H$2,H281,AD281,AZ281,BV281,CR281,DN281,EJ281,FF281,GB281,GX281)</f>
        <v>3400.4249999999993</v>
      </c>
      <c r="HU281" s="4">
        <f>PARAMETRELER!$D$18</f>
        <v>3400.4249999999993</v>
      </c>
      <c r="HV281" s="4">
        <f t="shared" si="898"/>
        <v>187023.375</v>
      </c>
      <c r="HW281" s="4">
        <f t="shared" si="899"/>
        <v>170021.25</v>
      </c>
      <c r="HX281" s="4">
        <f t="shared" si="900"/>
        <v>20002.5</v>
      </c>
      <c r="HY281" s="4">
        <f>PARAMETRELER!$D$6</f>
        <v>20002.5</v>
      </c>
      <c r="HZ281" s="4">
        <f t="shared" si="901"/>
        <v>0</v>
      </c>
      <c r="IA281" s="4">
        <f>IF(HO281&lt;=PARAMETRELER!$D$6,0,HZ281*0.00759)</f>
        <v>0</v>
      </c>
      <c r="IB281" s="20">
        <f t="shared" si="832"/>
        <v>17002.125</v>
      </c>
      <c r="IC281" s="21">
        <f t="shared" si="833"/>
        <v>4100.5124999999998</v>
      </c>
      <c r="ID281" s="21">
        <f t="shared" si="834"/>
        <v>400.05</v>
      </c>
      <c r="IE281" s="22">
        <f t="shared" si="835"/>
        <v>24503.0625</v>
      </c>
      <c r="IF281" s="44">
        <f t="shared" si="836"/>
        <v>1000.125</v>
      </c>
      <c r="IG281" s="45">
        <f t="shared" si="837"/>
        <v>23502.9375</v>
      </c>
      <c r="II281" s="3">
        <v>279</v>
      </c>
      <c r="IJ281" s="3" t="str">
        <f t="shared" si="838"/>
        <v xml:space="preserve"> AD SOYAD 279</v>
      </c>
      <c r="IK281" s="4">
        <f t="shared" si="902"/>
        <v>20002.5</v>
      </c>
      <c r="IL281" s="4">
        <f>PARAMETRELER!$D$4</f>
        <v>150018.75</v>
      </c>
      <c r="IM281" s="4">
        <f t="shared" si="903"/>
        <v>2800.3500000000004</v>
      </c>
      <c r="IN281" s="4">
        <f t="shared" si="904"/>
        <v>200.02500000000001</v>
      </c>
      <c r="IO281" s="4">
        <f t="shared" si="905"/>
        <v>17002.125</v>
      </c>
      <c r="IP281" s="4" cm="1">
        <f t="array" ref="IP281">SUMPRODUCT(--(SUM(G281,AC281,AY281,BU281,CQ281,DM281,EI281,FE281,GA281,GW281,HS281,IO281)&gt;PARAMETRELER!$D$21:$D$24), (SUM(G281,AC281,AY281,BU281,CQ281,DM281,EI281,FE281,GA281,GW281,HS281,IO281)-PARAMETRELER!$D$21:$D$24), {0.15;0.05;0.07;0.08})-SUM($H$2,H281,AD281,AZ281,BV281,CR281,DN281,EJ281,FF281,GB281,GX281,HT281)</f>
        <v>3400.4249999999993</v>
      </c>
      <c r="IQ281" s="4">
        <f>PARAMETRELER!$D$19</f>
        <v>3400.4249999999993</v>
      </c>
      <c r="IR281" s="4">
        <f t="shared" si="906"/>
        <v>204025.5</v>
      </c>
      <c r="IS281" s="4">
        <f t="shared" si="907"/>
        <v>187023.375</v>
      </c>
      <c r="IT281" s="4">
        <f t="shared" si="908"/>
        <v>20002.5</v>
      </c>
      <c r="IU281" s="4">
        <f>PARAMETRELER!$D$6</f>
        <v>20002.5</v>
      </c>
      <c r="IV281" s="4">
        <f t="shared" si="909"/>
        <v>0</v>
      </c>
      <c r="IW281" s="4">
        <f>IF(IK281&lt;=PARAMETRELER!$D$6,0,IV281*0.00759)</f>
        <v>0</v>
      </c>
      <c r="IX281" s="20">
        <f t="shared" si="839"/>
        <v>17002.125</v>
      </c>
      <c r="IY281" s="21">
        <f t="shared" si="840"/>
        <v>4100.5124999999998</v>
      </c>
      <c r="IZ281" s="21">
        <f t="shared" si="841"/>
        <v>400.05</v>
      </c>
      <c r="JA281" s="22">
        <f t="shared" si="842"/>
        <v>24503.0625</v>
      </c>
      <c r="JB281" s="44">
        <f t="shared" si="843"/>
        <v>1000.125</v>
      </c>
      <c r="JC281" s="45">
        <f t="shared" si="844"/>
        <v>23502.9375</v>
      </c>
    </row>
    <row r="282" spans="1:263" ht="15.6" x14ac:dyDescent="0.3">
      <c r="A282" s="2">
        <v>280</v>
      </c>
      <c r="B282" s="2" t="str">
        <f>'YILLIK MALİYET RAPORU'!B282</f>
        <v xml:space="preserve"> AD SOYAD 280</v>
      </c>
      <c r="C282" s="7">
        <f>'YILLIK MALİYET RAPORU'!C282</f>
        <v>20002.5</v>
      </c>
      <c r="D282" s="11">
        <f>PARAMETRELER!$D$4</f>
        <v>150018.75</v>
      </c>
      <c r="E282" s="7">
        <f t="shared" si="845"/>
        <v>2800.3500000000004</v>
      </c>
      <c r="F282" s="7">
        <f t="shared" si="846"/>
        <v>200.02500000000001</v>
      </c>
      <c r="G282" s="7">
        <f t="shared" si="847"/>
        <v>17002.125</v>
      </c>
      <c r="H282" s="7" cm="1">
        <f t="array" ref="H282">SUMPRODUCT(--(SUM(G282:G282)&gt;PARAMETRELER!$D$21:$D$24), (SUM(G282:G282)-PARAMETRELER!$D$21:$D$24), {0.15;0.05;0.07;0.08})-SUM($H$2:$H$2)</f>
        <v>2550.3187499999999</v>
      </c>
      <c r="I282" s="7">
        <f>PARAMETRELER!$D$8</f>
        <v>2550.3187499999999</v>
      </c>
      <c r="J282" s="7">
        <f t="shared" si="733"/>
        <v>17002.125</v>
      </c>
      <c r="K282" s="7">
        <v>0</v>
      </c>
      <c r="L282" s="7">
        <f t="shared" si="848"/>
        <v>20002.5</v>
      </c>
      <c r="M282" s="5">
        <f>PARAMETRELER!$D$6</f>
        <v>20002.5</v>
      </c>
      <c r="N282" s="7">
        <f t="shared" si="856"/>
        <v>0</v>
      </c>
      <c r="O282" s="7">
        <f>IF(C282&lt;=PARAMETRELER!$D$6,0,N282*0.00759)</f>
        <v>0</v>
      </c>
      <c r="P282" s="20">
        <f t="shared" si="849"/>
        <v>17002.125</v>
      </c>
      <c r="Q282" s="21">
        <f t="shared" si="850"/>
        <v>4100.5124999999998</v>
      </c>
      <c r="R282" s="21">
        <f t="shared" si="851"/>
        <v>400.05</v>
      </c>
      <c r="S282" s="20">
        <f t="shared" si="852"/>
        <v>24503.0625</v>
      </c>
      <c r="T282" s="44">
        <f t="shared" si="853"/>
        <v>1000.125</v>
      </c>
      <c r="U282" s="45">
        <f t="shared" si="734"/>
        <v>23502.9375</v>
      </c>
      <c r="W282" s="2">
        <v>280</v>
      </c>
      <c r="X282" s="2" t="str">
        <f t="shared" si="854"/>
        <v xml:space="preserve"> AD SOYAD 280</v>
      </c>
      <c r="Y282" s="7">
        <f t="shared" si="855"/>
        <v>20002.5</v>
      </c>
      <c r="Z282" s="11">
        <f>PARAMETRELER!$D$4</f>
        <v>150018.75</v>
      </c>
      <c r="AA282" s="7">
        <f t="shared" si="735"/>
        <v>2800.3500000000004</v>
      </c>
      <c r="AB282" s="7">
        <f t="shared" si="736"/>
        <v>200.02500000000001</v>
      </c>
      <c r="AC282" s="7">
        <f t="shared" si="737"/>
        <v>17002.125</v>
      </c>
      <c r="AD282" s="7" cm="1">
        <f t="array" ref="AD282">SUMPRODUCT(--(SUM(G282,AC282)&gt;PARAMETRELER!$D$21:$D$24), (SUM(G282,AC282)-PARAMETRELER!$D$21:$D$24), {0.15;0.05;0.07;0.08})-SUM($H$2,H282)</f>
        <v>2550.3187499999999</v>
      </c>
      <c r="AE282" s="7">
        <f>PARAMETRELER!$D$9</f>
        <v>2550.3187499999999</v>
      </c>
      <c r="AF282" s="7">
        <f t="shared" si="738"/>
        <v>34004.25</v>
      </c>
      <c r="AG282" s="7">
        <f t="shared" si="739"/>
        <v>17002.125</v>
      </c>
      <c r="AH282" s="7">
        <f t="shared" si="740"/>
        <v>20002.5</v>
      </c>
      <c r="AI282" s="5">
        <f>PARAMETRELER!$D$6</f>
        <v>20002.5</v>
      </c>
      <c r="AJ282" s="7">
        <f t="shared" si="857"/>
        <v>0</v>
      </c>
      <c r="AK282" s="7">
        <f>IF(Y282&lt;=PARAMETRELER!$D$6,0,AJ282*0.00759)</f>
        <v>0</v>
      </c>
      <c r="AL282" s="20">
        <f t="shared" si="741"/>
        <v>17002.125</v>
      </c>
      <c r="AM282" s="21">
        <f t="shared" si="742"/>
        <v>4100.5124999999998</v>
      </c>
      <c r="AN282" s="21">
        <f t="shared" si="743"/>
        <v>400.05</v>
      </c>
      <c r="AO282" s="20">
        <f t="shared" si="744"/>
        <v>24503.0625</v>
      </c>
      <c r="AP282" s="44">
        <f t="shared" si="745"/>
        <v>1000.125</v>
      </c>
      <c r="AQ282" s="45">
        <f t="shared" si="746"/>
        <v>23502.9375</v>
      </c>
      <c r="AS282" s="2">
        <v>280</v>
      </c>
      <c r="AT282" s="2" t="str">
        <f t="shared" si="747"/>
        <v xml:space="preserve"> AD SOYAD 280</v>
      </c>
      <c r="AU282" s="7">
        <f t="shared" si="748"/>
        <v>20002.5</v>
      </c>
      <c r="AV282" s="11">
        <f>PARAMETRELER!$D$4</f>
        <v>150018.75</v>
      </c>
      <c r="AW282" s="7">
        <f t="shared" si="749"/>
        <v>2800.3500000000004</v>
      </c>
      <c r="AX282" s="7">
        <f t="shared" si="750"/>
        <v>200.02500000000001</v>
      </c>
      <c r="AY282" s="7">
        <f t="shared" si="751"/>
        <v>17002.125</v>
      </c>
      <c r="AZ282" s="7" cm="1">
        <f t="array" ref="AZ282">SUMPRODUCT(--(SUM(G282,AC282,AY282)&gt;PARAMETRELER!$D$21:$D$24), (SUM(G282,AC282,AY282)-PARAMETRELER!$D$21:$D$24), {0.15;0.05;0.07;0.08})-SUM($H$2,H282,AD282)</f>
        <v>2550.3187499999995</v>
      </c>
      <c r="BA282" s="7">
        <f>PARAMETRELER!$D$10</f>
        <v>2550.3187499999995</v>
      </c>
      <c r="BB282" s="7">
        <f t="shared" si="752"/>
        <v>51006.375</v>
      </c>
      <c r="BC282" s="7">
        <f t="shared" si="753"/>
        <v>34004.25</v>
      </c>
      <c r="BD282" s="7">
        <f t="shared" si="754"/>
        <v>20002.5</v>
      </c>
      <c r="BE282" s="5">
        <f>PARAMETRELER!$D$6</f>
        <v>20002.5</v>
      </c>
      <c r="BF282" s="7">
        <f t="shared" si="858"/>
        <v>0</v>
      </c>
      <c r="BG282" s="7">
        <f>IF(AU282&lt;=PARAMETRELER!$D$6,0,BF282*0.00759)</f>
        <v>0</v>
      </c>
      <c r="BH282" s="20">
        <f t="shared" si="755"/>
        <v>17002.125</v>
      </c>
      <c r="BI282" s="21">
        <f t="shared" si="756"/>
        <v>4100.5124999999998</v>
      </c>
      <c r="BJ282" s="21">
        <f t="shared" si="757"/>
        <v>400.05</v>
      </c>
      <c r="BK282" s="20">
        <f t="shared" si="758"/>
        <v>24503.0625</v>
      </c>
      <c r="BL282" s="44">
        <f t="shared" si="759"/>
        <v>1000.125</v>
      </c>
      <c r="BM282" s="45">
        <f t="shared" si="760"/>
        <v>23502.9375</v>
      </c>
      <c r="BO282" s="2">
        <v>280</v>
      </c>
      <c r="BP282" s="2" t="str">
        <f t="shared" si="761"/>
        <v xml:space="preserve"> AD SOYAD 280</v>
      </c>
      <c r="BQ282" s="7">
        <f t="shared" si="762"/>
        <v>20002.5</v>
      </c>
      <c r="BR282" s="11">
        <f>PARAMETRELER!$D$4</f>
        <v>150018.75</v>
      </c>
      <c r="BS282" s="7">
        <f t="shared" si="763"/>
        <v>2800.3500000000004</v>
      </c>
      <c r="BT282" s="7">
        <f t="shared" si="764"/>
        <v>200.02500000000001</v>
      </c>
      <c r="BU282" s="7">
        <f t="shared" si="765"/>
        <v>17002.125</v>
      </c>
      <c r="BV282" s="7" cm="1">
        <f t="array" ref="BV282">SUMPRODUCT(--(SUM(G282,AC282,AY282,BU282)&gt;PARAMETRELER!$D$21:$D$24), (SUM(G282,AC282,AY282,BU282)-PARAMETRELER!$D$21:$D$24), {0.15;0.05;0.07;0.08})-SUM($H$2,H282,AD282,AZ282)</f>
        <v>2550.3187500000004</v>
      </c>
      <c r="BW282" s="7">
        <f>PARAMETRELER!$D$11</f>
        <v>2550.3187500000004</v>
      </c>
      <c r="BX282" s="7">
        <f t="shared" si="766"/>
        <v>68008.5</v>
      </c>
      <c r="BY282" s="7">
        <f t="shared" si="767"/>
        <v>51006.375</v>
      </c>
      <c r="BZ282" s="7">
        <f t="shared" si="768"/>
        <v>20002.5</v>
      </c>
      <c r="CA282" s="5">
        <f>PARAMETRELER!$D$6</f>
        <v>20002.5</v>
      </c>
      <c r="CB282" s="7">
        <f t="shared" si="859"/>
        <v>0</v>
      </c>
      <c r="CC282" s="7">
        <f>IF(BQ282&lt;=PARAMETRELER!$D$6,0,CB282*0.00759)</f>
        <v>0</v>
      </c>
      <c r="CD282" s="20">
        <f t="shared" si="769"/>
        <v>17002.125</v>
      </c>
      <c r="CE282" s="21">
        <f t="shared" si="770"/>
        <v>4100.5124999999998</v>
      </c>
      <c r="CF282" s="21">
        <f t="shared" si="771"/>
        <v>400.05</v>
      </c>
      <c r="CG282" s="20">
        <f t="shared" si="772"/>
        <v>24503.0625</v>
      </c>
      <c r="CH282" s="44">
        <f t="shared" si="773"/>
        <v>1000.125</v>
      </c>
      <c r="CI282" s="45">
        <f t="shared" si="774"/>
        <v>23502.9375</v>
      </c>
      <c r="CK282" s="2">
        <v>280</v>
      </c>
      <c r="CL282" s="2" t="str">
        <f t="shared" si="775"/>
        <v xml:space="preserve"> AD SOYAD 280</v>
      </c>
      <c r="CM282" s="7">
        <f t="shared" si="776"/>
        <v>20002.5</v>
      </c>
      <c r="CN282" s="11">
        <f>PARAMETRELER!$D$4</f>
        <v>150018.75</v>
      </c>
      <c r="CO282" s="7">
        <f t="shared" si="777"/>
        <v>2800.3500000000004</v>
      </c>
      <c r="CP282" s="7">
        <f t="shared" si="778"/>
        <v>200.02500000000001</v>
      </c>
      <c r="CQ282" s="7">
        <f t="shared" si="779"/>
        <v>17002.125</v>
      </c>
      <c r="CR282" s="7" cm="1">
        <f t="array" ref="CR282">SUMPRODUCT(--(SUM(G282,AC282,AY282,BU282,CQ282)&gt;PARAMETRELER!$D$21:$D$24), (SUM(G282,AC282,AY282,BU282,CQ282)-PARAMETRELER!$D$21:$D$24), {0.15;0.05;0.07;0.08})-SUM($H$2,H282,AD282,AZ282,BV282)</f>
        <v>2550.3187500000004</v>
      </c>
      <c r="CS282" s="7">
        <f>PARAMETRELER!$D$12</f>
        <v>2550.3187500000004</v>
      </c>
      <c r="CT282" s="7">
        <f t="shared" si="780"/>
        <v>85010.625</v>
      </c>
      <c r="CU282" s="7">
        <f t="shared" si="781"/>
        <v>68008.5</v>
      </c>
      <c r="CV282" s="7">
        <f t="shared" si="782"/>
        <v>20002.5</v>
      </c>
      <c r="CW282" s="5">
        <f>PARAMETRELER!$D$6</f>
        <v>20002.5</v>
      </c>
      <c r="CX282" s="7">
        <f t="shared" si="860"/>
        <v>0</v>
      </c>
      <c r="CY282" s="7">
        <f>IF(CM282&lt;=PARAMETRELER!$D$6,0,CX282*0.00759)</f>
        <v>0</v>
      </c>
      <c r="CZ282" s="20">
        <f t="shared" si="783"/>
        <v>17002.125</v>
      </c>
      <c r="DA282" s="21">
        <f t="shared" si="784"/>
        <v>4100.5124999999998</v>
      </c>
      <c r="DB282" s="21">
        <f t="shared" si="785"/>
        <v>400.05</v>
      </c>
      <c r="DC282" s="20">
        <f t="shared" si="786"/>
        <v>24503.0625</v>
      </c>
      <c r="DD282" s="44">
        <f t="shared" si="787"/>
        <v>1000.125</v>
      </c>
      <c r="DE282" s="45">
        <f t="shared" si="788"/>
        <v>23502.9375</v>
      </c>
      <c r="DG282" s="2">
        <v>280</v>
      </c>
      <c r="DH282" s="2" t="str">
        <f t="shared" si="789"/>
        <v xml:space="preserve"> AD SOYAD 280</v>
      </c>
      <c r="DI282" s="7">
        <f t="shared" si="790"/>
        <v>20002.5</v>
      </c>
      <c r="DJ282" s="11">
        <f>PARAMETRELER!$D$4</f>
        <v>150018.75</v>
      </c>
      <c r="DK282" s="7">
        <f t="shared" si="791"/>
        <v>2800.3500000000004</v>
      </c>
      <c r="DL282" s="7">
        <f t="shared" si="792"/>
        <v>200.02500000000001</v>
      </c>
      <c r="DM282" s="7">
        <f t="shared" si="793"/>
        <v>17002.125</v>
      </c>
      <c r="DN282" s="7" cm="1">
        <f t="array" ref="DN282">SUMPRODUCT(--(SUM(G282,AC282,AY282,BU282,CQ282,DM282)&gt;PARAMETRELER!$D$21:$D$24), (SUM(G282,AC282,AY282,BU282,CQ282,DM282)-PARAMETRELER!$D$21:$D$24), {0.15;0.05;0.07;0.08})-SUM($H$2,H282,AD282,AZ282,BV282,CR282)</f>
        <v>2550.3187499999985</v>
      </c>
      <c r="DO282" s="7">
        <f>PARAMETRELER!$D$13</f>
        <v>2550.3187499999985</v>
      </c>
      <c r="DP282" s="7">
        <f t="shared" si="794"/>
        <v>102012.75</v>
      </c>
      <c r="DQ282" s="7">
        <f t="shared" si="795"/>
        <v>85010.625</v>
      </c>
      <c r="DR282" s="7">
        <f t="shared" si="796"/>
        <v>20002.5</v>
      </c>
      <c r="DS282" s="5">
        <f>PARAMETRELER!$D$6</f>
        <v>20002.5</v>
      </c>
      <c r="DT282" s="7">
        <f t="shared" si="861"/>
        <v>0</v>
      </c>
      <c r="DU282" s="7">
        <f>IF(DI282&lt;=PARAMETRELER!$D$6,0,DT282*0.00759)</f>
        <v>0</v>
      </c>
      <c r="DV282" s="20">
        <f t="shared" si="797"/>
        <v>17002.125</v>
      </c>
      <c r="DW282" s="21">
        <f t="shared" si="798"/>
        <v>4100.5124999999998</v>
      </c>
      <c r="DX282" s="21">
        <f t="shared" si="799"/>
        <v>400.05</v>
      </c>
      <c r="DY282" s="20">
        <f t="shared" si="800"/>
        <v>24503.0625</v>
      </c>
      <c r="DZ282" s="44">
        <f t="shared" si="801"/>
        <v>1000.125</v>
      </c>
      <c r="EA282" s="45">
        <f t="shared" si="802"/>
        <v>23502.9375</v>
      </c>
      <c r="EC282" s="2">
        <v>280</v>
      </c>
      <c r="ED282" s="2" t="str">
        <f t="shared" si="803"/>
        <v xml:space="preserve"> AD SOYAD 280</v>
      </c>
      <c r="EE282" s="7">
        <f t="shared" si="862"/>
        <v>20002.5</v>
      </c>
      <c r="EF282" s="11">
        <f>PARAMETRELER!$D$4</f>
        <v>150018.75</v>
      </c>
      <c r="EG282" s="7">
        <f t="shared" si="863"/>
        <v>2800.3500000000004</v>
      </c>
      <c r="EH282" s="7">
        <f t="shared" si="864"/>
        <v>200.02500000000001</v>
      </c>
      <c r="EI282" s="7">
        <f t="shared" si="865"/>
        <v>17002.125</v>
      </c>
      <c r="EJ282" s="7" cm="1">
        <f t="array" ref="EJ282">SUMPRODUCT(--(SUM(G282,AC282,AY282,BU282,CQ282,DM282,EI282)&gt;PARAMETRELER!$D$21:$D$24), (SUM(G282,AC282,AY282,BU282,CQ282,DM282,EI282)-PARAMETRELER!$D$21:$D$24), {0.15;0.05;0.07;0.08})-SUM($H$2,H282,AD282,AZ282,BV282,CR282,DN282)</f>
        <v>3001.0625000000036</v>
      </c>
      <c r="EK282" s="7">
        <f>PARAMETRELER!$D$14</f>
        <v>3001.0625000000036</v>
      </c>
      <c r="EL282" s="7">
        <f t="shared" si="866"/>
        <v>119014.875</v>
      </c>
      <c r="EM282" s="7">
        <f t="shared" si="867"/>
        <v>102012.75</v>
      </c>
      <c r="EN282" s="7">
        <f t="shared" si="868"/>
        <v>20002.5</v>
      </c>
      <c r="EO282" s="5">
        <f>PARAMETRELER!$D$6</f>
        <v>20002.5</v>
      </c>
      <c r="EP282" s="7">
        <f t="shared" si="869"/>
        <v>0</v>
      </c>
      <c r="EQ282" s="7">
        <f>IF(EE282&lt;=PARAMETRELER!$D$6,0,EP282*0.00759)</f>
        <v>0</v>
      </c>
      <c r="ER282" s="20">
        <f t="shared" si="804"/>
        <v>17002.125</v>
      </c>
      <c r="ES282" s="21">
        <f t="shared" si="805"/>
        <v>4100.5124999999998</v>
      </c>
      <c r="ET282" s="21">
        <f t="shared" si="806"/>
        <v>400.05</v>
      </c>
      <c r="EU282" s="20">
        <f t="shared" si="807"/>
        <v>24503.0625</v>
      </c>
      <c r="EV282" s="44">
        <f t="shared" si="808"/>
        <v>1000.125</v>
      </c>
      <c r="EW282" s="45">
        <f t="shared" si="809"/>
        <v>23502.9375</v>
      </c>
      <c r="EY282" s="2">
        <v>280</v>
      </c>
      <c r="EZ282" s="2" t="str">
        <f t="shared" si="810"/>
        <v xml:space="preserve"> AD SOYAD 280</v>
      </c>
      <c r="FA282" s="7">
        <f t="shared" si="870"/>
        <v>20002.5</v>
      </c>
      <c r="FB282" s="11">
        <f>PARAMETRELER!$D$4</f>
        <v>150018.75</v>
      </c>
      <c r="FC282" s="7">
        <f t="shared" si="871"/>
        <v>2800.3500000000004</v>
      </c>
      <c r="FD282" s="7">
        <f t="shared" si="872"/>
        <v>200.02500000000001</v>
      </c>
      <c r="FE282" s="7">
        <f t="shared" si="873"/>
        <v>17002.125</v>
      </c>
      <c r="FF282" s="7" cm="1">
        <f t="array" ref="FF282">SUMPRODUCT(--(SUM(G282,AC282,AY282,BU282,CQ282,DM282,EI282,FE282)&gt;PARAMETRELER!$D$21:$D$24), (SUM(G282,AC282,AY282,BU282,CQ282,DM282,EI282,FE282)-PARAMETRELER!$D$21:$D$24), {0.15;0.05;0.07;0.08})-SUM($H$2,H282,AD282,AZ282,BV282,CR282,DN282,EJ282)</f>
        <v>3400.4249999999956</v>
      </c>
      <c r="FG282" s="7">
        <f>PARAMETRELER!$D$15</f>
        <v>3400.4249999999956</v>
      </c>
      <c r="FH282" s="7">
        <f t="shared" si="874"/>
        <v>136017</v>
      </c>
      <c r="FI282" s="7">
        <f t="shared" si="875"/>
        <v>119014.875</v>
      </c>
      <c r="FJ282" s="7">
        <f t="shared" si="876"/>
        <v>20002.5</v>
      </c>
      <c r="FK282" s="5">
        <f>PARAMETRELER!$D$6</f>
        <v>20002.5</v>
      </c>
      <c r="FL282" s="7">
        <f t="shared" si="877"/>
        <v>0</v>
      </c>
      <c r="FM282" s="7">
        <f>IF(FA282&lt;=PARAMETRELER!$D$6,0,FL282*0.00759)</f>
        <v>0</v>
      </c>
      <c r="FN282" s="20">
        <f t="shared" si="811"/>
        <v>17002.125</v>
      </c>
      <c r="FO282" s="21">
        <f t="shared" si="812"/>
        <v>4100.5124999999998</v>
      </c>
      <c r="FP282" s="21">
        <f t="shared" si="813"/>
        <v>400.05</v>
      </c>
      <c r="FQ282" s="20">
        <f t="shared" si="814"/>
        <v>24503.0625</v>
      </c>
      <c r="FR282" s="44">
        <f t="shared" si="815"/>
        <v>1000.125</v>
      </c>
      <c r="FS282" s="45">
        <f t="shared" si="816"/>
        <v>23502.9375</v>
      </c>
      <c r="FU282" s="2">
        <v>280</v>
      </c>
      <c r="FV282" s="2" t="str">
        <f t="shared" si="817"/>
        <v xml:space="preserve"> AD SOYAD 280</v>
      </c>
      <c r="FW282" s="7">
        <f t="shared" si="878"/>
        <v>20002.5</v>
      </c>
      <c r="FX282" s="11">
        <f>PARAMETRELER!$D$4</f>
        <v>150018.75</v>
      </c>
      <c r="FY282" s="7">
        <f t="shared" si="879"/>
        <v>2800.3500000000004</v>
      </c>
      <c r="FZ282" s="7">
        <f t="shared" si="880"/>
        <v>200.02500000000001</v>
      </c>
      <c r="GA282" s="7">
        <f t="shared" si="881"/>
        <v>17002.125</v>
      </c>
      <c r="GB282" s="7" cm="1">
        <f t="array" ref="GB282">SUMPRODUCT(--(SUM(G282,AC282,AY282,BU282,CQ282,DM282,EI282,FE282,GA282)&gt;PARAMETRELER!$D$21:$D$24), (SUM(G282,AC282,AY282,BU282,CQ282,DM282,EI282,FE282,GA282)-PARAMETRELER!$D$21:$D$24), {0.15;0.05;0.07;0.08})-SUM($H$2,H282,AD282,AZ282,BV282,CR282,DN282,EJ282,FF282)</f>
        <v>3400.4249999999993</v>
      </c>
      <c r="GC282" s="7">
        <f>PARAMETRELER!$D$16</f>
        <v>3400.4249999999993</v>
      </c>
      <c r="GD282" s="7">
        <f t="shared" si="882"/>
        <v>153019.125</v>
      </c>
      <c r="GE282" s="7">
        <f t="shared" si="883"/>
        <v>136017</v>
      </c>
      <c r="GF282" s="7">
        <f t="shared" si="884"/>
        <v>20002.5</v>
      </c>
      <c r="GG282" s="5">
        <f>PARAMETRELER!$D$6</f>
        <v>20002.5</v>
      </c>
      <c r="GH282" s="7">
        <f t="shared" si="885"/>
        <v>0</v>
      </c>
      <c r="GI282" s="7">
        <f>IF(FW282&lt;=PARAMETRELER!$D$6,0,GH282*0.00759)</f>
        <v>0</v>
      </c>
      <c r="GJ282" s="20">
        <f t="shared" si="818"/>
        <v>17002.125</v>
      </c>
      <c r="GK282" s="21">
        <f t="shared" si="819"/>
        <v>4100.5124999999998</v>
      </c>
      <c r="GL282" s="21">
        <f t="shared" si="820"/>
        <v>400.05</v>
      </c>
      <c r="GM282" s="20">
        <f t="shared" si="821"/>
        <v>24503.0625</v>
      </c>
      <c r="GN282" s="44">
        <f t="shared" si="822"/>
        <v>1000.125</v>
      </c>
      <c r="GO282" s="45">
        <f t="shared" si="823"/>
        <v>23502.9375</v>
      </c>
      <c r="GQ282" s="2">
        <v>280</v>
      </c>
      <c r="GR282" s="2" t="str">
        <f t="shared" si="824"/>
        <v xml:space="preserve"> AD SOYAD 280</v>
      </c>
      <c r="GS282" s="7">
        <f t="shared" si="886"/>
        <v>20002.5</v>
      </c>
      <c r="GT282" s="11">
        <f>PARAMETRELER!$D$4</f>
        <v>150018.75</v>
      </c>
      <c r="GU282" s="7">
        <f t="shared" si="887"/>
        <v>2800.3500000000004</v>
      </c>
      <c r="GV282" s="7">
        <f t="shared" si="888"/>
        <v>200.02500000000001</v>
      </c>
      <c r="GW282" s="7">
        <f t="shared" si="889"/>
        <v>17002.125</v>
      </c>
      <c r="GX282" s="7" cm="1">
        <f t="array" ref="GX282">SUMPRODUCT(--(SUM(G282,AC282,AY282,BU282,CQ282,DM282,EI282,FE282,GA282,GW282)&gt;PARAMETRELER!$D$21:$D$24), (SUM(G282,AC282,AY282,BU282,CQ282,DM282,EI282,FE282,GA282,GW282)-PARAMETRELER!$D$21:$D$24), {0.15;0.05;0.07;0.08})-SUM($H$2,H282,AD282,AZ282,BV282,CR282,DN282,EJ282,FF282,GB282)</f>
        <v>3400.4250000000029</v>
      </c>
      <c r="GY282" s="7">
        <f>PARAMETRELER!$D$17</f>
        <v>3400.4250000000029</v>
      </c>
      <c r="GZ282" s="7">
        <f t="shared" si="890"/>
        <v>170021.25</v>
      </c>
      <c r="HA282" s="7">
        <f t="shared" si="891"/>
        <v>153019.125</v>
      </c>
      <c r="HB282" s="7">
        <f t="shared" si="892"/>
        <v>20002.5</v>
      </c>
      <c r="HC282" s="5">
        <f>PARAMETRELER!$D$6</f>
        <v>20002.5</v>
      </c>
      <c r="HD282" s="7">
        <f t="shared" si="893"/>
        <v>0</v>
      </c>
      <c r="HE282" s="7">
        <f>IF(GS282&lt;=PARAMETRELER!$D$6,0,HD282*0.00759)</f>
        <v>0</v>
      </c>
      <c r="HF282" s="20">
        <f t="shared" si="825"/>
        <v>17002.125</v>
      </c>
      <c r="HG282" s="21">
        <f t="shared" si="826"/>
        <v>4100.5124999999998</v>
      </c>
      <c r="HH282" s="21">
        <f t="shared" si="827"/>
        <v>400.05</v>
      </c>
      <c r="HI282" s="20">
        <f t="shared" si="828"/>
        <v>24503.0625</v>
      </c>
      <c r="HJ282" s="44">
        <f t="shared" si="829"/>
        <v>1000.125</v>
      </c>
      <c r="HK282" s="45">
        <f t="shared" si="830"/>
        <v>23502.9375</v>
      </c>
      <c r="HM282" s="2">
        <v>280</v>
      </c>
      <c r="HN282" s="2" t="str">
        <f t="shared" si="831"/>
        <v xml:space="preserve"> AD SOYAD 280</v>
      </c>
      <c r="HO282" s="7">
        <f t="shared" si="894"/>
        <v>20002.5</v>
      </c>
      <c r="HP282" s="11">
        <f>PARAMETRELER!$D$4</f>
        <v>150018.75</v>
      </c>
      <c r="HQ282" s="7">
        <f t="shared" si="895"/>
        <v>2800.3500000000004</v>
      </c>
      <c r="HR282" s="7">
        <f t="shared" si="896"/>
        <v>200.02500000000001</v>
      </c>
      <c r="HS282" s="7">
        <f t="shared" si="897"/>
        <v>17002.125</v>
      </c>
      <c r="HT282" s="7" cm="1">
        <f t="array" ref="HT282">SUMPRODUCT(--(SUM(G282,AC282,AY282,BU282,CQ282,DM282,EI282,FE282,GA282,GW282,HS282)&gt;PARAMETRELER!$D$21:$D$24), (SUM(G282,AC282,AY282,BU282,CQ282,DM282,EI282,FE282,GA282,GW282,HS282)-PARAMETRELER!$D$21:$D$24), {0.15;0.05;0.07;0.08})-SUM($H$2,H282,AD282,AZ282,BV282,CR282,DN282,EJ282,FF282,GB282,GX282)</f>
        <v>3400.4249999999993</v>
      </c>
      <c r="HU282" s="7">
        <f>PARAMETRELER!$D$18</f>
        <v>3400.4249999999993</v>
      </c>
      <c r="HV282" s="7">
        <f t="shared" si="898"/>
        <v>187023.375</v>
      </c>
      <c r="HW282" s="7">
        <f t="shared" si="899"/>
        <v>170021.25</v>
      </c>
      <c r="HX282" s="7">
        <f t="shared" si="900"/>
        <v>20002.5</v>
      </c>
      <c r="HY282" s="5">
        <f>PARAMETRELER!$D$6</f>
        <v>20002.5</v>
      </c>
      <c r="HZ282" s="7">
        <f t="shared" si="901"/>
        <v>0</v>
      </c>
      <c r="IA282" s="7">
        <f>IF(HO282&lt;=PARAMETRELER!$D$6,0,HZ282*0.00759)</f>
        <v>0</v>
      </c>
      <c r="IB282" s="20">
        <f t="shared" si="832"/>
        <v>17002.125</v>
      </c>
      <c r="IC282" s="21">
        <f t="shared" si="833"/>
        <v>4100.5124999999998</v>
      </c>
      <c r="ID282" s="21">
        <f t="shared" si="834"/>
        <v>400.05</v>
      </c>
      <c r="IE282" s="20">
        <f t="shared" si="835"/>
        <v>24503.0625</v>
      </c>
      <c r="IF282" s="44">
        <f t="shared" si="836"/>
        <v>1000.125</v>
      </c>
      <c r="IG282" s="45">
        <f t="shared" si="837"/>
        <v>23502.9375</v>
      </c>
      <c r="II282" s="2">
        <v>280</v>
      </c>
      <c r="IJ282" s="2" t="str">
        <f t="shared" si="838"/>
        <v xml:space="preserve"> AD SOYAD 280</v>
      </c>
      <c r="IK282" s="7">
        <f t="shared" si="902"/>
        <v>20002.5</v>
      </c>
      <c r="IL282" s="11">
        <f>PARAMETRELER!$D$4</f>
        <v>150018.75</v>
      </c>
      <c r="IM282" s="7">
        <f t="shared" si="903"/>
        <v>2800.3500000000004</v>
      </c>
      <c r="IN282" s="7">
        <f t="shared" si="904"/>
        <v>200.02500000000001</v>
      </c>
      <c r="IO282" s="7">
        <f t="shared" si="905"/>
        <v>17002.125</v>
      </c>
      <c r="IP282" s="7" cm="1">
        <f t="array" ref="IP282">SUMPRODUCT(--(SUM(G282,AC282,AY282,BU282,CQ282,DM282,EI282,FE282,GA282,GW282,HS282,IO282)&gt;PARAMETRELER!$D$21:$D$24), (SUM(G282,AC282,AY282,BU282,CQ282,DM282,EI282,FE282,GA282,GW282,HS282,IO282)-PARAMETRELER!$D$21:$D$24), {0.15;0.05;0.07;0.08})-SUM($H$2,H282,AD282,AZ282,BV282,CR282,DN282,EJ282,FF282,GB282,GX282,HT282)</f>
        <v>3400.4249999999993</v>
      </c>
      <c r="IQ282" s="7">
        <f>PARAMETRELER!$D$19</f>
        <v>3400.4249999999993</v>
      </c>
      <c r="IR282" s="7">
        <f t="shared" si="906"/>
        <v>204025.5</v>
      </c>
      <c r="IS282" s="7">
        <f t="shared" si="907"/>
        <v>187023.375</v>
      </c>
      <c r="IT282" s="7">
        <f t="shared" si="908"/>
        <v>20002.5</v>
      </c>
      <c r="IU282" s="5">
        <f>PARAMETRELER!$D$6</f>
        <v>20002.5</v>
      </c>
      <c r="IV282" s="7">
        <f t="shared" si="909"/>
        <v>0</v>
      </c>
      <c r="IW282" s="7">
        <f>IF(IK282&lt;=PARAMETRELER!$D$6,0,IV282*0.00759)</f>
        <v>0</v>
      </c>
      <c r="IX282" s="20">
        <f t="shared" si="839"/>
        <v>17002.125</v>
      </c>
      <c r="IY282" s="21">
        <f t="shared" si="840"/>
        <v>4100.5124999999998</v>
      </c>
      <c r="IZ282" s="21">
        <f t="shared" si="841"/>
        <v>400.05</v>
      </c>
      <c r="JA282" s="20">
        <f t="shared" si="842"/>
        <v>24503.0625</v>
      </c>
      <c r="JB282" s="44">
        <f t="shared" si="843"/>
        <v>1000.125</v>
      </c>
      <c r="JC282" s="45">
        <f t="shared" si="844"/>
        <v>23502.9375</v>
      </c>
    </row>
    <row r="283" spans="1:263" ht="15.6" x14ac:dyDescent="0.3">
      <c r="A283" s="3">
        <v>281</v>
      </c>
      <c r="B283" s="3" t="str">
        <f>'YILLIK MALİYET RAPORU'!B283</f>
        <v xml:space="preserve"> AD SOYAD 281</v>
      </c>
      <c r="C283" s="4">
        <f>'YILLIK MALİYET RAPORU'!C283</f>
        <v>20002.5</v>
      </c>
      <c r="D283" s="4">
        <f>PARAMETRELER!$D$4</f>
        <v>150018.75</v>
      </c>
      <c r="E283" s="4">
        <f t="shared" si="845"/>
        <v>2800.3500000000004</v>
      </c>
      <c r="F283" s="4">
        <f t="shared" si="846"/>
        <v>200.02500000000001</v>
      </c>
      <c r="G283" s="4">
        <f t="shared" si="847"/>
        <v>17002.125</v>
      </c>
      <c r="H283" s="4" cm="1">
        <f t="array" ref="H283">SUMPRODUCT(--(SUM(G283:G283)&gt;PARAMETRELER!$D$21:$D$24), (SUM(G283:G283)-PARAMETRELER!$D$21:$D$24), {0.15;0.05;0.07;0.08})-SUM($H$2:$H$2)</f>
        <v>2550.3187499999999</v>
      </c>
      <c r="I283" s="4">
        <f>PARAMETRELER!$D$8</f>
        <v>2550.3187499999999</v>
      </c>
      <c r="J283" s="4">
        <f t="shared" si="733"/>
        <v>17002.125</v>
      </c>
      <c r="K283" s="4">
        <v>0</v>
      </c>
      <c r="L283" s="4">
        <f t="shared" si="848"/>
        <v>20002.5</v>
      </c>
      <c r="M283" s="4">
        <f>PARAMETRELER!$D$6</f>
        <v>20002.5</v>
      </c>
      <c r="N283" s="4">
        <f t="shared" si="856"/>
        <v>0</v>
      </c>
      <c r="O283" s="4">
        <f>IF(C283&lt;=PARAMETRELER!$D$6,0,N283*0.00759)</f>
        <v>0</v>
      </c>
      <c r="P283" s="20">
        <f t="shared" si="849"/>
        <v>17002.125</v>
      </c>
      <c r="Q283" s="21">
        <f t="shared" si="850"/>
        <v>4100.5124999999998</v>
      </c>
      <c r="R283" s="21">
        <f t="shared" si="851"/>
        <v>400.05</v>
      </c>
      <c r="S283" s="22">
        <f t="shared" si="852"/>
        <v>24503.0625</v>
      </c>
      <c r="T283" s="44">
        <f t="shared" si="853"/>
        <v>1000.125</v>
      </c>
      <c r="U283" s="45">
        <f t="shared" si="734"/>
        <v>23502.9375</v>
      </c>
      <c r="W283" s="3">
        <v>281</v>
      </c>
      <c r="X283" s="3" t="str">
        <f t="shared" si="854"/>
        <v xml:space="preserve"> AD SOYAD 281</v>
      </c>
      <c r="Y283" s="4">
        <f t="shared" si="855"/>
        <v>20002.5</v>
      </c>
      <c r="Z283" s="4">
        <f>PARAMETRELER!$D$4</f>
        <v>150018.75</v>
      </c>
      <c r="AA283" s="4">
        <f t="shared" si="735"/>
        <v>2800.3500000000004</v>
      </c>
      <c r="AB283" s="4">
        <f t="shared" si="736"/>
        <v>200.02500000000001</v>
      </c>
      <c r="AC283" s="4">
        <f t="shared" si="737"/>
        <v>17002.125</v>
      </c>
      <c r="AD283" s="4" cm="1">
        <f t="array" ref="AD283">SUMPRODUCT(--(SUM(G283,AC283)&gt;PARAMETRELER!$D$21:$D$24), (SUM(G283,AC283)-PARAMETRELER!$D$21:$D$24), {0.15;0.05;0.07;0.08})-SUM($H$2,H283)</f>
        <v>2550.3187499999999</v>
      </c>
      <c r="AE283" s="4">
        <f>PARAMETRELER!$D$9</f>
        <v>2550.3187499999999</v>
      </c>
      <c r="AF283" s="4">
        <f t="shared" si="738"/>
        <v>34004.25</v>
      </c>
      <c r="AG283" s="4">
        <f t="shared" si="739"/>
        <v>17002.125</v>
      </c>
      <c r="AH283" s="4">
        <f t="shared" si="740"/>
        <v>20002.5</v>
      </c>
      <c r="AI283" s="4">
        <f>PARAMETRELER!$D$6</f>
        <v>20002.5</v>
      </c>
      <c r="AJ283" s="4">
        <f t="shared" si="857"/>
        <v>0</v>
      </c>
      <c r="AK283" s="4">
        <f>IF(Y283&lt;=PARAMETRELER!$D$6,0,AJ283*0.00759)</f>
        <v>0</v>
      </c>
      <c r="AL283" s="20">
        <f t="shared" si="741"/>
        <v>17002.125</v>
      </c>
      <c r="AM283" s="21">
        <f t="shared" si="742"/>
        <v>4100.5124999999998</v>
      </c>
      <c r="AN283" s="21">
        <f t="shared" si="743"/>
        <v>400.05</v>
      </c>
      <c r="AO283" s="22">
        <f t="shared" si="744"/>
        <v>24503.0625</v>
      </c>
      <c r="AP283" s="44">
        <f t="shared" si="745"/>
        <v>1000.125</v>
      </c>
      <c r="AQ283" s="45">
        <f t="shared" si="746"/>
        <v>23502.9375</v>
      </c>
      <c r="AS283" s="3">
        <v>281</v>
      </c>
      <c r="AT283" s="3" t="str">
        <f t="shared" si="747"/>
        <v xml:space="preserve"> AD SOYAD 281</v>
      </c>
      <c r="AU283" s="4">
        <f t="shared" si="748"/>
        <v>20002.5</v>
      </c>
      <c r="AV283" s="4">
        <f>PARAMETRELER!$D$4</f>
        <v>150018.75</v>
      </c>
      <c r="AW283" s="4">
        <f t="shared" si="749"/>
        <v>2800.3500000000004</v>
      </c>
      <c r="AX283" s="4">
        <f t="shared" si="750"/>
        <v>200.02500000000001</v>
      </c>
      <c r="AY283" s="4">
        <f t="shared" si="751"/>
        <v>17002.125</v>
      </c>
      <c r="AZ283" s="4" cm="1">
        <f t="array" ref="AZ283">SUMPRODUCT(--(SUM(G283,AC283,AY283)&gt;PARAMETRELER!$D$21:$D$24), (SUM(G283,AC283,AY283)-PARAMETRELER!$D$21:$D$24), {0.15;0.05;0.07;0.08})-SUM($H$2,H283,AD283)</f>
        <v>2550.3187499999995</v>
      </c>
      <c r="BA283" s="4">
        <f>PARAMETRELER!$D$10</f>
        <v>2550.3187499999995</v>
      </c>
      <c r="BB283" s="4">
        <f t="shared" si="752"/>
        <v>51006.375</v>
      </c>
      <c r="BC283" s="4">
        <f t="shared" si="753"/>
        <v>34004.25</v>
      </c>
      <c r="BD283" s="4">
        <f t="shared" si="754"/>
        <v>20002.5</v>
      </c>
      <c r="BE283" s="4">
        <f>PARAMETRELER!$D$6</f>
        <v>20002.5</v>
      </c>
      <c r="BF283" s="4">
        <f t="shared" si="858"/>
        <v>0</v>
      </c>
      <c r="BG283" s="4">
        <f>IF(AU283&lt;=PARAMETRELER!$D$6,0,BF283*0.00759)</f>
        <v>0</v>
      </c>
      <c r="BH283" s="20">
        <f t="shared" si="755"/>
        <v>17002.125</v>
      </c>
      <c r="BI283" s="21">
        <f t="shared" si="756"/>
        <v>4100.5124999999998</v>
      </c>
      <c r="BJ283" s="21">
        <f t="shared" si="757"/>
        <v>400.05</v>
      </c>
      <c r="BK283" s="22">
        <f t="shared" si="758"/>
        <v>24503.0625</v>
      </c>
      <c r="BL283" s="44">
        <f t="shared" si="759"/>
        <v>1000.125</v>
      </c>
      <c r="BM283" s="45">
        <f t="shared" si="760"/>
        <v>23502.9375</v>
      </c>
      <c r="BO283" s="3">
        <v>281</v>
      </c>
      <c r="BP283" s="3" t="str">
        <f t="shared" si="761"/>
        <v xml:space="preserve"> AD SOYAD 281</v>
      </c>
      <c r="BQ283" s="4">
        <f t="shared" si="762"/>
        <v>20002.5</v>
      </c>
      <c r="BR283" s="4">
        <f>PARAMETRELER!$D$4</f>
        <v>150018.75</v>
      </c>
      <c r="BS283" s="4">
        <f t="shared" si="763"/>
        <v>2800.3500000000004</v>
      </c>
      <c r="BT283" s="4">
        <f t="shared" si="764"/>
        <v>200.02500000000001</v>
      </c>
      <c r="BU283" s="4">
        <f t="shared" si="765"/>
        <v>17002.125</v>
      </c>
      <c r="BV283" s="4" cm="1">
        <f t="array" ref="BV283">SUMPRODUCT(--(SUM(G283,AC283,AY283,BU283)&gt;PARAMETRELER!$D$21:$D$24), (SUM(G283,AC283,AY283,BU283)-PARAMETRELER!$D$21:$D$24), {0.15;0.05;0.07;0.08})-SUM($H$2,H283,AD283,AZ283)</f>
        <v>2550.3187500000004</v>
      </c>
      <c r="BW283" s="4">
        <f>PARAMETRELER!$D$11</f>
        <v>2550.3187500000004</v>
      </c>
      <c r="BX283" s="4">
        <f t="shared" si="766"/>
        <v>68008.5</v>
      </c>
      <c r="BY283" s="4">
        <f t="shared" si="767"/>
        <v>51006.375</v>
      </c>
      <c r="BZ283" s="4">
        <f t="shared" si="768"/>
        <v>20002.5</v>
      </c>
      <c r="CA283" s="4">
        <f>PARAMETRELER!$D$6</f>
        <v>20002.5</v>
      </c>
      <c r="CB283" s="4">
        <f t="shared" si="859"/>
        <v>0</v>
      </c>
      <c r="CC283" s="4">
        <f>IF(BQ283&lt;=PARAMETRELER!$D$6,0,CB283*0.00759)</f>
        <v>0</v>
      </c>
      <c r="CD283" s="20">
        <f t="shared" si="769"/>
        <v>17002.125</v>
      </c>
      <c r="CE283" s="21">
        <f t="shared" si="770"/>
        <v>4100.5124999999998</v>
      </c>
      <c r="CF283" s="21">
        <f t="shared" si="771"/>
        <v>400.05</v>
      </c>
      <c r="CG283" s="22">
        <f t="shared" si="772"/>
        <v>24503.0625</v>
      </c>
      <c r="CH283" s="44">
        <f t="shared" si="773"/>
        <v>1000.125</v>
      </c>
      <c r="CI283" s="45">
        <f t="shared" si="774"/>
        <v>23502.9375</v>
      </c>
      <c r="CK283" s="3">
        <v>281</v>
      </c>
      <c r="CL283" s="3" t="str">
        <f t="shared" si="775"/>
        <v xml:space="preserve"> AD SOYAD 281</v>
      </c>
      <c r="CM283" s="4">
        <f t="shared" si="776"/>
        <v>20002.5</v>
      </c>
      <c r="CN283" s="4">
        <f>PARAMETRELER!$D$4</f>
        <v>150018.75</v>
      </c>
      <c r="CO283" s="4">
        <f t="shared" si="777"/>
        <v>2800.3500000000004</v>
      </c>
      <c r="CP283" s="4">
        <f t="shared" si="778"/>
        <v>200.02500000000001</v>
      </c>
      <c r="CQ283" s="4">
        <f t="shared" si="779"/>
        <v>17002.125</v>
      </c>
      <c r="CR283" s="4" cm="1">
        <f t="array" ref="CR283">SUMPRODUCT(--(SUM(G283,AC283,AY283,BU283,CQ283)&gt;PARAMETRELER!$D$21:$D$24), (SUM(G283,AC283,AY283,BU283,CQ283)-PARAMETRELER!$D$21:$D$24), {0.15;0.05;0.07;0.08})-SUM($H$2,H283,AD283,AZ283,BV283)</f>
        <v>2550.3187500000004</v>
      </c>
      <c r="CS283" s="4">
        <f>PARAMETRELER!$D$12</f>
        <v>2550.3187500000004</v>
      </c>
      <c r="CT283" s="4">
        <f t="shared" si="780"/>
        <v>85010.625</v>
      </c>
      <c r="CU283" s="4">
        <f t="shared" si="781"/>
        <v>68008.5</v>
      </c>
      <c r="CV283" s="4">
        <f t="shared" si="782"/>
        <v>20002.5</v>
      </c>
      <c r="CW283" s="4">
        <f>PARAMETRELER!$D$6</f>
        <v>20002.5</v>
      </c>
      <c r="CX283" s="4">
        <f t="shared" si="860"/>
        <v>0</v>
      </c>
      <c r="CY283" s="4">
        <f>IF(CM283&lt;=PARAMETRELER!$D$6,0,CX283*0.00759)</f>
        <v>0</v>
      </c>
      <c r="CZ283" s="20">
        <f t="shared" si="783"/>
        <v>17002.125</v>
      </c>
      <c r="DA283" s="21">
        <f t="shared" si="784"/>
        <v>4100.5124999999998</v>
      </c>
      <c r="DB283" s="21">
        <f t="shared" si="785"/>
        <v>400.05</v>
      </c>
      <c r="DC283" s="22">
        <f t="shared" si="786"/>
        <v>24503.0625</v>
      </c>
      <c r="DD283" s="44">
        <f t="shared" si="787"/>
        <v>1000.125</v>
      </c>
      <c r="DE283" s="45">
        <f t="shared" si="788"/>
        <v>23502.9375</v>
      </c>
      <c r="DG283" s="3">
        <v>281</v>
      </c>
      <c r="DH283" s="3" t="str">
        <f t="shared" si="789"/>
        <v xml:space="preserve"> AD SOYAD 281</v>
      </c>
      <c r="DI283" s="4">
        <f t="shared" si="790"/>
        <v>20002.5</v>
      </c>
      <c r="DJ283" s="4">
        <f>PARAMETRELER!$D$4</f>
        <v>150018.75</v>
      </c>
      <c r="DK283" s="4">
        <f t="shared" si="791"/>
        <v>2800.3500000000004</v>
      </c>
      <c r="DL283" s="4">
        <f t="shared" si="792"/>
        <v>200.02500000000001</v>
      </c>
      <c r="DM283" s="4">
        <f t="shared" si="793"/>
        <v>17002.125</v>
      </c>
      <c r="DN283" s="4" cm="1">
        <f t="array" ref="DN283">SUMPRODUCT(--(SUM(G283,AC283,AY283,BU283,CQ283,DM283)&gt;PARAMETRELER!$D$21:$D$24), (SUM(G283,AC283,AY283,BU283,CQ283,DM283)-PARAMETRELER!$D$21:$D$24), {0.15;0.05;0.07;0.08})-SUM($H$2,H283,AD283,AZ283,BV283,CR283)</f>
        <v>2550.3187499999985</v>
      </c>
      <c r="DO283" s="4">
        <f>PARAMETRELER!$D$13</f>
        <v>2550.3187499999985</v>
      </c>
      <c r="DP283" s="4">
        <f t="shared" si="794"/>
        <v>102012.75</v>
      </c>
      <c r="DQ283" s="4">
        <f t="shared" si="795"/>
        <v>85010.625</v>
      </c>
      <c r="DR283" s="4">
        <f t="shared" si="796"/>
        <v>20002.5</v>
      </c>
      <c r="DS283" s="4">
        <f>PARAMETRELER!$D$6</f>
        <v>20002.5</v>
      </c>
      <c r="DT283" s="4">
        <f t="shared" si="861"/>
        <v>0</v>
      </c>
      <c r="DU283" s="4">
        <f>IF(DI283&lt;=PARAMETRELER!$D$6,0,DT283*0.00759)</f>
        <v>0</v>
      </c>
      <c r="DV283" s="20">
        <f t="shared" si="797"/>
        <v>17002.125</v>
      </c>
      <c r="DW283" s="21">
        <f t="shared" si="798"/>
        <v>4100.5124999999998</v>
      </c>
      <c r="DX283" s="21">
        <f t="shared" si="799"/>
        <v>400.05</v>
      </c>
      <c r="DY283" s="22">
        <f t="shared" si="800"/>
        <v>24503.0625</v>
      </c>
      <c r="DZ283" s="44">
        <f t="shared" si="801"/>
        <v>1000.125</v>
      </c>
      <c r="EA283" s="45">
        <f t="shared" si="802"/>
        <v>23502.9375</v>
      </c>
      <c r="EC283" s="3">
        <v>281</v>
      </c>
      <c r="ED283" s="3" t="str">
        <f t="shared" si="803"/>
        <v xml:space="preserve"> AD SOYAD 281</v>
      </c>
      <c r="EE283" s="4">
        <f t="shared" si="862"/>
        <v>20002.5</v>
      </c>
      <c r="EF283" s="4">
        <f>PARAMETRELER!$D$4</f>
        <v>150018.75</v>
      </c>
      <c r="EG283" s="4">
        <f t="shared" si="863"/>
        <v>2800.3500000000004</v>
      </c>
      <c r="EH283" s="4">
        <f t="shared" si="864"/>
        <v>200.02500000000001</v>
      </c>
      <c r="EI283" s="4">
        <f t="shared" si="865"/>
        <v>17002.125</v>
      </c>
      <c r="EJ283" s="4" cm="1">
        <f t="array" ref="EJ283">SUMPRODUCT(--(SUM(G283,AC283,AY283,BU283,CQ283,DM283,EI283)&gt;PARAMETRELER!$D$21:$D$24), (SUM(G283,AC283,AY283,BU283,CQ283,DM283,EI283)-PARAMETRELER!$D$21:$D$24), {0.15;0.05;0.07;0.08})-SUM($H$2,H283,AD283,AZ283,BV283,CR283,DN283)</f>
        <v>3001.0625000000036</v>
      </c>
      <c r="EK283" s="4">
        <f>PARAMETRELER!$D$14</f>
        <v>3001.0625000000036</v>
      </c>
      <c r="EL283" s="4">
        <f t="shared" si="866"/>
        <v>119014.875</v>
      </c>
      <c r="EM283" s="4">
        <f t="shared" si="867"/>
        <v>102012.75</v>
      </c>
      <c r="EN283" s="4">
        <f t="shared" si="868"/>
        <v>20002.5</v>
      </c>
      <c r="EO283" s="4">
        <f>PARAMETRELER!$D$6</f>
        <v>20002.5</v>
      </c>
      <c r="EP283" s="4">
        <f t="shared" si="869"/>
        <v>0</v>
      </c>
      <c r="EQ283" s="4">
        <f>IF(EE283&lt;=PARAMETRELER!$D$6,0,EP283*0.00759)</f>
        <v>0</v>
      </c>
      <c r="ER283" s="20">
        <f t="shared" si="804"/>
        <v>17002.125</v>
      </c>
      <c r="ES283" s="21">
        <f t="shared" si="805"/>
        <v>4100.5124999999998</v>
      </c>
      <c r="ET283" s="21">
        <f t="shared" si="806"/>
        <v>400.05</v>
      </c>
      <c r="EU283" s="22">
        <f t="shared" si="807"/>
        <v>24503.0625</v>
      </c>
      <c r="EV283" s="44">
        <f t="shared" si="808"/>
        <v>1000.125</v>
      </c>
      <c r="EW283" s="45">
        <f t="shared" si="809"/>
        <v>23502.9375</v>
      </c>
      <c r="EY283" s="3">
        <v>281</v>
      </c>
      <c r="EZ283" s="3" t="str">
        <f t="shared" si="810"/>
        <v xml:space="preserve"> AD SOYAD 281</v>
      </c>
      <c r="FA283" s="4">
        <f t="shared" si="870"/>
        <v>20002.5</v>
      </c>
      <c r="FB283" s="4">
        <f>PARAMETRELER!$D$4</f>
        <v>150018.75</v>
      </c>
      <c r="FC283" s="4">
        <f t="shared" si="871"/>
        <v>2800.3500000000004</v>
      </c>
      <c r="FD283" s="4">
        <f t="shared" si="872"/>
        <v>200.02500000000001</v>
      </c>
      <c r="FE283" s="4">
        <f t="shared" si="873"/>
        <v>17002.125</v>
      </c>
      <c r="FF283" s="4" cm="1">
        <f t="array" ref="FF283">SUMPRODUCT(--(SUM(G283,AC283,AY283,BU283,CQ283,DM283,EI283,FE283)&gt;PARAMETRELER!$D$21:$D$24), (SUM(G283,AC283,AY283,BU283,CQ283,DM283,EI283,FE283)-PARAMETRELER!$D$21:$D$24), {0.15;0.05;0.07;0.08})-SUM($H$2,H283,AD283,AZ283,BV283,CR283,DN283,EJ283)</f>
        <v>3400.4249999999956</v>
      </c>
      <c r="FG283" s="4">
        <f>PARAMETRELER!$D$15</f>
        <v>3400.4249999999956</v>
      </c>
      <c r="FH283" s="4">
        <f t="shared" si="874"/>
        <v>136017</v>
      </c>
      <c r="FI283" s="4">
        <f t="shared" si="875"/>
        <v>119014.875</v>
      </c>
      <c r="FJ283" s="4">
        <f t="shared" si="876"/>
        <v>20002.5</v>
      </c>
      <c r="FK283" s="4">
        <f>PARAMETRELER!$D$6</f>
        <v>20002.5</v>
      </c>
      <c r="FL283" s="4">
        <f t="shared" si="877"/>
        <v>0</v>
      </c>
      <c r="FM283" s="4">
        <f>IF(FA283&lt;=PARAMETRELER!$D$6,0,FL283*0.00759)</f>
        <v>0</v>
      </c>
      <c r="FN283" s="20">
        <f t="shared" si="811"/>
        <v>17002.125</v>
      </c>
      <c r="FO283" s="21">
        <f t="shared" si="812"/>
        <v>4100.5124999999998</v>
      </c>
      <c r="FP283" s="21">
        <f t="shared" si="813"/>
        <v>400.05</v>
      </c>
      <c r="FQ283" s="22">
        <f t="shared" si="814"/>
        <v>24503.0625</v>
      </c>
      <c r="FR283" s="44">
        <f t="shared" si="815"/>
        <v>1000.125</v>
      </c>
      <c r="FS283" s="45">
        <f t="shared" si="816"/>
        <v>23502.9375</v>
      </c>
      <c r="FU283" s="3">
        <v>281</v>
      </c>
      <c r="FV283" s="3" t="str">
        <f t="shared" si="817"/>
        <v xml:space="preserve"> AD SOYAD 281</v>
      </c>
      <c r="FW283" s="4">
        <f t="shared" si="878"/>
        <v>20002.5</v>
      </c>
      <c r="FX283" s="4">
        <f>PARAMETRELER!$D$4</f>
        <v>150018.75</v>
      </c>
      <c r="FY283" s="4">
        <f t="shared" si="879"/>
        <v>2800.3500000000004</v>
      </c>
      <c r="FZ283" s="4">
        <f t="shared" si="880"/>
        <v>200.02500000000001</v>
      </c>
      <c r="GA283" s="4">
        <f t="shared" si="881"/>
        <v>17002.125</v>
      </c>
      <c r="GB283" s="4" cm="1">
        <f t="array" ref="GB283">SUMPRODUCT(--(SUM(G283,AC283,AY283,BU283,CQ283,DM283,EI283,FE283,GA283)&gt;PARAMETRELER!$D$21:$D$24), (SUM(G283,AC283,AY283,BU283,CQ283,DM283,EI283,FE283,GA283)-PARAMETRELER!$D$21:$D$24), {0.15;0.05;0.07;0.08})-SUM($H$2,H283,AD283,AZ283,BV283,CR283,DN283,EJ283,FF283)</f>
        <v>3400.4249999999993</v>
      </c>
      <c r="GC283" s="4">
        <f>PARAMETRELER!$D$16</f>
        <v>3400.4249999999993</v>
      </c>
      <c r="GD283" s="4">
        <f t="shared" si="882"/>
        <v>153019.125</v>
      </c>
      <c r="GE283" s="4">
        <f t="shared" si="883"/>
        <v>136017</v>
      </c>
      <c r="GF283" s="4">
        <f t="shared" si="884"/>
        <v>20002.5</v>
      </c>
      <c r="GG283" s="4">
        <f>PARAMETRELER!$D$6</f>
        <v>20002.5</v>
      </c>
      <c r="GH283" s="4">
        <f t="shared" si="885"/>
        <v>0</v>
      </c>
      <c r="GI283" s="4">
        <f>IF(FW283&lt;=PARAMETRELER!$D$6,0,GH283*0.00759)</f>
        <v>0</v>
      </c>
      <c r="GJ283" s="20">
        <f t="shared" si="818"/>
        <v>17002.125</v>
      </c>
      <c r="GK283" s="21">
        <f t="shared" si="819"/>
        <v>4100.5124999999998</v>
      </c>
      <c r="GL283" s="21">
        <f t="shared" si="820"/>
        <v>400.05</v>
      </c>
      <c r="GM283" s="22">
        <f t="shared" si="821"/>
        <v>24503.0625</v>
      </c>
      <c r="GN283" s="44">
        <f t="shared" si="822"/>
        <v>1000.125</v>
      </c>
      <c r="GO283" s="45">
        <f t="shared" si="823"/>
        <v>23502.9375</v>
      </c>
      <c r="GQ283" s="3">
        <v>281</v>
      </c>
      <c r="GR283" s="3" t="str">
        <f t="shared" si="824"/>
        <v xml:space="preserve"> AD SOYAD 281</v>
      </c>
      <c r="GS283" s="4">
        <f t="shared" si="886"/>
        <v>20002.5</v>
      </c>
      <c r="GT283" s="4">
        <f>PARAMETRELER!$D$4</f>
        <v>150018.75</v>
      </c>
      <c r="GU283" s="4">
        <f t="shared" si="887"/>
        <v>2800.3500000000004</v>
      </c>
      <c r="GV283" s="4">
        <f t="shared" si="888"/>
        <v>200.02500000000001</v>
      </c>
      <c r="GW283" s="4">
        <f t="shared" si="889"/>
        <v>17002.125</v>
      </c>
      <c r="GX283" s="4" cm="1">
        <f t="array" ref="GX283">SUMPRODUCT(--(SUM(G283,AC283,AY283,BU283,CQ283,DM283,EI283,FE283,GA283,GW283)&gt;PARAMETRELER!$D$21:$D$24), (SUM(G283,AC283,AY283,BU283,CQ283,DM283,EI283,FE283,GA283,GW283)-PARAMETRELER!$D$21:$D$24), {0.15;0.05;0.07;0.08})-SUM($H$2,H283,AD283,AZ283,BV283,CR283,DN283,EJ283,FF283,GB283)</f>
        <v>3400.4250000000029</v>
      </c>
      <c r="GY283" s="4">
        <f>PARAMETRELER!$D$17</f>
        <v>3400.4250000000029</v>
      </c>
      <c r="GZ283" s="4">
        <f t="shared" si="890"/>
        <v>170021.25</v>
      </c>
      <c r="HA283" s="4">
        <f t="shared" si="891"/>
        <v>153019.125</v>
      </c>
      <c r="HB283" s="4">
        <f t="shared" si="892"/>
        <v>20002.5</v>
      </c>
      <c r="HC283" s="4">
        <f>PARAMETRELER!$D$6</f>
        <v>20002.5</v>
      </c>
      <c r="HD283" s="4">
        <f t="shared" si="893"/>
        <v>0</v>
      </c>
      <c r="HE283" s="4">
        <f>IF(GS283&lt;=PARAMETRELER!$D$6,0,HD283*0.00759)</f>
        <v>0</v>
      </c>
      <c r="HF283" s="20">
        <f t="shared" si="825"/>
        <v>17002.125</v>
      </c>
      <c r="HG283" s="21">
        <f t="shared" si="826"/>
        <v>4100.5124999999998</v>
      </c>
      <c r="HH283" s="21">
        <f t="shared" si="827"/>
        <v>400.05</v>
      </c>
      <c r="HI283" s="22">
        <f t="shared" si="828"/>
        <v>24503.0625</v>
      </c>
      <c r="HJ283" s="44">
        <f t="shared" si="829"/>
        <v>1000.125</v>
      </c>
      <c r="HK283" s="45">
        <f t="shared" si="830"/>
        <v>23502.9375</v>
      </c>
      <c r="HM283" s="3">
        <v>281</v>
      </c>
      <c r="HN283" s="3" t="str">
        <f t="shared" si="831"/>
        <v xml:space="preserve"> AD SOYAD 281</v>
      </c>
      <c r="HO283" s="4">
        <f t="shared" si="894"/>
        <v>20002.5</v>
      </c>
      <c r="HP283" s="4">
        <f>PARAMETRELER!$D$4</f>
        <v>150018.75</v>
      </c>
      <c r="HQ283" s="4">
        <f t="shared" si="895"/>
        <v>2800.3500000000004</v>
      </c>
      <c r="HR283" s="4">
        <f t="shared" si="896"/>
        <v>200.02500000000001</v>
      </c>
      <c r="HS283" s="4">
        <f t="shared" si="897"/>
        <v>17002.125</v>
      </c>
      <c r="HT283" s="4" cm="1">
        <f t="array" ref="HT283">SUMPRODUCT(--(SUM(G283,AC283,AY283,BU283,CQ283,DM283,EI283,FE283,GA283,GW283,HS283)&gt;PARAMETRELER!$D$21:$D$24), (SUM(G283,AC283,AY283,BU283,CQ283,DM283,EI283,FE283,GA283,GW283,HS283)-PARAMETRELER!$D$21:$D$24), {0.15;0.05;0.07;0.08})-SUM($H$2,H283,AD283,AZ283,BV283,CR283,DN283,EJ283,FF283,GB283,GX283)</f>
        <v>3400.4249999999993</v>
      </c>
      <c r="HU283" s="4">
        <f>PARAMETRELER!$D$18</f>
        <v>3400.4249999999993</v>
      </c>
      <c r="HV283" s="4">
        <f t="shared" si="898"/>
        <v>187023.375</v>
      </c>
      <c r="HW283" s="4">
        <f t="shared" si="899"/>
        <v>170021.25</v>
      </c>
      <c r="HX283" s="4">
        <f t="shared" si="900"/>
        <v>20002.5</v>
      </c>
      <c r="HY283" s="4">
        <f>PARAMETRELER!$D$6</f>
        <v>20002.5</v>
      </c>
      <c r="HZ283" s="4">
        <f t="shared" si="901"/>
        <v>0</v>
      </c>
      <c r="IA283" s="4">
        <f>IF(HO283&lt;=PARAMETRELER!$D$6,0,HZ283*0.00759)</f>
        <v>0</v>
      </c>
      <c r="IB283" s="20">
        <f t="shared" si="832"/>
        <v>17002.125</v>
      </c>
      <c r="IC283" s="21">
        <f t="shared" si="833"/>
        <v>4100.5124999999998</v>
      </c>
      <c r="ID283" s="21">
        <f t="shared" si="834"/>
        <v>400.05</v>
      </c>
      <c r="IE283" s="22">
        <f t="shared" si="835"/>
        <v>24503.0625</v>
      </c>
      <c r="IF283" s="44">
        <f t="shared" si="836"/>
        <v>1000.125</v>
      </c>
      <c r="IG283" s="45">
        <f t="shared" si="837"/>
        <v>23502.9375</v>
      </c>
      <c r="II283" s="3">
        <v>281</v>
      </c>
      <c r="IJ283" s="3" t="str">
        <f t="shared" si="838"/>
        <v xml:space="preserve"> AD SOYAD 281</v>
      </c>
      <c r="IK283" s="4">
        <f t="shared" si="902"/>
        <v>20002.5</v>
      </c>
      <c r="IL283" s="4">
        <f>PARAMETRELER!$D$4</f>
        <v>150018.75</v>
      </c>
      <c r="IM283" s="4">
        <f t="shared" si="903"/>
        <v>2800.3500000000004</v>
      </c>
      <c r="IN283" s="4">
        <f t="shared" si="904"/>
        <v>200.02500000000001</v>
      </c>
      <c r="IO283" s="4">
        <f t="shared" si="905"/>
        <v>17002.125</v>
      </c>
      <c r="IP283" s="4" cm="1">
        <f t="array" ref="IP283">SUMPRODUCT(--(SUM(G283,AC283,AY283,BU283,CQ283,DM283,EI283,FE283,GA283,GW283,HS283,IO283)&gt;PARAMETRELER!$D$21:$D$24), (SUM(G283,AC283,AY283,BU283,CQ283,DM283,EI283,FE283,GA283,GW283,HS283,IO283)-PARAMETRELER!$D$21:$D$24), {0.15;0.05;0.07;0.08})-SUM($H$2,H283,AD283,AZ283,BV283,CR283,DN283,EJ283,FF283,GB283,GX283,HT283)</f>
        <v>3400.4249999999993</v>
      </c>
      <c r="IQ283" s="4">
        <f>PARAMETRELER!$D$19</f>
        <v>3400.4249999999993</v>
      </c>
      <c r="IR283" s="4">
        <f t="shared" si="906"/>
        <v>204025.5</v>
      </c>
      <c r="IS283" s="4">
        <f t="shared" si="907"/>
        <v>187023.375</v>
      </c>
      <c r="IT283" s="4">
        <f t="shared" si="908"/>
        <v>20002.5</v>
      </c>
      <c r="IU283" s="4">
        <f>PARAMETRELER!$D$6</f>
        <v>20002.5</v>
      </c>
      <c r="IV283" s="4">
        <f t="shared" si="909"/>
        <v>0</v>
      </c>
      <c r="IW283" s="4">
        <f>IF(IK283&lt;=PARAMETRELER!$D$6,0,IV283*0.00759)</f>
        <v>0</v>
      </c>
      <c r="IX283" s="20">
        <f t="shared" si="839"/>
        <v>17002.125</v>
      </c>
      <c r="IY283" s="21">
        <f t="shared" si="840"/>
        <v>4100.5124999999998</v>
      </c>
      <c r="IZ283" s="21">
        <f t="shared" si="841"/>
        <v>400.05</v>
      </c>
      <c r="JA283" s="22">
        <f t="shared" si="842"/>
        <v>24503.0625</v>
      </c>
      <c r="JB283" s="44">
        <f t="shared" si="843"/>
        <v>1000.125</v>
      </c>
      <c r="JC283" s="45">
        <f t="shared" si="844"/>
        <v>23502.9375</v>
      </c>
    </row>
    <row r="284" spans="1:263" ht="15.6" x14ac:dyDescent="0.3">
      <c r="A284" s="2">
        <v>282</v>
      </c>
      <c r="B284" s="2" t="str">
        <f>'YILLIK MALİYET RAPORU'!B284</f>
        <v xml:space="preserve"> AD SOYAD 282</v>
      </c>
      <c r="C284" s="7">
        <f>'YILLIK MALİYET RAPORU'!C284</f>
        <v>20002.5</v>
      </c>
      <c r="D284" s="11">
        <f>PARAMETRELER!$D$4</f>
        <v>150018.75</v>
      </c>
      <c r="E284" s="7">
        <f t="shared" si="845"/>
        <v>2800.3500000000004</v>
      </c>
      <c r="F284" s="7">
        <f t="shared" si="846"/>
        <v>200.02500000000001</v>
      </c>
      <c r="G284" s="7">
        <f t="shared" si="847"/>
        <v>17002.125</v>
      </c>
      <c r="H284" s="7" cm="1">
        <f t="array" ref="H284">SUMPRODUCT(--(SUM(G284:G284)&gt;PARAMETRELER!$D$21:$D$24), (SUM(G284:G284)-PARAMETRELER!$D$21:$D$24), {0.15;0.05;0.07;0.08})-SUM($H$2:$H$2)</f>
        <v>2550.3187499999999</v>
      </c>
      <c r="I284" s="7">
        <f>PARAMETRELER!$D$8</f>
        <v>2550.3187499999999</v>
      </c>
      <c r="J284" s="7">
        <f t="shared" si="733"/>
        <v>17002.125</v>
      </c>
      <c r="K284" s="7">
        <v>0</v>
      </c>
      <c r="L284" s="7">
        <f t="shared" si="848"/>
        <v>20002.5</v>
      </c>
      <c r="M284" s="5">
        <f>PARAMETRELER!$D$6</f>
        <v>20002.5</v>
      </c>
      <c r="N284" s="7">
        <f t="shared" si="856"/>
        <v>0</v>
      </c>
      <c r="O284" s="7">
        <f>IF(C284&lt;=PARAMETRELER!$D$6,0,N284*0.00759)</f>
        <v>0</v>
      </c>
      <c r="P284" s="20">
        <f t="shared" si="849"/>
        <v>17002.125</v>
      </c>
      <c r="Q284" s="21">
        <f t="shared" si="850"/>
        <v>4100.5124999999998</v>
      </c>
      <c r="R284" s="21">
        <f t="shared" si="851"/>
        <v>400.05</v>
      </c>
      <c r="S284" s="20">
        <f t="shared" si="852"/>
        <v>24503.0625</v>
      </c>
      <c r="T284" s="44">
        <f t="shared" si="853"/>
        <v>1000.125</v>
      </c>
      <c r="U284" s="45">
        <f t="shared" si="734"/>
        <v>23502.9375</v>
      </c>
      <c r="W284" s="2">
        <v>282</v>
      </c>
      <c r="X284" s="2" t="str">
        <f t="shared" si="854"/>
        <v xml:space="preserve"> AD SOYAD 282</v>
      </c>
      <c r="Y284" s="7">
        <f t="shared" si="855"/>
        <v>20002.5</v>
      </c>
      <c r="Z284" s="11">
        <f>PARAMETRELER!$D$4</f>
        <v>150018.75</v>
      </c>
      <c r="AA284" s="7">
        <f t="shared" si="735"/>
        <v>2800.3500000000004</v>
      </c>
      <c r="AB284" s="7">
        <f t="shared" si="736"/>
        <v>200.02500000000001</v>
      </c>
      <c r="AC284" s="7">
        <f t="shared" si="737"/>
        <v>17002.125</v>
      </c>
      <c r="AD284" s="7" cm="1">
        <f t="array" ref="AD284">SUMPRODUCT(--(SUM(G284,AC284)&gt;PARAMETRELER!$D$21:$D$24), (SUM(G284,AC284)-PARAMETRELER!$D$21:$D$24), {0.15;0.05;0.07;0.08})-SUM($H$2,H284)</f>
        <v>2550.3187499999999</v>
      </c>
      <c r="AE284" s="7">
        <f>PARAMETRELER!$D$9</f>
        <v>2550.3187499999999</v>
      </c>
      <c r="AF284" s="7">
        <f t="shared" si="738"/>
        <v>34004.25</v>
      </c>
      <c r="AG284" s="7">
        <f t="shared" si="739"/>
        <v>17002.125</v>
      </c>
      <c r="AH284" s="7">
        <f t="shared" si="740"/>
        <v>20002.5</v>
      </c>
      <c r="AI284" s="5">
        <f>PARAMETRELER!$D$6</f>
        <v>20002.5</v>
      </c>
      <c r="AJ284" s="7">
        <f t="shared" si="857"/>
        <v>0</v>
      </c>
      <c r="AK284" s="7">
        <f>IF(Y284&lt;=PARAMETRELER!$D$6,0,AJ284*0.00759)</f>
        <v>0</v>
      </c>
      <c r="AL284" s="20">
        <f t="shared" si="741"/>
        <v>17002.125</v>
      </c>
      <c r="AM284" s="21">
        <f t="shared" si="742"/>
        <v>4100.5124999999998</v>
      </c>
      <c r="AN284" s="21">
        <f t="shared" si="743"/>
        <v>400.05</v>
      </c>
      <c r="AO284" s="20">
        <f t="shared" si="744"/>
        <v>24503.0625</v>
      </c>
      <c r="AP284" s="44">
        <f t="shared" si="745"/>
        <v>1000.125</v>
      </c>
      <c r="AQ284" s="45">
        <f t="shared" si="746"/>
        <v>23502.9375</v>
      </c>
      <c r="AS284" s="2">
        <v>282</v>
      </c>
      <c r="AT284" s="2" t="str">
        <f t="shared" si="747"/>
        <v xml:space="preserve"> AD SOYAD 282</v>
      </c>
      <c r="AU284" s="7">
        <f t="shared" si="748"/>
        <v>20002.5</v>
      </c>
      <c r="AV284" s="11">
        <f>PARAMETRELER!$D$4</f>
        <v>150018.75</v>
      </c>
      <c r="AW284" s="7">
        <f t="shared" si="749"/>
        <v>2800.3500000000004</v>
      </c>
      <c r="AX284" s="7">
        <f t="shared" si="750"/>
        <v>200.02500000000001</v>
      </c>
      <c r="AY284" s="7">
        <f t="shared" si="751"/>
        <v>17002.125</v>
      </c>
      <c r="AZ284" s="7" cm="1">
        <f t="array" ref="AZ284">SUMPRODUCT(--(SUM(G284,AC284,AY284)&gt;PARAMETRELER!$D$21:$D$24), (SUM(G284,AC284,AY284)-PARAMETRELER!$D$21:$D$24), {0.15;0.05;0.07;0.08})-SUM($H$2,H284,AD284)</f>
        <v>2550.3187499999995</v>
      </c>
      <c r="BA284" s="7">
        <f>PARAMETRELER!$D$10</f>
        <v>2550.3187499999995</v>
      </c>
      <c r="BB284" s="7">
        <f t="shared" si="752"/>
        <v>51006.375</v>
      </c>
      <c r="BC284" s="7">
        <f t="shared" si="753"/>
        <v>34004.25</v>
      </c>
      <c r="BD284" s="7">
        <f t="shared" si="754"/>
        <v>20002.5</v>
      </c>
      <c r="BE284" s="5">
        <f>PARAMETRELER!$D$6</f>
        <v>20002.5</v>
      </c>
      <c r="BF284" s="7">
        <f t="shared" si="858"/>
        <v>0</v>
      </c>
      <c r="BG284" s="7">
        <f>IF(AU284&lt;=PARAMETRELER!$D$6,0,BF284*0.00759)</f>
        <v>0</v>
      </c>
      <c r="BH284" s="20">
        <f t="shared" si="755"/>
        <v>17002.125</v>
      </c>
      <c r="BI284" s="21">
        <f t="shared" si="756"/>
        <v>4100.5124999999998</v>
      </c>
      <c r="BJ284" s="21">
        <f t="shared" si="757"/>
        <v>400.05</v>
      </c>
      <c r="BK284" s="20">
        <f t="shared" si="758"/>
        <v>24503.0625</v>
      </c>
      <c r="BL284" s="44">
        <f t="shared" si="759"/>
        <v>1000.125</v>
      </c>
      <c r="BM284" s="45">
        <f t="shared" si="760"/>
        <v>23502.9375</v>
      </c>
      <c r="BO284" s="2">
        <v>282</v>
      </c>
      <c r="BP284" s="2" t="str">
        <f t="shared" si="761"/>
        <v xml:space="preserve"> AD SOYAD 282</v>
      </c>
      <c r="BQ284" s="7">
        <f t="shared" si="762"/>
        <v>20002.5</v>
      </c>
      <c r="BR284" s="11">
        <f>PARAMETRELER!$D$4</f>
        <v>150018.75</v>
      </c>
      <c r="BS284" s="7">
        <f t="shared" si="763"/>
        <v>2800.3500000000004</v>
      </c>
      <c r="BT284" s="7">
        <f t="shared" si="764"/>
        <v>200.02500000000001</v>
      </c>
      <c r="BU284" s="7">
        <f t="shared" si="765"/>
        <v>17002.125</v>
      </c>
      <c r="BV284" s="7" cm="1">
        <f t="array" ref="BV284">SUMPRODUCT(--(SUM(G284,AC284,AY284,BU284)&gt;PARAMETRELER!$D$21:$D$24), (SUM(G284,AC284,AY284,BU284)-PARAMETRELER!$D$21:$D$24), {0.15;0.05;0.07;0.08})-SUM($H$2,H284,AD284,AZ284)</f>
        <v>2550.3187500000004</v>
      </c>
      <c r="BW284" s="7">
        <f>PARAMETRELER!$D$11</f>
        <v>2550.3187500000004</v>
      </c>
      <c r="BX284" s="7">
        <f t="shared" si="766"/>
        <v>68008.5</v>
      </c>
      <c r="BY284" s="7">
        <f t="shared" si="767"/>
        <v>51006.375</v>
      </c>
      <c r="BZ284" s="7">
        <f t="shared" si="768"/>
        <v>20002.5</v>
      </c>
      <c r="CA284" s="5">
        <f>PARAMETRELER!$D$6</f>
        <v>20002.5</v>
      </c>
      <c r="CB284" s="7">
        <f t="shared" si="859"/>
        <v>0</v>
      </c>
      <c r="CC284" s="7">
        <f>IF(BQ284&lt;=PARAMETRELER!$D$6,0,CB284*0.00759)</f>
        <v>0</v>
      </c>
      <c r="CD284" s="20">
        <f t="shared" si="769"/>
        <v>17002.125</v>
      </c>
      <c r="CE284" s="21">
        <f t="shared" si="770"/>
        <v>4100.5124999999998</v>
      </c>
      <c r="CF284" s="21">
        <f t="shared" si="771"/>
        <v>400.05</v>
      </c>
      <c r="CG284" s="20">
        <f t="shared" si="772"/>
        <v>24503.0625</v>
      </c>
      <c r="CH284" s="44">
        <f t="shared" si="773"/>
        <v>1000.125</v>
      </c>
      <c r="CI284" s="45">
        <f t="shared" si="774"/>
        <v>23502.9375</v>
      </c>
      <c r="CK284" s="2">
        <v>282</v>
      </c>
      <c r="CL284" s="2" t="str">
        <f t="shared" si="775"/>
        <v xml:space="preserve"> AD SOYAD 282</v>
      </c>
      <c r="CM284" s="7">
        <f t="shared" si="776"/>
        <v>20002.5</v>
      </c>
      <c r="CN284" s="11">
        <f>PARAMETRELER!$D$4</f>
        <v>150018.75</v>
      </c>
      <c r="CO284" s="7">
        <f t="shared" si="777"/>
        <v>2800.3500000000004</v>
      </c>
      <c r="CP284" s="7">
        <f t="shared" si="778"/>
        <v>200.02500000000001</v>
      </c>
      <c r="CQ284" s="7">
        <f t="shared" si="779"/>
        <v>17002.125</v>
      </c>
      <c r="CR284" s="7" cm="1">
        <f t="array" ref="CR284">SUMPRODUCT(--(SUM(G284,AC284,AY284,BU284,CQ284)&gt;PARAMETRELER!$D$21:$D$24), (SUM(G284,AC284,AY284,BU284,CQ284)-PARAMETRELER!$D$21:$D$24), {0.15;0.05;0.07;0.08})-SUM($H$2,H284,AD284,AZ284,BV284)</f>
        <v>2550.3187500000004</v>
      </c>
      <c r="CS284" s="7">
        <f>PARAMETRELER!$D$12</f>
        <v>2550.3187500000004</v>
      </c>
      <c r="CT284" s="7">
        <f t="shared" si="780"/>
        <v>85010.625</v>
      </c>
      <c r="CU284" s="7">
        <f t="shared" si="781"/>
        <v>68008.5</v>
      </c>
      <c r="CV284" s="7">
        <f t="shared" si="782"/>
        <v>20002.5</v>
      </c>
      <c r="CW284" s="5">
        <f>PARAMETRELER!$D$6</f>
        <v>20002.5</v>
      </c>
      <c r="CX284" s="7">
        <f t="shared" si="860"/>
        <v>0</v>
      </c>
      <c r="CY284" s="7">
        <f>IF(CM284&lt;=PARAMETRELER!$D$6,0,CX284*0.00759)</f>
        <v>0</v>
      </c>
      <c r="CZ284" s="20">
        <f t="shared" si="783"/>
        <v>17002.125</v>
      </c>
      <c r="DA284" s="21">
        <f t="shared" si="784"/>
        <v>4100.5124999999998</v>
      </c>
      <c r="DB284" s="21">
        <f t="shared" si="785"/>
        <v>400.05</v>
      </c>
      <c r="DC284" s="20">
        <f t="shared" si="786"/>
        <v>24503.0625</v>
      </c>
      <c r="DD284" s="44">
        <f t="shared" si="787"/>
        <v>1000.125</v>
      </c>
      <c r="DE284" s="45">
        <f t="shared" si="788"/>
        <v>23502.9375</v>
      </c>
      <c r="DG284" s="2">
        <v>282</v>
      </c>
      <c r="DH284" s="2" t="str">
        <f t="shared" si="789"/>
        <v xml:space="preserve"> AD SOYAD 282</v>
      </c>
      <c r="DI284" s="7">
        <f t="shared" si="790"/>
        <v>20002.5</v>
      </c>
      <c r="DJ284" s="11">
        <f>PARAMETRELER!$D$4</f>
        <v>150018.75</v>
      </c>
      <c r="DK284" s="7">
        <f t="shared" si="791"/>
        <v>2800.3500000000004</v>
      </c>
      <c r="DL284" s="7">
        <f t="shared" si="792"/>
        <v>200.02500000000001</v>
      </c>
      <c r="DM284" s="7">
        <f t="shared" si="793"/>
        <v>17002.125</v>
      </c>
      <c r="DN284" s="7" cm="1">
        <f t="array" ref="DN284">SUMPRODUCT(--(SUM(G284,AC284,AY284,BU284,CQ284,DM284)&gt;PARAMETRELER!$D$21:$D$24), (SUM(G284,AC284,AY284,BU284,CQ284,DM284)-PARAMETRELER!$D$21:$D$24), {0.15;0.05;0.07;0.08})-SUM($H$2,H284,AD284,AZ284,BV284,CR284)</f>
        <v>2550.3187499999985</v>
      </c>
      <c r="DO284" s="7">
        <f>PARAMETRELER!$D$13</f>
        <v>2550.3187499999985</v>
      </c>
      <c r="DP284" s="7">
        <f t="shared" si="794"/>
        <v>102012.75</v>
      </c>
      <c r="DQ284" s="7">
        <f t="shared" si="795"/>
        <v>85010.625</v>
      </c>
      <c r="DR284" s="7">
        <f t="shared" si="796"/>
        <v>20002.5</v>
      </c>
      <c r="DS284" s="5">
        <f>PARAMETRELER!$D$6</f>
        <v>20002.5</v>
      </c>
      <c r="DT284" s="7">
        <f t="shared" si="861"/>
        <v>0</v>
      </c>
      <c r="DU284" s="7">
        <f>IF(DI284&lt;=PARAMETRELER!$D$6,0,DT284*0.00759)</f>
        <v>0</v>
      </c>
      <c r="DV284" s="20">
        <f t="shared" si="797"/>
        <v>17002.125</v>
      </c>
      <c r="DW284" s="21">
        <f t="shared" si="798"/>
        <v>4100.5124999999998</v>
      </c>
      <c r="DX284" s="21">
        <f t="shared" si="799"/>
        <v>400.05</v>
      </c>
      <c r="DY284" s="20">
        <f t="shared" si="800"/>
        <v>24503.0625</v>
      </c>
      <c r="DZ284" s="44">
        <f t="shared" si="801"/>
        <v>1000.125</v>
      </c>
      <c r="EA284" s="45">
        <f t="shared" si="802"/>
        <v>23502.9375</v>
      </c>
      <c r="EC284" s="2">
        <v>282</v>
      </c>
      <c r="ED284" s="2" t="str">
        <f t="shared" si="803"/>
        <v xml:space="preserve"> AD SOYAD 282</v>
      </c>
      <c r="EE284" s="7">
        <f t="shared" si="862"/>
        <v>20002.5</v>
      </c>
      <c r="EF284" s="11">
        <f>PARAMETRELER!$D$4</f>
        <v>150018.75</v>
      </c>
      <c r="EG284" s="7">
        <f t="shared" si="863"/>
        <v>2800.3500000000004</v>
      </c>
      <c r="EH284" s="7">
        <f t="shared" si="864"/>
        <v>200.02500000000001</v>
      </c>
      <c r="EI284" s="7">
        <f t="shared" si="865"/>
        <v>17002.125</v>
      </c>
      <c r="EJ284" s="7" cm="1">
        <f t="array" ref="EJ284">SUMPRODUCT(--(SUM(G284,AC284,AY284,BU284,CQ284,DM284,EI284)&gt;PARAMETRELER!$D$21:$D$24), (SUM(G284,AC284,AY284,BU284,CQ284,DM284,EI284)-PARAMETRELER!$D$21:$D$24), {0.15;0.05;0.07;0.08})-SUM($H$2,H284,AD284,AZ284,BV284,CR284,DN284)</f>
        <v>3001.0625000000036</v>
      </c>
      <c r="EK284" s="7">
        <f>PARAMETRELER!$D$14</f>
        <v>3001.0625000000036</v>
      </c>
      <c r="EL284" s="7">
        <f t="shared" si="866"/>
        <v>119014.875</v>
      </c>
      <c r="EM284" s="7">
        <f t="shared" si="867"/>
        <v>102012.75</v>
      </c>
      <c r="EN284" s="7">
        <f t="shared" si="868"/>
        <v>20002.5</v>
      </c>
      <c r="EO284" s="5">
        <f>PARAMETRELER!$D$6</f>
        <v>20002.5</v>
      </c>
      <c r="EP284" s="7">
        <f t="shared" si="869"/>
        <v>0</v>
      </c>
      <c r="EQ284" s="7">
        <f>IF(EE284&lt;=PARAMETRELER!$D$6,0,EP284*0.00759)</f>
        <v>0</v>
      </c>
      <c r="ER284" s="20">
        <f t="shared" si="804"/>
        <v>17002.125</v>
      </c>
      <c r="ES284" s="21">
        <f t="shared" si="805"/>
        <v>4100.5124999999998</v>
      </c>
      <c r="ET284" s="21">
        <f t="shared" si="806"/>
        <v>400.05</v>
      </c>
      <c r="EU284" s="20">
        <f t="shared" si="807"/>
        <v>24503.0625</v>
      </c>
      <c r="EV284" s="44">
        <f t="shared" si="808"/>
        <v>1000.125</v>
      </c>
      <c r="EW284" s="45">
        <f t="shared" si="809"/>
        <v>23502.9375</v>
      </c>
      <c r="EY284" s="2">
        <v>282</v>
      </c>
      <c r="EZ284" s="2" t="str">
        <f t="shared" si="810"/>
        <v xml:space="preserve"> AD SOYAD 282</v>
      </c>
      <c r="FA284" s="7">
        <f t="shared" si="870"/>
        <v>20002.5</v>
      </c>
      <c r="FB284" s="11">
        <f>PARAMETRELER!$D$4</f>
        <v>150018.75</v>
      </c>
      <c r="FC284" s="7">
        <f t="shared" si="871"/>
        <v>2800.3500000000004</v>
      </c>
      <c r="FD284" s="7">
        <f t="shared" si="872"/>
        <v>200.02500000000001</v>
      </c>
      <c r="FE284" s="7">
        <f t="shared" si="873"/>
        <v>17002.125</v>
      </c>
      <c r="FF284" s="7" cm="1">
        <f t="array" ref="FF284">SUMPRODUCT(--(SUM(G284,AC284,AY284,BU284,CQ284,DM284,EI284,FE284)&gt;PARAMETRELER!$D$21:$D$24), (SUM(G284,AC284,AY284,BU284,CQ284,DM284,EI284,FE284)-PARAMETRELER!$D$21:$D$24), {0.15;0.05;0.07;0.08})-SUM($H$2,H284,AD284,AZ284,BV284,CR284,DN284,EJ284)</f>
        <v>3400.4249999999956</v>
      </c>
      <c r="FG284" s="7">
        <f>PARAMETRELER!$D$15</f>
        <v>3400.4249999999956</v>
      </c>
      <c r="FH284" s="7">
        <f t="shared" si="874"/>
        <v>136017</v>
      </c>
      <c r="FI284" s="7">
        <f t="shared" si="875"/>
        <v>119014.875</v>
      </c>
      <c r="FJ284" s="7">
        <f t="shared" si="876"/>
        <v>20002.5</v>
      </c>
      <c r="FK284" s="5">
        <f>PARAMETRELER!$D$6</f>
        <v>20002.5</v>
      </c>
      <c r="FL284" s="7">
        <f t="shared" si="877"/>
        <v>0</v>
      </c>
      <c r="FM284" s="7">
        <f>IF(FA284&lt;=PARAMETRELER!$D$6,0,FL284*0.00759)</f>
        <v>0</v>
      </c>
      <c r="FN284" s="20">
        <f t="shared" si="811"/>
        <v>17002.125</v>
      </c>
      <c r="FO284" s="21">
        <f t="shared" si="812"/>
        <v>4100.5124999999998</v>
      </c>
      <c r="FP284" s="21">
        <f t="shared" si="813"/>
        <v>400.05</v>
      </c>
      <c r="FQ284" s="20">
        <f t="shared" si="814"/>
        <v>24503.0625</v>
      </c>
      <c r="FR284" s="44">
        <f t="shared" si="815"/>
        <v>1000.125</v>
      </c>
      <c r="FS284" s="45">
        <f t="shared" si="816"/>
        <v>23502.9375</v>
      </c>
      <c r="FU284" s="2">
        <v>282</v>
      </c>
      <c r="FV284" s="2" t="str">
        <f t="shared" si="817"/>
        <v xml:space="preserve"> AD SOYAD 282</v>
      </c>
      <c r="FW284" s="7">
        <f t="shared" si="878"/>
        <v>20002.5</v>
      </c>
      <c r="FX284" s="11">
        <f>PARAMETRELER!$D$4</f>
        <v>150018.75</v>
      </c>
      <c r="FY284" s="7">
        <f t="shared" si="879"/>
        <v>2800.3500000000004</v>
      </c>
      <c r="FZ284" s="7">
        <f t="shared" si="880"/>
        <v>200.02500000000001</v>
      </c>
      <c r="GA284" s="7">
        <f t="shared" si="881"/>
        <v>17002.125</v>
      </c>
      <c r="GB284" s="7" cm="1">
        <f t="array" ref="GB284">SUMPRODUCT(--(SUM(G284,AC284,AY284,BU284,CQ284,DM284,EI284,FE284,GA284)&gt;PARAMETRELER!$D$21:$D$24), (SUM(G284,AC284,AY284,BU284,CQ284,DM284,EI284,FE284,GA284)-PARAMETRELER!$D$21:$D$24), {0.15;0.05;0.07;0.08})-SUM($H$2,H284,AD284,AZ284,BV284,CR284,DN284,EJ284,FF284)</f>
        <v>3400.4249999999993</v>
      </c>
      <c r="GC284" s="7">
        <f>PARAMETRELER!$D$16</f>
        <v>3400.4249999999993</v>
      </c>
      <c r="GD284" s="7">
        <f t="shared" si="882"/>
        <v>153019.125</v>
      </c>
      <c r="GE284" s="7">
        <f t="shared" si="883"/>
        <v>136017</v>
      </c>
      <c r="GF284" s="7">
        <f t="shared" si="884"/>
        <v>20002.5</v>
      </c>
      <c r="GG284" s="5">
        <f>PARAMETRELER!$D$6</f>
        <v>20002.5</v>
      </c>
      <c r="GH284" s="7">
        <f t="shared" si="885"/>
        <v>0</v>
      </c>
      <c r="GI284" s="7">
        <f>IF(FW284&lt;=PARAMETRELER!$D$6,0,GH284*0.00759)</f>
        <v>0</v>
      </c>
      <c r="GJ284" s="20">
        <f t="shared" si="818"/>
        <v>17002.125</v>
      </c>
      <c r="GK284" s="21">
        <f t="shared" si="819"/>
        <v>4100.5124999999998</v>
      </c>
      <c r="GL284" s="21">
        <f t="shared" si="820"/>
        <v>400.05</v>
      </c>
      <c r="GM284" s="20">
        <f t="shared" si="821"/>
        <v>24503.0625</v>
      </c>
      <c r="GN284" s="44">
        <f t="shared" si="822"/>
        <v>1000.125</v>
      </c>
      <c r="GO284" s="45">
        <f t="shared" si="823"/>
        <v>23502.9375</v>
      </c>
      <c r="GQ284" s="2">
        <v>282</v>
      </c>
      <c r="GR284" s="2" t="str">
        <f t="shared" si="824"/>
        <v xml:space="preserve"> AD SOYAD 282</v>
      </c>
      <c r="GS284" s="7">
        <f t="shared" si="886"/>
        <v>20002.5</v>
      </c>
      <c r="GT284" s="11">
        <f>PARAMETRELER!$D$4</f>
        <v>150018.75</v>
      </c>
      <c r="GU284" s="7">
        <f t="shared" si="887"/>
        <v>2800.3500000000004</v>
      </c>
      <c r="GV284" s="7">
        <f t="shared" si="888"/>
        <v>200.02500000000001</v>
      </c>
      <c r="GW284" s="7">
        <f t="shared" si="889"/>
        <v>17002.125</v>
      </c>
      <c r="GX284" s="7" cm="1">
        <f t="array" ref="GX284">SUMPRODUCT(--(SUM(G284,AC284,AY284,BU284,CQ284,DM284,EI284,FE284,GA284,GW284)&gt;PARAMETRELER!$D$21:$D$24), (SUM(G284,AC284,AY284,BU284,CQ284,DM284,EI284,FE284,GA284,GW284)-PARAMETRELER!$D$21:$D$24), {0.15;0.05;0.07;0.08})-SUM($H$2,H284,AD284,AZ284,BV284,CR284,DN284,EJ284,FF284,GB284)</f>
        <v>3400.4250000000029</v>
      </c>
      <c r="GY284" s="7">
        <f>PARAMETRELER!$D$17</f>
        <v>3400.4250000000029</v>
      </c>
      <c r="GZ284" s="7">
        <f t="shared" si="890"/>
        <v>170021.25</v>
      </c>
      <c r="HA284" s="7">
        <f t="shared" si="891"/>
        <v>153019.125</v>
      </c>
      <c r="HB284" s="7">
        <f t="shared" si="892"/>
        <v>20002.5</v>
      </c>
      <c r="HC284" s="5">
        <f>PARAMETRELER!$D$6</f>
        <v>20002.5</v>
      </c>
      <c r="HD284" s="7">
        <f t="shared" si="893"/>
        <v>0</v>
      </c>
      <c r="HE284" s="7">
        <f>IF(GS284&lt;=PARAMETRELER!$D$6,0,HD284*0.00759)</f>
        <v>0</v>
      </c>
      <c r="HF284" s="20">
        <f t="shared" si="825"/>
        <v>17002.125</v>
      </c>
      <c r="HG284" s="21">
        <f t="shared" si="826"/>
        <v>4100.5124999999998</v>
      </c>
      <c r="HH284" s="21">
        <f t="shared" si="827"/>
        <v>400.05</v>
      </c>
      <c r="HI284" s="20">
        <f t="shared" si="828"/>
        <v>24503.0625</v>
      </c>
      <c r="HJ284" s="44">
        <f t="shared" si="829"/>
        <v>1000.125</v>
      </c>
      <c r="HK284" s="45">
        <f t="shared" si="830"/>
        <v>23502.9375</v>
      </c>
      <c r="HM284" s="2">
        <v>282</v>
      </c>
      <c r="HN284" s="2" t="str">
        <f t="shared" si="831"/>
        <v xml:space="preserve"> AD SOYAD 282</v>
      </c>
      <c r="HO284" s="7">
        <f t="shared" si="894"/>
        <v>20002.5</v>
      </c>
      <c r="HP284" s="11">
        <f>PARAMETRELER!$D$4</f>
        <v>150018.75</v>
      </c>
      <c r="HQ284" s="7">
        <f t="shared" si="895"/>
        <v>2800.3500000000004</v>
      </c>
      <c r="HR284" s="7">
        <f t="shared" si="896"/>
        <v>200.02500000000001</v>
      </c>
      <c r="HS284" s="7">
        <f t="shared" si="897"/>
        <v>17002.125</v>
      </c>
      <c r="HT284" s="7" cm="1">
        <f t="array" ref="HT284">SUMPRODUCT(--(SUM(G284,AC284,AY284,BU284,CQ284,DM284,EI284,FE284,GA284,GW284,HS284)&gt;PARAMETRELER!$D$21:$D$24), (SUM(G284,AC284,AY284,BU284,CQ284,DM284,EI284,FE284,GA284,GW284,HS284)-PARAMETRELER!$D$21:$D$24), {0.15;0.05;0.07;0.08})-SUM($H$2,H284,AD284,AZ284,BV284,CR284,DN284,EJ284,FF284,GB284,GX284)</f>
        <v>3400.4249999999993</v>
      </c>
      <c r="HU284" s="7">
        <f>PARAMETRELER!$D$18</f>
        <v>3400.4249999999993</v>
      </c>
      <c r="HV284" s="7">
        <f t="shared" si="898"/>
        <v>187023.375</v>
      </c>
      <c r="HW284" s="7">
        <f t="shared" si="899"/>
        <v>170021.25</v>
      </c>
      <c r="HX284" s="7">
        <f t="shared" si="900"/>
        <v>20002.5</v>
      </c>
      <c r="HY284" s="5">
        <f>PARAMETRELER!$D$6</f>
        <v>20002.5</v>
      </c>
      <c r="HZ284" s="7">
        <f t="shared" si="901"/>
        <v>0</v>
      </c>
      <c r="IA284" s="7">
        <f>IF(HO284&lt;=PARAMETRELER!$D$6,0,HZ284*0.00759)</f>
        <v>0</v>
      </c>
      <c r="IB284" s="20">
        <f t="shared" si="832"/>
        <v>17002.125</v>
      </c>
      <c r="IC284" s="21">
        <f t="shared" si="833"/>
        <v>4100.5124999999998</v>
      </c>
      <c r="ID284" s="21">
        <f t="shared" si="834"/>
        <v>400.05</v>
      </c>
      <c r="IE284" s="20">
        <f t="shared" si="835"/>
        <v>24503.0625</v>
      </c>
      <c r="IF284" s="44">
        <f t="shared" si="836"/>
        <v>1000.125</v>
      </c>
      <c r="IG284" s="45">
        <f t="shared" si="837"/>
        <v>23502.9375</v>
      </c>
      <c r="II284" s="2">
        <v>282</v>
      </c>
      <c r="IJ284" s="2" t="str">
        <f t="shared" si="838"/>
        <v xml:space="preserve"> AD SOYAD 282</v>
      </c>
      <c r="IK284" s="7">
        <f t="shared" si="902"/>
        <v>20002.5</v>
      </c>
      <c r="IL284" s="11">
        <f>PARAMETRELER!$D$4</f>
        <v>150018.75</v>
      </c>
      <c r="IM284" s="7">
        <f t="shared" si="903"/>
        <v>2800.3500000000004</v>
      </c>
      <c r="IN284" s="7">
        <f t="shared" si="904"/>
        <v>200.02500000000001</v>
      </c>
      <c r="IO284" s="7">
        <f t="shared" si="905"/>
        <v>17002.125</v>
      </c>
      <c r="IP284" s="7" cm="1">
        <f t="array" ref="IP284">SUMPRODUCT(--(SUM(G284,AC284,AY284,BU284,CQ284,DM284,EI284,FE284,GA284,GW284,HS284,IO284)&gt;PARAMETRELER!$D$21:$D$24), (SUM(G284,AC284,AY284,BU284,CQ284,DM284,EI284,FE284,GA284,GW284,HS284,IO284)-PARAMETRELER!$D$21:$D$24), {0.15;0.05;0.07;0.08})-SUM($H$2,H284,AD284,AZ284,BV284,CR284,DN284,EJ284,FF284,GB284,GX284,HT284)</f>
        <v>3400.4249999999993</v>
      </c>
      <c r="IQ284" s="7">
        <f>PARAMETRELER!$D$19</f>
        <v>3400.4249999999993</v>
      </c>
      <c r="IR284" s="7">
        <f t="shared" si="906"/>
        <v>204025.5</v>
      </c>
      <c r="IS284" s="7">
        <f t="shared" si="907"/>
        <v>187023.375</v>
      </c>
      <c r="IT284" s="7">
        <f t="shared" si="908"/>
        <v>20002.5</v>
      </c>
      <c r="IU284" s="5">
        <f>PARAMETRELER!$D$6</f>
        <v>20002.5</v>
      </c>
      <c r="IV284" s="7">
        <f t="shared" si="909"/>
        <v>0</v>
      </c>
      <c r="IW284" s="7">
        <f>IF(IK284&lt;=PARAMETRELER!$D$6,0,IV284*0.00759)</f>
        <v>0</v>
      </c>
      <c r="IX284" s="20">
        <f t="shared" si="839"/>
        <v>17002.125</v>
      </c>
      <c r="IY284" s="21">
        <f t="shared" si="840"/>
        <v>4100.5124999999998</v>
      </c>
      <c r="IZ284" s="21">
        <f t="shared" si="841"/>
        <v>400.05</v>
      </c>
      <c r="JA284" s="20">
        <f t="shared" si="842"/>
        <v>24503.0625</v>
      </c>
      <c r="JB284" s="44">
        <f t="shared" si="843"/>
        <v>1000.125</v>
      </c>
      <c r="JC284" s="45">
        <f t="shared" si="844"/>
        <v>23502.9375</v>
      </c>
    </row>
    <row r="285" spans="1:263" ht="15.6" x14ac:dyDescent="0.3">
      <c r="A285" s="3">
        <v>283</v>
      </c>
      <c r="B285" s="3" t="str">
        <f>'YILLIK MALİYET RAPORU'!B285</f>
        <v xml:space="preserve"> AD SOYAD 283</v>
      </c>
      <c r="C285" s="4">
        <f>'YILLIK MALİYET RAPORU'!C285</f>
        <v>20002.5</v>
      </c>
      <c r="D285" s="4">
        <f>PARAMETRELER!$D$4</f>
        <v>150018.75</v>
      </c>
      <c r="E285" s="4">
        <f t="shared" si="845"/>
        <v>2800.3500000000004</v>
      </c>
      <c r="F285" s="4">
        <f t="shared" si="846"/>
        <v>200.02500000000001</v>
      </c>
      <c r="G285" s="4">
        <f t="shared" si="847"/>
        <v>17002.125</v>
      </c>
      <c r="H285" s="4" cm="1">
        <f t="array" ref="H285">SUMPRODUCT(--(SUM(G285:G285)&gt;PARAMETRELER!$D$21:$D$24), (SUM(G285:G285)-PARAMETRELER!$D$21:$D$24), {0.15;0.05;0.07;0.08})-SUM($H$2:$H$2)</f>
        <v>2550.3187499999999</v>
      </c>
      <c r="I285" s="4">
        <f>PARAMETRELER!$D$8</f>
        <v>2550.3187499999999</v>
      </c>
      <c r="J285" s="4">
        <f t="shared" si="733"/>
        <v>17002.125</v>
      </c>
      <c r="K285" s="4">
        <v>0</v>
      </c>
      <c r="L285" s="4">
        <f t="shared" si="848"/>
        <v>20002.5</v>
      </c>
      <c r="M285" s="4">
        <f>PARAMETRELER!$D$6</f>
        <v>20002.5</v>
      </c>
      <c r="N285" s="4">
        <f t="shared" si="856"/>
        <v>0</v>
      </c>
      <c r="O285" s="4">
        <f>IF(C285&lt;=PARAMETRELER!$D$6,0,N285*0.00759)</f>
        <v>0</v>
      </c>
      <c r="P285" s="20">
        <f t="shared" si="849"/>
        <v>17002.125</v>
      </c>
      <c r="Q285" s="21">
        <f t="shared" si="850"/>
        <v>4100.5124999999998</v>
      </c>
      <c r="R285" s="21">
        <f t="shared" si="851"/>
        <v>400.05</v>
      </c>
      <c r="S285" s="22">
        <f t="shared" si="852"/>
        <v>24503.0625</v>
      </c>
      <c r="T285" s="44">
        <f t="shared" si="853"/>
        <v>1000.125</v>
      </c>
      <c r="U285" s="45">
        <f t="shared" si="734"/>
        <v>23502.9375</v>
      </c>
      <c r="W285" s="3">
        <v>283</v>
      </c>
      <c r="X285" s="3" t="str">
        <f t="shared" si="854"/>
        <v xml:space="preserve"> AD SOYAD 283</v>
      </c>
      <c r="Y285" s="4">
        <f t="shared" si="855"/>
        <v>20002.5</v>
      </c>
      <c r="Z285" s="4">
        <f>PARAMETRELER!$D$4</f>
        <v>150018.75</v>
      </c>
      <c r="AA285" s="4">
        <f t="shared" si="735"/>
        <v>2800.3500000000004</v>
      </c>
      <c r="AB285" s="4">
        <f t="shared" si="736"/>
        <v>200.02500000000001</v>
      </c>
      <c r="AC285" s="4">
        <f t="shared" si="737"/>
        <v>17002.125</v>
      </c>
      <c r="AD285" s="4" cm="1">
        <f t="array" ref="AD285">SUMPRODUCT(--(SUM(G285,AC285)&gt;PARAMETRELER!$D$21:$D$24), (SUM(G285,AC285)-PARAMETRELER!$D$21:$D$24), {0.15;0.05;0.07;0.08})-SUM($H$2,H285)</f>
        <v>2550.3187499999999</v>
      </c>
      <c r="AE285" s="4">
        <f>PARAMETRELER!$D$9</f>
        <v>2550.3187499999999</v>
      </c>
      <c r="AF285" s="4">
        <f t="shared" si="738"/>
        <v>34004.25</v>
      </c>
      <c r="AG285" s="4">
        <f t="shared" si="739"/>
        <v>17002.125</v>
      </c>
      <c r="AH285" s="4">
        <f t="shared" si="740"/>
        <v>20002.5</v>
      </c>
      <c r="AI285" s="4">
        <f>PARAMETRELER!$D$6</f>
        <v>20002.5</v>
      </c>
      <c r="AJ285" s="4">
        <f t="shared" si="857"/>
        <v>0</v>
      </c>
      <c r="AK285" s="4">
        <f>IF(Y285&lt;=PARAMETRELER!$D$6,0,AJ285*0.00759)</f>
        <v>0</v>
      </c>
      <c r="AL285" s="20">
        <f t="shared" si="741"/>
        <v>17002.125</v>
      </c>
      <c r="AM285" s="21">
        <f t="shared" si="742"/>
        <v>4100.5124999999998</v>
      </c>
      <c r="AN285" s="21">
        <f t="shared" si="743"/>
        <v>400.05</v>
      </c>
      <c r="AO285" s="22">
        <f t="shared" si="744"/>
        <v>24503.0625</v>
      </c>
      <c r="AP285" s="44">
        <f t="shared" si="745"/>
        <v>1000.125</v>
      </c>
      <c r="AQ285" s="45">
        <f t="shared" si="746"/>
        <v>23502.9375</v>
      </c>
      <c r="AS285" s="3">
        <v>283</v>
      </c>
      <c r="AT285" s="3" t="str">
        <f t="shared" si="747"/>
        <v xml:space="preserve"> AD SOYAD 283</v>
      </c>
      <c r="AU285" s="4">
        <f t="shared" si="748"/>
        <v>20002.5</v>
      </c>
      <c r="AV285" s="4">
        <f>PARAMETRELER!$D$4</f>
        <v>150018.75</v>
      </c>
      <c r="AW285" s="4">
        <f t="shared" si="749"/>
        <v>2800.3500000000004</v>
      </c>
      <c r="AX285" s="4">
        <f t="shared" si="750"/>
        <v>200.02500000000001</v>
      </c>
      <c r="AY285" s="4">
        <f t="shared" si="751"/>
        <v>17002.125</v>
      </c>
      <c r="AZ285" s="4" cm="1">
        <f t="array" ref="AZ285">SUMPRODUCT(--(SUM(G285,AC285,AY285)&gt;PARAMETRELER!$D$21:$D$24), (SUM(G285,AC285,AY285)-PARAMETRELER!$D$21:$D$24), {0.15;0.05;0.07;0.08})-SUM($H$2,H285,AD285)</f>
        <v>2550.3187499999995</v>
      </c>
      <c r="BA285" s="4">
        <f>PARAMETRELER!$D$10</f>
        <v>2550.3187499999995</v>
      </c>
      <c r="BB285" s="4">
        <f t="shared" si="752"/>
        <v>51006.375</v>
      </c>
      <c r="BC285" s="4">
        <f t="shared" si="753"/>
        <v>34004.25</v>
      </c>
      <c r="BD285" s="4">
        <f t="shared" si="754"/>
        <v>20002.5</v>
      </c>
      <c r="BE285" s="4">
        <f>PARAMETRELER!$D$6</f>
        <v>20002.5</v>
      </c>
      <c r="BF285" s="4">
        <f t="shared" si="858"/>
        <v>0</v>
      </c>
      <c r="BG285" s="4">
        <f>IF(AU285&lt;=PARAMETRELER!$D$6,0,BF285*0.00759)</f>
        <v>0</v>
      </c>
      <c r="BH285" s="20">
        <f t="shared" si="755"/>
        <v>17002.125</v>
      </c>
      <c r="BI285" s="21">
        <f t="shared" si="756"/>
        <v>4100.5124999999998</v>
      </c>
      <c r="BJ285" s="21">
        <f t="shared" si="757"/>
        <v>400.05</v>
      </c>
      <c r="BK285" s="22">
        <f t="shared" si="758"/>
        <v>24503.0625</v>
      </c>
      <c r="BL285" s="44">
        <f t="shared" si="759"/>
        <v>1000.125</v>
      </c>
      <c r="BM285" s="45">
        <f t="shared" si="760"/>
        <v>23502.9375</v>
      </c>
      <c r="BO285" s="3">
        <v>283</v>
      </c>
      <c r="BP285" s="3" t="str">
        <f t="shared" si="761"/>
        <v xml:space="preserve"> AD SOYAD 283</v>
      </c>
      <c r="BQ285" s="4">
        <f t="shared" si="762"/>
        <v>20002.5</v>
      </c>
      <c r="BR285" s="4">
        <f>PARAMETRELER!$D$4</f>
        <v>150018.75</v>
      </c>
      <c r="BS285" s="4">
        <f t="shared" si="763"/>
        <v>2800.3500000000004</v>
      </c>
      <c r="BT285" s="4">
        <f t="shared" si="764"/>
        <v>200.02500000000001</v>
      </c>
      <c r="BU285" s="4">
        <f t="shared" si="765"/>
        <v>17002.125</v>
      </c>
      <c r="BV285" s="4" cm="1">
        <f t="array" ref="BV285">SUMPRODUCT(--(SUM(G285,AC285,AY285,BU285)&gt;PARAMETRELER!$D$21:$D$24), (SUM(G285,AC285,AY285,BU285)-PARAMETRELER!$D$21:$D$24), {0.15;0.05;0.07;0.08})-SUM($H$2,H285,AD285,AZ285)</f>
        <v>2550.3187500000004</v>
      </c>
      <c r="BW285" s="4">
        <f>PARAMETRELER!$D$11</f>
        <v>2550.3187500000004</v>
      </c>
      <c r="BX285" s="4">
        <f t="shared" si="766"/>
        <v>68008.5</v>
      </c>
      <c r="BY285" s="4">
        <f t="shared" si="767"/>
        <v>51006.375</v>
      </c>
      <c r="BZ285" s="4">
        <f t="shared" si="768"/>
        <v>20002.5</v>
      </c>
      <c r="CA285" s="4">
        <f>PARAMETRELER!$D$6</f>
        <v>20002.5</v>
      </c>
      <c r="CB285" s="4">
        <f t="shared" si="859"/>
        <v>0</v>
      </c>
      <c r="CC285" s="4">
        <f>IF(BQ285&lt;=PARAMETRELER!$D$6,0,CB285*0.00759)</f>
        <v>0</v>
      </c>
      <c r="CD285" s="20">
        <f t="shared" si="769"/>
        <v>17002.125</v>
      </c>
      <c r="CE285" s="21">
        <f t="shared" si="770"/>
        <v>4100.5124999999998</v>
      </c>
      <c r="CF285" s="21">
        <f t="shared" si="771"/>
        <v>400.05</v>
      </c>
      <c r="CG285" s="22">
        <f t="shared" si="772"/>
        <v>24503.0625</v>
      </c>
      <c r="CH285" s="44">
        <f t="shared" si="773"/>
        <v>1000.125</v>
      </c>
      <c r="CI285" s="45">
        <f t="shared" si="774"/>
        <v>23502.9375</v>
      </c>
      <c r="CK285" s="3">
        <v>283</v>
      </c>
      <c r="CL285" s="3" t="str">
        <f t="shared" si="775"/>
        <v xml:space="preserve"> AD SOYAD 283</v>
      </c>
      <c r="CM285" s="4">
        <f t="shared" si="776"/>
        <v>20002.5</v>
      </c>
      <c r="CN285" s="4">
        <f>PARAMETRELER!$D$4</f>
        <v>150018.75</v>
      </c>
      <c r="CO285" s="4">
        <f t="shared" si="777"/>
        <v>2800.3500000000004</v>
      </c>
      <c r="CP285" s="4">
        <f t="shared" si="778"/>
        <v>200.02500000000001</v>
      </c>
      <c r="CQ285" s="4">
        <f t="shared" si="779"/>
        <v>17002.125</v>
      </c>
      <c r="CR285" s="4" cm="1">
        <f t="array" ref="CR285">SUMPRODUCT(--(SUM(G285,AC285,AY285,BU285,CQ285)&gt;PARAMETRELER!$D$21:$D$24), (SUM(G285,AC285,AY285,BU285,CQ285)-PARAMETRELER!$D$21:$D$24), {0.15;0.05;0.07;0.08})-SUM($H$2,H285,AD285,AZ285,BV285)</f>
        <v>2550.3187500000004</v>
      </c>
      <c r="CS285" s="4">
        <f>PARAMETRELER!$D$12</f>
        <v>2550.3187500000004</v>
      </c>
      <c r="CT285" s="4">
        <f t="shared" si="780"/>
        <v>85010.625</v>
      </c>
      <c r="CU285" s="4">
        <f t="shared" si="781"/>
        <v>68008.5</v>
      </c>
      <c r="CV285" s="4">
        <f t="shared" si="782"/>
        <v>20002.5</v>
      </c>
      <c r="CW285" s="4">
        <f>PARAMETRELER!$D$6</f>
        <v>20002.5</v>
      </c>
      <c r="CX285" s="4">
        <f t="shared" si="860"/>
        <v>0</v>
      </c>
      <c r="CY285" s="4">
        <f>IF(CM285&lt;=PARAMETRELER!$D$6,0,CX285*0.00759)</f>
        <v>0</v>
      </c>
      <c r="CZ285" s="20">
        <f t="shared" si="783"/>
        <v>17002.125</v>
      </c>
      <c r="DA285" s="21">
        <f t="shared" si="784"/>
        <v>4100.5124999999998</v>
      </c>
      <c r="DB285" s="21">
        <f t="shared" si="785"/>
        <v>400.05</v>
      </c>
      <c r="DC285" s="22">
        <f t="shared" si="786"/>
        <v>24503.0625</v>
      </c>
      <c r="DD285" s="44">
        <f t="shared" si="787"/>
        <v>1000.125</v>
      </c>
      <c r="DE285" s="45">
        <f t="shared" si="788"/>
        <v>23502.9375</v>
      </c>
      <c r="DG285" s="3">
        <v>283</v>
      </c>
      <c r="DH285" s="3" t="str">
        <f t="shared" si="789"/>
        <v xml:space="preserve"> AD SOYAD 283</v>
      </c>
      <c r="DI285" s="4">
        <f t="shared" si="790"/>
        <v>20002.5</v>
      </c>
      <c r="DJ285" s="4">
        <f>PARAMETRELER!$D$4</f>
        <v>150018.75</v>
      </c>
      <c r="DK285" s="4">
        <f t="shared" si="791"/>
        <v>2800.3500000000004</v>
      </c>
      <c r="DL285" s="4">
        <f t="shared" si="792"/>
        <v>200.02500000000001</v>
      </c>
      <c r="DM285" s="4">
        <f t="shared" si="793"/>
        <v>17002.125</v>
      </c>
      <c r="DN285" s="4" cm="1">
        <f t="array" ref="DN285">SUMPRODUCT(--(SUM(G285,AC285,AY285,BU285,CQ285,DM285)&gt;PARAMETRELER!$D$21:$D$24), (SUM(G285,AC285,AY285,BU285,CQ285,DM285)-PARAMETRELER!$D$21:$D$24), {0.15;0.05;0.07;0.08})-SUM($H$2,H285,AD285,AZ285,BV285,CR285)</f>
        <v>2550.3187499999985</v>
      </c>
      <c r="DO285" s="4">
        <f>PARAMETRELER!$D$13</f>
        <v>2550.3187499999985</v>
      </c>
      <c r="DP285" s="4">
        <f t="shared" si="794"/>
        <v>102012.75</v>
      </c>
      <c r="DQ285" s="4">
        <f t="shared" si="795"/>
        <v>85010.625</v>
      </c>
      <c r="DR285" s="4">
        <f t="shared" si="796"/>
        <v>20002.5</v>
      </c>
      <c r="DS285" s="4">
        <f>PARAMETRELER!$D$6</f>
        <v>20002.5</v>
      </c>
      <c r="DT285" s="4">
        <f t="shared" si="861"/>
        <v>0</v>
      </c>
      <c r="DU285" s="4">
        <f>IF(DI285&lt;=PARAMETRELER!$D$6,0,DT285*0.00759)</f>
        <v>0</v>
      </c>
      <c r="DV285" s="20">
        <f t="shared" si="797"/>
        <v>17002.125</v>
      </c>
      <c r="DW285" s="21">
        <f t="shared" si="798"/>
        <v>4100.5124999999998</v>
      </c>
      <c r="DX285" s="21">
        <f t="shared" si="799"/>
        <v>400.05</v>
      </c>
      <c r="DY285" s="22">
        <f t="shared" si="800"/>
        <v>24503.0625</v>
      </c>
      <c r="DZ285" s="44">
        <f t="shared" si="801"/>
        <v>1000.125</v>
      </c>
      <c r="EA285" s="45">
        <f t="shared" si="802"/>
        <v>23502.9375</v>
      </c>
      <c r="EC285" s="3">
        <v>283</v>
      </c>
      <c r="ED285" s="3" t="str">
        <f t="shared" si="803"/>
        <v xml:space="preserve"> AD SOYAD 283</v>
      </c>
      <c r="EE285" s="4">
        <f t="shared" si="862"/>
        <v>20002.5</v>
      </c>
      <c r="EF285" s="4">
        <f>PARAMETRELER!$D$4</f>
        <v>150018.75</v>
      </c>
      <c r="EG285" s="4">
        <f t="shared" si="863"/>
        <v>2800.3500000000004</v>
      </c>
      <c r="EH285" s="4">
        <f t="shared" si="864"/>
        <v>200.02500000000001</v>
      </c>
      <c r="EI285" s="4">
        <f t="shared" si="865"/>
        <v>17002.125</v>
      </c>
      <c r="EJ285" s="4" cm="1">
        <f t="array" ref="EJ285">SUMPRODUCT(--(SUM(G285,AC285,AY285,BU285,CQ285,DM285,EI285)&gt;PARAMETRELER!$D$21:$D$24), (SUM(G285,AC285,AY285,BU285,CQ285,DM285,EI285)-PARAMETRELER!$D$21:$D$24), {0.15;0.05;0.07;0.08})-SUM($H$2,H285,AD285,AZ285,BV285,CR285,DN285)</f>
        <v>3001.0625000000036</v>
      </c>
      <c r="EK285" s="4">
        <f>PARAMETRELER!$D$14</f>
        <v>3001.0625000000036</v>
      </c>
      <c r="EL285" s="4">
        <f t="shared" si="866"/>
        <v>119014.875</v>
      </c>
      <c r="EM285" s="4">
        <f t="shared" si="867"/>
        <v>102012.75</v>
      </c>
      <c r="EN285" s="4">
        <f t="shared" si="868"/>
        <v>20002.5</v>
      </c>
      <c r="EO285" s="4">
        <f>PARAMETRELER!$D$6</f>
        <v>20002.5</v>
      </c>
      <c r="EP285" s="4">
        <f t="shared" si="869"/>
        <v>0</v>
      </c>
      <c r="EQ285" s="4">
        <f>IF(EE285&lt;=PARAMETRELER!$D$6,0,EP285*0.00759)</f>
        <v>0</v>
      </c>
      <c r="ER285" s="20">
        <f t="shared" si="804"/>
        <v>17002.125</v>
      </c>
      <c r="ES285" s="21">
        <f t="shared" si="805"/>
        <v>4100.5124999999998</v>
      </c>
      <c r="ET285" s="21">
        <f t="shared" si="806"/>
        <v>400.05</v>
      </c>
      <c r="EU285" s="22">
        <f t="shared" si="807"/>
        <v>24503.0625</v>
      </c>
      <c r="EV285" s="44">
        <f t="shared" si="808"/>
        <v>1000.125</v>
      </c>
      <c r="EW285" s="45">
        <f t="shared" si="809"/>
        <v>23502.9375</v>
      </c>
      <c r="EY285" s="3">
        <v>283</v>
      </c>
      <c r="EZ285" s="3" t="str">
        <f t="shared" si="810"/>
        <v xml:space="preserve"> AD SOYAD 283</v>
      </c>
      <c r="FA285" s="4">
        <f t="shared" si="870"/>
        <v>20002.5</v>
      </c>
      <c r="FB285" s="4">
        <f>PARAMETRELER!$D$4</f>
        <v>150018.75</v>
      </c>
      <c r="FC285" s="4">
        <f t="shared" si="871"/>
        <v>2800.3500000000004</v>
      </c>
      <c r="FD285" s="4">
        <f t="shared" si="872"/>
        <v>200.02500000000001</v>
      </c>
      <c r="FE285" s="4">
        <f t="shared" si="873"/>
        <v>17002.125</v>
      </c>
      <c r="FF285" s="4" cm="1">
        <f t="array" ref="FF285">SUMPRODUCT(--(SUM(G285,AC285,AY285,BU285,CQ285,DM285,EI285,FE285)&gt;PARAMETRELER!$D$21:$D$24), (SUM(G285,AC285,AY285,BU285,CQ285,DM285,EI285,FE285)-PARAMETRELER!$D$21:$D$24), {0.15;0.05;0.07;0.08})-SUM($H$2,H285,AD285,AZ285,BV285,CR285,DN285,EJ285)</f>
        <v>3400.4249999999956</v>
      </c>
      <c r="FG285" s="4">
        <f>PARAMETRELER!$D$15</f>
        <v>3400.4249999999956</v>
      </c>
      <c r="FH285" s="4">
        <f t="shared" si="874"/>
        <v>136017</v>
      </c>
      <c r="FI285" s="4">
        <f t="shared" si="875"/>
        <v>119014.875</v>
      </c>
      <c r="FJ285" s="4">
        <f t="shared" si="876"/>
        <v>20002.5</v>
      </c>
      <c r="FK285" s="4">
        <f>PARAMETRELER!$D$6</f>
        <v>20002.5</v>
      </c>
      <c r="FL285" s="4">
        <f t="shared" si="877"/>
        <v>0</v>
      </c>
      <c r="FM285" s="4">
        <f>IF(FA285&lt;=PARAMETRELER!$D$6,0,FL285*0.00759)</f>
        <v>0</v>
      </c>
      <c r="FN285" s="20">
        <f t="shared" si="811"/>
        <v>17002.125</v>
      </c>
      <c r="FO285" s="21">
        <f t="shared" si="812"/>
        <v>4100.5124999999998</v>
      </c>
      <c r="FP285" s="21">
        <f t="shared" si="813"/>
        <v>400.05</v>
      </c>
      <c r="FQ285" s="22">
        <f t="shared" si="814"/>
        <v>24503.0625</v>
      </c>
      <c r="FR285" s="44">
        <f t="shared" si="815"/>
        <v>1000.125</v>
      </c>
      <c r="FS285" s="45">
        <f t="shared" si="816"/>
        <v>23502.9375</v>
      </c>
      <c r="FU285" s="3">
        <v>283</v>
      </c>
      <c r="FV285" s="3" t="str">
        <f t="shared" si="817"/>
        <v xml:space="preserve"> AD SOYAD 283</v>
      </c>
      <c r="FW285" s="4">
        <f t="shared" si="878"/>
        <v>20002.5</v>
      </c>
      <c r="FX285" s="4">
        <f>PARAMETRELER!$D$4</f>
        <v>150018.75</v>
      </c>
      <c r="FY285" s="4">
        <f t="shared" si="879"/>
        <v>2800.3500000000004</v>
      </c>
      <c r="FZ285" s="4">
        <f t="shared" si="880"/>
        <v>200.02500000000001</v>
      </c>
      <c r="GA285" s="4">
        <f t="shared" si="881"/>
        <v>17002.125</v>
      </c>
      <c r="GB285" s="4" cm="1">
        <f t="array" ref="GB285">SUMPRODUCT(--(SUM(G285,AC285,AY285,BU285,CQ285,DM285,EI285,FE285,GA285)&gt;PARAMETRELER!$D$21:$D$24), (SUM(G285,AC285,AY285,BU285,CQ285,DM285,EI285,FE285,GA285)-PARAMETRELER!$D$21:$D$24), {0.15;0.05;0.07;0.08})-SUM($H$2,H285,AD285,AZ285,BV285,CR285,DN285,EJ285,FF285)</f>
        <v>3400.4249999999993</v>
      </c>
      <c r="GC285" s="4">
        <f>PARAMETRELER!$D$16</f>
        <v>3400.4249999999993</v>
      </c>
      <c r="GD285" s="4">
        <f t="shared" si="882"/>
        <v>153019.125</v>
      </c>
      <c r="GE285" s="4">
        <f t="shared" si="883"/>
        <v>136017</v>
      </c>
      <c r="GF285" s="4">
        <f t="shared" si="884"/>
        <v>20002.5</v>
      </c>
      <c r="GG285" s="4">
        <f>PARAMETRELER!$D$6</f>
        <v>20002.5</v>
      </c>
      <c r="GH285" s="4">
        <f t="shared" si="885"/>
        <v>0</v>
      </c>
      <c r="GI285" s="4">
        <f>IF(FW285&lt;=PARAMETRELER!$D$6,0,GH285*0.00759)</f>
        <v>0</v>
      </c>
      <c r="GJ285" s="20">
        <f t="shared" si="818"/>
        <v>17002.125</v>
      </c>
      <c r="GK285" s="21">
        <f t="shared" si="819"/>
        <v>4100.5124999999998</v>
      </c>
      <c r="GL285" s="21">
        <f t="shared" si="820"/>
        <v>400.05</v>
      </c>
      <c r="GM285" s="22">
        <f t="shared" si="821"/>
        <v>24503.0625</v>
      </c>
      <c r="GN285" s="44">
        <f t="shared" si="822"/>
        <v>1000.125</v>
      </c>
      <c r="GO285" s="45">
        <f t="shared" si="823"/>
        <v>23502.9375</v>
      </c>
      <c r="GQ285" s="3">
        <v>283</v>
      </c>
      <c r="GR285" s="3" t="str">
        <f t="shared" si="824"/>
        <v xml:space="preserve"> AD SOYAD 283</v>
      </c>
      <c r="GS285" s="4">
        <f t="shared" si="886"/>
        <v>20002.5</v>
      </c>
      <c r="GT285" s="4">
        <f>PARAMETRELER!$D$4</f>
        <v>150018.75</v>
      </c>
      <c r="GU285" s="4">
        <f t="shared" si="887"/>
        <v>2800.3500000000004</v>
      </c>
      <c r="GV285" s="4">
        <f t="shared" si="888"/>
        <v>200.02500000000001</v>
      </c>
      <c r="GW285" s="4">
        <f t="shared" si="889"/>
        <v>17002.125</v>
      </c>
      <c r="GX285" s="4" cm="1">
        <f t="array" ref="GX285">SUMPRODUCT(--(SUM(G285,AC285,AY285,BU285,CQ285,DM285,EI285,FE285,GA285,GW285)&gt;PARAMETRELER!$D$21:$D$24), (SUM(G285,AC285,AY285,BU285,CQ285,DM285,EI285,FE285,GA285,GW285)-PARAMETRELER!$D$21:$D$24), {0.15;0.05;0.07;0.08})-SUM($H$2,H285,AD285,AZ285,BV285,CR285,DN285,EJ285,FF285,GB285)</f>
        <v>3400.4250000000029</v>
      </c>
      <c r="GY285" s="4">
        <f>PARAMETRELER!$D$17</f>
        <v>3400.4250000000029</v>
      </c>
      <c r="GZ285" s="4">
        <f t="shared" si="890"/>
        <v>170021.25</v>
      </c>
      <c r="HA285" s="4">
        <f t="shared" si="891"/>
        <v>153019.125</v>
      </c>
      <c r="HB285" s="4">
        <f t="shared" si="892"/>
        <v>20002.5</v>
      </c>
      <c r="HC285" s="4">
        <f>PARAMETRELER!$D$6</f>
        <v>20002.5</v>
      </c>
      <c r="HD285" s="4">
        <f t="shared" si="893"/>
        <v>0</v>
      </c>
      <c r="HE285" s="4">
        <f>IF(GS285&lt;=PARAMETRELER!$D$6,0,HD285*0.00759)</f>
        <v>0</v>
      </c>
      <c r="HF285" s="20">
        <f t="shared" si="825"/>
        <v>17002.125</v>
      </c>
      <c r="HG285" s="21">
        <f t="shared" si="826"/>
        <v>4100.5124999999998</v>
      </c>
      <c r="HH285" s="21">
        <f t="shared" si="827"/>
        <v>400.05</v>
      </c>
      <c r="HI285" s="22">
        <f t="shared" si="828"/>
        <v>24503.0625</v>
      </c>
      <c r="HJ285" s="44">
        <f t="shared" si="829"/>
        <v>1000.125</v>
      </c>
      <c r="HK285" s="45">
        <f t="shared" si="830"/>
        <v>23502.9375</v>
      </c>
      <c r="HM285" s="3">
        <v>283</v>
      </c>
      <c r="HN285" s="3" t="str">
        <f t="shared" si="831"/>
        <v xml:space="preserve"> AD SOYAD 283</v>
      </c>
      <c r="HO285" s="4">
        <f t="shared" si="894"/>
        <v>20002.5</v>
      </c>
      <c r="HP285" s="4">
        <f>PARAMETRELER!$D$4</f>
        <v>150018.75</v>
      </c>
      <c r="HQ285" s="4">
        <f t="shared" si="895"/>
        <v>2800.3500000000004</v>
      </c>
      <c r="HR285" s="4">
        <f t="shared" si="896"/>
        <v>200.02500000000001</v>
      </c>
      <c r="HS285" s="4">
        <f t="shared" si="897"/>
        <v>17002.125</v>
      </c>
      <c r="HT285" s="4" cm="1">
        <f t="array" ref="HT285">SUMPRODUCT(--(SUM(G285,AC285,AY285,BU285,CQ285,DM285,EI285,FE285,GA285,GW285,HS285)&gt;PARAMETRELER!$D$21:$D$24), (SUM(G285,AC285,AY285,BU285,CQ285,DM285,EI285,FE285,GA285,GW285,HS285)-PARAMETRELER!$D$21:$D$24), {0.15;0.05;0.07;0.08})-SUM($H$2,H285,AD285,AZ285,BV285,CR285,DN285,EJ285,FF285,GB285,GX285)</f>
        <v>3400.4249999999993</v>
      </c>
      <c r="HU285" s="4">
        <f>PARAMETRELER!$D$18</f>
        <v>3400.4249999999993</v>
      </c>
      <c r="HV285" s="4">
        <f t="shared" si="898"/>
        <v>187023.375</v>
      </c>
      <c r="HW285" s="4">
        <f t="shared" si="899"/>
        <v>170021.25</v>
      </c>
      <c r="HX285" s="4">
        <f t="shared" si="900"/>
        <v>20002.5</v>
      </c>
      <c r="HY285" s="4">
        <f>PARAMETRELER!$D$6</f>
        <v>20002.5</v>
      </c>
      <c r="HZ285" s="4">
        <f t="shared" si="901"/>
        <v>0</v>
      </c>
      <c r="IA285" s="4">
        <f>IF(HO285&lt;=PARAMETRELER!$D$6,0,HZ285*0.00759)</f>
        <v>0</v>
      </c>
      <c r="IB285" s="20">
        <f t="shared" si="832"/>
        <v>17002.125</v>
      </c>
      <c r="IC285" s="21">
        <f t="shared" si="833"/>
        <v>4100.5124999999998</v>
      </c>
      <c r="ID285" s="21">
        <f t="shared" si="834"/>
        <v>400.05</v>
      </c>
      <c r="IE285" s="22">
        <f t="shared" si="835"/>
        <v>24503.0625</v>
      </c>
      <c r="IF285" s="44">
        <f t="shared" si="836"/>
        <v>1000.125</v>
      </c>
      <c r="IG285" s="45">
        <f t="shared" si="837"/>
        <v>23502.9375</v>
      </c>
      <c r="II285" s="3">
        <v>283</v>
      </c>
      <c r="IJ285" s="3" t="str">
        <f t="shared" si="838"/>
        <v xml:space="preserve"> AD SOYAD 283</v>
      </c>
      <c r="IK285" s="4">
        <f t="shared" si="902"/>
        <v>20002.5</v>
      </c>
      <c r="IL285" s="4">
        <f>PARAMETRELER!$D$4</f>
        <v>150018.75</v>
      </c>
      <c r="IM285" s="4">
        <f t="shared" si="903"/>
        <v>2800.3500000000004</v>
      </c>
      <c r="IN285" s="4">
        <f t="shared" si="904"/>
        <v>200.02500000000001</v>
      </c>
      <c r="IO285" s="4">
        <f t="shared" si="905"/>
        <v>17002.125</v>
      </c>
      <c r="IP285" s="4" cm="1">
        <f t="array" ref="IP285">SUMPRODUCT(--(SUM(G285,AC285,AY285,BU285,CQ285,DM285,EI285,FE285,GA285,GW285,HS285,IO285)&gt;PARAMETRELER!$D$21:$D$24), (SUM(G285,AC285,AY285,BU285,CQ285,DM285,EI285,FE285,GA285,GW285,HS285,IO285)-PARAMETRELER!$D$21:$D$24), {0.15;0.05;0.07;0.08})-SUM($H$2,H285,AD285,AZ285,BV285,CR285,DN285,EJ285,FF285,GB285,GX285,HT285)</f>
        <v>3400.4249999999993</v>
      </c>
      <c r="IQ285" s="4">
        <f>PARAMETRELER!$D$19</f>
        <v>3400.4249999999993</v>
      </c>
      <c r="IR285" s="4">
        <f t="shared" si="906"/>
        <v>204025.5</v>
      </c>
      <c r="IS285" s="4">
        <f t="shared" si="907"/>
        <v>187023.375</v>
      </c>
      <c r="IT285" s="4">
        <f t="shared" si="908"/>
        <v>20002.5</v>
      </c>
      <c r="IU285" s="4">
        <f>PARAMETRELER!$D$6</f>
        <v>20002.5</v>
      </c>
      <c r="IV285" s="4">
        <f t="shared" si="909"/>
        <v>0</v>
      </c>
      <c r="IW285" s="4">
        <f>IF(IK285&lt;=PARAMETRELER!$D$6,0,IV285*0.00759)</f>
        <v>0</v>
      </c>
      <c r="IX285" s="20">
        <f t="shared" si="839"/>
        <v>17002.125</v>
      </c>
      <c r="IY285" s="21">
        <f t="shared" si="840"/>
        <v>4100.5124999999998</v>
      </c>
      <c r="IZ285" s="21">
        <f t="shared" si="841"/>
        <v>400.05</v>
      </c>
      <c r="JA285" s="22">
        <f t="shared" si="842"/>
        <v>24503.0625</v>
      </c>
      <c r="JB285" s="44">
        <f t="shared" si="843"/>
        <v>1000.125</v>
      </c>
      <c r="JC285" s="45">
        <f t="shared" si="844"/>
        <v>23502.9375</v>
      </c>
    </row>
    <row r="286" spans="1:263" ht="15.6" x14ac:dyDescent="0.3">
      <c r="A286" s="2">
        <v>284</v>
      </c>
      <c r="B286" s="2" t="str">
        <f>'YILLIK MALİYET RAPORU'!B286</f>
        <v xml:space="preserve"> AD SOYAD 284</v>
      </c>
      <c r="C286" s="7">
        <f>'YILLIK MALİYET RAPORU'!C286</f>
        <v>20002.5</v>
      </c>
      <c r="D286" s="11">
        <f>PARAMETRELER!$D$4</f>
        <v>150018.75</v>
      </c>
      <c r="E286" s="7">
        <f t="shared" si="845"/>
        <v>2800.3500000000004</v>
      </c>
      <c r="F286" s="7">
        <f t="shared" si="846"/>
        <v>200.02500000000001</v>
      </c>
      <c r="G286" s="7">
        <f t="shared" si="847"/>
        <v>17002.125</v>
      </c>
      <c r="H286" s="7" cm="1">
        <f t="array" ref="H286">SUMPRODUCT(--(SUM(G286:G286)&gt;PARAMETRELER!$D$21:$D$24), (SUM(G286:G286)-PARAMETRELER!$D$21:$D$24), {0.15;0.05;0.07;0.08})-SUM($H$2:$H$2)</f>
        <v>2550.3187499999999</v>
      </c>
      <c r="I286" s="7">
        <f>PARAMETRELER!$D$8</f>
        <v>2550.3187499999999</v>
      </c>
      <c r="J286" s="7">
        <f t="shared" si="733"/>
        <v>17002.125</v>
      </c>
      <c r="K286" s="7">
        <v>0</v>
      </c>
      <c r="L286" s="7">
        <f t="shared" si="848"/>
        <v>20002.5</v>
      </c>
      <c r="M286" s="5">
        <f>PARAMETRELER!$D$6</f>
        <v>20002.5</v>
      </c>
      <c r="N286" s="7">
        <f t="shared" si="856"/>
        <v>0</v>
      </c>
      <c r="O286" s="7">
        <f>IF(C286&lt;=PARAMETRELER!$D$6,0,N286*0.00759)</f>
        <v>0</v>
      </c>
      <c r="P286" s="20">
        <f t="shared" si="849"/>
        <v>17002.125</v>
      </c>
      <c r="Q286" s="21">
        <f t="shared" si="850"/>
        <v>4100.5124999999998</v>
      </c>
      <c r="R286" s="21">
        <f t="shared" si="851"/>
        <v>400.05</v>
      </c>
      <c r="S286" s="20">
        <f t="shared" si="852"/>
        <v>24503.0625</v>
      </c>
      <c r="T286" s="44">
        <f t="shared" si="853"/>
        <v>1000.125</v>
      </c>
      <c r="U286" s="45">
        <f t="shared" si="734"/>
        <v>23502.9375</v>
      </c>
      <c r="W286" s="2">
        <v>284</v>
      </c>
      <c r="X286" s="2" t="str">
        <f t="shared" si="854"/>
        <v xml:space="preserve"> AD SOYAD 284</v>
      </c>
      <c r="Y286" s="7">
        <f t="shared" si="855"/>
        <v>20002.5</v>
      </c>
      <c r="Z286" s="11">
        <f>PARAMETRELER!$D$4</f>
        <v>150018.75</v>
      </c>
      <c r="AA286" s="7">
        <f t="shared" si="735"/>
        <v>2800.3500000000004</v>
      </c>
      <c r="AB286" s="7">
        <f t="shared" si="736"/>
        <v>200.02500000000001</v>
      </c>
      <c r="AC286" s="7">
        <f t="shared" si="737"/>
        <v>17002.125</v>
      </c>
      <c r="AD286" s="7" cm="1">
        <f t="array" ref="AD286">SUMPRODUCT(--(SUM(G286,AC286)&gt;PARAMETRELER!$D$21:$D$24), (SUM(G286,AC286)-PARAMETRELER!$D$21:$D$24), {0.15;0.05;0.07;0.08})-SUM($H$2,H286)</f>
        <v>2550.3187499999999</v>
      </c>
      <c r="AE286" s="7">
        <f>PARAMETRELER!$D$9</f>
        <v>2550.3187499999999</v>
      </c>
      <c r="AF286" s="7">
        <f t="shared" si="738"/>
        <v>34004.25</v>
      </c>
      <c r="AG286" s="7">
        <f t="shared" si="739"/>
        <v>17002.125</v>
      </c>
      <c r="AH286" s="7">
        <f t="shared" si="740"/>
        <v>20002.5</v>
      </c>
      <c r="AI286" s="5">
        <f>PARAMETRELER!$D$6</f>
        <v>20002.5</v>
      </c>
      <c r="AJ286" s="7">
        <f t="shared" si="857"/>
        <v>0</v>
      </c>
      <c r="AK286" s="7">
        <f>IF(Y286&lt;=PARAMETRELER!$D$6,0,AJ286*0.00759)</f>
        <v>0</v>
      </c>
      <c r="AL286" s="20">
        <f t="shared" si="741"/>
        <v>17002.125</v>
      </c>
      <c r="AM286" s="21">
        <f t="shared" si="742"/>
        <v>4100.5124999999998</v>
      </c>
      <c r="AN286" s="21">
        <f t="shared" si="743"/>
        <v>400.05</v>
      </c>
      <c r="AO286" s="20">
        <f t="shared" si="744"/>
        <v>24503.0625</v>
      </c>
      <c r="AP286" s="44">
        <f t="shared" si="745"/>
        <v>1000.125</v>
      </c>
      <c r="AQ286" s="45">
        <f t="shared" si="746"/>
        <v>23502.9375</v>
      </c>
      <c r="AS286" s="2">
        <v>284</v>
      </c>
      <c r="AT286" s="2" t="str">
        <f t="shared" si="747"/>
        <v xml:space="preserve"> AD SOYAD 284</v>
      </c>
      <c r="AU286" s="7">
        <f t="shared" si="748"/>
        <v>20002.5</v>
      </c>
      <c r="AV286" s="11">
        <f>PARAMETRELER!$D$4</f>
        <v>150018.75</v>
      </c>
      <c r="AW286" s="7">
        <f t="shared" si="749"/>
        <v>2800.3500000000004</v>
      </c>
      <c r="AX286" s="7">
        <f t="shared" si="750"/>
        <v>200.02500000000001</v>
      </c>
      <c r="AY286" s="7">
        <f t="shared" si="751"/>
        <v>17002.125</v>
      </c>
      <c r="AZ286" s="7" cm="1">
        <f t="array" ref="AZ286">SUMPRODUCT(--(SUM(G286,AC286,AY286)&gt;PARAMETRELER!$D$21:$D$24), (SUM(G286,AC286,AY286)-PARAMETRELER!$D$21:$D$24), {0.15;0.05;0.07;0.08})-SUM($H$2,H286,AD286)</f>
        <v>2550.3187499999995</v>
      </c>
      <c r="BA286" s="7">
        <f>PARAMETRELER!$D$10</f>
        <v>2550.3187499999995</v>
      </c>
      <c r="BB286" s="7">
        <f t="shared" si="752"/>
        <v>51006.375</v>
      </c>
      <c r="BC286" s="7">
        <f t="shared" si="753"/>
        <v>34004.25</v>
      </c>
      <c r="BD286" s="7">
        <f t="shared" si="754"/>
        <v>20002.5</v>
      </c>
      <c r="BE286" s="5">
        <f>PARAMETRELER!$D$6</f>
        <v>20002.5</v>
      </c>
      <c r="BF286" s="7">
        <f t="shared" si="858"/>
        <v>0</v>
      </c>
      <c r="BG286" s="7">
        <f>IF(AU286&lt;=PARAMETRELER!$D$6,0,BF286*0.00759)</f>
        <v>0</v>
      </c>
      <c r="BH286" s="20">
        <f t="shared" si="755"/>
        <v>17002.125</v>
      </c>
      <c r="BI286" s="21">
        <f t="shared" si="756"/>
        <v>4100.5124999999998</v>
      </c>
      <c r="BJ286" s="21">
        <f t="shared" si="757"/>
        <v>400.05</v>
      </c>
      <c r="BK286" s="20">
        <f t="shared" si="758"/>
        <v>24503.0625</v>
      </c>
      <c r="BL286" s="44">
        <f t="shared" si="759"/>
        <v>1000.125</v>
      </c>
      <c r="BM286" s="45">
        <f t="shared" si="760"/>
        <v>23502.9375</v>
      </c>
      <c r="BO286" s="2">
        <v>284</v>
      </c>
      <c r="BP286" s="2" t="str">
        <f t="shared" si="761"/>
        <v xml:space="preserve"> AD SOYAD 284</v>
      </c>
      <c r="BQ286" s="7">
        <f t="shared" si="762"/>
        <v>20002.5</v>
      </c>
      <c r="BR286" s="11">
        <f>PARAMETRELER!$D$4</f>
        <v>150018.75</v>
      </c>
      <c r="BS286" s="7">
        <f t="shared" si="763"/>
        <v>2800.3500000000004</v>
      </c>
      <c r="BT286" s="7">
        <f t="shared" si="764"/>
        <v>200.02500000000001</v>
      </c>
      <c r="BU286" s="7">
        <f t="shared" si="765"/>
        <v>17002.125</v>
      </c>
      <c r="BV286" s="7" cm="1">
        <f t="array" ref="BV286">SUMPRODUCT(--(SUM(G286,AC286,AY286,BU286)&gt;PARAMETRELER!$D$21:$D$24), (SUM(G286,AC286,AY286,BU286)-PARAMETRELER!$D$21:$D$24), {0.15;0.05;0.07;0.08})-SUM($H$2,H286,AD286,AZ286)</f>
        <v>2550.3187500000004</v>
      </c>
      <c r="BW286" s="7">
        <f>PARAMETRELER!$D$11</f>
        <v>2550.3187500000004</v>
      </c>
      <c r="BX286" s="7">
        <f t="shared" si="766"/>
        <v>68008.5</v>
      </c>
      <c r="BY286" s="7">
        <f t="shared" si="767"/>
        <v>51006.375</v>
      </c>
      <c r="BZ286" s="7">
        <f t="shared" si="768"/>
        <v>20002.5</v>
      </c>
      <c r="CA286" s="5">
        <f>PARAMETRELER!$D$6</f>
        <v>20002.5</v>
      </c>
      <c r="CB286" s="7">
        <f t="shared" si="859"/>
        <v>0</v>
      </c>
      <c r="CC286" s="7">
        <f>IF(BQ286&lt;=PARAMETRELER!$D$6,0,CB286*0.00759)</f>
        <v>0</v>
      </c>
      <c r="CD286" s="20">
        <f t="shared" si="769"/>
        <v>17002.125</v>
      </c>
      <c r="CE286" s="21">
        <f t="shared" si="770"/>
        <v>4100.5124999999998</v>
      </c>
      <c r="CF286" s="21">
        <f t="shared" si="771"/>
        <v>400.05</v>
      </c>
      <c r="CG286" s="20">
        <f t="shared" si="772"/>
        <v>24503.0625</v>
      </c>
      <c r="CH286" s="44">
        <f t="shared" si="773"/>
        <v>1000.125</v>
      </c>
      <c r="CI286" s="45">
        <f t="shared" si="774"/>
        <v>23502.9375</v>
      </c>
      <c r="CK286" s="2">
        <v>284</v>
      </c>
      <c r="CL286" s="2" t="str">
        <f t="shared" si="775"/>
        <v xml:space="preserve"> AD SOYAD 284</v>
      </c>
      <c r="CM286" s="7">
        <f t="shared" si="776"/>
        <v>20002.5</v>
      </c>
      <c r="CN286" s="11">
        <f>PARAMETRELER!$D$4</f>
        <v>150018.75</v>
      </c>
      <c r="CO286" s="7">
        <f t="shared" si="777"/>
        <v>2800.3500000000004</v>
      </c>
      <c r="CP286" s="7">
        <f t="shared" si="778"/>
        <v>200.02500000000001</v>
      </c>
      <c r="CQ286" s="7">
        <f t="shared" si="779"/>
        <v>17002.125</v>
      </c>
      <c r="CR286" s="7" cm="1">
        <f t="array" ref="CR286">SUMPRODUCT(--(SUM(G286,AC286,AY286,BU286,CQ286)&gt;PARAMETRELER!$D$21:$D$24), (SUM(G286,AC286,AY286,BU286,CQ286)-PARAMETRELER!$D$21:$D$24), {0.15;0.05;0.07;0.08})-SUM($H$2,H286,AD286,AZ286,BV286)</f>
        <v>2550.3187500000004</v>
      </c>
      <c r="CS286" s="7">
        <f>PARAMETRELER!$D$12</f>
        <v>2550.3187500000004</v>
      </c>
      <c r="CT286" s="7">
        <f t="shared" si="780"/>
        <v>85010.625</v>
      </c>
      <c r="CU286" s="7">
        <f t="shared" si="781"/>
        <v>68008.5</v>
      </c>
      <c r="CV286" s="7">
        <f t="shared" si="782"/>
        <v>20002.5</v>
      </c>
      <c r="CW286" s="5">
        <f>PARAMETRELER!$D$6</f>
        <v>20002.5</v>
      </c>
      <c r="CX286" s="7">
        <f t="shared" si="860"/>
        <v>0</v>
      </c>
      <c r="CY286" s="7">
        <f>IF(CM286&lt;=PARAMETRELER!$D$6,0,CX286*0.00759)</f>
        <v>0</v>
      </c>
      <c r="CZ286" s="20">
        <f t="shared" si="783"/>
        <v>17002.125</v>
      </c>
      <c r="DA286" s="21">
        <f t="shared" si="784"/>
        <v>4100.5124999999998</v>
      </c>
      <c r="DB286" s="21">
        <f t="shared" si="785"/>
        <v>400.05</v>
      </c>
      <c r="DC286" s="20">
        <f t="shared" si="786"/>
        <v>24503.0625</v>
      </c>
      <c r="DD286" s="44">
        <f t="shared" si="787"/>
        <v>1000.125</v>
      </c>
      <c r="DE286" s="45">
        <f t="shared" si="788"/>
        <v>23502.9375</v>
      </c>
      <c r="DG286" s="2">
        <v>284</v>
      </c>
      <c r="DH286" s="2" t="str">
        <f t="shared" si="789"/>
        <v xml:space="preserve"> AD SOYAD 284</v>
      </c>
      <c r="DI286" s="7">
        <f t="shared" si="790"/>
        <v>20002.5</v>
      </c>
      <c r="DJ286" s="11">
        <f>PARAMETRELER!$D$4</f>
        <v>150018.75</v>
      </c>
      <c r="DK286" s="7">
        <f t="shared" si="791"/>
        <v>2800.3500000000004</v>
      </c>
      <c r="DL286" s="7">
        <f t="shared" si="792"/>
        <v>200.02500000000001</v>
      </c>
      <c r="DM286" s="7">
        <f t="shared" si="793"/>
        <v>17002.125</v>
      </c>
      <c r="DN286" s="7" cm="1">
        <f t="array" ref="DN286">SUMPRODUCT(--(SUM(G286,AC286,AY286,BU286,CQ286,DM286)&gt;PARAMETRELER!$D$21:$D$24), (SUM(G286,AC286,AY286,BU286,CQ286,DM286)-PARAMETRELER!$D$21:$D$24), {0.15;0.05;0.07;0.08})-SUM($H$2,H286,AD286,AZ286,BV286,CR286)</f>
        <v>2550.3187499999985</v>
      </c>
      <c r="DO286" s="7">
        <f>PARAMETRELER!$D$13</f>
        <v>2550.3187499999985</v>
      </c>
      <c r="DP286" s="7">
        <f t="shared" si="794"/>
        <v>102012.75</v>
      </c>
      <c r="DQ286" s="7">
        <f t="shared" si="795"/>
        <v>85010.625</v>
      </c>
      <c r="DR286" s="7">
        <f t="shared" si="796"/>
        <v>20002.5</v>
      </c>
      <c r="DS286" s="5">
        <f>PARAMETRELER!$D$6</f>
        <v>20002.5</v>
      </c>
      <c r="DT286" s="7">
        <f t="shared" si="861"/>
        <v>0</v>
      </c>
      <c r="DU286" s="7">
        <f>IF(DI286&lt;=PARAMETRELER!$D$6,0,DT286*0.00759)</f>
        <v>0</v>
      </c>
      <c r="DV286" s="20">
        <f t="shared" si="797"/>
        <v>17002.125</v>
      </c>
      <c r="DW286" s="21">
        <f t="shared" si="798"/>
        <v>4100.5124999999998</v>
      </c>
      <c r="DX286" s="21">
        <f t="shared" si="799"/>
        <v>400.05</v>
      </c>
      <c r="DY286" s="20">
        <f t="shared" si="800"/>
        <v>24503.0625</v>
      </c>
      <c r="DZ286" s="44">
        <f t="shared" si="801"/>
        <v>1000.125</v>
      </c>
      <c r="EA286" s="45">
        <f t="shared" si="802"/>
        <v>23502.9375</v>
      </c>
      <c r="EC286" s="2">
        <v>284</v>
      </c>
      <c r="ED286" s="2" t="str">
        <f t="shared" si="803"/>
        <v xml:space="preserve"> AD SOYAD 284</v>
      </c>
      <c r="EE286" s="7">
        <f t="shared" si="862"/>
        <v>20002.5</v>
      </c>
      <c r="EF286" s="11">
        <f>PARAMETRELER!$D$4</f>
        <v>150018.75</v>
      </c>
      <c r="EG286" s="7">
        <f t="shared" si="863"/>
        <v>2800.3500000000004</v>
      </c>
      <c r="EH286" s="7">
        <f t="shared" si="864"/>
        <v>200.02500000000001</v>
      </c>
      <c r="EI286" s="7">
        <f t="shared" si="865"/>
        <v>17002.125</v>
      </c>
      <c r="EJ286" s="7" cm="1">
        <f t="array" ref="EJ286">SUMPRODUCT(--(SUM(G286,AC286,AY286,BU286,CQ286,DM286,EI286)&gt;PARAMETRELER!$D$21:$D$24), (SUM(G286,AC286,AY286,BU286,CQ286,DM286,EI286)-PARAMETRELER!$D$21:$D$24), {0.15;0.05;0.07;0.08})-SUM($H$2,H286,AD286,AZ286,BV286,CR286,DN286)</f>
        <v>3001.0625000000036</v>
      </c>
      <c r="EK286" s="7">
        <f>PARAMETRELER!$D$14</f>
        <v>3001.0625000000036</v>
      </c>
      <c r="EL286" s="7">
        <f t="shared" si="866"/>
        <v>119014.875</v>
      </c>
      <c r="EM286" s="7">
        <f t="shared" si="867"/>
        <v>102012.75</v>
      </c>
      <c r="EN286" s="7">
        <f t="shared" si="868"/>
        <v>20002.5</v>
      </c>
      <c r="EO286" s="5">
        <f>PARAMETRELER!$D$6</f>
        <v>20002.5</v>
      </c>
      <c r="EP286" s="7">
        <f t="shared" si="869"/>
        <v>0</v>
      </c>
      <c r="EQ286" s="7">
        <f>IF(EE286&lt;=PARAMETRELER!$D$6,0,EP286*0.00759)</f>
        <v>0</v>
      </c>
      <c r="ER286" s="20">
        <f t="shared" si="804"/>
        <v>17002.125</v>
      </c>
      <c r="ES286" s="21">
        <f t="shared" si="805"/>
        <v>4100.5124999999998</v>
      </c>
      <c r="ET286" s="21">
        <f t="shared" si="806"/>
        <v>400.05</v>
      </c>
      <c r="EU286" s="20">
        <f t="shared" si="807"/>
        <v>24503.0625</v>
      </c>
      <c r="EV286" s="44">
        <f t="shared" si="808"/>
        <v>1000.125</v>
      </c>
      <c r="EW286" s="45">
        <f t="shared" si="809"/>
        <v>23502.9375</v>
      </c>
      <c r="EY286" s="2">
        <v>284</v>
      </c>
      <c r="EZ286" s="2" t="str">
        <f t="shared" si="810"/>
        <v xml:space="preserve"> AD SOYAD 284</v>
      </c>
      <c r="FA286" s="7">
        <f t="shared" si="870"/>
        <v>20002.5</v>
      </c>
      <c r="FB286" s="11">
        <f>PARAMETRELER!$D$4</f>
        <v>150018.75</v>
      </c>
      <c r="FC286" s="7">
        <f t="shared" si="871"/>
        <v>2800.3500000000004</v>
      </c>
      <c r="FD286" s="7">
        <f t="shared" si="872"/>
        <v>200.02500000000001</v>
      </c>
      <c r="FE286" s="7">
        <f t="shared" si="873"/>
        <v>17002.125</v>
      </c>
      <c r="FF286" s="7" cm="1">
        <f t="array" ref="FF286">SUMPRODUCT(--(SUM(G286,AC286,AY286,BU286,CQ286,DM286,EI286,FE286)&gt;PARAMETRELER!$D$21:$D$24), (SUM(G286,AC286,AY286,BU286,CQ286,DM286,EI286,FE286)-PARAMETRELER!$D$21:$D$24), {0.15;0.05;0.07;0.08})-SUM($H$2,H286,AD286,AZ286,BV286,CR286,DN286,EJ286)</f>
        <v>3400.4249999999956</v>
      </c>
      <c r="FG286" s="7">
        <f>PARAMETRELER!$D$15</f>
        <v>3400.4249999999956</v>
      </c>
      <c r="FH286" s="7">
        <f t="shared" si="874"/>
        <v>136017</v>
      </c>
      <c r="FI286" s="7">
        <f t="shared" si="875"/>
        <v>119014.875</v>
      </c>
      <c r="FJ286" s="7">
        <f t="shared" si="876"/>
        <v>20002.5</v>
      </c>
      <c r="FK286" s="5">
        <f>PARAMETRELER!$D$6</f>
        <v>20002.5</v>
      </c>
      <c r="FL286" s="7">
        <f t="shared" si="877"/>
        <v>0</v>
      </c>
      <c r="FM286" s="7">
        <f>IF(FA286&lt;=PARAMETRELER!$D$6,0,FL286*0.00759)</f>
        <v>0</v>
      </c>
      <c r="FN286" s="20">
        <f t="shared" si="811"/>
        <v>17002.125</v>
      </c>
      <c r="FO286" s="21">
        <f t="shared" si="812"/>
        <v>4100.5124999999998</v>
      </c>
      <c r="FP286" s="21">
        <f t="shared" si="813"/>
        <v>400.05</v>
      </c>
      <c r="FQ286" s="20">
        <f t="shared" si="814"/>
        <v>24503.0625</v>
      </c>
      <c r="FR286" s="44">
        <f t="shared" si="815"/>
        <v>1000.125</v>
      </c>
      <c r="FS286" s="45">
        <f t="shared" si="816"/>
        <v>23502.9375</v>
      </c>
      <c r="FU286" s="2">
        <v>284</v>
      </c>
      <c r="FV286" s="2" t="str">
        <f t="shared" si="817"/>
        <v xml:space="preserve"> AD SOYAD 284</v>
      </c>
      <c r="FW286" s="7">
        <f t="shared" si="878"/>
        <v>20002.5</v>
      </c>
      <c r="FX286" s="11">
        <f>PARAMETRELER!$D$4</f>
        <v>150018.75</v>
      </c>
      <c r="FY286" s="7">
        <f t="shared" si="879"/>
        <v>2800.3500000000004</v>
      </c>
      <c r="FZ286" s="7">
        <f t="shared" si="880"/>
        <v>200.02500000000001</v>
      </c>
      <c r="GA286" s="7">
        <f t="shared" si="881"/>
        <v>17002.125</v>
      </c>
      <c r="GB286" s="7" cm="1">
        <f t="array" ref="GB286">SUMPRODUCT(--(SUM(G286,AC286,AY286,BU286,CQ286,DM286,EI286,FE286,GA286)&gt;PARAMETRELER!$D$21:$D$24), (SUM(G286,AC286,AY286,BU286,CQ286,DM286,EI286,FE286,GA286)-PARAMETRELER!$D$21:$D$24), {0.15;0.05;0.07;0.08})-SUM($H$2,H286,AD286,AZ286,BV286,CR286,DN286,EJ286,FF286)</f>
        <v>3400.4249999999993</v>
      </c>
      <c r="GC286" s="7">
        <f>PARAMETRELER!$D$16</f>
        <v>3400.4249999999993</v>
      </c>
      <c r="GD286" s="7">
        <f t="shared" si="882"/>
        <v>153019.125</v>
      </c>
      <c r="GE286" s="7">
        <f t="shared" si="883"/>
        <v>136017</v>
      </c>
      <c r="GF286" s="7">
        <f t="shared" si="884"/>
        <v>20002.5</v>
      </c>
      <c r="GG286" s="5">
        <f>PARAMETRELER!$D$6</f>
        <v>20002.5</v>
      </c>
      <c r="GH286" s="7">
        <f t="shared" si="885"/>
        <v>0</v>
      </c>
      <c r="GI286" s="7">
        <f>IF(FW286&lt;=PARAMETRELER!$D$6,0,GH286*0.00759)</f>
        <v>0</v>
      </c>
      <c r="GJ286" s="20">
        <f t="shared" si="818"/>
        <v>17002.125</v>
      </c>
      <c r="GK286" s="21">
        <f t="shared" si="819"/>
        <v>4100.5124999999998</v>
      </c>
      <c r="GL286" s="21">
        <f t="shared" si="820"/>
        <v>400.05</v>
      </c>
      <c r="GM286" s="20">
        <f t="shared" si="821"/>
        <v>24503.0625</v>
      </c>
      <c r="GN286" s="44">
        <f t="shared" si="822"/>
        <v>1000.125</v>
      </c>
      <c r="GO286" s="45">
        <f t="shared" si="823"/>
        <v>23502.9375</v>
      </c>
      <c r="GQ286" s="2">
        <v>284</v>
      </c>
      <c r="GR286" s="2" t="str">
        <f t="shared" si="824"/>
        <v xml:space="preserve"> AD SOYAD 284</v>
      </c>
      <c r="GS286" s="7">
        <f t="shared" si="886"/>
        <v>20002.5</v>
      </c>
      <c r="GT286" s="11">
        <f>PARAMETRELER!$D$4</f>
        <v>150018.75</v>
      </c>
      <c r="GU286" s="7">
        <f t="shared" si="887"/>
        <v>2800.3500000000004</v>
      </c>
      <c r="GV286" s="7">
        <f t="shared" si="888"/>
        <v>200.02500000000001</v>
      </c>
      <c r="GW286" s="7">
        <f t="shared" si="889"/>
        <v>17002.125</v>
      </c>
      <c r="GX286" s="7" cm="1">
        <f t="array" ref="GX286">SUMPRODUCT(--(SUM(G286,AC286,AY286,BU286,CQ286,DM286,EI286,FE286,GA286,GW286)&gt;PARAMETRELER!$D$21:$D$24), (SUM(G286,AC286,AY286,BU286,CQ286,DM286,EI286,FE286,GA286,GW286)-PARAMETRELER!$D$21:$D$24), {0.15;0.05;0.07;0.08})-SUM($H$2,H286,AD286,AZ286,BV286,CR286,DN286,EJ286,FF286,GB286)</f>
        <v>3400.4250000000029</v>
      </c>
      <c r="GY286" s="7">
        <f>PARAMETRELER!$D$17</f>
        <v>3400.4250000000029</v>
      </c>
      <c r="GZ286" s="7">
        <f t="shared" si="890"/>
        <v>170021.25</v>
      </c>
      <c r="HA286" s="7">
        <f t="shared" si="891"/>
        <v>153019.125</v>
      </c>
      <c r="HB286" s="7">
        <f t="shared" si="892"/>
        <v>20002.5</v>
      </c>
      <c r="HC286" s="5">
        <f>PARAMETRELER!$D$6</f>
        <v>20002.5</v>
      </c>
      <c r="HD286" s="7">
        <f t="shared" si="893"/>
        <v>0</v>
      </c>
      <c r="HE286" s="7">
        <f>IF(GS286&lt;=PARAMETRELER!$D$6,0,HD286*0.00759)</f>
        <v>0</v>
      </c>
      <c r="HF286" s="20">
        <f t="shared" si="825"/>
        <v>17002.125</v>
      </c>
      <c r="HG286" s="21">
        <f t="shared" si="826"/>
        <v>4100.5124999999998</v>
      </c>
      <c r="HH286" s="21">
        <f t="shared" si="827"/>
        <v>400.05</v>
      </c>
      <c r="HI286" s="20">
        <f t="shared" si="828"/>
        <v>24503.0625</v>
      </c>
      <c r="HJ286" s="44">
        <f t="shared" si="829"/>
        <v>1000.125</v>
      </c>
      <c r="HK286" s="45">
        <f t="shared" si="830"/>
        <v>23502.9375</v>
      </c>
      <c r="HM286" s="2">
        <v>284</v>
      </c>
      <c r="HN286" s="2" t="str">
        <f t="shared" si="831"/>
        <v xml:space="preserve"> AD SOYAD 284</v>
      </c>
      <c r="HO286" s="7">
        <f t="shared" si="894"/>
        <v>20002.5</v>
      </c>
      <c r="HP286" s="11">
        <f>PARAMETRELER!$D$4</f>
        <v>150018.75</v>
      </c>
      <c r="HQ286" s="7">
        <f t="shared" si="895"/>
        <v>2800.3500000000004</v>
      </c>
      <c r="HR286" s="7">
        <f t="shared" si="896"/>
        <v>200.02500000000001</v>
      </c>
      <c r="HS286" s="7">
        <f t="shared" si="897"/>
        <v>17002.125</v>
      </c>
      <c r="HT286" s="7" cm="1">
        <f t="array" ref="HT286">SUMPRODUCT(--(SUM(G286,AC286,AY286,BU286,CQ286,DM286,EI286,FE286,GA286,GW286,HS286)&gt;PARAMETRELER!$D$21:$D$24), (SUM(G286,AC286,AY286,BU286,CQ286,DM286,EI286,FE286,GA286,GW286,HS286)-PARAMETRELER!$D$21:$D$24), {0.15;0.05;0.07;0.08})-SUM($H$2,H286,AD286,AZ286,BV286,CR286,DN286,EJ286,FF286,GB286,GX286)</f>
        <v>3400.4249999999993</v>
      </c>
      <c r="HU286" s="7">
        <f>PARAMETRELER!$D$18</f>
        <v>3400.4249999999993</v>
      </c>
      <c r="HV286" s="7">
        <f t="shared" si="898"/>
        <v>187023.375</v>
      </c>
      <c r="HW286" s="7">
        <f t="shared" si="899"/>
        <v>170021.25</v>
      </c>
      <c r="HX286" s="7">
        <f t="shared" si="900"/>
        <v>20002.5</v>
      </c>
      <c r="HY286" s="5">
        <f>PARAMETRELER!$D$6</f>
        <v>20002.5</v>
      </c>
      <c r="HZ286" s="7">
        <f t="shared" si="901"/>
        <v>0</v>
      </c>
      <c r="IA286" s="7">
        <f>IF(HO286&lt;=PARAMETRELER!$D$6,0,HZ286*0.00759)</f>
        <v>0</v>
      </c>
      <c r="IB286" s="20">
        <f t="shared" si="832"/>
        <v>17002.125</v>
      </c>
      <c r="IC286" s="21">
        <f t="shared" si="833"/>
        <v>4100.5124999999998</v>
      </c>
      <c r="ID286" s="21">
        <f t="shared" si="834"/>
        <v>400.05</v>
      </c>
      <c r="IE286" s="20">
        <f t="shared" si="835"/>
        <v>24503.0625</v>
      </c>
      <c r="IF286" s="44">
        <f t="shared" si="836"/>
        <v>1000.125</v>
      </c>
      <c r="IG286" s="45">
        <f t="shared" si="837"/>
        <v>23502.9375</v>
      </c>
      <c r="II286" s="2">
        <v>284</v>
      </c>
      <c r="IJ286" s="2" t="str">
        <f t="shared" si="838"/>
        <v xml:space="preserve"> AD SOYAD 284</v>
      </c>
      <c r="IK286" s="7">
        <f t="shared" si="902"/>
        <v>20002.5</v>
      </c>
      <c r="IL286" s="11">
        <f>PARAMETRELER!$D$4</f>
        <v>150018.75</v>
      </c>
      <c r="IM286" s="7">
        <f t="shared" si="903"/>
        <v>2800.3500000000004</v>
      </c>
      <c r="IN286" s="7">
        <f t="shared" si="904"/>
        <v>200.02500000000001</v>
      </c>
      <c r="IO286" s="7">
        <f t="shared" si="905"/>
        <v>17002.125</v>
      </c>
      <c r="IP286" s="7" cm="1">
        <f t="array" ref="IP286">SUMPRODUCT(--(SUM(G286,AC286,AY286,BU286,CQ286,DM286,EI286,FE286,GA286,GW286,HS286,IO286)&gt;PARAMETRELER!$D$21:$D$24), (SUM(G286,AC286,AY286,BU286,CQ286,DM286,EI286,FE286,GA286,GW286,HS286,IO286)-PARAMETRELER!$D$21:$D$24), {0.15;0.05;0.07;0.08})-SUM($H$2,H286,AD286,AZ286,BV286,CR286,DN286,EJ286,FF286,GB286,GX286,HT286)</f>
        <v>3400.4249999999993</v>
      </c>
      <c r="IQ286" s="7">
        <f>PARAMETRELER!$D$19</f>
        <v>3400.4249999999993</v>
      </c>
      <c r="IR286" s="7">
        <f t="shared" si="906"/>
        <v>204025.5</v>
      </c>
      <c r="IS286" s="7">
        <f t="shared" si="907"/>
        <v>187023.375</v>
      </c>
      <c r="IT286" s="7">
        <f t="shared" si="908"/>
        <v>20002.5</v>
      </c>
      <c r="IU286" s="5">
        <f>PARAMETRELER!$D$6</f>
        <v>20002.5</v>
      </c>
      <c r="IV286" s="7">
        <f t="shared" si="909"/>
        <v>0</v>
      </c>
      <c r="IW286" s="7">
        <f>IF(IK286&lt;=PARAMETRELER!$D$6,0,IV286*0.00759)</f>
        <v>0</v>
      </c>
      <c r="IX286" s="20">
        <f t="shared" si="839"/>
        <v>17002.125</v>
      </c>
      <c r="IY286" s="21">
        <f t="shared" si="840"/>
        <v>4100.5124999999998</v>
      </c>
      <c r="IZ286" s="21">
        <f t="shared" si="841"/>
        <v>400.05</v>
      </c>
      <c r="JA286" s="20">
        <f t="shared" si="842"/>
        <v>24503.0625</v>
      </c>
      <c r="JB286" s="44">
        <f t="shared" si="843"/>
        <v>1000.125</v>
      </c>
      <c r="JC286" s="45">
        <f t="shared" si="844"/>
        <v>23502.9375</v>
      </c>
    </row>
    <row r="287" spans="1:263" ht="15.6" x14ac:dyDescent="0.3">
      <c r="A287" s="3">
        <v>285</v>
      </c>
      <c r="B287" s="3" t="str">
        <f>'YILLIK MALİYET RAPORU'!B287</f>
        <v xml:space="preserve"> AD SOYAD 285</v>
      </c>
      <c r="C287" s="4">
        <f>'YILLIK MALİYET RAPORU'!C287</f>
        <v>20002.5</v>
      </c>
      <c r="D287" s="4">
        <f>PARAMETRELER!$D$4</f>
        <v>150018.75</v>
      </c>
      <c r="E287" s="4">
        <f t="shared" si="845"/>
        <v>2800.3500000000004</v>
      </c>
      <c r="F287" s="4">
        <f t="shared" si="846"/>
        <v>200.02500000000001</v>
      </c>
      <c r="G287" s="4">
        <f t="shared" si="847"/>
        <v>17002.125</v>
      </c>
      <c r="H287" s="4" cm="1">
        <f t="array" ref="H287">SUMPRODUCT(--(SUM(G287:G287)&gt;PARAMETRELER!$D$21:$D$24), (SUM(G287:G287)-PARAMETRELER!$D$21:$D$24), {0.15;0.05;0.07;0.08})-SUM($H$2:$H$2)</f>
        <v>2550.3187499999999</v>
      </c>
      <c r="I287" s="4">
        <f>PARAMETRELER!$D$8</f>
        <v>2550.3187499999999</v>
      </c>
      <c r="J287" s="4">
        <f t="shared" si="733"/>
        <v>17002.125</v>
      </c>
      <c r="K287" s="4">
        <v>0</v>
      </c>
      <c r="L287" s="4">
        <f t="shared" si="848"/>
        <v>20002.5</v>
      </c>
      <c r="M287" s="4">
        <f>PARAMETRELER!$D$6</f>
        <v>20002.5</v>
      </c>
      <c r="N287" s="4">
        <f t="shared" si="856"/>
        <v>0</v>
      </c>
      <c r="O287" s="4">
        <f>IF(C287&lt;=PARAMETRELER!$D$6,0,N287*0.00759)</f>
        <v>0</v>
      </c>
      <c r="P287" s="20">
        <f t="shared" si="849"/>
        <v>17002.125</v>
      </c>
      <c r="Q287" s="21">
        <f t="shared" si="850"/>
        <v>4100.5124999999998</v>
      </c>
      <c r="R287" s="21">
        <f t="shared" si="851"/>
        <v>400.05</v>
      </c>
      <c r="S287" s="22">
        <f t="shared" si="852"/>
        <v>24503.0625</v>
      </c>
      <c r="T287" s="44">
        <f t="shared" si="853"/>
        <v>1000.125</v>
      </c>
      <c r="U287" s="45">
        <f t="shared" si="734"/>
        <v>23502.9375</v>
      </c>
      <c r="W287" s="3">
        <v>285</v>
      </c>
      <c r="X287" s="3" t="str">
        <f t="shared" si="854"/>
        <v xml:space="preserve"> AD SOYAD 285</v>
      </c>
      <c r="Y287" s="4">
        <f t="shared" si="855"/>
        <v>20002.5</v>
      </c>
      <c r="Z287" s="4">
        <f>PARAMETRELER!$D$4</f>
        <v>150018.75</v>
      </c>
      <c r="AA287" s="4">
        <f t="shared" si="735"/>
        <v>2800.3500000000004</v>
      </c>
      <c r="AB287" s="4">
        <f t="shared" si="736"/>
        <v>200.02500000000001</v>
      </c>
      <c r="AC287" s="4">
        <f t="shared" si="737"/>
        <v>17002.125</v>
      </c>
      <c r="AD287" s="4" cm="1">
        <f t="array" ref="AD287">SUMPRODUCT(--(SUM(G287,AC287)&gt;PARAMETRELER!$D$21:$D$24), (SUM(G287,AC287)-PARAMETRELER!$D$21:$D$24), {0.15;0.05;0.07;0.08})-SUM($H$2,H287)</f>
        <v>2550.3187499999999</v>
      </c>
      <c r="AE287" s="4">
        <f>PARAMETRELER!$D$9</f>
        <v>2550.3187499999999</v>
      </c>
      <c r="AF287" s="4">
        <f t="shared" si="738"/>
        <v>34004.25</v>
      </c>
      <c r="AG287" s="4">
        <f t="shared" si="739"/>
        <v>17002.125</v>
      </c>
      <c r="AH287" s="4">
        <f t="shared" si="740"/>
        <v>20002.5</v>
      </c>
      <c r="AI287" s="4">
        <f>PARAMETRELER!$D$6</f>
        <v>20002.5</v>
      </c>
      <c r="AJ287" s="4">
        <f t="shared" si="857"/>
        <v>0</v>
      </c>
      <c r="AK287" s="4">
        <f>IF(Y287&lt;=PARAMETRELER!$D$6,0,AJ287*0.00759)</f>
        <v>0</v>
      </c>
      <c r="AL287" s="20">
        <f t="shared" si="741"/>
        <v>17002.125</v>
      </c>
      <c r="AM287" s="21">
        <f t="shared" si="742"/>
        <v>4100.5124999999998</v>
      </c>
      <c r="AN287" s="21">
        <f t="shared" si="743"/>
        <v>400.05</v>
      </c>
      <c r="AO287" s="22">
        <f t="shared" si="744"/>
        <v>24503.0625</v>
      </c>
      <c r="AP287" s="44">
        <f t="shared" si="745"/>
        <v>1000.125</v>
      </c>
      <c r="AQ287" s="45">
        <f t="shared" si="746"/>
        <v>23502.9375</v>
      </c>
      <c r="AS287" s="3">
        <v>285</v>
      </c>
      <c r="AT287" s="3" t="str">
        <f t="shared" si="747"/>
        <v xml:space="preserve"> AD SOYAD 285</v>
      </c>
      <c r="AU287" s="4">
        <f t="shared" si="748"/>
        <v>20002.5</v>
      </c>
      <c r="AV287" s="4">
        <f>PARAMETRELER!$D$4</f>
        <v>150018.75</v>
      </c>
      <c r="AW287" s="4">
        <f t="shared" si="749"/>
        <v>2800.3500000000004</v>
      </c>
      <c r="AX287" s="4">
        <f t="shared" si="750"/>
        <v>200.02500000000001</v>
      </c>
      <c r="AY287" s="4">
        <f t="shared" si="751"/>
        <v>17002.125</v>
      </c>
      <c r="AZ287" s="4" cm="1">
        <f t="array" ref="AZ287">SUMPRODUCT(--(SUM(G287,AC287,AY287)&gt;PARAMETRELER!$D$21:$D$24), (SUM(G287,AC287,AY287)-PARAMETRELER!$D$21:$D$24), {0.15;0.05;0.07;0.08})-SUM($H$2,H287,AD287)</f>
        <v>2550.3187499999995</v>
      </c>
      <c r="BA287" s="4">
        <f>PARAMETRELER!$D$10</f>
        <v>2550.3187499999995</v>
      </c>
      <c r="BB287" s="4">
        <f t="shared" si="752"/>
        <v>51006.375</v>
      </c>
      <c r="BC287" s="4">
        <f t="shared" si="753"/>
        <v>34004.25</v>
      </c>
      <c r="BD287" s="4">
        <f t="shared" si="754"/>
        <v>20002.5</v>
      </c>
      <c r="BE287" s="4">
        <f>PARAMETRELER!$D$6</f>
        <v>20002.5</v>
      </c>
      <c r="BF287" s="4">
        <f t="shared" si="858"/>
        <v>0</v>
      </c>
      <c r="BG287" s="4">
        <f>IF(AU287&lt;=PARAMETRELER!$D$6,0,BF287*0.00759)</f>
        <v>0</v>
      </c>
      <c r="BH287" s="20">
        <f t="shared" si="755"/>
        <v>17002.125</v>
      </c>
      <c r="BI287" s="21">
        <f t="shared" si="756"/>
        <v>4100.5124999999998</v>
      </c>
      <c r="BJ287" s="21">
        <f t="shared" si="757"/>
        <v>400.05</v>
      </c>
      <c r="BK287" s="22">
        <f t="shared" si="758"/>
        <v>24503.0625</v>
      </c>
      <c r="BL287" s="44">
        <f t="shared" si="759"/>
        <v>1000.125</v>
      </c>
      <c r="BM287" s="45">
        <f t="shared" si="760"/>
        <v>23502.9375</v>
      </c>
      <c r="BO287" s="3">
        <v>285</v>
      </c>
      <c r="BP287" s="3" t="str">
        <f t="shared" si="761"/>
        <v xml:space="preserve"> AD SOYAD 285</v>
      </c>
      <c r="BQ287" s="4">
        <f t="shared" si="762"/>
        <v>20002.5</v>
      </c>
      <c r="BR287" s="4">
        <f>PARAMETRELER!$D$4</f>
        <v>150018.75</v>
      </c>
      <c r="BS287" s="4">
        <f t="shared" si="763"/>
        <v>2800.3500000000004</v>
      </c>
      <c r="BT287" s="4">
        <f t="shared" si="764"/>
        <v>200.02500000000001</v>
      </c>
      <c r="BU287" s="4">
        <f t="shared" si="765"/>
        <v>17002.125</v>
      </c>
      <c r="BV287" s="4" cm="1">
        <f t="array" ref="BV287">SUMPRODUCT(--(SUM(G287,AC287,AY287,BU287)&gt;PARAMETRELER!$D$21:$D$24), (SUM(G287,AC287,AY287,BU287)-PARAMETRELER!$D$21:$D$24), {0.15;0.05;0.07;0.08})-SUM($H$2,H287,AD287,AZ287)</f>
        <v>2550.3187500000004</v>
      </c>
      <c r="BW287" s="4">
        <f>PARAMETRELER!$D$11</f>
        <v>2550.3187500000004</v>
      </c>
      <c r="BX287" s="4">
        <f t="shared" si="766"/>
        <v>68008.5</v>
      </c>
      <c r="BY287" s="4">
        <f t="shared" si="767"/>
        <v>51006.375</v>
      </c>
      <c r="BZ287" s="4">
        <f t="shared" si="768"/>
        <v>20002.5</v>
      </c>
      <c r="CA287" s="4">
        <f>PARAMETRELER!$D$6</f>
        <v>20002.5</v>
      </c>
      <c r="CB287" s="4">
        <f t="shared" si="859"/>
        <v>0</v>
      </c>
      <c r="CC287" s="4">
        <f>IF(BQ287&lt;=PARAMETRELER!$D$6,0,CB287*0.00759)</f>
        <v>0</v>
      </c>
      <c r="CD287" s="20">
        <f t="shared" si="769"/>
        <v>17002.125</v>
      </c>
      <c r="CE287" s="21">
        <f t="shared" si="770"/>
        <v>4100.5124999999998</v>
      </c>
      <c r="CF287" s="21">
        <f t="shared" si="771"/>
        <v>400.05</v>
      </c>
      <c r="CG287" s="22">
        <f t="shared" si="772"/>
        <v>24503.0625</v>
      </c>
      <c r="CH287" s="44">
        <f t="shared" si="773"/>
        <v>1000.125</v>
      </c>
      <c r="CI287" s="45">
        <f t="shared" si="774"/>
        <v>23502.9375</v>
      </c>
      <c r="CK287" s="3">
        <v>285</v>
      </c>
      <c r="CL287" s="3" t="str">
        <f t="shared" si="775"/>
        <v xml:space="preserve"> AD SOYAD 285</v>
      </c>
      <c r="CM287" s="4">
        <f t="shared" si="776"/>
        <v>20002.5</v>
      </c>
      <c r="CN287" s="4">
        <f>PARAMETRELER!$D$4</f>
        <v>150018.75</v>
      </c>
      <c r="CO287" s="4">
        <f t="shared" si="777"/>
        <v>2800.3500000000004</v>
      </c>
      <c r="CP287" s="4">
        <f t="shared" si="778"/>
        <v>200.02500000000001</v>
      </c>
      <c r="CQ287" s="4">
        <f t="shared" si="779"/>
        <v>17002.125</v>
      </c>
      <c r="CR287" s="4" cm="1">
        <f t="array" ref="CR287">SUMPRODUCT(--(SUM(G287,AC287,AY287,BU287,CQ287)&gt;PARAMETRELER!$D$21:$D$24), (SUM(G287,AC287,AY287,BU287,CQ287)-PARAMETRELER!$D$21:$D$24), {0.15;0.05;0.07;0.08})-SUM($H$2,H287,AD287,AZ287,BV287)</f>
        <v>2550.3187500000004</v>
      </c>
      <c r="CS287" s="4">
        <f>PARAMETRELER!$D$12</f>
        <v>2550.3187500000004</v>
      </c>
      <c r="CT287" s="4">
        <f t="shared" si="780"/>
        <v>85010.625</v>
      </c>
      <c r="CU287" s="4">
        <f t="shared" si="781"/>
        <v>68008.5</v>
      </c>
      <c r="CV287" s="4">
        <f t="shared" si="782"/>
        <v>20002.5</v>
      </c>
      <c r="CW287" s="4">
        <f>PARAMETRELER!$D$6</f>
        <v>20002.5</v>
      </c>
      <c r="CX287" s="4">
        <f t="shared" si="860"/>
        <v>0</v>
      </c>
      <c r="CY287" s="4">
        <f>IF(CM287&lt;=PARAMETRELER!$D$6,0,CX287*0.00759)</f>
        <v>0</v>
      </c>
      <c r="CZ287" s="20">
        <f t="shared" si="783"/>
        <v>17002.125</v>
      </c>
      <c r="DA287" s="21">
        <f t="shared" si="784"/>
        <v>4100.5124999999998</v>
      </c>
      <c r="DB287" s="21">
        <f t="shared" si="785"/>
        <v>400.05</v>
      </c>
      <c r="DC287" s="22">
        <f t="shared" si="786"/>
        <v>24503.0625</v>
      </c>
      <c r="DD287" s="44">
        <f t="shared" si="787"/>
        <v>1000.125</v>
      </c>
      <c r="DE287" s="45">
        <f t="shared" si="788"/>
        <v>23502.9375</v>
      </c>
      <c r="DG287" s="3">
        <v>285</v>
      </c>
      <c r="DH287" s="3" t="str">
        <f t="shared" si="789"/>
        <v xml:space="preserve"> AD SOYAD 285</v>
      </c>
      <c r="DI287" s="4">
        <f t="shared" si="790"/>
        <v>20002.5</v>
      </c>
      <c r="DJ287" s="4">
        <f>PARAMETRELER!$D$4</f>
        <v>150018.75</v>
      </c>
      <c r="DK287" s="4">
        <f t="shared" si="791"/>
        <v>2800.3500000000004</v>
      </c>
      <c r="DL287" s="4">
        <f t="shared" si="792"/>
        <v>200.02500000000001</v>
      </c>
      <c r="DM287" s="4">
        <f t="shared" si="793"/>
        <v>17002.125</v>
      </c>
      <c r="DN287" s="4" cm="1">
        <f t="array" ref="DN287">SUMPRODUCT(--(SUM(G287,AC287,AY287,BU287,CQ287,DM287)&gt;PARAMETRELER!$D$21:$D$24), (SUM(G287,AC287,AY287,BU287,CQ287,DM287)-PARAMETRELER!$D$21:$D$24), {0.15;0.05;0.07;0.08})-SUM($H$2,H287,AD287,AZ287,BV287,CR287)</f>
        <v>2550.3187499999985</v>
      </c>
      <c r="DO287" s="4">
        <f>PARAMETRELER!$D$13</f>
        <v>2550.3187499999985</v>
      </c>
      <c r="DP287" s="4">
        <f t="shared" si="794"/>
        <v>102012.75</v>
      </c>
      <c r="DQ287" s="4">
        <f t="shared" si="795"/>
        <v>85010.625</v>
      </c>
      <c r="DR287" s="4">
        <f t="shared" si="796"/>
        <v>20002.5</v>
      </c>
      <c r="DS287" s="4">
        <f>PARAMETRELER!$D$6</f>
        <v>20002.5</v>
      </c>
      <c r="DT287" s="4">
        <f t="shared" si="861"/>
        <v>0</v>
      </c>
      <c r="DU287" s="4">
        <f>IF(DI287&lt;=PARAMETRELER!$D$6,0,DT287*0.00759)</f>
        <v>0</v>
      </c>
      <c r="DV287" s="20">
        <f t="shared" si="797"/>
        <v>17002.125</v>
      </c>
      <c r="DW287" s="21">
        <f t="shared" si="798"/>
        <v>4100.5124999999998</v>
      </c>
      <c r="DX287" s="21">
        <f t="shared" si="799"/>
        <v>400.05</v>
      </c>
      <c r="DY287" s="22">
        <f t="shared" si="800"/>
        <v>24503.0625</v>
      </c>
      <c r="DZ287" s="44">
        <f t="shared" si="801"/>
        <v>1000.125</v>
      </c>
      <c r="EA287" s="45">
        <f t="shared" si="802"/>
        <v>23502.9375</v>
      </c>
      <c r="EC287" s="3">
        <v>285</v>
      </c>
      <c r="ED287" s="3" t="str">
        <f t="shared" si="803"/>
        <v xml:space="preserve"> AD SOYAD 285</v>
      </c>
      <c r="EE287" s="4">
        <f t="shared" si="862"/>
        <v>20002.5</v>
      </c>
      <c r="EF287" s="4">
        <f>PARAMETRELER!$D$4</f>
        <v>150018.75</v>
      </c>
      <c r="EG287" s="4">
        <f t="shared" si="863"/>
        <v>2800.3500000000004</v>
      </c>
      <c r="EH287" s="4">
        <f t="shared" si="864"/>
        <v>200.02500000000001</v>
      </c>
      <c r="EI287" s="4">
        <f t="shared" si="865"/>
        <v>17002.125</v>
      </c>
      <c r="EJ287" s="4" cm="1">
        <f t="array" ref="EJ287">SUMPRODUCT(--(SUM(G287,AC287,AY287,BU287,CQ287,DM287,EI287)&gt;PARAMETRELER!$D$21:$D$24), (SUM(G287,AC287,AY287,BU287,CQ287,DM287,EI287)-PARAMETRELER!$D$21:$D$24), {0.15;0.05;0.07;0.08})-SUM($H$2,H287,AD287,AZ287,BV287,CR287,DN287)</f>
        <v>3001.0625000000036</v>
      </c>
      <c r="EK287" s="4">
        <f>PARAMETRELER!$D$14</f>
        <v>3001.0625000000036</v>
      </c>
      <c r="EL287" s="4">
        <f t="shared" si="866"/>
        <v>119014.875</v>
      </c>
      <c r="EM287" s="4">
        <f t="shared" si="867"/>
        <v>102012.75</v>
      </c>
      <c r="EN287" s="4">
        <f t="shared" si="868"/>
        <v>20002.5</v>
      </c>
      <c r="EO287" s="4">
        <f>PARAMETRELER!$D$6</f>
        <v>20002.5</v>
      </c>
      <c r="EP287" s="4">
        <f t="shared" si="869"/>
        <v>0</v>
      </c>
      <c r="EQ287" s="4">
        <f>IF(EE287&lt;=PARAMETRELER!$D$6,0,EP287*0.00759)</f>
        <v>0</v>
      </c>
      <c r="ER287" s="20">
        <f t="shared" si="804"/>
        <v>17002.125</v>
      </c>
      <c r="ES287" s="21">
        <f t="shared" si="805"/>
        <v>4100.5124999999998</v>
      </c>
      <c r="ET287" s="21">
        <f t="shared" si="806"/>
        <v>400.05</v>
      </c>
      <c r="EU287" s="22">
        <f t="shared" si="807"/>
        <v>24503.0625</v>
      </c>
      <c r="EV287" s="44">
        <f t="shared" si="808"/>
        <v>1000.125</v>
      </c>
      <c r="EW287" s="45">
        <f t="shared" si="809"/>
        <v>23502.9375</v>
      </c>
      <c r="EY287" s="3">
        <v>285</v>
      </c>
      <c r="EZ287" s="3" t="str">
        <f t="shared" si="810"/>
        <v xml:space="preserve"> AD SOYAD 285</v>
      </c>
      <c r="FA287" s="4">
        <f t="shared" si="870"/>
        <v>20002.5</v>
      </c>
      <c r="FB287" s="4">
        <f>PARAMETRELER!$D$4</f>
        <v>150018.75</v>
      </c>
      <c r="FC287" s="4">
        <f t="shared" si="871"/>
        <v>2800.3500000000004</v>
      </c>
      <c r="FD287" s="4">
        <f t="shared" si="872"/>
        <v>200.02500000000001</v>
      </c>
      <c r="FE287" s="4">
        <f t="shared" si="873"/>
        <v>17002.125</v>
      </c>
      <c r="FF287" s="4" cm="1">
        <f t="array" ref="FF287">SUMPRODUCT(--(SUM(G287,AC287,AY287,BU287,CQ287,DM287,EI287,FE287)&gt;PARAMETRELER!$D$21:$D$24), (SUM(G287,AC287,AY287,BU287,CQ287,DM287,EI287,FE287)-PARAMETRELER!$D$21:$D$24), {0.15;0.05;0.07;0.08})-SUM($H$2,H287,AD287,AZ287,BV287,CR287,DN287,EJ287)</f>
        <v>3400.4249999999956</v>
      </c>
      <c r="FG287" s="4">
        <f>PARAMETRELER!$D$15</f>
        <v>3400.4249999999956</v>
      </c>
      <c r="FH287" s="4">
        <f t="shared" si="874"/>
        <v>136017</v>
      </c>
      <c r="FI287" s="4">
        <f t="shared" si="875"/>
        <v>119014.875</v>
      </c>
      <c r="FJ287" s="4">
        <f t="shared" si="876"/>
        <v>20002.5</v>
      </c>
      <c r="FK287" s="4">
        <f>PARAMETRELER!$D$6</f>
        <v>20002.5</v>
      </c>
      <c r="FL287" s="4">
        <f t="shared" si="877"/>
        <v>0</v>
      </c>
      <c r="FM287" s="4">
        <f>IF(FA287&lt;=PARAMETRELER!$D$6,0,FL287*0.00759)</f>
        <v>0</v>
      </c>
      <c r="FN287" s="20">
        <f t="shared" si="811"/>
        <v>17002.125</v>
      </c>
      <c r="FO287" s="21">
        <f t="shared" si="812"/>
        <v>4100.5124999999998</v>
      </c>
      <c r="FP287" s="21">
        <f t="shared" si="813"/>
        <v>400.05</v>
      </c>
      <c r="FQ287" s="22">
        <f t="shared" si="814"/>
        <v>24503.0625</v>
      </c>
      <c r="FR287" s="44">
        <f t="shared" si="815"/>
        <v>1000.125</v>
      </c>
      <c r="FS287" s="45">
        <f t="shared" si="816"/>
        <v>23502.9375</v>
      </c>
      <c r="FU287" s="3">
        <v>285</v>
      </c>
      <c r="FV287" s="3" t="str">
        <f t="shared" si="817"/>
        <v xml:space="preserve"> AD SOYAD 285</v>
      </c>
      <c r="FW287" s="4">
        <f t="shared" si="878"/>
        <v>20002.5</v>
      </c>
      <c r="FX287" s="4">
        <f>PARAMETRELER!$D$4</f>
        <v>150018.75</v>
      </c>
      <c r="FY287" s="4">
        <f t="shared" si="879"/>
        <v>2800.3500000000004</v>
      </c>
      <c r="FZ287" s="4">
        <f t="shared" si="880"/>
        <v>200.02500000000001</v>
      </c>
      <c r="GA287" s="4">
        <f t="shared" si="881"/>
        <v>17002.125</v>
      </c>
      <c r="GB287" s="4" cm="1">
        <f t="array" ref="GB287">SUMPRODUCT(--(SUM(G287,AC287,AY287,BU287,CQ287,DM287,EI287,FE287,GA287)&gt;PARAMETRELER!$D$21:$D$24), (SUM(G287,AC287,AY287,BU287,CQ287,DM287,EI287,FE287,GA287)-PARAMETRELER!$D$21:$D$24), {0.15;0.05;0.07;0.08})-SUM($H$2,H287,AD287,AZ287,BV287,CR287,DN287,EJ287,FF287)</f>
        <v>3400.4249999999993</v>
      </c>
      <c r="GC287" s="4">
        <f>PARAMETRELER!$D$16</f>
        <v>3400.4249999999993</v>
      </c>
      <c r="GD287" s="4">
        <f t="shared" si="882"/>
        <v>153019.125</v>
      </c>
      <c r="GE287" s="4">
        <f t="shared" si="883"/>
        <v>136017</v>
      </c>
      <c r="GF287" s="4">
        <f t="shared" si="884"/>
        <v>20002.5</v>
      </c>
      <c r="GG287" s="4">
        <f>PARAMETRELER!$D$6</f>
        <v>20002.5</v>
      </c>
      <c r="GH287" s="4">
        <f t="shared" si="885"/>
        <v>0</v>
      </c>
      <c r="GI287" s="4">
        <f>IF(FW287&lt;=PARAMETRELER!$D$6,0,GH287*0.00759)</f>
        <v>0</v>
      </c>
      <c r="GJ287" s="20">
        <f t="shared" si="818"/>
        <v>17002.125</v>
      </c>
      <c r="GK287" s="21">
        <f t="shared" si="819"/>
        <v>4100.5124999999998</v>
      </c>
      <c r="GL287" s="21">
        <f t="shared" si="820"/>
        <v>400.05</v>
      </c>
      <c r="GM287" s="22">
        <f t="shared" si="821"/>
        <v>24503.0625</v>
      </c>
      <c r="GN287" s="44">
        <f t="shared" si="822"/>
        <v>1000.125</v>
      </c>
      <c r="GO287" s="45">
        <f t="shared" si="823"/>
        <v>23502.9375</v>
      </c>
      <c r="GQ287" s="3">
        <v>285</v>
      </c>
      <c r="GR287" s="3" t="str">
        <f t="shared" si="824"/>
        <v xml:space="preserve"> AD SOYAD 285</v>
      </c>
      <c r="GS287" s="4">
        <f t="shared" si="886"/>
        <v>20002.5</v>
      </c>
      <c r="GT287" s="4">
        <f>PARAMETRELER!$D$4</f>
        <v>150018.75</v>
      </c>
      <c r="GU287" s="4">
        <f t="shared" si="887"/>
        <v>2800.3500000000004</v>
      </c>
      <c r="GV287" s="4">
        <f t="shared" si="888"/>
        <v>200.02500000000001</v>
      </c>
      <c r="GW287" s="4">
        <f t="shared" si="889"/>
        <v>17002.125</v>
      </c>
      <c r="GX287" s="4" cm="1">
        <f t="array" ref="GX287">SUMPRODUCT(--(SUM(G287,AC287,AY287,BU287,CQ287,DM287,EI287,FE287,GA287,GW287)&gt;PARAMETRELER!$D$21:$D$24), (SUM(G287,AC287,AY287,BU287,CQ287,DM287,EI287,FE287,GA287,GW287)-PARAMETRELER!$D$21:$D$24), {0.15;0.05;0.07;0.08})-SUM($H$2,H287,AD287,AZ287,BV287,CR287,DN287,EJ287,FF287,GB287)</f>
        <v>3400.4250000000029</v>
      </c>
      <c r="GY287" s="4">
        <f>PARAMETRELER!$D$17</f>
        <v>3400.4250000000029</v>
      </c>
      <c r="GZ287" s="4">
        <f t="shared" si="890"/>
        <v>170021.25</v>
      </c>
      <c r="HA287" s="4">
        <f t="shared" si="891"/>
        <v>153019.125</v>
      </c>
      <c r="HB287" s="4">
        <f t="shared" si="892"/>
        <v>20002.5</v>
      </c>
      <c r="HC287" s="4">
        <f>PARAMETRELER!$D$6</f>
        <v>20002.5</v>
      </c>
      <c r="HD287" s="4">
        <f t="shared" si="893"/>
        <v>0</v>
      </c>
      <c r="HE287" s="4">
        <f>IF(GS287&lt;=PARAMETRELER!$D$6,0,HD287*0.00759)</f>
        <v>0</v>
      </c>
      <c r="HF287" s="20">
        <f t="shared" si="825"/>
        <v>17002.125</v>
      </c>
      <c r="HG287" s="21">
        <f t="shared" si="826"/>
        <v>4100.5124999999998</v>
      </c>
      <c r="HH287" s="21">
        <f t="shared" si="827"/>
        <v>400.05</v>
      </c>
      <c r="HI287" s="22">
        <f t="shared" si="828"/>
        <v>24503.0625</v>
      </c>
      <c r="HJ287" s="44">
        <f t="shared" si="829"/>
        <v>1000.125</v>
      </c>
      <c r="HK287" s="45">
        <f t="shared" si="830"/>
        <v>23502.9375</v>
      </c>
      <c r="HM287" s="3">
        <v>285</v>
      </c>
      <c r="HN287" s="3" t="str">
        <f t="shared" si="831"/>
        <v xml:space="preserve"> AD SOYAD 285</v>
      </c>
      <c r="HO287" s="4">
        <f t="shared" si="894"/>
        <v>20002.5</v>
      </c>
      <c r="HP287" s="4">
        <f>PARAMETRELER!$D$4</f>
        <v>150018.75</v>
      </c>
      <c r="HQ287" s="4">
        <f t="shared" si="895"/>
        <v>2800.3500000000004</v>
      </c>
      <c r="HR287" s="4">
        <f t="shared" si="896"/>
        <v>200.02500000000001</v>
      </c>
      <c r="HS287" s="4">
        <f t="shared" si="897"/>
        <v>17002.125</v>
      </c>
      <c r="HT287" s="4" cm="1">
        <f t="array" ref="HT287">SUMPRODUCT(--(SUM(G287,AC287,AY287,BU287,CQ287,DM287,EI287,FE287,GA287,GW287,HS287)&gt;PARAMETRELER!$D$21:$D$24), (SUM(G287,AC287,AY287,BU287,CQ287,DM287,EI287,FE287,GA287,GW287,HS287)-PARAMETRELER!$D$21:$D$24), {0.15;0.05;0.07;0.08})-SUM($H$2,H287,AD287,AZ287,BV287,CR287,DN287,EJ287,FF287,GB287,GX287)</f>
        <v>3400.4249999999993</v>
      </c>
      <c r="HU287" s="4">
        <f>PARAMETRELER!$D$18</f>
        <v>3400.4249999999993</v>
      </c>
      <c r="HV287" s="4">
        <f t="shared" si="898"/>
        <v>187023.375</v>
      </c>
      <c r="HW287" s="4">
        <f t="shared" si="899"/>
        <v>170021.25</v>
      </c>
      <c r="HX287" s="4">
        <f t="shared" si="900"/>
        <v>20002.5</v>
      </c>
      <c r="HY287" s="4">
        <f>PARAMETRELER!$D$6</f>
        <v>20002.5</v>
      </c>
      <c r="HZ287" s="4">
        <f t="shared" si="901"/>
        <v>0</v>
      </c>
      <c r="IA287" s="4">
        <f>IF(HO287&lt;=PARAMETRELER!$D$6,0,HZ287*0.00759)</f>
        <v>0</v>
      </c>
      <c r="IB287" s="20">
        <f t="shared" si="832"/>
        <v>17002.125</v>
      </c>
      <c r="IC287" s="21">
        <f t="shared" si="833"/>
        <v>4100.5124999999998</v>
      </c>
      <c r="ID287" s="21">
        <f t="shared" si="834"/>
        <v>400.05</v>
      </c>
      <c r="IE287" s="22">
        <f t="shared" si="835"/>
        <v>24503.0625</v>
      </c>
      <c r="IF287" s="44">
        <f t="shared" si="836"/>
        <v>1000.125</v>
      </c>
      <c r="IG287" s="45">
        <f t="shared" si="837"/>
        <v>23502.9375</v>
      </c>
      <c r="II287" s="3">
        <v>285</v>
      </c>
      <c r="IJ287" s="3" t="str">
        <f t="shared" si="838"/>
        <v xml:space="preserve"> AD SOYAD 285</v>
      </c>
      <c r="IK287" s="4">
        <f t="shared" si="902"/>
        <v>20002.5</v>
      </c>
      <c r="IL287" s="4">
        <f>PARAMETRELER!$D$4</f>
        <v>150018.75</v>
      </c>
      <c r="IM287" s="4">
        <f t="shared" si="903"/>
        <v>2800.3500000000004</v>
      </c>
      <c r="IN287" s="4">
        <f t="shared" si="904"/>
        <v>200.02500000000001</v>
      </c>
      <c r="IO287" s="4">
        <f t="shared" si="905"/>
        <v>17002.125</v>
      </c>
      <c r="IP287" s="4" cm="1">
        <f t="array" ref="IP287">SUMPRODUCT(--(SUM(G287,AC287,AY287,BU287,CQ287,DM287,EI287,FE287,GA287,GW287,HS287,IO287)&gt;PARAMETRELER!$D$21:$D$24), (SUM(G287,AC287,AY287,BU287,CQ287,DM287,EI287,FE287,GA287,GW287,HS287,IO287)-PARAMETRELER!$D$21:$D$24), {0.15;0.05;0.07;0.08})-SUM($H$2,H287,AD287,AZ287,BV287,CR287,DN287,EJ287,FF287,GB287,GX287,HT287)</f>
        <v>3400.4249999999993</v>
      </c>
      <c r="IQ287" s="4">
        <f>PARAMETRELER!$D$19</f>
        <v>3400.4249999999993</v>
      </c>
      <c r="IR287" s="4">
        <f t="shared" si="906"/>
        <v>204025.5</v>
      </c>
      <c r="IS287" s="4">
        <f t="shared" si="907"/>
        <v>187023.375</v>
      </c>
      <c r="IT287" s="4">
        <f t="shared" si="908"/>
        <v>20002.5</v>
      </c>
      <c r="IU287" s="4">
        <f>PARAMETRELER!$D$6</f>
        <v>20002.5</v>
      </c>
      <c r="IV287" s="4">
        <f t="shared" si="909"/>
        <v>0</v>
      </c>
      <c r="IW287" s="4">
        <f>IF(IK287&lt;=PARAMETRELER!$D$6,0,IV287*0.00759)</f>
        <v>0</v>
      </c>
      <c r="IX287" s="20">
        <f t="shared" si="839"/>
        <v>17002.125</v>
      </c>
      <c r="IY287" s="21">
        <f t="shared" si="840"/>
        <v>4100.5124999999998</v>
      </c>
      <c r="IZ287" s="21">
        <f t="shared" si="841"/>
        <v>400.05</v>
      </c>
      <c r="JA287" s="22">
        <f t="shared" si="842"/>
        <v>24503.0625</v>
      </c>
      <c r="JB287" s="44">
        <f t="shared" si="843"/>
        <v>1000.125</v>
      </c>
      <c r="JC287" s="45">
        <f t="shared" si="844"/>
        <v>23502.9375</v>
      </c>
    </row>
    <row r="288" spans="1:263" ht="15.6" x14ac:dyDescent="0.3">
      <c r="A288" s="2">
        <v>286</v>
      </c>
      <c r="B288" s="2" t="str">
        <f>'YILLIK MALİYET RAPORU'!B288</f>
        <v xml:space="preserve"> AD SOYAD 286</v>
      </c>
      <c r="C288" s="7">
        <f>'YILLIK MALİYET RAPORU'!C288</f>
        <v>20002.5</v>
      </c>
      <c r="D288" s="11">
        <f>PARAMETRELER!$D$4</f>
        <v>150018.75</v>
      </c>
      <c r="E288" s="7">
        <f t="shared" si="845"/>
        <v>2800.3500000000004</v>
      </c>
      <c r="F288" s="7">
        <f t="shared" si="846"/>
        <v>200.02500000000001</v>
      </c>
      <c r="G288" s="7">
        <f t="shared" si="847"/>
        <v>17002.125</v>
      </c>
      <c r="H288" s="7" cm="1">
        <f t="array" ref="H288">SUMPRODUCT(--(SUM(G288:G288)&gt;PARAMETRELER!$D$21:$D$24), (SUM(G288:G288)-PARAMETRELER!$D$21:$D$24), {0.15;0.05;0.07;0.08})-SUM($H$2:$H$2)</f>
        <v>2550.3187499999999</v>
      </c>
      <c r="I288" s="7">
        <f>PARAMETRELER!$D$8</f>
        <v>2550.3187499999999</v>
      </c>
      <c r="J288" s="7">
        <f t="shared" si="733"/>
        <v>17002.125</v>
      </c>
      <c r="K288" s="7">
        <v>0</v>
      </c>
      <c r="L288" s="7">
        <f t="shared" si="848"/>
        <v>20002.5</v>
      </c>
      <c r="M288" s="5">
        <f>PARAMETRELER!$D$6</f>
        <v>20002.5</v>
      </c>
      <c r="N288" s="7">
        <f t="shared" si="856"/>
        <v>0</v>
      </c>
      <c r="O288" s="7">
        <f>IF(C288&lt;=PARAMETRELER!$D$6,0,N288*0.00759)</f>
        <v>0</v>
      </c>
      <c r="P288" s="20">
        <f t="shared" si="849"/>
        <v>17002.125</v>
      </c>
      <c r="Q288" s="21">
        <f t="shared" si="850"/>
        <v>4100.5124999999998</v>
      </c>
      <c r="R288" s="21">
        <f t="shared" si="851"/>
        <v>400.05</v>
      </c>
      <c r="S288" s="20">
        <f t="shared" si="852"/>
        <v>24503.0625</v>
      </c>
      <c r="T288" s="44">
        <f t="shared" si="853"/>
        <v>1000.125</v>
      </c>
      <c r="U288" s="45">
        <f t="shared" si="734"/>
        <v>23502.9375</v>
      </c>
      <c r="W288" s="2">
        <v>286</v>
      </c>
      <c r="X288" s="2" t="str">
        <f t="shared" si="854"/>
        <v xml:space="preserve"> AD SOYAD 286</v>
      </c>
      <c r="Y288" s="7">
        <f t="shared" si="855"/>
        <v>20002.5</v>
      </c>
      <c r="Z288" s="11">
        <f>PARAMETRELER!$D$4</f>
        <v>150018.75</v>
      </c>
      <c r="AA288" s="7">
        <f t="shared" si="735"/>
        <v>2800.3500000000004</v>
      </c>
      <c r="AB288" s="7">
        <f t="shared" si="736"/>
        <v>200.02500000000001</v>
      </c>
      <c r="AC288" s="7">
        <f t="shared" si="737"/>
        <v>17002.125</v>
      </c>
      <c r="AD288" s="7" cm="1">
        <f t="array" ref="AD288">SUMPRODUCT(--(SUM(G288,AC288)&gt;PARAMETRELER!$D$21:$D$24), (SUM(G288,AC288)-PARAMETRELER!$D$21:$D$24), {0.15;0.05;0.07;0.08})-SUM($H$2,H288)</f>
        <v>2550.3187499999999</v>
      </c>
      <c r="AE288" s="7">
        <f>PARAMETRELER!$D$9</f>
        <v>2550.3187499999999</v>
      </c>
      <c r="AF288" s="7">
        <f t="shared" si="738"/>
        <v>34004.25</v>
      </c>
      <c r="AG288" s="7">
        <f t="shared" si="739"/>
        <v>17002.125</v>
      </c>
      <c r="AH288" s="7">
        <f t="shared" si="740"/>
        <v>20002.5</v>
      </c>
      <c r="AI288" s="5">
        <f>PARAMETRELER!$D$6</f>
        <v>20002.5</v>
      </c>
      <c r="AJ288" s="7">
        <f t="shared" si="857"/>
        <v>0</v>
      </c>
      <c r="AK288" s="7">
        <f>IF(Y288&lt;=PARAMETRELER!$D$6,0,AJ288*0.00759)</f>
        <v>0</v>
      </c>
      <c r="AL288" s="20">
        <f t="shared" si="741"/>
        <v>17002.125</v>
      </c>
      <c r="AM288" s="21">
        <f t="shared" si="742"/>
        <v>4100.5124999999998</v>
      </c>
      <c r="AN288" s="21">
        <f t="shared" si="743"/>
        <v>400.05</v>
      </c>
      <c r="AO288" s="20">
        <f t="shared" si="744"/>
        <v>24503.0625</v>
      </c>
      <c r="AP288" s="44">
        <f t="shared" si="745"/>
        <v>1000.125</v>
      </c>
      <c r="AQ288" s="45">
        <f t="shared" si="746"/>
        <v>23502.9375</v>
      </c>
      <c r="AS288" s="2">
        <v>286</v>
      </c>
      <c r="AT288" s="2" t="str">
        <f t="shared" si="747"/>
        <v xml:space="preserve"> AD SOYAD 286</v>
      </c>
      <c r="AU288" s="7">
        <f t="shared" si="748"/>
        <v>20002.5</v>
      </c>
      <c r="AV288" s="11">
        <f>PARAMETRELER!$D$4</f>
        <v>150018.75</v>
      </c>
      <c r="AW288" s="7">
        <f t="shared" si="749"/>
        <v>2800.3500000000004</v>
      </c>
      <c r="AX288" s="7">
        <f t="shared" si="750"/>
        <v>200.02500000000001</v>
      </c>
      <c r="AY288" s="7">
        <f t="shared" si="751"/>
        <v>17002.125</v>
      </c>
      <c r="AZ288" s="7" cm="1">
        <f t="array" ref="AZ288">SUMPRODUCT(--(SUM(G288,AC288,AY288)&gt;PARAMETRELER!$D$21:$D$24), (SUM(G288,AC288,AY288)-PARAMETRELER!$D$21:$D$24), {0.15;0.05;0.07;0.08})-SUM($H$2,H288,AD288)</f>
        <v>2550.3187499999995</v>
      </c>
      <c r="BA288" s="7">
        <f>PARAMETRELER!$D$10</f>
        <v>2550.3187499999995</v>
      </c>
      <c r="BB288" s="7">
        <f t="shared" si="752"/>
        <v>51006.375</v>
      </c>
      <c r="BC288" s="7">
        <f t="shared" si="753"/>
        <v>34004.25</v>
      </c>
      <c r="BD288" s="7">
        <f t="shared" si="754"/>
        <v>20002.5</v>
      </c>
      <c r="BE288" s="5">
        <f>PARAMETRELER!$D$6</f>
        <v>20002.5</v>
      </c>
      <c r="BF288" s="7">
        <f t="shared" si="858"/>
        <v>0</v>
      </c>
      <c r="BG288" s="7">
        <f>IF(AU288&lt;=PARAMETRELER!$D$6,0,BF288*0.00759)</f>
        <v>0</v>
      </c>
      <c r="BH288" s="20">
        <f t="shared" si="755"/>
        <v>17002.125</v>
      </c>
      <c r="BI288" s="21">
        <f t="shared" si="756"/>
        <v>4100.5124999999998</v>
      </c>
      <c r="BJ288" s="21">
        <f t="shared" si="757"/>
        <v>400.05</v>
      </c>
      <c r="BK288" s="20">
        <f t="shared" si="758"/>
        <v>24503.0625</v>
      </c>
      <c r="BL288" s="44">
        <f t="shared" si="759"/>
        <v>1000.125</v>
      </c>
      <c r="BM288" s="45">
        <f t="shared" si="760"/>
        <v>23502.9375</v>
      </c>
      <c r="BO288" s="2">
        <v>286</v>
      </c>
      <c r="BP288" s="2" t="str">
        <f t="shared" si="761"/>
        <v xml:space="preserve"> AD SOYAD 286</v>
      </c>
      <c r="BQ288" s="7">
        <f t="shared" si="762"/>
        <v>20002.5</v>
      </c>
      <c r="BR288" s="11">
        <f>PARAMETRELER!$D$4</f>
        <v>150018.75</v>
      </c>
      <c r="BS288" s="7">
        <f t="shared" si="763"/>
        <v>2800.3500000000004</v>
      </c>
      <c r="BT288" s="7">
        <f t="shared" si="764"/>
        <v>200.02500000000001</v>
      </c>
      <c r="BU288" s="7">
        <f t="shared" si="765"/>
        <v>17002.125</v>
      </c>
      <c r="BV288" s="7" cm="1">
        <f t="array" ref="BV288">SUMPRODUCT(--(SUM(G288,AC288,AY288,BU288)&gt;PARAMETRELER!$D$21:$D$24), (SUM(G288,AC288,AY288,BU288)-PARAMETRELER!$D$21:$D$24), {0.15;0.05;0.07;0.08})-SUM($H$2,H288,AD288,AZ288)</f>
        <v>2550.3187500000004</v>
      </c>
      <c r="BW288" s="7">
        <f>PARAMETRELER!$D$11</f>
        <v>2550.3187500000004</v>
      </c>
      <c r="BX288" s="7">
        <f t="shared" si="766"/>
        <v>68008.5</v>
      </c>
      <c r="BY288" s="7">
        <f t="shared" si="767"/>
        <v>51006.375</v>
      </c>
      <c r="BZ288" s="7">
        <f t="shared" si="768"/>
        <v>20002.5</v>
      </c>
      <c r="CA288" s="5">
        <f>PARAMETRELER!$D$6</f>
        <v>20002.5</v>
      </c>
      <c r="CB288" s="7">
        <f t="shared" si="859"/>
        <v>0</v>
      </c>
      <c r="CC288" s="7">
        <f>IF(BQ288&lt;=PARAMETRELER!$D$6,0,CB288*0.00759)</f>
        <v>0</v>
      </c>
      <c r="CD288" s="20">
        <f t="shared" si="769"/>
        <v>17002.125</v>
      </c>
      <c r="CE288" s="21">
        <f t="shared" si="770"/>
        <v>4100.5124999999998</v>
      </c>
      <c r="CF288" s="21">
        <f t="shared" si="771"/>
        <v>400.05</v>
      </c>
      <c r="CG288" s="20">
        <f t="shared" si="772"/>
        <v>24503.0625</v>
      </c>
      <c r="CH288" s="44">
        <f t="shared" si="773"/>
        <v>1000.125</v>
      </c>
      <c r="CI288" s="45">
        <f t="shared" si="774"/>
        <v>23502.9375</v>
      </c>
      <c r="CK288" s="2">
        <v>286</v>
      </c>
      <c r="CL288" s="2" t="str">
        <f t="shared" si="775"/>
        <v xml:space="preserve"> AD SOYAD 286</v>
      </c>
      <c r="CM288" s="7">
        <f t="shared" si="776"/>
        <v>20002.5</v>
      </c>
      <c r="CN288" s="11">
        <f>PARAMETRELER!$D$4</f>
        <v>150018.75</v>
      </c>
      <c r="CO288" s="7">
        <f t="shared" si="777"/>
        <v>2800.3500000000004</v>
      </c>
      <c r="CP288" s="7">
        <f t="shared" si="778"/>
        <v>200.02500000000001</v>
      </c>
      <c r="CQ288" s="7">
        <f t="shared" si="779"/>
        <v>17002.125</v>
      </c>
      <c r="CR288" s="7" cm="1">
        <f t="array" ref="CR288">SUMPRODUCT(--(SUM(G288,AC288,AY288,BU288,CQ288)&gt;PARAMETRELER!$D$21:$D$24), (SUM(G288,AC288,AY288,BU288,CQ288)-PARAMETRELER!$D$21:$D$24), {0.15;0.05;0.07;0.08})-SUM($H$2,H288,AD288,AZ288,BV288)</f>
        <v>2550.3187500000004</v>
      </c>
      <c r="CS288" s="7">
        <f>PARAMETRELER!$D$12</f>
        <v>2550.3187500000004</v>
      </c>
      <c r="CT288" s="7">
        <f t="shared" si="780"/>
        <v>85010.625</v>
      </c>
      <c r="CU288" s="7">
        <f t="shared" si="781"/>
        <v>68008.5</v>
      </c>
      <c r="CV288" s="7">
        <f t="shared" si="782"/>
        <v>20002.5</v>
      </c>
      <c r="CW288" s="5">
        <f>PARAMETRELER!$D$6</f>
        <v>20002.5</v>
      </c>
      <c r="CX288" s="7">
        <f t="shared" si="860"/>
        <v>0</v>
      </c>
      <c r="CY288" s="7">
        <f>IF(CM288&lt;=PARAMETRELER!$D$6,0,CX288*0.00759)</f>
        <v>0</v>
      </c>
      <c r="CZ288" s="20">
        <f t="shared" si="783"/>
        <v>17002.125</v>
      </c>
      <c r="DA288" s="21">
        <f t="shared" si="784"/>
        <v>4100.5124999999998</v>
      </c>
      <c r="DB288" s="21">
        <f t="shared" si="785"/>
        <v>400.05</v>
      </c>
      <c r="DC288" s="20">
        <f t="shared" si="786"/>
        <v>24503.0625</v>
      </c>
      <c r="DD288" s="44">
        <f t="shared" si="787"/>
        <v>1000.125</v>
      </c>
      <c r="DE288" s="45">
        <f t="shared" si="788"/>
        <v>23502.9375</v>
      </c>
      <c r="DG288" s="2">
        <v>286</v>
      </c>
      <c r="DH288" s="2" t="str">
        <f t="shared" si="789"/>
        <v xml:space="preserve"> AD SOYAD 286</v>
      </c>
      <c r="DI288" s="7">
        <f t="shared" si="790"/>
        <v>20002.5</v>
      </c>
      <c r="DJ288" s="11">
        <f>PARAMETRELER!$D$4</f>
        <v>150018.75</v>
      </c>
      <c r="DK288" s="7">
        <f t="shared" si="791"/>
        <v>2800.3500000000004</v>
      </c>
      <c r="DL288" s="7">
        <f t="shared" si="792"/>
        <v>200.02500000000001</v>
      </c>
      <c r="DM288" s="7">
        <f t="shared" si="793"/>
        <v>17002.125</v>
      </c>
      <c r="DN288" s="7" cm="1">
        <f t="array" ref="DN288">SUMPRODUCT(--(SUM(G288,AC288,AY288,BU288,CQ288,DM288)&gt;PARAMETRELER!$D$21:$D$24), (SUM(G288,AC288,AY288,BU288,CQ288,DM288)-PARAMETRELER!$D$21:$D$24), {0.15;0.05;0.07;0.08})-SUM($H$2,H288,AD288,AZ288,BV288,CR288)</f>
        <v>2550.3187499999985</v>
      </c>
      <c r="DO288" s="7">
        <f>PARAMETRELER!$D$13</f>
        <v>2550.3187499999985</v>
      </c>
      <c r="DP288" s="7">
        <f t="shared" si="794"/>
        <v>102012.75</v>
      </c>
      <c r="DQ288" s="7">
        <f t="shared" si="795"/>
        <v>85010.625</v>
      </c>
      <c r="DR288" s="7">
        <f t="shared" si="796"/>
        <v>20002.5</v>
      </c>
      <c r="DS288" s="5">
        <f>PARAMETRELER!$D$6</f>
        <v>20002.5</v>
      </c>
      <c r="DT288" s="7">
        <f t="shared" si="861"/>
        <v>0</v>
      </c>
      <c r="DU288" s="7">
        <f>IF(DI288&lt;=PARAMETRELER!$D$6,0,DT288*0.00759)</f>
        <v>0</v>
      </c>
      <c r="DV288" s="20">
        <f t="shared" si="797"/>
        <v>17002.125</v>
      </c>
      <c r="DW288" s="21">
        <f t="shared" si="798"/>
        <v>4100.5124999999998</v>
      </c>
      <c r="DX288" s="21">
        <f t="shared" si="799"/>
        <v>400.05</v>
      </c>
      <c r="DY288" s="20">
        <f t="shared" si="800"/>
        <v>24503.0625</v>
      </c>
      <c r="DZ288" s="44">
        <f t="shared" si="801"/>
        <v>1000.125</v>
      </c>
      <c r="EA288" s="45">
        <f t="shared" si="802"/>
        <v>23502.9375</v>
      </c>
      <c r="EC288" s="2">
        <v>286</v>
      </c>
      <c r="ED288" s="2" t="str">
        <f t="shared" si="803"/>
        <v xml:space="preserve"> AD SOYAD 286</v>
      </c>
      <c r="EE288" s="7">
        <f t="shared" si="862"/>
        <v>20002.5</v>
      </c>
      <c r="EF288" s="11">
        <f>PARAMETRELER!$D$4</f>
        <v>150018.75</v>
      </c>
      <c r="EG288" s="7">
        <f t="shared" si="863"/>
        <v>2800.3500000000004</v>
      </c>
      <c r="EH288" s="7">
        <f t="shared" si="864"/>
        <v>200.02500000000001</v>
      </c>
      <c r="EI288" s="7">
        <f t="shared" si="865"/>
        <v>17002.125</v>
      </c>
      <c r="EJ288" s="7" cm="1">
        <f t="array" ref="EJ288">SUMPRODUCT(--(SUM(G288,AC288,AY288,BU288,CQ288,DM288,EI288)&gt;PARAMETRELER!$D$21:$D$24), (SUM(G288,AC288,AY288,BU288,CQ288,DM288,EI288)-PARAMETRELER!$D$21:$D$24), {0.15;0.05;0.07;0.08})-SUM($H$2,H288,AD288,AZ288,BV288,CR288,DN288)</f>
        <v>3001.0625000000036</v>
      </c>
      <c r="EK288" s="7">
        <f>PARAMETRELER!$D$14</f>
        <v>3001.0625000000036</v>
      </c>
      <c r="EL288" s="7">
        <f t="shared" si="866"/>
        <v>119014.875</v>
      </c>
      <c r="EM288" s="7">
        <f t="shared" si="867"/>
        <v>102012.75</v>
      </c>
      <c r="EN288" s="7">
        <f t="shared" si="868"/>
        <v>20002.5</v>
      </c>
      <c r="EO288" s="5">
        <f>PARAMETRELER!$D$6</f>
        <v>20002.5</v>
      </c>
      <c r="EP288" s="7">
        <f t="shared" si="869"/>
        <v>0</v>
      </c>
      <c r="EQ288" s="7">
        <f>IF(EE288&lt;=PARAMETRELER!$D$6,0,EP288*0.00759)</f>
        <v>0</v>
      </c>
      <c r="ER288" s="20">
        <f t="shared" si="804"/>
        <v>17002.125</v>
      </c>
      <c r="ES288" s="21">
        <f t="shared" si="805"/>
        <v>4100.5124999999998</v>
      </c>
      <c r="ET288" s="21">
        <f t="shared" si="806"/>
        <v>400.05</v>
      </c>
      <c r="EU288" s="20">
        <f t="shared" si="807"/>
        <v>24503.0625</v>
      </c>
      <c r="EV288" s="44">
        <f t="shared" si="808"/>
        <v>1000.125</v>
      </c>
      <c r="EW288" s="45">
        <f t="shared" si="809"/>
        <v>23502.9375</v>
      </c>
      <c r="EY288" s="2">
        <v>286</v>
      </c>
      <c r="EZ288" s="2" t="str">
        <f t="shared" si="810"/>
        <v xml:space="preserve"> AD SOYAD 286</v>
      </c>
      <c r="FA288" s="7">
        <f t="shared" si="870"/>
        <v>20002.5</v>
      </c>
      <c r="FB288" s="11">
        <f>PARAMETRELER!$D$4</f>
        <v>150018.75</v>
      </c>
      <c r="FC288" s="7">
        <f t="shared" si="871"/>
        <v>2800.3500000000004</v>
      </c>
      <c r="FD288" s="7">
        <f t="shared" si="872"/>
        <v>200.02500000000001</v>
      </c>
      <c r="FE288" s="7">
        <f t="shared" si="873"/>
        <v>17002.125</v>
      </c>
      <c r="FF288" s="7" cm="1">
        <f t="array" ref="FF288">SUMPRODUCT(--(SUM(G288,AC288,AY288,BU288,CQ288,DM288,EI288,FE288)&gt;PARAMETRELER!$D$21:$D$24), (SUM(G288,AC288,AY288,BU288,CQ288,DM288,EI288,FE288)-PARAMETRELER!$D$21:$D$24), {0.15;0.05;0.07;0.08})-SUM($H$2,H288,AD288,AZ288,BV288,CR288,DN288,EJ288)</f>
        <v>3400.4249999999956</v>
      </c>
      <c r="FG288" s="7">
        <f>PARAMETRELER!$D$15</f>
        <v>3400.4249999999956</v>
      </c>
      <c r="FH288" s="7">
        <f t="shared" si="874"/>
        <v>136017</v>
      </c>
      <c r="FI288" s="7">
        <f t="shared" si="875"/>
        <v>119014.875</v>
      </c>
      <c r="FJ288" s="7">
        <f t="shared" si="876"/>
        <v>20002.5</v>
      </c>
      <c r="FK288" s="5">
        <f>PARAMETRELER!$D$6</f>
        <v>20002.5</v>
      </c>
      <c r="FL288" s="7">
        <f t="shared" si="877"/>
        <v>0</v>
      </c>
      <c r="FM288" s="7">
        <f>IF(FA288&lt;=PARAMETRELER!$D$6,0,FL288*0.00759)</f>
        <v>0</v>
      </c>
      <c r="FN288" s="20">
        <f t="shared" si="811"/>
        <v>17002.125</v>
      </c>
      <c r="FO288" s="21">
        <f t="shared" si="812"/>
        <v>4100.5124999999998</v>
      </c>
      <c r="FP288" s="21">
        <f t="shared" si="813"/>
        <v>400.05</v>
      </c>
      <c r="FQ288" s="20">
        <f t="shared" si="814"/>
        <v>24503.0625</v>
      </c>
      <c r="FR288" s="44">
        <f t="shared" si="815"/>
        <v>1000.125</v>
      </c>
      <c r="FS288" s="45">
        <f t="shared" si="816"/>
        <v>23502.9375</v>
      </c>
      <c r="FU288" s="2">
        <v>286</v>
      </c>
      <c r="FV288" s="2" t="str">
        <f t="shared" si="817"/>
        <v xml:space="preserve"> AD SOYAD 286</v>
      </c>
      <c r="FW288" s="7">
        <f t="shared" si="878"/>
        <v>20002.5</v>
      </c>
      <c r="FX288" s="11">
        <f>PARAMETRELER!$D$4</f>
        <v>150018.75</v>
      </c>
      <c r="FY288" s="7">
        <f t="shared" si="879"/>
        <v>2800.3500000000004</v>
      </c>
      <c r="FZ288" s="7">
        <f t="shared" si="880"/>
        <v>200.02500000000001</v>
      </c>
      <c r="GA288" s="7">
        <f t="shared" si="881"/>
        <v>17002.125</v>
      </c>
      <c r="GB288" s="7" cm="1">
        <f t="array" ref="GB288">SUMPRODUCT(--(SUM(G288,AC288,AY288,BU288,CQ288,DM288,EI288,FE288,GA288)&gt;PARAMETRELER!$D$21:$D$24), (SUM(G288,AC288,AY288,BU288,CQ288,DM288,EI288,FE288,GA288)-PARAMETRELER!$D$21:$D$24), {0.15;0.05;0.07;0.08})-SUM($H$2,H288,AD288,AZ288,BV288,CR288,DN288,EJ288,FF288)</f>
        <v>3400.4249999999993</v>
      </c>
      <c r="GC288" s="7">
        <f>PARAMETRELER!$D$16</f>
        <v>3400.4249999999993</v>
      </c>
      <c r="GD288" s="7">
        <f t="shared" si="882"/>
        <v>153019.125</v>
      </c>
      <c r="GE288" s="7">
        <f t="shared" si="883"/>
        <v>136017</v>
      </c>
      <c r="GF288" s="7">
        <f t="shared" si="884"/>
        <v>20002.5</v>
      </c>
      <c r="GG288" s="5">
        <f>PARAMETRELER!$D$6</f>
        <v>20002.5</v>
      </c>
      <c r="GH288" s="7">
        <f t="shared" si="885"/>
        <v>0</v>
      </c>
      <c r="GI288" s="7">
        <f>IF(FW288&lt;=PARAMETRELER!$D$6,0,GH288*0.00759)</f>
        <v>0</v>
      </c>
      <c r="GJ288" s="20">
        <f t="shared" si="818"/>
        <v>17002.125</v>
      </c>
      <c r="GK288" s="21">
        <f t="shared" si="819"/>
        <v>4100.5124999999998</v>
      </c>
      <c r="GL288" s="21">
        <f t="shared" si="820"/>
        <v>400.05</v>
      </c>
      <c r="GM288" s="20">
        <f t="shared" si="821"/>
        <v>24503.0625</v>
      </c>
      <c r="GN288" s="44">
        <f t="shared" si="822"/>
        <v>1000.125</v>
      </c>
      <c r="GO288" s="45">
        <f t="shared" si="823"/>
        <v>23502.9375</v>
      </c>
      <c r="GQ288" s="2">
        <v>286</v>
      </c>
      <c r="GR288" s="2" t="str">
        <f t="shared" si="824"/>
        <v xml:space="preserve"> AD SOYAD 286</v>
      </c>
      <c r="GS288" s="7">
        <f t="shared" si="886"/>
        <v>20002.5</v>
      </c>
      <c r="GT288" s="11">
        <f>PARAMETRELER!$D$4</f>
        <v>150018.75</v>
      </c>
      <c r="GU288" s="7">
        <f t="shared" si="887"/>
        <v>2800.3500000000004</v>
      </c>
      <c r="GV288" s="7">
        <f t="shared" si="888"/>
        <v>200.02500000000001</v>
      </c>
      <c r="GW288" s="7">
        <f t="shared" si="889"/>
        <v>17002.125</v>
      </c>
      <c r="GX288" s="7" cm="1">
        <f t="array" ref="GX288">SUMPRODUCT(--(SUM(G288,AC288,AY288,BU288,CQ288,DM288,EI288,FE288,GA288,GW288)&gt;PARAMETRELER!$D$21:$D$24), (SUM(G288,AC288,AY288,BU288,CQ288,DM288,EI288,FE288,GA288,GW288)-PARAMETRELER!$D$21:$D$24), {0.15;0.05;0.07;0.08})-SUM($H$2,H288,AD288,AZ288,BV288,CR288,DN288,EJ288,FF288,GB288)</f>
        <v>3400.4250000000029</v>
      </c>
      <c r="GY288" s="7">
        <f>PARAMETRELER!$D$17</f>
        <v>3400.4250000000029</v>
      </c>
      <c r="GZ288" s="7">
        <f t="shared" si="890"/>
        <v>170021.25</v>
      </c>
      <c r="HA288" s="7">
        <f t="shared" si="891"/>
        <v>153019.125</v>
      </c>
      <c r="HB288" s="7">
        <f t="shared" si="892"/>
        <v>20002.5</v>
      </c>
      <c r="HC288" s="5">
        <f>PARAMETRELER!$D$6</f>
        <v>20002.5</v>
      </c>
      <c r="HD288" s="7">
        <f t="shared" si="893"/>
        <v>0</v>
      </c>
      <c r="HE288" s="7">
        <f>IF(GS288&lt;=PARAMETRELER!$D$6,0,HD288*0.00759)</f>
        <v>0</v>
      </c>
      <c r="HF288" s="20">
        <f t="shared" si="825"/>
        <v>17002.125</v>
      </c>
      <c r="HG288" s="21">
        <f t="shared" si="826"/>
        <v>4100.5124999999998</v>
      </c>
      <c r="HH288" s="21">
        <f t="shared" si="827"/>
        <v>400.05</v>
      </c>
      <c r="HI288" s="20">
        <f t="shared" si="828"/>
        <v>24503.0625</v>
      </c>
      <c r="HJ288" s="44">
        <f t="shared" si="829"/>
        <v>1000.125</v>
      </c>
      <c r="HK288" s="45">
        <f t="shared" si="830"/>
        <v>23502.9375</v>
      </c>
      <c r="HM288" s="2">
        <v>286</v>
      </c>
      <c r="HN288" s="2" t="str">
        <f t="shared" si="831"/>
        <v xml:space="preserve"> AD SOYAD 286</v>
      </c>
      <c r="HO288" s="7">
        <f t="shared" si="894"/>
        <v>20002.5</v>
      </c>
      <c r="HP288" s="11">
        <f>PARAMETRELER!$D$4</f>
        <v>150018.75</v>
      </c>
      <c r="HQ288" s="7">
        <f t="shared" si="895"/>
        <v>2800.3500000000004</v>
      </c>
      <c r="HR288" s="7">
        <f t="shared" si="896"/>
        <v>200.02500000000001</v>
      </c>
      <c r="HS288" s="7">
        <f t="shared" si="897"/>
        <v>17002.125</v>
      </c>
      <c r="HT288" s="7" cm="1">
        <f t="array" ref="HT288">SUMPRODUCT(--(SUM(G288,AC288,AY288,BU288,CQ288,DM288,EI288,FE288,GA288,GW288,HS288)&gt;PARAMETRELER!$D$21:$D$24), (SUM(G288,AC288,AY288,BU288,CQ288,DM288,EI288,FE288,GA288,GW288,HS288)-PARAMETRELER!$D$21:$D$24), {0.15;0.05;0.07;0.08})-SUM($H$2,H288,AD288,AZ288,BV288,CR288,DN288,EJ288,FF288,GB288,GX288)</f>
        <v>3400.4249999999993</v>
      </c>
      <c r="HU288" s="7">
        <f>PARAMETRELER!$D$18</f>
        <v>3400.4249999999993</v>
      </c>
      <c r="HV288" s="7">
        <f t="shared" si="898"/>
        <v>187023.375</v>
      </c>
      <c r="HW288" s="7">
        <f t="shared" si="899"/>
        <v>170021.25</v>
      </c>
      <c r="HX288" s="7">
        <f t="shared" si="900"/>
        <v>20002.5</v>
      </c>
      <c r="HY288" s="5">
        <f>PARAMETRELER!$D$6</f>
        <v>20002.5</v>
      </c>
      <c r="HZ288" s="7">
        <f t="shared" si="901"/>
        <v>0</v>
      </c>
      <c r="IA288" s="7">
        <f>IF(HO288&lt;=PARAMETRELER!$D$6,0,HZ288*0.00759)</f>
        <v>0</v>
      </c>
      <c r="IB288" s="20">
        <f t="shared" si="832"/>
        <v>17002.125</v>
      </c>
      <c r="IC288" s="21">
        <f t="shared" si="833"/>
        <v>4100.5124999999998</v>
      </c>
      <c r="ID288" s="21">
        <f t="shared" si="834"/>
        <v>400.05</v>
      </c>
      <c r="IE288" s="20">
        <f t="shared" si="835"/>
        <v>24503.0625</v>
      </c>
      <c r="IF288" s="44">
        <f t="shared" si="836"/>
        <v>1000.125</v>
      </c>
      <c r="IG288" s="45">
        <f t="shared" si="837"/>
        <v>23502.9375</v>
      </c>
      <c r="II288" s="2">
        <v>286</v>
      </c>
      <c r="IJ288" s="2" t="str">
        <f t="shared" si="838"/>
        <v xml:space="preserve"> AD SOYAD 286</v>
      </c>
      <c r="IK288" s="7">
        <f t="shared" si="902"/>
        <v>20002.5</v>
      </c>
      <c r="IL288" s="11">
        <f>PARAMETRELER!$D$4</f>
        <v>150018.75</v>
      </c>
      <c r="IM288" s="7">
        <f t="shared" si="903"/>
        <v>2800.3500000000004</v>
      </c>
      <c r="IN288" s="7">
        <f t="shared" si="904"/>
        <v>200.02500000000001</v>
      </c>
      <c r="IO288" s="7">
        <f t="shared" si="905"/>
        <v>17002.125</v>
      </c>
      <c r="IP288" s="7" cm="1">
        <f t="array" ref="IP288">SUMPRODUCT(--(SUM(G288,AC288,AY288,BU288,CQ288,DM288,EI288,FE288,GA288,GW288,HS288,IO288)&gt;PARAMETRELER!$D$21:$D$24), (SUM(G288,AC288,AY288,BU288,CQ288,DM288,EI288,FE288,GA288,GW288,HS288,IO288)-PARAMETRELER!$D$21:$D$24), {0.15;0.05;0.07;0.08})-SUM($H$2,H288,AD288,AZ288,BV288,CR288,DN288,EJ288,FF288,GB288,GX288,HT288)</f>
        <v>3400.4249999999993</v>
      </c>
      <c r="IQ288" s="7">
        <f>PARAMETRELER!$D$19</f>
        <v>3400.4249999999993</v>
      </c>
      <c r="IR288" s="7">
        <f t="shared" si="906"/>
        <v>204025.5</v>
      </c>
      <c r="IS288" s="7">
        <f t="shared" si="907"/>
        <v>187023.375</v>
      </c>
      <c r="IT288" s="7">
        <f t="shared" si="908"/>
        <v>20002.5</v>
      </c>
      <c r="IU288" s="5">
        <f>PARAMETRELER!$D$6</f>
        <v>20002.5</v>
      </c>
      <c r="IV288" s="7">
        <f t="shared" si="909"/>
        <v>0</v>
      </c>
      <c r="IW288" s="7">
        <f>IF(IK288&lt;=PARAMETRELER!$D$6,0,IV288*0.00759)</f>
        <v>0</v>
      </c>
      <c r="IX288" s="20">
        <f t="shared" si="839"/>
        <v>17002.125</v>
      </c>
      <c r="IY288" s="21">
        <f t="shared" si="840"/>
        <v>4100.5124999999998</v>
      </c>
      <c r="IZ288" s="21">
        <f t="shared" si="841"/>
        <v>400.05</v>
      </c>
      <c r="JA288" s="20">
        <f t="shared" si="842"/>
        <v>24503.0625</v>
      </c>
      <c r="JB288" s="44">
        <f t="shared" si="843"/>
        <v>1000.125</v>
      </c>
      <c r="JC288" s="45">
        <f t="shared" si="844"/>
        <v>23502.9375</v>
      </c>
    </row>
    <row r="289" spans="1:263" ht="15.6" x14ac:dyDescent="0.3">
      <c r="A289" s="3">
        <v>287</v>
      </c>
      <c r="B289" s="3" t="str">
        <f>'YILLIK MALİYET RAPORU'!B289</f>
        <v xml:space="preserve"> AD SOYAD 287</v>
      </c>
      <c r="C289" s="4">
        <f>'YILLIK MALİYET RAPORU'!C289</f>
        <v>20002.5</v>
      </c>
      <c r="D289" s="4">
        <f>PARAMETRELER!$D$4</f>
        <v>150018.75</v>
      </c>
      <c r="E289" s="4">
        <f t="shared" si="845"/>
        <v>2800.3500000000004</v>
      </c>
      <c r="F289" s="4">
        <f t="shared" si="846"/>
        <v>200.02500000000001</v>
      </c>
      <c r="G289" s="4">
        <f t="shared" si="847"/>
        <v>17002.125</v>
      </c>
      <c r="H289" s="4" cm="1">
        <f t="array" ref="H289">SUMPRODUCT(--(SUM(G289:G289)&gt;PARAMETRELER!$D$21:$D$24), (SUM(G289:G289)-PARAMETRELER!$D$21:$D$24), {0.15;0.05;0.07;0.08})-SUM($H$2:$H$2)</f>
        <v>2550.3187499999999</v>
      </c>
      <c r="I289" s="4">
        <f>PARAMETRELER!$D$8</f>
        <v>2550.3187499999999</v>
      </c>
      <c r="J289" s="4">
        <f t="shared" si="733"/>
        <v>17002.125</v>
      </c>
      <c r="K289" s="4">
        <v>0</v>
      </c>
      <c r="L289" s="4">
        <f t="shared" si="848"/>
        <v>20002.5</v>
      </c>
      <c r="M289" s="4">
        <f>PARAMETRELER!$D$6</f>
        <v>20002.5</v>
      </c>
      <c r="N289" s="4">
        <f t="shared" si="856"/>
        <v>0</v>
      </c>
      <c r="O289" s="4">
        <f>IF(C289&lt;=PARAMETRELER!$D$6,0,N289*0.00759)</f>
        <v>0</v>
      </c>
      <c r="P289" s="20">
        <f t="shared" si="849"/>
        <v>17002.125</v>
      </c>
      <c r="Q289" s="21">
        <f t="shared" si="850"/>
        <v>4100.5124999999998</v>
      </c>
      <c r="R289" s="21">
        <f t="shared" si="851"/>
        <v>400.05</v>
      </c>
      <c r="S289" s="22">
        <f t="shared" si="852"/>
        <v>24503.0625</v>
      </c>
      <c r="T289" s="44">
        <f t="shared" si="853"/>
        <v>1000.125</v>
      </c>
      <c r="U289" s="45">
        <f t="shared" si="734"/>
        <v>23502.9375</v>
      </c>
      <c r="W289" s="3">
        <v>287</v>
      </c>
      <c r="X289" s="3" t="str">
        <f t="shared" si="854"/>
        <v xml:space="preserve"> AD SOYAD 287</v>
      </c>
      <c r="Y289" s="4">
        <f t="shared" si="855"/>
        <v>20002.5</v>
      </c>
      <c r="Z289" s="4">
        <f>PARAMETRELER!$D$4</f>
        <v>150018.75</v>
      </c>
      <c r="AA289" s="4">
        <f t="shared" si="735"/>
        <v>2800.3500000000004</v>
      </c>
      <c r="AB289" s="4">
        <f t="shared" si="736"/>
        <v>200.02500000000001</v>
      </c>
      <c r="AC289" s="4">
        <f t="shared" si="737"/>
        <v>17002.125</v>
      </c>
      <c r="AD289" s="4" cm="1">
        <f t="array" ref="AD289">SUMPRODUCT(--(SUM(G289,AC289)&gt;PARAMETRELER!$D$21:$D$24), (SUM(G289,AC289)-PARAMETRELER!$D$21:$D$24), {0.15;0.05;0.07;0.08})-SUM($H$2,H289)</f>
        <v>2550.3187499999999</v>
      </c>
      <c r="AE289" s="4">
        <f>PARAMETRELER!$D$9</f>
        <v>2550.3187499999999</v>
      </c>
      <c r="AF289" s="4">
        <f t="shared" si="738"/>
        <v>34004.25</v>
      </c>
      <c r="AG289" s="4">
        <f t="shared" si="739"/>
        <v>17002.125</v>
      </c>
      <c r="AH289" s="4">
        <f t="shared" si="740"/>
        <v>20002.5</v>
      </c>
      <c r="AI289" s="4">
        <f>PARAMETRELER!$D$6</f>
        <v>20002.5</v>
      </c>
      <c r="AJ289" s="4">
        <f t="shared" si="857"/>
        <v>0</v>
      </c>
      <c r="AK289" s="4">
        <f>IF(Y289&lt;=PARAMETRELER!$D$6,0,AJ289*0.00759)</f>
        <v>0</v>
      </c>
      <c r="AL289" s="20">
        <f t="shared" si="741"/>
        <v>17002.125</v>
      </c>
      <c r="AM289" s="21">
        <f t="shared" si="742"/>
        <v>4100.5124999999998</v>
      </c>
      <c r="AN289" s="21">
        <f t="shared" si="743"/>
        <v>400.05</v>
      </c>
      <c r="AO289" s="22">
        <f t="shared" si="744"/>
        <v>24503.0625</v>
      </c>
      <c r="AP289" s="44">
        <f t="shared" si="745"/>
        <v>1000.125</v>
      </c>
      <c r="AQ289" s="45">
        <f t="shared" si="746"/>
        <v>23502.9375</v>
      </c>
      <c r="AS289" s="3">
        <v>287</v>
      </c>
      <c r="AT289" s="3" t="str">
        <f t="shared" si="747"/>
        <v xml:space="preserve"> AD SOYAD 287</v>
      </c>
      <c r="AU289" s="4">
        <f t="shared" si="748"/>
        <v>20002.5</v>
      </c>
      <c r="AV289" s="4">
        <f>PARAMETRELER!$D$4</f>
        <v>150018.75</v>
      </c>
      <c r="AW289" s="4">
        <f t="shared" si="749"/>
        <v>2800.3500000000004</v>
      </c>
      <c r="AX289" s="4">
        <f t="shared" si="750"/>
        <v>200.02500000000001</v>
      </c>
      <c r="AY289" s="4">
        <f t="shared" si="751"/>
        <v>17002.125</v>
      </c>
      <c r="AZ289" s="4" cm="1">
        <f t="array" ref="AZ289">SUMPRODUCT(--(SUM(G289,AC289,AY289)&gt;PARAMETRELER!$D$21:$D$24), (SUM(G289,AC289,AY289)-PARAMETRELER!$D$21:$D$24), {0.15;0.05;0.07;0.08})-SUM($H$2,H289,AD289)</f>
        <v>2550.3187499999995</v>
      </c>
      <c r="BA289" s="4">
        <f>PARAMETRELER!$D$10</f>
        <v>2550.3187499999995</v>
      </c>
      <c r="BB289" s="4">
        <f t="shared" si="752"/>
        <v>51006.375</v>
      </c>
      <c r="BC289" s="4">
        <f t="shared" si="753"/>
        <v>34004.25</v>
      </c>
      <c r="BD289" s="4">
        <f t="shared" si="754"/>
        <v>20002.5</v>
      </c>
      <c r="BE289" s="4">
        <f>PARAMETRELER!$D$6</f>
        <v>20002.5</v>
      </c>
      <c r="BF289" s="4">
        <f t="shared" si="858"/>
        <v>0</v>
      </c>
      <c r="BG289" s="4">
        <f>IF(AU289&lt;=PARAMETRELER!$D$6,0,BF289*0.00759)</f>
        <v>0</v>
      </c>
      <c r="BH289" s="20">
        <f t="shared" si="755"/>
        <v>17002.125</v>
      </c>
      <c r="BI289" s="21">
        <f t="shared" si="756"/>
        <v>4100.5124999999998</v>
      </c>
      <c r="BJ289" s="21">
        <f t="shared" si="757"/>
        <v>400.05</v>
      </c>
      <c r="BK289" s="22">
        <f t="shared" si="758"/>
        <v>24503.0625</v>
      </c>
      <c r="BL289" s="44">
        <f t="shared" si="759"/>
        <v>1000.125</v>
      </c>
      <c r="BM289" s="45">
        <f t="shared" si="760"/>
        <v>23502.9375</v>
      </c>
      <c r="BO289" s="3">
        <v>287</v>
      </c>
      <c r="BP289" s="3" t="str">
        <f t="shared" si="761"/>
        <v xml:space="preserve"> AD SOYAD 287</v>
      </c>
      <c r="BQ289" s="4">
        <f t="shared" si="762"/>
        <v>20002.5</v>
      </c>
      <c r="BR289" s="4">
        <f>PARAMETRELER!$D$4</f>
        <v>150018.75</v>
      </c>
      <c r="BS289" s="4">
        <f t="shared" si="763"/>
        <v>2800.3500000000004</v>
      </c>
      <c r="BT289" s="4">
        <f t="shared" si="764"/>
        <v>200.02500000000001</v>
      </c>
      <c r="BU289" s="4">
        <f t="shared" si="765"/>
        <v>17002.125</v>
      </c>
      <c r="BV289" s="4" cm="1">
        <f t="array" ref="BV289">SUMPRODUCT(--(SUM(G289,AC289,AY289,BU289)&gt;PARAMETRELER!$D$21:$D$24), (SUM(G289,AC289,AY289,BU289)-PARAMETRELER!$D$21:$D$24), {0.15;0.05;0.07;0.08})-SUM($H$2,H289,AD289,AZ289)</f>
        <v>2550.3187500000004</v>
      </c>
      <c r="BW289" s="4">
        <f>PARAMETRELER!$D$11</f>
        <v>2550.3187500000004</v>
      </c>
      <c r="BX289" s="4">
        <f t="shared" si="766"/>
        <v>68008.5</v>
      </c>
      <c r="BY289" s="4">
        <f t="shared" si="767"/>
        <v>51006.375</v>
      </c>
      <c r="BZ289" s="4">
        <f t="shared" si="768"/>
        <v>20002.5</v>
      </c>
      <c r="CA289" s="4">
        <f>PARAMETRELER!$D$6</f>
        <v>20002.5</v>
      </c>
      <c r="CB289" s="4">
        <f t="shared" si="859"/>
        <v>0</v>
      </c>
      <c r="CC289" s="4">
        <f>IF(BQ289&lt;=PARAMETRELER!$D$6,0,CB289*0.00759)</f>
        <v>0</v>
      </c>
      <c r="CD289" s="20">
        <f t="shared" si="769"/>
        <v>17002.125</v>
      </c>
      <c r="CE289" s="21">
        <f t="shared" si="770"/>
        <v>4100.5124999999998</v>
      </c>
      <c r="CF289" s="21">
        <f t="shared" si="771"/>
        <v>400.05</v>
      </c>
      <c r="CG289" s="22">
        <f t="shared" si="772"/>
        <v>24503.0625</v>
      </c>
      <c r="CH289" s="44">
        <f t="shared" si="773"/>
        <v>1000.125</v>
      </c>
      <c r="CI289" s="45">
        <f t="shared" si="774"/>
        <v>23502.9375</v>
      </c>
      <c r="CK289" s="3">
        <v>287</v>
      </c>
      <c r="CL289" s="3" t="str">
        <f t="shared" si="775"/>
        <v xml:space="preserve"> AD SOYAD 287</v>
      </c>
      <c r="CM289" s="4">
        <f t="shared" si="776"/>
        <v>20002.5</v>
      </c>
      <c r="CN289" s="4">
        <f>PARAMETRELER!$D$4</f>
        <v>150018.75</v>
      </c>
      <c r="CO289" s="4">
        <f t="shared" si="777"/>
        <v>2800.3500000000004</v>
      </c>
      <c r="CP289" s="4">
        <f t="shared" si="778"/>
        <v>200.02500000000001</v>
      </c>
      <c r="CQ289" s="4">
        <f t="shared" si="779"/>
        <v>17002.125</v>
      </c>
      <c r="CR289" s="4" cm="1">
        <f t="array" ref="CR289">SUMPRODUCT(--(SUM(G289,AC289,AY289,BU289,CQ289)&gt;PARAMETRELER!$D$21:$D$24), (SUM(G289,AC289,AY289,BU289,CQ289)-PARAMETRELER!$D$21:$D$24), {0.15;0.05;0.07;0.08})-SUM($H$2,H289,AD289,AZ289,BV289)</f>
        <v>2550.3187500000004</v>
      </c>
      <c r="CS289" s="4">
        <f>PARAMETRELER!$D$12</f>
        <v>2550.3187500000004</v>
      </c>
      <c r="CT289" s="4">
        <f t="shared" si="780"/>
        <v>85010.625</v>
      </c>
      <c r="CU289" s="4">
        <f t="shared" si="781"/>
        <v>68008.5</v>
      </c>
      <c r="CV289" s="4">
        <f t="shared" si="782"/>
        <v>20002.5</v>
      </c>
      <c r="CW289" s="4">
        <f>PARAMETRELER!$D$6</f>
        <v>20002.5</v>
      </c>
      <c r="CX289" s="4">
        <f t="shared" si="860"/>
        <v>0</v>
      </c>
      <c r="CY289" s="4">
        <f>IF(CM289&lt;=PARAMETRELER!$D$6,0,CX289*0.00759)</f>
        <v>0</v>
      </c>
      <c r="CZ289" s="20">
        <f t="shared" si="783"/>
        <v>17002.125</v>
      </c>
      <c r="DA289" s="21">
        <f t="shared" si="784"/>
        <v>4100.5124999999998</v>
      </c>
      <c r="DB289" s="21">
        <f t="shared" si="785"/>
        <v>400.05</v>
      </c>
      <c r="DC289" s="22">
        <f t="shared" si="786"/>
        <v>24503.0625</v>
      </c>
      <c r="DD289" s="44">
        <f t="shared" si="787"/>
        <v>1000.125</v>
      </c>
      <c r="DE289" s="45">
        <f t="shared" si="788"/>
        <v>23502.9375</v>
      </c>
      <c r="DG289" s="3">
        <v>287</v>
      </c>
      <c r="DH289" s="3" t="str">
        <f t="shared" si="789"/>
        <v xml:space="preserve"> AD SOYAD 287</v>
      </c>
      <c r="DI289" s="4">
        <f t="shared" si="790"/>
        <v>20002.5</v>
      </c>
      <c r="DJ289" s="4">
        <f>PARAMETRELER!$D$4</f>
        <v>150018.75</v>
      </c>
      <c r="DK289" s="4">
        <f t="shared" si="791"/>
        <v>2800.3500000000004</v>
      </c>
      <c r="DL289" s="4">
        <f t="shared" si="792"/>
        <v>200.02500000000001</v>
      </c>
      <c r="DM289" s="4">
        <f t="shared" si="793"/>
        <v>17002.125</v>
      </c>
      <c r="DN289" s="4" cm="1">
        <f t="array" ref="DN289">SUMPRODUCT(--(SUM(G289,AC289,AY289,BU289,CQ289,DM289)&gt;PARAMETRELER!$D$21:$D$24), (SUM(G289,AC289,AY289,BU289,CQ289,DM289)-PARAMETRELER!$D$21:$D$24), {0.15;0.05;0.07;0.08})-SUM($H$2,H289,AD289,AZ289,BV289,CR289)</f>
        <v>2550.3187499999985</v>
      </c>
      <c r="DO289" s="4">
        <f>PARAMETRELER!$D$13</f>
        <v>2550.3187499999985</v>
      </c>
      <c r="DP289" s="4">
        <f t="shared" si="794"/>
        <v>102012.75</v>
      </c>
      <c r="DQ289" s="4">
        <f t="shared" si="795"/>
        <v>85010.625</v>
      </c>
      <c r="DR289" s="4">
        <f t="shared" si="796"/>
        <v>20002.5</v>
      </c>
      <c r="DS289" s="4">
        <f>PARAMETRELER!$D$6</f>
        <v>20002.5</v>
      </c>
      <c r="DT289" s="4">
        <f t="shared" si="861"/>
        <v>0</v>
      </c>
      <c r="DU289" s="4">
        <f>IF(DI289&lt;=PARAMETRELER!$D$6,0,DT289*0.00759)</f>
        <v>0</v>
      </c>
      <c r="DV289" s="20">
        <f t="shared" si="797"/>
        <v>17002.125</v>
      </c>
      <c r="DW289" s="21">
        <f t="shared" si="798"/>
        <v>4100.5124999999998</v>
      </c>
      <c r="DX289" s="21">
        <f t="shared" si="799"/>
        <v>400.05</v>
      </c>
      <c r="DY289" s="22">
        <f t="shared" si="800"/>
        <v>24503.0625</v>
      </c>
      <c r="DZ289" s="44">
        <f t="shared" si="801"/>
        <v>1000.125</v>
      </c>
      <c r="EA289" s="45">
        <f t="shared" si="802"/>
        <v>23502.9375</v>
      </c>
      <c r="EC289" s="3">
        <v>287</v>
      </c>
      <c r="ED289" s="3" t="str">
        <f t="shared" si="803"/>
        <v xml:space="preserve"> AD SOYAD 287</v>
      </c>
      <c r="EE289" s="4">
        <f t="shared" si="862"/>
        <v>20002.5</v>
      </c>
      <c r="EF289" s="4">
        <f>PARAMETRELER!$D$4</f>
        <v>150018.75</v>
      </c>
      <c r="EG289" s="4">
        <f t="shared" si="863"/>
        <v>2800.3500000000004</v>
      </c>
      <c r="EH289" s="4">
        <f t="shared" si="864"/>
        <v>200.02500000000001</v>
      </c>
      <c r="EI289" s="4">
        <f t="shared" si="865"/>
        <v>17002.125</v>
      </c>
      <c r="EJ289" s="4" cm="1">
        <f t="array" ref="EJ289">SUMPRODUCT(--(SUM(G289,AC289,AY289,BU289,CQ289,DM289,EI289)&gt;PARAMETRELER!$D$21:$D$24), (SUM(G289,AC289,AY289,BU289,CQ289,DM289,EI289)-PARAMETRELER!$D$21:$D$24), {0.15;0.05;0.07;0.08})-SUM($H$2,H289,AD289,AZ289,BV289,CR289,DN289)</f>
        <v>3001.0625000000036</v>
      </c>
      <c r="EK289" s="4">
        <f>PARAMETRELER!$D$14</f>
        <v>3001.0625000000036</v>
      </c>
      <c r="EL289" s="4">
        <f t="shared" si="866"/>
        <v>119014.875</v>
      </c>
      <c r="EM289" s="4">
        <f t="shared" si="867"/>
        <v>102012.75</v>
      </c>
      <c r="EN289" s="4">
        <f t="shared" si="868"/>
        <v>20002.5</v>
      </c>
      <c r="EO289" s="4">
        <f>PARAMETRELER!$D$6</f>
        <v>20002.5</v>
      </c>
      <c r="EP289" s="4">
        <f t="shared" si="869"/>
        <v>0</v>
      </c>
      <c r="EQ289" s="4">
        <f>IF(EE289&lt;=PARAMETRELER!$D$6,0,EP289*0.00759)</f>
        <v>0</v>
      </c>
      <c r="ER289" s="20">
        <f t="shared" si="804"/>
        <v>17002.125</v>
      </c>
      <c r="ES289" s="21">
        <f t="shared" si="805"/>
        <v>4100.5124999999998</v>
      </c>
      <c r="ET289" s="21">
        <f t="shared" si="806"/>
        <v>400.05</v>
      </c>
      <c r="EU289" s="22">
        <f t="shared" si="807"/>
        <v>24503.0625</v>
      </c>
      <c r="EV289" s="44">
        <f t="shared" si="808"/>
        <v>1000.125</v>
      </c>
      <c r="EW289" s="45">
        <f t="shared" si="809"/>
        <v>23502.9375</v>
      </c>
      <c r="EY289" s="3">
        <v>287</v>
      </c>
      <c r="EZ289" s="3" t="str">
        <f t="shared" si="810"/>
        <v xml:space="preserve"> AD SOYAD 287</v>
      </c>
      <c r="FA289" s="4">
        <f t="shared" si="870"/>
        <v>20002.5</v>
      </c>
      <c r="FB289" s="4">
        <f>PARAMETRELER!$D$4</f>
        <v>150018.75</v>
      </c>
      <c r="FC289" s="4">
        <f t="shared" si="871"/>
        <v>2800.3500000000004</v>
      </c>
      <c r="FD289" s="4">
        <f t="shared" si="872"/>
        <v>200.02500000000001</v>
      </c>
      <c r="FE289" s="4">
        <f t="shared" si="873"/>
        <v>17002.125</v>
      </c>
      <c r="FF289" s="4" cm="1">
        <f t="array" ref="FF289">SUMPRODUCT(--(SUM(G289,AC289,AY289,BU289,CQ289,DM289,EI289,FE289)&gt;PARAMETRELER!$D$21:$D$24), (SUM(G289,AC289,AY289,BU289,CQ289,DM289,EI289,FE289)-PARAMETRELER!$D$21:$D$24), {0.15;0.05;0.07;0.08})-SUM($H$2,H289,AD289,AZ289,BV289,CR289,DN289,EJ289)</f>
        <v>3400.4249999999956</v>
      </c>
      <c r="FG289" s="4">
        <f>PARAMETRELER!$D$15</f>
        <v>3400.4249999999956</v>
      </c>
      <c r="FH289" s="4">
        <f t="shared" si="874"/>
        <v>136017</v>
      </c>
      <c r="FI289" s="4">
        <f t="shared" si="875"/>
        <v>119014.875</v>
      </c>
      <c r="FJ289" s="4">
        <f t="shared" si="876"/>
        <v>20002.5</v>
      </c>
      <c r="FK289" s="4">
        <f>PARAMETRELER!$D$6</f>
        <v>20002.5</v>
      </c>
      <c r="FL289" s="4">
        <f t="shared" si="877"/>
        <v>0</v>
      </c>
      <c r="FM289" s="4">
        <f>IF(FA289&lt;=PARAMETRELER!$D$6,0,FL289*0.00759)</f>
        <v>0</v>
      </c>
      <c r="FN289" s="20">
        <f t="shared" si="811"/>
        <v>17002.125</v>
      </c>
      <c r="FO289" s="21">
        <f t="shared" si="812"/>
        <v>4100.5124999999998</v>
      </c>
      <c r="FP289" s="21">
        <f t="shared" si="813"/>
        <v>400.05</v>
      </c>
      <c r="FQ289" s="22">
        <f t="shared" si="814"/>
        <v>24503.0625</v>
      </c>
      <c r="FR289" s="44">
        <f t="shared" si="815"/>
        <v>1000.125</v>
      </c>
      <c r="FS289" s="45">
        <f t="shared" si="816"/>
        <v>23502.9375</v>
      </c>
      <c r="FU289" s="3">
        <v>287</v>
      </c>
      <c r="FV289" s="3" t="str">
        <f t="shared" si="817"/>
        <v xml:space="preserve"> AD SOYAD 287</v>
      </c>
      <c r="FW289" s="4">
        <f t="shared" si="878"/>
        <v>20002.5</v>
      </c>
      <c r="FX289" s="4">
        <f>PARAMETRELER!$D$4</f>
        <v>150018.75</v>
      </c>
      <c r="FY289" s="4">
        <f t="shared" si="879"/>
        <v>2800.3500000000004</v>
      </c>
      <c r="FZ289" s="4">
        <f t="shared" si="880"/>
        <v>200.02500000000001</v>
      </c>
      <c r="GA289" s="4">
        <f t="shared" si="881"/>
        <v>17002.125</v>
      </c>
      <c r="GB289" s="4" cm="1">
        <f t="array" ref="GB289">SUMPRODUCT(--(SUM(G289,AC289,AY289,BU289,CQ289,DM289,EI289,FE289,GA289)&gt;PARAMETRELER!$D$21:$D$24), (SUM(G289,AC289,AY289,BU289,CQ289,DM289,EI289,FE289,GA289)-PARAMETRELER!$D$21:$D$24), {0.15;0.05;0.07;0.08})-SUM($H$2,H289,AD289,AZ289,BV289,CR289,DN289,EJ289,FF289)</f>
        <v>3400.4249999999993</v>
      </c>
      <c r="GC289" s="4">
        <f>PARAMETRELER!$D$16</f>
        <v>3400.4249999999993</v>
      </c>
      <c r="GD289" s="4">
        <f t="shared" si="882"/>
        <v>153019.125</v>
      </c>
      <c r="GE289" s="4">
        <f t="shared" si="883"/>
        <v>136017</v>
      </c>
      <c r="GF289" s="4">
        <f t="shared" si="884"/>
        <v>20002.5</v>
      </c>
      <c r="GG289" s="4">
        <f>PARAMETRELER!$D$6</f>
        <v>20002.5</v>
      </c>
      <c r="GH289" s="4">
        <f t="shared" si="885"/>
        <v>0</v>
      </c>
      <c r="GI289" s="4">
        <f>IF(FW289&lt;=PARAMETRELER!$D$6,0,GH289*0.00759)</f>
        <v>0</v>
      </c>
      <c r="GJ289" s="20">
        <f t="shared" si="818"/>
        <v>17002.125</v>
      </c>
      <c r="GK289" s="21">
        <f t="shared" si="819"/>
        <v>4100.5124999999998</v>
      </c>
      <c r="GL289" s="21">
        <f t="shared" si="820"/>
        <v>400.05</v>
      </c>
      <c r="GM289" s="22">
        <f t="shared" si="821"/>
        <v>24503.0625</v>
      </c>
      <c r="GN289" s="44">
        <f t="shared" si="822"/>
        <v>1000.125</v>
      </c>
      <c r="GO289" s="45">
        <f t="shared" si="823"/>
        <v>23502.9375</v>
      </c>
      <c r="GQ289" s="3">
        <v>287</v>
      </c>
      <c r="GR289" s="3" t="str">
        <f t="shared" si="824"/>
        <v xml:space="preserve"> AD SOYAD 287</v>
      </c>
      <c r="GS289" s="4">
        <f t="shared" si="886"/>
        <v>20002.5</v>
      </c>
      <c r="GT289" s="4">
        <f>PARAMETRELER!$D$4</f>
        <v>150018.75</v>
      </c>
      <c r="GU289" s="4">
        <f t="shared" si="887"/>
        <v>2800.3500000000004</v>
      </c>
      <c r="GV289" s="4">
        <f t="shared" si="888"/>
        <v>200.02500000000001</v>
      </c>
      <c r="GW289" s="4">
        <f t="shared" si="889"/>
        <v>17002.125</v>
      </c>
      <c r="GX289" s="4" cm="1">
        <f t="array" ref="GX289">SUMPRODUCT(--(SUM(G289,AC289,AY289,BU289,CQ289,DM289,EI289,FE289,GA289,GW289)&gt;PARAMETRELER!$D$21:$D$24), (SUM(G289,AC289,AY289,BU289,CQ289,DM289,EI289,FE289,GA289,GW289)-PARAMETRELER!$D$21:$D$24), {0.15;0.05;0.07;0.08})-SUM($H$2,H289,AD289,AZ289,BV289,CR289,DN289,EJ289,FF289,GB289)</f>
        <v>3400.4250000000029</v>
      </c>
      <c r="GY289" s="4">
        <f>PARAMETRELER!$D$17</f>
        <v>3400.4250000000029</v>
      </c>
      <c r="GZ289" s="4">
        <f t="shared" si="890"/>
        <v>170021.25</v>
      </c>
      <c r="HA289" s="4">
        <f t="shared" si="891"/>
        <v>153019.125</v>
      </c>
      <c r="HB289" s="4">
        <f t="shared" si="892"/>
        <v>20002.5</v>
      </c>
      <c r="HC289" s="4">
        <f>PARAMETRELER!$D$6</f>
        <v>20002.5</v>
      </c>
      <c r="HD289" s="4">
        <f t="shared" si="893"/>
        <v>0</v>
      </c>
      <c r="HE289" s="4">
        <f>IF(GS289&lt;=PARAMETRELER!$D$6,0,HD289*0.00759)</f>
        <v>0</v>
      </c>
      <c r="HF289" s="20">
        <f t="shared" si="825"/>
        <v>17002.125</v>
      </c>
      <c r="HG289" s="21">
        <f t="shared" si="826"/>
        <v>4100.5124999999998</v>
      </c>
      <c r="HH289" s="21">
        <f t="shared" si="827"/>
        <v>400.05</v>
      </c>
      <c r="HI289" s="22">
        <f t="shared" si="828"/>
        <v>24503.0625</v>
      </c>
      <c r="HJ289" s="44">
        <f t="shared" si="829"/>
        <v>1000.125</v>
      </c>
      <c r="HK289" s="45">
        <f t="shared" si="830"/>
        <v>23502.9375</v>
      </c>
      <c r="HM289" s="3">
        <v>287</v>
      </c>
      <c r="HN289" s="3" t="str">
        <f t="shared" si="831"/>
        <v xml:space="preserve"> AD SOYAD 287</v>
      </c>
      <c r="HO289" s="4">
        <f t="shared" si="894"/>
        <v>20002.5</v>
      </c>
      <c r="HP289" s="4">
        <f>PARAMETRELER!$D$4</f>
        <v>150018.75</v>
      </c>
      <c r="HQ289" s="4">
        <f t="shared" si="895"/>
        <v>2800.3500000000004</v>
      </c>
      <c r="HR289" s="4">
        <f t="shared" si="896"/>
        <v>200.02500000000001</v>
      </c>
      <c r="HS289" s="4">
        <f t="shared" si="897"/>
        <v>17002.125</v>
      </c>
      <c r="HT289" s="4" cm="1">
        <f t="array" ref="HT289">SUMPRODUCT(--(SUM(G289,AC289,AY289,BU289,CQ289,DM289,EI289,FE289,GA289,GW289,HS289)&gt;PARAMETRELER!$D$21:$D$24), (SUM(G289,AC289,AY289,BU289,CQ289,DM289,EI289,FE289,GA289,GW289,HS289)-PARAMETRELER!$D$21:$D$24), {0.15;0.05;0.07;0.08})-SUM($H$2,H289,AD289,AZ289,BV289,CR289,DN289,EJ289,FF289,GB289,GX289)</f>
        <v>3400.4249999999993</v>
      </c>
      <c r="HU289" s="4">
        <f>PARAMETRELER!$D$18</f>
        <v>3400.4249999999993</v>
      </c>
      <c r="HV289" s="4">
        <f t="shared" si="898"/>
        <v>187023.375</v>
      </c>
      <c r="HW289" s="4">
        <f t="shared" si="899"/>
        <v>170021.25</v>
      </c>
      <c r="HX289" s="4">
        <f t="shared" si="900"/>
        <v>20002.5</v>
      </c>
      <c r="HY289" s="4">
        <f>PARAMETRELER!$D$6</f>
        <v>20002.5</v>
      </c>
      <c r="HZ289" s="4">
        <f t="shared" si="901"/>
        <v>0</v>
      </c>
      <c r="IA289" s="4">
        <f>IF(HO289&lt;=PARAMETRELER!$D$6,0,HZ289*0.00759)</f>
        <v>0</v>
      </c>
      <c r="IB289" s="20">
        <f t="shared" si="832"/>
        <v>17002.125</v>
      </c>
      <c r="IC289" s="21">
        <f t="shared" si="833"/>
        <v>4100.5124999999998</v>
      </c>
      <c r="ID289" s="21">
        <f t="shared" si="834"/>
        <v>400.05</v>
      </c>
      <c r="IE289" s="22">
        <f t="shared" si="835"/>
        <v>24503.0625</v>
      </c>
      <c r="IF289" s="44">
        <f t="shared" si="836"/>
        <v>1000.125</v>
      </c>
      <c r="IG289" s="45">
        <f t="shared" si="837"/>
        <v>23502.9375</v>
      </c>
      <c r="II289" s="3">
        <v>287</v>
      </c>
      <c r="IJ289" s="3" t="str">
        <f t="shared" si="838"/>
        <v xml:space="preserve"> AD SOYAD 287</v>
      </c>
      <c r="IK289" s="4">
        <f t="shared" si="902"/>
        <v>20002.5</v>
      </c>
      <c r="IL289" s="4">
        <f>PARAMETRELER!$D$4</f>
        <v>150018.75</v>
      </c>
      <c r="IM289" s="4">
        <f t="shared" si="903"/>
        <v>2800.3500000000004</v>
      </c>
      <c r="IN289" s="4">
        <f t="shared" si="904"/>
        <v>200.02500000000001</v>
      </c>
      <c r="IO289" s="4">
        <f t="shared" si="905"/>
        <v>17002.125</v>
      </c>
      <c r="IP289" s="4" cm="1">
        <f t="array" ref="IP289">SUMPRODUCT(--(SUM(G289,AC289,AY289,BU289,CQ289,DM289,EI289,FE289,GA289,GW289,HS289,IO289)&gt;PARAMETRELER!$D$21:$D$24), (SUM(G289,AC289,AY289,BU289,CQ289,DM289,EI289,FE289,GA289,GW289,HS289,IO289)-PARAMETRELER!$D$21:$D$24), {0.15;0.05;0.07;0.08})-SUM($H$2,H289,AD289,AZ289,BV289,CR289,DN289,EJ289,FF289,GB289,GX289,HT289)</f>
        <v>3400.4249999999993</v>
      </c>
      <c r="IQ289" s="4">
        <f>PARAMETRELER!$D$19</f>
        <v>3400.4249999999993</v>
      </c>
      <c r="IR289" s="4">
        <f t="shared" si="906"/>
        <v>204025.5</v>
      </c>
      <c r="IS289" s="4">
        <f t="shared" si="907"/>
        <v>187023.375</v>
      </c>
      <c r="IT289" s="4">
        <f t="shared" si="908"/>
        <v>20002.5</v>
      </c>
      <c r="IU289" s="4">
        <f>PARAMETRELER!$D$6</f>
        <v>20002.5</v>
      </c>
      <c r="IV289" s="4">
        <f t="shared" si="909"/>
        <v>0</v>
      </c>
      <c r="IW289" s="4">
        <f>IF(IK289&lt;=PARAMETRELER!$D$6,0,IV289*0.00759)</f>
        <v>0</v>
      </c>
      <c r="IX289" s="20">
        <f t="shared" si="839"/>
        <v>17002.125</v>
      </c>
      <c r="IY289" s="21">
        <f t="shared" si="840"/>
        <v>4100.5124999999998</v>
      </c>
      <c r="IZ289" s="21">
        <f t="shared" si="841"/>
        <v>400.05</v>
      </c>
      <c r="JA289" s="22">
        <f t="shared" si="842"/>
        <v>24503.0625</v>
      </c>
      <c r="JB289" s="44">
        <f t="shared" si="843"/>
        <v>1000.125</v>
      </c>
      <c r="JC289" s="45">
        <f t="shared" si="844"/>
        <v>23502.9375</v>
      </c>
    </row>
    <row r="290" spans="1:263" ht="15.6" x14ac:dyDescent="0.3">
      <c r="A290" s="2">
        <v>288</v>
      </c>
      <c r="B290" s="2" t="str">
        <f>'YILLIK MALİYET RAPORU'!B290</f>
        <v xml:space="preserve"> AD SOYAD 288</v>
      </c>
      <c r="C290" s="7">
        <f>'YILLIK MALİYET RAPORU'!C290</f>
        <v>20002.5</v>
      </c>
      <c r="D290" s="11">
        <f>PARAMETRELER!$D$4</f>
        <v>150018.75</v>
      </c>
      <c r="E290" s="7">
        <f t="shared" si="845"/>
        <v>2800.3500000000004</v>
      </c>
      <c r="F290" s="7">
        <f t="shared" si="846"/>
        <v>200.02500000000001</v>
      </c>
      <c r="G290" s="7">
        <f t="shared" si="847"/>
        <v>17002.125</v>
      </c>
      <c r="H290" s="7" cm="1">
        <f t="array" ref="H290">SUMPRODUCT(--(SUM(G290:G290)&gt;PARAMETRELER!$D$21:$D$24), (SUM(G290:G290)-PARAMETRELER!$D$21:$D$24), {0.15;0.05;0.07;0.08})-SUM($H$2:$H$2)</f>
        <v>2550.3187499999999</v>
      </c>
      <c r="I290" s="7">
        <f>PARAMETRELER!$D$8</f>
        <v>2550.3187499999999</v>
      </c>
      <c r="J290" s="7">
        <f t="shared" si="733"/>
        <v>17002.125</v>
      </c>
      <c r="K290" s="7">
        <v>0</v>
      </c>
      <c r="L290" s="7">
        <f t="shared" si="848"/>
        <v>20002.5</v>
      </c>
      <c r="M290" s="5">
        <f>PARAMETRELER!$D$6</f>
        <v>20002.5</v>
      </c>
      <c r="N290" s="7">
        <f t="shared" si="856"/>
        <v>0</v>
      </c>
      <c r="O290" s="7">
        <f>IF(C290&lt;=PARAMETRELER!$D$6,0,N290*0.00759)</f>
        <v>0</v>
      </c>
      <c r="P290" s="20">
        <f t="shared" si="849"/>
        <v>17002.125</v>
      </c>
      <c r="Q290" s="21">
        <f t="shared" si="850"/>
        <v>4100.5124999999998</v>
      </c>
      <c r="R290" s="21">
        <f t="shared" si="851"/>
        <v>400.05</v>
      </c>
      <c r="S290" s="20">
        <f t="shared" si="852"/>
        <v>24503.0625</v>
      </c>
      <c r="T290" s="44">
        <f t="shared" si="853"/>
        <v>1000.125</v>
      </c>
      <c r="U290" s="45">
        <f t="shared" si="734"/>
        <v>23502.9375</v>
      </c>
      <c r="W290" s="2">
        <v>288</v>
      </c>
      <c r="X290" s="2" t="str">
        <f t="shared" si="854"/>
        <v xml:space="preserve"> AD SOYAD 288</v>
      </c>
      <c r="Y290" s="7">
        <f t="shared" si="855"/>
        <v>20002.5</v>
      </c>
      <c r="Z290" s="11">
        <f>PARAMETRELER!$D$4</f>
        <v>150018.75</v>
      </c>
      <c r="AA290" s="7">
        <f t="shared" si="735"/>
        <v>2800.3500000000004</v>
      </c>
      <c r="AB290" s="7">
        <f t="shared" si="736"/>
        <v>200.02500000000001</v>
      </c>
      <c r="AC290" s="7">
        <f t="shared" si="737"/>
        <v>17002.125</v>
      </c>
      <c r="AD290" s="7" cm="1">
        <f t="array" ref="AD290">SUMPRODUCT(--(SUM(G290,AC290)&gt;PARAMETRELER!$D$21:$D$24), (SUM(G290,AC290)-PARAMETRELER!$D$21:$D$24), {0.15;0.05;0.07;0.08})-SUM($H$2,H290)</f>
        <v>2550.3187499999999</v>
      </c>
      <c r="AE290" s="7">
        <f>PARAMETRELER!$D$9</f>
        <v>2550.3187499999999</v>
      </c>
      <c r="AF290" s="7">
        <f t="shared" si="738"/>
        <v>34004.25</v>
      </c>
      <c r="AG290" s="7">
        <f t="shared" si="739"/>
        <v>17002.125</v>
      </c>
      <c r="AH290" s="7">
        <f t="shared" si="740"/>
        <v>20002.5</v>
      </c>
      <c r="AI290" s="5">
        <f>PARAMETRELER!$D$6</f>
        <v>20002.5</v>
      </c>
      <c r="AJ290" s="7">
        <f t="shared" si="857"/>
        <v>0</v>
      </c>
      <c r="AK290" s="7">
        <f>IF(Y290&lt;=PARAMETRELER!$D$6,0,AJ290*0.00759)</f>
        <v>0</v>
      </c>
      <c r="AL290" s="20">
        <f t="shared" si="741"/>
        <v>17002.125</v>
      </c>
      <c r="AM290" s="21">
        <f t="shared" si="742"/>
        <v>4100.5124999999998</v>
      </c>
      <c r="AN290" s="21">
        <f t="shared" si="743"/>
        <v>400.05</v>
      </c>
      <c r="AO290" s="20">
        <f t="shared" si="744"/>
        <v>24503.0625</v>
      </c>
      <c r="AP290" s="44">
        <f t="shared" si="745"/>
        <v>1000.125</v>
      </c>
      <c r="AQ290" s="45">
        <f t="shared" si="746"/>
        <v>23502.9375</v>
      </c>
      <c r="AS290" s="2">
        <v>288</v>
      </c>
      <c r="AT290" s="2" t="str">
        <f t="shared" si="747"/>
        <v xml:space="preserve"> AD SOYAD 288</v>
      </c>
      <c r="AU290" s="7">
        <f t="shared" si="748"/>
        <v>20002.5</v>
      </c>
      <c r="AV290" s="11">
        <f>PARAMETRELER!$D$4</f>
        <v>150018.75</v>
      </c>
      <c r="AW290" s="7">
        <f t="shared" si="749"/>
        <v>2800.3500000000004</v>
      </c>
      <c r="AX290" s="7">
        <f t="shared" si="750"/>
        <v>200.02500000000001</v>
      </c>
      <c r="AY290" s="7">
        <f t="shared" si="751"/>
        <v>17002.125</v>
      </c>
      <c r="AZ290" s="7" cm="1">
        <f t="array" ref="AZ290">SUMPRODUCT(--(SUM(G290,AC290,AY290)&gt;PARAMETRELER!$D$21:$D$24), (SUM(G290,AC290,AY290)-PARAMETRELER!$D$21:$D$24), {0.15;0.05;0.07;0.08})-SUM($H$2,H290,AD290)</f>
        <v>2550.3187499999995</v>
      </c>
      <c r="BA290" s="7">
        <f>PARAMETRELER!$D$10</f>
        <v>2550.3187499999995</v>
      </c>
      <c r="BB290" s="7">
        <f t="shared" si="752"/>
        <v>51006.375</v>
      </c>
      <c r="BC290" s="7">
        <f t="shared" si="753"/>
        <v>34004.25</v>
      </c>
      <c r="BD290" s="7">
        <f t="shared" si="754"/>
        <v>20002.5</v>
      </c>
      <c r="BE290" s="5">
        <f>PARAMETRELER!$D$6</f>
        <v>20002.5</v>
      </c>
      <c r="BF290" s="7">
        <f t="shared" si="858"/>
        <v>0</v>
      </c>
      <c r="BG290" s="7">
        <f>IF(AU290&lt;=PARAMETRELER!$D$6,0,BF290*0.00759)</f>
        <v>0</v>
      </c>
      <c r="BH290" s="20">
        <f t="shared" si="755"/>
        <v>17002.125</v>
      </c>
      <c r="BI290" s="21">
        <f t="shared" si="756"/>
        <v>4100.5124999999998</v>
      </c>
      <c r="BJ290" s="21">
        <f t="shared" si="757"/>
        <v>400.05</v>
      </c>
      <c r="BK290" s="20">
        <f t="shared" si="758"/>
        <v>24503.0625</v>
      </c>
      <c r="BL290" s="44">
        <f t="shared" si="759"/>
        <v>1000.125</v>
      </c>
      <c r="BM290" s="45">
        <f t="shared" si="760"/>
        <v>23502.9375</v>
      </c>
      <c r="BO290" s="2">
        <v>288</v>
      </c>
      <c r="BP290" s="2" t="str">
        <f t="shared" si="761"/>
        <v xml:space="preserve"> AD SOYAD 288</v>
      </c>
      <c r="BQ290" s="7">
        <f t="shared" si="762"/>
        <v>20002.5</v>
      </c>
      <c r="BR290" s="11">
        <f>PARAMETRELER!$D$4</f>
        <v>150018.75</v>
      </c>
      <c r="BS290" s="7">
        <f t="shared" si="763"/>
        <v>2800.3500000000004</v>
      </c>
      <c r="BT290" s="7">
        <f t="shared" si="764"/>
        <v>200.02500000000001</v>
      </c>
      <c r="BU290" s="7">
        <f t="shared" si="765"/>
        <v>17002.125</v>
      </c>
      <c r="BV290" s="7" cm="1">
        <f t="array" ref="BV290">SUMPRODUCT(--(SUM(G290,AC290,AY290,BU290)&gt;PARAMETRELER!$D$21:$D$24), (SUM(G290,AC290,AY290,BU290)-PARAMETRELER!$D$21:$D$24), {0.15;0.05;0.07;0.08})-SUM($H$2,H290,AD290,AZ290)</f>
        <v>2550.3187500000004</v>
      </c>
      <c r="BW290" s="7">
        <f>PARAMETRELER!$D$11</f>
        <v>2550.3187500000004</v>
      </c>
      <c r="BX290" s="7">
        <f t="shared" si="766"/>
        <v>68008.5</v>
      </c>
      <c r="BY290" s="7">
        <f t="shared" si="767"/>
        <v>51006.375</v>
      </c>
      <c r="BZ290" s="7">
        <f t="shared" si="768"/>
        <v>20002.5</v>
      </c>
      <c r="CA290" s="5">
        <f>PARAMETRELER!$D$6</f>
        <v>20002.5</v>
      </c>
      <c r="CB290" s="7">
        <f t="shared" si="859"/>
        <v>0</v>
      </c>
      <c r="CC290" s="7">
        <f>IF(BQ290&lt;=PARAMETRELER!$D$6,0,CB290*0.00759)</f>
        <v>0</v>
      </c>
      <c r="CD290" s="20">
        <f t="shared" si="769"/>
        <v>17002.125</v>
      </c>
      <c r="CE290" s="21">
        <f t="shared" si="770"/>
        <v>4100.5124999999998</v>
      </c>
      <c r="CF290" s="21">
        <f t="shared" si="771"/>
        <v>400.05</v>
      </c>
      <c r="CG290" s="20">
        <f t="shared" si="772"/>
        <v>24503.0625</v>
      </c>
      <c r="CH290" s="44">
        <f t="shared" si="773"/>
        <v>1000.125</v>
      </c>
      <c r="CI290" s="45">
        <f t="shared" si="774"/>
        <v>23502.9375</v>
      </c>
      <c r="CK290" s="2">
        <v>288</v>
      </c>
      <c r="CL290" s="2" t="str">
        <f t="shared" si="775"/>
        <v xml:space="preserve"> AD SOYAD 288</v>
      </c>
      <c r="CM290" s="7">
        <f t="shared" si="776"/>
        <v>20002.5</v>
      </c>
      <c r="CN290" s="11">
        <f>PARAMETRELER!$D$4</f>
        <v>150018.75</v>
      </c>
      <c r="CO290" s="7">
        <f t="shared" si="777"/>
        <v>2800.3500000000004</v>
      </c>
      <c r="CP290" s="7">
        <f t="shared" si="778"/>
        <v>200.02500000000001</v>
      </c>
      <c r="CQ290" s="7">
        <f t="shared" si="779"/>
        <v>17002.125</v>
      </c>
      <c r="CR290" s="7" cm="1">
        <f t="array" ref="CR290">SUMPRODUCT(--(SUM(G290,AC290,AY290,BU290,CQ290)&gt;PARAMETRELER!$D$21:$D$24), (SUM(G290,AC290,AY290,BU290,CQ290)-PARAMETRELER!$D$21:$D$24), {0.15;0.05;0.07;0.08})-SUM($H$2,H290,AD290,AZ290,BV290)</f>
        <v>2550.3187500000004</v>
      </c>
      <c r="CS290" s="7">
        <f>PARAMETRELER!$D$12</f>
        <v>2550.3187500000004</v>
      </c>
      <c r="CT290" s="7">
        <f t="shared" si="780"/>
        <v>85010.625</v>
      </c>
      <c r="CU290" s="7">
        <f t="shared" si="781"/>
        <v>68008.5</v>
      </c>
      <c r="CV290" s="7">
        <f t="shared" si="782"/>
        <v>20002.5</v>
      </c>
      <c r="CW290" s="5">
        <f>PARAMETRELER!$D$6</f>
        <v>20002.5</v>
      </c>
      <c r="CX290" s="7">
        <f t="shared" si="860"/>
        <v>0</v>
      </c>
      <c r="CY290" s="7">
        <f>IF(CM290&lt;=PARAMETRELER!$D$6,0,CX290*0.00759)</f>
        <v>0</v>
      </c>
      <c r="CZ290" s="20">
        <f t="shared" si="783"/>
        <v>17002.125</v>
      </c>
      <c r="DA290" s="21">
        <f t="shared" si="784"/>
        <v>4100.5124999999998</v>
      </c>
      <c r="DB290" s="21">
        <f t="shared" si="785"/>
        <v>400.05</v>
      </c>
      <c r="DC290" s="20">
        <f t="shared" si="786"/>
        <v>24503.0625</v>
      </c>
      <c r="DD290" s="44">
        <f t="shared" si="787"/>
        <v>1000.125</v>
      </c>
      <c r="DE290" s="45">
        <f t="shared" si="788"/>
        <v>23502.9375</v>
      </c>
      <c r="DG290" s="2">
        <v>288</v>
      </c>
      <c r="DH290" s="2" t="str">
        <f t="shared" si="789"/>
        <v xml:space="preserve"> AD SOYAD 288</v>
      </c>
      <c r="DI290" s="7">
        <f t="shared" si="790"/>
        <v>20002.5</v>
      </c>
      <c r="DJ290" s="11">
        <f>PARAMETRELER!$D$4</f>
        <v>150018.75</v>
      </c>
      <c r="DK290" s="7">
        <f t="shared" si="791"/>
        <v>2800.3500000000004</v>
      </c>
      <c r="DL290" s="7">
        <f t="shared" si="792"/>
        <v>200.02500000000001</v>
      </c>
      <c r="DM290" s="7">
        <f t="shared" si="793"/>
        <v>17002.125</v>
      </c>
      <c r="DN290" s="7" cm="1">
        <f t="array" ref="DN290">SUMPRODUCT(--(SUM(G290,AC290,AY290,BU290,CQ290,DM290)&gt;PARAMETRELER!$D$21:$D$24), (SUM(G290,AC290,AY290,BU290,CQ290,DM290)-PARAMETRELER!$D$21:$D$24), {0.15;0.05;0.07;0.08})-SUM($H$2,H290,AD290,AZ290,BV290,CR290)</f>
        <v>2550.3187499999985</v>
      </c>
      <c r="DO290" s="7">
        <f>PARAMETRELER!$D$13</f>
        <v>2550.3187499999985</v>
      </c>
      <c r="DP290" s="7">
        <f t="shared" si="794"/>
        <v>102012.75</v>
      </c>
      <c r="DQ290" s="7">
        <f t="shared" si="795"/>
        <v>85010.625</v>
      </c>
      <c r="DR290" s="7">
        <f t="shared" si="796"/>
        <v>20002.5</v>
      </c>
      <c r="DS290" s="5">
        <f>PARAMETRELER!$D$6</f>
        <v>20002.5</v>
      </c>
      <c r="DT290" s="7">
        <f t="shared" si="861"/>
        <v>0</v>
      </c>
      <c r="DU290" s="7">
        <f>IF(DI290&lt;=PARAMETRELER!$D$6,0,DT290*0.00759)</f>
        <v>0</v>
      </c>
      <c r="DV290" s="20">
        <f t="shared" si="797"/>
        <v>17002.125</v>
      </c>
      <c r="DW290" s="21">
        <f t="shared" si="798"/>
        <v>4100.5124999999998</v>
      </c>
      <c r="DX290" s="21">
        <f t="shared" si="799"/>
        <v>400.05</v>
      </c>
      <c r="DY290" s="20">
        <f t="shared" si="800"/>
        <v>24503.0625</v>
      </c>
      <c r="DZ290" s="44">
        <f t="shared" si="801"/>
        <v>1000.125</v>
      </c>
      <c r="EA290" s="45">
        <f t="shared" si="802"/>
        <v>23502.9375</v>
      </c>
      <c r="EC290" s="2">
        <v>288</v>
      </c>
      <c r="ED290" s="2" t="str">
        <f t="shared" si="803"/>
        <v xml:space="preserve"> AD SOYAD 288</v>
      </c>
      <c r="EE290" s="7">
        <f t="shared" si="862"/>
        <v>20002.5</v>
      </c>
      <c r="EF290" s="11">
        <f>PARAMETRELER!$D$4</f>
        <v>150018.75</v>
      </c>
      <c r="EG290" s="7">
        <f t="shared" si="863"/>
        <v>2800.3500000000004</v>
      </c>
      <c r="EH290" s="7">
        <f t="shared" si="864"/>
        <v>200.02500000000001</v>
      </c>
      <c r="EI290" s="7">
        <f t="shared" si="865"/>
        <v>17002.125</v>
      </c>
      <c r="EJ290" s="7" cm="1">
        <f t="array" ref="EJ290">SUMPRODUCT(--(SUM(G290,AC290,AY290,BU290,CQ290,DM290,EI290)&gt;PARAMETRELER!$D$21:$D$24), (SUM(G290,AC290,AY290,BU290,CQ290,DM290,EI290)-PARAMETRELER!$D$21:$D$24), {0.15;0.05;0.07;0.08})-SUM($H$2,H290,AD290,AZ290,BV290,CR290,DN290)</f>
        <v>3001.0625000000036</v>
      </c>
      <c r="EK290" s="7">
        <f>PARAMETRELER!$D$14</f>
        <v>3001.0625000000036</v>
      </c>
      <c r="EL290" s="7">
        <f t="shared" si="866"/>
        <v>119014.875</v>
      </c>
      <c r="EM290" s="7">
        <f t="shared" si="867"/>
        <v>102012.75</v>
      </c>
      <c r="EN290" s="7">
        <f t="shared" si="868"/>
        <v>20002.5</v>
      </c>
      <c r="EO290" s="5">
        <f>PARAMETRELER!$D$6</f>
        <v>20002.5</v>
      </c>
      <c r="EP290" s="7">
        <f t="shared" si="869"/>
        <v>0</v>
      </c>
      <c r="EQ290" s="7">
        <f>IF(EE290&lt;=PARAMETRELER!$D$6,0,EP290*0.00759)</f>
        <v>0</v>
      </c>
      <c r="ER290" s="20">
        <f t="shared" si="804"/>
        <v>17002.125</v>
      </c>
      <c r="ES290" s="21">
        <f t="shared" si="805"/>
        <v>4100.5124999999998</v>
      </c>
      <c r="ET290" s="21">
        <f t="shared" si="806"/>
        <v>400.05</v>
      </c>
      <c r="EU290" s="20">
        <f t="shared" si="807"/>
        <v>24503.0625</v>
      </c>
      <c r="EV290" s="44">
        <f t="shared" si="808"/>
        <v>1000.125</v>
      </c>
      <c r="EW290" s="45">
        <f t="shared" si="809"/>
        <v>23502.9375</v>
      </c>
      <c r="EY290" s="2">
        <v>288</v>
      </c>
      <c r="EZ290" s="2" t="str">
        <f t="shared" si="810"/>
        <v xml:space="preserve"> AD SOYAD 288</v>
      </c>
      <c r="FA290" s="7">
        <f t="shared" si="870"/>
        <v>20002.5</v>
      </c>
      <c r="FB290" s="11">
        <f>PARAMETRELER!$D$4</f>
        <v>150018.75</v>
      </c>
      <c r="FC290" s="7">
        <f t="shared" si="871"/>
        <v>2800.3500000000004</v>
      </c>
      <c r="FD290" s="7">
        <f t="shared" si="872"/>
        <v>200.02500000000001</v>
      </c>
      <c r="FE290" s="7">
        <f t="shared" si="873"/>
        <v>17002.125</v>
      </c>
      <c r="FF290" s="7" cm="1">
        <f t="array" ref="FF290">SUMPRODUCT(--(SUM(G290,AC290,AY290,BU290,CQ290,DM290,EI290,FE290)&gt;PARAMETRELER!$D$21:$D$24), (SUM(G290,AC290,AY290,BU290,CQ290,DM290,EI290,FE290)-PARAMETRELER!$D$21:$D$24), {0.15;0.05;0.07;0.08})-SUM($H$2,H290,AD290,AZ290,BV290,CR290,DN290,EJ290)</f>
        <v>3400.4249999999956</v>
      </c>
      <c r="FG290" s="7">
        <f>PARAMETRELER!$D$15</f>
        <v>3400.4249999999956</v>
      </c>
      <c r="FH290" s="7">
        <f t="shared" si="874"/>
        <v>136017</v>
      </c>
      <c r="FI290" s="7">
        <f t="shared" si="875"/>
        <v>119014.875</v>
      </c>
      <c r="FJ290" s="7">
        <f t="shared" si="876"/>
        <v>20002.5</v>
      </c>
      <c r="FK290" s="5">
        <f>PARAMETRELER!$D$6</f>
        <v>20002.5</v>
      </c>
      <c r="FL290" s="7">
        <f t="shared" si="877"/>
        <v>0</v>
      </c>
      <c r="FM290" s="7">
        <f>IF(FA290&lt;=PARAMETRELER!$D$6,0,FL290*0.00759)</f>
        <v>0</v>
      </c>
      <c r="FN290" s="20">
        <f t="shared" si="811"/>
        <v>17002.125</v>
      </c>
      <c r="FO290" s="21">
        <f t="shared" si="812"/>
        <v>4100.5124999999998</v>
      </c>
      <c r="FP290" s="21">
        <f t="shared" si="813"/>
        <v>400.05</v>
      </c>
      <c r="FQ290" s="20">
        <f t="shared" si="814"/>
        <v>24503.0625</v>
      </c>
      <c r="FR290" s="44">
        <f t="shared" si="815"/>
        <v>1000.125</v>
      </c>
      <c r="FS290" s="45">
        <f t="shared" si="816"/>
        <v>23502.9375</v>
      </c>
      <c r="FU290" s="2">
        <v>288</v>
      </c>
      <c r="FV290" s="2" t="str">
        <f t="shared" si="817"/>
        <v xml:space="preserve"> AD SOYAD 288</v>
      </c>
      <c r="FW290" s="7">
        <f t="shared" si="878"/>
        <v>20002.5</v>
      </c>
      <c r="FX290" s="11">
        <f>PARAMETRELER!$D$4</f>
        <v>150018.75</v>
      </c>
      <c r="FY290" s="7">
        <f t="shared" si="879"/>
        <v>2800.3500000000004</v>
      </c>
      <c r="FZ290" s="7">
        <f t="shared" si="880"/>
        <v>200.02500000000001</v>
      </c>
      <c r="GA290" s="7">
        <f t="shared" si="881"/>
        <v>17002.125</v>
      </c>
      <c r="GB290" s="7" cm="1">
        <f t="array" ref="GB290">SUMPRODUCT(--(SUM(G290,AC290,AY290,BU290,CQ290,DM290,EI290,FE290,GA290)&gt;PARAMETRELER!$D$21:$D$24), (SUM(G290,AC290,AY290,BU290,CQ290,DM290,EI290,FE290,GA290)-PARAMETRELER!$D$21:$D$24), {0.15;0.05;0.07;0.08})-SUM($H$2,H290,AD290,AZ290,BV290,CR290,DN290,EJ290,FF290)</f>
        <v>3400.4249999999993</v>
      </c>
      <c r="GC290" s="7">
        <f>PARAMETRELER!$D$16</f>
        <v>3400.4249999999993</v>
      </c>
      <c r="GD290" s="7">
        <f t="shared" si="882"/>
        <v>153019.125</v>
      </c>
      <c r="GE290" s="7">
        <f t="shared" si="883"/>
        <v>136017</v>
      </c>
      <c r="GF290" s="7">
        <f t="shared" si="884"/>
        <v>20002.5</v>
      </c>
      <c r="GG290" s="5">
        <f>PARAMETRELER!$D$6</f>
        <v>20002.5</v>
      </c>
      <c r="GH290" s="7">
        <f t="shared" si="885"/>
        <v>0</v>
      </c>
      <c r="GI290" s="7">
        <f>IF(FW290&lt;=PARAMETRELER!$D$6,0,GH290*0.00759)</f>
        <v>0</v>
      </c>
      <c r="GJ290" s="20">
        <f t="shared" si="818"/>
        <v>17002.125</v>
      </c>
      <c r="GK290" s="21">
        <f t="shared" si="819"/>
        <v>4100.5124999999998</v>
      </c>
      <c r="GL290" s="21">
        <f t="shared" si="820"/>
        <v>400.05</v>
      </c>
      <c r="GM290" s="20">
        <f t="shared" si="821"/>
        <v>24503.0625</v>
      </c>
      <c r="GN290" s="44">
        <f t="shared" si="822"/>
        <v>1000.125</v>
      </c>
      <c r="GO290" s="45">
        <f t="shared" si="823"/>
        <v>23502.9375</v>
      </c>
      <c r="GQ290" s="2">
        <v>288</v>
      </c>
      <c r="GR290" s="2" t="str">
        <f t="shared" si="824"/>
        <v xml:space="preserve"> AD SOYAD 288</v>
      </c>
      <c r="GS290" s="7">
        <f t="shared" si="886"/>
        <v>20002.5</v>
      </c>
      <c r="GT290" s="11">
        <f>PARAMETRELER!$D$4</f>
        <v>150018.75</v>
      </c>
      <c r="GU290" s="7">
        <f t="shared" si="887"/>
        <v>2800.3500000000004</v>
      </c>
      <c r="GV290" s="7">
        <f t="shared" si="888"/>
        <v>200.02500000000001</v>
      </c>
      <c r="GW290" s="7">
        <f t="shared" si="889"/>
        <v>17002.125</v>
      </c>
      <c r="GX290" s="7" cm="1">
        <f t="array" ref="GX290">SUMPRODUCT(--(SUM(G290,AC290,AY290,BU290,CQ290,DM290,EI290,FE290,GA290,GW290)&gt;PARAMETRELER!$D$21:$D$24), (SUM(G290,AC290,AY290,BU290,CQ290,DM290,EI290,FE290,GA290,GW290)-PARAMETRELER!$D$21:$D$24), {0.15;0.05;0.07;0.08})-SUM($H$2,H290,AD290,AZ290,BV290,CR290,DN290,EJ290,FF290,GB290)</f>
        <v>3400.4250000000029</v>
      </c>
      <c r="GY290" s="7">
        <f>PARAMETRELER!$D$17</f>
        <v>3400.4250000000029</v>
      </c>
      <c r="GZ290" s="7">
        <f t="shared" si="890"/>
        <v>170021.25</v>
      </c>
      <c r="HA290" s="7">
        <f t="shared" si="891"/>
        <v>153019.125</v>
      </c>
      <c r="HB290" s="7">
        <f t="shared" si="892"/>
        <v>20002.5</v>
      </c>
      <c r="HC290" s="5">
        <f>PARAMETRELER!$D$6</f>
        <v>20002.5</v>
      </c>
      <c r="HD290" s="7">
        <f t="shared" si="893"/>
        <v>0</v>
      </c>
      <c r="HE290" s="7">
        <f>IF(GS290&lt;=PARAMETRELER!$D$6,0,HD290*0.00759)</f>
        <v>0</v>
      </c>
      <c r="HF290" s="20">
        <f t="shared" si="825"/>
        <v>17002.125</v>
      </c>
      <c r="HG290" s="21">
        <f t="shared" si="826"/>
        <v>4100.5124999999998</v>
      </c>
      <c r="HH290" s="21">
        <f t="shared" si="827"/>
        <v>400.05</v>
      </c>
      <c r="HI290" s="20">
        <f t="shared" si="828"/>
        <v>24503.0625</v>
      </c>
      <c r="HJ290" s="44">
        <f t="shared" si="829"/>
        <v>1000.125</v>
      </c>
      <c r="HK290" s="45">
        <f t="shared" si="830"/>
        <v>23502.9375</v>
      </c>
      <c r="HM290" s="2">
        <v>288</v>
      </c>
      <c r="HN290" s="2" t="str">
        <f t="shared" si="831"/>
        <v xml:space="preserve"> AD SOYAD 288</v>
      </c>
      <c r="HO290" s="7">
        <f t="shared" si="894"/>
        <v>20002.5</v>
      </c>
      <c r="HP290" s="11">
        <f>PARAMETRELER!$D$4</f>
        <v>150018.75</v>
      </c>
      <c r="HQ290" s="7">
        <f t="shared" si="895"/>
        <v>2800.3500000000004</v>
      </c>
      <c r="HR290" s="7">
        <f t="shared" si="896"/>
        <v>200.02500000000001</v>
      </c>
      <c r="HS290" s="7">
        <f t="shared" si="897"/>
        <v>17002.125</v>
      </c>
      <c r="HT290" s="7" cm="1">
        <f t="array" ref="HT290">SUMPRODUCT(--(SUM(G290,AC290,AY290,BU290,CQ290,DM290,EI290,FE290,GA290,GW290,HS290)&gt;PARAMETRELER!$D$21:$D$24), (SUM(G290,AC290,AY290,BU290,CQ290,DM290,EI290,FE290,GA290,GW290,HS290)-PARAMETRELER!$D$21:$D$24), {0.15;0.05;0.07;0.08})-SUM($H$2,H290,AD290,AZ290,BV290,CR290,DN290,EJ290,FF290,GB290,GX290)</f>
        <v>3400.4249999999993</v>
      </c>
      <c r="HU290" s="7">
        <f>PARAMETRELER!$D$18</f>
        <v>3400.4249999999993</v>
      </c>
      <c r="HV290" s="7">
        <f t="shared" si="898"/>
        <v>187023.375</v>
      </c>
      <c r="HW290" s="7">
        <f t="shared" si="899"/>
        <v>170021.25</v>
      </c>
      <c r="HX290" s="7">
        <f t="shared" si="900"/>
        <v>20002.5</v>
      </c>
      <c r="HY290" s="5">
        <f>PARAMETRELER!$D$6</f>
        <v>20002.5</v>
      </c>
      <c r="HZ290" s="7">
        <f t="shared" si="901"/>
        <v>0</v>
      </c>
      <c r="IA290" s="7">
        <f>IF(HO290&lt;=PARAMETRELER!$D$6,0,HZ290*0.00759)</f>
        <v>0</v>
      </c>
      <c r="IB290" s="20">
        <f t="shared" si="832"/>
        <v>17002.125</v>
      </c>
      <c r="IC290" s="21">
        <f t="shared" si="833"/>
        <v>4100.5124999999998</v>
      </c>
      <c r="ID290" s="21">
        <f t="shared" si="834"/>
        <v>400.05</v>
      </c>
      <c r="IE290" s="20">
        <f t="shared" si="835"/>
        <v>24503.0625</v>
      </c>
      <c r="IF290" s="44">
        <f t="shared" si="836"/>
        <v>1000.125</v>
      </c>
      <c r="IG290" s="45">
        <f t="shared" si="837"/>
        <v>23502.9375</v>
      </c>
      <c r="II290" s="2">
        <v>288</v>
      </c>
      <c r="IJ290" s="2" t="str">
        <f t="shared" si="838"/>
        <v xml:space="preserve"> AD SOYAD 288</v>
      </c>
      <c r="IK290" s="7">
        <f t="shared" si="902"/>
        <v>20002.5</v>
      </c>
      <c r="IL290" s="11">
        <f>PARAMETRELER!$D$4</f>
        <v>150018.75</v>
      </c>
      <c r="IM290" s="7">
        <f t="shared" si="903"/>
        <v>2800.3500000000004</v>
      </c>
      <c r="IN290" s="7">
        <f t="shared" si="904"/>
        <v>200.02500000000001</v>
      </c>
      <c r="IO290" s="7">
        <f t="shared" si="905"/>
        <v>17002.125</v>
      </c>
      <c r="IP290" s="7" cm="1">
        <f t="array" ref="IP290">SUMPRODUCT(--(SUM(G290,AC290,AY290,BU290,CQ290,DM290,EI290,FE290,GA290,GW290,HS290,IO290)&gt;PARAMETRELER!$D$21:$D$24), (SUM(G290,AC290,AY290,BU290,CQ290,DM290,EI290,FE290,GA290,GW290,HS290,IO290)-PARAMETRELER!$D$21:$D$24), {0.15;0.05;0.07;0.08})-SUM($H$2,H290,AD290,AZ290,BV290,CR290,DN290,EJ290,FF290,GB290,GX290,HT290)</f>
        <v>3400.4249999999993</v>
      </c>
      <c r="IQ290" s="7">
        <f>PARAMETRELER!$D$19</f>
        <v>3400.4249999999993</v>
      </c>
      <c r="IR290" s="7">
        <f t="shared" si="906"/>
        <v>204025.5</v>
      </c>
      <c r="IS290" s="7">
        <f t="shared" si="907"/>
        <v>187023.375</v>
      </c>
      <c r="IT290" s="7">
        <f t="shared" si="908"/>
        <v>20002.5</v>
      </c>
      <c r="IU290" s="5">
        <f>PARAMETRELER!$D$6</f>
        <v>20002.5</v>
      </c>
      <c r="IV290" s="7">
        <f t="shared" si="909"/>
        <v>0</v>
      </c>
      <c r="IW290" s="7">
        <f>IF(IK290&lt;=PARAMETRELER!$D$6,0,IV290*0.00759)</f>
        <v>0</v>
      </c>
      <c r="IX290" s="20">
        <f t="shared" si="839"/>
        <v>17002.125</v>
      </c>
      <c r="IY290" s="21">
        <f t="shared" si="840"/>
        <v>4100.5124999999998</v>
      </c>
      <c r="IZ290" s="21">
        <f t="shared" si="841"/>
        <v>400.05</v>
      </c>
      <c r="JA290" s="20">
        <f t="shared" si="842"/>
        <v>24503.0625</v>
      </c>
      <c r="JB290" s="44">
        <f t="shared" si="843"/>
        <v>1000.125</v>
      </c>
      <c r="JC290" s="45">
        <f t="shared" si="844"/>
        <v>23502.9375</v>
      </c>
    </row>
    <row r="291" spans="1:263" ht="15.6" x14ac:dyDescent="0.3">
      <c r="A291" s="3">
        <v>289</v>
      </c>
      <c r="B291" s="3" t="str">
        <f>'YILLIK MALİYET RAPORU'!B291</f>
        <v xml:space="preserve"> AD SOYAD 289</v>
      </c>
      <c r="C291" s="4">
        <f>'YILLIK MALİYET RAPORU'!C291</f>
        <v>20002.5</v>
      </c>
      <c r="D291" s="4">
        <f>PARAMETRELER!$D$4</f>
        <v>150018.75</v>
      </c>
      <c r="E291" s="4">
        <f t="shared" si="845"/>
        <v>2800.3500000000004</v>
      </c>
      <c r="F291" s="4">
        <f t="shared" si="846"/>
        <v>200.02500000000001</v>
      </c>
      <c r="G291" s="4">
        <f t="shared" si="847"/>
        <v>17002.125</v>
      </c>
      <c r="H291" s="4" cm="1">
        <f t="array" ref="H291">SUMPRODUCT(--(SUM(G291:G291)&gt;PARAMETRELER!$D$21:$D$24), (SUM(G291:G291)-PARAMETRELER!$D$21:$D$24), {0.15;0.05;0.07;0.08})-SUM($H$2:$H$2)</f>
        <v>2550.3187499999999</v>
      </c>
      <c r="I291" s="4">
        <f>PARAMETRELER!$D$8</f>
        <v>2550.3187499999999</v>
      </c>
      <c r="J291" s="4">
        <f t="shared" si="733"/>
        <v>17002.125</v>
      </c>
      <c r="K291" s="4">
        <v>0</v>
      </c>
      <c r="L291" s="4">
        <f t="shared" si="848"/>
        <v>20002.5</v>
      </c>
      <c r="M291" s="4">
        <f>PARAMETRELER!$D$6</f>
        <v>20002.5</v>
      </c>
      <c r="N291" s="4">
        <f t="shared" si="856"/>
        <v>0</v>
      </c>
      <c r="O291" s="4">
        <f>IF(C291&lt;=PARAMETRELER!$D$6,0,N291*0.00759)</f>
        <v>0</v>
      </c>
      <c r="P291" s="20">
        <f t="shared" si="849"/>
        <v>17002.125</v>
      </c>
      <c r="Q291" s="21">
        <f t="shared" si="850"/>
        <v>4100.5124999999998</v>
      </c>
      <c r="R291" s="21">
        <f t="shared" si="851"/>
        <v>400.05</v>
      </c>
      <c r="S291" s="22">
        <f t="shared" si="852"/>
        <v>24503.0625</v>
      </c>
      <c r="T291" s="44">
        <f t="shared" si="853"/>
        <v>1000.125</v>
      </c>
      <c r="U291" s="45">
        <f t="shared" si="734"/>
        <v>23502.9375</v>
      </c>
      <c r="W291" s="3">
        <v>289</v>
      </c>
      <c r="X291" s="3" t="str">
        <f t="shared" si="854"/>
        <v xml:space="preserve"> AD SOYAD 289</v>
      </c>
      <c r="Y291" s="4">
        <f t="shared" si="855"/>
        <v>20002.5</v>
      </c>
      <c r="Z291" s="4">
        <f>PARAMETRELER!$D$4</f>
        <v>150018.75</v>
      </c>
      <c r="AA291" s="4">
        <f t="shared" si="735"/>
        <v>2800.3500000000004</v>
      </c>
      <c r="AB291" s="4">
        <f t="shared" si="736"/>
        <v>200.02500000000001</v>
      </c>
      <c r="AC291" s="4">
        <f t="shared" si="737"/>
        <v>17002.125</v>
      </c>
      <c r="AD291" s="4" cm="1">
        <f t="array" ref="AD291">SUMPRODUCT(--(SUM(G291,AC291)&gt;PARAMETRELER!$D$21:$D$24), (SUM(G291,AC291)-PARAMETRELER!$D$21:$D$24), {0.15;0.05;0.07;0.08})-SUM($H$2,H291)</f>
        <v>2550.3187499999999</v>
      </c>
      <c r="AE291" s="4">
        <f>PARAMETRELER!$D$9</f>
        <v>2550.3187499999999</v>
      </c>
      <c r="AF291" s="4">
        <f t="shared" si="738"/>
        <v>34004.25</v>
      </c>
      <c r="AG291" s="4">
        <f t="shared" si="739"/>
        <v>17002.125</v>
      </c>
      <c r="AH291" s="4">
        <f t="shared" si="740"/>
        <v>20002.5</v>
      </c>
      <c r="AI291" s="4">
        <f>PARAMETRELER!$D$6</f>
        <v>20002.5</v>
      </c>
      <c r="AJ291" s="4">
        <f t="shared" si="857"/>
        <v>0</v>
      </c>
      <c r="AK291" s="4">
        <f>IF(Y291&lt;=PARAMETRELER!$D$6,0,AJ291*0.00759)</f>
        <v>0</v>
      </c>
      <c r="AL291" s="20">
        <f t="shared" si="741"/>
        <v>17002.125</v>
      </c>
      <c r="AM291" s="21">
        <f t="shared" si="742"/>
        <v>4100.5124999999998</v>
      </c>
      <c r="AN291" s="21">
        <f t="shared" si="743"/>
        <v>400.05</v>
      </c>
      <c r="AO291" s="22">
        <f t="shared" si="744"/>
        <v>24503.0625</v>
      </c>
      <c r="AP291" s="44">
        <f t="shared" si="745"/>
        <v>1000.125</v>
      </c>
      <c r="AQ291" s="45">
        <f t="shared" si="746"/>
        <v>23502.9375</v>
      </c>
      <c r="AS291" s="3">
        <v>289</v>
      </c>
      <c r="AT291" s="3" t="str">
        <f t="shared" si="747"/>
        <v xml:space="preserve"> AD SOYAD 289</v>
      </c>
      <c r="AU291" s="4">
        <f t="shared" si="748"/>
        <v>20002.5</v>
      </c>
      <c r="AV291" s="4">
        <f>PARAMETRELER!$D$4</f>
        <v>150018.75</v>
      </c>
      <c r="AW291" s="4">
        <f t="shared" si="749"/>
        <v>2800.3500000000004</v>
      </c>
      <c r="AX291" s="4">
        <f t="shared" si="750"/>
        <v>200.02500000000001</v>
      </c>
      <c r="AY291" s="4">
        <f t="shared" si="751"/>
        <v>17002.125</v>
      </c>
      <c r="AZ291" s="4" cm="1">
        <f t="array" ref="AZ291">SUMPRODUCT(--(SUM(G291,AC291,AY291)&gt;PARAMETRELER!$D$21:$D$24), (SUM(G291,AC291,AY291)-PARAMETRELER!$D$21:$D$24), {0.15;0.05;0.07;0.08})-SUM($H$2,H291,AD291)</f>
        <v>2550.3187499999995</v>
      </c>
      <c r="BA291" s="4">
        <f>PARAMETRELER!$D$10</f>
        <v>2550.3187499999995</v>
      </c>
      <c r="BB291" s="4">
        <f t="shared" si="752"/>
        <v>51006.375</v>
      </c>
      <c r="BC291" s="4">
        <f t="shared" si="753"/>
        <v>34004.25</v>
      </c>
      <c r="BD291" s="4">
        <f t="shared" si="754"/>
        <v>20002.5</v>
      </c>
      <c r="BE291" s="4">
        <f>PARAMETRELER!$D$6</f>
        <v>20002.5</v>
      </c>
      <c r="BF291" s="4">
        <f t="shared" si="858"/>
        <v>0</v>
      </c>
      <c r="BG291" s="4">
        <f>IF(AU291&lt;=PARAMETRELER!$D$6,0,BF291*0.00759)</f>
        <v>0</v>
      </c>
      <c r="BH291" s="20">
        <f t="shared" si="755"/>
        <v>17002.125</v>
      </c>
      <c r="BI291" s="21">
        <f t="shared" si="756"/>
        <v>4100.5124999999998</v>
      </c>
      <c r="BJ291" s="21">
        <f t="shared" si="757"/>
        <v>400.05</v>
      </c>
      <c r="BK291" s="22">
        <f t="shared" si="758"/>
        <v>24503.0625</v>
      </c>
      <c r="BL291" s="44">
        <f t="shared" si="759"/>
        <v>1000.125</v>
      </c>
      <c r="BM291" s="45">
        <f t="shared" si="760"/>
        <v>23502.9375</v>
      </c>
      <c r="BO291" s="3">
        <v>289</v>
      </c>
      <c r="BP291" s="3" t="str">
        <f t="shared" si="761"/>
        <v xml:space="preserve"> AD SOYAD 289</v>
      </c>
      <c r="BQ291" s="4">
        <f t="shared" si="762"/>
        <v>20002.5</v>
      </c>
      <c r="BR291" s="4">
        <f>PARAMETRELER!$D$4</f>
        <v>150018.75</v>
      </c>
      <c r="BS291" s="4">
        <f t="shared" si="763"/>
        <v>2800.3500000000004</v>
      </c>
      <c r="BT291" s="4">
        <f t="shared" si="764"/>
        <v>200.02500000000001</v>
      </c>
      <c r="BU291" s="4">
        <f t="shared" si="765"/>
        <v>17002.125</v>
      </c>
      <c r="BV291" s="4" cm="1">
        <f t="array" ref="BV291">SUMPRODUCT(--(SUM(G291,AC291,AY291,BU291)&gt;PARAMETRELER!$D$21:$D$24), (SUM(G291,AC291,AY291,BU291)-PARAMETRELER!$D$21:$D$24), {0.15;0.05;0.07;0.08})-SUM($H$2,H291,AD291,AZ291)</f>
        <v>2550.3187500000004</v>
      </c>
      <c r="BW291" s="4">
        <f>PARAMETRELER!$D$11</f>
        <v>2550.3187500000004</v>
      </c>
      <c r="BX291" s="4">
        <f t="shared" si="766"/>
        <v>68008.5</v>
      </c>
      <c r="BY291" s="4">
        <f t="shared" si="767"/>
        <v>51006.375</v>
      </c>
      <c r="BZ291" s="4">
        <f t="shared" si="768"/>
        <v>20002.5</v>
      </c>
      <c r="CA291" s="4">
        <f>PARAMETRELER!$D$6</f>
        <v>20002.5</v>
      </c>
      <c r="CB291" s="4">
        <f t="shared" si="859"/>
        <v>0</v>
      </c>
      <c r="CC291" s="4">
        <f>IF(BQ291&lt;=PARAMETRELER!$D$6,0,CB291*0.00759)</f>
        <v>0</v>
      </c>
      <c r="CD291" s="20">
        <f t="shared" si="769"/>
        <v>17002.125</v>
      </c>
      <c r="CE291" s="21">
        <f t="shared" si="770"/>
        <v>4100.5124999999998</v>
      </c>
      <c r="CF291" s="21">
        <f t="shared" si="771"/>
        <v>400.05</v>
      </c>
      <c r="CG291" s="22">
        <f t="shared" si="772"/>
        <v>24503.0625</v>
      </c>
      <c r="CH291" s="44">
        <f t="shared" si="773"/>
        <v>1000.125</v>
      </c>
      <c r="CI291" s="45">
        <f t="shared" si="774"/>
        <v>23502.9375</v>
      </c>
      <c r="CK291" s="3">
        <v>289</v>
      </c>
      <c r="CL291" s="3" t="str">
        <f t="shared" si="775"/>
        <v xml:space="preserve"> AD SOYAD 289</v>
      </c>
      <c r="CM291" s="4">
        <f t="shared" si="776"/>
        <v>20002.5</v>
      </c>
      <c r="CN291" s="4">
        <f>PARAMETRELER!$D$4</f>
        <v>150018.75</v>
      </c>
      <c r="CO291" s="4">
        <f t="shared" si="777"/>
        <v>2800.3500000000004</v>
      </c>
      <c r="CP291" s="4">
        <f t="shared" si="778"/>
        <v>200.02500000000001</v>
      </c>
      <c r="CQ291" s="4">
        <f t="shared" si="779"/>
        <v>17002.125</v>
      </c>
      <c r="CR291" s="4" cm="1">
        <f t="array" ref="CR291">SUMPRODUCT(--(SUM(G291,AC291,AY291,BU291,CQ291)&gt;PARAMETRELER!$D$21:$D$24), (SUM(G291,AC291,AY291,BU291,CQ291)-PARAMETRELER!$D$21:$D$24), {0.15;0.05;0.07;0.08})-SUM($H$2,H291,AD291,AZ291,BV291)</f>
        <v>2550.3187500000004</v>
      </c>
      <c r="CS291" s="4">
        <f>PARAMETRELER!$D$12</f>
        <v>2550.3187500000004</v>
      </c>
      <c r="CT291" s="4">
        <f t="shared" si="780"/>
        <v>85010.625</v>
      </c>
      <c r="CU291" s="4">
        <f t="shared" si="781"/>
        <v>68008.5</v>
      </c>
      <c r="CV291" s="4">
        <f t="shared" si="782"/>
        <v>20002.5</v>
      </c>
      <c r="CW291" s="4">
        <f>PARAMETRELER!$D$6</f>
        <v>20002.5</v>
      </c>
      <c r="CX291" s="4">
        <f t="shared" si="860"/>
        <v>0</v>
      </c>
      <c r="CY291" s="4">
        <f>IF(CM291&lt;=PARAMETRELER!$D$6,0,CX291*0.00759)</f>
        <v>0</v>
      </c>
      <c r="CZ291" s="20">
        <f t="shared" si="783"/>
        <v>17002.125</v>
      </c>
      <c r="DA291" s="21">
        <f t="shared" si="784"/>
        <v>4100.5124999999998</v>
      </c>
      <c r="DB291" s="21">
        <f t="shared" si="785"/>
        <v>400.05</v>
      </c>
      <c r="DC291" s="22">
        <f t="shared" si="786"/>
        <v>24503.0625</v>
      </c>
      <c r="DD291" s="44">
        <f t="shared" si="787"/>
        <v>1000.125</v>
      </c>
      <c r="DE291" s="45">
        <f t="shared" si="788"/>
        <v>23502.9375</v>
      </c>
      <c r="DG291" s="3">
        <v>289</v>
      </c>
      <c r="DH291" s="3" t="str">
        <f t="shared" si="789"/>
        <v xml:space="preserve"> AD SOYAD 289</v>
      </c>
      <c r="DI291" s="4">
        <f t="shared" si="790"/>
        <v>20002.5</v>
      </c>
      <c r="DJ291" s="4">
        <f>PARAMETRELER!$D$4</f>
        <v>150018.75</v>
      </c>
      <c r="DK291" s="4">
        <f t="shared" si="791"/>
        <v>2800.3500000000004</v>
      </c>
      <c r="DL291" s="4">
        <f t="shared" si="792"/>
        <v>200.02500000000001</v>
      </c>
      <c r="DM291" s="4">
        <f t="shared" si="793"/>
        <v>17002.125</v>
      </c>
      <c r="DN291" s="4" cm="1">
        <f t="array" ref="DN291">SUMPRODUCT(--(SUM(G291,AC291,AY291,BU291,CQ291,DM291)&gt;PARAMETRELER!$D$21:$D$24), (SUM(G291,AC291,AY291,BU291,CQ291,DM291)-PARAMETRELER!$D$21:$D$24), {0.15;0.05;0.07;0.08})-SUM($H$2,H291,AD291,AZ291,BV291,CR291)</f>
        <v>2550.3187499999985</v>
      </c>
      <c r="DO291" s="4">
        <f>PARAMETRELER!$D$13</f>
        <v>2550.3187499999985</v>
      </c>
      <c r="DP291" s="4">
        <f t="shared" si="794"/>
        <v>102012.75</v>
      </c>
      <c r="DQ291" s="4">
        <f t="shared" si="795"/>
        <v>85010.625</v>
      </c>
      <c r="DR291" s="4">
        <f t="shared" si="796"/>
        <v>20002.5</v>
      </c>
      <c r="DS291" s="4">
        <f>PARAMETRELER!$D$6</f>
        <v>20002.5</v>
      </c>
      <c r="DT291" s="4">
        <f t="shared" si="861"/>
        <v>0</v>
      </c>
      <c r="DU291" s="4">
        <f>IF(DI291&lt;=PARAMETRELER!$D$6,0,DT291*0.00759)</f>
        <v>0</v>
      </c>
      <c r="DV291" s="20">
        <f t="shared" si="797"/>
        <v>17002.125</v>
      </c>
      <c r="DW291" s="21">
        <f t="shared" si="798"/>
        <v>4100.5124999999998</v>
      </c>
      <c r="DX291" s="21">
        <f t="shared" si="799"/>
        <v>400.05</v>
      </c>
      <c r="DY291" s="22">
        <f t="shared" si="800"/>
        <v>24503.0625</v>
      </c>
      <c r="DZ291" s="44">
        <f t="shared" si="801"/>
        <v>1000.125</v>
      </c>
      <c r="EA291" s="45">
        <f t="shared" si="802"/>
        <v>23502.9375</v>
      </c>
      <c r="EC291" s="3">
        <v>289</v>
      </c>
      <c r="ED291" s="3" t="str">
        <f t="shared" si="803"/>
        <v xml:space="preserve"> AD SOYAD 289</v>
      </c>
      <c r="EE291" s="4">
        <f t="shared" si="862"/>
        <v>20002.5</v>
      </c>
      <c r="EF291" s="4">
        <f>PARAMETRELER!$D$4</f>
        <v>150018.75</v>
      </c>
      <c r="EG291" s="4">
        <f t="shared" si="863"/>
        <v>2800.3500000000004</v>
      </c>
      <c r="EH291" s="4">
        <f t="shared" si="864"/>
        <v>200.02500000000001</v>
      </c>
      <c r="EI291" s="4">
        <f t="shared" si="865"/>
        <v>17002.125</v>
      </c>
      <c r="EJ291" s="4" cm="1">
        <f t="array" ref="EJ291">SUMPRODUCT(--(SUM(G291,AC291,AY291,BU291,CQ291,DM291,EI291)&gt;PARAMETRELER!$D$21:$D$24), (SUM(G291,AC291,AY291,BU291,CQ291,DM291,EI291)-PARAMETRELER!$D$21:$D$24), {0.15;0.05;0.07;0.08})-SUM($H$2,H291,AD291,AZ291,BV291,CR291,DN291)</f>
        <v>3001.0625000000036</v>
      </c>
      <c r="EK291" s="4">
        <f>PARAMETRELER!$D$14</f>
        <v>3001.0625000000036</v>
      </c>
      <c r="EL291" s="4">
        <f t="shared" si="866"/>
        <v>119014.875</v>
      </c>
      <c r="EM291" s="4">
        <f t="shared" si="867"/>
        <v>102012.75</v>
      </c>
      <c r="EN291" s="4">
        <f t="shared" si="868"/>
        <v>20002.5</v>
      </c>
      <c r="EO291" s="4">
        <f>PARAMETRELER!$D$6</f>
        <v>20002.5</v>
      </c>
      <c r="EP291" s="4">
        <f t="shared" si="869"/>
        <v>0</v>
      </c>
      <c r="EQ291" s="4">
        <f>IF(EE291&lt;=PARAMETRELER!$D$6,0,EP291*0.00759)</f>
        <v>0</v>
      </c>
      <c r="ER291" s="20">
        <f t="shared" si="804"/>
        <v>17002.125</v>
      </c>
      <c r="ES291" s="21">
        <f t="shared" si="805"/>
        <v>4100.5124999999998</v>
      </c>
      <c r="ET291" s="21">
        <f t="shared" si="806"/>
        <v>400.05</v>
      </c>
      <c r="EU291" s="22">
        <f t="shared" si="807"/>
        <v>24503.0625</v>
      </c>
      <c r="EV291" s="44">
        <f t="shared" si="808"/>
        <v>1000.125</v>
      </c>
      <c r="EW291" s="45">
        <f t="shared" si="809"/>
        <v>23502.9375</v>
      </c>
      <c r="EY291" s="3">
        <v>289</v>
      </c>
      <c r="EZ291" s="3" t="str">
        <f t="shared" si="810"/>
        <v xml:space="preserve"> AD SOYAD 289</v>
      </c>
      <c r="FA291" s="4">
        <f t="shared" si="870"/>
        <v>20002.5</v>
      </c>
      <c r="FB291" s="4">
        <f>PARAMETRELER!$D$4</f>
        <v>150018.75</v>
      </c>
      <c r="FC291" s="4">
        <f t="shared" si="871"/>
        <v>2800.3500000000004</v>
      </c>
      <c r="FD291" s="4">
        <f t="shared" si="872"/>
        <v>200.02500000000001</v>
      </c>
      <c r="FE291" s="4">
        <f t="shared" si="873"/>
        <v>17002.125</v>
      </c>
      <c r="FF291" s="4" cm="1">
        <f t="array" ref="FF291">SUMPRODUCT(--(SUM(G291,AC291,AY291,BU291,CQ291,DM291,EI291,FE291)&gt;PARAMETRELER!$D$21:$D$24), (SUM(G291,AC291,AY291,BU291,CQ291,DM291,EI291,FE291)-PARAMETRELER!$D$21:$D$24), {0.15;0.05;0.07;0.08})-SUM($H$2,H291,AD291,AZ291,BV291,CR291,DN291,EJ291)</f>
        <v>3400.4249999999956</v>
      </c>
      <c r="FG291" s="4">
        <f>PARAMETRELER!$D$15</f>
        <v>3400.4249999999956</v>
      </c>
      <c r="FH291" s="4">
        <f t="shared" si="874"/>
        <v>136017</v>
      </c>
      <c r="FI291" s="4">
        <f t="shared" si="875"/>
        <v>119014.875</v>
      </c>
      <c r="FJ291" s="4">
        <f t="shared" si="876"/>
        <v>20002.5</v>
      </c>
      <c r="FK291" s="4">
        <f>PARAMETRELER!$D$6</f>
        <v>20002.5</v>
      </c>
      <c r="FL291" s="4">
        <f t="shared" si="877"/>
        <v>0</v>
      </c>
      <c r="FM291" s="4">
        <f>IF(FA291&lt;=PARAMETRELER!$D$6,0,FL291*0.00759)</f>
        <v>0</v>
      </c>
      <c r="FN291" s="20">
        <f t="shared" si="811"/>
        <v>17002.125</v>
      </c>
      <c r="FO291" s="21">
        <f t="shared" si="812"/>
        <v>4100.5124999999998</v>
      </c>
      <c r="FP291" s="21">
        <f t="shared" si="813"/>
        <v>400.05</v>
      </c>
      <c r="FQ291" s="22">
        <f t="shared" si="814"/>
        <v>24503.0625</v>
      </c>
      <c r="FR291" s="44">
        <f t="shared" si="815"/>
        <v>1000.125</v>
      </c>
      <c r="FS291" s="45">
        <f t="shared" si="816"/>
        <v>23502.9375</v>
      </c>
      <c r="FU291" s="3">
        <v>289</v>
      </c>
      <c r="FV291" s="3" t="str">
        <f t="shared" si="817"/>
        <v xml:space="preserve"> AD SOYAD 289</v>
      </c>
      <c r="FW291" s="4">
        <f t="shared" si="878"/>
        <v>20002.5</v>
      </c>
      <c r="FX291" s="4">
        <f>PARAMETRELER!$D$4</f>
        <v>150018.75</v>
      </c>
      <c r="FY291" s="4">
        <f t="shared" si="879"/>
        <v>2800.3500000000004</v>
      </c>
      <c r="FZ291" s="4">
        <f t="shared" si="880"/>
        <v>200.02500000000001</v>
      </c>
      <c r="GA291" s="4">
        <f t="shared" si="881"/>
        <v>17002.125</v>
      </c>
      <c r="GB291" s="4" cm="1">
        <f t="array" ref="GB291">SUMPRODUCT(--(SUM(G291,AC291,AY291,BU291,CQ291,DM291,EI291,FE291,GA291)&gt;PARAMETRELER!$D$21:$D$24), (SUM(G291,AC291,AY291,BU291,CQ291,DM291,EI291,FE291,GA291)-PARAMETRELER!$D$21:$D$24), {0.15;0.05;0.07;0.08})-SUM($H$2,H291,AD291,AZ291,BV291,CR291,DN291,EJ291,FF291)</f>
        <v>3400.4249999999993</v>
      </c>
      <c r="GC291" s="4">
        <f>PARAMETRELER!$D$16</f>
        <v>3400.4249999999993</v>
      </c>
      <c r="GD291" s="4">
        <f t="shared" si="882"/>
        <v>153019.125</v>
      </c>
      <c r="GE291" s="4">
        <f t="shared" si="883"/>
        <v>136017</v>
      </c>
      <c r="GF291" s="4">
        <f t="shared" si="884"/>
        <v>20002.5</v>
      </c>
      <c r="GG291" s="4">
        <f>PARAMETRELER!$D$6</f>
        <v>20002.5</v>
      </c>
      <c r="GH291" s="4">
        <f t="shared" si="885"/>
        <v>0</v>
      </c>
      <c r="GI291" s="4">
        <f>IF(FW291&lt;=PARAMETRELER!$D$6,0,GH291*0.00759)</f>
        <v>0</v>
      </c>
      <c r="GJ291" s="20">
        <f t="shared" si="818"/>
        <v>17002.125</v>
      </c>
      <c r="GK291" s="21">
        <f t="shared" si="819"/>
        <v>4100.5124999999998</v>
      </c>
      <c r="GL291" s="21">
        <f t="shared" si="820"/>
        <v>400.05</v>
      </c>
      <c r="GM291" s="22">
        <f t="shared" si="821"/>
        <v>24503.0625</v>
      </c>
      <c r="GN291" s="44">
        <f t="shared" si="822"/>
        <v>1000.125</v>
      </c>
      <c r="GO291" s="45">
        <f t="shared" si="823"/>
        <v>23502.9375</v>
      </c>
      <c r="GQ291" s="3">
        <v>289</v>
      </c>
      <c r="GR291" s="3" t="str">
        <f t="shared" si="824"/>
        <v xml:space="preserve"> AD SOYAD 289</v>
      </c>
      <c r="GS291" s="4">
        <f t="shared" si="886"/>
        <v>20002.5</v>
      </c>
      <c r="GT291" s="4">
        <f>PARAMETRELER!$D$4</f>
        <v>150018.75</v>
      </c>
      <c r="GU291" s="4">
        <f t="shared" si="887"/>
        <v>2800.3500000000004</v>
      </c>
      <c r="GV291" s="4">
        <f t="shared" si="888"/>
        <v>200.02500000000001</v>
      </c>
      <c r="GW291" s="4">
        <f t="shared" si="889"/>
        <v>17002.125</v>
      </c>
      <c r="GX291" s="4" cm="1">
        <f t="array" ref="GX291">SUMPRODUCT(--(SUM(G291,AC291,AY291,BU291,CQ291,DM291,EI291,FE291,GA291,GW291)&gt;PARAMETRELER!$D$21:$D$24), (SUM(G291,AC291,AY291,BU291,CQ291,DM291,EI291,FE291,GA291,GW291)-PARAMETRELER!$D$21:$D$24), {0.15;0.05;0.07;0.08})-SUM($H$2,H291,AD291,AZ291,BV291,CR291,DN291,EJ291,FF291,GB291)</f>
        <v>3400.4250000000029</v>
      </c>
      <c r="GY291" s="4">
        <f>PARAMETRELER!$D$17</f>
        <v>3400.4250000000029</v>
      </c>
      <c r="GZ291" s="4">
        <f t="shared" si="890"/>
        <v>170021.25</v>
      </c>
      <c r="HA291" s="4">
        <f t="shared" si="891"/>
        <v>153019.125</v>
      </c>
      <c r="HB291" s="4">
        <f t="shared" si="892"/>
        <v>20002.5</v>
      </c>
      <c r="HC291" s="4">
        <f>PARAMETRELER!$D$6</f>
        <v>20002.5</v>
      </c>
      <c r="HD291" s="4">
        <f t="shared" si="893"/>
        <v>0</v>
      </c>
      <c r="HE291" s="4">
        <f>IF(GS291&lt;=PARAMETRELER!$D$6,0,HD291*0.00759)</f>
        <v>0</v>
      </c>
      <c r="HF291" s="20">
        <f t="shared" si="825"/>
        <v>17002.125</v>
      </c>
      <c r="HG291" s="21">
        <f t="shared" si="826"/>
        <v>4100.5124999999998</v>
      </c>
      <c r="HH291" s="21">
        <f t="shared" si="827"/>
        <v>400.05</v>
      </c>
      <c r="HI291" s="22">
        <f t="shared" si="828"/>
        <v>24503.0625</v>
      </c>
      <c r="HJ291" s="44">
        <f t="shared" si="829"/>
        <v>1000.125</v>
      </c>
      <c r="HK291" s="45">
        <f t="shared" si="830"/>
        <v>23502.9375</v>
      </c>
      <c r="HM291" s="3">
        <v>289</v>
      </c>
      <c r="HN291" s="3" t="str">
        <f t="shared" si="831"/>
        <v xml:space="preserve"> AD SOYAD 289</v>
      </c>
      <c r="HO291" s="4">
        <f t="shared" si="894"/>
        <v>20002.5</v>
      </c>
      <c r="HP291" s="4">
        <f>PARAMETRELER!$D$4</f>
        <v>150018.75</v>
      </c>
      <c r="HQ291" s="4">
        <f t="shared" si="895"/>
        <v>2800.3500000000004</v>
      </c>
      <c r="HR291" s="4">
        <f t="shared" si="896"/>
        <v>200.02500000000001</v>
      </c>
      <c r="HS291" s="4">
        <f t="shared" si="897"/>
        <v>17002.125</v>
      </c>
      <c r="HT291" s="4" cm="1">
        <f t="array" ref="HT291">SUMPRODUCT(--(SUM(G291,AC291,AY291,BU291,CQ291,DM291,EI291,FE291,GA291,GW291,HS291)&gt;PARAMETRELER!$D$21:$D$24), (SUM(G291,AC291,AY291,BU291,CQ291,DM291,EI291,FE291,GA291,GW291,HS291)-PARAMETRELER!$D$21:$D$24), {0.15;0.05;0.07;0.08})-SUM($H$2,H291,AD291,AZ291,BV291,CR291,DN291,EJ291,FF291,GB291,GX291)</f>
        <v>3400.4249999999993</v>
      </c>
      <c r="HU291" s="4">
        <f>PARAMETRELER!$D$18</f>
        <v>3400.4249999999993</v>
      </c>
      <c r="HV291" s="4">
        <f t="shared" si="898"/>
        <v>187023.375</v>
      </c>
      <c r="HW291" s="4">
        <f t="shared" si="899"/>
        <v>170021.25</v>
      </c>
      <c r="HX291" s="4">
        <f t="shared" si="900"/>
        <v>20002.5</v>
      </c>
      <c r="HY291" s="4">
        <f>PARAMETRELER!$D$6</f>
        <v>20002.5</v>
      </c>
      <c r="HZ291" s="4">
        <f t="shared" si="901"/>
        <v>0</v>
      </c>
      <c r="IA291" s="4">
        <f>IF(HO291&lt;=PARAMETRELER!$D$6,0,HZ291*0.00759)</f>
        <v>0</v>
      </c>
      <c r="IB291" s="20">
        <f t="shared" si="832"/>
        <v>17002.125</v>
      </c>
      <c r="IC291" s="21">
        <f t="shared" si="833"/>
        <v>4100.5124999999998</v>
      </c>
      <c r="ID291" s="21">
        <f t="shared" si="834"/>
        <v>400.05</v>
      </c>
      <c r="IE291" s="22">
        <f t="shared" si="835"/>
        <v>24503.0625</v>
      </c>
      <c r="IF291" s="44">
        <f t="shared" si="836"/>
        <v>1000.125</v>
      </c>
      <c r="IG291" s="45">
        <f t="shared" si="837"/>
        <v>23502.9375</v>
      </c>
      <c r="II291" s="3">
        <v>289</v>
      </c>
      <c r="IJ291" s="3" t="str">
        <f t="shared" si="838"/>
        <v xml:space="preserve"> AD SOYAD 289</v>
      </c>
      <c r="IK291" s="4">
        <f t="shared" si="902"/>
        <v>20002.5</v>
      </c>
      <c r="IL291" s="4">
        <f>PARAMETRELER!$D$4</f>
        <v>150018.75</v>
      </c>
      <c r="IM291" s="4">
        <f t="shared" si="903"/>
        <v>2800.3500000000004</v>
      </c>
      <c r="IN291" s="4">
        <f t="shared" si="904"/>
        <v>200.02500000000001</v>
      </c>
      <c r="IO291" s="4">
        <f t="shared" si="905"/>
        <v>17002.125</v>
      </c>
      <c r="IP291" s="4" cm="1">
        <f t="array" ref="IP291">SUMPRODUCT(--(SUM(G291,AC291,AY291,BU291,CQ291,DM291,EI291,FE291,GA291,GW291,HS291,IO291)&gt;PARAMETRELER!$D$21:$D$24), (SUM(G291,AC291,AY291,BU291,CQ291,DM291,EI291,FE291,GA291,GW291,HS291,IO291)-PARAMETRELER!$D$21:$D$24), {0.15;0.05;0.07;0.08})-SUM($H$2,H291,AD291,AZ291,BV291,CR291,DN291,EJ291,FF291,GB291,GX291,HT291)</f>
        <v>3400.4249999999993</v>
      </c>
      <c r="IQ291" s="4">
        <f>PARAMETRELER!$D$19</f>
        <v>3400.4249999999993</v>
      </c>
      <c r="IR291" s="4">
        <f t="shared" si="906"/>
        <v>204025.5</v>
      </c>
      <c r="IS291" s="4">
        <f t="shared" si="907"/>
        <v>187023.375</v>
      </c>
      <c r="IT291" s="4">
        <f t="shared" si="908"/>
        <v>20002.5</v>
      </c>
      <c r="IU291" s="4">
        <f>PARAMETRELER!$D$6</f>
        <v>20002.5</v>
      </c>
      <c r="IV291" s="4">
        <f t="shared" si="909"/>
        <v>0</v>
      </c>
      <c r="IW291" s="4">
        <f>IF(IK291&lt;=PARAMETRELER!$D$6,0,IV291*0.00759)</f>
        <v>0</v>
      </c>
      <c r="IX291" s="20">
        <f t="shared" si="839"/>
        <v>17002.125</v>
      </c>
      <c r="IY291" s="21">
        <f t="shared" si="840"/>
        <v>4100.5124999999998</v>
      </c>
      <c r="IZ291" s="21">
        <f t="shared" si="841"/>
        <v>400.05</v>
      </c>
      <c r="JA291" s="22">
        <f t="shared" si="842"/>
        <v>24503.0625</v>
      </c>
      <c r="JB291" s="44">
        <f t="shared" si="843"/>
        <v>1000.125</v>
      </c>
      <c r="JC291" s="45">
        <f t="shared" si="844"/>
        <v>23502.9375</v>
      </c>
    </row>
    <row r="292" spans="1:263" ht="15.6" x14ac:dyDescent="0.3">
      <c r="A292" s="2">
        <v>290</v>
      </c>
      <c r="B292" s="2" t="str">
        <f>'YILLIK MALİYET RAPORU'!B292</f>
        <v xml:space="preserve"> AD SOYAD 290</v>
      </c>
      <c r="C292" s="7">
        <f>'YILLIK MALİYET RAPORU'!C292</f>
        <v>20002.5</v>
      </c>
      <c r="D292" s="11">
        <f>PARAMETRELER!$D$4</f>
        <v>150018.75</v>
      </c>
      <c r="E292" s="7">
        <f t="shared" si="845"/>
        <v>2800.3500000000004</v>
      </c>
      <c r="F292" s="7">
        <f t="shared" si="846"/>
        <v>200.02500000000001</v>
      </c>
      <c r="G292" s="7">
        <f t="shared" si="847"/>
        <v>17002.125</v>
      </c>
      <c r="H292" s="7" cm="1">
        <f t="array" ref="H292">SUMPRODUCT(--(SUM(G292:G292)&gt;PARAMETRELER!$D$21:$D$24), (SUM(G292:G292)-PARAMETRELER!$D$21:$D$24), {0.15;0.05;0.07;0.08})-SUM($H$2:$H$2)</f>
        <v>2550.3187499999999</v>
      </c>
      <c r="I292" s="7">
        <f>PARAMETRELER!$D$8</f>
        <v>2550.3187499999999</v>
      </c>
      <c r="J292" s="7">
        <f t="shared" si="733"/>
        <v>17002.125</v>
      </c>
      <c r="K292" s="7">
        <v>0</v>
      </c>
      <c r="L292" s="7">
        <f t="shared" si="848"/>
        <v>20002.5</v>
      </c>
      <c r="M292" s="5">
        <f>PARAMETRELER!$D$6</f>
        <v>20002.5</v>
      </c>
      <c r="N292" s="7">
        <f t="shared" si="856"/>
        <v>0</v>
      </c>
      <c r="O292" s="7">
        <f>IF(C292&lt;=PARAMETRELER!$D$6,0,N292*0.00759)</f>
        <v>0</v>
      </c>
      <c r="P292" s="20">
        <f t="shared" si="849"/>
        <v>17002.125</v>
      </c>
      <c r="Q292" s="21">
        <f t="shared" si="850"/>
        <v>4100.5124999999998</v>
      </c>
      <c r="R292" s="21">
        <f t="shared" si="851"/>
        <v>400.05</v>
      </c>
      <c r="S292" s="20">
        <f t="shared" si="852"/>
        <v>24503.0625</v>
      </c>
      <c r="T292" s="44">
        <f t="shared" si="853"/>
        <v>1000.125</v>
      </c>
      <c r="U292" s="45">
        <f t="shared" si="734"/>
        <v>23502.9375</v>
      </c>
      <c r="W292" s="2">
        <v>290</v>
      </c>
      <c r="X292" s="2" t="str">
        <f t="shared" si="854"/>
        <v xml:space="preserve"> AD SOYAD 290</v>
      </c>
      <c r="Y292" s="7">
        <f t="shared" si="855"/>
        <v>20002.5</v>
      </c>
      <c r="Z292" s="11">
        <f>PARAMETRELER!$D$4</f>
        <v>150018.75</v>
      </c>
      <c r="AA292" s="7">
        <f t="shared" si="735"/>
        <v>2800.3500000000004</v>
      </c>
      <c r="AB292" s="7">
        <f t="shared" si="736"/>
        <v>200.02500000000001</v>
      </c>
      <c r="AC292" s="7">
        <f t="shared" si="737"/>
        <v>17002.125</v>
      </c>
      <c r="AD292" s="7" cm="1">
        <f t="array" ref="AD292">SUMPRODUCT(--(SUM(G292,AC292)&gt;PARAMETRELER!$D$21:$D$24), (SUM(G292,AC292)-PARAMETRELER!$D$21:$D$24), {0.15;0.05;0.07;0.08})-SUM($H$2,H292)</f>
        <v>2550.3187499999999</v>
      </c>
      <c r="AE292" s="7">
        <f>PARAMETRELER!$D$9</f>
        <v>2550.3187499999999</v>
      </c>
      <c r="AF292" s="7">
        <f t="shared" si="738"/>
        <v>34004.25</v>
      </c>
      <c r="AG292" s="7">
        <f t="shared" si="739"/>
        <v>17002.125</v>
      </c>
      <c r="AH292" s="7">
        <f t="shared" si="740"/>
        <v>20002.5</v>
      </c>
      <c r="AI292" s="5">
        <f>PARAMETRELER!$D$6</f>
        <v>20002.5</v>
      </c>
      <c r="AJ292" s="7">
        <f t="shared" si="857"/>
        <v>0</v>
      </c>
      <c r="AK292" s="7">
        <f>IF(Y292&lt;=PARAMETRELER!$D$6,0,AJ292*0.00759)</f>
        <v>0</v>
      </c>
      <c r="AL292" s="20">
        <f t="shared" si="741"/>
        <v>17002.125</v>
      </c>
      <c r="AM292" s="21">
        <f t="shared" si="742"/>
        <v>4100.5124999999998</v>
      </c>
      <c r="AN292" s="21">
        <f t="shared" si="743"/>
        <v>400.05</v>
      </c>
      <c r="AO292" s="20">
        <f t="shared" si="744"/>
        <v>24503.0625</v>
      </c>
      <c r="AP292" s="44">
        <f t="shared" si="745"/>
        <v>1000.125</v>
      </c>
      <c r="AQ292" s="45">
        <f t="shared" si="746"/>
        <v>23502.9375</v>
      </c>
      <c r="AS292" s="2">
        <v>290</v>
      </c>
      <c r="AT292" s="2" t="str">
        <f t="shared" si="747"/>
        <v xml:space="preserve"> AD SOYAD 290</v>
      </c>
      <c r="AU292" s="7">
        <f t="shared" si="748"/>
        <v>20002.5</v>
      </c>
      <c r="AV292" s="11">
        <f>PARAMETRELER!$D$4</f>
        <v>150018.75</v>
      </c>
      <c r="AW292" s="7">
        <f t="shared" si="749"/>
        <v>2800.3500000000004</v>
      </c>
      <c r="AX292" s="7">
        <f t="shared" si="750"/>
        <v>200.02500000000001</v>
      </c>
      <c r="AY292" s="7">
        <f t="shared" si="751"/>
        <v>17002.125</v>
      </c>
      <c r="AZ292" s="7" cm="1">
        <f t="array" ref="AZ292">SUMPRODUCT(--(SUM(G292,AC292,AY292)&gt;PARAMETRELER!$D$21:$D$24), (SUM(G292,AC292,AY292)-PARAMETRELER!$D$21:$D$24), {0.15;0.05;0.07;0.08})-SUM($H$2,H292,AD292)</f>
        <v>2550.3187499999995</v>
      </c>
      <c r="BA292" s="7">
        <f>PARAMETRELER!$D$10</f>
        <v>2550.3187499999995</v>
      </c>
      <c r="BB292" s="7">
        <f t="shared" si="752"/>
        <v>51006.375</v>
      </c>
      <c r="BC292" s="7">
        <f t="shared" si="753"/>
        <v>34004.25</v>
      </c>
      <c r="BD292" s="7">
        <f t="shared" si="754"/>
        <v>20002.5</v>
      </c>
      <c r="BE292" s="5">
        <f>PARAMETRELER!$D$6</f>
        <v>20002.5</v>
      </c>
      <c r="BF292" s="7">
        <f t="shared" si="858"/>
        <v>0</v>
      </c>
      <c r="BG292" s="7">
        <f>IF(AU292&lt;=PARAMETRELER!$D$6,0,BF292*0.00759)</f>
        <v>0</v>
      </c>
      <c r="BH292" s="20">
        <f t="shared" si="755"/>
        <v>17002.125</v>
      </c>
      <c r="BI292" s="21">
        <f t="shared" si="756"/>
        <v>4100.5124999999998</v>
      </c>
      <c r="BJ292" s="21">
        <f t="shared" si="757"/>
        <v>400.05</v>
      </c>
      <c r="BK292" s="20">
        <f t="shared" si="758"/>
        <v>24503.0625</v>
      </c>
      <c r="BL292" s="44">
        <f t="shared" si="759"/>
        <v>1000.125</v>
      </c>
      <c r="BM292" s="45">
        <f t="shared" si="760"/>
        <v>23502.9375</v>
      </c>
      <c r="BO292" s="2">
        <v>290</v>
      </c>
      <c r="BP292" s="2" t="str">
        <f t="shared" si="761"/>
        <v xml:space="preserve"> AD SOYAD 290</v>
      </c>
      <c r="BQ292" s="7">
        <f t="shared" si="762"/>
        <v>20002.5</v>
      </c>
      <c r="BR292" s="11">
        <f>PARAMETRELER!$D$4</f>
        <v>150018.75</v>
      </c>
      <c r="BS292" s="7">
        <f t="shared" si="763"/>
        <v>2800.3500000000004</v>
      </c>
      <c r="BT292" s="7">
        <f t="shared" si="764"/>
        <v>200.02500000000001</v>
      </c>
      <c r="BU292" s="7">
        <f t="shared" si="765"/>
        <v>17002.125</v>
      </c>
      <c r="BV292" s="7" cm="1">
        <f t="array" ref="BV292">SUMPRODUCT(--(SUM(G292,AC292,AY292,BU292)&gt;PARAMETRELER!$D$21:$D$24), (SUM(G292,AC292,AY292,BU292)-PARAMETRELER!$D$21:$D$24), {0.15;0.05;0.07;0.08})-SUM($H$2,H292,AD292,AZ292)</f>
        <v>2550.3187500000004</v>
      </c>
      <c r="BW292" s="7">
        <f>PARAMETRELER!$D$11</f>
        <v>2550.3187500000004</v>
      </c>
      <c r="BX292" s="7">
        <f t="shared" si="766"/>
        <v>68008.5</v>
      </c>
      <c r="BY292" s="7">
        <f t="shared" si="767"/>
        <v>51006.375</v>
      </c>
      <c r="BZ292" s="7">
        <f t="shared" si="768"/>
        <v>20002.5</v>
      </c>
      <c r="CA292" s="5">
        <f>PARAMETRELER!$D$6</f>
        <v>20002.5</v>
      </c>
      <c r="CB292" s="7">
        <f t="shared" si="859"/>
        <v>0</v>
      </c>
      <c r="CC292" s="7">
        <f>IF(BQ292&lt;=PARAMETRELER!$D$6,0,CB292*0.00759)</f>
        <v>0</v>
      </c>
      <c r="CD292" s="20">
        <f t="shared" si="769"/>
        <v>17002.125</v>
      </c>
      <c r="CE292" s="21">
        <f t="shared" si="770"/>
        <v>4100.5124999999998</v>
      </c>
      <c r="CF292" s="21">
        <f t="shared" si="771"/>
        <v>400.05</v>
      </c>
      <c r="CG292" s="20">
        <f t="shared" si="772"/>
        <v>24503.0625</v>
      </c>
      <c r="CH292" s="44">
        <f t="shared" si="773"/>
        <v>1000.125</v>
      </c>
      <c r="CI292" s="45">
        <f t="shared" si="774"/>
        <v>23502.9375</v>
      </c>
      <c r="CK292" s="2">
        <v>290</v>
      </c>
      <c r="CL292" s="2" t="str">
        <f t="shared" si="775"/>
        <v xml:space="preserve"> AD SOYAD 290</v>
      </c>
      <c r="CM292" s="7">
        <f t="shared" si="776"/>
        <v>20002.5</v>
      </c>
      <c r="CN292" s="11">
        <f>PARAMETRELER!$D$4</f>
        <v>150018.75</v>
      </c>
      <c r="CO292" s="7">
        <f t="shared" si="777"/>
        <v>2800.3500000000004</v>
      </c>
      <c r="CP292" s="7">
        <f t="shared" si="778"/>
        <v>200.02500000000001</v>
      </c>
      <c r="CQ292" s="7">
        <f t="shared" si="779"/>
        <v>17002.125</v>
      </c>
      <c r="CR292" s="7" cm="1">
        <f t="array" ref="CR292">SUMPRODUCT(--(SUM(G292,AC292,AY292,BU292,CQ292)&gt;PARAMETRELER!$D$21:$D$24), (SUM(G292,AC292,AY292,BU292,CQ292)-PARAMETRELER!$D$21:$D$24), {0.15;0.05;0.07;0.08})-SUM($H$2,H292,AD292,AZ292,BV292)</f>
        <v>2550.3187500000004</v>
      </c>
      <c r="CS292" s="7">
        <f>PARAMETRELER!$D$12</f>
        <v>2550.3187500000004</v>
      </c>
      <c r="CT292" s="7">
        <f t="shared" si="780"/>
        <v>85010.625</v>
      </c>
      <c r="CU292" s="7">
        <f t="shared" si="781"/>
        <v>68008.5</v>
      </c>
      <c r="CV292" s="7">
        <f t="shared" si="782"/>
        <v>20002.5</v>
      </c>
      <c r="CW292" s="5">
        <f>PARAMETRELER!$D$6</f>
        <v>20002.5</v>
      </c>
      <c r="CX292" s="7">
        <f t="shared" si="860"/>
        <v>0</v>
      </c>
      <c r="CY292" s="7">
        <f>IF(CM292&lt;=PARAMETRELER!$D$6,0,CX292*0.00759)</f>
        <v>0</v>
      </c>
      <c r="CZ292" s="20">
        <f t="shared" si="783"/>
        <v>17002.125</v>
      </c>
      <c r="DA292" s="21">
        <f t="shared" si="784"/>
        <v>4100.5124999999998</v>
      </c>
      <c r="DB292" s="21">
        <f t="shared" si="785"/>
        <v>400.05</v>
      </c>
      <c r="DC292" s="20">
        <f t="shared" si="786"/>
        <v>24503.0625</v>
      </c>
      <c r="DD292" s="44">
        <f t="shared" si="787"/>
        <v>1000.125</v>
      </c>
      <c r="DE292" s="45">
        <f t="shared" si="788"/>
        <v>23502.9375</v>
      </c>
      <c r="DG292" s="2">
        <v>290</v>
      </c>
      <c r="DH292" s="2" t="str">
        <f t="shared" si="789"/>
        <v xml:space="preserve"> AD SOYAD 290</v>
      </c>
      <c r="DI292" s="7">
        <f t="shared" si="790"/>
        <v>20002.5</v>
      </c>
      <c r="DJ292" s="11">
        <f>PARAMETRELER!$D$4</f>
        <v>150018.75</v>
      </c>
      <c r="DK292" s="7">
        <f t="shared" si="791"/>
        <v>2800.3500000000004</v>
      </c>
      <c r="DL292" s="7">
        <f t="shared" si="792"/>
        <v>200.02500000000001</v>
      </c>
      <c r="DM292" s="7">
        <f t="shared" si="793"/>
        <v>17002.125</v>
      </c>
      <c r="DN292" s="7" cm="1">
        <f t="array" ref="DN292">SUMPRODUCT(--(SUM(G292,AC292,AY292,BU292,CQ292,DM292)&gt;PARAMETRELER!$D$21:$D$24), (SUM(G292,AC292,AY292,BU292,CQ292,DM292)-PARAMETRELER!$D$21:$D$24), {0.15;0.05;0.07;0.08})-SUM($H$2,H292,AD292,AZ292,BV292,CR292)</f>
        <v>2550.3187499999985</v>
      </c>
      <c r="DO292" s="7">
        <f>PARAMETRELER!$D$13</f>
        <v>2550.3187499999985</v>
      </c>
      <c r="DP292" s="7">
        <f t="shared" si="794"/>
        <v>102012.75</v>
      </c>
      <c r="DQ292" s="7">
        <f t="shared" si="795"/>
        <v>85010.625</v>
      </c>
      <c r="DR292" s="7">
        <f t="shared" si="796"/>
        <v>20002.5</v>
      </c>
      <c r="DS292" s="5">
        <f>PARAMETRELER!$D$6</f>
        <v>20002.5</v>
      </c>
      <c r="DT292" s="7">
        <f t="shared" si="861"/>
        <v>0</v>
      </c>
      <c r="DU292" s="7">
        <f>IF(DI292&lt;=PARAMETRELER!$D$6,0,DT292*0.00759)</f>
        <v>0</v>
      </c>
      <c r="DV292" s="20">
        <f t="shared" si="797"/>
        <v>17002.125</v>
      </c>
      <c r="DW292" s="21">
        <f t="shared" si="798"/>
        <v>4100.5124999999998</v>
      </c>
      <c r="DX292" s="21">
        <f t="shared" si="799"/>
        <v>400.05</v>
      </c>
      <c r="DY292" s="20">
        <f t="shared" si="800"/>
        <v>24503.0625</v>
      </c>
      <c r="DZ292" s="44">
        <f t="shared" si="801"/>
        <v>1000.125</v>
      </c>
      <c r="EA292" s="45">
        <f t="shared" si="802"/>
        <v>23502.9375</v>
      </c>
      <c r="EC292" s="2">
        <v>290</v>
      </c>
      <c r="ED292" s="2" t="str">
        <f t="shared" si="803"/>
        <v xml:space="preserve"> AD SOYAD 290</v>
      </c>
      <c r="EE292" s="7">
        <f t="shared" si="862"/>
        <v>20002.5</v>
      </c>
      <c r="EF292" s="11">
        <f>PARAMETRELER!$D$4</f>
        <v>150018.75</v>
      </c>
      <c r="EG292" s="7">
        <f t="shared" si="863"/>
        <v>2800.3500000000004</v>
      </c>
      <c r="EH292" s="7">
        <f t="shared" si="864"/>
        <v>200.02500000000001</v>
      </c>
      <c r="EI292" s="7">
        <f t="shared" si="865"/>
        <v>17002.125</v>
      </c>
      <c r="EJ292" s="7" cm="1">
        <f t="array" ref="EJ292">SUMPRODUCT(--(SUM(G292,AC292,AY292,BU292,CQ292,DM292,EI292)&gt;PARAMETRELER!$D$21:$D$24), (SUM(G292,AC292,AY292,BU292,CQ292,DM292,EI292)-PARAMETRELER!$D$21:$D$24), {0.15;0.05;0.07;0.08})-SUM($H$2,H292,AD292,AZ292,BV292,CR292,DN292)</f>
        <v>3001.0625000000036</v>
      </c>
      <c r="EK292" s="7">
        <f>PARAMETRELER!$D$14</f>
        <v>3001.0625000000036</v>
      </c>
      <c r="EL292" s="7">
        <f t="shared" si="866"/>
        <v>119014.875</v>
      </c>
      <c r="EM292" s="7">
        <f t="shared" si="867"/>
        <v>102012.75</v>
      </c>
      <c r="EN292" s="7">
        <f t="shared" si="868"/>
        <v>20002.5</v>
      </c>
      <c r="EO292" s="5">
        <f>PARAMETRELER!$D$6</f>
        <v>20002.5</v>
      </c>
      <c r="EP292" s="7">
        <f t="shared" si="869"/>
        <v>0</v>
      </c>
      <c r="EQ292" s="7">
        <f>IF(EE292&lt;=PARAMETRELER!$D$6,0,EP292*0.00759)</f>
        <v>0</v>
      </c>
      <c r="ER292" s="20">
        <f t="shared" si="804"/>
        <v>17002.125</v>
      </c>
      <c r="ES292" s="21">
        <f t="shared" si="805"/>
        <v>4100.5124999999998</v>
      </c>
      <c r="ET292" s="21">
        <f t="shared" si="806"/>
        <v>400.05</v>
      </c>
      <c r="EU292" s="20">
        <f t="shared" si="807"/>
        <v>24503.0625</v>
      </c>
      <c r="EV292" s="44">
        <f t="shared" si="808"/>
        <v>1000.125</v>
      </c>
      <c r="EW292" s="45">
        <f t="shared" si="809"/>
        <v>23502.9375</v>
      </c>
      <c r="EY292" s="2">
        <v>290</v>
      </c>
      <c r="EZ292" s="2" t="str">
        <f t="shared" si="810"/>
        <v xml:space="preserve"> AD SOYAD 290</v>
      </c>
      <c r="FA292" s="7">
        <f t="shared" si="870"/>
        <v>20002.5</v>
      </c>
      <c r="FB292" s="11">
        <f>PARAMETRELER!$D$4</f>
        <v>150018.75</v>
      </c>
      <c r="FC292" s="7">
        <f t="shared" si="871"/>
        <v>2800.3500000000004</v>
      </c>
      <c r="FD292" s="7">
        <f t="shared" si="872"/>
        <v>200.02500000000001</v>
      </c>
      <c r="FE292" s="7">
        <f t="shared" si="873"/>
        <v>17002.125</v>
      </c>
      <c r="FF292" s="7" cm="1">
        <f t="array" ref="FF292">SUMPRODUCT(--(SUM(G292,AC292,AY292,BU292,CQ292,DM292,EI292,FE292)&gt;PARAMETRELER!$D$21:$D$24), (SUM(G292,AC292,AY292,BU292,CQ292,DM292,EI292,FE292)-PARAMETRELER!$D$21:$D$24), {0.15;0.05;0.07;0.08})-SUM($H$2,H292,AD292,AZ292,BV292,CR292,DN292,EJ292)</f>
        <v>3400.4249999999956</v>
      </c>
      <c r="FG292" s="7">
        <f>PARAMETRELER!$D$15</f>
        <v>3400.4249999999956</v>
      </c>
      <c r="FH292" s="7">
        <f t="shared" si="874"/>
        <v>136017</v>
      </c>
      <c r="FI292" s="7">
        <f t="shared" si="875"/>
        <v>119014.875</v>
      </c>
      <c r="FJ292" s="7">
        <f t="shared" si="876"/>
        <v>20002.5</v>
      </c>
      <c r="FK292" s="5">
        <f>PARAMETRELER!$D$6</f>
        <v>20002.5</v>
      </c>
      <c r="FL292" s="7">
        <f t="shared" si="877"/>
        <v>0</v>
      </c>
      <c r="FM292" s="7">
        <f>IF(FA292&lt;=PARAMETRELER!$D$6,0,FL292*0.00759)</f>
        <v>0</v>
      </c>
      <c r="FN292" s="20">
        <f t="shared" si="811"/>
        <v>17002.125</v>
      </c>
      <c r="FO292" s="21">
        <f t="shared" si="812"/>
        <v>4100.5124999999998</v>
      </c>
      <c r="FP292" s="21">
        <f t="shared" si="813"/>
        <v>400.05</v>
      </c>
      <c r="FQ292" s="20">
        <f t="shared" si="814"/>
        <v>24503.0625</v>
      </c>
      <c r="FR292" s="44">
        <f t="shared" si="815"/>
        <v>1000.125</v>
      </c>
      <c r="FS292" s="45">
        <f t="shared" si="816"/>
        <v>23502.9375</v>
      </c>
      <c r="FU292" s="2">
        <v>290</v>
      </c>
      <c r="FV292" s="2" t="str">
        <f t="shared" si="817"/>
        <v xml:space="preserve"> AD SOYAD 290</v>
      </c>
      <c r="FW292" s="7">
        <f t="shared" si="878"/>
        <v>20002.5</v>
      </c>
      <c r="FX292" s="11">
        <f>PARAMETRELER!$D$4</f>
        <v>150018.75</v>
      </c>
      <c r="FY292" s="7">
        <f t="shared" si="879"/>
        <v>2800.3500000000004</v>
      </c>
      <c r="FZ292" s="7">
        <f t="shared" si="880"/>
        <v>200.02500000000001</v>
      </c>
      <c r="GA292" s="7">
        <f t="shared" si="881"/>
        <v>17002.125</v>
      </c>
      <c r="GB292" s="7" cm="1">
        <f t="array" ref="GB292">SUMPRODUCT(--(SUM(G292,AC292,AY292,BU292,CQ292,DM292,EI292,FE292,GA292)&gt;PARAMETRELER!$D$21:$D$24), (SUM(G292,AC292,AY292,BU292,CQ292,DM292,EI292,FE292,GA292)-PARAMETRELER!$D$21:$D$24), {0.15;0.05;0.07;0.08})-SUM($H$2,H292,AD292,AZ292,BV292,CR292,DN292,EJ292,FF292)</f>
        <v>3400.4249999999993</v>
      </c>
      <c r="GC292" s="7">
        <f>PARAMETRELER!$D$16</f>
        <v>3400.4249999999993</v>
      </c>
      <c r="GD292" s="7">
        <f t="shared" si="882"/>
        <v>153019.125</v>
      </c>
      <c r="GE292" s="7">
        <f t="shared" si="883"/>
        <v>136017</v>
      </c>
      <c r="GF292" s="7">
        <f t="shared" si="884"/>
        <v>20002.5</v>
      </c>
      <c r="GG292" s="5">
        <f>PARAMETRELER!$D$6</f>
        <v>20002.5</v>
      </c>
      <c r="GH292" s="7">
        <f t="shared" si="885"/>
        <v>0</v>
      </c>
      <c r="GI292" s="7">
        <f>IF(FW292&lt;=PARAMETRELER!$D$6,0,GH292*0.00759)</f>
        <v>0</v>
      </c>
      <c r="GJ292" s="20">
        <f t="shared" si="818"/>
        <v>17002.125</v>
      </c>
      <c r="GK292" s="21">
        <f t="shared" si="819"/>
        <v>4100.5124999999998</v>
      </c>
      <c r="GL292" s="21">
        <f t="shared" si="820"/>
        <v>400.05</v>
      </c>
      <c r="GM292" s="20">
        <f t="shared" si="821"/>
        <v>24503.0625</v>
      </c>
      <c r="GN292" s="44">
        <f t="shared" si="822"/>
        <v>1000.125</v>
      </c>
      <c r="GO292" s="45">
        <f t="shared" si="823"/>
        <v>23502.9375</v>
      </c>
      <c r="GQ292" s="2">
        <v>290</v>
      </c>
      <c r="GR292" s="2" t="str">
        <f t="shared" si="824"/>
        <v xml:space="preserve"> AD SOYAD 290</v>
      </c>
      <c r="GS292" s="7">
        <f t="shared" si="886"/>
        <v>20002.5</v>
      </c>
      <c r="GT292" s="11">
        <f>PARAMETRELER!$D$4</f>
        <v>150018.75</v>
      </c>
      <c r="GU292" s="7">
        <f t="shared" si="887"/>
        <v>2800.3500000000004</v>
      </c>
      <c r="GV292" s="7">
        <f t="shared" si="888"/>
        <v>200.02500000000001</v>
      </c>
      <c r="GW292" s="7">
        <f t="shared" si="889"/>
        <v>17002.125</v>
      </c>
      <c r="GX292" s="7" cm="1">
        <f t="array" ref="GX292">SUMPRODUCT(--(SUM(G292,AC292,AY292,BU292,CQ292,DM292,EI292,FE292,GA292,GW292)&gt;PARAMETRELER!$D$21:$D$24), (SUM(G292,AC292,AY292,BU292,CQ292,DM292,EI292,FE292,GA292,GW292)-PARAMETRELER!$D$21:$D$24), {0.15;0.05;0.07;0.08})-SUM($H$2,H292,AD292,AZ292,BV292,CR292,DN292,EJ292,FF292,GB292)</f>
        <v>3400.4250000000029</v>
      </c>
      <c r="GY292" s="7">
        <f>PARAMETRELER!$D$17</f>
        <v>3400.4250000000029</v>
      </c>
      <c r="GZ292" s="7">
        <f t="shared" si="890"/>
        <v>170021.25</v>
      </c>
      <c r="HA292" s="7">
        <f t="shared" si="891"/>
        <v>153019.125</v>
      </c>
      <c r="HB292" s="7">
        <f t="shared" si="892"/>
        <v>20002.5</v>
      </c>
      <c r="HC292" s="5">
        <f>PARAMETRELER!$D$6</f>
        <v>20002.5</v>
      </c>
      <c r="HD292" s="7">
        <f t="shared" si="893"/>
        <v>0</v>
      </c>
      <c r="HE292" s="7">
        <f>IF(GS292&lt;=PARAMETRELER!$D$6,0,HD292*0.00759)</f>
        <v>0</v>
      </c>
      <c r="HF292" s="20">
        <f t="shared" si="825"/>
        <v>17002.125</v>
      </c>
      <c r="HG292" s="21">
        <f t="shared" si="826"/>
        <v>4100.5124999999998</v>
      </c>
      <c r="HH292" s="21">
        <f t="shared" si="827"/>
        <v>400.05</v>
      </c>
      <c r="HI292" s="20">
        <f t="shared" si="828"/>
        <v>24503.0625</v>
      </c>
      <c r="HJ292" s="44">
        <f t="shared" si="829"/>
        <v>1000.125</v>
      </c>
      <c r="HK292" s="45">
        <f t="shared" si="830"/>
        <v>23502.9375</v>
      </c>
      <c r="HM292" s="2">
        <v>290</v>
      </c>
      <c r="HN292" s="2" t="str">
        <f t="shared" si="831"/>
        <v xml:space="preserve"> AD SOYAD 290</v>
      </c>
      <c r="HO292" s="7">
        <f t="shared" si="894"/>
        <v>20002.5</v>
      </c>
      <c r="HP292" s="11">
        <f>PARAMETRELER!$D$4</f>
        <v>150018.75</v>
      </c>
      <c r="HQ292" s="7">
        <f t="shared" si="895"/>
        <v>2800.3500000000004</v>
      </c>
      <c r="HR292" s="7">
        <f t="shared" si="896"/>
        <v>200.02500000000001</v>
      </c>
      <c r="HS292" s="7">
        <f t="shared" si="897"/>
        <v>17002.125</v>
      </c>
      <c r="HT292" s="7" cm="1">
        <f t="array" ref="HT292">SUMPRODUCT(--(SUM(G292,AC292,AY292,BU292,CQ292,DM292,EI292,FE292,GA292,GW292,HS292)&gt;PARAMETRELER!$D$21:$D$24), (SUM(G292,AC292,AY292,BU292,CQ292,DM292,EI292,FE292,GA292,GW292,HS292)-PARAMETRELER!$D$21:$D$24), {0.15;0.05;0.07;0.08})-SUM($H$2,H292,AD292,AZ292,BV292,CR292,DN292,EJ292,FF292,GB292,GX292)</f>
        <v>3400.4249999999993</v>
      </c>
      <c r="HU292" s="7">
        <f>PARAMETRELER!$D$18</f>
        <v>3400.4249999999993</v>
      </c>
      <c r="HV292" s="7">
        <f t="shared" si="898"/>
        <v>187023.375</v>
      </c>
      <c r="HW292" s="7">
        <f t="shared" si="899"/>
        <v>170021.25</v>
      </c>
      <c r="HX292" s="7">
        <f t="shared" si="900"/>
        <v>20002.5</v>
      </c>
      <c r="HY292" s="5">
        <f>PARAMETRELER!$D$6</f>
        <v>20002.5</v>
      </c>
      <c r="HZ292" s="7">
        <f t="shared" si="901"/>
        <v>0</v>
      </c>
      <c r="IA292" s="7">
        <f>IF(HO292&lt;=PARAMETRELER!$D$6,0,HZ292*0.00759)</f>
        <v>0</v>
      </c>
      <c r="IB292" s="20">
        <f t="shared" si="832"/>
        <v>17002.125</v>
      </c>
      <c r="IC292" s="21">
        <f t="shared" si="833"/>
        <v>4100.5124999999998</v>
      </c>
      <c r="ID292" s="21">
        <f t="shared" si="834"/>
        <v>400.05</v>
      </c>
      <c r="IE292" s="20">
        <f t="shared" si="835"/>
        <v>24503.0625</v>
      </c>
      <c r="IF292" s="44">
        <f t="shared" si="836"/>
        <v>1000.125</v>
      </c>
      <c r="IG292" s="45">
        <f t="shared" si="837"/>
        <v>23502.9375</v>
      </c>
      <c r="II292" s="2">
        <v>290</v>
      </c>
      <c r="IJ292" s="2" t="str">
        <f t="shared" si="838"/>
        <v xml:space="preserve"> AD SOYAD 290</v>
      </c>
      <c r="IK292" s="7">
        <f t="shared" si="902"/>
        <v>20002.5</v>
      </c>
      <c r="IL292" s="11">
        <f>PARAMETRELER!$D$4</f>
        <v>150018.75</v>
      </c>
      <c r="IM292" s="7">
        <f t="shared" si="903"/>
        <v>2800.3500000000004</v>
      </c>
      <c r="IN292" s="7">
        <f t="shared" si="904"/>
        <v>200.02500000000001</v>
      </c>
      <c r="IO292" s="7">
        <f t="shared" si="905"/>
        <v>17002.125</v>
      </c>
      <c r="IP292" s="7" cm="1">
        <f t="array" ref="IP292">SUMPRODUCT(--(SUM(G292,AC292,AY292,BU292,CQ292,DM292,EI292,FE292,GA292,GW292,HS292,IO292)&gt;PARAMETRELER!$D$21:$D$24), (SUM(G292,AC292,AY292,BU292,CQ292,DM292,EI292,FE292,GA292,GW292,HS292,IO292)-PARAMETRELER!$D$21:$D$24), {0.15;0.05;0.07;0.08})-SUM($H$2,H292,AD292,AZ292,BV292,CR292,DN292,EJ292,FF292,GB292,GX292,HT292)</f>
        <v>3400.4249999999993</v>
      </c>
      <c r="IQ292" s="7">
        <f>PARAMETRELER!$D$19</f>
        <v>3400.4249999999993</v>
      </c>
      <c r="IR292" s="7">
        <f t="shared" si="906"/>
        <v>204025.5</v>
      </c>
      <c r="IS292" s="7">
        <f t="shared" si="907"/>
        <v>187023.375</v>
      </c>
      <c r="IT292" s="7">
        <f t="shared" si="908"/>
        <v>20002.5</v>
      </c>
      <c r="IU292" s="5">
        <f>PARAMETRELER!$D$6</f>
        <v>20002.5</v>
      </c>
      <c r="IV292" s="7">
        <f t="shared" si="909"/>
        <v>0</v>
      </c>
      <c r="IW292" s="7">
        <f>IF(IK292&lt;=PARAMETRELER!$D$6,0,IV292*0.00759)</f>
        <v>0</v>
      </c>
      <c r="IX292" s="20">
        <f t="shared" si="839"/>
        <v>17002.125</v>
      </c>
      <c r="IY292" s="21">
        <f t="shared" si="840"/>
        <v>4100.5124999999998</v>
      </c>
      <c r="IZ292" s="21">
        <f t="shared" si="841"/>
        <v>400.05</v>
      </c>
      <c r="JA292" s="20">
        <f t="shared" si="842"/>
        <v>24503.0625</v>
      </c>
      <c r="JB292" s="44">
        <f t="shared" si="843"/>
        <v>1000.125</v>
      </c>
      <c r="JC292" s="45">
        <f t="shared" si="844"/>
        <v>23502.9375</v>
      </c>
    </row>
    <row r="293" spans="1:263" ht="15.6" x14ac:dyDescent="0.3">
      <c r="A293" s="3">
        <v>291</v>
      </c>
      <c r="B293" s="3" t="str">
        <f>'YILLIK MALİYET RAPORU'!B293</f>
        <v xml:space="preserve"> AD SOYAD 291</v>
      </c>
      <c r="C293" s="4">
        <f>'YILLIK MALİYET RAPORU'!C293</f>
        <v>20002.5</v>
      </c>
      <c r="D293" s="4">
        <f>PARAMETRELER!$D$4</f>
        <v>150018.75</v>
      </c>
      <c r="E293" s="4">
        <f t="shared" si="845"/>
        <v>2800.3500000000004</v>
      </c>
      <c r="F293" s="4">
        <f t="shared" si="846"/>
        <v>200.02500000000001</v>
      </c>
      <c r="G293" s="4">
        <f t="shared" si="847"/>
        <v>17002.125</v>
      </c>
      <c r="H293" s="4" cm="1">
        <f t="array" ref="H293">SUMPRODUCT(--(SUM(G293:G293)&gt;PARAMETRELER!$D$21:$D$24), (SUM(G293:G293)-PARAMETRELER!$D$21:$D$24), {0.15;0.05;0.07;0.08})-SUM($H$2:$H$2)</f>
        <v>2550.3187499999999</v>
      </c>
      <c r="I293" s="4">
        <f>PARAMETRELER!$D$8</f>
        <v>2550.3187499999999</v>
      </c>
      <c r="J293" s="4">
        <f t="shared" si="733"/>
        <v>17002.125</v>
      </c>
      <c r="K293" s="4">
        <v>0</v>
      </c>
      <c r="L293" s="4">
        <f t="shared" si="848"/>
        <v>20002.5</v>
      </c>
      <c r="M293" s="4">
        <f>PARAMETRELER!$D$6</f>
        <v>20002.5</v>
      </c>
      <c r="N293" s="4">
        <f t="shared" si="856"/>
        <v>0</v>
      </c>
      <c r="O293" s="4">
        <f>IF(C293&lt;=PARAMETRELER!$D$6,0,N293*0.00759)</f>
        <v>0</v>
      </c>
      <c r="P293" s="20">
        <f t="shared" si="849"/>
        <v>17002.125</v>
      </c>
      <c r="Q293" s="21">
        <f t="shared" si="850"/>
        <v>4100.5124999999998</v>
      </c>
      <c r="R293" s="21">
        <f t="shared" si="851"/>
        <v>400.05</v>
      </c>
      <c r="S293" s="22">
        <f t="shared" si="852"/>
        <v>24503.0625</v>
      </c>
      <c r="T293" s="44">
        <f t="shared" si="853"/>
        <v>1000.125</v>
      </c>
      <c r="U293" s="45">
        <f t="shared" si="734"/>
        <v>23502.9375</v>
      </c>
      <c r="W293" s="3">
        <v>291</v>
      </c>
      <c r="X293" s="3" t="str">
        <f t="shared" si="854"/>
        <v xml:space="preserve"> AD SOYAD 291</v>
      </c>
      <c r="Y293" s="4">
        <f t="shared" si="855"/>
        <v>20002.5</v>
      </c>
      <c r="Z293" s="4">
        <f>PARAMETRELER!$D$4</f>
        <v>150018.75</v>
      </c>
      <c r="AA293" s="4">
        <f t="shared" si="735"/>
        <v>2800.3500000000004</v>
      </c>
      <c r="AB293" s="4">
        <f t="shared" si="736"/>
        <v>200.02500000000001</v>
      </c>
      <c r="AC293" s="4">
        <f t="shared" si="737"/>
        <v>17002.125</v>
      </c>
      <c r="AD293" s="4" cm="1">
        <f t="array" ref="AD293">SUMPRODUCT(--(SUM(G293,AC293)&gt;PARAMETRELER!$D$21:$D$24), (SUM(G293,AC293)-PARAMETRELER!$D$21:$D$24), {0.15;0.05;0.07;0.08})-SUM($H$2,H293)</f>
        <v>2550.3187499999999</v>
      </c>
      <c r="AE293" s="4">
        <f>PARAMETRELER!$D$9</f>
        <v>2550.3187499999999</v>
      </c>
      <c r="AF293" s="4">
        <f t="shared" si="738"/>
        <v>34004.25</v>
      </c>
      <c r="AG293" s="4">
        <f t="shared" si="739"/>
        <v>17002.125</v>
      </c>
      <c r="AH293" s="4">
        <f t="shared" si="740"/>
        <v>20002.5</v>
      </c>
      <c r="AI293" s="4">
        <f>PARAMETRELER!$D$6</f>
        <v>20002.5</v>
      </c>
      <c r="AJ293" s="4">
        <f t="shared" si="857"/>
        <v>0</v>
      </c>
      <c r="AK293" s="4">
        <f>IF(Y293&lt;=PARAMETRELER!$D$6,0,AJ293*0.00759)</f>
        <v>0</v>
      </c>
      <c r="AL293" s="20">
        <f t="shared" si="741"/>
        <v>17002.125</v>
      </c>
      <c r="AM293" s="21">
        <f t="shared" si="742"/>
        <v>4100.5124999999998</v>
      </c>
      <c r="AN293" s="21">
        <f t="shared" si="743"/>
        <v>400.05</v>
      </c>
      <c r="AO293" s="22">
        <f t="shared" si="744"/>
        <v>24503.0625</v>
      </c>
      <c r="AP293" s="44">
        <f t="shared" si="745"/>
        <v>1000.125</v>
      </c>
      <c r="AQ293" s="45">
        <f t="shared" si="746"/>
        <v>23502.9375</v>
      </c>
      <c r="AS293" s="3">
        <v>291</v>
      </c>
      <c r="AT293" s="3" t="str">
        <f t="shared" si="747"/>
        <v xml:space="preserve"> AD SOYAD 291</v>
      </c>
      <c r="AU293" s="4">
        <f t="shared" si="748"/>
        <v>20002.5</v>
      </c>
      <c r="AV293" s="4">
        <f>PARAMETRELER!$D$4</f>
        <v>150018.75</v>
      </c>
      <c r="AW293" s="4">
        <f t="shared" si="749"/>
        <v>2800.3500000000004</v>
      </c>
      <c r="AX293" s="4">
        <f t="shared" si="750"/>
        <v>200.02500000000001</v>
      </c>
      <c r="AY293" s="4">
        <f t="shared" si="751"/>
        <v>17002.125</v>
      </c>
      <c r="AZ293" s="4" cm="1">
        <f t="array" ref="AZ293">SUMPRODUCT(--(SUM(G293,AC293,AY293)&gt;PARAMETRELER!$D$21:$D$24), (SUM(G293,AC293,AY293)-PARAMETRELER!$D$21:$D$24), {0.15;0.05;0.07;0.08})-SUM($H$2,H293,AD293)</f>
        <v>2550.3187499999995</v>
      </c>
      <c r="BA293" s="4">
        <f>PARAMETRELER!$D$10</f>
        <v>2550.3187499999995</v>
      </c>
      <c r="BB293" s="4">
        <f t="shared" si="752"/>
        <v>51006.375</v>
      </c>
      <c r="BC293" s="4">
        <f t="shared" si="753"/>
        <v>34004.25</v>
      </c>
      <c r="BD293" s="4">
        <f t="shared" si="754"/>
        <v>20002.5</v>
      </c>
      <c r="BE293" s="4">
        <f>PARAMETRELER!$D$6</f>
        <v>20002.5</v>
      </c>
      <c r="BF293" s="4">
        <f t="shared" si="858"/>
        <v>0</v>
      </c>
      <c r="BG293" s="4">
        <f>IF(AU293&lt;=PARAMETRELER!$D$6,0,BF293*0.00759)</f>
        <v>0</v>
      </c>
      <c r="BH293" s="20">
        <f t="shared" si="755"/>
        <v>17002.125</v>
      </c>
      <c r="BI293" s="21">
        <f t="shared" si="756"/>
        <v>4100.5124999999998</v>
      </c>
      <c r="BJ293" s="21">
        <f t="shared" si="757"/>
        <v>400.05</v>
      </c>
      <c r="BK293" s="22">
        <f t="shared" si="758"/>
        <v>24503.0625</v>
      </c>
      <c r="BL293" s="44">
        <f t="shared" si="759"/>
        <v>1000.125</v>
      </c>
      <c r="BM293" s="45">
        <f t="shared" si="760"/>
        <v>23502.9375</v>
      </c>
      <c r="BO293" s="3">
        <v>291</v>
      </c>
      <c r="BP293" s="3" t="str">
        <f t="shared" si="761"/>
        <v xml:space="preserve"> AD SOYAD 291</v>
      </c>
      <c r="BQ293" s="4">
        <f t="shared" si="762"/>
        <v>20002.5</v>
      </c>
      <c r="BR293" s="4">
        <f>PARAMETRELER!$D$4</f>
        <v>150018.75</v>
      </c>
      <c r="BS293" s="4">
        <f t="shared" si="763"/>
        <v>2800.3500000000004</v>
      </c>
      <c r="BT293" s="4">
        <f t="shared" si="764"/>
        <v>200.02500000000001</v>
      </c>
      <c r="BU293" s="4">
        <f t="shared" si="765"/>
        <v>17002.125</v>
      </c>
      <c r="BV293" s="4" cm="1">
        <f t="array" ref="BV293">SUMPRODUCT(--(SUM(G293,AC293,AY293,BU293)&gt;PARAMETRELER!$D$21:$D$24), (SUM(G293,AC293,AY293,BU293)-PARAMETRELER!$D$21:$D$24), {0.15;0.05;0.07;0.08})-SUM($H$2,H293,AD293,AZ293)</f>
        <v>2550.3187500000004</v>
      </c>
      <c r="BW293" s="4">
        <f>PARAMETRELER!$D$11</f>
        <v>2550.3187500000004</v>
      </c>
      <c r="BX293" s="4">
        <f t="shared" si="766"/>
        <v>68008.5</v>
      </c>
      <c r="BY293" s="4">
        <f t="shared" si="767"/>
        <v>51006.375</v>
      </c>
      <c r="BZ293" s="4">
        <f t="shared" si="768"/>
        <v>20002.5</v>
      </c>
      <c r="CA293" s="4">
        <f>PARAMETRELER!$D$6</f>
        <v>20002.5</v>
      </c>
      <c r="CB293" s="4">
        <f t="shared" si="859"/>
        <v>0</v>
      </c>
      <c r="CC293" s="4">
        <f>IF(BQ293&lt;=PARAMETRELER!$D$6,0,CB293*0.00759)</f>
        <v>0</v>
      </c>
      <c r="CD293" s="20">
        <f t="shared" si="769"/>
        <v>17002.125</v>
      </c>
      <c r="CE293" s="21">
        <f t="shared" si="770"/>
        <v>4100.5124999999998</v>
      </c>
      <c r="CF293" s="21">
        <f t="shared" si="771"/>
        <v>400.05</v>
      </c>
      <c r="CG293" s="22">
        <f t="shared" si="772"/>
        <v>24503.0625</v>
      </c>
      <c r="CH293" s="44">
        <f t="shared" si="773"/>
        <v>1000.125</v>
      </c>
      <c r="CI293" s="45">
        <f t="shared" si="774"/>
        <v>23502.9375</v>
      </c>
      <c r="CK293" s="3">
        <v>291</v>
      </c>
      <c r="CL293" s="3" t="str">
        <f t="shared" si="775"/>
        <v xml:space="preserve"> AD SOYAD 291</v>
      </c>
      <c r="CM293" s="4">
        <f t="shared" si="776"/>
        <v>20002.5</v>
      </c>
      <c r="CN293" s="4">
        <f>PARAMETRELER!$D$4</f>
        <v>150018.75</v>
      </c>
      <c r="CO293" s="4">
        <f t="shared" si="777"/>
        <v>2800.3500000000004</v>
      </c>
      <c r="CP293" s="4">
        <f t="shared" si="778"/>
        <v>200.02500000000001</v>
      </c>
      <c r="CQ293" s="4">
        <f t="shared" si="779"/>
        <v>17002.125</v>
      </c>
      <c r="CR293" s="4" cm="1">
        <f t="array" ref="CR293">SUMPRODUCT(--(SUM(G293,AC293,AY293,BU293,CQ293)&gt;PARAMETRELER!$D$21:$D$24), (SUM(G293,AC293,AY293,BU293,CQ293)-PARAMETRELER!$D$21:$D$24), {0.15;0.05;0.07;0.08})-SUM($H$2,H293,AD293,AZ293,BV293)</f>
        <v>2550.3187500000004</v>
      </c>
      <c r="CS293" s="4">
        <f>PARAMETRELER!$D$12</f>
        <v>2550.3187500000004</v>
      </c>
      <c r="CT293" s="4">
        <f t="shared" si="780"/>
        <v>85010.625</v>
      </c>
      <c r="CU293" s="4">
        <f t="shared" si="781"/>
        <v>68008.5</v>
      </c>
      <c r="CV293" s="4">
        <f t="shared" si="782"/>
        <v>20002.5</v>
      </c>
      <c r="CW293" s="4">
        <f>PARAMETRELER!$D$6</f>
        <v>20002.5</v>
      </c>
      <c r="CX293" s="4">
        <f t="shared" si="860"/>
        <v>0</v>
      </c>
      <c r="CY293" s="4">
        <f>IF(CM293&lt;=PARAMETRELER!$D$6,0,CX293*0.00759)</f>
        <v>0</v>
      </c>
      <c r="CZ293" s="20">
        <f t="shared" si="783"/>
        <v>17002.125</v>
      </c>
      <c r="DA293" s="21">
        <f t="shared" si="784"/>
        <v>4100.5124999999998</v>
      </c>
      <c r="DB293" s="21">
        <f t="shared" si="785"/>
        <v>400.05</v>
      </c>
      <c r="DC293" s="22">
        <f t="shared" si="786"/>
        <v>24503.0625</v>
      </c>
      <c r="DD293" s="44">
        <f t="shared" si="787"/>
        <v>1000.125</v>
      </c>
      <c r="DE293" s="45">
        <f t="shared" si="788"/>
        <v>23502.9375</v>
      </c>
      <c r="DG293" s="3">
        <v>291</v>
      </c>
      <c r="DH293" s="3" t="str">
        <f t="shared" si="789"/>
        <v xml:space="preserve"> AD SOYAD 291</v>
      </c>
      <c r="DI293" s="4">
        <f t="shared" si="790"/>
        <v>20002.5</v>
      </c>
      <c r="DJ293" s="4">
        <f>PARAMETRELER!$D$4</f>
        <v>150018.75</v>
      </c>
      <c r="DK293" s="4">
        <f t="shared" si="791"/>
        <v>2800.3500000000004</v>
      </c>
      <c r="DL293" s="4">
        <f t="shared" si="792"/>
        <v>200.02500000000001</v>
      </c>
      <c r="DM293" s="4">
        <f t="shared" si="793"/>
        <v>17002.125</v>
      </c>
      <c r="DN293" s="4" cm="1">
        <f t="array" ref="DN293">SUMPRODUCT(--(SUM(G293,AC293,AY293,BU293,CQ293,DM293)&gt;PARAMETRELER!$D$21:$D$24), (SUM(G293,AC293,AY293,BU293,CQ293,DM293)-PARAMETRELER!$D$21:$D$24), {0.15;0.05;0.07;0.08})-SUM($H$2,H293,AD293,AZ293,BV293,CR293)</f>
        <v>2550.3187499999985</v>
      </c>
      <c r="DO293" s="4">
        <f>PARAMETRELER!$D$13</f>
        <v>2550.3187499999985</v>
      </c>
      <c r="DP293" s="4">
        <f t="shared" si="794"/>
        <v>102012.75</v>
      </c>
      <c r="DQ293" s="4">
        <f t="shared" si="795"/>
        <v>85010.625</v>
      </c>
      <c r="DR293" s="4">
        <f t="shared" si="796"/>
        <v>20002.5</v>
      </c>
      <c r="DS293" s="4">
        <f>PARAMETRELER!$D$6</f>
        <v>20002.5</v>
      </c>
      <c r="DT293" s="4">
        <f t="shared" si="861"/>
        <v>0</v>
      </c>
      <c r="DU293" s="4">
        <f>IF(DI293&lt;=PARAMETRELER!$D$6,0,DT293*0.00759)</f>
        <v>0</v>
      </c>
      <c r="DV293" s="20">
        <f t="shared" si="797"/>
        <v>17002.125</v>
      </c>
      <c r="DW293" s="21">
        <f t="shared" si="798"/>
        <v>4100.5124999999998</v>
      </c>
      <c r="DX293" s="21">
        <f t="shared" si="799"/>
        <v>400.05</v>
      </c>
      <c r="DY293" s="22">
        <f t="shared" si="800"/>
        <v>24503.0625</v>
      </c>
      <c r="DZ293" s="44">
        <f t="shared" si="801"/>
        <v>1000.125</v>
      </c>
      <c r="EA293" s="45">
        <f t="shared" si="802"/>
        <v>23502.9375</v>
      </c>
      <c r="EC293" s="3">
        <v>291</v>
      </c>
      <c r="ED293" s="3" t="str">
        <f t="shared" si="803"/>
        <v xml:space="preserve"> AD SOYAD 291</v>
      </c>
      <c r="EE293" s="4">
        <f t="shared" si="862"/>
        <v>20002.5</v>
      </c>
      <c r="EF293" s="4">
        <f>PARAMETRELER!$D$4</f>
        <v>150018.75</v>
      </c>
      <c r="EG293" s="4">
        <f t="shared" si="863"/>
        <v>2800.3500000000004</v>
      </c>
      <c r="EH293" s="4">
        <f t="shared" si="864"/>
        <v>200.02500000000001</v>
      </c>
      <c r="EI293" s="4">
        <f t="shared" si="865"/>
        <v>17002.125</v>
      </c>
      <c r="EJ293" s="4" cm="1">
        <f t="array" ref="EJ293">SUMPRODUCT(--(SUM(G293,AC293,AY293,BU293,CQ293,DM293,EI293)&gt;PARAMETRELER!$D$21:$D$24), (SUM(G293,AC293,AY293,BU293,CQ293,DM293,EI293)-PARAMETRELER!$D$21:$D$24), {0.15;0.05;0.07;0.08})-SUM($H$2,H293,AD293,AZ293,BV293,CR293,DN293)</f>
        <v>3001.0625000000036</v>
      </c>
      <c r="EK293" s="4">
        <f>PARAMETRELER!$D$14</f>
        <v>3001.0625000000036</v>
      </c>
      <c r="EL293" s="4">
        <f t="shared" si="866"/>
        <v>119014.875</v>
      </c>
      <c r="EM293" s="4">
        <f t="shared" si="867"/>
        <v>102012.75</v>
      </c>
      <c r="EN293" s="4">
        <f t="shared" si="868"/>
        <v>20002.5</v>
      </c>
      <c r="EO293" s="4">
        <f>PARAMETRELER!$D$6</f>
        <v>20002.5</v>
      </c>
      <c r="EP293" s="4">
        <f t="shared" si="869"/>
        <v>0</v>
      </c>
      <c r="EQ293" s="4">
        <f>IF(EE293&lt;=PARAMETRELER!$D$6,0,EP293*0.00759)</f>
        <v>0</v>
      </c>
      <c r="ER293" s="20">
        <f t="shared" si="804"/>
        <v>17002.125</v>
      </c>
      <c r="ES293" s="21">
        <f t="shared" si="805"/>
        <v>4100.5124999999998</v>
      </c>
      <c r="ET293" s="21">
        <f t="shared" si="806"/>
        <v>400.05</v>
      </c>
      <c r="EU293" s="22">
        <f t="shared" si="807"/>
        <v>24503.0625</v>
      </c>
      <c r="EV293" s="44">
        <f t="shared" si="808"/>
        <v>1000.125</v>
      </c>
      <c r="EW293" s="45">
        <f t="shared" si="809"/>
        <v>23502.9375</v>
      </c>
      <c r="EY293" s="3">
        <v>291</v>
      </c>
      <c r="EZ293" s="3" t="str">
        <f t="shared" si="810"/>
        <v xml:space="preserve"> AD SOYAD 291</v>
      </c>
      <c r="FA293" s="4">
        <f t="shared" si="870"/>
        <v>20002.5</v>
      </c>
      <c r="FB293" s="4">
        <f>PARAMETRELER!$D$4</f>
        <v>150018.75</v>
      </c>
      <c r="FC293" s="4">
        <f t="shared" si="871"/>
        <v>2800.3500000000004</v>
      </c>
      <c r="FD293" s="4">
        <f t="shared" si="872"/>
        <v>200.02500000000001</v>
      </c>
      <c r="FE293" s="4">
        <f t="shared" si="873"/>
        <v>17002.125</v>
      </c>
      <c r="FF293" s="4" cm="1">
        <f t="array" ref="FF293">SUMPRODUCT(--(SUM(G293,AC293,AY293,BU293,CQ293,DM293,EI293,FE293)&gt;PARAMETRELER!$D$21:$D$24), (SUM(G293,AC293,AY293,BU293,CQ293,DM293,EI293,FE293)-PARAMETRELER!$D$21:$D$24), {0.15;0.05;0.07;0.08})-SUM($H$2,H293,AD293,AZ293,BV293,CR293,DN293,EJ293)</f>
        <v>3400.4249999999956</v>
      </c>
      <c r="FG293" s="4">
        <f>PARAMETRELER!$D$15</f>
        <v>3400.4249999999956</v>
      </c>
      <c r="FH293" s="4">
        <f t="shared" si="874"/>
        <v>136017</v>
      </c>
      <c r="FI293" s="4">
        <f t="shared" si="875"/>
        <v>119014.875</v>
      </c>
      <c r="FJ293" s="4">
        <f t="shared" si="876"/>
        <v>20002.5</v>
      </c>
      <c r="FK293" s="4">
        <f>PARAMETRELER!$D$6</f>
        <v>20002.5</v>
      </c>
      <c r="FL293" s="4">
        <f t="shared" si="877"/>
        <v>0</v>
      </c>
      <c r="FM293" s="4">
        <f>IF(FA293&lt;=PARAMETRELER!$D$6,0,FL293*0.00759)</f>
        <v>0</v>
      </c>
      <c r="FN293" s="20">
        <f t="shared" si="811"/>
        <v>17002.125</v>
      </c>
      <c r="FO293" s="21">
        <f t="shared" si="812"/>
        <v>4100.5124999999998</v>
      </c>
      <c r="FP293" s="21">
        <f t="shared" si="813"/>
        <v>400.05</v>
      </c>
      <c r="FQ293" s="22">
        <f t="shared" si="814"/>
        <v>24503.0625</v>
      </c>
      <c r="FR293" s="44">
        <f t="shared" si="815"/>
        <v>1000.125</v>
      </c>
      <c r="FS293" s="45">
        <f t="shared" si="816"/>
        <v>23502.9375</v>
      </c>
      <c r="FU293" s="3">
        <v>291</v>
      </c>
      <c r="FV293" s="3" t="str">
        <f t="shared" si="817"/>
        <v xml:space="preserve"> AD SOYAD 291</v>
      </c>
      <c r="FW293" s="4">
        <f t="shared" si="878"/>
        <v>20002.5</v>
      </c>
      <c r="FX293" s="4">
        <f>PARAMETRELER!$D$4</f>
        <v>150018.75</v>
      </c>
      <c r="FY293" s="4">
        <f t="shared" si="879"/>
        <v>2800.3500000000004</v>
      </c>
      <c r="FZ293" s="4">
        <f t="shared" si="880"/>
        <v>200.02500000000001</v>
      </c>
      <c r="GA293" s="4">
        <f t="shared" si="881"/>
        <v>17002.125</v>
      </c>
      <c r="GB293" s="4" cm="1">
        <f t="array" ref="GB293">SUMPRODUCT(--(SUM(G293,AC293,AY293,BU293,CQ293,DM293,EI293,FE293,GA293)&gt;PARAMETRELER!$D$21:$D$24), (SUM(G293,AC293,AY293,BU293,CQ293,DM293,EI293,FE293,GA293)-PARAMETRELER!$D$21:$D$24), {0.15;0.05;0.07;0.08})-SUM($H$2,H293,AD293,AZ293,BV293,CR293,DN293,EJ293,FF293)</f>
        <v>3400.4249999999993</v>
      </c>
      <c r="GC293" s="4">
        <f>PARAMETRELER!$D$16</f>
        <v>3400.4249999999993</v>
      </c>
      <c r="GD293" s="4">
        <f t="shared" si="882"/>
        <v>153019.125</v>
      </c>
      <c r="GE293" s="4">
        <f t="shared" si="883"/>
        <v>136017</v>
      </c>
      <c r="GF293" s="4">
        <f t="shared" si="884"/>
        <v>20002.5</v>
      </c>
      <c r="GG293" s="4">
        <f>PARAMETRELER!$D$6</f>
        <v>20002.5</v>
      </c>
      <c r="GH293" s="4">
        <f t="shared" si="885"/>
        <v>0</v>
      </c>
      <c r="GI293" s="4">
        <f>IF(FW293&lt;=PARAMETRELER!$D$6,0,GH293*0.00759)</f>
        <v>0</v>
      </c>
      <c r="GJ293" s="20">
        <f t="shared" si="818"/>
        <v>17002.125</v>
      </c>
      <c r="GK293" s="21">
        <f t="shared" si="819"/>
        <v>4100.5124999999998</v>
      </c>
      <c r="GL293" s="21">
        <f t="shared" si="820"/>
        <v>400.05</v>
      </c>
      <c r="GM293" s="22">
        <f t="shared" si="821"/>
        <v>24503.0625</v>
      </c>
      <c r="GN293" s="44">
        <f t="shared" si="822"/>
        <v>1000.125</v>
      </c>
      <c r="GO293" s="45">
        <f t="shared" si="823"/>
        <v>23502.9375</v>
      </c>
      <c r="GQ293" s="3">
        <v>291</v>
      </c>
      <c r="GR293" s="3" t="str">
        <f t="shared" si="824"/>
        <v xml:space="preserve"> AD SOYAD 291</v>
      </c>
      <c r="GS293" s="4">
        <f t="shared" si="886"/>
        <v>20002.5</v>
      </c>
      <c r="GT293" s="4">
        <f>PARAMETRELER!$D$4</f>
        <v>150018.75</v>
      </c>
      <c r="GU293" s="4">
        <f t="shared" si="887"/>
        <v>2800.3500000000004</v>
      </c>
      <c r="GV293" s="4">
        <f t="shared" si="888"/>
        <v>200.02500000000001</v>
      </c>
      <c r="GW293" s="4">
        <f t="shared" si="889"/>
        <v>17002.125</v>
      </c>
      <c r="GX293" s="4" cm="1">
        <f t="array" ref="GX293">SUMPRODUCT(--(SUM(G293,AC293,AY293,BU293,CQ293,DM293,EI293,FE293,GA293,GW293)&gt;PARAMETRELER!$D$21:$D$24), (SUM(G293,AC293,AY293,BU293,CQ293,DM293,EI293,FE293,GA293,GW293)-PARAMETRELER!$D$21:$D$24), {0.15;0.05;0.07;0.08})-SUM($H$2,H293,AD293,AZ293,BV293,CR293,DN293,EJ293,FF293,GB293)</f>
        <v>3400.4250000000029</v>
      </c>
      <c r="GY293" s="4">
        <f>PARAMETRELER!$D$17</f>
        <v>3400.4250000000029</v>
      </c>
      <c r="GZ293" s="4">
        <f t="shared" si="890"/>
        <v>170021.25</v>
      </c>
      <c r="HA293" s="4">
        <f t="shared" si="891"/>
        <v>153019.125</v>
      </c>
      <c r="HB293" s="4">
        <f t="shared" si="892"/>
        <v>20002.5</v>
      </c>
      <c r="HC293" s="4">
        <f>PARAMETRELER!$D$6</f>
        <v>20002.5</v>
      </c>
      <c r="HD293" s="4">
        <f t="shared" si="893"/>
        <v>0</v>
      </c>
      <c r="HE293" s="4">
        <f>IF(GS293&lt;=PARAMETRELER!$D$6,0,HD293*0.00759)</f>
        <v>0</v>
      </c>
      <c r="HF293" s="20">
        <f t="shared" si="825"/>
        <v>17002.125</v>
      </c>
      <c r="HG293" s="21">
        <f t="shared" si="826"/>
        <v>4100.5124999999998</v>
      </c>
      <c r="HH293" s="21">
        <f t="shared" si="827"/>
        <v>400.05</v>
      </c>
      <c r="HI293" s="22">
        <f t="shared" si="828"/>
        <v>24503.0625</v>
      </c>
      <c r="HJ293" s="44">
        <f t="shared" si="829"/>
        <v>1000.125</v>
      </c>
      <c r="HK293" s="45">
        <f t="shared" si="830"/>
        <v>23502.9375</v>
      </c>
      <c r="HM293" s="3">
        <v>291</v>
      </c>
      <c r="HN293" s="3" t="str">
        <f t="shared" si="831"/>
        <v xml:space="preserve"> AD SOYAD 291</v>
      </c>
      <c r="HO293" s="4">
        <f t="shared" si="894"/>
        <v>20002.5</v>
      </c>
      <c r="HP293" s="4">
        <f>PARAMETRELER!$D$4</f>
        <v>150018.75</v>
      </c>
      <c r="HQ293" s="4">
        <f t="shared" si="895"/>
        <v>2800.3500000000004</v>
      </c>
      <c r="HR293" s="4">
        <f t="shared" si="896"/>
        <v>200.02500000000001</v>
      </c>
      <c r="HS293" s="4">
        <f t="shared" si="897"/>
        <v>17002.125</v>
      </c>
      <c r="HT293" s="4" cm="1">
        <f t="array" ref="HT293">SUMPRODUCT(--(SUM(G293,AC293,AY293,BU293,CQ293,DM293,EI293,FE293,GA293,GW293,HS293)&gt;PARAMETRELER!$D$21:$D$24), (SUM(G293,AC293,AY293,BU293,CQ293,DM293,EI293,FE293,GA293,GW293,HS293)-PARAMETRELER!$D$21:$D$24), {0.15;0.05;0.07;0.08})-SUM($H$2,H293,AD293,AZ293,BV293,CR293,DN293,EJ293,FF293,GB293,GX293)</f>
        <v>3400.4249999999993</v>
      </c>
      <c r="HU293" s="4">
        <f>PARAMETRELER!$D$18</f>
        <v>3400.4249999999993</v>
      </c>
      <c r="HV293" s="4">
        <f t="shared" si="898"/>
        <v>187023.375</v>
      </c>
      <c r="HW293" s="4">
        <f t="shared" si="899"/>
        <v>170021.25</v>
      </c>
      <c r="HX293" s="4">
        <f t="shared" si="900"/>
        <v>20002.5</v>
      </c>
      <c r="HY293" s="4">
        <f>PARAMETRELER!$D$6</f>
        <v>20002.5</v>
      </c>
      <c r="HZ293" s="4">
        <f t="shared" si="901"/>
        <v>0</v>
      </c>
      <c r="IA293" s="4">
        <f>IF(HO293&lt;=PARAMETRELER!$D$6,0,HZ293*0.00759)</f>
        <v>0</v>
      </c>
      <c r="IB293" s="20">
        <f t="shared" si="832"/>
        <v>17002.125</v>
      </c>
      <c r="IC293" s="21">
        <f t="shared" si="833"/>
        <v>4100.5124999999998</v>
      </c>
      <c r="ID293" s="21">
        <f t="shared" si="834"/>
        <v>400.05</v>
      </c>
      <c r="IE293" s="22">
        <f t="shared" si="835"/>
        <v>24503.0625</v>
      </c>
      <c r="IF293" s="44">
        <f t="shared" si="836"/>
        <v>1000.125</v>
      </c>
      <c r="IG293" s="45">
        <f t="shared" si="837"/>
        <v>23502.9375</v>
      </c>
      <c r="II293" s="3">
        <v>291</v>
      </c>
      <c r="IJ293" s="3" t="str">
        <f t="shared" si="838"/>
        <v xml:space="preserve"> AD SOYAD 291</v>
      </c>
      <c r="IK293" s="4">
        <f t="shared" si="902"/>
        <v>20002.5</v>
      </c>
      <c r="IL293" s="4">
        <f>PARAMETRELER!$D$4</f>
        <v>150018.75</v>
      </c>
      <c r="IM293" s="4">
        <f t="shared" si="903"/>
        <v>2800.3500000000004</v>
      </c>
      <c r="IN293" s="4">
        <f t="shared" si="904"/>
        <v>200.02500000000001</v>
      </c>
      <c r="IO293" s="4">
        <f t="shared" si="905"/>
        <v>17002.125</v>
      </c>
      <c r="IP293" s="4" cm="1">
        <f t="array" ref="IP293">SUMPRODUCT(--(SUM(G293,AC293,AY293,BU293,CQ293,DM293,EI293,FE293,GA293,GW293,HS293,IO293)&gt;PARAMETRELER!$D$21:$D$24), (SUM(G293,AC293,AY293,BU293,CQ293,DM293,EI293,FE293,GA293,GW293,HS293,IO293)-PARAMETRELER!$D$21:$D$24), {0.15;0.05;0.07;0.08})-SUM($H$2,H293,AD293,AZ293,BV293,CR293,DN293,EJ293,FF293,GB293,GX293,HT293)</f>
        <v>3400.4249999999993</v>
      </c>
      <c r="IQ293" s="4">
        <f>PARAMETRELER!$D$19</f>
        <v>3400.4249999999993</v>
      </c>
      <c r="IR293" s="4">
        <f t="shared" si="906"/>
        <v>204025.5</v>
      </c>
      <c r="IS293" s="4">
        <f t="shared" si="907"/>
        <v>187023.375</v>
      </c>
      <c r="IT293" s="4">
        <f t="shared" si="908"/>
        <v>20002.5</v>
      </c>
      <c r="IU293" s="4">
        <f>PARAMETRELER!$D$6</f>
        <v>20002.5</v>
      </c>
      <c r="IV293" s="4">
        <f t="shared" si="909"/>
        <v>0</v>
      </c>
      <c r="IW293" s="4">
        <f>IF(IK293&lt;=PARAMETRELER!$D$6,0,IV293*0.00759)</f>
        <v>0</v>
      </c>
      <c r="IX293" s="20">
        <f t="shared" si="839"/>
        <v>17002.125</v>
      </c>
      <c r="IY293" s="21">
        <f t="shared" si="840"/>
        <v>4100.5124999999998</v>
      </c>
      <c r="IZ293" s="21">
        <f t="shared" si="841"/>
        <v>400.05</v>
      </c>
      <c r="JA293" s="22">
        <f t="shared" si="842"/>
        <v>24503.0625</v>
      </c>
      <c r="JB293" s="44">
        <f t="shared" si="843"/>
        <v>1000.125</v>
      </c>
      <c r="JC293" s="45">
        <f t="shared" si="844"/>
        <v>23502.9375</v>
      </c>
    </row>
    <row r="294" spans="1:263" ht="15.6" x14ac:dyDescent="0.3">
      <c r="A294" s="2">
        <v>292</v>
      </c>
      <c r="B294" s="2" t="str">
        <f>'YILLIK MALİYET RAPORU'!B294</f>
        <v xml:space="preserve"> AD SOYAD 292</v>
      </c>
      <c r="C294" s="7">
        <f>'YILLIK MALİYET RAPORU'!C294</f>
        <v>20002.5</v>
      </c>
      <c r="D294" s="11">
        <f>PARAMETRELER!$D$4</f>
        <v>150018.75</v>
      </c>
      <c r="E294" s="7">
        <f t="shared" si="845"/>
        <v>2800.3500000000004</v>
      </c>
      <c r="F294" s="7">
        <f t="shared" si="846"/>
        <v>200.02500000000001</v>
      </c>
      <c r="G294" s="7">
        <f t="shared" si="847"/>
        <v>17002.125</v>
      </c>
      <c r="H294" s="7" cm="1">
        <f t="array" ref="H294">SUMPRODUCT(--(SUM(G294:G294)&gt;PARAMETRELER!$D$21:$D$24), (SUM(G294:G294)-PARAMETRELER!$D$21:$D$24), {0.15;0.05;0.07;0.08})-SUM($H$2:$H$2)</f>
        <v>2550.3187499999999</v>
      </c>
      <c r="I294" s="7">
        <f>PARAMETRELER!$D$8</f>
        <v>2550.3187499999999</v>
      </c>
      <c r="J294" s="7">
        <f t="shared" ref="J294:J302" si="910">K294+G294</f>
        <v>17002.125</v>
      </c>
      <c r="K294" s="7">
        <v>0</v>
      </c>
      <c r="L294" s="7">
        <f t="shared" si="848"/>
        <v>20002.5</v>
      </c>
      <c r="M294" s="5">
        <f>PARAMETRELER!$D$6</f>
        <v>20002.5</v>
      </c>
      <c r="N294" s="7">
        <f t="shared" si="856"/>
        <v>0</v>
      </c>
      <c r="O294" s="7">
        <f>IF(C294&lt;=PARAMETRELER!$D$6,0,N294*0.00759)</f>
        <v>0</v>
      </c>
      <c r="P294" s="20">
        <f t="shared" si="849"/>
        <v>17002.125</v>
      </c>
      <c r="Q294" s="21">
        <f t="shared" si="850"/>
        <v>4100.5124999999998</v>
      </c>
      <c r="R294" s="21">
        <f t="shared" si="851"/>
        <v>400.05</v>
      </c>
      <c r="S294" s="20">
        <f t="shared" si="852"/>
        <v>24503.0625</v>
      </c>
      <c r="T294" s="44">
        <f t="shared" si="853"/>
        <v>1000.125</v>
      </c>
      <c r="U294" s="45">
        <f t="shared" ref="U294:U302" si="911">S294-T294</f>
        <v>23502.9375</v>
      </c>
      <c r="W294" s="2">
        <v>292</v>
      </c>
      <c r="X294" s="2" t="str">
        <f t="shared" si="854"/>
        <v xml:space="preserve"> AD SOYAD 292</v>
      </c>
      <c r="Y294" s="7">
        <f t="shared" si="855"/>
        <v>20002.5</v>
      </c>
      <c r="Z294" s="11">
        <f>PARAMETRELER!$D$4</f>
        <v>150018.75</v>
      </c>
      <c r="AA294" s="7">
        <f t="shared" ref="AA294:AA302" si="912">IF(Y294&lt;Z294,Y294,Z294)*0.14</f>
        <v>2800.3500000000004</v>
      </c>
      <c r="AB294" s="7">
        <f t="shared" ref="AB294:AB302" si="913">IF(Y294&lt;Z294,Y294,Z294)*0.01</f>
        <v>200.02500000000001</v>
      </c>
      <c r="AC294" s="7">
        <f t="shared" ref="AC294:AC302" si="914">Y294-AA294-AB294</f>
        <v>17002.125</v>
      </c>
      <c r="AD294" s="7" cm="1">
        <f t="array" ref="AD294">SUMPRODUCT(--(SUM(G294,AC294)&gt;PARAMETRELER!$D$21:$D$24), (SUM(G294,AC294)-PARAMETRELER!$D$21:$D$24), {0.15;0.05;0.07;0.08})-SUM($H$2,H294)</f>
        <v>2550.3187499999999</v>
      </c>
      <c r="AE294" s="7">
        <f>PARAMETRELER!$D$9</f>
        <v>2550.3187499999999</v>
      </c>
      <c r="AF294" s="7">
        <f t="shared" ref="AF294:AF302" si="915">AG294+AC294</f>
        <v>34004.25</v>
      </c>
      <c r="AG294" s="7">
        <f t="shared" ref="AG294:AG302" si="916">J294</f>
        <v>17002.125</v>
      </c>
      <c r="AH294" s="7">
        <f t="shared" ref="AH294:AH302" si="917">Y294</f>
        <v>20002.5</v>
      </c>
      <c r="AI294" s="5">
        <f>PARAMETRELER!$D$6</f>
        <v>20002.5</v>
      </c>
      <c r="AJ294" s="7">
        <f t="shared" si="857"/>
        <v>0</v>
      </c>
      <c r="AK294" s="7">
        <f>IF(Y294&lt;=PARAMETRELER!$D$6,0,AJ294*0.00759)</f>
        <v>0</v>
      </c>
      <c r="AL294" s="20">
        <f t="shared" ref="AL294:AL302" si="918">Y294-AA294-AB294-AD294-AK294+AE294</f>
        <v>17002.125</v>
      </c>
      <c r="AM294" s="21">
        <f t="shared" ref="AM294:AM302" si="919">IF(Y294&lt;Z294,Y294,Z294)*0.205</f>
        <v>4100.5124999999998</v>
      </c>
      <c r="AN294" s="21">
        <f t="shared" ref="AN294:AN302" si="920">IF(Y294&lt;Z294,Y294,Z294)*0.02</f>
        <v>400.05</v>
      </c>
      <c r="AO294" s="20">
        <f t="shared" ref="AO294:AO302" si="921">Y294+AM294+AN294</f>
        <v>24503.0625</v>
      </c>
      <c r="AP294" s="44">
        <f t="shared" ref="AP294:AP302" si="922">IF(X294&lt;Y294,X294,Y294)*0.05</f>
        <v>1000.125</v>
      </c>
      <c r="AQ294" s="45">
        <f t="shared" ref="AQ294:AQ302" si="923">AO294-AP294</f>
        <v>23502.9375</v>
      </c>
      <c r="AS294" s="2">
        <v>292</v>
      </c>
      <c r="AT294" s="2" t="str">
        <f t="shared" ref="AT294:AT302" si="924">X294</f>
        <v xml:space="preserve"> AD SOYAD 292</v>
      </c>
      <c r="AU294" s="7">
        <f t="shared" ref="AU294:AU302" si="925">Y294</f>
        <v>20002.5</v>
      </c>
      <c r="AV294" s="11">
        <f>PARAMETRELER!$D$4</f>
        <v>150018.75</v>
      </c>
      <c r="AW294" s="7">
        <f t="shared" ref="AW294:AW302" si="926">IF(AU294&lt;AV294,AU294,AV294)*0.14</f>
        <v>2800.3500000000004</v>
      </c>
      <c r="AX294" s="7">
        <f t="shared" ref="AX294:AX302" si="927">IF(AU294&lt;AV294,AU294,AV294)*0.01</f>
        <v>200.02500000000001</v>
      </c>
      <c r="AY294" s="7">
        <f t="shared" ref="AY294:AY302" si="928">AU294-AW294-AX294</f>
        <v>17002.125</v>
      </c>
      <c r="AZ294" s="7" cm="1">
        <f t="array" ref="AZ294">SUMPRODUCT(--(SUM(G294,AC294,AY294)&gt;PARAMETRELER!$D$21:$D$24), (SUM(G294,AC294,AY294)-PARAMETRELER!$D$21:$D$24), {0.15;0.05;0.07;0.08})-SUM($H$2,H294,AD294)</f>
        <v>2550.3187499999995</v>
      </c>
      <c r="BA294" s="7">
        <f>PARAMETRELER!$D$10</f>
        <v>2550.3187499999995</v>
      </c>
      <c r="BB294" s="7">
        <f t="shared" ref="BB294:BB302" si="929">BC294+AY294</f>
        <v>51006.375</v>
      </c>
      <c r="BC294" s="7">
        <f t="shared" ref="BC294:BC302" si="930">AF294</f>
        <v>34004.25</v>
      </c>
      <c r="BD294" s="7">
        <f t="shared" ref="BD294:BD302" si="931">AU294</f>
        <v>20002.5</v>
      </c>
      <c r="BE294" s="5">
        <f>PARAMETRELER!$D$6</f>
        <v>20002.5</v>
      </c>
      <c r="BF294" s="7">
        <f t="shared" si="858"/>
        <v>0</v>
      </c>
      <c r="BG294" s="7">
        <f>IF(AU294&lt;=PARAMETRELER!$D$6,0,BF294*0.00759)</f>
        <v>0</v>
      </c>
      <c r="BH294" s="20">
        <f t="shared" ref="BH294:BH302" si="932">AU294-AW294-AX294-AZ294-BG294+BA294</f>
        <v>17002.125</v>
      </c>
      <c r="BI294" s="21">
        <f t="shared" ref="BI294:BI302" si="933">IF(AU294&lt;AV294,AU294,AV294)*0.205</f>
        <v>4100.5124999999998</v>
      </c>
      <c r="BJ294" s="21">
        <f t="shared" ref="BJ294:BJ302" si="934">IF(AU294&lt;AV294,AU294,AV294)*0.02</f>
        <v>400.05</v>
      </c>
      <c r="BK294" s="20">
        <f t="shared" ref="BK294:BK302" si="935">AU294+BI294+BJ294</f>
        <v>24503.0625</v>
      </c>
      <c r="BL294" s="44">
        <f t="shared" ref="BL294:BL302" si="936">IF(AT294&lt;AU294,AT294,AU294)*0.05</f>
        <v>1000.125</v>
      </c>
      <c r="BM294" s="45">
        <f t="shared" ref="BM294:BM302" si="937">BK294-BL294</f>
        <v>23502.9375</v>
      </c>
      <c r="BO294" s="2">
        <v>292</v>
      </c>
      <c r="BP294" s="2" t="str">
        <f t="shared" ref="BP294:BP302" si="938">AT294</f>
        <v xml:space="preserve"> AD SOYAD 292</v>
      </c>
      <c r="BQ294" s="7">
        <f t="shared" ref="BQ294:BQ302" si="939">AU294</f>
        <v>20002.5</v>
      </c>
      <c r="BR294" s="11">
        <f>PARAMETRELER!$D$4</f>
        <v>150018.75</v>
      </c>
      <c r="BS294" s="7">
        <f t="shared" ref="BS294:BS302" si="940">IF(BQ294&lt;BR294,BQ294,BR294)*0.14</f>
        <v>2800.3500000000004</v>
      </c>
      <c r="BT294" s="7">
        <f t="shared" ref="BT294:BT302" si="941">IF(BQ294&lt;BR294,BQ294,BR294)*0.01</f>
        <v>200.02500000000001</v>
      </c>
      <c r="BU294" s="7">
        <f t="shared" ref="BU294:BU302" si="942">BQ294-BS294-BT294</f>
        <v>17002.125</v>
      </c>
      <c r="BV294" s="7" cm="1">
        <f t="array" ref="BV294">SUMPRODUCT(--(SUM(G294,AC294,AY294,BU294)&gt;PARAMETRELER!$D$21:$D$24), (SUM(G294,AC294,AY294,BU294)-PARAMETRELER!$D$21:$D$24), {0.15;0.05;0.07;0.08})-SUM($H$2,H294,AD294,AZ294)</f>
        <v>2550.3187500000004</v>
      </c>
      <c r="BW294" s="7">
        <f>PARAMETRELER!$D$11</f>
        <v>2550.3187500000004</v>
      </c>
      <c r="BX294" s="7">
        <f t="shared" ref="BX294:BX302" si="943">BY294+BU294</f>
        <v>68008.5</v>
      </c>
      <c r="BY294" s="7">
        <f t="shared" ref="BY294:BY302" si="944">BB294</f>
        <v>51006.375</v>
      </c>
      <c r="BZ294" s="7">
        <f t="shared" ref="BZ294:BZ302" si="945">BQ294</f>
        <v>20002.5</v>
      </c>
      <c r="CA294" s="5">
        <f>PARAMETRELER!$D$6</f>
        <v>20002.5</v>
      </c>
      <c r="CB294" s="7">
        <f t="shared" si="859"/>
        <v>0</v>
      </c>
      <c r="CC294" s="7">
        <f>IF(BQ294&lt;=PARAMETRELER!$D$6,0,CB294*0.00759)</f>
        <v>0</v>
      </c>
      <c r="CD294" s="20">
        <f t="shared" ref="CD294:CD302" si="946">BQ294-BS294-BT294-BV294-CC294+BW294</f>
        <v>17002.125</v>
      </c>
      <c r="CE294" s="21">
        <f t="shared" ref="CE294:CE302" si="947">IF(BQ294&lt;BR294,BQ294,BR294)*0.205</f>
        <v>4100.5124999999998</v>
      </c>
      <c r="CF294" s="21">
        <f t="shared" ref="CF294:CF302" si="948">IF(BQ294&lt;BR294,BQ294,BR294)*0.02</f>
        <v>400.05</v>
      </c>
      <c r="CG294" s="20">
        <f t="shared" ref="CG294:CG302" si="949">BQ294+CE294+CF294</f>
        <v>24503.0625</v>
      </c>
      <c r="CH294" s="44">
        <f t="shared" ref="CH294:CH302" si="950">IF(BP294&lt;BQ294,BP294,BQ294)*0.05</f>
        <v>1000.125</v>
      </c>
      <c r="CI294" s="45">
        <f t="shared" ref="CI294:CI302" si="951">CG294-CH294</f>
        <v>23502.9375</v>
      </c>
      <c r="CK294" s="2">
        <v>292</v>
      </c>
      <c r="CL294" s="2" t="str">
        <f t="shared" ref="CL294:CL302" si="952">BP294</f>
        <v xml:space="preserve"> AD SOYAD 292</v>
      </c>
      <c r="CM294" s="7">
        <f t="shared" ref="CM294:CM302" si="953">BQ294</f>
        <v>20002.5</v>
      </c>
      <c r="CN294" s="11">
        <f>PARAMETRELER!$D$4</f>
        <v>150018.75</v>
      </c>
      <c r="CO294" s="7">
        <f t="shared" ref="CO294:CO302" si="954">IF(CM294&lt;CN294,CM294,CN294)*0.14</f>
        <v>2800.3500000000004</v>
      </c>
      <c r="CP294" s="7">
        <f t="shared" ref="CP294:CP302" si="955">IF(CM294&lt;CN294,CM294,CN294)*0.01</f>
        <v>200.02500000000001</v>
      </c>
      <c r="CQ294" s="7">
        <f t="shared" ref="CQ294:CQ302" si="956">CM294-CO294-CP294</f>
        <v>17002.125</v>
      </c>
      <c r="CR294" s="7" cm="1">
        <f t="array" ref="CR294">SUMPRODUCT(--(SUM(G294,AC294,AY294,BU294,CQ294)&gt;PARAMETRELER!$D$21:$D$24), (SUM(G294,AC294,AY294,BU294,CQ294)-PARAMETRELER!$D$21:$D$24), {0.15;0.05;0.07;0.08})-SUM($H$2,H294,AD294,AZ294,BV294)</f>
        <v>2550.3187500000004</v>
      </c>
      <c r="CS294" s="7">
        <f>PARAMETRELER!$D$12</f>
        <v>2550.3187500000004</v>
      </c>
      <c r="CT294" s="7">
        <f t="shared" ref="CT294:CT302" si="957">CU294+CQ294</f>
        <v>85010.625</v>
      </c>
      <c r="CU294" s="7">
        <f t="shared" ref="CU294:CU302" si="958">BX294</f>
        <v>68008.5</v>
      </c>
      <c r="CV294" s="7">
        <f t="shared" ref="CV294:CV302" si="959">CM294</f>
        <v>20002.5</v>
      </c>
      <c r="CW294" s="5">
        <f>PARAMETRELER!$D$6</f>
        <v>20002.5</v>
      </c>
      <c r="CX294" s="7">
        <f t="shared" si="860"/>
        <v>0</v>
      </c>
      <c r="CY294" s="7">
        <f>IF(CM294&lt;=PARAMETRELER!$D$6,0,CX294*0.00759)</f>
        <v>0</v>
      </c>
      <c r="CZ294" s="20">
        <f t="shared" ref="CZ294:CZ302" si="960">CM294-CO294-CP294-CR294-CY294+CS294</f>
        <v>17002.125</v>
      </c>
      <c r="DA294" s="21">
        <f t="shared" ref="DA294:DA302" si="961">IF(CM294&lt;CN294,CM294,CN294)*0.205</f>
        <v>4100.5124999999998</v>
      </c>
      <c r="DB294" s="21">
        <f t="shared" ref="DB294:DB302" si="962">IF(CM294&lt;CN294,CM294,CN294)*0.02</f>
        <v>400.05</v>
      </c>
      <c r="DC294" s="20">
        <f t="shared" ref="DC294:DC302" si="963">CM294+DA294+DB294</f>
        <v>24503.0625</v>
      </c>
      <c r="DD294" s="44">
        <f t="shared" ref="DD294:DD302" si="964">IF(CL294&lt;CM294,CL294,CM294)*0.05</f>
        <v>1000.125</v>
      </c>
      <c r="DE294" s="45">
        <f t="shared" ref="DE294:DE302" si="965">DC294-DD294</f>
        <v>23502.9375</v>
      </c>
      <c r="DG294" s="2">
        <v>292</v>
      </c>
      <c r="DH294" s="2" t="str">
        <f t="shared" ref="DH294:DH302" si="966">CL294</f>
        <v xml:space="preserve"> AD SOYAD 292</v>
      </c>
      <c r="DI294" s="7">
        <f t="shared" ref="DI294:DI302" si="967">CM294</f>
        <v>20002.5</v>
      </c>
      <c r="DJ294" s="11">
        <f>PARAMETRELER!$D$4</f>
        <v>150018.75</v>
      </c>
      <c r="DK294" s="7">
        <f t="shared" ref="DK294:DK302" si="968">IF(DI294&lt;DJ294,DI294,DJ294)*0.14</f>
        <v>2800.3500000000004</v>
      </c>
      <c r="DL294" s="7">
        <f t="shared" ref="DL294:DL302" si="969">IF(DI294&lt;DJ294,DI294,DJ294)*0.01</f>
        <v>200.02500000000001</v>
      </c>
      <c r="DM294" s="7">
        <f t="shared" ref="DM294:DM302" si="970">DI294-DK294-DL294</f>
        <v>17002.125</v>
      </c>
      <c r="DN294" s="7" cm="1">
        <f t="array" ref="DN294">SUMPRODUCT(--(SUM(G294,AC294,AY294,BU294,CQ294,DM294)&gt;PARAMETRELER!$D$21:$D$24), (SUM(G294,AC294,AY294,BU294,CQ294,DM294)-PARAMETRELER!$D$21:$D$24), {0.15;0.05;0.07;0.08})-SUM($H$2,H294,AD294,AZ294,BV294,CR294)</f>
        <v>2550.3187499999985</v>
      </c>
      <c r="DO294" s="7">
        <f>PARAMETRELER!$D$13</f>
        <v>2550.3187499999985</v>
      </c>
      <c r="DP294" s="7">
        <f t="shared" ref="DP294:DP302" si="971">DQ294+DM294</f>
        <v>102012.75</v>
      </c>
      <c r="DQ294" s="7">
        <f t="shared" ref="DQ294:DQ302" si="972">CT294</f>
        <v>85010.625</v>
      </c>
      <c r="DR294" s="7">
        <f t="shared" ref="DR294:DR302" si="973">DI294</f>
        <v>20002.5</v>
      </c>
      <c r="DS294" s="5">
        <f>PARAMETRELER!$D$6</f>
        <v>20002.5</v>
      </c>
      <c r="DT294" s="7">
        <f t="shared" si="861"/>
        <v>0</v>
      </c>
      <c r="DU294" s="7">
        <f>IF(DI294&lt;=PARAMETRELER!$D$6,0,DT294*0.00759)</f>
        <v>0</v>
      </c>
      <c r="DV294" s="20">
        <f t="shared" ref="DV294:DV302" si="974">DI294-DK294-DL294-DN294-DU294+DO294</f>
        <v>17002.125</v>
      </c>
      <c r="DW294" s="21">
        <f t="shared" ref="DW294:DW302" si="975">IF(DI294&lt;DJ294,DI294,DJ294)*0.205</f>
        <v>4100.5124999999998</v>
      </c>
      <c r="DX294" s="21">
        <f t="shared" ref="DX294:DX302" si="976">IF(DI294&lt;DJ294,DI294,DJ294)*0.02</f>
        <v>400.05</v>
      </c>
      <c r="DY294" s="20">
        <f t="shared" ref="DY294:DY302" si="977">DI294+DW294+DX294</f>
        <v>24503.0625</v>
      </c>
      <c r="DZ294" s="44">
        <f t="shared" ref="DZ294:DZ302" si="978">IF(DH294&lt;DI294,DH294,DI294)*0.05</f>
        <v>1000.125</v>
      </c>
      <c r="EA294" s="45">
        <f t="shared" ref="EA294:EA302" si="979">DY294-DZ294</f>
        <v>23502.9375</v>
      </c>
      <c r="EC294" s="2">
        <v>292</v>
      </c>
      <c r="ED294" s="2" t="str">
        <f t="shared" ref="ED294:ED302" si="980">DH294</f>
        <v xml:space="preserve"> AD SOYAD 292</v>
      </c>
      <c r="EE294" s="7">
        <f t="shared" si="862"/>
        <v>20002.5</v>
      </c>
      <c r="EF294" s="11">
        <f>PARAMETRELER!$D$4</f>
        <v>150018.75</v>
      </c>
      <c r="EG294" s="7">
        <f t="shared" si="863"/>
        <v>2800.3500000000004</v>
      </c>
      <c r="EH294" s="7">
        <f t="shared" si="864"/>
        <v>200.02500000000001</v>
      </c>
      <c r="EI294" s="7">
        <f t="shared" si="865"/>
        <v>17002.125</v>
      </c>
      <c r="EJ294" s="7" cm="1">
        <f t="array" ref="EJ294">SUMPRODUCT(--(SUM(G294,AC294,AY294,BU294,CQ294,DM294,EI294)&gt;PARAMETRELER!$D$21:$D$24), (SUM(G294,AC294,AY294,BU294,CQ294,DM294,EI294)-PARAMETRELER!$D$21:$D$24), {0.15;0.05;0.07;0.08})-SUM($H$2,H294,AD294,AZ294,BV294,CR294,DN294)</f>
        <v>3001.0625000000036</v>
      </c>
      <c r="EK294" s="7">
        <f>PARAMETRELER!$D$14</f>
        <v>3001.0625000000036</v>
      </c>
      <c r="EL294" s="7">
        <f t="shared" si="866"/>
        <v>119014.875</v>
      </c>
      <c r="EM294" s="7">
        <f t="shared" si="867"/>
        <v>102012.75</v>
      </c>
      <c r="EN294" s="7">
        <f t="shared" si="868"/>
        <v>20002.5</v>
      </c>
      <c r="EO294" s="5">
        <f>PARAMETRELER!$D$6</f>
        <v>20002.5</v>
      </c>
      <c r="EP294" s="7">
        <f t="shared" si="869"/>
        <v>0</v>
      </c>
      <c r="EQ294" s="7">
        <f>IF(EE294&lt;=PARAMETRELER!$D$6,0,EP294*0.00759)</f>
        <v>0</v>
      </c>
      <c r="ER294" s="20">
        <f t="shared" ref="ER294:ER302" si="981">EE294-EG294-EH294-EJ294-EQ294+EK294</f>
        <v>17002.125</v>
      </c>
      <c r="ES294" s="21">
        <f t="shared" ref="ES294:ES302" si="982">IF(EE294&lt;EF294,EE294,EF294)*0.205</f>
        <v>4100.5124999999998</v>
      </c>
      <c r="ET294" s="21">
        <f t="shared" ref="ET294:ET302" si="983">IF(EE294&lt;EF294,EE294,EF294)*0.02</f>
        <v>400.05</v>
      </c>
      <c r="EU294" s="20">
        <f t="shared" ref="EU294:EU302" si="984">EE294+ES294+ET294</f>
        <v>24503.0625</v>
      </c>
      <c r="EV294" s="44">
        <f t="shared" ref="EV294:EV302" si="985">IF(ED294&lt;EE294,ED294,EE294)*0.05</f>
        <v>1000.125</v>
      </c>
      <c r="EW294" s="45">
        <f t="shared" ref="EW294:EW302" si="986">EU294-EV294</f>
        <v>23502.9375</v>
      </c>
      <c r="EY294" s="2">
        <v>292</v>
      </c>
      <c r="EZ294" s="2" t="str">
        <f t="shared" ref="EZ294:EZ302" si="987">ED294</f>
        <v xml:space="preserve"> AD SOYAD 292</v>
      </c>
      <c r="FA294" s="7">
        <f t="shared" si="870"/>
        <v>20002.5</v>
      </c>
      <c r="FB294" s="11">
        <f>PARAMETRELER!$D$4</f>
        <v>150018.75</v>
      </c>
      <c r="FC294" s="7">
        <f t="shared" si="871"/>
        <v>2800.3500000000004</v>
      </c>
      <c r="FD294" s="7">
        <f t="shared" si="872"/>
        <v>200.02500000000001</v>
      </c>
      <c r="FE294" s="7">
        <f t="shared" si="873"/>
        <v>17002.125</v>
      </c>
      <c r="FF294" s="7" cm="1">
        <f t="array" ref="FF294">SUMPRODUCT(--(SUM(G294,AC294,AY294,BU294,CQ294,DM294,EI294,FE294)&gt;PARAMETRELER!$D$21:$D$24), (SUM(G294,AC294,AY294,BU294,CQ294,DM294,EI294,FE294)-PARAMETRELER!$D$21:$D$24), {0.15;0.05;0.07;0.08})-SUM($H$2,H294,AD294,AZ294,BV294,CR294,DN294,EJ294)</f>
        <v>3400.4249999999956</v>
      </c>
      <c r="FG294" s="7">
        <f>PARAMETRELER!$D$15</f>
        <v>3400.4249999999956</v>
      </c>
      <c r="FH294" s="7">
        <f t="shared" si="874"/>
        <v>136017</v>
      </c>
      <c r="FI294" s="7">
        <f t="shared" si="875"/>
        <v>119014.875</v>
      </c>
      <c r="FJ294" s="7">
        <f t="shared" si="876"/>
        <v>20002.5</v>
      </c>
      <c r="FK294" s="5">
        <f>PARAMETRELER!$D$6</f>
        <v>20002.5</v>
      </c>
      <c r="FL294" s="7">
        <f t="shared" si="877"/>
        <v>0</v>
      </c>
      <c r="FM294" s="7">
        <f>IF(FA294&lt;=PARAMETRELER!$D$6,0,FL294*0.00759)</f>
        <v>0</v>
      </c>
      <c r="FN294" s="20">
        <f t="shared" ref="FN294:FN302" si="988">FA294-FC294-FD294-FF294-FM294+FG294</f>
        <v>17002.125</v>
      </c>
      <c r="FO294" s="21">
        <f t="shared" ref="FO294:FO302" si="989">IF(FA294&lt;FB294,FA294,FB294)*0.205</f>
        <v>4100.5124999999998</v>
      </c>
      <c r="FP294" s="21">
        <f t="shared" ref="FP294:FP302" si="990">IF(FA294&lt;FB294,FA294,FB294)*0.02</f>
        <v>400.05</v>
      </c>
      <c r="FQ294" s="20">
        <f t="shared" ref="FQ294:FQ302" si="991">FA294+FO294+FP294</f>
        <v>24503.0625</v>
      </c>
      <c r="FR294" s="44">
        <f t="shared" ref="FR294:FR302" si="992">IF(EZ294&lt;FA294,EZ294,FA294)*0.05</f>
        <v>1000.125</v>
      </c>
      <c r="FS294" s="45">
        <f t="shared" ref="FS294:FS302" si="993">FQ294-FR294</f>
        <v>23502.9375</v>
      </c>
      <c r="FU294" s="2">
        <v>292</v>
      </c>
      <c r="FV294" s="2" t="str">
        <f t="shared" ref="FV294:FV302" si="994">EZ294</f>
        <v xml:space="preserve"> AD SOYAD 292</v>
      </c>
      <c r="FW294" s="7">
        <f t="shared" si="878"/>
        <v>20002.5</v>
      </c>
      <c r="FX294" s="11">
        <f>PARAMETRELER!$D$4</f>
        <v>150018.75</v>
      </c>
      <c r="FY294" s="7">
        <f t="shared" si="879"/>
        <v>2800.3500000000004</v>
      </c>
      <c r="FZ294" s="7">
        <f t="shared" si="880"/>
        <v>200.02500000000001</v>
      </c>
      <c r="GA294" s="7">
        <f t="shared" si="881"/>
        <v>17002.125</v>
      </c>
      <c r="GB294" s="7" cm="1">
        <f t="array" ref="GB294">SUMPRODUCT(--(SUM(G294,AC294,AY294,BU294,CQ294,DM294,EI294,FE294,GA294)&gt;PARAMETRELER!$D$21:$D$24), (SUM(G294,AC294,AY294,BU294,CQ294,DM294,EI294,FE294,GA294)-PARAMETRELER!$D$21:$D$24), {0.15;0.05;0.07;0.08})-SUM($H$2,H294,AD294,AZ294,BV294,CR294,DN294,EJ294,FF294)</f>
        <v>3400.4249999999993</v>
      </c>
      <c r="GC294" s="7">
        <f>PARAMETRELER!$D$16</f>
        <v>3400.4249999999993</v>
      </c>
      <c r="GD294" s="7">
        <f t="shared" si="882"/>
        <v>153019.125</v>
      </c>
      <c r="GE294" s="7">
        <f t="shared" si="883"/>
        <v>136017</v>
      </c>
      <c r="GF294" s="7">
        <f t="shared" si="884"/>
        <v>20002.5</v>
      </c>
      <c r="GG294" s="5">
        <f>PARAMETRELER!$D$6</f>
        <v>20002.5</v>
      </c>
      <c r="GH294" s="7">
        <f t="shared" si="885"/>
        <v>0</v>
      </c>
      <c r="GI294" s="7">
        <f>IF(FW294&lt;=PARAMETRELER!$D$6,0,GH294*0.00759)</f>
        <v>0</v>
      </c>
      <c r="GJ294" s="20">
        <f t="shared" ref="GJ294:GJ302" si="995">FW294-FY294-FZ294-GB294-GI294+GC294</f>
        <v>17002.125</v>
      </c>
      <c r="GK294" s="21">
        <f t="shared" ref="GK294:GK302" si="996">IF(FW294&lt;FX294,FW294,FX294)*0.205</f>
        <v>4100.5124999999998</v>
      </c>
      <c r="GL294" s="21">
        <f t="shared" ref="GL294:GL302" si="997">IF(FW294&lt;FX294,FW294,FX294)*0.02</f>
        <v>400.05</v>
      </c>
      <c r="GM294" s="20">
        <f t="shared" ref="GM294:GM302" si="998">FW294+GK294+GL294</f>
        <v>24503.0625</v>
      </c>
      <c r="GN294" s="44">
        <f t="shared" ref="GN294:GN302" si="999">IF(FV294&lt;FW294,FV294,FW294)*0.05</f>
        <v>1000.125</v>
      </c>
      <c r="GO294" s="45">
        <f t="shared" ref="GO294:GO302" si="1000">GM294-GN294</f>
        <v>23502.9375</v>
      </c>
      <c r="GQ294" s="2">
        <v>292</v>
      </c>
      <c r="GR294" s="2" t="str">
        <f t="shared" ref="GR294:GR302" si="1001">FV294</f>
        <v xml:space="preserve"> AD SOYAD 292</v>
      </c>
      <c r="GS294" s="7">
        <f t="shared" si="886"/>
        <v>20002.5</v>
      </c>
      <c r="GT294" s="11">
        <f>PARAMETRELER!$D$4</f>
        <v>150018.75</v>
      </c>
      <c r="GU294" s="7">
        <f t="shared" si="887"/>
        <v>2800.3500000000004</v>
      </c>
      <c r="GV294" s="7">
        <f t="shared" si="888"/>
        <v>200.02500000000001</v>
      </c>
      <c r="GW294" s="7">
        <f t="shared" si="889"/>
        <v>17002.125</v>
      </c>
      <c r="GX294" s="7" cm="1">
        <f t="array" ref="GX294">SUMPRODUCT(--(SUM(G294,AC294,AY294,BU294,CQ294,DM294,EI294,FE294,GA294,GW294)&gt;PARAMETRELER!$D$21:$D$24), (SUM(G294,AC294,AY294,BU294,CQ294,DM294,EI294,FE294,GA294,GW294)-PARAMETRELER!$D$21:$D$24), {0.15;0.05;0.07;0.08})-SUM($H$2,H294,AD294,AZ294,BV294,CR294,DN294,EJ294,FF294,GB294)</f>
        <v>3400.4250000000029</v>
      </c>
      <c r="GY294" s="7">
        <f>PARAMETRELER!$D$17</f>
        <v>3400.4250000000029</v>
      </c>
      <c r="GZ294" s="7">
        <f t="shared" si="890"/>
        <v>170021.25</v>
      </c>
      <c r="HA294" s="7">
        <f t="shared" si="891"/>
        <v>153019.125</v>
      </c>
      <c r="HB294" s="7">
        <f t="shared" si="892"/>
        <v>20002.5</v>
      </c>
      <c r="HC294" s="5">
        <f>PARAMETRELER!$D$6</f>
        <v>20002.5</v>
      </c>
      <c r="HD294" s="7">
        <f t="shared" si="893"/>
        <v>0</v>
      </c>
      <c r="HE294" s="7">
        <f>IF(GS294&lt;=PARAMETRELER!$D$6,0,HD294*0.00759)</f>
        <v>0</v>
      </c>
      <c r="HF294" s="20">
        <f t="shared" ref="HF294:HF302" si="1002">GS294-GU294-GV294-GX294-HE294+GY294</f>
        <v>17002.125</v>
      </c>
      <c r="HG294" s="21">
        <f t="shared" ref="HG294:HG302" si="1003">IF(GS294&lt;GT294,GS294,GT294)*0.205</f>
        <v>4100.5124999999998</v>
      </c>
      <c r="HH294" s="21">
        <f t="shared" ref="HH294:HH302" si="1004">IF(GS294&lt;GT294,GS294,GT294)*0.02</f>
        <v>400.05</v>
      </c>
      <c r="HI294" s="20">
        <f t="shared" ref="HI294:HI302" si="1005">GS294+HG294+HH294</f>
        <v>24503.0625</v>
      </c>
      <c r="HJ294" s="44">
        <f t="shared" ref="HJ294:HJ302" si="1006">IF(GR294&lt;GS294,GR294,GS294)*0.05</f>
        <v>1000.125</v>
      </c>
      <c r="HK294" s="45">
        <f t="shared" ref="HK294:HK302" si="1007">HI294-HJ294</f>
        <v>23502.9375</v>
      </c>
      <c r="HM294" s="2">
        <v>292</v>
      </c>
      <c r="HN294" s="2" t="str">
        <f t="shared" ref="HN294:HN302" si="1008">GR294</f>
        <v xml:space="preserve"> AD SOYAD 292</v>
      </c>
      <c r="HO294" s="7">
        <f t="shared" si="894"/>
        <v>20002.5</v>
      </c>
      <c r="HP294" s="11">
        <f>PARAMETRELER!$D$4</f>
        <v>150018.75</v>
      </c>
      <c r="HQ294" s="7">
        <f t="shared" si="895"/>
        <v>2800.3500000000004</v>
      </c>
      <c r="HR294" s="7">
        <f t="shared" si="896"/>
        <v>200.02500000000001</v>
      </c>
      <c r="HS294" s="7">
        <f t="shared" si="897"/>
        <v>17002.125</v>
      </c>
      <c r="HT294" s="7" cm="1">
        <f t="array" ref="HT294">SUMPRODUCT(--(SUM(G294,AC294,AY294,BU294,CQ294,DM294,EI294,FE294,GA294,GW294,HS294)&gt;PARAMETRELER!$D$21:$D$24), (SUM(G294,AC294,AY294,BU294,CQ294,DM294,EI294,FE294,GA294,GW294,HS294)-PARAMETRELER!$D$21:$D$24), {0.15;0.05;0.07;0.08})-SUM($H$2,H294,AD294,AZ294,BV294,CR294,DN294,EJ294,FF294,GB294,GX294)</f>
        <v>3400.4249999999993</v>
      </c>
      <c r="HU294" s="7">
        <f>PARAMETRELER!$D$18</f>
        <v>3400.4249999999993</v>
      </c>
      <c r="HV294" s="7">
        <f t="shared" si="898"/>
        <v>187023.375</v>
      </c>
      <c r="HW294" s="7">
        <f t="shared" si="899"/>
        <v>170021.25</v>
      </c>
      <c r="HX294" s="7">
        <f t="shared" si="900"/>
        <v>20002.5</v>
      </c>
      <c r="HY294" s="5">
        <f>PARAMETRELER!$D$6</f>
        <v>20002.5</v>
      </c>
      <c r="HZ294" s="7">
        <f t="shared" si="901"/>
        <v>0</v>
      </c>
      <c r="IA294" s="7">
        <f>IF(HO294&lt;=PARAMETRELER!$D$6,0,HZ294*0.00759)</f>
        <v>0</v>
      </c>
      <c r="IB294" s="20">
        <f t="shared" ref="IB294:IB302" si="1009">HO294-HQ294-HR294-HT294-IA294+HU294</f>
        <v>17002.125</v>
      </c>
      <c r="IC294" s="21">
        <f t="shared" ref="IC294:IC302" si="1010">IF(HO294&lt;HP294,HO294,HP294)*0.205</f>
        <v>4100.5124999999998</v>
      </c>
      <c r="ID294" s="21">
        <f t="shared" ref="ID294:ID302" si="1011">IF(HO294&lt;HP294,HO294,HP294)*0.02</f>
        <v>400.05</v>
      </c>
      <c r="IE294" s="20">
        <f t="shared" ref="IE294:IE302" si="1012">HO294+IC294+ID294</f>
        <v>24503.0625</v>
      </c>
      <c r="IF294" s="44">
        <f t="shared" ref="IF294:IF302" si="1013">IF(HN294&lt;HO294,HN294,HO294)*0.05</f>
        <v>1000.125</v>
      </c>
      <c r="IG294" s="45">
        <f t="shared" ref="IG294:IG302" si="1014">IE294-IF294</f>
        <v>23502.9375</v>
      </c>
      <c r="II294" s="2">
        <v>292</v>
      </c>
      <c r="IJ294" s="2" t="str">
        <f t="shared" ref="IJ294:IJ302" si="1015">HN294</f>
        <v xml:space="preserve"> AD SOYAD 292</v>
      </c>
      <c r="IK294" s="7">
        <f t="shared" si="902"/>
        <v>20002.5</v>
      </c>
      <c r="IL294" s="11">
        <f>PARAMETRELER!$D$4</f>
        <v>150018.75</v>
      </c>
      <c r="IM294" s="7">
        <f t="shared" si="903"/>
        <v>2800.3500000000004</v>
      </c>
      <c r="IN294" s="7">
        <f t="shared" si="904"/>
        <v>200.02500000000001</v>
      </c>
      <c r="IO294" s="7">
        <f t="shared" si="905"/>
        <v>17002.125</v>
      </c>
      <c r="IP294" s="7" cm="1">
        <f t="array" ref="IP294">SUMPRODUCT(--(SUM(G294,AC294,AY294,BU294,CQ294,DM294,EI294,FE294,GA294,GW294,HS294,IO294)&gt;PARAMETRELER!$D$21:$D$24), (SUM(G294,AC294,AY294,BU294,CQ294,DM294,EI294,FE294,GA294,GW294,HS294,IO294)-PARAMETRELER!$D$21:$D$24), {0.15;0.05;0.07;0.08})-SUM($H$2,H294,AD294,AZ294,BV294,CR294,DN294,EJ294,FF294,GB294,GX294,HT294)</f>
        <v>3400.4249999999993</v>
      </c>
      <c r="IQ294" s="7">
        <f>PARAMETRELER!$D$19</f>
        <v>3400.4249999999993</v>
      </c>
      <c r="IR294" s="7">
        <f t="shared" si="906"/>
        <v>204025.5</v>
      </c>
      <c r="IS294" s="7">
        <f t="shared" si="907"/>
        <v>187023.375</v>
      </c>
      <c r="IT294" s="7">
        <f t="shared" si="908"/>
        <v>20002.5</v>
      </c>
      <c r="IU294" s="5">
        <f>PARAMETRELER!$D$6</f>
        <v>20002.5</v>
      </c>
      <c r="IV294" s="7">
        <f t="shared" si="909"/>
        <v>0</v>
      </c>
      <c r="IW294" s="7">
        <f>IF(IK294&lt;=PARAMETRELER!$D$6,0,IV294*0.00759)</f>
        <v>0</v>
      </c>
      <c r="IX294" s="20">
        <f t="shared" ref="IX294:IX302" si="1016">IK294-IM294-IN294-IP294-IW294+IQ294</f>
        <v>17002.125</v>
      </c>
      <c r="IY294" s="21">
        <f t="shared" ref="IY294:IY302" si="1017">IF(IK294&lt;IL294,IK294,IL294)*0.205</f>
        <v>4100.5124999999998</v>
      </c>
      <c r="IZ294" s="21">
        <f t="shared" ref="IZ294:IZ302" si="1018">IF(IK294&lt;IL294,IK294,IL294)*0.02</f>
        <v>400.05</v>
      </c>
      <c r="JA294" s="20">
        <f t="shared" ref="JA294:JA302" si="1019">IK294+IY294+IZ294</f>
        <v>24503.0625</v>
      </c>
      <c r="JB294" s="44">
        <f t="shared" ref="JB294:JB302" si="1020">IF(IJ294&lt;IK294,IJ294,IK294)*0.05</f>
        <v>1000.125</v>
      </c>
      <c r="JC294" s="45">
        <f t="shared" ref="JC294:JC302" si="1021">JA294-JB294</f>
        <v>23502.9375</v>
      </c>
    </row>
    <row r="295" spans="1:263" ht="15.6" x14ac:dyDescent="0.3">
      <c r="A295" s="3">
        <v>293</v>
      </c>
      <c r="B295" s="3" t="str">
        <f>'YILLIK MALİYET RAPORU'!B295</f>
        <v xml:space="preserve"> AD SOYAD 293</v>
      </c>
      <c r="C295" s="4">
        <f>'YILLIK MALİYET RAPORU'!C295</f>
        <v>20002.5</v>
      </c>
      <c r="D295" s="4">
        <f>PARAMETRELER!$D$4</f>
        <v>150018.75</v>
      </c>
      <c r="E295" s="4">
        <f t="shared" si="845"/>
        <v>2800.3500000000004</v>
      </c>
      <c r="F295" s="4">
        <f t="shared" si="846"/>
        <v>200.02500000000001</v>
      </c>
      <c r="G295" s="4">
        <f t="shared" si="847"/>
        <v>17002.125</v>
      </c>
      <c r="H295" s="4" cm="1">
        <f t="array" ref="H295">SUMPRODUCT(--(SUM(G295:G295)&gt;PARAMETRELER!$D$21:$D$24), (SUM(G295:G295)-PARAMETRELER!$D$21:$D$24), {0.15;0.05;0.07;0.08})-SUM($H$2:$H$2)</f>
        <v>2550.3187499999999</v>
      </c>
      <c r="I295" s="4">
        <f>PARAMETRELER!$D$8</f>
        <v>2550.3187499999999</v>
      </c>
      <c r="J295" s="4">
        <f t="shared" si="910"/>
        <v>17002.125</v>
      </c>
      <c r="K295" s="4">
        <v>0</v>
      </c>
      <c r="L295" s="4">
        <f t="shared" si="848"/>
        <v>20002.5</v>
      </c>
      <c r="M295" s="4">
        <f>PARAMETRELER!$D$6</f>
        <v>20002.5</v>
      </c>
      <c r="N295" s="4">
        <f t="shared" si="856"/>
        <v>0</v>
      </c>
      <c r="O295" s="4">
        <f>IF(C295&lt;=PARAMETRELER!$D$6,0,N295*0.00759)</f>
        <v>0</v>
      </c>
      <c r="P295" s="20">
        <f t="shared" si="849"/>
        <v>17002.125</v>
      </c>
      <c r="Q295" s="21">
        <f t="shared" si="850"/>
        <v>4100.5124999999998</v>
      </c>
      <c r="R295" s="21">
        <f t="shared" si="851"/>
        <v>400.05</v>
      </c>
      <c r="S295" s="22">
        <f t="shared" si="852"/>
        <v>24503.0625</v>
      </c>
      <c r="T295" s="44">
        <f t="shared" si="853"/>
        <v>1000.125</v>
      </c>
      <c r="U295" s="45">
        <f t="shared" si="911"/>
        <v>23502.9375</v>
      </c>
      <c r="W295" s="3">
        <v>293</v>
      </c>
      <c r="X295" s="3" t="str">
        <f t="shared" si="854"/>
        <v xml:space="preserve"> AD SOYAD 293</v>
      </c>
      <c r="Y295" s="4">
        <f t="shared" si="855"/>
        <v>20002.5</v>
      </c>
      <c r="Z295" s="4">
        <f>PARAMETRELER!$D$4</f>
        <v>150018.75</v>
      </c>
      <c r="AA295" s="4">
        <f t="shared" si="912"/>
        <v>2800.3500000000004</v>
      </c>
      <c r="AB295" s="4">
        <f t="shared" si="913"/>
        <v>200.02500000000001</v>
      </c>
      <c r="AC295" s="4">
        <f t="shared" si="914"/>
        <v>17002.125</v>
      </c>
      <c r="AD295" s="4" cm="1">
        <f t="array" ref="AD295">SUMPRODUCT(--(SUM(G295,AC295)&gt;PARAMETRELER!$D$21:$D$24), (SUM(G295,AC295)-PARAMETRELER!$D$21:$D$24), {0.15;0.05;0.07;0.08})-SUM($H$2,H295)</f>
        <v>2550.3187499999999</v>
      </c>
      <c r="AE295" s="4">
        <f>PARAMETRELER!$D$9</f>
        <v>2550.3187499999999</v>
      </c>
      <c r="AF295" s="4">
        <f t="shared" si="915"/>
        <v>34004.25</v>
      </c>
      <c r="AG295" s="4">
        <f t="shared" si="916"/>
        <v>17002.125</v>
      </c>
      <c r="AH295" s="4">
        <f t="shared" si="917"/>
        <v>20002.5</v>
      </c>
      <c r="AI295" s="4">
        <f>PARAMETRELER!$D$6</f>
        <v>20002.5</v>
      </c>
      <c r="AJ295" s="4">
        <f t="shared" si="857"/>
        <v>0</v>
      </c>
      <c r="AK295" s="4">
        <f>IF(Y295&lt;=PARAMETRELER!$D$6,0,AJ295*0.00759)</f>
        <v>0</v>
      </c>
      <c r="AL295" s="20">
        <f t="shared" si="918"/>
        <v>17002.125</v>
      </c>
      <c r="AM295" s="21">
        <f t="shared" si="919"/>
        <v>4100.5124999999998</v>
      </c>
      <c r="AN295" s="21">
        <f t="shared" si="920"/>
        <v>400.05</v>
      </c>
      <c r="AO295" s="22">
        <f t="shared" si="921"/>
        <v>24503.0625</v>
      </c>
      <c r="AP295" s="44">
        <f t="shared" si="922"/>
        <v>1000.125</v>
      </c>
      <c r="AQ295" s="45">
        <f t="shared" si="923"/>
        <v>23502.9375</v>
      </c>
      <c r="AS295" s="3">
        <v>293</v>
      </c>
      <c r="AT295" s="3" t="str">
        <f t="shared" si="924"/>
        <v xml:space="preserve"> AD SOYAD 293</v>
      </c>
      <c r="AU295" s="4">
        <f t="shared" si="925"/>
        <v>20002.5</v>
      </c>
      <c r="AV295" s="4">
        <f>PARAMETRELER!$D$4</f>
        <v>150018.75</v>
      </c>
      <c r="AW295" s="4">
        <f t="shared" si="926"/>
        <v>2800.3500000000004</v>
      </c>
      <c r="AX295" s="4">
        <f t="shared" si="927"/>
        <v>200.02500000000001</v>
      </c>
      <c r="AY295" s="4">
        <f t="shared" si="928"/>
        <v>17002.125</v>
      </c>
      <c r="AZ295" s="4" cm="1">
        <f t="array" ref="AZ295">SUMPRODUCT(--(SUM(G295,AC295,AY295)&gt;PARAMETRELER!$D$21:$D$24), (SUM(G295,AC295,AY295)-PARAMETRELER!$D$21:$D$24), {0.15;0.05;0.07;0.08})-SUM($H$2,H295,AD295)</f>
        <v>2550.3187499999995</v>
      </c>
      <c r="BA295" s="4">
        <f>PARAMETRELER!$D$10</f>
        <v>2550.3187499999995</v>
      </c>
      <c r="BB295" s="4">
        <f t="shared" si="929"/>
        <v>51006.375</v>
      </c>
      <c r="BC295" s="4">
        <f t="shared" si="930"/>
        <v>34004.25</v>
      </c>
      <c r="BD295" s="4">
        <f t="shared" si="931"/>
        <v>20002.5</v>
      </c>
      <c r="BE295" s="4">
        <f>PARAMETRELER!$D$6</f>
        <v>20002.5</v>
      </c>
      <c r="BF295" s="4">
        <f t="shared" si="858"/>
        <v>0</v>
      </c>
      <c r="BG295" s="4">
        <f>IF(AU295&lt;=PARAMETRELER!$D$6,0,BF295*0.00759)</f>
        <v>0</v>
      </c>
      <c r="BH295" s="20">
        <f t="shared" si="932"/>
        <v>17002.125</v>
      </c>
      <c r="BI295" s="21">
        <f t="shared" si="933"/>
        <v>4100.5124999999998</v>
      </c>
      <c r="BJ295" s="21">
        <f t="shared" si="934"/>
        <v>400.05</v>
      </c>
      <c r="BK295" s="22">
        <f t="shared" si="935"/>
        <v>24503.0625</v>
      </c>
      <c r="BL295" s="44">
        <f t="shared" si="936"/>
        <v>1000.125</v>
      </c>
      <c r="BM295" s="45">
        <f t="shared" si="937"/>
        <v>23502.9375</v>
      </c>
      <c r="BO295" s="3">
        <v>293</v>
      </c>
      <c r="BP295" s="3" t="str">
        <f t="shared" si="938"/>
        <v xml:space="preserve"> AD SOYAD 293</v>
      </c>
      <c r="BQ295" s="4">
        <f t="shared" si="939"/>
        <v>20002.5</v>
      </c>
      <c r="BR295" s="4">
        <f>PARAMETRELER!$D$4</f>
        <v>150018.75</v>
      </c>
      <c r="BS295" s="4">
        <f t="shared" si="940"/>
        <v>2800.3500000000004</v>
      </c>
      <c r="BT295" s="4">
        <f t="shared" si="941"/>
        <v>200.02500000000001</v>
      </c>
      <c r="BU295" s="4">
        <f t="shared" si="942"/>
        <v>17002.125</v>
      </c>
      <c r="BV295" s="4" cm="1">
        <f t="array" ref="BV295">SUMPRODUCT(--(SUM(G295,AC295,AY295,BU295)&gt;PARAMETRELER!$D$21:$D$24), (SUM(G295,AC295,AY295,BU295)-PARAMETRELER!$D$21:$D$24), {0.15;0.05;0.07;0.08})-SUM($H$2,H295,AD295,AZ295)</f>
        <v>2550.3187500000004</v>
      </c>
      <c r="BW295" s="4">
        <f>PARAMETRELER!$D$11</f>
        <v>2550.3187500000004</v>
      </c>
      <c r="BX295" s="4">
        <f t="shared" si="943"/>
        <v>68008.5</v>
      </c>
      <c r="BY295" s="4">
        <f t="shared" si="944"/>
        <v>51006.375</v>
      </c>
      <c r="BZ295" s="4">
        <f t="shared" si="945"/>
        <v>20002.5</v>
      </c>
      <c r="CA295" s="4">
        <f>PARAMETRELER!$D$6</f>
        <v>20002.5</v>
      </c>
      <c r="CB295" s="4">
        <f t="shared" si="859"/>
        <v>0</v>
      </c>
      <c r="CC295" s="4">
        <f>IF(BQ295&lt;=PARAMETRELER!$D$6,0,CB295*0.00759)</f>
        <v>0</v>
      </c>
      <c r="CD295" s="20">
        <f t="shared" si="946"/>
        <v>17002.125</v>
      </c>
      <c r="CE295" s="21">
        <f t="shared" si="947"/>
        <v>4100.5124999999998</v>
      </c>
      <c r="CF295" s="21">
        <f t="shared" si="948"/>
        <v>400.05</v>
      </c>
      <c r="CG295" s="22">
        <f t="shared" si="949"/>
        <v>24503.0625</v>
      </c>
      <c r="CH295" s="44">
        <f t="shared" si="950"/>
        <v>1000.125</v>
      </c>
      <c r="CI295" s="45">
        <f t="shared" si="951"/>
        <v>23502.9375</v>
      </c>
      <c r="CK295" s="3">
        <v>293</v>
      </c>
      <c r="CL295" s="3" t="str">
        <f t="shared" si="952"/>
        <v xml:space="preserve"> AD SOYAD 293</v>
      </c>
      <c r="CM295" s="4">
        <f t="shared" si="953"/>
        <v>20002.5</v>
      </c>
      <c r="CN295" s="4">
        <f>PARAMETRELER!$D$4</f>
        <v>150018.75</v>
      </c>
      <c r="CO295" s="4">
        <f t="shared" si="954"/>
        <v>2800.3500000000004</v>
      </c>
      <c r="CP295" s="4">
        <f t="shared" si="955"/>
        <v>200.02500000000001</v>
      </c>
      <c r="CQ295" s="4">
        <f t="shared" si="956"/>
        <v>17002.125</v>
      </c>
      <c r="CR295" s="4" cm="1">
        <f t="array" ref="CR295">SUMPRODUCT(--(SUM(G295,AC295,AY295,BU295,CQ295)&gt;PARAMETRELER!$D$21:$D$24), (SUM(G295,AC295,AY295,BU295,CQ295)-PARAMETRELER!$D$21:$D$24), {0.15;0.05;0.07;0.08})-SUM($H$2,H295,AD295,AZ295,BV295)</f>
        <v>2550.3187500000004</v>
      </c>
      <c r="CS295" s="4">
        <f>PARAMETRELER!$D$12</f>
        <v>2550.3187500000004</v>
      </c>
      <c r="CT295" s="4">
        <f t="shared" si="957"/>
        <v>85010.625</v>
      </c>
      <c r="CU295" s="4">
        <f t="shared" si="958"/>
        <v>68008.5</v>
      </c>
      <c r="CV295" s="4">
        <f t="shared" si="959"/>
        <v>20002.5</v>
      </c>
      <c r="CW295" s="4">
        <f>PARAMETRELER!$D$6</f>
        <v>20002.5</v>
      </c>
      <c r="CX295" s="4">
        <f t="shared" si="860"/>
        <v>0</v>
      </c>
      <c r="CY295" s="4">
        <f>IF(CM295&lt;=PARAMETRELER!$D$6,0,CX295*0.00759)</f>
        <v>0</v>
      </c>
      <c r="CZ295" s="20">
        <f t="shared" si="960"/>
        <v>17002.125</v>
      </c>
      <c r="DA295" s="21">
        <f t="shared" si="961"/>
        <v>4100.5124999999998</v>
      </c>
      <c r="DB295" s="21">
        <f t="shared" si="962"/>
        <v>400.05</v>
      </c>
      <c r="DC295" s="22">
        <f t="shared" si="963"/>
        <v>24503.0625</v>
      </c>
      <c r="DD295" s="44">
        <f t="shared" si="964"/>
        <v>1000.125</v>
      </c>
      <c r="DE295" s="45">
        <f t="shared" si="965"/>
        <v>23502.9375</v>
      </c>
      <c r="DG295" s="3">
        <v>293</v>
      </c>
      <c r="DH295" s="3" t="str">
        <f t="shared" si="966"/>
        <v xml:space="preserve"> AD SOYAD 293</v>
      </c>
      <c r="DI295" s="4">
        <f t="shared" si="967"/>
        <v>20002.5</v>
      </c>
      <c r="DJ295" s="4">
        <f>PARAMETRELER!$D$4</f>
        <v>150018.75</v>
      </c>
      <c r="DK295" s="4">
        <f t="shared" si="968"/>
        <v>2800.3500000000004</v>
      </c>
      <c r="DL295" s="4">
        <f t="shared" si="969"/>
        <v>200.02500000000001</v>
      </c>
      <c r="DM295" s="4">
        <f t="shared" si="970"/>
        <v>17002.125</v>
      </c>
      <c r="DN295" s="4" cm="1">
        <f t="array" ref="DN295">SUMPRODUCT(--(SUM(G295,AC295,AY295,BU295,CQ295,DM295)&gt;PARAMETRELER!$D$21:$D$24), (SUM(G295,AC295,AY295,BU295,CQ295,DM295)-PARAMETRELER!$D$21:$D$24), {0.15;0.05;0.07;0.08})-SUM($H$2,H295,AD295,AZ295,BV295,CR295)</f>
        <v>2550.3187499999985</v>
      </c>
      <c r="DO295" s="4">
        <f>PARAMETRELER!$D$13</f>
        <v>2550.3187499999985</v>
      </c>
      <c r="DP295" s="4">
        <f t="shared" si="971"/>
        <v>102012.75</v>
      </c>
      <c r="DQ295" s="4">
        <f t="shared" si="972"/>
        <v>85010.625</v>
      </c>
      <c r="DR295" s="4">
        <f t="shared" si="973"/>
        <v>20002.5</v>
      </c>
      <c r="DS295" s="4">
        <f>PARAMETRELER!$D$6</f>
        <v>20002.5</v>
      </c>
      <c r="DT295" s="4">
        <f t="shared" si="861"/>
        <v>0</v>
      </c>
      <c r="DU295" s="4">
        <f>IF(DI295&lt;=PARAMETRELER!$D$6,0,DT295*0.00759)</f>
        <v>0</v>
      </c>
      <c r="DV295" s="20">
        <f t="shared" si="974"/>
        <v>17002.125</v>
      </c>
      <c r="DW295" s="21">
        <f t="shared" si="975"/>
        <v>4100.5124999999998</v>
      </c>
      <c r="DX295" s="21">
        <f t="shared" si="976"/>
        <v>400.05</v>
      </c>
      <c r="DY295" s="22">
        <f t="shared" si="977"/>
        <v>24503.0625</v>
      </c>
      <c r="DZ295" s="44">
        <f t="shared" si="978"/>
        <v>1000.125</v>
      </c>
      <c r="EA295" s="45">
        <f t="shared" si="979"/>
        <v>23502.9375</v>
      </c>
      <c r="EC295" s="3">
        <v>293</v>
      </c>
      <c r="ED295" s="3" t="str">
        <f t="shared" si="980"/>
        <v xml:space="preserve"> AD SOYAD 293</v>
      </c>
      <c r="EE295" s="4">
        <f t="shared" si="862"/>
        <v>20002.5</v>
      </c>
      <c r="EF295" s="4">
        <f>PARAMETRELER!$D$4</f>
        <v>150018.75</v>
      </c>
      <c r="EG295" s="4">
        <f t="shared" si="863"/>
        <v>2800.3500000000004</v>
      </c>
      <c r="EH295" s="4">
        <f t="shared" si="864"/>
        <v>200.02500000000001</v>
      </c>
      <c r="EI295" s="4">
        <f t="shared" si="865"/>
        <v>17002.125</v>
      </c>
      <c r="EJ295" s="4" cm="1">
        <f t="array" ref="EJ295">SUMPRODUCT(--(SUM(G295,AC295,AY295,BU295,CQ295,DM295,EI295)&gt;PARAMETRELER!$D$21:$D$24), (SUM(G295,AC295,AY295,BU295,CQ295,DM295,EI295)-PARAMETRELER!$D$21:$D$24), {0.15;0.05;0.07;0.08})-SUM($H$2,H295,AD295,AZ295,BV295,CR295,DN295)</f>
        <v>3001.0625000000036</v>
      </c>
      <c r="EK295" s="4">
        <f>PARAMETRELER!$D$14</f>
        <v>3001.0625000000036</v>
      </c>
      <c r="EL295" s="4">
        <f t="shared" si="866"/>
        <v>119014.875</v>
      </c>
      <c r="EM295" s="4">
        <f t="shared" si="867"/>
        <v>102012.75</v>
      </c>
      <c r="EN295" s="4">
        <f t="shared" si="868"/>
        <v>20002.5</v>
      </c>
      <c r="EO295" s="4">
        <f>PARAMETRELER!$D$6</f>
        <v>20002.5</v>
      </c>
      <c r="EP295" s="4">
        <f t="shared" si="869"/>
        <v>0</v>
      </c>
      <c r="EQ295" s="4">
        <f>IF(EE295&lt;=PARAMETRELER!$D$6,0,EP295*0.00759)</f>
        <v>0</v>
      </c>
      <c r="ER295" s="20">
        <f t="shared" si="981"/>
        <v>17002.125</v>
      </c>
      <c r="ES295" s="21">
        <f t="shared" si="982"/>
        <v>4100.5124999999998</v>
      </c>
      <c r="ET295" s="21">
        <f t="shared" si="983"/>
        <v>400.05</v>
      </c>
      <c r="EU295" s="22">
        <f t="shared" si="984"/>
        <v>24503.0625</v>
      </c>
      <c r="EV295" s="44">
        <f t="shared" si="985"/>
        <v>1000.125</v>
      </c>
      <c r="EW295" s="45">
        <f t="shared" si="986"/>
        <v>23502.9375</v>
      </c>
      <c r="EY295" s="3">
        <v>293</v>
      </c>
      <c r="EZ295" s="3" t="str">
        <f t="shared" si="987"/>
        <v xml:space="preserve"> AD SOYAD 293</v>
      </c>
      <c r="FA295" s="4">
        <f t="shared" si="870"/>
        <v>20002.5</v>
      </c>
      <c r="FB295" s="4">
        <f>PARAMETRELER!$D$4</f>
        <v>150018.75</v>
      </c>
      <c r="FC295" s="4">
        <f t="shared" si="871"/>
        <v>2800.3500000000004</v>
      </c>
      <c r="FD295" s="4">
        <f t="shared" si="872"/>
        <v>200.02500000000001</v>
      </c>
      <c r="FE295" s="4">
        <f t="shared" si="873"/>
        <v>17002.125</v>
      </c>
      <c r="FF295" s="4" cm="1">
        <f t="array" ref="FF295">SUMPRODUCT(--(SUM(G295,AC295,AY295,BU295,CQ295,DM295,EI295,FE295)&gt;PARAMETRELER!$D$21:$D$24), (SUM(G295,AC295,AY295,BU295,CQ295,DM295,EI295,FE295)-PARAMETRELER!$D$21:$D$24), {0.15;0.05;0.07;0.08})-SUM($H$2,H295,AD295,AZ295,BV295,CR295,DN295,EJ295)</f>
        <v>3400.4249999999956</v>
      </c>
      <c r="FG295" s="4">
        <f>PARAMETRELER!$D$15</f>
        <v>3400.4249999999956</v>
      </c>
      <c r="FH295" s="4">
        <f t="shared" si="874"/>
        <v>136017</v>
      </c>
      <c r="FI295" s="4">
        <f t="shared" si="875"/>
        <v>119014.875</v>
      </c>
      <c r="FJ295" s="4">
        <f t="shared" si="876"/>
        <v>20002.5</v>
      </c>
      <c r="FK295" s="4">
        <f>PARAMETRELER!$D$6</f>
        <v>20002.5</v>
      </c>
      <c r="FL295" s="4">
        <f t="shared" si="877"/>
        <v>0</v>
      </c>
      <c r="FM295" s="4">
        <f>IF(FA295&lt;=PARAMETRELER!$D$6,0,FL295*0.00759)</f>
        <v>0</v>
      </c>
      <c r="FN295" s="20">
        <f t="shared" si="988"/>
        <v>17002.125</v>
      </c>
      <c r="FO295" s="21">
        <f t="shared" si="989"/>
        <v>4100.5124999999998</v>
      </c>
      <c r="FP295" s="21">
        <f t="shared" si="990"/>
        <v>400.05</v>
      </c>
      <c r="FQ295" s="22">
        <f t="shared" si="991"/>
        <v>24503.0625</v>
      </c>
      <c r="FR295" s="44">
        <f t="shared" si="992"/>
        <v>1000.125</v>
      </c>
      <c r="FS295" s="45">
        <f t="shared" si="993"/>
        <v>23502.9375</v>
      </c>
      <c r="FU295" s="3">
        <v>293</v>
      </c>
      <c r="FV295" s="3" t="str">
        <f t="shared" si="994"/>
        <v xml:space="preserve"> AD SOYAD 293</v>
      </c>
      <c r="FW295" s="4">
        <f t="shared" si="878"/>
        <v>20002.5</v>
      </c>
      <c r="FX295" s="4">
        <f>PARAMETRELER!$D$4</f>
        <v>150018.75</v>
      </c>
      <c r="FY295" s="4">
        <f t="shared" si="879"/>
        <v>2800.3500000000004</v>
      </c>
      <c r="FZ295" s="4">
        <f t="shared" si="880"/>
        <v>200.02500000000001</v>
      </c>
      <c r="GA295" s="4">
        <f t="shared" si="881"/>
        <v>17002.125</v>
      </c>
      <c r="GB295" s="4" cm="1">
        <f t="array" ref="GB295">SUMPRODUCT(--(SUM(G295,AC295,AY295,BU295,CQ295,DM295,EI295,FE295,GA295)&gt;PARAMETRELER!$D$21:$D$24), (SUM(G295,AC295,AY295,BU295,CQ295,DM295,EI295,FE295,GA295)-PARAMETRELER!$D$21:$D$24), {0.15;0.05;0.07;0.08})-SUM($H$2,H295,AD295,AZ295,BV295,CR295,DN295,EJ295,FF295)</f>
        <v>3400.4249999999993</v>
      </c>
      <c r="GC295" s="4">
        <f>PARAMETRELER!$D$16</f>
        <v>3400.4249999999993</v>
      </c>
      <c r="GD295" s="4">
        <f t="shared" si="882"/>
        <v>153019.125</v>
      </c>
      <c r="GE295" s="4">
        <f t="shared" si="883"/>
        <v>136017</v>
      </c>
      <c r="GF295" s="4">
        <f t="shared" si="884"/>
        <v>20002.5</v>
      </c>
      <c r="GG295" s="4">
        <f>PARAMETRELER!$D$6</f>
        <v>20002.5</v>
      </c>
      <c r="GH295" s="4">
        <f t="shared" si="885"/>
        <v>0</v>
      </c>
      <c r="GI295" s="4">
        <f>IF(FW295&lt;=PARAMETRELER!$D$6,0,GH295*0.00759)</f>
        <v>0</v>
      </c>
      <c r="GJ295" s="20">
        <f t="shared" si="995"/>
        <v>17002.125</v>
      </c>
      <c r="GK295" s="21">
        <f t="shared" si="996"/>
        <v>4100.5124999999998</v>
      </c>
      <c r="GL295" s="21">
        <f t="shared" si="997"/>
        <v>400.05</v>
      </c>
      <c r="GM295" s="22">
        <f t="shared" si="998"/>
        <v>24503.0625</v>
      </c>
      <c r="GN295" s="44">
        <f t="shared" si="999"/>
        <v>1000.125</v>
      </c>
      <c r="GO295" s="45">
        <f t="shared" si="1000"/>
        <v>23502.9375</v>
      </c>
      <c r="GQ295" s="3">
        <v>293</v>
      </c>
      <c r="GR295" s="3" t="str">
        <f t="shared" si="1001"/>
        <v xml:space="preserve"> AD SOYAD 293</v>
      </c>
      <c r="GS295" s="4">
        <f t="shared" si="886"/>
        <v>20002.5</v>
      </c>
      <c r="GT295" s="4">
        <f>PARAMETRELER!$D$4</f>
        <v>150018.75</v>
      </c>
      <c r="GU295" s="4">
        <f t="shared" si="887"/>
        <v>2800.3500000000004</v>
      </c>
      <c r="GV295" s="4">
        <f t="shared" si="888"/>
        <v>200.02500000000001</v>
      </c>
      <c r="GW295" s="4">
        <f t="shared" si="889"/>
        <v>17002.125</v>
      </c>
      <c r="GX295" s="4" cm="1">
        <f t="array" ref="GX295">SUMPRODUCT(--(SUM(G295,AC295,AY295,BU295,CQ295,DM295,EI295,FE295,GA295,GW295)&gt;PARAMETRELER!$D$21:$D$24), (SUM(G295,AC295,AY295,BU295,CQ295,DM295,EI295,FE295,GA295,GW295)-PARAMETRELER!$D$21:$D$24), {0.15;0.05;0.07;0.08})-SUM($H$2,H295,AD295,AZ295,BV295,CR295,DN295,EJ295,FF295,GB295)</f>
        <v>3400.4250000000029</v>
      </c>
      <c r="GY295" s="4">
        <f>PARAMETRELER!$D$17</f>
        <v>3400.4250000000029</v>
      </c>
      <c r="GZ295" s="4">
        <f t="shared" si="890"/>
        <v>170021.25</v>
      </c>
      <c r="HA295" s="4">
        <f t="shared" si="891"/>
        <v>153019.125</v>
      </c>
      <c r="HB295" s="4">
        <f t="shared" si="892"/>
        <v>20002.5</v>
      </c>
      <c r="HC295" s="4">
        <f>PARAMETRELER!$D$6</f>
        <v>20002.5</v>
      </c>
      <c r="HD295" s="4">
        <f t="shared" si="893"/>
        <v>0</v>
      </c>
      <c r="HE295" s="4">
        <f>IF(GS295&lt;=PARAMETRELER!$D$6,0,HD295*0.00759)</f>
        <v>0</v>
      </c>
      <c r="HF295" s="20">
        <f t="shared" si="1002"/>
        <v>17002.125</v>
      </c>
      <c r="HG295" s="21">
        <f t="shared" si="1003"/>
        <v>4100.5124999999998</v>
      </c>
      <c r="HH295" s="21">
        <f t="shared" si="1004"/>
        <v>400.05</v>
      </c>
      <c r="HI295" s="22">
        <f t="shared" si="1005"/>
        <v>24503.0625</v>
      </c>
      <c r="HJ295" s="44">
        <f t="shared" si="1006"/>
        <v>1000.125</v>
      </c>
      <c r="HK295" s="45">
        <f t="shared" si="1007"/>
        <v>23502.9375</v>
      </c>
      <c r="HM295" s="3">
        <v>293</v>
      </c>
      <c r="HN295" s="3" t="str">
        <f t="shared" si="1008"/>
        <v xml:space="preserve"> AD SOYAD 293</v>
      </c>
      <c r="HO295" s="4">
        <f t="shared" si="894"/>
        <v>20002.5</v>
      </c>
      <c r="HP295" s="4">
        <f>PARAMETRELER!$D$4</f>
        <v>150018.75</v>
      </c>
      <c r="HQ295" s="4">
        <f t="shared" si="895"/>
        <v>2800.3500000000004</v>
      </c>
      <c r="HR295" s="4">
        <f t="shared" si="896"/>
        <v>200.02500000000001</v>
      </c>
      <c r="HS295" s="4">
        <f t="shared" si="897"/>
        <v>17002.125</v>
      </c>
      <c r="HT295" s="4" cm="1">
        <f t="array" ref="HT295">SUMPRODUCT(--(SUM(G295,AC295,AY295,BU295,CQ295,DM295,EI295,FE295,GA295,GW295,HS295)&gt;PARAMETRELER!$D$21:$D$24), (SUM(G295,AC295,AY295,BU295,CQ295,DM295,EI295,FE295,GA295,GW295,HS295)-PARAMETRELER!$D$21:$D$24), {0.15;0.05;0.07;0.08})-SUM($H$2,H295,AD295,AZ295,BV295,CR295,DN295,EJ295,FF295,GB295,GX295)</f>
        <v>3400.4249999999993</v>
      </c>
      <c r="HU295" s="4">
        <f>PARAMETRELER!$D$18</f>
        <v>3400.4249999999993</v>
      </c>
      <c r="HV295" s="4">
        <f t="shared" si="898"/>
        <v>187023.375</v>
      </c>
      <c r="HW295" s="4">
        <f t="shared" si="899"/>
        <v>170021.25</v>
      </c>
      <c r="HX295" s="4">
        <f t="shared" si="900"/>
        <v>20002.5</v>
      </c>
      <c r="HY295" s="4">
        <f>PARAMETRELER!$D$6</f>
        <v>20002.5</v>
      </c>
      <c r="HZ295" s="4">
        <f t="shared" si="901"/>
        <v>0</v>
      </c>
      <c r="IA295" s="4">
        <f>IF(HO295&lt;=PARAMETRELER!$D$6,0,HZ295*0.00759)</f>
        <v>0</v>
      </c>
      <c r="IB295" s="20">
        <f t="shared" si="1009"/>
        <v>17002.125</v>
      </c>
      <c r="IC295" s="21">
        <f t="shared" si="1010"/>
        <v>4100.5124999999998</v>
      </c>
      <c r="ID295" s="21">
        <f t="shared" si="1011"/>
        <v>400.05</v>
      </c>
      <c r="IE295" s="22">
        <f t="shared" si="1012"/>
        <v>24503.0625</v>
      </c>
      <c r="IF295" s="44">
        <f t="shared" si="1013"/>
        <v>1000.125</v>
      </c>
      <c r="IG295" s="45">
        <f t="shared" si="1014"/>
        <v>23502.9375</v>
      </c>
      <c r="II295" s="3">
        <v>293</v>
      </c>
      <c r="IJ295" s="3" t="str">
        <f t="shared" si="1015"/>
        <v xml:space="preserve"> AD SOYAD 293</v>
      </c>
      <c r="IK295" s="4">
        <f t="shared" si="902"/>
        <v>20002.5</v>
      </c>
      <c r="IL295" s="4">
        <f>PARAMETRELER!$D$4</f>
        <v>150018.75</v>
      </c>
      <c r="IM295" s="4">
        <f t="shared" si="903"/>
        <v>2800.3500000000004</v>
      </c>
      <c r="IN295" s="4">
        <f t="shared" si="904"/>
        <v>200.02500000000001</v>
      </c>
      <c r="IO295" s="4">
        <f t="shared" si="905"/>
        <v>17002.125</v>
      </c>
      <c r="IP295" s="4" cm="1">
        <f t="array" ref="IP295">SUMPRODUCT(--(SUM(G295,AC295,AY295,BU295,CQ295,DM295,EI295,FE295,GA295,GW295,HS295,IO295)&gt;PARAMETRELER!$D$21:$D$24), (SUM(G295,AC295,AY295,BU295,CQ295,DM295,EI295,FE295,GA295,GW295,HS295,IO295)-PARAMETRELER!$D$21:$D$24), {0.15;0.05;0.07;0.08})-SUM($H$2,H295,AD295,AZ295,BV295,CR295,DN295,EJ295,FF295,GB295,GX295,HT295)</f>
        <v>3400.4249999999993</v>
      </c>
      <c r="IQ295" s="4">
        <f>PARAMETRELER!$D$19</f>
        <v>3400.4249999999993</v>
      </c>
      <c r="IR295" s="4">
        <f t="shared" si="906"/>
        <v>204025.5</v>
      </c>
      <c r="IS295" s="4">
        <f t="shared" si="907"/>
        <v>187023.375</v>
      </c>
      <c r="IT295" s="4">
        <f t="shared" si="908"/>
        <v>20002.5</v>
      </c>
      <c r="IU295" s="4">
        <f>PARAMETRELER!$D$6</f>
        <v>20002.5</v>
      </c>
      <c r="IV295" s="4">
        <f t="shared" si="909"/>
        <v>0</v>
      </c>
      <c r="IW295" s="4">
        <f>IF(IK295&lt;=PARAMETRELER!$D$6,0,IV295*0.00759)</f>
        <v>0</v>
      </c>
      <c r="IX295" s="20">
        <f t="shared" si="1016"/>
        <v>17002.125</v>
      </c>
      <c r="IY295" s="21">
        <f t="shared" si="1017"/>
        <v>4100.5124999999998</v>
      </c>
      <c r="IZ295" s="21">
        <f t="shared" si="1018"/>
        <v>400.05</v>
      </c>
      <c r="JA295" s="22">
        <f t="shared" si="1019"/>
        <v>24503.0625</v>
      </c>
      <c r="JB295" s="44">
        <f t="shared" si="1020"/>
        <v>1000.125</v>
      </c>
      <c r="JC295" s="45">
        <f t="shared" si="1021"/>
        <v>23502.9375</v>
      </c>
    </row>
    <row r="296" spans="1:263" ht="15.6" x14ac:dyDescent="0.3">
      <c r="A296" s="2">
        <v>294</v>
      </c>
      <c r="B296" s="2" t="str">
        <f>'YILLIK MALİYET RAPORU'!B296</f>
        <v xml:space="preserve"> AD SOYAD 294</v>
      </c>
      <c r="C296" s="7">
        <f>'YILLIK MALİYET RAPORU'!C296</f>
        <v>20002.5</v>
      </c>
      <c r="D296" s="11">
        <f>PARAMETRELER!$D$4</f>
        <v>150018.75</v>
      </c>
      <c r="E296" s="7">
        <f t="shared" si="845"/>
        <v>2800.3500000000004</v>
      </c>
      <c r="F296" s="7">
        <f t="shared" si="846"/>
        <v>200.02500000000001</v>
      </c>
      <c r="G296" s="7">
        <f t="shared" si="847"/>
        <v>17002.125</v>
      </c>
      <c r="H296" s="7" cm="1">
        <f t="array" ref="H296">SUMPRODUCT(--(SUM(G296:G296)&gt;PARAMETRELER!$D$21:$D$24), (SUM(G296:G296)-PARAMETRELER!$D$21:$D$24), {0.15;0.05;0.07;0.08})-SUM($H$2:$H$2)</f>
        <v>2550.3187499999999</v>
      </c>
      <c r="I296" s="7">
        <f>PARAMETRELER!$D$8</f>
        <v>2550.3187499999999</v>
      </c>
      <c r="J296" s="7">
        <f t="shared" si="910"/>
        <v>17002.125</v>
      </c>
      <c r="K296" s="7">
        <v>0</v>
      </c>
      <c r="L296" s="7">
        <f t="shared" si="848"/>
        <v>20002.5</v>
      </c>
      <c r="M296" s="5">
        <f>PARAMETRELER!$D$6</f>
        <v>20002.5</v>
      </c>
      <c r="N296" s="7">
        <f t="shared" si="856"/>
        <v>0</v>
      </c>
      <c r="O296" s="7">
        <f>IF(C296&lt;=PARAMETRELER!$D$6,0,N296*0.00759)</f>
        <v>0</v>
      </c>
      <c r="P296" s="20">
        <f t="shared" si="849"/>
        <v>17002.125</v>
      </c>
      <c r="Q296" s="21">
        <f t="shared" si="850"/>
        <v>4100.5124999999998</v>
      </c>
      <c r="R296" s="21">
        <f t="shared" si="851"/>
        <v>400.05</v>
      </c>
      <c r="S296" s="20">
        <f t="shared" si="852"/>
        <v>24503.0625</v>
      </c>
      <c r="T296" s="44">
        <f t="shared" si="853"/>
        <v>1000.125</v>
      </c>
      <c r="U296" s="45">
        <f t="shared" si="911"/>
        <v>23502.9375</v>
      </c>
      <c r="W296" s="2">
        <v>294</v>
      </c>
      <c r="X296" s="2" t="str">
        <f t="shared" si="854"/>
        <v xml:space="preserve"> AD SOYAD 294</v>
      </c>
      <c r="Y296" s="7">
        <f t="shared" si="855"/>
        <v>20002.5</v>
      </c>
      <c r="Z296" s="11">
        <f>PARAMETRELER!$D$4</f>
        <v>150018.75</v>
      </c>
      <c r="AA296" s="7">
        <f t="shared" si="912"/>
        <v>2800.3500000000004</v>
      </c>
      <c r="AB296" s="7">
        <f t="shared" si="913"/>
        <v>200.02500000000001</v>
      </c>
      <c r="AC296" s="7">
        <f t="shared" si="914"/>
        <v>17002.125</v>
      </c>
      <c r="AD296" s="7" cm="1">
        <f t="array" ref="AD296">SUMPRODUCT(--(SUM(G296,AC296)&gt;PARAMETRELER!$D$21:$D$24), (SUM(G296,AC296)-PARAMETRELER!$D$21:$D$24), {0.15;0.05;0.07;0.08})-SUM($H$2,H296)</f>
        <v>2550.3187499999999</v>
      </c>
      <c r="AE296" s="7">
        <f>PARAMETRELER!$D$9</f>
        <v>2550.3187499999999</v>
      </c>
      <c r="AF296" s="7">
        <f t="shared" si="915"/>
        <v>34004.25</v>
      </c>
      <c r="AG296" s="7">
        <f t="shared" si="916"/>
        <v>17002.125</v>
      </c>
      <c r="AH296" s="7">
        <f t="shared" si="917"/>
        <v>20002.5</v>
      </c>
      <c r="AI296" s="5">
        <f>PARAMETRELER!$D$6</f>
        <v>20002.5</v>
      </c>
      <c r="AJ296" s="7">
        <f t="shared" si="857"/>
        <v>0</v>
      </c>
      <c r="AK296" s="7">
        <f>IF(Y296&lt;=PARAMETRELER!$D$6,0,AJ296*0.00759)</f>
        <v>0</v>
      </c>
      <c r="AL296" s="20">
        <f t="shared" si="918"/>
        <v>17002.125</v>
      </c>
      <c r="AM296" s="21">
        <f t="shared" si="919"/>
        <v>4100.5124999999998</v>
      </c>
      <c r="AN296" s="21">
        <f t="shared" si="920"/>
        <v>400.05</v>
      </c>
      <c r="AO296" s="20">
        <f t="shared" si="921"/>
        <v>24503.0625</v>
      </c>
      <c r="AP296" s="44">
        <f t="shared" si="922"/>
        <v>1000.125</v>
      </c>
      <c r="AQ296" s="45">
        <f t="shared" si="923"/>
        <v>23502.9375</v>
      </c>
      <c r="AS296" s="2">
        <v>294</v>
      </c>
      <c r="AT296" s="2" t="str">
        <f t="shared" si="924"/>
        <v xml:space="preserve"> AD SOYAD 294</v>
      </c>
      <c r="AU296" s="7">
        <f t="shared" si="925"/>
        <v>20002.5</v>
      </c>
      <c r="AV296" s="11">
        <f>PARAMETRELER!$D$4</f>
        <v>150018.75</v>
      </c>
      <c r="AW296" s="7">
        <f t="shared" si="926"/>
        <v>2800.3500000000004</v>
      </c>
      <c r="AX296" s="7">
        <f t="shared" si="927"/>
        <v>200.02500000000001</v>
      </c>
      <c r="AY296" s="7">
        <f t="shared" si="928"/>
        <v>17002.125</v>
      </c>
      <c r="AZ296" s="7" cm="1">
        <f t="array" ref="AZ296">SUMPRODUCT(--(SUM(G296,AC296,AY296)&gt;PARAMETRELER!$D$21:$D$24), (SUM(G296,AC296,AY296)-PARAMETRELER!$D$21:$D$24), {0.15;0.05;0.07;0.08})-SUM($H$2,H296,AD296)</f>
        <v>2550.3187499999995</v>
      </c>
      <c r="BA296" s="7">
        <f>PARAMETRELER!$D$10</f>
        <v>2550.3187499999995</v>
      </c>
      <c r="BB296" s="7">
        <f t="shared" si="929"/>
        <v>51006.375</v>
      </c>
      <c r="BC296" s="7">
        <f t="shared" si="930"/>
        <v>34004.25</v>
      </c>
      <c r="BD296" s="7">
        <f t="shared" si="931"/>
        <v>20002.5</v>
      </c>
      <c r="BE296" s="5">
        <f>PARAMETRELER!$D$6</f>
        <v>20002.5</v>
      </c>
      <c r="BF296" s="7">
        <f t="shared" si="858"/>
        <v>0</v>
      </c>
      <c r="BG296" s="7">
        <f>IF(AU296&lt;=PARAMETRELER!$D$6,0,BF296*0.00759)</f>
        <v>0</v>
      </c>
      <c r="BH296" s="20">
        <f t="shared" si="932"/>
        <v>17002.125</v>
      </c>
      <c r="BI296" s="21">
        <f t="shared" si="933"/>
        <v>4100.5124999999998</v>
      </c>
      <c r="BJ296" s="21">
        <f t="shared" si="934"/>
        <v>400.05</v>
      </c>
      <c r="BK296" s="20">
        <f t="shared" si="935"/>
        <v>24503.0625</v>
      </c>
      <c r="BL296" s="44">
        <f t="shared" si="936"/>
        <v>1000.125</v>
      </c>
      <c r="BM296" s="45">
        <f t="shared" si="937"/>
        <v>23502.9375</v>
      </c>
      <c r="BO296" s="2">
        <v>294</v>
      </c>
      <c r="BP296" s="2" t="str">
        <f t="shared" si="938"/>
        <v xml:space="preserve"> AD SOYAD 294</v>
      </c>
      <c r="BQ296" s="7">
        <f t="shared" si="939"/>
        <v>20002.5</v>
      </c>
      <c r="BR296" s="11">
        <f>PARAMETRELER!$D$4</f>
        <v>150018.75</v>
      </c>
      <c r="BS296" s="7">
        <f t="shared" si="940"/>
        <v>2800.3500000000004</v>
      </c>
      <c r="BT296" s="7">
        <f t="shared" si="941"/>
        <v>200.02500000000001</v>
      </c>
      <c r="BU296" s="7">
        <f t="shared" si="942"/>
        <v>17002.125</v>
      </c>
      <c r="BV296" s="7" cm="1">
        <f t="array" ref="BV296">SUMPRODUCT(--(SUM(G296,AC296,AY296,BU296)&gt;PARAMETRELER!$D$21:$D$24), (SUM(G296,AC296,AY296,BU296)-PARAMETRELER!$D$21:$D$24), {0.15;0.05;0.07;0.08})-SUM($H$2,H296,AD296,AZ296)</f>
        <v>2550.3187500000004</v>
      </c>
      <c r="BW296" s="7">
        <f>PARAMETRELER!$D$11</f>
        <v>2550.3187500000004</v>
      </c>
      <c r="BX296" s="7">
        <f t="shared" si="943"/>
        <v>68008.5</v>
      </c>
      <c r="BY296" s="7">
        <f t="shared" si="944"/>
        <v>51006.375</v>
      </c>
      <c r="BZ296" s="7">
        <f t="shared" si="945"/>
        <v>20002.5</v>
      </c>
      <c r="CA296" s="5">
        <f>PARAMETRELER!$D$6</f>
        <v>20002.5</v>
      </c>
      <c r="CB296" s="7">
        <f t="shared" si="859"/>
        <v>0</v>
      </c>
      <c r="CC296" s="7">
        <f>IF(BQ296&lt;=PARAMETRELER!$D$6,0,CB296*0.00759)</f>
        <v>0</v>
      </c>
      <c r="CD296" s="20">
        <f t="shared" si="946"/>
        <v>17002.125</v>
      </c>
      <c r="CE296" s="21">
        <f t="shared" si="947"/>
        <v>4100.5124999999998</v>
      </c>
      <c r="CF296" s="21">
        <f t="shared" si="948"/>
        <v>400.05</v>
      </c>
      <c r="CG296" s="20">
        <f t="shared" si="949"/>
        <v>24503.0625</v>
      </c>
      <c r="CH296" s="44">
        <f t="shared" si="950"/>
        <v>1000.125</v>
      </c>
      <c r="CI296" s="45">
        <f t="shared" si="951"/>
        <v>23502.9375</v>
      </c>
      <c r="CK296" s="2">
        <v>294</v>
      </c>
      <c r="CL296" s="2" t="str">
        <f t="shared" si="952"/>
        <v xml:space="preserve"> AD SOYAD 294</v>
      </c>
      <c r="CM296" s="7">
        <f t="shared" si="953"/>
        <v>20002.5</v>
      </c>
      <c r="CN296" s="11">
        <f>PARAMETRELER!$D$4</f>
        <v>150018.75</v>
      </c>
      <c r="CO296" s="7">
        <f t="shared" si="954"/>
        <v>2800.3500000000004</v>
      </c>
      <c r="CP296" s="7">
        <f t="shared" si="955"/>
        <v>200.02500000000001</v>
      </c>
      <c r="CQ296" s="7">
        <f t="shared" si="956"/>
        <v>17002.125</v>
      </c>
      <c r="CR296" s="7" cm="1">
        <f t="array" ref="CR296">SUMPRODUCT(--(SUM(G296,AC296,AY296,BU296,CQ296)&gt;PARAMETRELER!$D$21:$D$24), (SUM(G296,AC296,AY296,BU296,CQ296)-PARAMETRELER!$D$21:$D$24), {0.15;0.05;0.07;0.08})-SUM($H$2,H296,AD296,AZ296,BV296)</f>
        <v>2550.3187500000004</v>
      </c>
      <c r="CS296" s="7">
        <f>PARAMETRELER!$D$12</f>
        <v>2550.3187500000004</v>
      </c>
      <c r="CT296" s="7">
        <f t="shared" si="957"/>
        <v>85010.625</v>
      </c>
      <c r="CU296" s="7">
        <f t="shared" si="958"/>
        <v>68008.5</v>
      </c>
      <c r="CV296" s="7">
        <f t="shared" si="959"/>
        <v>20002.5</v>
      </c>
      <c r="CW296" s="5">
        <f>PARAMETRELER!$D$6</f>
        <v>20002.5</v>
      </c>
      <c r="CX296" s="7">
        <f t="shared" si="860"/>
        <v>0</v>
      </c>
      <c r="CY296" s="7">
        <f>IF(CM296&lt;=PARAMETRELER!$D$6,0,CX296*0.00759)</f>
        <v>0</v>
      </c>
      <c r="CZ296" s="20">
        <f t="shared" si="960"/>
        <v>17002.125</v>
      </c>
      <c r="DA296" s="21">
        <f t="shared" si="961"/>
        <v>4100.5124999999998</v>
      </c>
      <c r="DB296" s="21">
        <f t="shared" si="962"/>
        <v>400.05</v>
      </c>
      <c r="DC296" s="20">
        <f t="shared" si="963"/>
        <v>24503.0625</v>
      </c>
      <c r="DD296" s="44">
        <f t="shared" si="964"/>
        <v>1000.125</v>
      </c>
      <c r="DE296" s="45">
        <f t="shared" si="965"/>
        <v>23502.9375</v>
      </c>
      <c r="DG296" s="2">
        <v>294</v>
      </c>
      <c r="DH296" s="2" t="str">
        <f t="shared" si="966"/>
        <v xml:space="preserve"> AD SOYAD 294</v>
      </c>
      <c r="DI296" s="7">
        <f t="shared" si="967"/>
        <v>20002.5</v>
      </c>
      <c r="DJ296" s="11">
        <f>PARAMETRELER!$D$4</f>
        <v>150018.75</v>
      </c>
      <c r="DK296" s="7">
        <f t="shared" si="968"/>
        <v>2800.3500000000004</v>
      </c>
      <c r="DL296" s="7">
        <f t="shared" si="969"/>
        <v>200.02500000000001</v>
      </c>
      <c r="DM296" s="7">
        <f t="shared" si="970"/>
        <v>17002.125</v>
      </c>
      <c r="DN296" s="7" cm="1">
        <f t="array" ref="DN296">SUMPRODUCT(--(SUM(G296,AC296,AY296,BU296,CQ296,DM296)&gt;PARAMETRELER!$D$21:$D$24), (SUM(G296,AC296,AY296,BU296,CQ296,DM296)-PARAMETRELER!$D$21:$D$24), {0.15;0.05;0.07;0.08})-SUM($H$2,H296,AD296,AZ296,BV296,CR296)</f>
        <v>2550.3187499999985</v>
      </c>
      <c r="DO296" s="7">
        <f>PARAMETRELER!$D$13</f>
        <v>2550.3187499999985</v>
      </c>
      <c r="DP296" s="7">
        <f t="shared" si="971"/>
        <v>102012.75</v>
      </c>
      <c r="DQ296" s="7">
        <f t="shared" si="972"/>
        <v>85010.625</v>
      </c>
      <c r="DR296" s="7">
        <f t="shared" si="973"/>
        <v>20002.5</v>
      </c>
      <c r="DS296" s="5">
        <f>PARAMETRELER!$D$6</f>
        <v>20002.5</v>
      </c>
      <c r="DT296" s="7">
        <f t="shared" si="861"/>
        <v>0</v>
      </c>
      <c r="DU296" s="7">
        <f>IF(DI296&lt;=PARAMETRELER!$D$6,0,DT296*0.00759)</f>
        <v>0</v>
      </c>
      <c r="DV296" s="20">
        <f t="shared" si="974"/>
        <v>17002.125</v>
      </c>
      <c r="DW296" s="21">
        <f t="shared" si="975"/>
        <v>4100.5124999999998</v>
      </c>
      <c r="DX296" s="21">
        <f t="shared" si="976"/>
        <v>400.05</v>
      </c>
      <c r="DY296" s="20">
        <f t="shared" si="977"/>
        <v>24503.0625</v>
      </c>
      <c r="DZ296" s="44">
        <f t="shared" si="978"/>
        <v>1000.125</v>
      </c>
      <c r="EA296" s="45">
        <f t="shared" si="979"/>
        <v>23502.9375</v>
      </c>
      <c r="EC296" s="2">
        <v>294</v>
      </c>
      <c r="ED296" s="2" t="str">
        <f t="shared" si="980"/>
        <v xml:space="preserve"> AD SOYAD 294</v>
      </c>
      <c r="EE296" s="7">
        <f t="shared" si="862"/>
        <v>20002.5</v>
      </c>
      <c r="EF296" s="11">
        <f>PARAMETRELER!$D$4</f>
        <v>150018.75</v>
      </c>
      <c r="EG296" s="7">
        <f t="shared" si="863"/>
        <v>2800.3500000000004</v>
      </c>
      <c r="EH296" s="7">
        <f t="shared" si="864"/>
        <v>200.02500000000001</v>
      </c>
      <c r="EI296" s="7">
        <f t="shared" si="865"/>
        <v>17002.125</v>
      </c>
      <c r="EJ296" s="7" cm="1">
        <f t="array" ref="EJ296">SUMPRODUCT(--(SUM(G296,AC296,AY296,BU296,CQ296,DM296,EI296)&gt;PARAMETRELER!$D$21:$D$24), (SUM(G296,AC296,AY296,BU296,CQ296,DM296,EI296)-PARAMETRELER!$D$21:$D$24), {0.15;0.05;0.07;0.08})-SUM($H$2,H296,AD296,AZ296,BV296,CR296,DN296)</f>
        <v>3001.0625000000036</v>
      </c>
      <c r="EK296" s="7">
        <f>PARAMETRELER!$D$14</f>
        <v>3001.0625000000036</v>
      </c>
      <c r="EL296" s="7">
        <f t="shared" si="866"/>
        <v>119014.875</v>
      </c>
      <c r="EM296" s="7">
        <f t="shared" si="867"/>
        <v>102012.75</v>
      </c>
      <c r="EN296" s="7">
        <f t="shared" si="868"/>
        <v>20002.5</v>
      </c>
      <c r="EO296" s="5">
        <f>PARAMETRELER!$D$6</f>
        <v>20002.5</v>
      </c>
      <c r="EP296" s="7">
        <f t="shared" si="869"/>
        <v>0</v>
      </c>
      <c r="EQ296" s="7">
        <f>IF(EE296&lt;=PARAMETRELER!$D$6,0,EP296*0.00759)</f>
        <v>0</v>
      </c>
      <c r="ER296" s="20">
        <f t="shared" si="981"/>
        <v>17002.125</v>
      </c>
      <c r="ES296" s="21">
        <f t="shared" si="982"/>
        <v>4100.5124999999998</v>
      </c>
      <c r="ET296" s="21">
        <f t="shared" si="983"/>
        <v>400.05</v>
      </c>
      <c r="EU296" s="20">
        <f t="shared" si="984"/>
        <v>24503.0625</v>
      </c>
      <c r="EV296" s="44">
        <f t="shared" si="985"/>
        <v>1000.125</v>
      </c>
      <c r="EW296" s="45">
        <f t="shared" si="986"/>
        <v>23502.9375</v>
      </c>
      <c r="EY296" s="2">
        <v>294</v>
      </c>
      <c r="EZ296" s="2" t="str">
        <f t="shared" si="987"/>
        <v xml:space="preserve"> AD SOYAD 294</v>
      </c>
      <c r="FA296" s="7">
        <f t="shared" si="870"/>
        <v>20002.5</v>
      </c>
      <c r="FB296" s="11">
        <f>PARAMETRELER!$D$4</f>
        <v>150018.75</v>
      </c>
      <c r="FC296" s="7">
        <f t="shared" si="871"/>
        <v>2800.3500000000004</v>
      </c>
      <c r="FD296" s="7">
        <f t="shared" si="872"/>
        <v>200.02500000000001</v>
      </c>
      <c r="FE296" s="7">
        <f t="shared" si="873"/>
        <v>17002.125</v>
      </c>
      <c r="FF296" s="7" cm="1">
        <f t="array" ref="FF296">SUMPRODUCT(--(SUM(G296,AC296,AY296,BU296,CQ296,DM296,EI296,FE296)&gt;PARAMETRELER!$D$21:$D$24), (SUM(G296,AC296,AY296,BU296,CQ296,DM296,EI296,FE296)-PARAMETRELER!$D$21:$D$24), {0.15;0.05;0.07;0.08})-SUM($H$2,H296,AD296,AZ296,BV296,CR296,DN296,EJ296)</f>
        <v>3400.4249999999956</v>
      </c>
      <c r="FG296" s="7">
        <f>PARAMETRELER!$D$15</f>
        <v>3400.4249999999956</v>
      </c>
      <c r="FH296" s="7">
        <f t="shared" si="874"/>
        <v>136017</v>
      </c>
      <c r="FI296" s="7">
        <f t="shared" si="875"/>
        <v>119014.875</v>
      </c>
      <c r="FJ296" s="7">
        <f t="shared" si="876"/>
        <v>20002.5</v>
      </c>
      <c r="FK296" s="5">
        <f>PARAMETRELER!$D$6</f>
        <v>20002.5</v>
      </c>
      <c r="FL296" s="7">
        <f t="shared" si="877"/>
        <v>0</v>
      </c>
      <c r="FM296" s="7">
        <f>IF(FA296&lt;=PARAMETRELER!$D$6,0,FL296*0.00759)</f>
        <v>0</v>
      </c>
      <c r="FN296" s="20">
        <f t="shared" si="988"/>
        <v>17002.125</v>
      </c>
      <c r="FO296" s="21">
        <f t="shared" si="989"/>
        <v>4100.5124999999998</v>
      </c>
      <c r="FP296" s="21">
        <f t="shared" si="990"/>
        <v>400.05</v>
      </c>
      <c r="FQ296" s="20">
        <f t="shared" si="991"/>
        <v>24503.0625</v>
      </c>
      <c r="FR296" s="44">
        <f t="shared" si="992"/>
        <v>1000.125</v>
      </c>
      <c r="FS296" s="45">
        <f t="shared" si="993"/>
        <v>23502.9375</v>
      </c>
      <c r="FU296" s="2">
        <v>294</v>
      </c>
      <c r="FV296" s="2" t="str">
        <f t="shared" si="994"/>
        <v xml:space="preserve"> AD SOYAD 294</v>
      </c>
      <c r="FW296" s="7">
        <f t="shared" si="878"/>
        <v>20002.5</v>
      </c>
      <c r="FX296" s="11">
        <f>PARAMETRELER!$D$4</f>
        <v>150018.75</v>
      </c>
      <c r="FY296" s="7">
        <f t="shared" si="879"/>
        <v>2800.3500000000004</v>
      </c>
      <c r="FZ296" s="7">
        <f t="shared" si="880"/>
        <v>200.02500000000001</v>
      </c>
      <c r="GA296" s="7">
        <f t="shared" si="881"/>
        <v>17002.125</v>
      </c>
      <c r="GB296" s="7" cm="1">
        <f t="array" ref="GB296">SUMPRODUCT(--(SUM(G296,AC296,AY296,BU296,CQ296,DM296,EI296,FE296,GA296)&gt;PARAMETRELER!$D$21:$D$24), (SUM(G296,AC296,AY296,BU296,CQ296,DM296,EI296,FE296,GA296)-PARAMETRELER!$D$21:$D$24), {0.15;0.05;0.07;0.08})-SUM($H$2,H296,AD296,AZ296,BV296,CR296,DN296,EJ296,FF296)</f>
        <v>3400.4249999999993</v>
      </c>
      <c r="GC296" s="7">
        <f>PARAMETRELER!$D$16</f>
        <v>3400.4249999999993</v>
      </c>
      <c r="GD296" s="7">
        <f t="shared" si="882"/>
        <v>153019.125</v>
      </c>
      <c r="GE296" s="7">
        <f t="shared" si="883"/>
        <v>136017</v>
      </c>
      <c r="GF296" s="7">
        <f t="shared" si="884"/>
        <v>20002.5</v>
      </c>
      <c r="GG296" s="5">
        <f>PARAMETRELER!$D$6</f>
        <v>20002.5</v>
      </c>
      <c r="GH296" s="7">
        <f t="shared" si="885"/>
        <v>0</v>
      </c>
      <c r="GI296" s="7">
        <f>IF(FW296&lt;=PARAMETRELER!$D$6,0,GH296*0.00759)</f>
        <v>0</v>
      </c>
      <c r="GJ296" s="20">
        <f t="shared" si="995"/>
        <v>17002.125</v>
      </c>
      <c r="GK296" s="21">
        <f t="shared" si="996"/>
        <v>4100.5124999999998</v>
      </c>
      <c r="GL296" s="21">
        <f t="shared" si="997"/>
        <v>400.05</v>
      </c>
      <c r="GM296" s="20">
        <f t="shared" si="998"/>
        <v>24503.0625</v>
      </c>
      <c r="GN296" s="44">
        <f t="shared" si="999"/>
        <v>1000.125</v>
      </c>
      <c r="GO296" s="45">
        <f t="shared" si="1000"/>
        <v>23502.9375</v>
      </c>
      <c r="GQ296" s="2">
        <v>294</v>
      </c>
      <c r="GR296" s="2" t="str">
        <f t="shared" si="1001"/>
        <v xml:space="preserve"> AD SOYAD 294</v>
      </c>
      <c r="GS296" s="7">
        <f t="shared" si="886"/>
        <v>20002.5</v>
      </c>
      <c r="GT296" s="11">
        <f>PARAMETRELER!$D$4</f>
        <v>150018.75</v>
      </c>
      <c r="GU296" s="7">
        <f t="shared" si="887"/>
        <v>2800.3500000000004</v>
      </c>
      <c r="GV296" s="7">
        <f t="shared" si="888"/>
        <v>200.02500000000001</v>
      </c>
      <c r="GW296" s="7">
        <f t="shared" si="889"/>
        <v>17002.125</v>
      </c>
      <c r="GX296" s="7" cm="1">
        <f t="array" ref="GX296">SUMPRODUCT(--(SUM(G296,AC296,AY296,BU296,CQ296,DM296,EI296,FE296,GA296,GW296)&gt;PARAMETRELER!$D$21:$D$24), (SUM(G296,AC296,AY296,BU296,CQ296,DM296,EI296,FE296,GA296,GW296)-PARAMETRELER!$D$21:$D$24), {0.15;0.05;0.07;0.08})-SUM($H$2,H296,AD296,AZ296,BV296,CR296,DN296,EJ296,FF296,GB296)</f>
        <v>3400.4250000000029</v>
      </c>
      <c r="GY296" s="7">
        <f>PARAMETRELER!$D$17</f>
        <v>3400.4250000000029</v>
      </c>
      <c r="GZ296" s="7">
        <f t="shared" si="890"/>
        <v>170021.25</v>
      </c>
      <c r="HA296" s="7">
        <f t="shared" si="891"/>
        <v>153019.125</v>
      </c>
      <c r="HB296" s="7">
        <f t="shared" si="892"/>
        <v>20002.5</v>
      </c>
      <c r="HC296" s="5">
        <f>PARAMETRELER!$D$6</f>
        <v>20002.5</v>
      </c>
      <c r="HD296" s="7">
        <f t="shared" si="893"/>
        <v>0</v>
      </c>
      <c r="HE296" s="7">
        <f>IF(GS296&lt;=PARAMETRELER!$D$6,0,HD296*0.00759)</f>
        <v>0</v>
      </c>
      <c r="HF296" s="20">
        <f t="shared" si="1002"/>
        <v>17002.125</v>
      </c>
      <c r="HG296" s="21">
        <f t="shared" si="1003"/>
        <v>4100.5124999999998</v>
      </c>
      <c r="HH296" s="21">
        <f t="shared" si="1004"/>
        <v>400.05</v>
      </c>
      <c r="HI296" s="20">
        <f t="shared" si="1005"/>
        <v>24503.0625</v>
      </c>
      <c r="HJ296" s="44">
        <f t="shared" si="1006"/>
        <v>1000.125</v>
      </c>
      <c r="HK296" s="45">
        <f t="shared" si="1007"/>
        <v>23502.9375</v>
      </c>
      <c r="HM296" s="2">
        <v>294</v>
      </c>
      <c r="HN296" s="2" t="str">
        <f t="shared" si="1008"/>
        <v xml:space="preserve"> AD SOYAD 294</v>
      </c>
      <c r="HO296" s="7">
        <f t="shared" si="894"/>
        <v>20002.5</v>
      </c>
      <c r="HP296" s="11">
        <f>PARAMETRELER!$D$4</f>
        <v>150018.75</v>
      </c>
      <c r="HQ296" s="7">
        <f t="shared" si="895"/>
        <v>2800.3500000000004</v>
      </c>
      <c r="HR296" s="7">
        <f t="shared" si="896"/>
        <v>200.02500000000001</v>
      </c>
      <c r="HS296" s="7">
        <f t="shared" si="897"/>
        <v>17002.125</v>
      </c>
      <c r="HT296" s="7" cm="1">
        <f t="array" ref="HT296">SUMPRODUCT(--(SUM(G296,AC296,AY296,BU296,CQ296,DM296,EI296,FE296,GA296,GW296,HS296)&gt;PARAMETRELER!$D$21:$D$24), (SUM(G296,AC296,AY296,BU296,CQ296,DM296,EI296,FE296,GA296,GW296,HS296)-PARAMETRELER!$D$21:$D$24), {0.15;0.05;0.07;0.08})-SUM($H$2,H296,AD296,AZ296,BV296,CR296,DN296,EJ296,FF296,GB296,GX296)</f>
        <v>3400.4249999999993</v>
      </c>
      <c r="HU296" s="7">
        <f>PARAMETRELER!$D$18</f>
        <v>3400.4249999999993</v>
      </c>
      <c r="HV296" s="7">
        <f t="shared" si="898"/>
        <v>187023.375</v>
      </c>
      <c r="HW296" s="7">
        <f t="shared" si="899"/>
        <v>170021.25</v>
      </c>
      <c r="HX296" s="7">
        <f t="shared" si="900"/>
        <v>20002.5</v>
      </c>
      <c r="HY296" s="5">
        <f>PARAMETRELER!$D$6</f>
        <v>20002.5</v>
      </c>
      <c r="HZ296" s="7">
        <f t="shared" si="901"/>
        <v>0</v>
      </c>
      <c r="IA296" s="7">
        <f>IF(HO296&lt;=PARAMETRELER!$D$6,0,HZ296*0.00759)</f>
        <v>0</v>
      </c>
      <c r="IB296" s="20">
        <f t="shared" si="1009"/>
        <v>17002.125</v>
      </c>
      <c r="IC296" s="21">
        <f t="shared" si="1010"/>
        <v>4100.5124999999998</v>
      </c>
      <c r="ID296" s="21">
        <f t="shared" si="1011"/>
        <v>400.05</v>
      </c>
      <c r="IE296" s="20">
        <f t="shared" si="1012"/>
        <v>24503.0625</v>
      </c>
      <c r="IF296" s="44">
        <f t="shared" si="1013"/>
        <v>1000.125</v>
      </c>
      <c r="IG296" s="45">
        <f t="shared" si="1014"/>
        <v>23502.9375</v>
      </c>
      <c r="II296" s="2">
        <v>294</v>
      </c>
      <c r="IJ296" s="2" t="str">
        <f t="shared" si="1015"/>
        <v xml:space="preserve"> AD SOYAD 294</v>
      </c>
      <c r="IK296" s="7">
        <f t="shared" si="902"/>
        <v>20002.5</v>
      </c>
      <c r="IL296" s="11">
        <f>PARAMETRELER!$D$4</f>
        <v>150018.75</v>
      </c>
      <c r="IM296" s="7">
        <f t="shared" si="903"/>
        <v>2800.3500000000004</v>
      </c>
      <c r="IN296" s="7">
        <f t="shared" si="904"/>
        <v>200.02500000000001</v>
      </c>
      <c r="IO296" s="7">
        <f t="shared" si="905"/>
        <v>17002.125</v>
      </c>
      <c r="IP296" s="7" cm="1">
        <f t="array" ref="IP296">SUMPRODUCT(--(SUM(G296,AC296,AY296,BU296,CQ296,DM296,EI296,FE296,GA296,GW296,HS296,IO296)&gt;PARAMETRELER!$D$21:$D$24), (SUM(G296,AC296,AY296,BU296,CQ296,DM296,EI296,FE296,GA296,GW296,HS296,IO296)-PARAMETRELER!$D$21:$D$24), {0.15;0.05;0.07;0.08})-SUM($H$2,H296,AD296,AZ296,BV296,CR296,DN296,EJ296,FF296,GB296,GX296,HT296)</f>
        <v>3400.4249999999993</v>
      </c>
      <c r="IQ296" s="7">
        <f>PARAMETRELER!$D$19</f>
        <v>3400.4249999999993</v>
      </c>
      <c r="IR296" s="7">
        <f t="shared" si="906"/>
        <v>204025.5</v>
      </c>
      <c r="IS296" s="7">
        <f t="shared" si="907"/>
        <v>187023.375</v>
      </c>
      <c r="IT296" s="7">
        <f t="shared" si="908"/>
        <v>20002.5</v>
      </c>
      <c r="IU296" s="5">
        <f>PARAMETRELER!$D$6</f>
        <v>20002.5</v>
      </c>
      <c r="IV296" s="7">
        <f t="shared" si="909"/>
        <v>0</v>
      </c>
      <c r="IW296" s="7">
        <f>IF(IK296&lt;=PARAMETRELER!$D$6,0,IV296*0.00759)</f>
        <v>0</v>
      </c>
      <c r="IX296" s="20">
        <f t="shared" si="1016"/>
        <v>17002.125</v>
      </c>
      <c r="IY296" s="21">
        <f t="shared" si="1017"/>
        <v>4100.5124999999998</v>
      </c>
      <c r="IZ296" s="21">
        <f t="shared" si="1018"/>
        <v>400.05</v>
      </c>
      <c r="JA296" s="20">
        <f t="shared" si="1019"/>
        <v>24503.0625</v>
      </c>
      <c r="JB296" s="44">
        <f t="shared" si="1020"/>
        <v>1000.125</v>
      </c>
      <c r="JC296" s="45">
        <f t="shared" si="1021"/>
        <v>23502.9375</v>
      </c>
    </row>
    <row r="297" spans="1:263" ht="15.6" x14ac:dyDescent="0.3">
      <c r="A297" s="3">
        <v>295</v>
      </c>
      <c r="B297" s="3" t="str">
        <f>'YILLIK MALİYET RAPORU'!B297</f>
        <v xml:space="preserve"> AD SOYAD 295</v>
      </c>
      <c r="C297" s="4">
        <f>'YILLIK MALİYET RAPORU'!C297</f>
        <v>20002.5</v>
      </c>
      <c r="D297" s="4">
        <f>PARAMETRELER!$D$4</f>
        <v>150018.75</v>
      </c>
      <c r="E297" s="4">
        <f t="shared" si="845"/>
        <v>2800.3500000000004</v>
      </c>
      <c r="F297" s="4">
        <f t="shared" si="846"/>
        <v>200.02500000000001</v>
      </c>
      <c r="G297" s="4">
        <f t="shared" si="847"/>
        <v>17002.125</v>
      </c>
      <c r="H297" s="4" cm="1">
        <f t="array" ref="H297">SUMPRODUCT(--(SUM(G297:G297)&gt;PARAMETRELER!$D$21:$D$24), (SUM(G297:G297)-PARAMETRELER!$D$21:$D$24), {0.15;0.05;0.07;0.08})-SUM($H$2:$H$2)</f>
        <v>2550.3187499999999</v>
      </c>
      <c r="I297" s="4">
        <f>PARAMETRELER!$D$8</f>
        <v>2550.3187499999999</v>
      </c>
      <c r="J297" s="4">
        <f t="shared" si="910"/>
        <v>17002.125</v>
      </c>
      <c r="K297" s="4">
        <v>0</v>
      </c>
      <c r="L297" s="4">
        <f t="shared" si="848"/>
        <v>20002.5</v>
      </c>
      <c r="M297" s="4">
        <f>PARAMETRELER!$D$6</f>
        <v>20002.5</v>
      </c>
      <c r="N297" s="4">
        <f t="shared" si="856"/>
        <v>0</v>
      </c>
      <c r="O297" s="4">
        <f>IF(C297&lt;=PARAMETRELER!$D$6,0,N297*0.00759)</f>
        <v>0</v>
      </c>
      <c r="P297" s="20">
        <f t="shared" si="849"/>
        <v>17002.125</v>
      </c>
      <c r="Q297" s="21">
        <f t="shared" si="850"/>
        <v>4100.5124999999998</v>
      </c>
      <c r="R297" s="21">
        <f t="shared" si="851"/>
        <v>400.05</v>
      </c>
      <c r="S297" s="22">
        <f t="shared" si="852"/>
        <v>24503.0625</v>
      </c>
      <c r="T297" s="44">
        <f t="shared" si="853"/>
        <v>1000.125</v>
      </c>
      <c r="U297" s="45">
        <f t="shared" si="911"/>
        <v>23502.9375</v>
      </c>
      <c r="W297" s="3">
        <v>295</v>
      </c>
      <c r="X297" s="3" t="str">
        <f t="shared" si="854"/>
        <v xml:space="preserve"> AD SOYAD 295</v>
      </c>
      <c r="Y297" s="4">
        <f t="shared" si="855"/>
        <v>20002.5</v>
      </c>
      <c r="Z297" s="4">
        <f>PARAMETRELER!$D$4</f>
        <v>150018.75</v>
      </c>
      <c r="AA297" s="4">
        <f t="shared" si="912"/>
        <v>2800.3500000000004</v>
      </c>
      <c r="AB297" s="4">
        <f t="shared" si="913"/>
        <v>200.02500000000001</v>
      </c>
      <c r="AC297" s="4">
        <f t="shared" si="914"/>
        <v>17002.125</v>
      </c>
      <c r="AD297" s="4" cm="1">
        <f t="array" ref="AD297">SUMPRODUCT(--(SUM(G297,AC297)&gt;PARAMETRELER!$D$21:$D$24), (SUM(G297,AC297)-PARAMETRELER!$D$21:$D$24), {0.15;0.05;0.07;0.08})-SUM($H$2,H297)</f>
        <v>2550.3187499999999</v>
      </c>
      <c r="AE297" s="4">
        <f>PARAMETRELER!$D$9</f>
        <v>2550.3187499999999</v>
      </c>
      <c r="AF297" s="4">
        <f t="shared" si="915"/>
        <v>34004.25</v>
      </c>
      <c r="AG297" s="4">
        <f t="shared" si="916"/>
        <v>17002.125</v>
      </c>
      <c r="AH297" s="4">
        <f t="shared" si="917"/>
        <v>20002.5</v>
      </c>
      <c r="AI297" s="4">
        <f>PARAMETRELER!$D$6</f>
        <v>20002.5</v>
      </c>
      <c r="AJ297" s="4">
        <f t="shared" si="857"/>
        <v>0</v>
      </c>
      <c r="AK297" s="4">
        <f>IF(Y297&lt;=PARAMETRELER!$D$6,0,AJ297*0.00759)</f>
        <v>0</v>
      </c>
      <c r="AL297" s="20">
        <f t="shared" si="918"/>
        <v>17002.125</v>
      </c>
      <c r="AM297" s="21">
        <f t="shared" si="919"/>
        <v>4100.5124999999998</v>
      </c>
      <c r="AN297" s="21">
        <f t="shared" si="920"/>
        <v>400.05</v>
      </c>
      <c r="AO297" s="22">
        <f t="shared" si="921"/>
        <v>24503.0625</v>
      </c>
      <c r="AP297" s="44">
        <f t="shared" si="922"/>
        <v>1000.125</v>
      </c>
      <c r="AQ297" s="45">
        <f t="shared" si="923"/>
        <v>23502.9375</v>
      </c>
      <c r="AS297" s="3">
        <v>295</v>
      </c>
      <c r="AT297" s="3" t="str">
        <f t="shared" si="924"/>
        <v xml:space="preserve"> AD SOYAD 295</v>
      </c>
      <c r="AU297" s="4">
        <f t="shared" si="925"/>
        <v>20002.5</v>
      </c>
      <c r="AV297" s="4">
        <f>PARAMETRELER!$D$4</f>
        <v>150018.75</v>
      </c>
      <c r="AW297" s="4">
        <f t="shared" si="926"/>
        <v>2800.3500000000004</v>
      </c>
      <c r="AX297" s="4">
        <f t="shared" si="927"/>
        <v>200.02500000000001</v>
      </c>
      <c r="AY297" s="4">
        <f t="shared" si="928"/>
        <v>17002.125</v>
      </c>
      <c r="AZ297" s="4" cm="1">
        <f t="array" ref="AZ297">SUMPRODUCT(--(SUM(G297,AC297,AY297)&gt;PARAMETRELER!$D$21:$D$24), (SUM(G297,AC297,AY297)-PARAMETRELER!$D$21:$D$24), {0.15;0.05;0.07;0.08})-SUM($H$2,H297,AD297)</f>
        <v>2550.3187499999995</v>
      </c>
      <c r="BA297" s="4">
        <f>PARAMETRELER!$D$10</f>
        <v>2550.3187499999995</v>
      </c>
      <c r="BB297" s="4">
        <f t="shared" si="929"/>
        <v>51006.375</v>
      </c>
      <c r="BC297" s="4">
        <f t="shared" si="930"/>
        <v>34004.25</v>
      </c>
      <c r="BD297" s="4">
        <f t="shared" si="931"/>
        <v>20002.5</v>
      </c>
      <c r="BE297" s="4">
        <f>PARAMETRELER!$D$6</f>
        <v>20002.5</v>
      </c>
      <c r="BF297" s="4">
        <f t="shared" si="858"/>
        <v>0</v>
      </c>
      <c r="BG297" s="4">
        <f>IF(AU297&lt;=PARAMETRELER!$D$6,0,BF297*0.00759)</f>
        <v>0</v>
      </c>
      <c r="BH297" s="20">
        <f t="shared" si="932"/>
        <v>17002.125</v>
      </c>
      <c r="BI297" s="21">
        <f t="shared" si="933"/>
        <v>4100.5124999999998</v>
      </c>
      <c r="BJ297" s="21">
        <f t="shared" si="934"/>
        <v>400.05</v>
      </c>
      <c r="BK297" s="22">
        <f t="shared" si="935"/>
        <v>24503.0625</v>
      </c>
      <c r="BL297" s="44">
        <f t="shared" si="936"/>
        <v>1000.125</v>
      </c>
      <c r="BM297" s="45">
        <f t="shared" si="937"/>
        <v>23502.9375</v>
      </c>
      <c r="BO297" s="3">
        <v>295</v>
      </c>
      <c r="BP297" s="3" t="str">
        <f t="shared" si="938"/>
        <v xml:space="preserve"> AD SOYAD 295</v>
      </c>
      <c r="BQ297" s="4">
        <f t="shared" si="939"/>
        <v>20002.5</v>
      </c>
      <c r="BR297" s="4">
        <f>PARAMETRELER!$D$4</f>
        <v>150018.75</v>
      </c>
      <c r="BS297" s="4">
        <f t="shared" si="940"/>
        <v>2800.3500000000004</v>
      </c>
      <c r="BT297" s="4">
        <f t="shared" si="941"/>
        <v>200.02500000000001</v>
      </c>
      <c r="BU297" s="4">
        <f t="shared" si="942"/>
        <v>17002.125</v>
      </c>
      <c r="BV297" s="4" cm="1">
        <f t="array" ref="BV297">SUMPRODUCT(--(SUM(G297,AC297,AY297,BU297)&gt;PARAMETRELER!$D$21:$D$24), (SUM(G297,AC297,AY297,BU297)-PARAMETRELER!$D$21:$D$24), {0.15;0.05;0.07;0.08})-SUM($H$2,H297,AD297,AZ297)</f>
        <v>2550.3187500000004</v>
      </c>
      <c r="BW297" s="4">
        <f>PARAMETRELER!$D$11</f>
        <v>2550.3187500000004</v>
      </c>
      <c r="BX297" s="4">
        <f t="shared" si="943"/>
        <v>68008.5</v>
      </c>
      <c r="BY297" s="4">
        <f t="shared" si="944"/>
        <v>51006.375</v>
      </c>
      <c r="BZ297" s="4">
        <f t="shared" si="945"/>
        <v>20002.5</v>
      </c>
      <c r="CA297" s="4">
        <f>PARAMETRELER!$D$6</f>
        <v>20002.5</v>
      </c>
      <c r="CB297" s="4">
        <f t="shared" si="859"/>
        <v>0</v>
      </c>
      <c r="CC297" s="4">
        <f>IF(BQ297&lt;=PARAMETRELER!$D$6,0,CB297*0.00759)</f>
        <v>0</v>
      </c>
      <c r="CD297" s="20">
        <f t="shared" si="946"/>
        <v>17002.125</v>
      </c>
      <c r="CE297" s="21">
        <f t="shared" si="947"/>
        <v>4100.5124999999998</v>
      </c>
      <c r="CF297" s="21">
        <f t="shared" si="948"/>
        <v>400.05</v>
      </c>
      <c r="CG297" s="22">
        <f t="shared" si="949"/>
        <v>24503.0625</v>
      </c>
      <c r="CH297" s="44">
        <f t="shared" si="950"/>
        <v>1000.125</v>
      </c>
      <c r="CI297" s="45">
        <f t="shared" si="951"/>
        <v>23502.9375</v>
      </c>
      <c r="CK297" s="3">
        <v>295</v>
      </c>
      <c r="CL297" s="3" t="str">
        <f t="shared" si="952"/>
        <v xml:space="preserve"> AD SOYAD 295</v>
      </c>
      <c r="CM297" s="4">
        <f t="shared" si="953"/>
        <v>20002.5</v>
      </c>
      <c r="CN297" s="4">
        <f>PARAMETRELER!$D$4</f>
        <v>150018.75</v>
      </c>
      <c r="CO297" s="4">
        <f t="shared" si="954"/>
        <v>2800.3500000000004</v>
      </c>
      <c r="CP297" s="4">
        <f t="shared" si="955"/>
        <v>200.02500000000001</v>
      </c>
      <c r="CQ297" s="4">
        <f t="shared" si="956"/>
        <v>17002.125</v>
      </c>
      <c r="CR297" s="4" cm="1">
        <f t="array" ref="CR297">SUMPRODUCT(--(SUM(G297,AC297,AY297,BU297,CQ297)&gt;PARAMETRELER!$D$21:$D$24), (SUM(G297,AC297,AY297,BU297,CQ297)-PARAMETRELER!$D$21:$D$24), {0.15;0.05;0.07;0.08})-SUM($H$2,H297,AD297,AZ297,BV297)</f>
        <v>2550.3187500000004</v>
      </c>
      <c r="CS297" s="4">
        <f>PARAMETRELER!$D$12</f>
        <v>2550.3187500000004</v>
      </c>
      <c r="CT297" s="4">
        <f t="shared" si="957"/>
        <v>85010.625</v>
      </c>
      <c r="CU297" s="4">
        <f t="shared" si="958"/>
        <v>68008.5</v>
      </c>
      <c r="CV297" s="4">
        <f t="shared" si="959"/>
        <v>20002.5</v>
      </c>
      <c r="CW297" s="4">
        <f>PARAMETRELER!$D$6</f>
        <v>20002.5</v>
      </c>
      <c r="CX297" s="4">
        <f t="shared" si="860"/>
        <v>0</v>
      </c>
      <c r="CY297" s="4">
        <f>IF(CM297&lt;=PARAMETRELER!$D$6,0,CX297*0.00759)</f>
        <v>0</v>
      </c>
      <c r="CZ297" s="20">
        <f t="shared" si="960"/>
        <v>17002.125</v>
      </c>
      <c r="DA297" s="21">
        <f t="shared" si="961"/>
        <v>4100.5124999999998</v>
      </c>
      <c r="DB297" s="21">
        <f t="shared" si="962"/>
        <v>400.05</v>
      </c>
      <c r="DC297" s="22">
        <f t="shared" si="963"/>
        <v>24503.0625</v>
      </c>
      <c r="DD297" s="44">
        <f t="shared" si="964"/>
        <v>1000.125</v>
      </c>
      <c r="DE297" s="45">
        <f t="shared" si="965"/>
        <v>23502.9375</v>
      </c>
      <c r="DG297" s="3">
        <v>295</v>
      </c>
      <c r="DH297" s="3" t="str">
        <f t="shared" si="966"/>
        <v xml:space="preserve"> AD SOYAD 295</v>
      </c>
      <c r="DI297" s="4">
        <f t="shared" si="967"/>
        <v>20002.5</v>
      </c>
      <c r="DJ297" s="4">
        <f>PARAMETRELER!$D$4</f>
        <v>150018.75</v>
      </c>
      <c r="DK297" s="4">
        <f t="shared" si="968"/>
        <v>2800.3500000000004</v>
      </c>
      <c r="DL297" s="4">
        <f t="shared" si="969"/>
        <v>200.02500000000001</v>
      </c>
      <c r="DM297" s="4">
        <f t="shared" si="970"/>
        <v>17002.125</v>
      </c>
      <c r="DN297" s="4" cm="1">
        <f t="array" ref="DN297">SUMPRODUCT(--(SUM(G297,AC297,AY297,BU297,CQ297,DM297)&gt;PARAMETRELER!$D$21:$D$24), (SUM(G297,AC297,AY297,BU297,CQ297,DM297)-PARAMETRELER!$D$21:$D$24), {0.15;0.05;0.07;0.08})-SUM($H$2,H297,AD297,AZ297,BV297,CR297)</f>
        <v>2550.3187499999985</v>
      </c>
      <c r="DO297" s="4">
        <f>PARAMETRELER!$D$13</f>
        <v>2550.3187499999985</v>
      </c>
      <c r="DP297" s="4">
        <f t="shared" si="971"/>
        <v>102012.75</v>
      </c>
      <c r="DQ297" s="4">
        <f t="shared" si="972"/>
        <v>85010.625</v>
      </c>
      <c r="DR297" s="4">
        <f t="shared" si="973"/>
        <v>20002.5</v>
      </c>
      <c r="DS297" s="4">
        <f>PARAMETRELER!$D$6</f>
        <v>20002.5</v>
      </c>
      <c r="DT297" s="4">
        <f t="shared" si="861"/>
        <v>0</v>
      </c>
      <c r="DU297" s="4">
        <f>IF(DI297&lt;=PARAMETRELER!$D$6,0,DT297*0.00759)</f>
        <v>0</v>
      </c>
      <c r="DV297" s="20">
        <f t="shared" si="974"/>
        <v>17002.125</v>
      </c>
      <c r="DW297" s="21">
        <f t="shared" si="975"/>
        <v>4100.5124999999998</v>
      </c>
      <c r="DX297" s="21">
        <f t="shared" si="976"/>
        <v>400.05</v>
      </c>
      <c r="DY297" s="22">
        <f t="shared" si="977"/>
        <v>24503.0625</v>
      </c>
      <c r="DZ297" s="44">
        <f t="shared" si="978"/>
        <v>1000.125</v>
      </c>
      <c r="EA297" s="45">
        <f t="shared" si="979"/>
        <v>23502.9375</v>
      </c>
      <c r="EC297" s="3">
        <v>295</v>
      </c>
      <c r="ED297" s="3" t="str">
        <f t="shared" si="980"/>
        <v xml:space="preserve"> AD SOYAD 295</v>
      </c>
      <c r="EE297" s="4">
        <f t="shared" si="862"/>
        <v>20002.5</v>
      </c>
      <c r="EF297" s="4">
        <f>PARAMETRELER!$D$4</f>
        <v>150018.75</v>
      </c>
      <c r="EG297" s="4">
        <f t="shared" si="863"/>
        <v>2800.3500000000004</v>
      </c>
      <c r="EH297" s="4">
        <f t="shared" si="864"/>
        <v>200.02500000000001</v>
      </c>
      <c r="EI297" s="4">
        <f t="shared" si="865"/>
        <v>17002.125</v>
      </c>
      <c r="EJ297" s="4" cm="1">
        <f t="array" ref="EJ297">SUMPRODUCT(--(SUM(G297,AC297,AY297,BU297,CQ297,DM297,EI297)&gt;PARAMETRELER!$D$21:$D$24), (SUM(G297,AC297,AY297,BU297,CQ297,DM297,EI297)-PARAMETRELER!$D$21:$D$24), {0.15;0.05;0.07;0.08})-SUM($H$2,H297,AD297,AZ297,BV297,CR297,DN297)</f>
        <v>3001.0625000000036</v>
      </c>
      <c r="EK297" s="4">
        <f>PARAMETRELER!$D$14</f>
        <v>3001.0625000000036</v>
      </c>
      <c r="EL297" s="4">
        <f t="shared" si="866"/>
        <v>119014.875</v>
      </c>
      <c r="EM297" s="4">
        <f t="shared" si="867"/>
        <v>102012.75</v>
      </c>
      <c r="EN297" s="4">
        <f t="shared" si="868"/>
        <v>20002.5</v>
      </c>
      <c r="EO297" s="4">
        <f>PARAMETRELER!$D$6</f>
        <v>20002.5</v>
      </c>
      <c r="EP297" s="4">
        <f t="shared" si="869"/>
        <v>0</v>
      </c>
      <c r="EQ297" s="4">
        <f>IF(EE297&lt;=PARAMETRELER!$D$6,0,EP297*0.00759)</f>
        <v>0</v>
      </c>
      <c r="ER297" s="20">
        <f t="shared" si="981"/>
        <v>17002.125</v>
      </c>
      <c r="ES297" s="21">
        <f t="shared" si="982"/>
        <v>4100.5124999999998</v>
      </c>
      <c r="ET297" s="21">
        <f t="shared" si="983"/>
        <v>400.05</v>
      </c>
      <c r="EU297" s="22">
        <f t="shared" si="984"/>
        <v>24503.0625</v>
      </c>
      <c r="EV297" s="44">
        <f t="shared" si="985"/>
        <v>1000.125</v>
      </c>
      <c r="EW297" s="45">
        <f t="shared" si="986"/>
        <v>23502.9375</v>
      </c>
      <c r="EY297" s="3">
        <v>295</v>
      </c>
      <c r="EZ297" s="3" t="str">
        <f t="shared" si="987"/>
        <v xml:space="preserve"> AD SOYAD 295</v>
      </c>
      <c r="FA297" s="4">
        <f t="shared" si="870"/>
        <v>20002.5</v>
      </c>
      <c r="FB297" s="4">
        <f>PARAMETRELER!$D$4</f>
        <v>150018.75</v>
      </c>
      <c r="FC297" s="4">
        <f t="shared" si="871"/>
        <v>2800.3500000000004</v>
      </c>
      <c r="FD297" s="4">
        <f t="shared" si="872"/>
        <v>200.02500000000001</v>
      </c>
      <c r="FE297" s="4">
        <f t="shared" si="873"/>
        <v>17002.125</v>
      </c>
      <c r="FF297" s="4" cm="1">
        <f t="array" ref="FF297">SUMPRODUCT(--(SUM(G297,AC297,AY297,BU297,CQ297,DM297,EI297,FE297)&gt;PARAMETRELER!$D$21:$D$24), (SUM(G297,AC297,AY297,BU297,CQ297,DM297,EI297,FE297)-PARAMETRELER!$D$21:$D$24), {0.15;0.05;0.07;0.08})-SUM($H$2,H297,AD297,AZ297,BV297,CR297,DN297,EJ297)</f>
        <v>3400.4249999999956</v>
      </c>
      <c r="FG297" s="4">
        <f>PARAMETRELER!$D$15</f>
        <v>3400.4249999999956</v>
      </c>
      <c r="FH297" s="4">
        <f t="shared" si="874"/>
        <v>136017</v>
      </c>
      <c r="FI297" s="4">
        <f t="shared" si="875"/>
        <v>119014.875</v>
      </c>
      <c r="FJ297" s="4">
        <f t="shared" si="876"/>
        <v>20002.5</v>
      </c>
      <c r="FK297" s="4">
        <f>PARAMETRELER!$D$6</f>
        <v>20002.5</v>
      </c>
      <c r="FL297" s="4">
        <f t="shared" si="877"/>
        <v>0</v>
      </c>
      <c r="FM297" s="4">
        <f>IF(FA297&lt;=PARAMETRELER!$D$6,0,FL297*0.00759)</f>
        <v>0</v>
      </c>
      <c r="FN297" s="20">
        <f t="shared" si="988"/>
        <v>17002.125</v>
      </c>
      <c r="FO297" s="21">
        <f t="shared" si="989"/>
        <v>4100.5124999999998</v>
      </c>
      <c r="FP297" s="21">
        <f t="shared" si="990"/>
        <v>400.05</v>
      </c>
      <c r="FQ297" s="22">
        <f t="shared" si="991"/>
        <v>24503.0625</v>
      </c>
      <c r="FR297" s="44">
        <f t="shared" si="992"/>
        <v>1000.125</v>
      </c>
      <c r="FS297" s="45">
        <f t="shared" si="993"/>
        <v>23502.9375</v>
      </c>
      <c r="FU297" s="3">
        <v>295</v>
      </c>
      <c r="FV297" s="3" t="str">
        <f t="shared" si="994"/>
        <v xml:space="preserve"> AD SOYAD 295</v>
      </c>
      <c r="FW297" s="4">
        <f t="shared" si="878"/>
        <v>20002.5</v>
      </c>
      <c r="FX297" s="4">
        <f>PARAMETRELER!$D$4</f>
        <v>150018.75</v>
      </c>
      <c r="FY297" s="4">
        <f t="shared" si="879"/>
        <v>2800.3500000000004</v>
      </c>
      <c r="FZ297" s="4">
        <f t="shared" si="880"/>
        <v>200.02500000000001</v>
      </c>
      <c r="GA297" s="4">
        <f t="shared" si="881"/>
        <v>17002.125</v>
      </c>
      <c r="GB297" s="4" cm="1">
        <f t="array" ref="GB297">SUMPRODUCT(--(SUM(G297,AC297,AY297,BU297,CQ297,DM297,EI297,FE297,GA297)&gt;PARAMETRELER!$D$21:$D$24), (SUM(G297,AC297,AY297,BU297,CQ297,DM297,EI297,FE297,GA297)-PARAMETRELER!$D$21:$D$24), {0.15;0.05;0.07;0.08})-SUM($H$2,H297,AD297,AZ297,BV297,CR297,DN297,EJ297,FF297)</f>
        <v>3400.4249999999993</v>
      </c>
      <c r="GC297" s="4">
        <f>PARAMETRELER!$D$16</f>
        <v>3400.4249999999993</v>
      </c>
      <c r="GD297" s="4">
        <f t="shared" si="882"/>
        <v>153019.125</v>
      </c>
      <c r="GE297" s="4">
        <f t="shared" si="883"/>
        <v>136017</v>
      </c>
      <c r="GF297" s="4">
        <f t="shared" si="884"/>
        <v>20002.5</v>
      </c>
      <c r="GG297" s="4">
        <f>PARAMETRELER!$D$6</f>
        <v>20002.5</v>
      </c>
      <c r="GH297" s="4">
        <f t="shared" si="885"/>
        <v>0</v>
      </c>
      <c r="GI297" s="4">
        <f>IF(FW297&lt;=PARAMETRELER!$D$6,0,GH297*0.00759)</f>
        <v>0</v>
      </c>
      <c r="GJ297" s="20">
        <f t="shared" si="995"/>
        <v>17002.125</v>
      </c>
      <c r="GK297" s="21">
        <f t="shared" si="996"/>
        <v>4100.5124999999998</v>
      </c>
      <c r="GL297" s="21">
        <f t="shared" si="997"/>
        <v>400.05</v>
      </c>
      <c r="GM297" s="22">
        <f t="shared" si="998"/>
        <v>24503.0625</v>
      </c>
      <c r="GN297" s="44">
        <f t="shared" si="999"/>
        <v>1000.125</v>
      </c>
      <c r="GO297" s="45">
        <f t="shared" si="1000"/>
        <v>23502.9375</v>
      </c>
      <c r="GQ297" s="3">
        <v>295</v>
      </c>
      <c r="GR297" s="3" t="str">
        <f t="shared" si="1001"/>
        <v xml:space="preserve"> AD SOYAD 295</v>
      </c>
      <c r="GS297" s="4">
        <f t="shared" si="886"/>
        <v>20002.5</v>
      </c>
      <c r="GT297" s="4">
        <f>PARAMETRELER!$D$4</f>
        <v>150018.75</v>
      </c>
      <c r="GU297" s="4">
        <f t="shared" si="887"/>
        <v>2800.3500000000004</v>
      </c>
      <c r="GV297" s="4">
        <f t="shared" si="888"/>
        <v>200.02500000000001</v>
      </c>
      <c r="GW297" s="4">
        <f t="shared" si="889"/>
        <v>17002.125</v>
      </c>
      <c r="GX297" s="4" cm="1">
        <f t="array" ref="GX297">SUMPRODUCT(--(SUM(G297,AC297,AY297,BU297,CQ297,DM297,EI297,FE297,GA297,GW297)&gt;PARAMETRELER!$D$21:$D$24), (SUM(G297,AC297,AY297,BU297,CQ297,DM297,EI297,FE297,GA297,GW297)-PARAMETRELER!$D$21:$D$24), {0.15;0.05;0.07;0.08})-SUM($H$2,H297,AD297,AZ297,BV297,CR297,DN297,EJ297,FF297,GB297)</f>
        <v>3400.4250000000029</v>
      </c>
      <c r="GY297" s="4">
        <f>PARAMETRELER!$D$17</f>
        <v>3400.4250000000029</v>
      </c>
      <c r="GZ297" s="4">
        <f t="shared" si="890"/>
        <v>170021.25</v>
      </c>
      <c r="HA297" s="4">
        <f t="shared" si="891"/>
        <v>153019.125</v>
      </c>
      <c r="HB297" s="4">
        <f t="shared" si="892"/>
        <v>20002.5</v>
      </c>
      <c r="HC297" s="4">
        <f>PARAMETRELER!$D$6</f>
        <v>20002.5</v>
      </c>
      <c r="HD297" s="4">
        <f t="shared" si="893"/>
        <v>0</v>
      </c>
      <c r="HE297" s="4">
        <f>IF(GS297&lt;=PARAMETRELER!$D$6,0,HD297*0.00759)</f>
        <v>0</v>
      </c>
      <c r="HF297" s="20">
        <f t="shared" si="1002"/>
        <v>17002.125</v>
      </c>
      <c r="HG297" s="21">
        <f t="shared" si="1003"/>
        <v>4100.5124999999998</v>
      </c>
      <c r="HH297" s="21">
        <f t="shared" si="1004"/>
        <v>400.05</v>
      </c>
      <c r="HI297" s="22">
        <f t="shared" si="1005"/>
        <v>24503.0625</v>
      </c>
      <c r="HJ297" s="44">
        <f t="shared" si="1006"/>
        <v>1000.125</v>
      </c>
      <c r="HK297" s="45">
        <f t="shared" si="1007"/>
        <v>23502.9375</v>
      </c>
      <c r="HM297" s="3">
        <v>295</v>
      </c>
      <c r="HN297" s="3" t="str">
        <f t="shared" si="1008"/>
        <v xml:space="preserve"> AD SOYAD 295</v>
      </c>
      <c r="HO297" s="4">
        <f t="shared" si="894"/>
        <v>20002.5</v>
      </c>
      <c r="HP297" s="4">
        <f>PARAMETRELER!$D$4</f>
        <v>150018.75</v>
      </c>
      <c r="HQ297" s="4">
        <f t="shared" si="895"/>
        <v>2800.3500000000004</v>
      </c>
      <c r="HR297" s="4">
        <f t="shared" si="896"/>
        <v>200.02500000000001</v>
      </c>
      <c r="HS297" s="4">
        <f t="shared" si="897"/>
        <v>17002.125</v>
      </c>
      <c r="HT297" s="4" cm="1">
        <f t="array" ref="HT297">SUMPRODUCT(--(SUM(G297,AC297,AY297,BU297,CQ297,DM297,EI297,FE297,GA297,GW297,HS297)&gt;PARAMETRELER!$D$21:$D$24), (SUM(G297,AC297,AY297,BU297,CQ297,DM297,EI297,FE297,GA297,GW297,HS297)-PARAMETRELER!$D$21:$D$24), {0.15;0.05;0.07;0.08})-SUM($H$2,H297,AD297,AZ297,BV297,CR297,DN297,EJ297,FF297,GB297,GX297)</f>
        <v>3400.4249999999993</v>
      </c>
      <c r="HU297" s="4">
        <f>PARAMETRELER!$D$18</f>
        <v>3400.4249999999993</v>
      </c>
      <c r="HV297" s="4">
        <f t="shared" si="898"/>
        <v>187023.375</v>
      </c>
      <c r="HW297" s="4">
        <f t="shared" si="899"/>
        <v>170021.25</v>
      </c>
      <c r="HX297" s="4">
        <f t="shared" si="900"/>
        <v>20002.5</v>
      </c>
      <c r="HY297" s="4">
        <f>PARAMETRELER!$D$6</f>
        <v>20002.5</v>
      </c>
      <c r="HZ297" s="4">
        <f t="shared" si="901"/>
        <v>0</v>
      </c>
      <c r="IA297" s="4">
        <f>IF(HO297&lt;=PARAMETRELER!$D$6,0,HZ297*0.00759)</f>
        <v>0</v>
      </c>
      <c r="IB297" s="20">
        <f t="shared" si="1009"/>
        <v>17002.125</v>
      </c>
      <c r="IC297" s="21">
        <f t="shared" si="1010"/>
        <v>4100.5124999999998</v>
      </c>
      <c r="ID297" s="21">
        <f t="shared" si="1011"/>
        <v>400.05</v>
      </c>
      <c r="IE297" s="22">
        <f t="shared" si="1012"/>
        <v>24503.0625</v>
      </c>
      <c r="IF297" s="44">
        <f t="shared" si="1013"/>
        <v>1000.125</v>
      </c>
      <c r="IG297" s="45">
        <f t="shared" si="1014"/>
        <v>23502.9375</v>
      </c>
      <c r="II297" s="3">
        <v>295</v>
      </c>
      <c r="IJ297" s="3" t="str">
        <f t="shared" si="1015"/>
        <v xml:space="preserve"> AD SOYAD 295</v>
      </c>
      <c r="IK297" s="4">
        <f t="shared" si="902"/>
        <v>20002.5</v>
      </c>
      <c r="IL297" s="4">
        <f>PARAMETRELER!$D$4</f>
        <v>150018.75</v>
      </c>
      <c r="IM297" s="4">
        <f t="shared" si="903"/>
        <v>2800.3500000000004</v>
      </c>
      <c r="IN297" s="4">
        <f t="shared" si="904"/>
        <v>200.02500000000001</v>
      </c>
      <c r="IO297" s="4">
        <f t="shared" si="905"/>
        <v>17002.125</v>
      </c>
      <c r="IP297" s="4" cm="1">
        <f t="array" ref="IP297">SUMPRODUCT(--(SUM(G297,AC297,AY297,BU297,CQ297,DM297,EI297,FE297,GA297,GW297,HS297,IO297)&gt;PARAMETRELER!$D$21:$D$24), (SUM(G297,AC297,AY297,BU297,CQ297,DM297,EI297,FE297,GA297,GW297,HS297,IO297)-PARAMETRELER!$D$21:$D$24), {0.15;0.05;0.07;0.08})-SUM($H$2,H297,AD297,AZ297,BV297,CR297,DN297,EJ297,FF297,GB297,GX297,HT297)</f>
        <v>3400.4249999999993</v>
      </c>
      <c r="IQ297" s="4">
        <f>PARAMETRELER!$D$19</f>
        <v>3400.4249999999993</v>
      </c>
      <c r="IR297" s="4">
        <f t="shared" si="906"/>
        <v>204025.5</v>
      </c>
      <c r="IS297" s="4">
        <f t="shared" si="907"/>
        <v>187023.375</v>
      </c>
      <c r="IT297" s="4">
        <f t="shared" si="908"/>
        <v>20002.5</v>
      </c>
      <c r="IU297" s="4">
        <f>PARAMETRELER!$D$6</f>
        <v>20002.5</v>
      </c>
      <c r="IV297" s="4">
        <f t="shared" si="909"/>
        <v>0</v>
      </c>
      <c r="IW297" s="4">
        <f>IF(IK297&lt;=PARAMETRELER!$D$6,0,IV297*0.00759)</f>
        <v>0</v>
      </c>
      <c r="IX297" s="20">
        <f t="shared" si="1016"/>
        <v>17002.125</v>
      </c>
      <c r="IY297" s="21">
        <f t="shared" si="1017"/>
        <v>4100.5124999999998</v>
      </c>
      <c r="IZ297" s="21">
        <f t="shared" si="1018"/>
        <v>400.05</v>
      </c>
      <c r="JA297" s="22">
        <f t="shared" si="1019"/>
        <v>24503.0625</v>
      </c>
      <c r="JB297" s="44">
        <f t="shared" si="1020"/>
        <v>1000.125</v>
      </c>
      <c r="JC297" s="45">
        <f t="shared" si="1021"/>
        <v>23502.9375</v>
      </c>
    </row>
    <row r="298" spans="1:263" ht="15.6" x14ac:dyDescent="0.3">
      <c r="A298" s="2">
        <v>296</v>
      </c>
      <c r="B298" s="2" t="str">
        <f>'YILLIK MALİYET RAPORU'!B298</f>
        <v xml:space="preserve"> AD SOYAD 296</v>
      </c>
      <c r="C298" s="7">
        <f>'YILLIK MALİYET RAPORU'!C298</f>
        <v>20002.5</v>
      </c>
      <c r="D298" s="11">
        <f>PARAMETRELER!$D$4</f>
        <v>150018.75</v>
      </c>
      <c r="E298" s="7">
        <f t="shared" si="845"/>
        <v>2800.3500000000004</v>
      </c>
      <c r="F298" s="7">
        <f t="shared" si="846"/>
        <v>200.02500000000001</v>
      </c>
      <c r="G298" s="7">
        <f t="shared" si="847"/>
        <v>17002.125</v>
      </c>
      <c r="H298" s="7" cm="1">
        <f t="array" ref="H298">SUMPRODUCT(--(SUM(G298:G298)&gt;PARAMETRELER!$D$21:$D$24), (SUM(G298:G298)-PARAMETRELER!$D$21:$D$24), {0.15;0.05;0.07;0.08})-SUM($H$2:$H$2)</f>
        <v>2550.3187499999999</v>
      </c>
      <c r="I298" s="7">
        <f>PARAMETRELER!$D$8</f>
        <v>2550.3187499999999</v>
      </c>
      <c r="J298" s="7">
        <f t="shared" si="910"/>
        <v>17002.125</v>
      </c>
      <c r="K298" s="7">
        <v>0</v>
      </c>
      <c r="L298" s="7">
        <f t="shared" si="848"/>
        <v>20002.5</v>
      </c>
      <c r="M298" s="5">
        <f>PARAMETRELER!$D$6</f>
        <v>20002.5</v>
      </c>
      <c r="N298" s="7">
        <f t="shared" si="856"/>
        <v>0</v>
      </c>
      <c r="O298" s="7">
        <f>IF(C298&lt;=PARAMETRELER!$D$6,0,N298*0.00759)</f>
        <v>0</v>
      </c>
      <c r="P298" s="20">
        <f t="shared" si="849"/>
        <v>17002.125</v>
      </c>
      <c r="Q298" s="21">
        <f t="shared" si="850"/>
        <v>4100.5124999999998</v>
      </c>
      <c r="R298" s="21">
        <f t="shared" si="851"/>
        <v>400.05</v>
      </c>
      <c r="S298" s="20">
        <f t="shared" si="852"/>
        <v>24503.0625</v>
      </c>
      <c r="T298" s="44">
        <f t="shared" si="853"/>
        <v>1000.125</v>
      </c>
      <c r="U298" s="45">
        <f t="shared" si="911"/>
        <v>23502.9375</v>
      </c>
      <c r="W298" s="2">
        <v>296</v>
      </c>
      <c r="X298" s="2" t="str">
        <f t="shared" si="854"/>
        <v xml:space="preserve"> AD SOYAD 296</v>
      </c>
      <c r="Y298" s="7">
        <f t="shared" si="855"/>
        <v>20002.5</v>
      </c>
      <c r="Z298" s="11">
        <f>PARAMETRELER!$D$4</f>
        <v>150018.75</v>
      </c>
      <c r="AA298" s="7">
        <f t="shared" si="912"/>
        <v>2800.3500000000004</v>
      </c>
      <c r="AB298" s="7">
        <f t="shared" si="913"/>
        <v>200.02500000000001</v>
      </c>
      <c r="AC298" s="7">
        <f t="shared" si="914"/>
        <v>17002.125</v>
      </c>
      <c r="AD298" s="7" cm="1">
        <f t="array" ref="AD298">SUMPRODUCT(--(SUM(G298,AC298)&gt;PARAMETRELER!$D$21:$D$24), (SUM(G298,AC298)-PARAMETRELER!$D$21:$D$24), {0.15;0.05;0.07;0.08})-SUM($H$2,H298)</f>
        <v>2550.3187499999999</v>
      </c>
      <c r="AE298" s="7">
        <f>PARAMETRELER!$D$9</f>
        <v>2550.3187499999999</v>
      </c>
      <c r="AF298" s="7">
        <f t="shared" si="915"/>
        <v>34004.25</v>
      </c>
      <c r="AG298" s="7">
        <f t="shared" si="916"/>
        <v>17002.125</v>
      </c>
      <c r="AH298" s="7">
        <f t="shared" si="917"/>
        <v>20002.5</v>
      </c>
      <c r="AI298" s="5">
        <f>PARAMETRELER!$D$6</f>
        <v>20002.5</v>
      </c>
      <c r="AJ298" s="7">
        <f t="shared" si="857"/>
        <v>0</v>
      </c>
      <c r="AK298" s="7">
        <f>IF(Y298&lt;=PARAMETRELER!$D$6,0,AJ298*0.00759)</f>
        <v>0</v>
      </c>
      <c r="AL298" s="20">
        <f t="shared" si="918"/>
        <v>17002.125</v>
      </c>
      <c r="AM298" s="21">
        <f t="shared" si="919"/>
        <v>4100.5124999999998</v>
      </c>
      <c r="AN298" s="21">
        <f t="shared" si="920"/>
        <v>400.05</v>
      </c>
      <c r="AO298" s="20">
        <f t="shared" si="921"/>
        <v>24503.0625</v>
      </c>
      <c r="AP298" s="44">
        <f t="shared" si="922"/>
        <v>1000.125</v>
      </c>
      <c r="AQ298" s="45">
        <f t="shared" si="923"/>
        <v>23502.9375</v>
      </c>
      <c r="AS298" s="2">
        <v>296</v>
      </c>
      <c r="AT298" s="2" t="str">
        <f t="shared" si="924"/>
        <v xml:space="preserve"> AD SOYAD 296</v>
      </c>
      <c r="AU298" s="7">
        <f t="shared" si="925"/>
        <v>20002.5</v>
      </c>
      <c r="AV298" s="11">
        <f>PARAMETRELER!$D$4</f>
        <v>150018.75</v>
      </c>
      <c r="AW298" s="7">
        <f t="shared" si="926"/>
        <v>2800.3500000000004</v>
      </c>
      <c r="AX298" s="7">
        <f t="shared" si="927"/>
        <v>200.02500000000001</v>
      </c>
      <c r="AY298" s="7">
        <f t="shared" si="928"/>
        <v>17002.125</v>
      </c>
      <c r="AZ298" s="7" cm="1">
        <f t="array" ref="AZ298">SUMPRODUCT(--(SUM(G298,AC298,AY298)&gt;PARAMETRELER!$D$21:$D$24), (SUM(G298,AC298,AY298)-PARAMETRELER!$D$21:$D$24), {0.15;0.05;0.07;0.08})-SUM($H$2,H298,AD298)</f>
        <v>2550.3187499999995</v>
      </c>
      <c r="BA298" s="7">
        <f>PARAMETRELER!$D$10</f>
        <v>2550.3187499999995</v>
      </c>
      <c r="BB298" s="7">
        <f t="shared" si="929"/>
        <v>51006.375</v>
      </c>
      <c r="BC298" s="7">
        <f t="shared" si="930"/>
        <v>34004.25</v>
      </c>
      <c r="BD298" s="7">
        <f t="shared" si="931"/>
        <v>20002.5</v>
      </c>
      <c r="BE298" s="5">
        <f>PARAMETRELER!$D$6</f>
        <v>20002.5</v>
      </c>
      <c r="BF298" s="7">
        <f t="shared" si="858"/>
        <v>0</v>
      </c>
      <c r="BG298" s="7">
        <f>IF(AU298&lt;=PARAMETRELER!$D$6,0,BF298*0.00759)</f>
        <v>0</v>
      </c>
      <c r="BH298" s="20">
        <f t="shared" si="932"/>
        <v>17002.125</v>
      </c>
      <c r="BI298" s="21">
        <f t="shared" si="933"/>
        <v>4100.5124999999998</v>
      </c>
      <c r="BJ298" s="21">
        <f t="shared" si="934"/>
        <v>400.05</v>
      </c>
      <c r="BK298" s="20">
        <f t="shared" si="935"/>
        <v>24503.0625</v>
      </c>
      <c r="BL298" s="44">
        <f t="shared" si="936"/>
        <v>1000.125</v>
      </c>
      <c r="BM298" s="45">
        <f t="shared" si="937"/>
        <v>23502.9375</v>
      </c>
      <c r="BO298" s="2">
        <v>296</v>
      </c>
      <c r="BP298" s="2" t="str">
        <f t="shared" si="938"/>
        <v xml:space="preserve"> AD SOYAD 296</v>
      </c>
      <c r="BQ298" s="7">
        <f t="shared" si="939"/>
        <v>20002.5</v>
      </c>
      <c r="BR298" s="11">
        <f>PARAMETRELER!$D$4</f>
        <v>150018.75</v>
      </c>
      <c r="BS298" s="7">
        <f t="shared" si="940"/>
        <v>2800.3500000000004</v>
      </c>
      <c r="BT298" s="7">
        <f t="shared" si="941"/>
        <v>200.02500000000001</v>
      </c>
      <c r="BU298" s="7">
        <f t="shared" si="942"/>
        <v>17002.125</v>
      </c>
      <c r="BV298" s="7" cm="1">
        <f t="array" ref="BV298">SUMPRODUCT(--(SUM(G298,AC298,AY298,BU298)&gt;PARAMETRELER!$D$21:$D$24), (SUM(G298,AC298,AY298,BU298)-PARAMETRELER!$D$21:$D$24), {0.15;0.05;0.07;0.08})-SUM($H$2,H298,AD298,AZ298)</f>
        <v>2550.3187500000004</v>
      </c>
      <c r="BW298" s="7">
        <f>PARAMETRELER!$D$11</f>
        <v>2550.3187500000004</v>
      </c>
      <c r="BX298" s="7">
        <f t="shared" si="943"/>
        <v>68008.5</v>
      </c>
      <c r="BY298" s="7">
        <f t="shared" si="944"/>
        <v>51006.375</v>
      </c>
      <c r="BZ298" s="7">
        <f t="shared" si="945"/>
        <v>20002.5</v>
      </c>
      <c r="CA298" s="5">
        <f>PARAMETRELER!$D$6</f>
        <v>20002.5</v>
      </c>
      <c r="CB298" s="7">
        <f t="shared" si="859"/>
        <v>0</v>
      </c>
      <c r="CC298" s="7">
        <f>IF(BQ298&lt;=PARAMETRELER!$D$6,0,CB298*0.00759)</f>
        <v>0</v>
      </c>
      <c r="CD298" s="20">
        <f t="shared" si="946"/>
        <v>17002.125</v>
      </c>
      <c r="CE298" s="21">
        <f t="shared" si="947"/>
        <v>4100.5124999999998</v>
      </c>
      <c r="CF298" s="21">
        <f t="shared" si="948"/>
        <v>400.05</v>
      </c>
      <c r="CG298" s="20">
        <f t="shared" si="949"/>
        <v>24503.0625</v>
      </c>
      <c r="CH298" s="44">
        <f t="shared" si="950"/>
        <v>1000.125</v>
      </c>
      <c r="CI298" s="45">
        <f t="shared" si="951"/>
        <v>23502.9375</v>
      </c>
      <c r="CK298" s="2">
        <v>296</v>
      </c>
      <c r="CL298" s="2" t="str">
        <f t="shared" si="952"/>
        <v xml:space="preserve"> AD SOYAD 296</v>
      </c>
      <c r="CM298" s="7">
        <f t="shared" si="953"/>
        <v>20002.5</v>
      </c>
      <c r="CN298" s="11">
        <f>PARAMETRELER!$D$4</f>
        <v>150018.75</v>
      </c>
      <c r="CO298" s="7">
        <f t="shared" si="954"/>
        <v>2800.3500000000004</v>
      </c>
      <c r="CP298" s="7">
        <f t="shared" si="955"/>
        <v>200.02500000000001</v>
      </c>
      <c r="CQ298" s="7">
        <f t="shared" si="956"/>
        <v>17002.125</v>
      </c>
      <c r="CR298" s="7" cm="1">
        <f t="array" ref="CR298">SUMPRODUCT(--(SUM(G298,AC298,AY298,BU298,CQ298)&gt;PARAMETRELER!$D$21:$D$24), (SUM(G298,AC298,AY298,BU298,CQ298)-PARAMETRELER!$D$21:$D$24), {0.15;0.05;0.07;0.08})-SUM($H$2,H298,AD298,AZ298,BV298)</f>
        <v>2550.3187500000004</v>
      </c>
      <c r="CS298" s="7">
        <f>PARAMETRELER!$D$12</f>
        <v>2550.3187500000004</v>
      </c>
      <c r="CT298" s="7">
        <f t="shared" si="957"/>
        <v>85010.625</v>
      </c>
      <c r="CU298" s="7">
        <f t="shared" si="958"/>
        <v>68008.5</v>
      </c>
      <c r="CV298" s="7">
        <f t="shared" si="959"/>
        <v>20002.5</v>
      </c>
      <c r="CW298" s="5">
        <f>PARAMETRELER!$D$6</f>
        <v>20002.5</v>
      </c>
      <c r="CX298" s="7">
        <f t="shared" si="860"/>
        <v>0</v>
      </c>
      <c r="CY298" s="7">
        <f>IF(CM298&lt;=PARAMETRELER!$D$6,0,CX298*0.00759)</f>
        <v>0</v>
      </c>
      <c r="CZ298" s="20">
        <f t="shared" si="960"/>
        <v>17002.125</v>
      </c>
      <c r="DA298" s="21">
        <f t="shared" si="961"/>
        <v>4100.5124999999998</v>
      </c>
      <c r="DB298" s="21">
        <f t="shared" si="962"/>
        <v>400.05</v>
      </c>
      <c r="DC298" s="20">
        <f t="shared" si="963"/>
        <v>24503.0625</v>
      </c>
      <c r="DD298" s="44">
        <f t="shared" si="964"/>
        <v>1000.125</v>
      </c>
      <c r="DE298" s="45">
        <f t="shared" si="965"/>
        <v>23502.9375</v>
      </c>
      <c r="DG298" s="2">
        <v>296</v>
      </c>
      <c r="DH298" s="2" t="str">
        <f t="shared" si="966"/>
        <v xml:space="preserve"> AD SOYAD 296</v>
      </c>
      <c r="DI298" s="7">
        <f t="shared" si="967"/>
        <v>20002.5</v>
      </c>
      <c r="DJ298" s="11">
        <f>PARAMETRELER!$D$4</f>
        <v>150018.75</v>
      </c>
      <c r="DK298" s="7">
        <f t="shared" si="968"/>
        <v>2800.3500000000004</v>
      </c>
      <c r="DL298" s="7">
        <f t="shared" si="969"/>
        <v>200.02500000000001</v>
      </c>
      <c r="DM298" s="7">
        <f t="shared" si="970"/>
        <v>17002.125</v>
      </c>
      <c r="DN298" s="7" cm="1">
        <f t="array" ref="DN298">SUMPRODUCT(--(SUM(G298,AC298,AY298,BU298,CQ298,DM298)&gt;PARAMETRELER!$D$21:$D$24), (SUM(G298,AC298,AY298,BU298,CQ298,DM298)-PARAMETRELER!$D$21:$D$24), {0.15;0.05;0.07;0.08})-SUM($H$2,H298,AD298,AZ298,BV298,CR298)</f>
        <v>2550.3187499999985</v>
      </c>
      <c r="DO298" s="7">
        <f>PARAMETRELER!$D$13</f>
        <v>2550.3187499999985</v>
      </c>
      <c r="DP298" s="7">
        <f t="shared" si="971"/>
        <v>102012.75</v>
      </c>
      <c r="DQ298" s="7">
        <f t="shared" si="972"/>
        <v>85010.625</v>
      </c>
      <c r="DR298" s="7">
        <f t="shared" si="973"/>
        <v>20002.5</v>
      </c>
      <c r="DS298" s="5">
        <f>PARAMETRELER!$D$6</f>
        <v>20002.5</v>
      </c>
      <c r="DT298" s="7">
        <f t="shared" si="861"/>
        <v>0</v>
      </c>
      <c r="DU298" s="7">
        <f>IF(DI298&lt;=PARAMETRELER!$D$6,0,DT298*0.00759)</f>
        <v>0</v>
      </c>
      <c r="DV298" s="20">
        <f t="shared" si="974"/>
        <v>17002.125</v>
      </c>
      <c r="DW298" s="21">
        <f t="shared" si="975"/>
        <v>4100.5124999999998</v>
      </c>
      <c r="DX298" s="21">
        <f t="shared" si="976"/>
        <v>400.05</v>
      </c>
      <c r="DY298" s="20">
        <f t="shared" si="977"/>
        <v>24503.0625</v>
      </c>
      <c r="DZ298" s="44">
        <f t="shared" si="978"/>
        <v>1000.125</v>
      </c>
      <c r="EA298" s="45">
        <f t="shared" si="979"/>
        <v>23502.9375</v>
      </c>
      <c r="EC298" s="2">
        <v>296</v>
      </c>
      <c r="ED298" s="2" t="str">
        <f t="shared" si="980"/>
        <v xml:space="preserve"> AD SOYAD 296</v>
      </c>
      <c r="EE298" s="7">
        <f t="shared" si="862"/>
        <v>20002.5</v>
      </c>
      <c r="EF298" s="11">
        <f>PARAMETRELER!$D$4</f>
        <v>150018.75</v>
      </c>
      <c r="EG298" s="7">
        <f t="shared" si="863"/>
        <v>2800.3500000000004</v>
      </c>
      <c r="EH298" s="7">
        <f t="shared" si="864"/>
        <v>200.02500000000001</v>
      </c>
      <c r="EI298" s="7">
        <f t="shared" si="865"/>
        <v>17002.125</v>
      </c>
      <c r="EJ298" s="7" cm="1">
        <f t="array" ref="EJ298">SUMPRODUCT(--(SUM(G298,AC298,AY298,BU298,CQ298,DM298,EI298)&gt;PARAMETRELER!$D$21:$D$24), (SUM(G298,AC298,AY298,BU298,CQ298,DM298,EI298)-PARAMETRELER!$D$21:$D$24), {0.15;0.05;0.07;0.08})-SUM($H$2,H298,AD298,AZ298,BV298,CR298,DN298)</f>
        <v>3001.0625000000036</v>
      </c>
      <c r="EK298" s="7">
        <f>PARAMETRELER!$D$14</f>
        <v>3001.0625000000036</v>
      </c>
      <c r="EL298" s="7">
        <f t="shared" si="866"/>
        <v>119014.875</v>
      </c>
      <c r="EM298" s="7">
        <f t="shared" si="867"/>
        <v>102012.75</v>
      </c>
      <c r="EN298" s="7">
        <f t="shared" si="868"/>
        <v>20002.5</v>
      </c>
      <c r="EO298" s="5">
        <f>PARAMETRELER!$D$6</f>
        <v>20002.5</v>
      </c>
      <c r="EP298" s="7">
        <f t="shared" si="869"/>
        <v>0</v>
      </c>
      <c r="EQ298" s="7">
        <f>IF(EE298&lt;=PARAMETRELER!$D$6,0,EP298*0.00759)</f>
        <v>0</v>
      </c>
      <c r="ER298" s="20">
        <f t="shared" si="981"/>
        <v>17002.125</v>
      </c>
      <c r="ES298" s="21">
        <f t="shared" si="982"/>
        <v>4100.5124999999998</v>
      </c>
      <c r="ET298" s="21">
        <f t="shared" si="983"/>
        <v>400.05</v>
      </c>
      <c r="EU298" s="20">
        <f t="shared" si="984"/>
        <v>24503.0625</v>
      </c>
      <c r="EV298" s="44">
        <f t="shared" si="985"/>
        <v>1000.125</v>
      </c>
      <c r="EW298" s="45">
        <f t="shared" si="986"/>
        <v>23502.9375</v>
      </c>
      <c r="EY298" s="2">
        <v>296</v>
      </c>
      <c r="EZ298" s="2" t="str">
        <f t="shared" si="987"/>
        <v xml:space="preserve"> AD SOYAD 296</v>
      </c>
      <c r="FA298" s="7">
        <f t="shared" si="870"/>
        <v>20002.5</v>
      </c>
      <c r="FB298" s="11">
        <f>PARAMETRELER!$D$4</f>
        <v>150018.75</v>
      </c>
      <c r="FC298" s="7">
        <f t="shared" si="871"/>
        <v>2800.3500000000004</v>
      </c>
      <c r="FD298" s="7">
        <f t="shared" si="872"/>
        <v>200.02500000000001</v>
      </c>
      <c r="FE298" s="7">
        <f t="shared" si="873"/>
        <v>17002.125</v>
      </c>
      <c r="FF298" s="7" cm="1">
        <f t="array" ref="FF298">SUMPRODUCT(--(SUM(G298,AC298,AY298,BU298,CQ298,DM298,EI298,FE298)&gt;PARAMETRELER!$D$21:$D$24), (SUM(G298,AC298,AY298,BU298,CQ298,DM298,EI298,FE298)-PARAMETRELER!$D$21:$D$24), {0.15;0.05;0.07;0.08})-SUM($H$2,H298,AD298,AZ298,BV298,CR298,DN298,EJ298)</f>
        <v>3400.4249999999956</v>
      </c>
      <c r="FG298" s="7">
        <f>PARAMETRELER!$D$15</f>
        <v>3400.4249999999956</v>
      </c>
      <c r="FH298" s="7">
        <f t="shared" si="874"/>
        <v>136017</v>
      </c>
      <c r="FI298" s="7">
        <f t="shared" si="875"/>
        <v>119014.875</v>
      </c>
      <c r="FJ298" s="7">
        <f t="shared" si="876"/>
        <v>20002.5</v>
      </c>
      <c r="FK298" s="5">
        <f>PARAMETRELER!$D$6</f>
        <v>20002.5</v>
      </c>
      <c r="FL298" s="7">
        <f t="shared" si="877"/>
        <v>0</v>
      </c>
      <c r="FM298" s="7">
        <f>IF(FA298&lt;=PARAMETRELER!$D$6,0,FL298*0.00759)</f>
        <v>0</v>
      </c>
      <c r="FN298" s="20">
        <f t="shared" si="988"/>
        <v>17002.125</v>
      </c>
      <c r="FO298" s="21">
        <f t="shared" si="989"/>
        <v>4100.5124999999998</v>
      </c>
      <c r="FP298" s="21">
        <f t="shared" si="990"/>
        <v>400.05</v>
      </c>
      <c r="FQ298" s="20">
        <f t="shared" si="991"/>
        <v>24503.0625</v>
      </c>
      <c r="FR298" s="44">
        <f t="shared" si="992"/>
        <v>1000.125</v>
      </c>
      <c r="FS298" s="45">
        <f t="shared" si="993"/>
        <v>23502.9375</v>
      </c>
      <c r="FU298" s="2">
        <v>296</v>
      </c>
      <c r="FV298" s="2" t="str">
        <f t="shared" si="994"/>
        <v xml:space="preserve"> AD SOYAD 296</v>
      </c>
      <c r="FW298" s="7">
        <f t="shared" si="878"/>
        <v>20002.5</v>
      </c>
      <c r="FX298" s="11">
        <f>PARAMETRELER!$D$4</f>
        <v>150018.75</v>
      </c>
      <c r="FY298" s="7">
        <f t="shared" si="879"/>
        <v>2800.3500000000004</v>
      </c>
      <c r="FZ298" s="7">
        <f t="shared" si="880"/>
        <v>200.02500000000001</v>
      </c>
      <c r="GA298" s="7">
        <f t="shared" si="881"/>
        <v>17002.125</v>
      </c>
      <c r="GB298" s="7" cm="1">
        <f t="array" ref="GB298">SUMPRODUCT(--(SUM(G298,AC298,AY298,BU298,CQ298,DM298,EI298,FE298,GA298)&gt;PARAMETRELER!$D$21:$D$24), (SUM(G298,AC298,AY298,BU298,CQ298,DM298,EI298,FE298,GA298)-PARAMETRELER!$D$21:$D$24), {0.15;0.05;0.07;0.08})-SUM($H$2,H298,AD298,AZ298,BV298,CR298,DN298,EJ298,FF298)</f>
        <v>3400.4249999999993</v>
      </c>
      <c r="GC298" s="7">
        <f>PARAMETRELER!$D$16</f>
        <v>3400.4249999999993</v>
      </c>
      <c r="GD298" s="7">
        <f t="shared" si="882"/>
        <v>153019.125</v>
      </c>
      <c r="GE298" s="7">
        <f t="shared" si="883"/>
        <v>136017</v>
      </c>
      <c r="GF298" s="7">
        <f t="shared" si="884"/>
        <v>20002.5</v>
      </c>
      <c r="GG298" s="5">
        <f>PARAMETRELER!$D$6</f>
        <v>20002.5</v>
      </c>
      <c r="GH298" s="7">
        <f t="shared" si="885"/>
        <v>0</v>
      </c>
      <c r="GI298" s="7">
        <f>IF(FW298&lt;=PARAMETRELER!$D$6,0,GH298*0.00759)</f>
        <v>0</v>
      </c>
      <c r="GJ298" s="20">
        <f t="shared" si="995"/>
        <v>17002.125</v>
      </c>
      <c r="GK298" s="21">
        <f t="shared" si="996"/>
        <v>4100.5124999999998</v>
      </c>
      <c r="GL298" s="21">
        <f t="shared" si="997"/>
        <v>400.05</v>
      </c>
      <c r="GM298" s="20">
        <f t="shared" si="998"/>
        <v>24503.0625</v>
      </c>
      <c r="GN298" s="44">
        <f t="shared" si="999"/>
        <v>1000.125</v>
      </c>
      <c r="GO298" s="45">
        <f t="shared" si="1000"/>
        <v>23502.9375</v>
      </c>
      <c r="GQ298" s="2">
        <v>296</v>
      </c>
      <c r="GR298" s="2" t="str">
        <f t="shared" si="1001"/>
        <v xml:space="preserve"> AD SOYAD 296</v>
      </c>
      <c r="GS298" s="7">
        <f t="shared" si="886"/>
        <v>20002.5</v>
      </c>
      <c r="GT298" s="11">
        <f>PARAMETRELER!$D$4</f>
        <v>150018.75</v>
      </c>
      <c r="GU298" s="7">
        <f t="shared" si="887"/>
        <v>2800.3500000000004</v>
      </c>
      <c r="GV298" s="7">
        <f t="shared" si="888"/>
        <v>200.02500000000001</v>
      </c>
      <c r="GW298" s="7">
        <f t="shared" si="889"/>
        <v>17002.125</v>
      </c>
      <c r="GX298" s="7" cm="1">
        <f t="array" ref="GX298">SUMPRODUCT(--(SUM(G298,AC298,AY298,BU298,CQ298,DM298,EI298,FE298,GA298,GW298)&gt;PARAMETRELER!$D$21:$D$24), (SUM(G298,AC298,AY298,BU298,CQ298,DM298,EI298,FE298,GA298,GW298)-PARAMETRELER!$D$21:$D$24), {0.15;0.05;0.07;0.08})-SUM($H$2,H298,AD298,AZ298,BV298,CR298,DN298,EJ298,FF298,GB298)</f>
        <v>3400.4250000000029</v>
      </c>
      <c r="GY298" s="7">
        <f>PARAMETRELER!$D$17</f>
        <v>3400.4250000000029</v>
      </c>
      <c r="GZ298" s="7">
        <f t="shared" si="890"/>
        <v>170021.25</v>
      </c>
      <c r="HA298" s="7">
        <f t="shared" si="891"/>
        <v>153019.125</v>
      </c>
      <c r="HB298" s="7">
        <f t="shared" si="892"/>
        <v>20002.5</v>
      </c>
      <c r="HC298" s="5">
        <f>PARAMETRELER!$D$6</f>
        <v>20002.5</v>
      </c>
      <c r="HD298" s="7">
        <f t="shared" si="893"/>
        <v>0</v>
      </c>
      <c r="HE298" s="7">
        <f>IF(GS298&lt;=PARAMETRELER!$D$6,0,HD298*0.00759)</f>
        <v>0</v>
      </c>
      <c r="HF298" s="20">
        <f t="shared" si="1002"/>
        <v>17002.125</v>
      </c>
      <c r="HG298" s="21">
        <f t="shared" si="1003"/>
        <v>4100.5124999999998</v>
      </c>
      <c r="HH298" s="21">
        <f t="shared" si="1004"/>
        <v>400.05</v>
      </c>
      <c r="HI298" s="20">
        <f t="shared" si="1005"/>
        <v>24503.0625</v>
      </c>
      <c r="HJ298" s="44">
        <f t="shared" si="1006"/>
        <v>1000.125</v>
      </c>
      <c r="HK298" s="45">
        <f t="shared" si="1007"/>
        <v>23502.9375</v>
      </c>
      <c r="HM298" s="2">
        <v>296</v>
      </c>
      <c r="HN298" s="2" t="str">
        <f t="shared" si="1008"/>
        <v xml:space="preserve"> AD SOYAD 296</v>
      </c>
      <c r="HO298" s="7">
        <f t="shared" si="894"/>
        <v>20002.5</v>
      </c>
      <c r="HP298" s="11">
        <f>PARAMETRELER!$D$4</f>
        <v>150018.75</v>
      </c>
      <c r="HQ298" s="7">
        <f t="shared" si="895"/>
        <v>2800.3500000000004</v>
      </c>
      <c r="HR298" s="7">
        <f t="shared" si="896"/>
        <v>200.02500000000001</v>
      </c>
      <c r="HS298" s="7">
        <f t="shared" si="897"/>
        <v>17002.125</v>
      </c>
      <c r="HT298" s="7" cm="1">
        <f t="array" ref="HT298">SUMPRODUCT(--(SUM(G298,AC298,AY298,BU298,CQ298,DM298,EI298,FE298,GA298,GW298,HS298)&gt;PARAMETRELER!$D$21:$D$24), (SUM(G298,AC298,AY298,BU298,CQ298,DM298,EI298,FE298,GA298,GW298,HS298)-PARAMETRELER!$D$21:$D$24), {0.15;0.05;0.07;0.08})-SUM($H$2,H298,AD298,AZ298,BV298,CR298,DN298,EJ298,FF298,GB298,GX298)</f>
        <v>3400.4249999999993</v>
      </c>
      <c r="HU298" s="7">
        <f>PARAMETRELER!$D$18</f>
        <v>3400.4249999999993</v>
      </c>
      <c r="HV298" s="7">
        <f t="shared" si="898"/>
        <v>187023.375</v>
      </c>
      <c r="HW298" s="7">
        <f t="shared" si="899"/>
        <v>170021.25</v>
      </c>
      <c r="HX298" s="7">
        <f t="shared" si="900"/>
        <v>20002.5</v>
      </c>
      <c r="HY298" s="5">
        <f>PARAMETRELER!$D$6</f>
        <v>20002.5</v>
      </c>
      <c r="HZ298" s="7">
        <f t="shared" si="901"/>
        <v>0</v>
      </c>
      <c r="IA298" s="7">
        <f>IF(HO298&lt;=PARAMETRELER!$D$6,0,HZ298*0.00759)</f>
        <v>0</v>
      </c>
      <c r="IB298" s="20">
        <f t="shared" si="1009"/>
        <v>17002.125</v>
      </c>
      <c r="IC298" s="21">
        <f t="shared" si="1010"/>
        <v>4100.5124999999998</v>
      </c>
      <c r="ID298" s="21">
        <f t="shared" si="1011"/>
        <v>400.05</v>
      </c>
      <c r="IE298" s="20">
        <f t="shared" si="1012"/>
        <v>24503.0625</v>
      </c>
      <c r="IF298" s="44">
        <f t="shared" si="1013"/>
        <v>1000.125</v>
      </c>
      <c r="IG298" s="45">
        <f t="shared" si="1014"/>
        <v>23502.9375</v>
      </c>
      <c r="II298" s="2">
        <v>296</v>
      </c>
      <c r="IJ298" s="2" t="str">
        <f t="shared" si="1015"/>
        <v xml:space="preserve"> AD SOYAD 296</v>
      </c>
      <c r="IK298" s="7">
        <f t="shared" si="902"/>
        <v>20002.5</v>
      </c>
      <c r="IL298" s="11">
        <f>PARAMETRELER!$D$4</f>
        <v>150018.75</v>
      </c>
      <c r="IM298" s="7">
        <f t="shared" si="903"/>
        <v>2800.3500000000004</v>
      </c>
      <c r="IN298" s="7">
        <f t="shared" si="904"/>
        <v>200.02500000000001</v>
      </c>
      <c r="IO298" s="7">
        <f t="shared" si="905"/>
        <v>17002.125</v>
      </c>
      <c r="IP298" s="7" cm="1">
        <f t="array" ref="IP298">SUMPRODUCT(--(SUM(G298,AC298,AY298,BU298,CQ298,DM298,EI298,FE298,GA298,GW298,HS298,IO298)&gt;PARAMETRELER!$D$21:$D$24), (SUM(G298,AC298,AY298,BU298,CQ298,DM298,EI298,FE298,GA298,GW298,HS298,IO298)-PARAMETRELER!$D$21:$D$24), {0.15;0.05;0.07;0.08})-SUM($H$2,H298,AD298,AZ298,BV298,CR298,DN298,EJ298,FF298,GB298,GX298,HT298)</f>
        <v>3400.4249999999993</v>
      </c>
      <c r="IQ298" s="7">
        <f>PARAMETRELER!$D$19</f>
        <v>3400.4249999999993</v>
      </c>
      <c r="IR298" s="7">
        <f t="shared" si="906"/>
        <v>204025.5</v>
      </c>
      <c r="IS298" s="7">
        <f t="shared" si="907"/>
        <v>187023.375</v>
      </c>
      <c r="IT298" s="7">
        <f t="shared" si="908"/>
        <v>20002.5</v>
      </c>
      <c r="IU298" s="5">
        <f>PARAMETRELER!$D$6</f>
        <v>20002.5</v>
      </c>
      <c r="IV298" s="7">
        <f t="shared" si="909"/>
        <v>0</v>
      </c>
      <c r="IW298" s="7">
        <f>IF(IK298&lt;=PARAMETRELER!$D$6,0,IV298*0.00759)</f>
        <v>0</v>
      </c>
      <c r="IX298" s="20">
        <f t="shared" si="1016"/>
        <v>17002.125</v>
      </c>
      <c r="IY298" s="21">
        <f t="shared" si="1017"/>
        <v>4100.5124999999998</v>
      </c>
      <c r="IZ298" s="21">
        <f t="shared" si="1018"/>
        <v>400.05</v>
      </c>
      <c r="JA298" s="20">
        <f t="shared" si="1019"/>
        <v>24503.0625</v>
      </c>
      <c r="JB298" s="44">
        <f t="shared" si="1020"/>
        <v>1000.125</v>
      </c>
      <c r="JC298" s="45">
        <f t="shared" si="1021"/>
        <v>23502.9375</v>
      </c>
    </row>
    <row r="299" spans="1:263" ht="15.6" x14ac:dyDescent="0.3">
      <c r="A299" s="3">
        <v>297</v>
      </c>
      <c r="B299" s="3" t="str">
        <f>'YILLIK MALİYET RAPORU'!B299</f>
        <v xml:space="preserve"> AD SOYAD 297</v>
      </c>
      <c r="C299" s="4">
        <f>'YILLIK MALİYET RAPORU'!C299</f>
        <v>20002.5</v>
      </c>
      <c r="D299" s="4">
        <f>PARAMETRELER!$D$4</f>
        <v>150018.75</v>
      </c>
      <c r="E299" s="4">
        <f t="shared" si="845"/>
        <v>2800.3500000000004</v>
      </c>
      <c r="F299" s="4">
        <f t="shared" si="846"/>
        <v>200.02500000000001</v>
      </c>
      <c r="G299" s="4">
        <f t="shared" si="847"/>
        <v>17002.125</v>
      </c>
      <c r="H299" s="4" cm="1">
        <f t="array" ref="H299">SUMPRODUCT(--(SUM(G299:G299)&gt;PARAMETRELER!$D$21:$D$24), (SUM(G299:G299)-PARAMETRELER!$D$21:$D$24), {0.15;0.05;0.07;0.08})-SUM($H$2:$H$2)</f>
        <v>2550.3187499999999</v>
      </c>
      <c r="I299" s="4">
        <f>PARAMETRELER!$D$8</f>
        <v>2550.3187499999999</v>
      </c>
      <c r="J299" s="4">
        <f t="shared" si="910"/>
        <v>17002.125</v>
      </c>
      <c r="K299" s="4">
        <v>0</v>
      </c>
      <c r="L299" s="4">
        <f t="shared" si="848"/>
        <v>20002.5</v>
      </c>
      <c r="M299" s="4">
        <f>PARAMETRELER!$D$6</f>
        <v>20002.5</v>
      </c>
      <c r="N299" s="4">
        <f t="shared" si="856"/>
        <v>0</v>
      </c>
      <c r="O299" s="4">
        <f>IF(C299&lt;=PARAMETRELER!$D$6,0,N299*0.00759)</f>
        <v>0</v>
      </c>
      <c r="P299" s="20">
        <f t="shared" si="849"/>
        <v>17002.125</v>
      </c>
      <c r="Q299" s="21">
        <f t="shared" si="850"/>
        <v>4100.5124999999998</v>
      </c>
      <c r="R299" s="21">
        <f t="shared" si="851"/>
        <v>400.05</v>
      </c>
      <c r="S299" s="22">
        <f t="shared" si="852"/>
        <v>24503.0625</v>
      </c>
      <c r="T299" s="44">
        <f t="shared" si="853"/>
        <v>1000.125</v>
      </c>
      <c r="U299" s="45">
        <f t="shared" si="911"/>
        <v>23502.9375</v>
      </c>
      <c r="W299" s="3">
        <v>297</v>
      </c>
      <c r="X299" s="3" t="str">
        <f t="shared" si="854"/>
        <v xml:space="preserve"> AD SOYAD 297</v>
      </c>
      <c r="Y299" s="4">
        <f t="shared" si="855"/>
        <v>20002.5</v>
      </c>
      <c r="Z299" s="4">
        <f>PARAMETRELER!$D$4</f>
        <v>150018.75</v>
      </c>
      <c r="AA299" s="4">
        <f t="shared" si="912"/>
        <v>2800.3500000000004</v>
      </c>
      <c r="AB299" s="4">
        <f t="shared" si="913"/>
        <v>200.02500000000001</v>
      </c>
      <c r="AC299" s="4">
        <f t="shared" si="914"/>
        <v>17002.125</v>
      </c>
      <c r="AD299" s="4" cm="1">
        <f t="array" ref="AD299">SUMPRODUCT(--(SUM(G299,AC299)&gt;PARAMETRELER!$D$21:$D$24), (SUM(G299,AC299)-PARAMETRELER!$D$21:$D$24), {0.15;0.05;0.07;0.08})-SUM($H$2,H299)</f>
        <v>2550.3187499999999</v>
      </c>
      <c r="AE299" s="4">
        <f>PARAMETRELER!$D$9</f>
        <v>2550.3187499999999</v>
      </c>
      <c r="AF299" s="4">
        <f t="shared" si="915"/>
        <v>34004.25</v>
      </c>
      <c r="AG299" s="4">
        <f t="shared" si="916"/>
        <v>17002.125</v>
      </c>
      <c r="AH299" s="4">
        <f t="shared" si="917"/>
        <v>20002.5</v>
      </c>
      <c r="AI299" s="4">
        <f>PARAMETRELER!$D$6</f>
        <v>20002.5</v>
      </c>
      <c r="AJ299" s="4">
        <f t="shared" si="857"/>
        <v>0</v>
      </c>
      <c r="AK299" s="4">
        <f>IF(Y299&lt;=PARAMETRELER!$D$6,0,AJ299*0.00759)</f>
        <v>0</v>
      </c>
      <c r="AL299" s="20">
        <f t="shared" si="918"/>
        <v>17002.125</v>
      </c>
      <c r="AM299" s="21">
        <f t="shared" si="919"/>
        <v>4100.5124999999998</v>
      </c>
      <c r="AN299" s="21">
        <f t="shared" si="920"/>
        <v>400.05</v>
      </c>
      <c r="AO299" s="22">
        <f t="shared" si="921"/>
        <v>24503.0625</v>
      </c>
      <c r="AP299" s="44">
        <f t="shared" si="922"/>
        <v>1000.125</v>
      </c>
      <c r="AQ299" s="45">
        <f t="shared" si="923"/>
        <v>23502.9375</v>
      </c>
      <c r="AS299" s="3">
        <v>297</v>
      </c>
      <c r="AT299" s="3" t="str">
        <f t="shared" si="924"/>
        <v xml:space="preserve"> AD SOYAD 297</v>
      </c>
      <c r="AU299" s="4">
        <f t="shared" si="925"/>
        <v>20002.5</v>
      </c>
      <c r="AV299" s="4">
        <f>PARAMETRELER!$D$4</f>
        <v>150018.75</v>
      </c>
      <c r="AW299" s="4">
        <f t="shared" si="926"/>
        <v>2800.3500000000004</v>
      </c>
      <c r="AX299" s="4">
        <f t="shared" si="927"/>
        <v>200.02500000000001</v>
      </c>
      <c r="AY299" s="4">
        <f t="shared" si="928"/>
        <v>17002.125</v>
      </c>
      <c r="AZ299" s="4" cm="1">
        <f t="array" ref="AZ299">SUMPRODUCT(--(SUM(G299,AC299,AY299)&gt;PARAMETRELER!$D$21:$D$24), (SUM(G299,AC299,AY299)-PARAMETRELER!$D$21:$D$24), {0.15;0.05;0.07;0.08})-SUM($H$2,H299,AD299)</f>
        <v>2550.3187499999995</v>
      </c>
      <c r="BA299" s="4">
        <f>PARAMETRELER!$D$10</f>
        <v>2550.3187499999995</v>
      </c>
      <c r="BB299" s="4">
        <f t="shared" si="929"/>
        <v>51006.375</v>
      </c>
      <c r="BC299" s="4">
        <f t="shared" si="930"/>
        <v>34004.25</v>
      </c>
      <c r="BD299" s="4">
        <f t="shared" si="931"/>
        <v>20002.5</v>
      </c>
      <c r="BE299" s="4">
        <f>PARAMETRELER!$D$6</f>
        <v>20002.5</v>
      </c>
      <c r="BF299" s="4">
        <f t="shared" si="858"/>
        <v>0</v>
      </c>
      <c r="BG299" s="4">
        <f>IF(AU299&lt;=PARAMETRELER!$D$6,0,BF299*0.00759)</f>
        <v>0</v>
      </c>
      <c r="BH299" s="20">
        <f t="shared" si="932"/>
        <v>17002.125</v>
      </c>
      <c r="BI299" s="21">
        <f t="shared" si="933"/>
        <v>4100.5124999999998</v>
      </c>
      <c r="BJ299" s="21">
        <f t="shared" si="934"/>
        <v>400.05</v>
      </c>
      <c r="BK299" s="22">
        <f t="shared" si="935"/>
        <v>24503.0625</v>
      </c>
      <c r="BL299" s="44">
        <f t="shared" si="936"/>
        <v>1000.125</v>
      </c>
      <c r="BM299" s="45">
        <f t="shared" si="937"/>
        <v>23502.9375</v>
      </c>
      <c r="BO299" s="3">
        <v>297</v>
      </c>
      <c r="BP299" s="3" t="str">
        <f t="shared" si="938"/>
        <v xml:space="preserve"> AD SOYAD 297</v>
      </c>
      <c r="BQ299" s="4">
        <f t="shared" si="939"/>
        <v>20002.5</v>
      </c>
      <c r="BR299" s="4">
        <f>PARAMETRELER!$D$4</f>
        <v>150018.75</v>
      </c>
      <c r="BS299" s="4">
        <f t="shared" si="940"/>
        <v>2800.3500000000004</v>
      </c>
      <c r="BT299" s="4">
        <f t="shared" si="941"/>
        <v>200.02500000000001</v>
      </c>
      <c r="BU299" s="4">
        <f t="shared" si="942"/>
        <v>17002.125</v>
      </c>
      <c r="BV299" s="4" cm="1">
        <f t="array" ref="BV299">SUMPRODUCT(--(SUM(G299,AC299,AY299,BU299)&gt;PARAMETRELER!$D$21:$D$24), (SUM(G299,AC299,AY299,BU299)-PARAMETRELER!$D$21:$D$24), {0.15;0.05;0.07;0.08})-SUM($H$2,H299,AD299,AZ299)</f>
        <v>2550.3187500000004</v>
      </c>
      <c r="BW299" s="4">
        <f>PARAMETRELER!$D$11</f>
        <v>2550.3187500000004</v>
      </c>
      <c r="BX299" s="4">
        <f t="shared" si="943"/>
        <v>68008.5</v>
      </c>
      <c r="BY299" s="4">
        <f t="shared" si="944"/>
        <v>51006.375</v>
      </c>
      <c r="BZ299" s="4">
        <f t="shared" si="945"/>
        <v>20002.5</v>
      </c>
      <c r="CA299" s="4">
        <f>PARAMETRELER!$D$6</f>
        <v>20002.5</v>
      </c>
      <c r="CB299" s="4">
        <f t="shared" si="859"/>
        <v>0</v>
      </c>
      <c r="CC299" s="4">
        <f>IF(BQ299&lt;=PARAMETRELER!$D$6,0,CB299*0.00759)</f>
        <v>0</v>
      </c>
      <c r="CD299" s="20">
        <f t="shared" si="946"/>
        <v>17002.125</v>
      </c>
      <c r="CE299" s="21">
        <f t="shared" si="947"/>
        <v>4100.5124999999998</v>
      </c>
      <c r="CF299" s="21">
        <f t="shared" si="948"/>
        <v>400.05</v>
      </c>
      <c r="CG299" s="22">
        <f t="shared" si="949"/>
        <v>24503.0625</v>
      </c>
      <c r="CH299" s="44">
        <f t="shared" si="950"/>
        <v>1000.125</v>
      </c>
      <c r="CI299" s="45">
        <f t="shared" si="951"/>
        <v>23502.9375</v>
      </c>
      <c r="CK299" s="3">
        <v>297</v>
      </c>
      <c r="CL299" s="3" t="str">
        <f t="shared" si="952"/>
        <v xml:space="preserve"> AD SOYAD 297</v>
      </c>
      <c r="CM299" s="4">
        <f t="shared" si="953"/>
        <v>20002.5</v>
      </c>
      <c r="CN299" s="4">
        <f>PARAMETRELER!$D$4</f>
        <v>150018.75</v>
      </c>
      <c r="CO299" s="4">
        <f t="shared" si="954"/>
        <v>2800.3500000000004</v>
      </c>
      <c r="CP299" s="4">
        <f t="shared" si="955"/>
        <v>200.02500000000001</v>
      </c>
      <c r="CQ299" s="4">
        <f t="shared" si="956"/>
        <v>17002.125</v>
      </c>
      <c r="CR299" s="4" cm="1">
        <f t="array" ref="CR299">SUMPRODUCT(--(SUM(G299,AC299,AY299,BU299,CQ299)&gt;PARAMETRELER!$D$21:$D$24), (SUM(G299,AC299,AY299,BU299,CQ299)-PARAMETRELER!$D$21:$D$24), {0.15;0.05;0.07;0.08})-SUM($H$2,H299,AD299,AZ299,BV299)</f>
        <v>2550.3187500000004</v>
      </c>
      <c r="CS299" s="4">
        <f>PARAMETRELER!$D$12</f>
        <v>2550.3187500000004</v>
      </c>
      <c r="CT299" s="4">
        <f t="shared" si="957"/>
        <v>85010.625</v>
      </c>
      <c r="CU299" s="4">
        <f t="shared" si="958"/>
        <v>68008.5</v>
      </c>
      <c r="CV299" s="4">
        <f t="shared" si="959"/>
        <v>20002.5</v>
      </c>
      <c r="CW299" s="4">
        <f>PARAMETRELER!$D$6</f>
        <v>20002.5</v>
      </c>
      <c r="CX299" s="4">
        <f t="shared" si="860"/>
        <v>0</v>
      </c>
      <c r="CY299" s="4">
        <f>IF(CM299&lt;=PARAMETRELER!$D$6,0,CX299*0.00759)</f>
        <v>0</v>
      </c>
      <c r="CZ299" s="20">
        <f t="shared" si="960"/>
        <v>17002.125</v>
      </c>
      <c r="DA299" s="21">
        <f t="shared" si="961"/>
        <v>4100.5124999999998</v>
      </c>
      <c r="DB299" s="21">
        <f t="shared" si="962"/>
        <v>400.05</v>
      </c>
      <c r="DC299" s="22">
        <f t="shared" si="963"/>
        <v>24503.0625</v>
      </c>
      <c r="DD299" s="44">
        <f t="shared" si="964"/>
        <v>1000.125</v>
      </c>
      <c r="DE299" s="45">
        <f t="shared" si="965"/>
        <v>23502.9375</v>
      </c>
      <c r="DG299" s="3">
        <v>297</v>
      </c>
      <c r="DH299" s="3" t="str">
        <f t="shared" si="966"/>
        <v xml:space="preserve"> AD SOYAD 297</v>
      </c>
      <c r="DI299" s="4">
        <f t="shared" si="967"/>
        <v>20002.5</v>
      </c>
      <c r="DJ299" s="4">
        <f>PARAMETRELER!$D$4</f>
        <v>150018.75</v>
      </c>
      <c r="DK299" s="4">
        <f t="shared" si="968"/>
        <v>2800.3500000000004</v>
      </c>
      <c r="DL299" s="4">
        <f t="shared" si="969"/>
        <v>200.02500000000001</v>
      </c>
      <c r="DM299" s="4">
        <f t="shared" si="970"/>
        <v>17002.125</v>
      </c>
      <c r="DN299" s="4" cm="1">
        <f t="array" ref="DN299">SUMPRODUCT(--(SUM(G299,AC299,AY299,BU299,CQ299,DM299)&gt;PARAMETRELER!$D$21:$D$24), (SUM(G299,AC299,AY299,BU299,CQ299,DM299)-PARAMETRELER!$D$21:$D$24), {0.15;0.05;0.07;0.08})-SUM($H$2,H299,AD299,AZ299,BV299,CR299)</f>
        <v>2550.3187499999985</v>
      </c>
      <c r="DO299" s="4">
        <f>PARAMETRELER!$D$13</f>
        <v>2550.3187499999985</v>
      </c>
      <c r="DP299" s="4">
        <f t="shared" si="971"/>
        <v>102012.75</v>
      </c>
      <c r="DQ299" s="4">
        <f t="shared" si="972"/>
        <v>85010.625</v>
      </c>
      <c r="DR299" s="4">
        <f t="shared" si="973"/>
        <v>20002.5</v>
      </c>
      <c r="DS299" s="4">
        <f>PARAMETRELER!$D$6</f>
        <v>20002.5</v>
      </c>
      <c r="DT299" s="4">
        <f t="shared" si="861"/>
        <v>0</v>
      </c>
      <c r="DU299" s="4">
        <f>IF(DI299&lt;=PARAMETRELER!$D$6,0,DT299*0.00759)</f>
        <v>0</v>
      </c>
      <c r="DV299" s="20">
        <f t="shared" si="974"/>
        <v>17002.125</v>
      </c>
      <c r="DW299" s="21">
        <f t="shared" si="975"/>
        <v>4100.5124999999998</v>
      </c>
      <c r="DX299" s="21">
        <f t="shared" si="976"/>
        <v>400.05</v>
      </c>
      <c r="DY299" s="22">
        <f t="shared" si="977"/>
        <v>24503.0625</v>
      </c>
      <c r="DZ299" s="44">
        <f t="shared" si="978"/>
        <v>1000.125</v>
      </c>
      <c r="EA299" s="45">
        <f t="shared" si="979"/>
        <v>23502.9375</v>
      </c>
      <c r="EC299" s="3">
        <v>297</v>
      </c>
      <c r="ED299" s="3" t="str">
        <f t="shared" si="980"/>
        <v xml:space="preserve"> AD SOYAD 297</v>
      </c>
      <c r="EE299" s="4">
        <f t="shared" si="862"/>
        <v>20002.5</v>
      </c>
      <c r="EF299" s="4">
        <f>PARAMETRELER!$D$4</f>
        <v>150018.75</v>
      </c>
      <c r="EG299" s="4">
        <f t="shared" si="863"/>
        <v>2800.3500000000004</v>
      </c>
      <c r="EH299" s="4">
        <f t="shared" si="864"/>
        <v>200.02500000000001</v>
      </c>
      <c r="EI299" s="4">
        <f t="shared" si="865"/>
        <v>17002.125</v>
      </c>
      <c r="EJ299" s="4" cm="1">
        <f t="array" ref="EJ299">SUMPRODUCT(--(SUM(G299,AC299,AY299,BU299,CQ299,DM299,EI299)&gt;PARAMETRELER!$D$21:$D$24), (SUM(G299,AC299,AY299,BU299,CQ299,DM299,EI299)-PARAMETRELER!$D$21:$D$24), {0.15;0.05;0.07;0.08})-SUM($H$2,H299,AD299,AZ299,BV299,CR299,DN299)</f>
        <v>3001.0625000000036</v>
      </c>
      <c r="EK299" s="4">
        <f>PARAMETRELER!$D$14</f>
        <v>3001.0625000000036</v>
      </c>
      <c r="EL299" s="4">
        <f t="shared" si="866"/>
        <v>119014.875</v>
      </c>
      <c r="EM299" s="4">
        <f t="shared" si="867"/>
        <v>102012.75</v>
      </c>
      <c r="EN299" s="4">
        <f t="shared" si="868"/>
        <v>20002.5</v>
      </c>
      <c r="EO299" s="4">
        <f>PARAMETRELER!$D$6</f>
        <v>20002.5</v>
      </c>
      <c r="EP299" s="4">
        <f t="shared" si="869"/>
        <v>0</v>
      </c>
      <c r="EQ299" s="4">
        <f>IF(EE299&lt;=PARAMETRELER!$D$6,0,EP299*0.00759)</f>
        <v>0</v>
      </c>
      <c r="ER299" s="20">
        <f t="shared" si="981"/>
        <v>17002.125</v>
      </c>
      <c r="ES299" s="21">
        <f t="shared" si="982"/>
        <v>4100.5124999999998</v>
      </c>
      <c r="ET299" s="21">
        <f t="shared" si="983"/>
        <v>400.05</v>
      </c>
      <c r="EU299" s="22">
        <f t="shared" si="984"/>
        <v>24503.0625</v>
      </c>
      <c r="EV299" s="44">
        <f t="shared" si="985"/>
        <v>1000.125</v>
      </c>
      <c r="EW299" s="45">
        <f t="shared" si="986"/>
        <v>23502.9375</v>
      </c>
      <c r="EY299" s="3">
        <v>297</v>
      </c>
      <c r="EZ299" s="3" t="str">
        <f t="shared" si="987"/>
        <v xml:space="preserve"> AD SOYAD 297</v>
      </c>
      <c r="FA299" s="4">
        <f t="shared" si="870"/>
        <v>20002.5</v>
      </c>
      <c r="FB299" s="4">
        <f>PARAMETRELER!$D$4</f>
        <v>150018.75</v>
      </c>
      <c r="FC299" s="4">
        <f t="shared" si="871"/>
        <v>2800.3500000000004</v>
      </c>
      <c r="FD299" s="4">
        <f t="shared" si="872"/>
        <v>200.02500000000001</v>
      </c>
      <c r="FE299" s="4">
        <f t="shared" si="873"/>
        <v>17002.125</v>
      </c>
      <c r="FF299" s="4" cm="1">
        <f t="array" ref="FF299">SUMPRODUCT(--(SUM(G299,AC299,AY299,BU299,CQ299,DM299,EI299,FE299)&gt;PARAMETRELER!$D$21:$D$24), (SUM(G299,AC299,AY299,BU299,CQ299,DM299,EI299,FE299)-PARAMETRELER!$D$21:$D$24), {0.15;0.05;0.07;0.08})-SUM($H$2,H299,AD299,AZ299,BV299,CR299,DN299,EJ299)</f>
        <v>3400.4249999999956</v>
      </c>
      <c r="FG299" s="4">
        <f>PARAMETRELER!$D$15</f>
        <v>3400.4249999999956</v>
      </c>
      <c r="FH299" s="4">
        <f t="shared" si="874"/>
        <v>136017</v>
      </c>
      <c r="FI299" s="4">
        <f t="shared" si="875"/>
        <v>119014.875</v>
      </c>
      <c r="FJ299" s="4">
        <f t="shared" si="876"/>
        <v>20002.5</v>
      </c>
      <c r="FK299" s="4">
        <f>PARAMETRELER!$D$6</f>
        <v>20002.5</v>
      </c>
      <c r="FL299" s="4">
        <f t="shared" si="877"/>
        <v>0</v>
      </c>
      <c r="FM299" s="4">
        <f>IF(FA299&lt;=PARAMETRELER!$D$6,0,FL299*0.00759)</f>
        <v>0</v>
      </c>
      <c r="FN299" s="20">
        <f t="shared" si="988"/>
        <v>17002.125</v>
      </c>
      <c r="FO299" s="21">
        <f t="shared" si="989"/>
        <v>4100.5124999999998</v>
      </c>
      <c r="FP299" s="21">
        <f t="shared" si="990"/>
        <v>400.05</v>
      </c>
      <c r="FQ299" s="22">
        <f t="shared" si="991"/>
        <v>24503.0625</v>
      </c>
      <c r="FR299" s="44">
        <f t="shared" si="992"/>
        <v>1000.125</v>
      </c>
      <c r="FS299" s="45">
        <f t="shared" si="993"/>
        <v>23502.9375</v>
      </c>
      <c r="FU299" s="3">
        <v>297</v>
      </c>
      <c r="FV299" s="3" t="str">
        <f t="shared" si="994"/>
        <v xml:space="preserve"> AD SOYAD 297</v>
      </c>
      <c r="FW299" s="4">
        <f t="shared" si="878"/>
        <v>20002.5</v>
      </c>
      <c r="FX299" s="4">
        <f>PARAMETRELER!$D$4</f>
        <v>150018.75</v>
      </c>
      <c r="FY299" s="4">
        <f t="shared" si="879"/>
        <v>2800.3500000000004</v>
      </c>
      <c r="FZ299" s="4">
        <f t="shared" si="880"/>
        <v>200.02500000000001</v>
      </c>
      <c r="GA299" s="4">
        <f t="shared" si="881"/>
        <v>17002.125</v>
      </c>
      <c r="GB299" s="4" cm="1">
        <f t="array" ref="GB299">SUMPRODUCT(--(SUM(G299,AC299,AY299,BU299,CQ299,DM299,EI299,FE299,GA299)&gt;PARAMETRELER!$D$21:$D$24), (SUM(G299,AC299,AY299,BU299,CQ299,DM299,EI299,FE299,GA299)-PARAMETRELER!$D$21:$D$24), {0.15;0.05;0.07;0.08})-SUM($H$2,H299,AD299,AZ299,BV299,CR299,DN299,EJ299,FF299)</f>
        <v>3400.4249999999993</v>
      </c>
      <c r="GC299" s="4">
        <f>PARAMETRELER!$D$16</f>
        <v>3400.4249999999993</v>
      </c>
      <c r="GD299" s="4">
        <f t="shared" si="882"/>
        <v>153019.125</v>
      </c>
      <c r="GE299" s="4">
        <f t="shared" si="883"/>
        <v>136017</v>
      </c>
      <c r="GF299" s="4">
        <f t="shared" si="884"/>
        <v>20002.5</v>
      </c>
      <c r="GG299" s="4">
        <f>PARAMETRELER!$D$6</f>
        <v>20002.5</v>
      </c>
      <c r="GH299" s="4">
        <f t="shared" si="885"/>
        <v>0</v>
      </c>
      <c r="GI299" s="4">
        <f>IF(FW299&lt;=PARAMETRELER!$D$6,0,GH299*0.00759)</f>
        <v>0</v>
      </c>
      <c r="GJ299" s="20">
        <f t="shared" si="995"/>
        <v>17002.125</v>
      </c>
      <c r="GK299" s="21">
        <f t="shared" si="996"/>
        <v>4100.5124999999998</v>
      </c>
      <c r="GL299" s="21">
        <f t="shared" si="997"/>
        <v>400.05</v>
      </c>
      <c r="GM299" s="22">
        <f t="shared" si="998"/>
        <v>24503.0625</v>
      </c>
      <c r="GN299" s="44">
        <f t="shared" si="999"/>
        <v>1000.125</v>
      </c>
      <c r="GO299" s="45">
        <f t="shared" si="1000"/>
        <v>23502.9375</v>
      </c>
      <c r="GQ299" s="3">
        <v>297</v>
      </c>
      <c r="GR299" s="3" t="str">
        <f t="shared" si="1001"/>
        <v xml:space="preserve"> AD SOYAD 297</v>
      </c>
      <c r="GS299" s="4">
        <f t="shared" si="886"/>
        <v>20002.5</v>
      </c>
      <c r="GT299" s="4">
        <f>PARAMETRELER!$D$4</f>
        <v>150018.75</v>
      </c>
      <c r="GU299" s="4">
        <f t="shared" si="887"/>
        <v>2800.3500000000004</v>
      </c>
      <c r="GV299" s="4">
        <f t="shared" si="888"/>
        <v>200.02500000000001</v>
      </c>
      <c r="GW299" s="4">
        <f t="shared" si="889"/>
        <v>17002.125</v>
      </c>
      <c r="GX299" s="4" cm="1">
        <f t="array" ref="GX299">SUMPRODUCT(--(SUM(G299,AC299,AY299,BU299,CQ299,DM299,EI299,FE299,GA299,GW299)&gt;PARAMETRELER!$D$21:$D$24), (SUM(G299,AC299,AY299,BU299,CQ299,DM299,EI299,FE299,GA299,GW299)-PARAMETRELER!$D$21:$D$24), {0.15;0.05;0.07;0.08})-SUM($H$2,H299,AD299,AZ299,BV299,CR299,DN299,EJ299,FF299,GB299)</f>
        <v>3400.4250000000029</v>
      </c>
      <c r="GY299" s="4">
        <f>PARAMETRELER!$D$17</f>
        <v>3400.4250000000029</v>
      </c>
      <c r="GZ299" s="4">
        <f t="shared" si="890"/>
        <v>170021.25</v>
      </c>
      <c r="HA299" s="4">
        <f t="shared" si="891"/>
        <v>153019.125</v>
      </c>
      <c r="HB299" s="4">
        <f t="shared" si="892"/>
        <v>20002.5</v>
      </c>
      <c r="HC299" s="4">
        <f>PARAMETRELER!$D$6</f>
        <v>20002.5</v>
      </c>
      <c r="HD299" s="4">
        <f t="shared" si="893"/>
        <v>0</v>
      </c>
      <c r="HE299" s="4">
        <f>IF(GS299&lt;=PARAMETRELER!$D$6,0,HD299*0.00759)</f>
        <v>0</v>
      </c>
      <c r="HF299" s="20">
        <f t="shared" si="1002"/>
        <v>17002.125</v>
      </c>
      <c r="HG299" s="21">
        <f t="shared" si="1003"/>
        <v>4100.5124999999998</v>
      </c>
      <c r="HH299" s="21">
        <f t="shared" si="1004"/>
        <v>400.05</v>
      </c>
      <c r="HI299" s="22">
        <f t="shared" si="1005"/>
        <v>24503.0625</v>
      </c>
      <c r="HJ299" s="44">
        <f t="shared" si="1006"/>
        <v>1000.125</v>
      </c>
      <c r="HK299" s="45">
        <f t="shared" si="1007"/>
        <v>23502.9375</v>
      </c>
      <c r="HM299" s="3">
        <v>297</v>
      </c>
      <c r="HN299" s="3" t="str">
        <f t="shared" si="1008"/>
        <v xml:space="preserve"> AD SOYAD 297</v>
      </c>
      <c r="HO299" s="4">
        <f t="shared" si="894"/>
        <v>20002.5</v>
      </c>
      <c r="HP299" s="4">
        <f>PARAMETRELER!$D$4</f>
        <v>150018.75</v>
      </c>
      <c r="HQ299" s="4">
        <f t="shared" si="895"/>
        <v>2800.3500000000004</v>
      </c>
      <c r="HR299" s="4">
        <f t="shared" si="896"/>
        <v>200.02500000000001</v>
      </c>
      <c r="HS299" s="4">
        <f t="shared" si="897"/>
        <v>17002.125</v>
      </c>
      <c r="HT299" s="4" cm="1">
        <f t="array" ref="HT299">SUMPRODUCT(--(SUM(G299,AC299,AY299,BU299,CQ299,DM299,EI299,FE299,GA299,GW299,HS299)&gt;PARAMETRELER!$D$21:$D$24), (SUM(G299,AC299,AY299,BU299,CQ299,DM299,EI299,FE299,GA299,GW299,HS299)-PARAMETRELER!$D$21:$D$24), {0.15;0.05;0.07;0.08})-SUM($H$2,H299,AD299,AZ299,BV299,CR299,DN299,EJ299,FF299,GB299,GX299)</f>
        <v>3400.4249999999993</v>
      </c>
      <c r="HU299" s="4">
        <f>PARAMETRELER!$D$18</f>
        <v>3400.4249999999993</v>
      </c>
      <c r="HV299" s="4">
        <f t="shared" si="898"/>
        <v>187023.375</v>
      </c>
      <c r="HW299" s="4">
        <f t="shared" si="899"/>
        <v>170021.25</v>
      </c>
      <c r="HX299" s="4">
        <f t="shared" si="900"/>
        <v>20002.5</v>
      </c>
      <c r="HY299" s="4">
        <f>PARAMETRELER!$D$6</f>
        <v>20002.5</v>
      </c>
      <c r="HZ299" s="4">
        <f t="shared" si="901"/>
        <v>0</v>
      </c>
      <c r="IA299" s="4">
        <f>IF(HO299&lt;=PARAMETRELER!$D$6,0,HZ299*0.00759)</f>
        <v>0</v>
      </c>
      <c r="IB299" s="20">
        <f t="shared" si="1009"/>
        <v>17002.125</v>
      </c>
      <c r="IC299" s="21">
        <f t="shared" si="1010"/>
        <v>4100.5124999999998</v>
      </c>
      <c r="ID299" s="21">
        <f t="shared" si="1011"/>
        <v>400.05</v>
      </c>
      <c r="IE299" s="22">
        <f t="shared" si="1012"/>
        <v>24503.0625</v>
      </c>
      <c r="IF299" s="44">
        <f t="shared" si="1013"/>
        <v>1000.125</v>
      </c>
      <c r="IG299" s="45">
        <f t="shared" si="1014"/>
        <v>23502.9375</v>
      </c>
      <c r="II299" s="3">
        <v>297</v>
      </c>
      <c r="IJ299" s="3" t="str">
        <f t="shared" si="1015"/>
        <v xml:space="preserve"> AD SOYAD 297</v>
      </c>
      <c r="IK299" s="4">
        <f t="shared" si="902"/>
        <v>20002.5</v>
      </c>
      <c r="IL299" s="4">
        <f>PARAMETRELER!$D$4</f>
        <v>150018.75</v>
      </c>
      <c r="IM299" s="4">
        <f t="shared" si="903"/>
        <v>2800.3500000000004</v>
      </c>
      <c r="IN299" s="4">
        <f t="shared" si="904"/>
        <v>200.02500000000001</v>
      </c>
      <c r="IO299" s="4">
        <f t="shared" si="905"/>
        <v>17002.125</v>
      </c>
      <c r="IP299" s="4" cm="1">
        <f t="array" ref="IP299">SUMPRODUCT(--(SUM(G299,AC299,AY299,BU299,CQ299,DM299,EI299,FE299,GA299,GW299,HS299,IO299)&gt;PARAMETRELER!$D$21:$D$24), (SUM(G299,AC299,AY299,BU299,CQ299,DM299,EI299,FE299,GA299,GW299,HS299,IO299)-PARAMETRELER!$D$21:$D$24), {0.15;0.05;0.07;0.08})-SUM($H$2,H299,AD299,AZ299,BV299,CR299,DN299,EJ299,FF299,GB299,GX299,HT299)</f>
        <v>3400.4249999999993</v>
      </c>
      <c r="IQ299" s="4">
        <f>PARAMETRELER!$D$19</f>
        <v>3400.4249999999993</v>
      </c>
      <c r="IR299" s="4">
        <f t="shared" si="906"/>
        <v>204025.5</v>
      </c>
      <c r="IS299" s="4">
        <f t="shared" si="907"/>
        <v>187023.375</v>
      </c>
      <c r="IT299" s="4">
        <f t="shared" si="908"/>
        <v>20002.5</v>
      </c>
      <c r="IU299" s="4">
        <f>PARAMETRELER!$D$6</f>
        <v>20002.5</v>
      </c>
      <c r="IV299" s="4">
        <f t="shared" si="909"/>
        <v>0</v>
      </c>
      <c r="IW299" s="4">
        <f>IF(IK299&lt;=PARAMETRELER!$D$6,0,IV299*0.00759)</f>
        <v>0</v>
      </c>
      <c r="IX299" s="20">
        <f t="shared" si="1016"/>
        <v>17002.125</v>
      </c>
      <c r="IY299" s="21">
        <f t="shared" si="1017"/>
        <v>4100.5124999999998</v>
      </c>
      <c r="IZ299" s="21">
        <f t="shared" si="1018"/>
        <v>400.05</v>
      </c>
      <c r="JA299" s="22">
        <f t="shared" si="1019"/>
        <v>24503.0625</v>
      </c>
      <c r="JB299" s="44">
        <f t="shared" si="1020"/>
        <v>1000.125</v>
      </c>
      <c r="JC299" s="45">
        <f t="shared" si="1021"/>
        <v>23502.9375</v>
      </c>
    </row>
    <row r="300" spans="1:263" ht="15.6" x14ac:dyDescent="0.3">
      <c r="A300" s="2">
        <v>298</v>
      </c>
      <c r="B300" s="2" t="str">
        <f>'YILLIK MALİYET RAPORU'!B300</f>
        <v xml:space="preserve"> AD SOYAD 298</v>
      </c>
      <c r="C300" s="7">
        <f>'YILLIK MALİYET RAPORU'!C300</f>
        <v>20002.5</v>
      </c>
      <c r="D300" s="11">
        <f>PARAMETRELER!$D$4</f>
        <v>150018.75</v>
      </c>
      <c r="E300" s="7">
        <f t="shared" si="845"/>
        <v>2800.3500000000004</v>
      </c>
      <c r="F300" s="7">
        <f t="shared" si="846"/>
        <v>200.02500000000001</v>
      </c>
      <c r="G300" s="7">
        <f t="shared" si="847"/>
        <v>17002.125</v>
      </c>
      <c r="H300" s="7" cm="1">
        <f t="array" ref="H300">SUMPRODUCT(--(SUM(G300:G300)&gt;PARAMETRELER!$D$21:$D$24), (SUM(G300:G300)-PARAMETRELER!$D$21:$D$24), {0.15;0.05;0.07;0.08})-SUM($H$2:$H$2)</f>
        <v>2550.3187499999999</v>
      </c>
      <c r="I300" s="7">
        <f>PARAMETRELER!$D$8</f>
        <v>2550.3187499999999</v>
      </c>
      <c r="J300" s="7">
        <f t="shared" si="910"/>
        <v>17002.125</v>
      </c>
      <c r="K300" s="7">
        <v>0</v>
      </c>
      <c r="L300" s="7">
        <f t="shared" si="848"/>
        <v>20002.5</v>
      </c>
      <c r="M300" s="5">
        <f>PARAMETRELER!$D$6</f>
        <v>20002.5</v>
      </c>
      <c r="N300" s="7">
        <f t="shared" si="856"/>
        <v>0</v>
      </c>
      <c r="O300" s="7">
        <f>IF(C300&lt;=PARAMETRELER!$D$6,0,N300*0.00759)</f>
        <v>0</v>
      </c>
      <c r="P300" s="20">
        <f t="shared" si="849"/>
        <v>17002.125</v>
      </c>
      <c r="Q300" s="21">
        <f t="shared" si="850"/>
        <v>4100.5124999999998</v>
      </c>
      <c r="R300" s="21">
        <f t="shared" si="851"/>
        <v>400.05</v>
      </c>
      <c r="S300" s="20">
        <f t="shared" si="852"/>
        <v>24503.0625</v>
      </c>
      <c r="T300" s="44">
        <f t="shared" si="853"/>
        <v>1000.125</v>
      </c>
      <c r="U300" s="45">
        <f t="shared" si="911"/>
        <v>23502.9375</v>
      </c>
      <c r="W300" s="2">
        <v>298</v>
      </c>
      <c r="X300" s="2" t="str">
        <f t="shared" si="854"/>
        <v xml:space="preserve"> AD SOYAD 298</v>
      </c>
      <c r="Y300" s="7">
        <f t="shared" si="855"/>
        <v>20002.5</v>
      </c>
      <c r="Z300" s="11">
        <f>PARAMETRELER!$D$4</f>
        <v>150018.75</v>
      </c>
      <c r="AA300" s="7">
        <f t="shared" si="912"/>
        <v>2800.3500000000004</v>
      </c>
      <c r="AB300" s="7">
        <f t="shared" si="913"/>
        <v>200.02500000000001</v>
      </c>
      <c r="AC300" s="7">
        <f t="shared" si="914"/>
        <v>17002.125</v>
      </c>
      <c r="AD300" s="7" cm="1">
        <f t="array" ref="AD300">SUMPRODUCT(--(SUM(G300,AC300)&gt;PARAMETRELER!$D$21:$D$24), (SUM(G300,AC300)-PARAMETRELER!$D$21:$D$24), {0.15;0.05;0.07;0.08})-SUM($H$2,H300)</f>
        <v>2550.3187499999999</v>
      </c>
      <c r="AE300" s="7">
        <f>PARAMETRELER!$D$9</f>
        <v>2550.3187499999999</v>
      </c>
      <c r="AF300" s="7">
        <f t="shared" si="915"/>
        <v>34004.25</v>
      </c>
      <c r="AG300" s="7">
        <f t="shared" si="916"/>
        <v>17002.125</v>
      </c>
      <c r="AH300" s="7">
        <f t="shared" si="917"/>
        <v>20002.5</v>
      </c>
      <c r="AI300" s="5">
        <f>PARAMETRELER!$D$6</f>
        <v>20002.5</v>
      </c>
      <c r="AJ300" s="7">
        <f t="shared" si="857"/>
        <v>0</v>
      </c>
      <c r="AK300" s="7">
        <f>IF(Y300&lt;=PARAMETRELER!$D$6,0,AJ300*0.00759)</f>
        <v>0</v>
      </c>
      <c r="AL300" s="20">
        <f t="shared" si="918"/>
        <v>17002.125</v>
      </c>
      <c r="AM300" s="21">
        <f t="shared" si="919"/>
        <v>4100.5124999999998</v>
      </c>
      <c r="AN300" s="21">
        <f t="shared" si="920"/>
        <v>400.05</v>
      </c>
      <c r="AO300" s="20">
        <f t="shared" si="921"/>
        <v>24503.0625</v>
      </c>
      <c r="AP300" s="44">
        <f t="shared" si="922"/>
        <v>1000.125</v>
      </c>
      <c r="AQ300" s="45">
        <f t="shared" si="923"/>
        <v>23502.9375</v>
      </c>
      <c r="AS300" s="2">
        <v>298</v>
      </c>
      <c r="AT300" s="2" t="str">
        <f t="shared" si="924"/>
        <v xml:space="preserve"> AD SOYAD 298</v>
      </c>
      <c r="AU300" s="7">
        <f t="shared" si="925"/>
        <v>20002.5</v>
      </c>
      <c r="AV300" s="11">
        <f>PARAMETRELER!$D$4</f>
        <v>150018.75</v>
      </c>
      <c r="AW300" s="7">
        <f t="shared" si="926"/>
        <v>2800.3500000000004</v>
      </c>
      <c r="AX300" s="7">
        <f t="shared" si="927"/>
        <v>200.02500000000001</v>
      </c>
      <c r="AY300" s="7">
        <f t="shared" si="928"/>
        <v>17002.125</v>
      </c>
      <c r="AZ300" s="7" cm="1">
        <f t="array" ref="AZ300">SUMPRODUCT(--(SUM(G300,AC300,AY300)&gt;PARAMETRELER!$D$21:$D$24), (SUM(G300,AC300,AY300)-PARAMETRELER!$D$21:$D$24), {0.15;0.05;0.07;0.08})-SUM($H$2,H300,AD300)</f>
        <v>2550.3187499999995</v>
      </c>
      <c r="BA300" s="7">
        <f>PARAMETRELER!$D$10</f>
        <v>2550.3187499999995</v>
      </c>
      <c r="BB300" s="7">
        <f t="shared" si="929"/>
        <v>51006.375</v>
      </c>
      <c r="BC300" s="7">
        <f t="shared" si="930"/>
        <v>34004.25</v>
      </c>
      <c r="BD300" s="7">
        <f t="shared" si="931"/>
        <v>20002.5</v>
      </c>
      <c r="BE300" s="5">
        <f>PARAMETRELER!$D$6</f>
        <v>20002.5</v>
      </c>
      <c r="BF300" s="7">
        <f t="shared" si="858"/>
        <v>0</v>
      </c>
      <c r="BG300" s="7">
        <f>IF(AU300&lt;=PARAMETRELER!$D$6,0,BF300*0.00759)</f>
        <v>0</v>
      </c>
      <c r="BH300" s="20">
        <f t="shared" si="932"/>
        <v>17002.125</v>
      </c>
      <c r="BI300" s="21">
        <f t="shared" si="933"/>
        <v>4100.5124999999998</v>
      </c>
      <c r="BJ300" s="21">
        <f t="shared" si="934"/>
        <v>400.05</v>
      </c>
      <c r="BK300" s="20">
        <f t="shared" si="935"/>
        <v>24503.0625</v>
      </c>
      <c r="BL300" s="44">
        <f t="shared" si="936"/>
        <v>1000.125</v>
      </c>
      <c r="BM300" s="45">
        <f t="shared" si="937"/>
        <v>23502.9375</v>
      </c>
      <c r="BO300" s="2">
        <v>298</v>
      </c>
      <c r="BP300" s="2" t="str">
        <f t="shared" si="938"/>
        <v xml:space="preserve"> AD SOYAD 298</v>
      </c>
      <c r="BQ300" s="7">
        <f t="shared" si="939"/>
        <v>20002.5</v>
      </c>
      <c r="BR300" s="11">
        <f>PARAMETRELER!$D$4</f>
        <v>150018.75</v>
      </c>
      <c r="BS300" s="7">
        <f t="shared" si="940"/>
        <v>2800.3500000000004</v>
      </c>
      <c r="BT300" s="7">
        <f t="shared" si="941"/>
        <v>200.02500000000001</v>
      </c>
      <c r="BU300" s="7">
        <f t="shared" si="942"/>
        <v>17002.125</v>
      </c>
      <c r="BV300" s="7" cm="1">
        <f t="array" ref="BV300">SUMPRODUCT(--(SUM(G300,AC300,AY300,BU300)&gt;PARAMETRELER!$D$21:$D$24), (SUM(G300,AC300,AY300,BU300)-PARAMETRELER!$D$21:$D$24), {0.15;0.05;0.07;0.08})-SUM($H$2,H300,AD300,AZ300)</f>
        <v>2550.3187500000004</v>
      </c>
      <c r="BW300" s="7">
        <f>PARAMETRELER!$D$11</f>
        <v>2550.3187500000004</v>
      </c>
      <c r="BX300" s="7">
        <f t="shared" si="943"/>
        <v>68008.5</v>
      </c>
      <c r="BY300" s="7">
        <f t="shared" si="944"/>
        <v>51006.375</v>
      </c>
      <c r="BZ300" s="7">
        <f t="shared" si="945"/>
        <v>20002.5</v>
      </c>
      <c r="CA300" s="5">
        <f>PARAMETRELER!$D$6</f>
        <v>20002.5</v>
      </c>
      <c r="CB300" s="7">
        <f t="shared" si="859"/>
        <v>0</v>
      </c>
      <c r="CC300" s="7">
        <f>IF(BQ300&lt;=PARAMETRELER!$D$6,0,CB300*0.00759)</f>
        <v>0</v>
      </c>
      <c r="CD300" s="20">
        <f t="shared" si="946"/>
        <v>17002.125</v>
      </c>
      <c r="CE300" s="21">
        <f t="shared" si="947"/>
        <v>4100.5124999999998</v>
      </c>
      <c r="CF300" s="21">
        <f t="shared" si="948"/>
        <v>400.05</v>
      </c>
      <c r="CG300" s="20">
        <f t="shared" si="949"/>
        <v>24503.0625</v>
      </c>
      <c r="CH300" s="44">
        <f t="shared" si="950"/>
        <v>1000.125</v>
      </c>
      <c r="CI300" s="45">
        <f t="shared" si="951"/>
        <v>23502.9375</v>
      </c>
      <c r="CK300" s="2">
        <v>298</v>
      </c>
      <c r="CL300" s="2" t="str">
        <f t="shared" si="952"/>
        <v xml:space="preserve"> AD SOYAD 298</v>
      </c>
      <c r="CM300" s="7">
        <f t="shared" si="953"/>
        <v>20002.5</v>
      </c>
      <c r="CN300" s="11">
        <f>PARAMETRELER!$D$4</f>
        <v>150018.75</v>
      </c>
      <c r="CO300" s="7">
        <f t="shared" si="954"/>
        <v>2800.3500000000004</v>
      </c>
      <c r="CP300" s="7">
        <f t="shared" si="955"/>
        <v>200.02500000000001</v>
      </c>
      <c r="CQ300" s="7">
        <f t="shared" si="956"/>
        <v>17002.125</v>
      </c>
      <c r="CR300" s="7" cm="1">
        <f t="array" ref="CR300">SUMPRODUCT(--(SUM(G300,AC300,AY300,BU300,CQ300)&gt;PARAMETRELER!$D$21:$D$24), (SUM(G300,AC300,AY300,BU300,CQ300)-PARAMETRELER!$D$21:$D$24), {0.15;0.05;0.07;0.08})-SUM($H$2,H300,AD300,AZ300,BV300)</f>
        <v>2550.3187500000004</v>
      </c>
      <c r="CS300" s="7">
        <f>PARAMETRELER!$D$12</f>
        <v>2550.3187500000004</v>
      </c>
      <c r="CT300" s="7">
        <f t="shared" si="957"/>
        <v>85010.625</v>
      </c>
      <c r="CU300" s="7">
        <f t="shared" si="958"/>
        <v>68008.5</v>
      </c>
      <c r="CV300" s="7">
        <f t="shared" si="959"/>
        <v>20002.5</v>
      </c>
      <c r="CW300" s="5">
        <f>PARAMETRELER!$D$6</f>
        <v>20002.5</v>
      </c>
      <c r="CX300" s="7">
        <f t="shared" si="860"/>
        <v>0</v>
      </c>
      <c r="CY300" s="7">
        <f>IF(CM300&lt;=PARAMETRELER!$D$6,0,CX300*0.00759)</f>
        <v>0</v>
      </c>
      <c r="CZ300" s="20">
        <f t="shared" si="960"/>
        <v>17002.125</v>
      </c>
      <c r="DA300" s="21">
        <f t="shared" si="961"/>
        <v>4100.5124999999998</v>
      </c>
      <c r="DB300" s="21">
        <f t="shared" si="962"/>
        <v>400.05</v>
      </c>
      <c r="DC300" s="20">
        <f t="shared" si="963"/>
        <v>24503.0625</v>
      </c>
      <c r="DD300" s="44">
        <f t="shared" si="964"/>
        <v>1000.125</v>
      </c>
      <c r="DE300" s="45">
        <f t="shared" si="965"/>
        <v>23502.9375</v>
      </c>
      <c r="DG300" s="2">
        <v>298</v>
      </c>
      <c r="DH300" s="2" t="str">
        <f t="shared" si="966"/>
        <v xml:space="preserve"> AD SOYAD 298</v>
      </c>
      <c r="DI300" s="7">
        <f t="shared" si="967"/>
        <v>20002.5</v>
      </c>
      <c r="DJ300" s="11">
        <f>PARAMETRELER!$D$4</f>
        <v>150018.75</v>
      </c>
      <c r="DK300" s="7">
        <f t="shared" si="968"/>
        <v>2800.3500000000004</v>
      </c>
      <c r="DL300" s="7">
        <f t="shared" si="969"/>
        <v>200.02500000000001</v>
      </c>
      <c r="DM300" s="7">
        <f t="shared" si="970"/>
        <v>17002.125</v>
      </c>
      <c r="DN300" s="7" cm="1">
        <f t="array" ref="DN300">SUMPRODUCT(--(SUM(G300,AC300,AY300,BU300,CQ300,DM300)&gt;PARAMETRELER!$D$21:$D$24), (SUM(G300,AC300,AY300,BU300,CQ300,DM300)-PARAMETRELER!$D$21:$D$24), {0.15;0.05;0.07;0.08})-SUM($H$2,H300,AD300,AZ300,BV300,CR300)</f>
        <v>2550.3187499999985</v>
      </c>
      <c r="DO300" s="7">
        <f>PARAMETRELER!$D$13</f>
        <v>2550.3187499999985</v>
      </c>
      <c r="DP300" s="7">
        <f t="shared" si="971"/>
        <v>102012.75</v>
      </c>
      <c r="DQ300" s="7">
        <f t="shared" si="972"/>
        <v>85010.625</v>
      </c>
      <c r="DR300" s="7">
        <f t="shared" si="973"/>
        <v>20002.5</v>
      </c>
      <c r="DS300" s="5">
        <f>PARAMETRELER!$D$6</f>
        <v>20002.5</v>
      </c>
      <c r="DT300" s="7">
        <f t="shared" si="861"/>
        <v>0</v>
      </c>
      <c r="DU300" s="7">
        <f>IF(DI300&lt;=PARAMETRELER!$D$6,0,DT300*0.00759)</f>
        <v>0</v>
      </c>
      <c r="DV300" s="20">
        <f t="shared" si="974"/>
        <v>17002.125</v>
      </c>
      <c r="DW300" s="21">
        <f t="shared" si="975"/>
        <v>4100.5124999999998</v>
      </c>
      <c r="DX300" s="21">
        <f t="shared" si="976"/>
        <v>400.05</v>
      </c>
      <c r="DY300" s="20">
        <f t="shared" si="977"/>
        <v>24503.0625</v>
      </c>
      <c r="DZ300" s="44">
        <f t="shared" si="978"/>
        <v>1000.125</v>
      </c>
      <c r="EA300" s="45">
        <f t="shared" si="979"/>
        <v>23502.9375</v>
      </c>
      <c r="EC300" s="2">
        <v>298</v>
      </c>
      <c r="ED300" s="2" t="str">
        <f t="shared" si="980"/>
        <v xml:space="preserve"> AD SOYAD 298</v>
      </c>
      <c r="EE300" s="7">
        <f t="shared" si="862"/>
        <v>20002.5</v>
      </c>
      <c r="EF300" s="11">
        <f>PARAMETRELER!$D$4</f>
        <v>150018.75</v>
      </c>
      <c r="EG300" s="7">
        <f t="shared" si="863"/>
        <v>2800.3500000000004</v>
      </c>
      <c r="EH300" s="7">
        <f t="shared" si="864"/>
        <v>200.02500000000001</v>
      </c>
      <c r="EI300" s="7">
        <f t="shared" si="865"/>
        <v>17002.125</v>
      </c>
      <c r="EJ300" s="7" cm="1">
        <f t="array" ref="EJ300">SUMPRODUCT(--(SUM(G300,AC300,AY300,BU300,CQ300,DM300,EI300)&gt;PARAMETRELER!$D$21:$D$24), (SUM(G300,AC300,AY300,BU300,CQ300,DM300,EI300)-PARAMETRELER!$D$21:$D$24), {0.15;0.05;0.07;0.08})-SUM($H$2,H300,AD300,AZ300,BV300,CR300,DN300)</f>
        <v>3001.0625000000036</v>
      </c>
      <c r="EK300" s="7">
        <f>PARAMETRELER!$D$14</f>
        <v>3001.0625000000036</v>
      </c>
      <c r="EL300" s="7">
        <f t="shared" si="866"/>
        <v>119014.875</v>
      </c>
      <c r="EM300" s="7">
        <f t="shared" si="867"/>
        <v>102012.75</v>
      </c>
      <c r="EN300" s="7">
        <f t="shared" si="868"/>
        <v>20002.5</v>
      </c>
      <c r="EO300" s="5">
        <f>PARAMETRELER!$D$6</f>
        <v>20002.5</v>
      </c>
      <c r="EP300" s="7">
        <f t="shared" si="869"/>
        <v>0</v>
      </c>
      <c r="EQ300" s="7">
        <f>IF(EE300&lt;=PARAMETRELER!$D$6,0,EP300*0.00759)</f>
        <v>0</v>
      </c>
      <c r="ER300" s="20">
        <f t="shared" si="981"/>
        <v>17002.125</v>
      </c>
      <c r="ES300" s="21">
        <f t="shared" si="982"/>
        <v>4100.5124999999998</v>
      </c>
      <c r="ET300" s="21">
        <f t="shared" si="983"/>
        <v>400.05</v>
      </c>
      <c r="EU300" s="20">
        <f t="shared" si="984"/>
        <v>24503.0625</v>
      </c>
      <c r="EV300" s="44">
        <f t="shared" si="985"/>
        <v>1000.125</v>
      </c>
      <c r="EW300" s="45">
        <f t="shared" si="986"/>
        <v>23502.9375</v>
      </c>
      <c r="EY300" s="2">
        <v>298</v>
      </c>
      <c r="EZ300" s="2" t="str">
        <f t="shared" si="987"/>
        <v xml:space="preserve"> AD SOYAD 298</v>
      </c>
      <c r="FA300" s="7">
        <f t="shared" si="870"/>
        <v>20002.5</v>
      </c>
      <c r="FB300" s="11">
        <f>PARAMETRELER!$D$4</f>
        <v>150018.75</v>
      </c>
      <c r="FC300" s="7">
        <f t="shared" si="871"/>
        <v>2800.3500000000004</v>
      </c>
      <c r="FD300" s="7">
        <f t="shared" si="872"/>
        <v>200.02500000000001</v>
      </c>
      <c r="FE300" s="7">
        <f t="shared" si="873"/>
        <v>17002.125</v>
      </c>
      <c r="FF300" s="7" cm="1">
        <f t="array" ref="FF300">SUMPRODUCT(--(SUM(G300,AC300,AY300,BU300,CQ300,DM300,EI300,FE300)&gt;PARAMETRELER!$D$21:$D$24), (SUM(G300,AC300,AY300,BU300,CQ300,DM300,EI300,FE300)-PARAMETRELER!$D$21:$D$24), {0.15;0.05;0.07;0.08})-SUM($H$2,H300,AD300,AZ300,BV300,CR300,DN300,EJ300)</f>
        <v>3400.4249999999956</v>
      </c>
      <c r="FG300" s="7">
        <f>PARAMETRELER!$D$15</f>
        <v>3400.4249999999956</v>
      </c>
      <c r="FH300" s="7">
        <f t="shared" si="874"/>
        <v>136017</v>
      </c>
      <c r="FI300" s="7">
        <f t="shared" si="875"/>
        <v>119014.875</v>
      </c>
      <c r="FJ300" s="7">
        <f t="shared" si="876"/>
        <v>20002.5</v>
      </c>
      <c r="FK300" s="5">
        <f>PARAMETRELER!$D$6</f>
        <v>20002.5</v>
      </c>
      <c r="FL300" s="7">
        <f t="shared" si="877"/>
        <v>0</v>
      </c>
      <c r="FM300" s="7">
        <f>IF(FA300&lt;=PARAMETRELER!$D$6,0,FL300*0.00759)</f>
        <v>0</v>
      </c>
      <c r="FN300" s="20">
        <f t="shared" si="988"/>
        <v>17002.125</v>
      </c>
      <c r="FO300" s="21">
        <f t="shared" si="989"/>
        <v>4100.5124999999998</v>
      </c>
      <c r="FP300" s="21">
        <f t="shared" si="990"/>
        <v>400.05</v>
      </c>
      <c r="FQ300" s="20">
        <f t="shared" si="991"/>
        <v>24503.0625</v>
      </c>
      <c r="FR300" s="44">
        <f t="shared" si="992"/>
        <v>1000.125</v>
      </c>
      <c r="FS300" s="45">
        <f t="shared" si="993"/>
        <v>23502.9375</v>
      </c>
      <c r="FU300" s="2">
        <v>298</v>
      </c>
      <c r="FV300" s="2" t="str">
        <f t="shared" si="994"/>
        <v xml:space="preserve"> AD SOYAD 298</v>
      </c>
      <c r="FW300" s="7">
        <f t="shared" si="878"/>
        <v>20002.5</v>
      </c>
      <c r="FX300" s="11">
        <f>PARAMETRELER!$D$4</f>
        <v>150018.75</v>
      </c>
      <c r="FY300" s="7">
        <f t="shared" si="879"/>
        <v>2800.3500000000004</v>
      </c>
      <c r="FZ300" s="7">
        <f t="shared" si="880"/>
        <v>200.02500000000001</v>
      </c>
      <c r="GA300" s="7">
        <f t="shared" si="881"/>
        <v>17002.125</v>
      </c>
      <c r="GB300" s="7" cm="1">
        <f t="array" ref="GB300">SUMPRODUCT(--(SUM(G300,AC300,AY300,BU300,CQ300,DM300,EI300,FE300,GA300)&gt;PARAMETRELER!$D$21:$D$24), (SUM(G300,AC300,AY300,BU300,CQ300,DM300,EI300,FE300,GA300)-PARAMETRELER!$D$21:$D$24), {0.15;0.05;0.07;0.08})-SUM($H$2,H300,AD300,AZ300,BV300,CR300,DN300,EJ300,FF300)</f>
        <v>3400.4249999999993</v>
      </c>
      <c r="GC300" s="7">
        <f>PARAMETRELER!$D$16</f>
        <v>3400.4249999999993</v>
      </c>
      <c r="GD300" s="7">
        <f t="shared" si="882"/>
        <v>153019.125</v>
      </c>
      <c r="GE300" s="7">
        <f t="shared" si="883"/>
        <v>136017</v>
      </c>
      <c r="GF300" s="7">
        <f t="shared" si="884"/>
        <v>20002.5</v>
      </c>
      <c r="GG300" s="5">
        <f>PARAMETRELER!$D$6</f>
        <v>20002.5</v>
      </c>
      <c r="GH300" s="7">
        <f t="shared" si="885"/>
        <v>0</v>
      </c>
      <c r="GI300" s="7">
        <f>IF(FW300&lt;=PARAMETRELER!$D$6,0,GH300*0.00759)</f>
        <v>0</v>
      </c>
      <c r="GJ300" s="20">
        <f t="shared" si="995"/>
        <v>17002.125</v>
      </c>
      <c r="GK300" s="21">
        <f t="shared" si="996"/>
        <v>4100.5124999999998</v>
      </c>
      <c r="GL300" s="21">
        <f t="shared" si="997"/>
        <v>400.05</v>
      </c>
      <c r="GM300" s="20">
        <f t="shared" si="998"/>
        <v>24503.0625</v>
      </c>
      <c r="GN300" s="44">
        <f t="shared" si="999"/>
        <v>1000.125</v>
      </c>
      <c r="GO300" s="45">
        <f t="shared" si="1000"/>
        <v>23502.9375</v>
      </c>
      <c r="GQ300" s="2">
        <v>298</v>
      </c>
      <c r="GR300" s="2" t="str">
        <f t="shared" si="1001"/>
        <v xml:space="preserve"> AD SOYAD 298</v>
      </c>
      <c r="GS300" s="7">
        <f t="shared" si="886"/>
        <v>20002.5</v>
      </c>
      <c r="GT300" s="11">
        <f>PARAMETRELER!$D$4</f>
        <v>150018.75</v>
      </c>
      <c r="GU300" s="7">
        <f t="shared" si="887"/>
        <v>2800.3500000000004</v>
      </c>
      <c r="GV300" s="7">
        <f t="shared" si="888"/>
        <v>200.02500000000001</v>
      </c>
      <c r="GW300" s="7">
        <f t="shared" si="889"/>
        <v>17002.125</v>
      </c>
      <c r="GX300" s="7" cm="1">
        <f t="array" ref="GX300">SUMPRODUCT(--(SUM(G300,AC300,AY300,BU300,CQ300,DM300,EI300,FE300,GA300,GW300)&gt;PARAMETRELER!$D$21:$D$24), (SUM(G300,AC300,AY300,BU300,CQ300,DM300,EI300,FE300,GA300,GW300)-PARAMETRELER!$D$21:$D$24), {0.15;0.05;0.07;0.08})-SUM($H$2,H300,AD300,AZ300,BV300,CR300,DN300,EJ300,FF300,GB300)</f>
        <v>3400.4250000000029</v>
      </c>
      <c r="GY300" s="7">
        <f>PARAMETRELER!$D$17</f>
        <v>3400.4250000000029</v>
      </c>
      <c r="GZ300" s="7">
        <f t="shared" si="890"/>
        <v>170021.25</v>
      </c>
      <c r="HA300" s="7">
        <f t="shared" si="891"/>
        <v>153019.125</v>
      </c>
      <c r="HB300" s="7">
        <f t="shared" si="892"/>
        <v>20002.5</v>
      </c>
      <c r="HC300" s="5">
        <f>PARAMETRELER!$D$6</f>
        <v>20002.5</v>
      </c>
      <c r="HD300" s="7">
        <f t="shared" si="893"/>
        <v>0</v>
      </c>
      <c r="HE300" s="7">
        <f>IF(GS300&lt;=PARAMETRELER!$D$6,0,HD300*0.00759)</f>
        <v>0</v>
      </c>
      <c r="HF300" s="20">
        <f t="shared" si="1002"/>
        <v>17002.125</v>
      </c>
      <c r="HG300" s="21">
        <f t="shared" si="1003"/>
        <v>4100.5124999999998</v>
      </c>
      <c r="HH300" s="21">
        <f t="shared" si="1004"/>
        <v>400.05</v>
      </c>
      <c r="HI300" s="20">
        <f t="shared" si="1005"/>
        <v>24503.0625</v>
      </c>
      <c r="HJ300" s="44">
        <f t="shared" si="1006"/>
        <v>1000.125</v>
      </c>
      <c r="HK300" s="45">
        <f t="shared" si="1007"/>
        <v>23502.9375</v>
      </c>
      <c r="HM300" s="2">
        <v>298</v>
      </c>
      <c r="HN300" s="2" t="str">
        <f t="shared" si="1008"/>
        <v xml:space="preserve"> AD SOYAD 298</v>
      </c>
      <c r="HO300" s="7">
        <f t="shared" si="894"/>
        <v>20002.5</v>
      </c>
      <c r="HP300" s="11">
        <f>PARAMETRELER!$D$4</f>
        <v>150018.75</v>
      </c>
      <c r="HQ300" s="7">
        <f t="shared" si="895"/>
        <v>2800.3500000000004</v>
      </c>
      <c r="HR300" s="7">
        <f t="shared" si="896"/>
        <v>200.02500000000001</v>
      </c>
      <c r="HS300" s="7">
        <f t="shared" si="897"/>
        <v>17002.125</v>
      </c>
      <c r="HT300" s="7" cm="1">
        <f t="array" ref="HT300">SUMPRODUCT(--(SUM(G300,AC300,AY300,BU300,CQ300,DM300,EI300,FE300,GA300,GW300,HS300)&gt;PARAMETRELER!$D$21:$D$24), (SUM(G300,AC300,AY300,BU300,CQ300,DM300,EI300,FE300,GA300,GW300,HS300)-PARAMETRELER!$D$21:$D$24), {0.15;0.05;0.07;0.08})-SUM($H$2,H300,AD300,AZ300,BV300,CR300,DN300,EJ300,FF300,GB300,GX300)</f>
        <v>3400.4249999999993</v>
      </c>
      <c r="HU300" s="7">
        <f>PARAMETRELER!$D$18</f>
        <v>3400.4249999999993</v>
      </c>
      <c r="HV300" s="7">
        <f t="shared" si="898"/>
        <v>187023.375</v>
      </c>
      <c r="HW300" s="7">
        <f t="shared" si="899"/>
        <v>170021.25</v>
      </c>
      <c r="HX300" s="7">
        <f t="shared" si="900"/>
        <v>20002.5</v>
      </c>
      <c r="HY300" s="5">
        <f>PARAMETRELER!$D$6</f>
        <v>20002.5</v>
      </c>
      <c r="HZ300" s="7">
        <f t="shared" si="901"/>
        <v>0</v>
      </c>
      <c r="IA300" s="7">
        <f>IF(HO300&lt;=PARAMETRELER!$D$6,0,HZ300*0.00759)</f>
        <v>0</v>
      </c>
      <c r="IB300" s="20">
        <f t="shared" si="1009"/>
        <v>17002.125</v>
      </c>
      <c r="IC300" s="21">
        <f t="shared" si="1010"/>
        <v>4100.5124999999998</v>
      </c>
      <c r="ID300" s="21">
        <f t="shared" si="1011"/>
        <v>400.05</v>
      </c>
      <c r="IE300" s="20">
        <f t="shared" si="1012"/>
        <v>24503.0625</v>
      </c>
      <c r="IF300" s="44">
        <f t="shared" si="1013"/>
        <v>1000.125</v>
      </c>
      <c r="IG300" s="45">
        <f t="shared" si="1014"/>
        <v>23502.9375</v>
      </c>
      <c r="II300" s="2">
        <v>298</v>
      </c>
      <c r="IJ300" s="2" t="str">
        <f t="shared" si="1015"/>
        <v xml:space="preserve"> AD SOYAD 298</v>
      </c>
      <c r="IK300" s="7">
        <f t="shared" si="902"/>
        <v>20002.5</v>
      </c>
      <c r="IL300" s="11">
        <f>PARAMETRELER!$D$4</f>
        <v>150018.75</v>
      </c>
      <c r="IM300" s="7">
        <f t="shared" si="903"/>
        <v>2800.3500000000004</v>
      </c>
      <c r="IN300" s="7">
        <f t="shared" si="904"/>
        <v>200.02500000000001</v>
      </c>
      <c r="IO300" s="7">
        <f t="shared" si="905"/>
        <v>17002.125</v>
      </c>
      <c r="IP300" s="7" cm="1">
        <f t="array" ref="IP300">SUMPRODUCT(--(SUM(G300,AC300,AY300,BU300,CQ300,DM300,EI300,FE300,GA300,GW300,HS300,IO300)&gt;PARAMETRELER!$D$21:$D$24), (SUM(G300,AC300,AY300,BU300,CQ300,DM300,EI300,FE300,GA300,GW300,HS300,IO300)-PARAMETRELER!$D$21:$D$24), {0.15;0.05;0.07;0.08})-SUM($H$2,H300,AD300,AZ300,BV300,CR300,DN300,EJ300,FF300,GB300,GX300,HT300)</f>
        <v>3400.4249999999993</v>
      </c>
      <c r="IQ300" s="7">
        <f>PARAMETRELER!$D$19</f>
        <v>3400.4249999999993</v>
      </c>
      <c r="IR300" s="7">
        <f t="shared" si="906"/>
        <v>204025.5</v>
      </c>
      <c r="IS300" s="7">
        <f t="shared" si="907"/>
        <v>187023.375</v>
      </c>
      <c r="IT300" s="7">
        <f t="shared" si="908"/>
        <v>20002.5</v>
      </c>
      <c r="IU300" s="5">
        <f>PARAMETRELER!$D$6</f>
        <v>20002.5</v>
      </c>
      <c r="IV300" s="7">
        <f t="shared" si="909"/>
        <v>0</v>
      </c>
      <c r="IW300" s="7">
        <f>IF(IK300&lt;=PARAMETRELER!$D$6,0,IV300*0.00759)</f>
        <v>0</v>
      </c>
      <c r="IX300" s="20">
        <f t="shared" si="1016"/>
        <v>17002.125</v>
      </c>
      <c r="IY300" s="21">
        <f t="shared" si="1017"/>
        <v>4100.5124999999998</v>
      </c>
      <c r="IZ300" s="21">
        <f t="shared" si="1018"/>
        <v>400.05</v>
      </c>
      <c r="JA300" s="20">
        <f t="shared" si="1019"/>
        <v>24503.0625</v>
      </c>
      <c r="JB300" s="44">
        <f t="shared" si="1020"/>
        <v>1000.125</v>
      </c>
      <c r="JC300" s="45">
        <f t="shared" si="1021"/>
        <v>23502.9375</v>
      </c>
    </row>
    <row r="301" spans="1:263" ht="15.6" x14ac:dyDescent="0.3">
      <c r="A301" s="3">
        <v>299</v>
      </c>
      <c r="B301" s="3" t="str">
        <f>'YILLIK MALİYET RAPORU'!B301</f>
        <v xml:space="preserve"> AD SOYAD 299</v>
      </c>
      <c r="C301" s="4">
        <f>'YILLIK MALİYET RAPORU'!C301</f>
        <v>20002.5</v>
      </c>
      <c r="D301" s="4">
        <f>PARAMETRELER!$D$4</f>
        <v>150018.75</v>
      </c>
      <c r="E301" s="4">
        <f t="shared" si="845"/>
        <v>2800.3500000000004</v>
      </c>
      <c r="F301" s="4">
        <f t="shared" si="846"/>
        <v>200.02500000000001</v>
      </c>
      <c r="G301" s="4">
        <f t="shared" si="847"/>
        <v>17002.125</v>
      </c>
      <c r="H301" s="4" cm="1">
        <f t="array" ref="H301">SUMPRODUCT(--(SUM(G301:G301)&gt;PARAMETRELER!$D$21:$D$24), (SUM(G301:G301)-PARAMETRELER!$D$21:$D$24), {0.15;0.05;0.07;0.08})-SUM($H$2:$H$2)</f>
        <v>2550.3187499999999</v>
      </c>
      <c r="I301" s="4">
        <f>PARAMETRELER!$D$8</f>
        <v>2550.3187499999999</v>
      </c>
      <c r="J301" s="4">
        <f t="shared" si="910"/>
        <v>17002.125</v>
      </c>
      <c r="K301" s="4">
        <v>0</v>
      </c>
      <c r="L301" s="4">
        <f t="shared" si="848"/>
        <v>20002.5</v>
      </c>
      <c r="M301" s="4">
        <f>PARAMETRELER!$D$6</f>
        <v>20002.5</v>
      </c>
      <c r="N301" s="4">
        <f t="shared" si="856"/>
        <v>0</v>
      </c>
      <c r="O301" s="4">
        <f>IF(C301&lt;=PARAMETRELER!$D$6,0,N301*0.00759)</f>
        <v>0</v>
      </c>
      <c r="P301" s="20">
        <f t="shared" si="849"/>
        <v>17002.125</v>
      </c>
      <c r="Q301" s="21">
        <f t="shared" si="850"/>
        <v>4100.5124999999998</v>
      </c>
      <c r="R301" s="21">
        <f t="shared" si="851"/>
        <v>400.05</v>
      </c>
      <c r="S301" s="22">
        <f t="shared" si="852"/>
        <v>24503.0625</v>
      </c>
      <c r="T301" s="44">
        <f t="shared" si="853"/>
        <v>1000.125</v>
      </c>
      <c r="U301" s="45">
        <f t="shared" si="911"/>
        <v>23502.9375</v>
      </c>
      <c r="W301" s="3">
        <v>299</v>
      </c>
      <c r="X301" s="3" t="str">
        <f t="shared" si="854"/>
        <v xml:space="preserve"> AD SOYAD 299</v>
      </c>
      <c r="Y301" s="4">
        <f t="shared" si="855"/>
        <v>20002.5</v>
      </c>
      <c r="Z301" s="4">
        <f>PARAMETRELER!$D$4</f>
        <v>150018.75</v>
      </c>
      <c r="AA301" s="4">
        <f t="shared" si="912"/>
        <v>2800.3500000000004</v>
      </c>
      <c r="AB301" s="4">
        <f t="shared" si="913"/>
        <v>200.02500000000001</v>
      </c>
      <c r="AC301" s="4">
        <f t="shared" si="914"/>
        <v>17002.125</v>
      </c>
      <c r="AD301" s="4" cm="1">
        <f t="array" ref="AD301">SUMPRODUCT(--(SUM(G301,AC301)&gt;PARAMETRELER!$D$21:$D$24), (SUM(G301,AC301)-PARAMETRELER!$D$21:$D$24), {0.15;0.05;0.07;0.08})-SUM($H$2,H301)</f>
        <v>2550.3187499999999</v>
      </c>
      <c r="AE301" s="4">
        <f>PARAMETRELER!$D$9</f>
        <v>2550.3187499999999</v>
      </c>
      <c r="AF301" s="4">
        <f t="shared" si="915"/>
        <v>34004.25</v>
      </c>
      <c r="AG301" s="4">
        <f t="shared" si="916"/>
        <v>17002.125</v>
      </c>
      <c r="AH301" s="4">
        <f t="shared" si="917"/>
        <v>20002.5</v>
      </c>
      <c r="AI301" s="4">
        <f>PARAMETRELER!$D$6</f>
        <v>20002.5</v>
      </c>
      <c r="AJ301" s="4">
        <f t="shared" si="857"/>
        <v>0</v>
      </c>
      <c r="AK301" s="4">
        <f>IF(Y301&lt;=PARAMETRELER!$D$6,0,AJ301*0.00759)</f>
        <v>0</v>
      </c>
      <c r="AL301" s="20">
        <f t="shared" si="918"/>
        <v>17002.125</v>
      </c>
      <c r="AM301" s="21">
        <f t="shared" si="919"/>
        <v>4100.5124999999998</v>
      </c>
      <c r="AN301" s="21">
        <f t="shared" si="920"/>
        <v>400.05</v>
      </c>
      <c r="AO301" s="22">
        <f t="shared" si="921"/>
        <v>24503.0625</v>
      </c>
      <c r="AP301" s="44">
        <f t="shared" si="922"/>
        <v>1000.125</v>
      </c>
      <c r="AQ301" s="45">
        <f t="shared" si="923"/>
        <v>23502.9375</v>
      </c>
      <c r="AS301" s="3">
        <v>299</v>
      </c>
      <c r="AT301" s="3" t="str">
        <f t="shared" si="924"/>
        <v xml:space="preserve"> AD SOYAD 299</v>
      </c>
      <c r="AU301" s="4">
        <f t="shared" si="925"/>
        <v>20002.5</v>
      </c>
      <c r="AV301" s="4">
        <f>PARAMETRELER!$D$4</f>
        <v>150018.75</v>
      </c>
      <c r="AW301" s="4">
        <f t="shared" si="926"/>
        <v>2800.3500000000004</v>
      </c>
      <c r="AX301" s="4">
        <f t="shared" si="927"/>
        <v>200.02500000000001</v>
      </c>
      <c r="AY301" s="4">
        <f t="shared" si="928"/>
        <v>17002.125</v>
      </c>
      <c r="AZ301" s="4" cm="1">
        <f t="array" ref="AZ301">SUMPRODUCT(--(SUM(G301,AC301,AY301)&gt;PARAMETRELER!$D$21:$D$24), (SUM(G301,AC301,AY301)-PARAMETRELER!$D$21:$D$24), {0.15;0.05;0.07;0.08})-SUM($H$2,H301,AD301)</f>
        <v>2550.3187499999995</v>
      </c>
      <c r="BA301" s="4">
        <f>PARAMETRELER!$D$10</f>
        <v>2550.3187499999995</v>
      </c>
      <c r="BB301" s="4">
        <f t="shared" si="929"/>
        <v>51006.375</v>
      </c>
      <c r="BC301" s="4">
        <f t="shared" si="930"/>
        <v>34004.25</v>
      </c>
      <c r="BD301" s="4">
        <f t="shared" si="931"/>
        <v>20002.5</v>
      </c>
      <c r="BE301" s="4">
        <f>PARAMETRELER!$D$6</f>
        <v>20002.5</v>
      </c>
      <c r="BF301" s="4">
        <f t="shared" si="858"/>
        <v>0</v>
      </c>
      <c r="BG301" s="4">
        <f>IF(AU301&lt;=PARAMETRELER!$D$6,0,BF301*0.00759)</f>
        <v>0</v>
      </c>
      <c r="BH301" s="20">
        <f t="shared" si="932"/>
        <v>17002.125</v>
      </c>
      <c r="BI301" s="21">
        <f t="shared" si="933"/>
        <v>4100.5124999999998</v>
      </c>
      <c r="BJ301" s="21">
        <f t="shared" si="934"/>
        <v>400.05</v>
      </c>
      <c r="BK301" s="22">
        <f t="shared" si="935"/>
        <v>24503.0625</v>
      </c>
      <c r="BL301" s="44">
        <f t="shared" si="936"/>
        <v>1000.125</v>
      </c>
      <c r="BM301" s="45">
        <f t="shared" si="937"/>
        <v>23502.9375</v>
      </c>
      <c r="BO301" s="3">
        <v>299</v>
      </c>
      <c r="BP301" s="3" t="str">
        <f t="shared" si="938"/>
        <v xml:space="preserve"> AD SOYAD 299</v>
      </c>
      <c r="BQ301" s="4">
        <f t="shared" si="939"/>
        <v>20002.5</v>
      </c>
      <c r="BR301" s="4">
        <f>PARAMETRELER!$D$4</f>
        <v>150018.75</v>
      </c>
      <c r="BS301" s="4">
        <f t="shared" si="940"/>
        <v>2800.3500000000004</v>
      </c>
      <c r="BT301" s="4">
        <f t="shared" si="941"/>
        <v>200.02500000000001</v>
      </c>
      <c r="BU301" s="4">
        <f t="shared" si="942"/>
        <v>17002.125</v>
      </c>
      <c r="BV301" s="4" cm="1">
        <f t="array" ref="BV301">SUMPRODUCT(--(SUM(G301,AC301,AY301,BU301)&gt;PARAMETRELER!$D$21:$D$24), (SUM(G301,AC301,AY301,BU301)-PARAMETRELER!$D$21:$D$24), {0.15;0.05;0.07;0.08})-SUM($H$2,H301,AD301,AZ301)</f>
        <v>2550.3187500000004</v>
      </c>
      <c r="BW301" s="4">
        <f>PARAMETRELER!$D$11</f>
        <v>2550.3187500000004</v>
      </c>
      <c r="BX301" s="4">
        <f t="shared" si="943"/>
        <v>68008.5</v>
      </c>
      <c r="BY301" s="4">
        <f t="shared" si="944"/>
        <v>51006.375</v>
      </c>
      <c r="BZ301" s="4">
        <f t="shared" si="945"/>
        <v>20002.5</v>
      </c>
      <c r="CA301" s="4">
        <f>PARAMETRELER!$D$6</f>
        <v>20002.5</v>
      </c>
      <c r="CB301" s="4">
        <f t="shared" si="859"/>
        <v>0</v>
      </c>
      <c r="CC301" s="4">
        <f>IF(BQ301&lt;=PARAMETRELER!$D$6,0,CB301*0.00759)</f>
        <v>0</v>
      </c>
      <c r="CD301" s="20">
        <f t="shared" si="946"/>
        <v>17002.125</v>
      </c>
      <c r="CE301" s="21">
        <f t="shared" si="947"/>
        <v>4100.5124999999998</v>
      </c>
      <c r="CF301" s="21">
        <f t="shared" si="948"/>
        <v>400.05</v>
      </c>
      <c r="CG301" s="22">
        <f t="shared" si="949"/>
        <v>24503.0625</v>
      </c>
      <c r="CH301" s="44">
        <f t="shared" si="950"/>
        <v>1000.125</v>
      </c>
      <c r="CI301" s="45">
        <f t="shared" si="951"/>
        <v>23502.9375</v>
      </c>
      <c r="CK301" s="3">
        <v>299</v>
      </c>
      <c r="CL301" s="3" t="str">
        <f t="shared" si="952"/>
        <v xml:space="preserve"> AD SOYAD 299</v>
      </c>
      <c r="CM301" s="4">
        <f t="shared" si="953"/>
        <v>20002.5</v>
      </c>
      <c r="CN301" s="4">
        <f>PARAMETRELER!$D$4</f>
        <v>150018.75</v>
      </c>
      <c r="CO301" s="4">
        <f t="shared" si="954"/>
        <v>2800.3500000000004</v>
      </c>
      <c r="CP301" s="4">
        <f t="shared" si="955"/>
        <v>200.02500000000001</v>
      </c>
      <c r="CQ301" s="4">
        <f t="shared" si="956"/>
        <v>17002.125</v>
      </c>
      <c r="CR301" s="4" cm="1">
        <f t="array" ref="CR301">SUMPRODUCT(--(SUM(G301,AC301,AY301,BU301,CQ301)&gt;PARAMETRELER!$D$21:$D$24), (SUM(G301,AC301,AY301,BU301,CQ301)-PARAMETRELER!$D$21:$D$24), {0.15;0.05;0.07;0.08})-SUM($H$2,H301,AD301,AZ301,BV301)</f>
        <v>2550.3187500000004</v>
      </c>
      <c r="CS301" s="4">
        <f>PARAMETRELER!$D$12</f>
        <v>2550.3187500000004</v>
      </c>
      <c r="CT301" s="4">
        <f t="shared" si="957"/>
        <v>85010.625</v>
      </c>
      <c r="CU301" s="4">
        <f t="shared" si="958"/>
        <v>68008.5</v>
      </c>
      <c r="CV301" s="4">
        <f t="shared" si="959"/>
        <v>20002.5</v>
      </c>
      <c r="CW301" s="4">
        <f>PARAMETRELER!$D$6</f>
        <v>20002.5</v>
      </c>
      <c r="CX301" s="4">
        <f t="shared" si="860"/>
        <v>0</v>
      </c>
      <c r="CY301" s="4">
        <f>IF(CM301&lt;=PARAMETRELER!$D$6,0,CX301*0.00759)</f>
        <v>0</v>
      </c>
      <c r="CZ301" s="20">
        <f t="shared" si="960"/>
        <v>17002.125</v>
      </c>
      <c r="DA301" s="21">
        <f t="shared" si="961"/>
        <v>4100.5124999999998</v>
      </c>
      <c r="DB301" s="21">
        <f t="shared" si="962"/>
        <v>400.05</v>
      </c>
      <c r="DC301" s="22">
        <f t="shared" si="963"/>
        <v>24503.0625</v>
      </c>
      <c r="DD301" s="44">
        <f t="shared" si="964"/>
        <v>1000.125</v>
      </c>
      <c r="DE301" s="45">
        <f t="shared" si="965"/>
        <v>23502.9375</v>
      </c>
      <c r="DG301" s="3">
        <v>299</v>
      </c>
      <c r="DH301" s="3" t="str">
        <f t="shared" si="966"/>
        <v xml:space="preserve"> AD SOYAD 299</v>
      </c>
      <c r="DI301" s="4">
        <f t="shared" si="967"/>
        <v>20002.5</v>
      </c>
      <c r="DJ301" s="4">
        <f>PARAMETRELER!$D$4</f>
        <v>150018.75</v>
      </c>
      <c r="DK301" s="4">
        <f t="shared" si="968"/>
        <v>2800.3500000000004</v>
      </c>
      <c r="DL301" s="4">
        <f t="shared" si="969"/>
        <v>200.02500000000001</v>
      </c>
      <c r="DM301" s="4">
        <f t="shared" si="970"/>
        <v>17002.125</v>
      </c>
      <c r="DN301" s="4" cm="1">
        <f t="array" ref="DN301">SUMPRODUCT(--(SUM(G301,AC301,AY301,BU301,CQ301,DM301)&gt;PARAMETRELER!$D$21:$D$24), (SUM(G301,AC301,AY301,BU301,CQ301,DM301)-PARAMETRELER!$D$21:$D$24), {0.15;0.05;0.07;0.08})-SUM($H$2,H301,AD301,AZ301,BV301,CR301)</f>
        <v>2550.3187499999985</v>
      </c>
      <c r="DO301" s="4">
        <f>PARAMETRELER!$D$13</f>
        <v>2550.3187499999985</v>
      </c>
      <c r="DP301" s="4">
        <f t="shared" si="971"/>
        <v>102012.75</v>
      </c>
      <c r="DQ301" s="4">
        <f t="shared" si="972"/>
        <v>85010.625</v>
      </c>
      <c r="DR301" s="4">
        <f t="shared" si="973"/>
        <v>20002.5</v>
      </c>
      <c r="DS301" s="4">
        <f>PARAMETRELER!$D$6</f>
        <v>20002.5</v>
      </c>
      <c r="DT301" s="4">
        <f t="shared" si="861"/>
        <v>0</v>
      </c>
      <c r="DU301" s="4">
        <f>IF(DI301&lt;=PARAMETRELER!$D$6,0,DT301*0.00759)</f>
        <v>0</v>
      </c>
      <c r="DV301" s="20">
        <f t="shared" si="974"/>
        <v>17002.125</v>
      </c>
      <c r="DW301" s="21">
        <f t="shared" si="975"/>
        <v>4100.5124999999998</v>
      </c>
      <c r="DX301" s="21">
        <f t="shared" si="976"/>
        <v>400.05</v>
      </c>
      <c r="DY301" s="22">
        <f t="shared" si="977"/>
        <v>24503.0625</v>
      </c>
      <c r="DZ301" s="44">
        <f t="shared" si="978"/>
        <v>1000.125</v>
      </c>
      <c r="EA301" s="45">
        <f t="shared" si="979"/>
        <v>23502.9375</v>
      </c>
      <c r="EC301" s="3">
        <v>299</v>
      </c>
      <c r="ED301" s="3" t="str">
        <f t="shared" si="980"/>
        <v xml:space="preserve"> AD SOYAD 299</v>
      </c>
      <c r="EE301" s="4">
        <f t="shared" si="862"/>
        <v>20002.5</v>
      </c>
      <c r="EF301" s="4">
        <f>PARAMETRELER!$D$4</f>
        <v>150018.75</v>
      </c>
      <c r="EG301" s="4">
        <f t="shared" si="863"/>
        <v>2800.3500000000004</v>
      </c>
      <c r="EH301" s="4">
        <f t="shared" si="864"/>
        <v>200.02500000000001</v>
      </c>
      <c r="EI301" s="4">
        <f t="shared" si="865"/>
        <v>17002.125</v>
      </c>
      <c r="EJ301" s="4" cm="1">
        <f t="array" ref="EJ301">SUMPRODUCT(--(SUM(G301,AC301,AY301,BU301,CQ301,DM301,EI301)&gt;PARAMETRELER!$D$21:$D$24), (SUM(G301,AC301,AY301,BU301,CQ301,DM301,EI301)-PARAMETRELER!$D$21:$D$24), {0.15;0.05;0.07;0.08})-SUM($H$2,H301,AD301,AZ301,BV301,CR301,DN301)</f>
        <v>3001.0625000000036</v>
      </c>
      <c r="EK301" s="4">
        <f>PARAMETRELER!$D$14</f>
        <v>3001.0625000000036</v>
      </c>
      <c r="EL301" s="4">
        <f t="shared" si="866"/>
        <v>119014.875</v>
      </c>
      <c r="EM301" s="4">
        <f t="shared" si="867"/>
        <v>102012.75</v>
      </c>
      <c r="EN301" s="4">
        <f t="shared" si="868"/>
        <v>20002.5</v>
      </c>
      <c r="EO301" s="4">
        <f>PARAMETRELER!$D$6</f>
        <v>20002.5</v>
      </c>
      <c r="EP301" s="4">
        <f t="shared" si="869"/>
        <v>0</v>
      </c>
      <c r="EQ301" s="4">
        <f>IF(EE301&lt;=PARAMETRELER!$D$6,0,EP301*0.00759)</f>
        <v>0</v>
      </c>
      <c r="ER301" s="20">
        <f t="shared" si="981"/>
        <v>17002.125</v>
      </c>
      <c r="ES301" s="21">
        <f t="shared" si="982"/>
        <v>4100.5124999999998</v>
      </c>
      <c r="ET301" s="21">
        <f t="shared" si="983"/>
        <v>400.05</v>
      </c>
      <c r="EU301" s="22">
        <f t="shared" si="984"/>
        <v>24503.0625</v>
      </c>
      <c r="EV301" s="44">
        <f t="shared" si="985"/>
        <v>1000.125</v>
      </c>
      <c r="EW301" s="45">
        <f t="shared" si="986"/>
        <v>23502.9375</v>
      </c>
      <c r="EY301" s="3">
        <v>299</v>
      </c>
      <c r="EZ301" s="3" t="str">
        <f t="shared" si="987"/>
        <v xml:space="preserve"> AD SOYAD 299</v>
      </c>
      <c r="FA301" s="4">
        <f t="shared" si="870"/>
        <v>20002.5</v>
      </c>
      <c r="FB301" s="4">
        <f>PARAMETRELER!$D$4</f>
        <v>150018.75</v>
      </c>
      <c r="FC301" s="4">
        <f t="shared" si="871"/>
        <v>2800.3500000000004</v>
      </c>
      <c r="FD301" s="4">
        <f t="shared" si="872"/>
        <v>200.02500000000001</v>
      </c>
      <c r="FE301" s="4">
        <f t="shared" si="873"/>
        <v>17002.125</v>
      </c>
      <c r="FF301" s="4" cm="1">
        <f t="array" ref="FF301">SUMPRODUCT(--(SUM(G301,AC301,AY301,BU301,CQ301,DM301,EI301,FE301)&gt;PARAMETRELER!$D$21:$D$24), (SUM(G301,AC301,AY301,BU301,CQ301,DM301,EI301,FE301)-PARAMETRELER!$D$21:$D$24), {0.15;0.05;0.07;0.08})-SUM($H$2,H301,AD301,AZ301,BV301,CR301,DN301,EJ301)</f>
        <v>3400.4249999999956</v>
      </c>
      <c r="FG301" s="4">
        <f>PARAMETRELER!$D$15</f>
        <v>3400.4249999999956</v>
      </c>
      <c r="FH301" s="4">
        <f t="shared" si="874"/>
        <v>136017</v>
      </c>
      <c r="FI301" s="4">
        <f t="shared" si="875"/>
        <v>119014.875</v>
      </c>
      <c r="FJ301" s="4">
        <f t="shared" si="876"/>
        <v>20002.5</v>
      </c>
      <c r="FK301" s="4">
        <f>PARAMETRELER!$D$6</f>
        <v>20002.5</v>
      </c>
      <c r="FL301" s="4">
        <f t="shared" si="877"/>
        <v>0</v>
      </c>
      <c r="FM301" s="4">
        <f>IF(FA301&lt;=PARAMETRELER!$D$6,0,FL301*0.00759)</f>
        <v>0</v>
      </c>
      <c r="FN301" s="20">
        <f t="shared" si="988"/>
        <v>17002.125</v>
      </c>
      <c r="FO301" s="21">
        <f t="shared" si="989"/>
        <v>4100.5124999999998</v>
      </c>
      <c r="FP301" s="21">
        <f t="shared" si="990"/>
        <v>400.05</v>
      </c>
      <c r="FQ301" s="22">
        <f t="shared" si="991"/>
        <v>24503.0625</v>
      </c>
      <c r="FR301" s="44">
        <f t="shared" si="992"/>
        <v>1000.125</v>
      </c>
      <c r="FS301" s="45">
        <f t="shared" si="993"/>
        <v>23502.9375</v>
      </c>
      <c r="FU301" s="3">
        <v>299</v>
      </c>
      <c r="FV301" s="3" t="str">
        <f t="shared" si="994"/>
        <v xml:space="preserve"> AD SOYAD 299</v>
      </c>
      <c r="FW301" s="4">
        <f t="shared" si="878"/>
        <v>20002.5</v>
      </c>
      <c r="FX301" s="4">
        <f>PARAMETRELER!$D$4</f>
        <v>150018.75</v>
      </c>
      <c r="FY301" s="4">
        <f t="shared" si="879"/>
        <v>2800.3500000000004</v>
      </c>
      <c r="FZ301" s="4">
        <f t="shared" si="880"/>
        <v>200.02500000000001</v>
      </c>
      <c r="GA301" s="4">
        <f t="shared" si="881"/>
        <v>17002.125</v>
      </c>
      <c r="GB301" s="4" cm="1">
        <f t="array" ref="GB301">SUMPRODUCT(--(SUM(G301,AC301,AY301,BU301,CQ301,DM301,EI301,FE301,GA301)&gt;PARAMETRELER!$D$21:$D$24), (SUM(G301,AC301,AY301,BU301,CQ301,DM301,EI301,FE301,GA301)-PARAMETRELER!$D$21:$D$24), {0.15;0.05;0.07;0.08})-SUM($H$2,H301,AD301,AZ301,BV301,CR301,DN301,EJ301,FF301)</f>
        <v>3400.4249999999993</v>
      </c>
      <c r="GC301" s="4">
        <f>PARAMETRELER!$D$16</f>
        <v>3400.4249999999993</v>
      </c>
      <c r="GD301" s="4">
        <f t="shared" si="882"/>
        <v>153019.125</v>
      </c>
      <c r="GE301" s="4">
        <f t="shared" si="883"/>
        <v>136017</v>
      </c>
      <c r="GF301" s="4">
        <f t="shared" si="884"/>
        <v>20002.5</v>
      </c>
      <c r="GG301" s="4">
        <f>PARAMETRELER!$D$6</f>
        <v>20002.5</v>
      </c>
      <c r="GH301" s="4">
        <f t="shared" si="885"/>
        <v>0</v>
      </c>
      <c r="GI301" s="4">
        <f>IF(FW301&lt;=PARAMETRELER!$D$6,0,GH301*0.00759)</f>
        <v>0</v>
      </c>
      <c r="GJ301" s="20">
        <f t="shared" si="995"/>
        <v>17002.125</v>
      </c>
      <c r="GK301" s="21">
        <f t="shared" si="996"/>
        <v>4100.5124999999998</v>
      </c>
      <c r="GL301" s="21">
        <f t="shared" si="997"/>
        <v>400.05</v>
      </c>
      <c r="GM301" s="22">
        <f t="shared" si="998"/>
        <v>24503.0625</v>
      </c>
      <c r="GN301" s="44">
        <f t="shared" si="999"/>
        <v>1000.125</v>
      </c>
      <c r="GO301" s="45">
        <f t="shared" si="1000"/>
        <v>23502.9375</v>
      </c>
      <c r="GQ301" s="3">
        <v>299</v>
      </c>
      <c r="GR301" s="3" t="str">
        <f t="shared" si="1001"/>
        <v xml:space="preserve"> AD SOYAD 299</v>
      </c>
      <c r="GS301" s="4">
        <f t="shared" si="886"/>
        <v>20002.5</v>
      </c>
      <c r="GT301" s="4">
        <f>PARAMETRELER!$D$4</f>
        <v>150018.75</v>
      </c>
      <c r="GU301" s="4">
        <f t="shared" si="887"/>
        <v>2800.3500000000004</v>
      </c>
      <c r="GV301" s="4">
        <f t="shared" si="888"/>
        <v>200.02500000000001</v>
      </c>
      <c r="GW301" s="4">
        <f t="shared" si="889"/>
        <v>17002.125</v>
      </c>
      <c r="GX301" s="4" cm="1">
        <f t="array" ref="GX301">SUMPRODUCT(--(SUM(G301,AC301,AY301,BU301,CQ301,DM301,EI301,FE301,GA301,GW301)&gt;PARAMETRELER!$D$21:$D$24), (SUM(G301,AC301,AY301,BU301,CQ301,DM301,EI301,FE301,GA301,GW301)-PARAMETRELER!$D$21:$D$24), {0.15;0.05;0.07;0.08})-SUM($H$2,H301,AD301,AZ301,BV301,CR301,DN301,EJ301,FF301,GB301)</f>
        <v>3400.4250000000029</v>
      </c>
      <c r="GY301" s="4">
        <f>PARAMETRELER!$D$17</f>
        <v>3400.4250000000029</v>
      </c>
      <c r="GZ301" s="4">
        <f t="shared" si="890"/>
        <v>170021.25</v>
      </c>
      <c r="HA301" s="4">
        <f t="shared" si="891"/>
        <v>153019.125</v>
      </c>
      <c r="HB301" s="4">
        <f t="shared" si="892"/>
        <v>20002.5</v>
      </c>
      <c r="HC301" s="4">
        <f>PARAMETRELER!$D$6</f>
        <v>20002.5</v>
      </c>
      <c r="HD301" s="4">
        <f t="shared" si="893"/>
        <v>0</v>
      </c>
      <c r="HE301" s="4">
        <f>IF(GS301&lt;=PARAMETRELER!$D$6,0,HD301*0.00759)</f>
        <v>0</v>
      </c>
      <c r="HF301" s="20">
        <f t="shared" si="1002"/>
        <v>17002.125</v>
      </c>
      <c r="HG301" s="21">
        <f t="shared" si="1003"/>
        <v>4100.5124999999998</v>
      </c>
      <c r="HH301" s="21">
        <f t="shared" si="1004"/>
        <v>400.05</v>
      </c>
      <c r="HI301" s="22">
        <f t="shared" si="1005"/>
        <v>24503.0625</v>
      </c>
      <c r="HJ301" s="44">
        <f t="shared" si="1006"/>
        <v>1000.125</v>
      </c>
      <c r="HK301" s="45">
        <f t="shared" si="1007"/>
        <v>23502.9375</v>
      </c>
      <c r="HM301" s="3">
        <v>299</v>
      </c>
      <c r="HN301" s="3" t="str">
        <f t="shared" si="1008"/>
        <v xml:space="preserve"> AD SOYAD 299</v>
      </c>
      <c r="HO301" s="4">
        <f t="shared" si="894"/>
        <v>20002.5</v>
      </c>
      <c r="HP301" s="4">
        <f>PARAMETRELER!$D$4</f>
        <v>150018.75</v>
      </c>
      <c r="HQ301" s="4">
        <f t="shared" si="895"/>
        <v>2800.3500000000004</v>
      </c>
      <c r="HR301" s="4">
        <f t="shared" si="896"/>
        <v>200.02500000000001</v>
      </c>
      <c r="HS301" s="4">
        <f t="shared" si="897"/>
        <v>17002.125</v>
      </c>
      <c r="HT301" s="4" cm="1">
        <f t="array" ref="HT301">SUMPRODUCT(--(SUM(G301,AC301,AY301,BU301,CQ301,DM301,EI301,FE301,GA301,GW301,HS301)&gt;PARAMETRELER!$D$21:$D$24), (SUM(G301,AC301,AY301,BU301,CQ301,DM301,EI301,FE301,GA301,GW301,HS301)-PARAMETRELER!$D$21:$D$24), {0.15;0.05;0.07;0.08})-SUM($H$2,H301,AD301,AZ301,BV301,CR301,DN301,EJ301,FF301,GB301,GX301)</f>
        <v>3400.4249999999993</v>
      </c>
      <c r="HU301" s="4">
        <f>PARAMETRELER!$D$18</f>
        <v>3400.4249999999993</v>
      </c>
      <c r="HV301" s="4">
        <f t="shared" si="898"/>
        <v>187023.375</v>
      </c>
      <c r="HW301" s="4">
        <f t="shared" si="899"/>
        <v>170021.25</v>
      </c>
      <c r="HX301" s="4">
        <f t="shared" si="900"/>
        <v>20002.5</v>
      </c>
      <c r="HY301" s="4">
        <f>PARAMETRELER!$D$6</f>
        <v>20002.5</v>
      </c>
      <c r="HZ301" s="4">
        <f t="shared" si="901"/>
        <v>0</v>
      </c>
      <c r="IA301" s="4">
        <f>IF(HO301&lt;=PARAMETRELER!$D$6,0,HZ301*0.00759)</f>
        <v>0</v>
      </c>
      <c r="IB301" s="20">
        <f t="shared" si="1009"/>
        <v>17002.125</v>
      </c>
      <c r="IC301" s="21">
        <f t="shared" si="1010"/>
        <v>4100.5124999999998</v>
      </c>
      <c r="ID301" s="21">
        <f t="shared" si="1011"/>
        <v>400.05</v>
      </c>
      <c r="IE301" s="22">
        <f t="shared" si="1012"/>
        <v>24503.0625</v>
      </c>
      <c r="IF301" s="44">
        <f t="shared" si="1013"/>
        <v>1000.125</v>
      </c>
      <c r="IG301" s="45">
        <f t="shared" si="1014"/>
        <v>23502.9375</v>
      </c>
      <c r="II301" s="3">
        <v>299</v>
      </c>
      <c r="IJ301" s="3" t="str">
        <f t="shared" si="1015"/>
        <v xml:space="preserve"> AD SOYAD 299</v>
      </c>
      <c r="IK301" s="4">
        <f t="shared" si="902"/>
        <v>20002.5</v>
      </c>
      <c r="IL301" s="4">
        <f>PARAMETRELER!$D$4</f>
        <v>150018.75</v>
      </c>
      <c r="IM301" s="4">
        <f t="shared" si="903"/>
        <v>2800.3500000000004</v>
      </c>
      <c r="IN301" s="4">
        <f t="shared" si="904"/>
        <v>200.02500000000001</v>
      </c>
      <c r="IO301" s="4">
        <f t="shared" si="905"/>
        <v>17002.125</v>
      </c>
      <c r="IP301" s="4" cm="1">
        <f t="array" ref="IP301">SUMPRODUCT(--(SUM(G301,AC301,AY301,BU301,CQ301,DM301,EI301,FE301,GA301,GW301,HS301,IO301)&gt;PARAMETRELER!$D$21:$D$24), (SUM(G301,AC301,AY301,BU301,CQ301,DM301,EI301,FE301,GA301,GW301,HS301,IO301)-PARAMETRELER!$D$21:$D$24), {0.15;0.05;0.07;0.08})-SUM($H$2,H301,AD301,AZ301,BV301,CR301,DN301,EJ301,FF301,GB301,GX301,HT301)</f>
        <v>3400.4249999999993</v>
      </c>
      <c r="IQ301" s="4">
        <f>PARAMETRELER!$D$19</f>
        <v>3400.4249999999993</v>
      </c>
      <c r="IR301" s="4">
        <f t="shared" si="906"/>
        <v>204025.5</v>
      </c>
      <c r="IS301" s="4">
        <f t="shared" si="907"/>
        <v>187023.375</v>
      </c>
      <c r="IT301" s="4">
        <f t="shared" si="908"/>
        <v>20002.5</v>
      </c>
      <c r="IU301" s="4">
        <f>PARAMETRELER!$D$6</f>
        <v>20002.5</v>
      </c>
      <c r="IV301" s="4">
        <f t="shared" si="909"/>
        <v>0</v>
      </c>
      <c r="IW301" s="4">
        <f>IF(IK301&lt;=PARAMETRELER!$D$6,0,IV301*0.00759)</f>
        <v>0</v>
      </c>
      <c r="IX301" s="20">
        <f t="shared" si="1016"/>
        <v>17002.125</v>
      </c>
      <c r="IY301" s="21">
        <f t="shared" si="1017"/>
        <v>4100.5124999999998</v>
      </c>
      <c r="IZ301" s="21">
        <f t="shared" si="1018"/>
        <v>400.05</v>
      </c>
      <c r="JA301" s="22">
        <f t="shared" si="1019"/>
        <v>24503.0625</v>
      </c>
      <c r="JB301" s="44">
        <f t="shared" si="1020"/>
        <v>1000.125</v>
      </c>
      <c r="JC301" s="45">
        <f t="shared" si="1021"/>
        <v>23502.9375</v>
      </c>
    </row>
    <row r="302" spans="1:263" ht="15.6" x14ac:dyDescent="0.3">
      <c r="A302" s="2">
        <v>300</v>
      </c>
      <c r="B302" s="2" t="str">
        <f>'YILLIK MALİYET RAPORU'!B302</f>
        <v xml:space="preserve"> AD SOYAD 300</v>
      </c>
      <c r="C302" s="7">
        <f>'YILLIK MALİYET RAPORU'!C302</f>
        <v>20002.5</v>
      </c>
      <c r="D302" s="11">
        <f>PARAMETRELER!$D$4</f>
        <v>150018.75</v>
      </c>
      <c r="E302" s="7">
        <f t="shared" si="845"/>
        <v>2800.3500000000004</v>
      </c>
      <c r="F302" s="7">
        <f t="shared" si="846"/>
        <v>200.02500000000001</v>
      </c>
      <c r="G302" s="7">
        <f t="shared" si="847"/>
        <v>17002.125</v>
      </c>
      <c r="H302" s="7" cm="1">
        <f t="array" ref="H302">SUMPRODUCT(--(SUM(G302:G302)&gt;PARAMETRELER!$D$21:$D$24), (SUM(G302:G302)-PARAMETRELER!$D$21:$D$24), {0.15;0.05;0.07;0.08})-SUM($H$2:$H$2)</f>
        <v>2550.3187499999999</v>
      </c>
      <c r="I302" s="7">
        <f>PARAMETRELER!$D$8</f>
        <v>2550.3187499999999</v>
      </c>
      <c r="J302" s="7">
        <f t="shared" si="910"/>
        <v>17002.125</v>
      </c>
      <c r="K302" s="7">
        <v>0</v>
      </c>
      <c r="L302" s="7">
        <f t="shared" si="848"/>
        <v>20002.5</v>
      </c>
      <c r="M302" s="5">
        <f>PARAMETRELER!$D$6</f>
        <v>20002.5</v>
      </c>
      <c r="N302" s="7">
        <f t="shared" si="856"/>
        <v>0</v>
      </c>
      <c r="O302" s="7">
        <f>IF(C302&lt;=PARAMETRELER!$D$6,0,N302*0.00759)</f>
        <v>0</v>
      </c>
      <c r="P302" s="20">
        <f t="shared" si="849"/>
        <v>17002.125</v>
      </c>
      <c r="Q302" s="21">
        <f t="shared" si="850"/>
        <v>4100.5124999999998</v>
      </c>
      <c r="R302" s="21">
        <f t="shared" si="851"/>
        <v>400.05</v>
      </c>
      <c r="S302" s="20">
        <f t="shared" si="852"/>
        <v>24503.0625</v>
      </c>
      <c r="T302" s="44">
        <f t="shared" si="853"/>
        <v>1000.125</v>
      </c>
      <c r="U302" s="45">
        <f t="shared" si="911"/>
        <v>23502.9375</v>
      </c>
      <c r="W302" s="2">
        <v>300</v>
      </c>
      <c r="X302" s="2" t="str">
        <f t="shared" si="854"/>
        <v xml:space="preserve"> AD SOYAD 300</v>
      </c>
      <c r="Y302" s="7">
        <f t="shared" si="855"/>
        <v>20002.5</v>
      </c>
      <c r="Z302" s="11">
        <f>PARAMETRELER!$D$4</f>
        <v>150018.75</v>
      </c>
      <c r="AA302" s="7">
        <f t="shared" si="912"/>
        <v>2800.3500000000004</v>
      </c>
      <c r="AB302" s="7">
        <f t="shared" si="913"/>
        <v>200.02500000000001</v>
      </c>
      <c r="AC302" s="7">
        <f t="shared" si="914"/>
        <v>17002.125</v>
      </c>
      <c r="AD302" s="7" cm="1">
        <f t="array" ref="AD302">SUMPRODUCT(--(SUM(G302,AC302)&gt;PARAMETRELER!$D$21:$D$24), (SUM(G302,AC302)-PARAMETRELER!$D$21:$D$24), {0.15;0.05;0.07;0.08})-SUM($H$2,H302)</f>
        <v>2550.3187499999999</v>
      </c>
      <c r="AE302" s="7">
        <f>PARAMETRELER!$D$9</f>
        <v>2550.3187499999999</v>
      </c>
      <c r="AF302" s="7">
        <f t="shared" si="915"/>
        <v>34004.25</v>
      </c>
      <c r="AG302" s="7">
        <f t="shared" si="916"/>
        <v>17002.125</v>
      </c>
      <c r="AH302" s="7">
        <f t="shared" si="917"/>
        <v>20002.5</v>
      </c>
      <c r="AI302" s="5">
        <f>PARAMETRELER!$D$6</f>
        <v>20002.5</v>
      </c>
      <c r="AJ302" s="7">
        <f t="shared" si="857"/>
        <v>0</v>
      </c>
      <c r="AK302" s="7">
        <f>IF(Y302&lt;=PARAMETRELER!$D$6,0,AJ302*0.00759)</f>
        <v>0</v>
      </c>
      <c r="AL302" s="20">
        <f t="shared" si="918"/>
        <v>17002.125</v>
      </c>
      <c r="AM302" s="21">
        <f t="shared" si="919"/>
        <v>4100.5124999999998</v>
      </c>
      <c r="AN302" s="21">
        <f t="shared" si="920"/>
        <v>400.05</v>
      </c>
      <c r="AO302" s="20">
        <f t="shared" si="921"/>
        <v>24503.0625</v>
      </c>
      <c r="AP302" s="44">
        <f t="shared" si="922"/>
        <v>1000.125</v>
      </c>
      <c r="AQ302" s="45">
        <f t="shared" si="923"/>
        <v>23502.9375</v>
      </c>
      <c r="AS302" s="2">
        <v>300</v>
      </c>
      <c r="AT302" s="2" t="str">
        <f t="shared" si="924"/>
        <v xml:space="preserve"> AD SOYAD 300</v>
      </c>
      <c r="AU302" s="7">
        <f t="shared" si="925"/>
        <v>20002.5</v>
      </c>
      <c r="AV302" s="11">
        <f>PARAMETRELER!$D$4</f>
        <v>150018.75</v>
      </c>
      <c r="AW302" s="7">
        <f t="shared" si="926"/>
        <v>2800.3500000000004</v>
      </c>
      <c r="AX302" s="7">
        <f t="shared" si="927"/>
        <v>200.02500000000001</v>
      </c>
      <c r="AY302" s="7">
        <f t="shared" si="928"/>
        <v>17002.125</v>
      </c>
      <c r="AZ302" s="7" cm="1">
        <f t="array" ref="AZ302">SUMPRODUCT(--(SUM(G302,AC302,AY302)&gt;PARAMETRELER!$D$21:$D$24), (SUM(G302,AC302,AY302)-PARAMETRELER!$D$21:$D$24), {0.15;0.05;0.07;0.08})-SUM($H$2,H302,AD302)</f>
        <v>2550.3187499999995</v>
      </c>
      <c r="BA302" s="7">
        <f>PARAMETRELER!$D$10</f>
        <v>2550.3187499999995</v>
      </c>
      <c r="BB302" s="7">
        <f t="shared" si="929"/>
        <v>51006.375</v>
      </c>
      <c r="BC302" s="7">
        <f t="shared" si="930"/>
        <v>34004.25</v>
      </c>
      <c r="BD302" s="7">
        <f t="shared" si="931"/>
        <v>20002.5</v>
      </c>
      <c r="BE302" s="5">
        <f>PARAMETRELER!$D$6</f>
        <v>20002.5</v>
      </c>
      <c r="BF302" s="7">
        <f t="shared" si="858"/>
        <v>0</v>
      </c>
      <c r="BG302" s="7">
        <f>IF(AU302&lt;=PARAMETRELER!$D$6,0,BF302*0.00759)</f>
        <v>0</v>
      </c>
      <c r="BH302" s="20">
        <f t="shared" si="932"/>
        <v>17002.125</v>
      </c>
      <c r="BI302" s="21">
        <f t="shared" si="933"/>
        <v>4100.5124999999998</v>
      </c>
      <c r="BJ302" s="21">
        <f t="shared" si="934"/>
        <v>400.05</v>
      </c>
      <c r="BK302" s="20">
        <f t="shared" si="935"/>
        <v>24503.0625</v>
      </c>
      <c r="BL302" s="44">
        <f t="shared" si="936"/>
        <v>1000.125</v>
      </c>
      <c r="BM302" s="45">
        <f t="shared" si="937"/>
        <v>23502.9375</v>
      </c>
      <c r="BO302" s="2">
        <v>300</v>
      </c>
      <c r="BP302" s="2" t="str">
        <f t="shared" si="938"/>
        <v xml:space="preserve"> AD SOYAD 300</v>
      </c>
      <c r="BQ302" s="7">
        <f t="shared" si="939"/>
        <v>20002.5</v>
      </c>
      <c r="BR302" s="11">
        <f>PARAMETRELER!$D$4</f>
        <v>150018.75</v>
      </c>
      <c r="BS302" s="7">
        <f t="shared" si="940"/>
        <v>2800.3500000000004</v>
      </c>
      <c r="BT302" s="7">
        <f t="shared" si="941"/>
        <v>200.02500000000001</v>
      </c>
      <c r="BU302" s="7">
        <f t="shared" si="942"/>
        <v>17002.125</v>
      </c>
      <c r="BV302" s="7" cm="1">
        <f t="array" ref="BV302">SUMPRODUCT(--(SUM(G302,AC302,AY302,BU302)&gt;PARAMETRELER!$D$21:$D$24), (SUM(G302,AC302,AY302,BU302)-PARAMETRELER!$D$21:$D$24), {0.15;0.05;0.07;0.08})-SUM($H$2,H302,AD302,AZ302)</f>
        <v>2550.3187500000004</v>
      </c>
      <c r="BW302" s="7">
        <f>PARAMETRELER!$D$11</f>
        <v>2550.3187500000004</v>
      </c>
      <c r="BX302" s="7">
        <f t="shared" si="943"/>
        <v>68008.5</v>
      </c>
      <c r="BY302" s="7">
        <f t="shared" si="944"/>
        <v>51006.375</v>
      </c>
      <c r="BZ302" s="7">
        <f t="shared" si="945"/>
        <v>20002.5</v>
      </c>
      <c r="CA302" s="5">
        <f>PARAMETRELER!$D$6</f>
        <v>20002.5</v>
      </c>
      <c r="CB302" s="7">
        <f t="shared" si="859"/>
        <v>0</v>
      </c>
      <c r="CC302" s="7">
        <f>IF(BQ302&lt;=PARAMETRELER!$D$6,0,CB302*0.00759)</f>
        <v>0</v>
      </c>
      <c r="CD302" s="20">
        <f t="shared" si="946"/>
        <v>17002.125</v>
      </c>
      <c r="CE302" s="21">
        <f t="shared" si="947"/>
        <v>4100.5124999999998</v>
      </c>
      <c r="CF302" s="21">
        <f t="shared" si="948"/>
        <v>400.05</v>
      </c>
      <c r="CG302" s="20">
        <f t="shared" si="949"/>
        <v>24503.0625</v>
      </c>
      <c r="CH302" s="44">
        <f t="shared" si="950"/>
        <v>1000.125</v>
      </c>
      <c r="CI302" s="45">
        <f t="shared" si="951"/>
        <v>23502.9375</v>
      </c>
      <c r="CK302" s="2">
        <v>300</v>
      </c>
      <c r="CL302" s="2" t="str">
        <f t="shared" si="952"/>
        <v xml:space="preserve"> AD SOYAD 300</v>
      </c>
      <c r="CM302" s="7">
        <f t="shared" si="953"/>
        <v>20002.5</v>
      </c>
      <c r="CN302" s="11">
        <f>PARAMETRELER!$D$4</f>
        <v>150018.75</v>
      </c>
      <c r="CO302" s="7">
        <f t="shared" si="954"/>
        <v>2800.3500000000004</v>
      </c>
      <c r="CP302" s="7">
        <f t="shared" si="955"/>
        <v>200.02500000000001</v>
      </c>
      <c r="CQ302" s="7">
        <f t="shared" si="956"/>
        <v>17002.125</v>
      </c>
      <c r="CR302" s="7" cm="1">
        <f t="array" ref="CR302">SUMPRODUCT(--(SUM(G302,AC302,AY302,BU302,CQ302)&gt;PARAMETRELER!$D$21:$D$24), (SUM(G302,AC302,AY302,BU302,CQ302)-PARAMETRELER!$D$21:$D$24), {0.15;0.05;0.07;0.08})-SUM($H$2,H302,AD302,AZ302,BV302)</f>
        <v>2550.3187500000004</v>
      </c>
      <c r="CS302" s="7">
        <f>PARAMETRELER!$D$12</f>
        <v>2550.3187500000004</v>
      </c>
      <c r="CT302" s="7">
        <f t="shared" si="957"/>
        <v>85010.625</v>
      </c>
      <c r="CU302" s="7">
        <f t="shared" si="958"/>
        <v>68008.5</v>
      </c>
      <c r="CV302" s="7">
        <f t="shared" si="959"/>
        <v>20002.5</v>
      </c>
      <c r="CW302" s="5">
        <f>PARAMETRELER!$D$6</f>
        <v>20002.5</v>
      </c>
      <c r="CX302" s="7">
        <f t="shared" si="860"/>
        <v>0</v>
      </c>
      <c r="CY302" s="7">
        <f>IF(CM302&lt;=PARAMETRELER!$D$6,0,CX302*0.00759)</f>
        <v>0</v>
      </c>
      <c r="CZ302" s="20">
        <f t="shared" si="960"/>
        <v>17002.125</v>
      </c>
      <c r="DA302" s="21">
        <f t="shared" si="961"/>
        <v>4100.5124999999998</v>
      </c>
      <c r="DB302" s="21">
        <f t="shared" si="962"/>
        <v>400.05</v>
      </c>
      <c r="DC302" s="20">
        <f t="shared" si="963"/>
        <v>24503.0625</v>
      </c>
      <c r="DD302" s="44">
        <f t="shared" si="964"/>
        <v>1000.125</v>
      </c>
      <c r="DE302" s="45">
        <f t="shared" si="965"/>
        <v>23502.9375</v>
      </c>
      <c r="DG302" s="2">
        <v>300</v>
      </c>
      <c r="DH302" s="2" t="str">
        <f t="shared" si="966"/>
        <v xml:space="preserve"> AD SOYAD 300</v>
      </c>
      <c r="DI302" s="7">
        <f t="shared" si="967"/>
        <v>20002.5</v>
      </c>
      <c r="DJ302" s="11">
        <f>PARAMETRELER!$D$4</f>
        <v>150018.75</v>
      </c>
      <c r="DK302" s="7">
        <f t="shared" si="968"/>
        <v>2800.3500000000004</v>
      </c>
      <c r="DL302" s="7">
        <f t="shared" si="969"/>
        <v>200.02500000000001</v>
      </c>
      <c r="DM302" s="7">
        <f t="shared" si="970"/>
        <v>17002.125</v>
      </c>
      <c r="DN302" s="7" cm="1">
        <f t="array" ref="DN302">SUMPRODUCT(--(SUM(G302,AC302,AY302,BU302,CQ302,DM302)&gt;PARAMETRELER!$D$21:$D$24), (SUM(G302,AC302,AY302,BU302,CQ302,DM302)-PARAMETRELER!$D$21:$D$24), {0.15;0.05;0.07;0.08})-SUM($H$2,H302,AD302,AZ302,BV302,CR302)</f>
        <v>2550.3187499999985</v>
      </c>
      <c r="DO302" s="7">
        <f>PARAMETRELER!$D$13</f>
        <v>2550.3187499999985</v>
      </c>
      <c r="DP302" s="7">
        <f t="shared" si="971"/>
        <v>102012.75</v>
      </c>
      <c r="DQ302" s="7">
        <f t="shared" si="972"/>
        <v>85010.625</v>
      </c>
      <c r="DR302" s="7">
        <f t="shared" si="973"/>
        <v>20002.5</v>
      </c>
      <c r="DS302" s="5">
        <f>PARAMETRELER!$D$6</f>
        <v>20002.5</v>
      </c>
      <c r="DT302" s="7">
        <f t="shared" si="861"/>
        <v>0</v>
      </c>
      <c r="DU302" s="7">
        <f>IF(DI302&lt;=PARAMETRELER!$D$6,0,DT302*0.00759)</f>
        <v>0</v>
      </c>
      <c r="DV302" s="20">
        <f t="shared" si="974"/>
        <v>17002.125</v>
      </c>
      <c r="DW302" s="21">
        <f t="shared" si="975"/>
        <v>4100.5124999999998</v>
      </c>
      <c r="DX302" s="21">
        <f t="shared" si="976"/>
        <v>400.05</v>
      </c>
      <c r="DY302" s="20">
        <f t="shared" si="977"/>
        <v>24503.0625</v>
      </c>
      <c r="DZ302" s="44">
        <f t="shared" si="978"/>
        <v>1000.125</v>
      </c>
      <c r="EA302" s="45">
        <f t="shared" si="979"/>
        <v>23502.9375</v>
      </c>
      <c r="EC302" s="2">
        <v>300</v>
      </c>
      <c r="ED302" s="2" t="str">
        <f t="shared" si="980"/>
        <v xml:space="preserve"> AD SOYAD 300</v>
      </c>
      <c r="EE302" s="7">
        <f t="shared" si="862"/>
        <v>20002.5</v>
      </c>
      <c r="EF302" s="11">
        <f>PARAMETRELER!$D$4</f>
        <v>150018.75</v>
      </c>
      <c r="EG302" s="7">
        <f t="shared" ref="EG302" si="1022">IF(EE302&lt;EF302,EE302,EF302)*0.14</f>
        <v>2800.3500000000004</v>
      </c>
      <c r="EH302" s="7">
        <f t="shared" ref="EH302" si="1023">IF(EE302&lt;EF302,EE302,EF302)*0.01</f>
        <v>200.02500000000001</v>
      </c>
      <c r="EI302" s="7">
        <f t="shared" ref="EI302" si="1024">EE302-EG302-EH302</f>
        <v>17002.125</v>
      </c>
      <c r="EJ302" s="7" cm="1">
        <f t="array" ref="EJ302">SUMPRODUCT(--(SUM(G302,AC302,AY302,BU302,CQ302,DM302,EI302)&gt;PARAMETRELER!$D$21:$D$24), (SUM(G302,AC302,AY302,BU302,CQ302,DM302,EI302)-PARAMETRELER!$D$21:$D$24), {0.15;0.05;0.07;0.08})-SUM($H$2,H302,AD302,AZ302,BV302,CR302,DN302)</f>
        <v>3001.0625000000036</v>
      </c>
      <c r="EK302" s="7">
        <f>PARAMETRELER!$D$14</f>
        <v>3001.0625000000036</v>
      </c>
      <c r="EL302" s="7">
        <f t="shared" ref="EL302" si="1025">EM302+EI302</f>
        <v>119014.875</v>
      </c>
      <c r="EM302" s="7">
        <f t="shared" ref="EM302" si="1026">DP302</f>
        <v>102012.75</v>
      </c>
      <c r="EN302" s="7">
        <f t="shared" ref="EN302" si="1027">EE302</f>
        <v>20002.5</v>
      </c>
      <c r="EO302" s="5">
        <f>PARAMETRELER!$D$6</f>
        <v>20002.5</v>
      </c>
      <c r="EP302" s="7">
        <f t="shared" si="869"/>
        <v>0</v>
      </c>
      <c r="EQ302" s="7">
        <f>IF(EE302&lt;=PARAMETRELER!$D$6,0,EP302*0.00759)</f>
        <v>0</v>
      </c>
      <c r="ER302" s="20">
        <f t="shared" si="981"/>
        <v>17002.125</v>
      </c>
      <c r="ES302" s="21">
        <f t="shared" si="982"/>
        <v>4100.5124999999998</v>
      </c>
      <c r="ET302" s="21">
        <f t="shared" si="983"/>
        <v>400.05</v>
      </c>
      <c r="EU302" s="20">
        <f t="shared" si="984"/>
        <v>24503.0625</v>
      </c>
      <c r="EV302" s="44">
        <f t="shared" si="985"/>
        <v>1000.125</v>
      </c>
      <c r="EW302" s="45">
        <f t="shared" si="986"/>
        <v>23502.9375</v>
      </c>
      <c r="EY302" s="2">
        <v>300</v>
      </c>
      <c r="EZ302" s="2" t="str">
        <f t="shared" si="987"/>
        <v xml:space="preserve"> AD SOYAD 300</v>
      </c>
      <c r="FA302" s="7">
        <f t="shared" si="870"/>
        <v>20002.5</v>
      </c>
      <c r="FB302" s="11">
        <f>PARAMETRELER!$D$4</f>
        <v>150018.75</v>
      </c>
      <c r="FC302" s="7">
        <f t="shared" si="871"/>
        <v>2800.3500000000004</v>
      </c>
      <c r="FD302" s="7">
        <f t="shared" si="872"/>
        <v>200.02500000000001</v>
      </c>
      <c r="FE302" s="7">
        <f t="shared" si="873"/>
        <v>17002.125</v>
      </c>
      <c r="FF302" s="7" cm="1">
        <f t="array" ref="FF302">SUMPRODUCT(--(SUM(G302,AC302,AY302,BU302,CQ302,DM302,EI302,FE302)&gt;PARAMETRELER!$D$21:$D$24), (SUM(G302,AC302,AY302,BU302,CQ302,DM302,EI302,FE302)-PARAMETRELER!$D$21:$D$24), {0.15;0.05;0.07;0.08})-SUM($H$2,H302,AD302,AZ302,BV302,CR302,DN302,EJ302)</f>
        <v>3400.4249999999956</v>
      </c>
      <c r="FG302" s="7">
        <f>PARAMETRELER!$D$15</f>
        <v>3400.4249999999956</v>
      </c>
      <c r="FH302" s="7">
        <f t="shared" si="874"/>
        <v>136017</v>
      </c>
      <c r="FI302" s="7">
        <f t="shared" si="875"/>
        <v>119014.875</v>
      </c>
      <c r="FJ302" s="7">
        <f t="shared" si="876"/>
        <v>20002.5</v>
      </c>
      <c r="FK302" s="5">
        <f>PARAMETRELER!$D$6</f>
        <v>20002.5</v>
      </c>
      <c r="FL302" s="7">
        <f t="shared" si="877"/>
        <v>0</v>
      </c>
      <c r="FM302" s="7">
        <f>IF(FA302&lt;=PARAMETRELER!$D$6,0,FL302*0.00759)</f>
        <v>0</v>
      </c>
      <c r="FN302" s="20">
        <f t="shared" si="988"/>
        <v>17002.125</v>
      </c>
      <c r="FO302" s="21">
        <f t="shared" si="989"/>
        <v>4100.5124999999998</v>
      </c>
      <c r="FP302" s="21">
        <f t="shared" si="990"/>
        <v>400.05</v>
      </c>
      <c r="FQ302" s="20">
        <f t="shared" si="991"/>
        <v>24503.0625</v>
      </c>
      <c r="FR302" s="44">
        <f t="shared" si="992"/>
        <v>1000.125</v>
      </c>
      <c r="FS302" s="45">
        <f t="shared" si="993"/>
        <v>23502.9375</v>
      </c>
      <c r="FU302" s="2">
        <v>300</v>
      </c>
      <c r="FV302" s="2" t="str">
        <f t="shared" si="994"/>
        <v xml:space="preserve"> AD SOYAD 300</v>
      </c>
      <c r="FW302" s="7">
        <f t="shared" si="878"/>
        <v>20002.5</v>
      </c>
      <c r="FX302" s="11">
        <f>PARAMETRELER!$D$4</f>
        <v>150018.75</v>
      </c>
      <c r="FY302" s="7">
        <f t="shared" si="879"/>
        <v>2800.3500000000004</v>
      </c>
      <c r="FZ302" s="7">
        <f t="shared" si="880"/>
        <v>200.02500000000001</v>
      </c>
      <c r="GA302" s="7">
        <f t="shared" si="881"/>
        <v>17002.125</v>
      </c>
      <c r="GB302" s="7" cm="1">
        <f t="array" ref="GB302">SUMPRODUCT(--(SUM(G302,AC302,AY302,BU302,CQ302,DM302,EI302,FE302,GA302)&gt;PARAMETRELER!$D$21:$D$24), (SUM(G302,AC302,AY302,BU302,CQ302,DM302,EI302,FE302,GA302)-PARAMETRELER!$D$21:$D$24), {0.15;0.05;0.07;0.08})-SUM($H$2,H302,AD302,AZ302,BV302,CR302,DN302,EJ302,FF302)</f>
        <v>3400.4249999999993</v>
      </c>
      <c r="GC302" s="7">
        <f>PARAMETRELER!$D$16</f>
        <v>3400.4249999999993</v>
      </c>
      <c r="GD302" s="7">
        <f t="shared" si="882"/>
        <v>153019.125</v>
      </c>
      <c r="GE302" s="7">
        <f t="shared" si="883"/>
        <v>136017</v>
      </c>
      <c r="GF302" s="7">
        <f t="shared" si="884"/>
        <v>20002.5</v>
      </c>
      <c r="GG302" s="5">
        <f>PARAMETRELER!$D$6</f>
        <v>20002.5</v>
      </c>
      <c r="GH302" s="7">
        <f t="shared" si="885"/>
        <v>0</v>
      </c>
      <c r="GI302" s="7">
        <f>IF(FW302&lt;=PARAMETRELER!$D$6,0,GH302*0.00759)</f>
        <v>0</v>
      </c>
      <c r="GJ302" s="20">
        <f t="shared" si="995"/>
        <v>17002.125</v>
      </c>
      <c r="GK302" s="21">
        <f t="shared" si="996"/>
        <v>4100.5124999999998</v>
      </c>
      <c r="GL302" s="21">
        <f t="shared" si="997"/>
        <v>400.05</v>
      </c>
      <c r="GM302" s="20">
        <f t="shared" si="998"/>
        <v>24503.0625</v>
      </c>
      <c r="GN302" s="44">
        <f t="shared" si="999"/>
        <v>1000.125</v>
      </c>
      <c r="GO302" s="45">
        <f t="shared" si="1000"/>
        <v>23502.9375</v>
      </c>
      <c r="GQ302" s="2">
        <v>300</v>
      </c>
      <c r="GR302" s="2" t="str">
        <f t="shared" si="1001"/>
        <v xml:space="preserve"> AD SOYAD 300</v>
      </c>
      <c r="GS302" s="7">
        <f t="shared" si="886"/>
        <v>20002.5</v>
      </c>
      <c r="GT302" s="11">
        <f>PARAMETRELER!$D$4</f>
        <v>150018.75</v>
      </c>
      <c r="GU302" s="7">
        <f t="shared" si="887"/>
        <v>2800.3500000000004</v>
      </c>
      <c r="GV302" s="7">
        <f t="shared" si="888"/>
        <v>200.02500000000001</v>
      </c>
      <c r="GW302" s="7">
        <f t="shared" si="889"/>
        <v>17002.125</v>
      </c>
      <c r="GX302" s="7" cm="1">
        <f t="array" ref="GX302">SUMPRODUCT(--(SUM(G302,AC302,AY302,BU302,CQ302,DM302,EI302,FE302,GA302,GW302)&gt;PARAMETRELER!$D$21:$D$24), (SUM(G302,AC302,AY302,BU302,CQ302,DM302,EI302,FE302,GA302,GW302)-PARAMETRELER!$D$21:$D$24), {0.15;0.05;0.07;0.08})-SUM($H$2,H302,AD302,AZ302,BV302,CR302,DN302,EJ302,FF302,GB302)</f>
        <v>3400.4250000000029</v>
      </c>
      <c r="GY302" s="7">
        <f>PARAMETRELER!$D$17</f>
        <v>3400.4250000000029</v>
      </c>
      <c r="GZ302" s="7">
        <f t="shared" si="890"/>
        <v>170021.25</v>
      </c>
      <c r="HA302" s="7">
        <f t="shared" si="891"/>
        <v>153019.125</v>
      </c>
      <c r="HB302" s="7">
        <f t="shared" si="892"/>
        <v>20002.5</v>
      </c>
      <c r="HC302" s="5">
        <f>PARAMETRELER!$D$6</f>
        <v>20002.5</v>
      </c>
      <c r="HD302" s="7">
        <f t="shared" si="893"/>
        <v>0</v>
      </c>
      <c r="HE302" s="7">
        <f>IF(GS302&lt;=PARAMETRELER!$D$6,0,HD302*0.00759)</f>
        <v>0</v>
      </c>
      <c r="HF302" s="20">
        <f t="shared" si="1002"/>
        <v>17002.125</v>
      </c>
      <c r="HG302" s="21">
        <f t="shared" si="1003"/>
        <v>4100.5124999999998</v>
      </c>
      <c r="HH302" s="21">
        <f t="shared" si="1004"/>
        <v>400.05</v>
      </c>
      <c r="HI302" s="20">
        <f t="shared" si="1005"/>
        <v>24503.0625</v>
      </c>
      <c r="HJ302" s="44">
        <f t="shared" si="1006"/>
        <v>1000.125</v>
      </c>
      <c r="HK302" s="45">
        <f t="shared" si="1007"/>
        <v>23502.9375</v>
      </c>
      <c r="HM302" s="2">
        <v>300</v>
      </c>
      <c r="HN302" s="2" t="str">
        <f t="shared" si="1008"/>
        <v xml:space="preserve"> AD SOYAD 300</v>
      </c>
      <c r="HO302" s="7">
        <f t="shared" si="894"/>
        <v>20002.5</v>
      </c>
      <c r="HP302" s="11">
        <f>PARAMETRELER!$D$4</f>
        <v>150018.75</v>
      </c>
      <c r="HQ302" s="7">
        <f t="shared" si="895"/>
        <v>2800.3500000000004</v>
      </c>
      <c r="HR302" s="7">
        <f t="shared" si="896"/>
        <v>200.02500000000001</v>
      </c>
      <c r="HS302" s="7">
        <f t="shared" si="897"/>
        <v>17002.125</v>
      </c>
      <c r="HT302" s="7" cm="1">
        <f t="array" ref="HT302">SUMPRODUCT(--(SUM(G302,AC302,AY302,BU302,CQ302,DM302,EI302,FE302,GA302,GW302,HS302)&gt;PARAMETRELER!$D$21:$D$24), (SUM(G302,AC302,AY302,BU302,CQ302,DM302,EI302,FE302,GA302,GW302,HS302)-PARAMETRELER!$D$21:$D$24), {0.15;0.05;0.07;0.08})-SUM($H$2,H302,AD302,AZ302,BV302,CR302,DN302,EJ302,FF302,GB302,GX302)</f>
        <v>3400.4249999999993</v>
      </c>
      <c r="HU302" s="7">
        <f>PARAMETRELER!$D$18</f>
        <v>3400.4249999999993</v>
      </c>
      <c r="HV302" s="7">
        <f t="shared" si="898"/>
        <v>187023.375</v>
      </c>
      <c r="HW302" s="7">
        <f t="shared" si="899"/>
        <v>170021.25</v>
      </c>
      <c r="HX302" s="7">
        <f t="shared" si="900"/>
        <v>20002.5</v>
      </c>
      <c r="HY302" s="5">
        <f>PARAMETRELER!$D$6</f>
        <v>20002.5</v>
      </c>
      <c r="HZ302" s="7">
        <f t="shared" si="901"/>
        <v>0</v>
      </c>
      <c r="IA302" s="7">
        <f>IF(HO302&lt;=PARAMETRELER!$D$6,0,HZ302*0.00759)</f>
        <v>0</v>
      </c>
      <c r="IB302" s="20">
        <f t="shared" si="1009"/>
        <v>17002.125</v>
      </c>
      <c r="IC302" s="21">
        <f t="shared" si="1010"/>
        <v>4100.5124999999998</v>
      </c>
      <c r="ID302" s="21">
        <f t="shared" si="1011"/>
        <v>400.05</v>
      </c>
      <c r="IE302" s="20">
        <f t="shared" si="1012"/>
        <v>24503.0625</v>
      </c>
      <c r="IF302" s="44">
        <f t="shared" si="1013"/>
        <v>1000.125</v>
      </c>
      <c r="IG302" s="45">
        <f t="shared" si="1014"/>
        <v>23502.9375</v>
      </c>
      <c r="II302" s="2">
        <v>300</v>
      </c>
      <c r="IJ302" s="2" t="str">
        <f t="shared" si="1015"/>
        <v xml:space="preserve"> AD SOYAD 300</v>
      </c>
      <c r="IK302" s="7">
        <f t="shared" si="902"/>
        <v>20002.5</v>
      </c>
      <c r="IL302" s="11">
        <f>PARAMETRELER!$D$4</f>
        <v>150018.75</v>
      </c>
      <c r="IM302" s="7">
        <f t="shared" si="903"/>
        <v>2800.3500000000004</v>
      </c>
      <c r="IN302" s="7">
        <f t="shared" si="904"/>
        <v>200.02500000000001</v>
      </c>
      <c r="IO302" s="7">
        <f t="shared" si="905"/>
        <v>17002.125</v>
      </c>
      <c r="IP302" s="7" cm="1">
        <f t="array" ref="IP302">SUMPRODUCT(--(SUM(G302,AC302,AY302,BU302,CQ302,DM302,EI302,FE302,GA302,GW302,HS302,IO302)&gt;PARAMETRELER!$D$21:$D$24), (SUM(G302,AC302,AY302,BU302,CQ302,DM302,EI302,FE302,GA302,GW302,HS302,IO302)-PARAMETRELER!$D$21:$D$24), {0.15;0.05;0.07;0.08})-SUM($H$2,H302,AD302,AZ302,BV302,CR302,DN302,EJ302,FF302,GB302,GX302,HT302)</f>
        <v>3400.4249999999993</v>
      </c>
      <c r="IQ302" s="7">
        <f>PARAMETRELER!$D$19</f>
        <v>3400.4249999999993</v>
      </c>
      <c r="IR302" s="7">
        <f t="shared" si="906"/>
        <v>204025.5</v>
      </c>
      <c r="IS302" s="7">
        <f t="shared" si="907"/>
        <v>187023.375</v>
      </c>
      <c r="IT302" s="7">
        <f t="shared" si="908"/>
        <v>20002.5</v>
      </c>
      <c r="IU302" s="5">
        <f>PARAMETRELER!$D$6</f>
        <v>20002.5</v>
      </c>
      <c r="IV302" s="7">
        <f t="shared" si="909"/>
        <v>0</v>
      </c>
      <c r="IW302" s="7">
        <f>IF(IK302&lt;=PARAMETRELER!$D$6,0,IV302*0.00759)</f>
        <v>0</v>
      </c>
      <c r="IX302" s="20">
        <f t="shared" si="1016"/>
        <v>17002.125</v>
      </c>
      <c r="IY302" s="21">
        <f t="shared" si="1017"/>
        <v>4100.5124999999998</v>
      </c>
      <c r="IZ302" s="21">
        <f t="shared" si="1018"/>
        <v>400.05</v>
      </c>
      <c r="JA302" s="20">
        <f t="shared" si="1019"/>
        <v>24503.0625</v>
      </c>
      <c r="JB302" s="44">
        <f t="shared" si="1020"/>
        <v>1000.125</v>
      </c>
      <c r="JC302" s="45">
        <f t="shared" si="1021"/>
        <v>23502.9375</v>
      </c>
    </row>
  </sheetData>
  <mergeCells count="12">
    <mergeCell ref="IJ1:JC1"/>
    <mergeCell ref="HM1:IG1"/>
    <mergeCell ref="DH1:DI1"/>
    <mergeCell ref="ED1:EE1"/>
    <mergeCell ref="EZ1:FA1"/>
    <mergeCell ref="FV1:FW1"/>
    <mergeCell ref="GR1:GS1"/>
    <mergeCell ref="B1:C1"/>
    <mergeCell ref="X1:Y1"/>
    <mergeCell ref="AT1:AU1"/>
    <mergeCell ref="BP1:BQ1"/>
    <mergeCell ref="CL1:CM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E303"/>
  <sheetViews>
    <sheetView zoomScale="55" zoomScaleNormal="55" workbookViewId="0">
      <selection activeCell="C3" sqref="C3"/>
    </sheetView>
  </sheetViews>
  <sheetFormatPr defaultRowHeight="15.6" x14ac:dyDescent="0.3"/>
  <cols>
    <col min="1" max="1" width="4.33203125" bestFit="1" customWidth="1"/>
    <col min="2" max="2" width="27.44140625" style="18" bestFit="1" customWidth="1"/>
    <col min="3" max="3" width="18.6640625" style="6" customWidth="1"/>
    <col min="4" max="51" width="12.6640625" customWidth="1"/>
    <col min="52" max="54" width="16.5546875" customWidth="1"/>
    <col min="55" max="55" width="17.44140625" customWidth="1"/>
    <col min="56" max="57" width="17.44140625" style="38" customWidth="1"/>
  </cols>
  <sheetData>
    <row r="1" spans="1:57" ht="25.5" customHeight="1" thickBot="1" x14ac:dyDescent="0.35">
      <c r="A1" s="112"/>
      <c r="B1" s="108" t="s">
        <v>0</v>
      </c>
      <c r="C1" s="110" t="s">
        <v>356</v>
      </c>
      <c r="D1" s="105" t="s">
        <v>28</v>
      </c>
      <c r="E1" s="106"/>
      <c r="F1" s="106"/>
      <c r="G1" s="107"/>
      <c r="H1" s="105" t="s">
        <v>16</v>
      </c>
      <c r="I1" s="106"/>
      <c r="J1" s="106"/>
      <c r="K1" s="107"/>
      <c r="L1" s="105" t="s">
        <v>17</v>
      </c>
      <c r="M1" s="106"/>
      <c r="N1" s="106"/>
      <c r="O1" s="107"/>
      <c r="P1" s="105" t="s">
        <v>18</v>
      </c>
      <c r="Q1" s="106"/>
      <c r="R1" s="106"/>
      <c r="S1" s="107"/>
      <c r="T1" s="105" t="s">
        <v>19</v>
      </c>
      <c r="U1" s="106"/>
      <c r="V1" s="106"/>
      <c r="W1" s="107"/>
      <c r="X1" s="105" t="s">
        <v>20</v>
      </c>
      <c r="Y1" s="106"/>
      <c r="Z1" s="106"/>
      <c r="AA1" s="107"/>
      <c r="AB1" s="105" t="s">
        <v>21</v>
      </c>
      <c r="AC1" s="106"/>
      <c r="AD1" s="106"/>
      <c r="AE1" s="107"/>
      <c r="AF1" s="105" t="s">
        <v>22</v>
      </c>
      <c r="AG1" s="106"/>
      <c r="AH1" s="106"/>
      <c r="AI1" s="107"/>
      <c r="AJ1" s="105" t="s">
        <v>23</v>
      </c>
      <c r="AK1" s="106"/>
      <c r="AL1" s="106"/>
      <c r="AM1" s="107"/>
      <c r="AN1" s="105" t="s">
        <v>24</v>
      </c>
      <c r="AO1" s="106"/>
      <c r="AP1" s="106"/>
      <c r="AQ1" s="107"/>
      <c r="AR1" s="105" t="s">
        <v>25</v>
      </c>
      <c r="AS1" s="106"/>
      <c r="AT1" s="106"/>
      <c r="AU1" s="107"/>
      <c r="AV1" s="105" t="s">
        <v>26</v>
      </c>
      <c r="AW1" s="106"/>
      <c r="AX1" s="106"/>
      <c r="AY1" s="107"/>
      <c r="AZ1" s="105" t="s">
        <v>30</v>
      </c>
      <c r="BA1" s="106"/>
      <c r="BB1" s="106"/>
      <c r="BC1" s="106"/>
      <c r="BD1" s="106"/>
      <c r="BE1" s="107"/>
    </row>
    <row r="2" spans="1:57" s="52" customFormat="1" ht="47.4" thickBot="1" x14ac:dyDescent="0.35">
      <c r="A2" s="113"/>
      <c r="B2" s="109"/>
      <c r="C2" s="111"/>
      <c r="D2" s="50" t="s">
        <v>12</v>
      </c>
      <c r="E2" s="51" t="s">
        <v>39</v>
      </c>
      <c r="F2" s="26" t="s">
        <v>29</v>
      </c>
      <c r="G2" s="47" t="s">
        <v>45</v>
      </c>
      <c r="H2" s="50" t="s">
        <v>12</v>
      </c>
      <c r="I2" s="51" t="s">
        <v>39</v>
      </c>
      <c r="J2" s="26" t="s">
        <v>29</v>
      </c>
      <c r="K2" s="47" t="s">
        <v>45</v>
      </c>
      <c r="L2" s="50" t="s">
        <v>12</v>
      </c>
      <c r="M2" s="51" t="s">
        <v>39</v>
      </c>
      <c r="N2" s="26" t="s">
        <v>29</v>
      </c>
      <c r="O2" s="47" t="s">
        <v>45</v>
      </c>
      <c r="P2" s="50" t="s">
        <v>12</v>
      </c>
      <c r="Q2" s="51" t="s">
        <v>39</v>
      </c>
      <c r="R2" s="26" t="s">
        <v>29</v>
      </c>
      <c r="S2" s="47" t="s">
        <v>45</v>
      </c>
      <c r="T2" s="50" t="s">
        <v>12</v>
      </c>
      <c r="U2" s="51" t="s">
        <v>39</v>
      </c>
      <c r="V2" s="26" t="s">
        <v>29</v>
      </c>
      <c r="W2" s="47" t="s">
        <v>45</v>
      </c>
      <c r="X2" s="50" t="s">
        <v>12</v>
      </c>
      <c r="Y2" s="51" t="s">
        <v>39</v>
      </c>
      <c r="Z2" s="26" t="s">
        <v>29</v>
      </c>
      <c r="AA2" s="47" t="s">
        <v>45</v>
      </c>
      <c r="AB2" s="50" t="s">
        <v>12</v>
      </c>
      <c r="AC2" s="51" t="s">
        <v>39</v>
      </c>
      <c r="AD2" s="26" t="s">
        <v>29</v>
      </c>
      <c r="AE2" s="47" t="s">
        <v>45</v>
      </c>
      <c r="AF2" s="50" t="s">
        <v>12</v>
      </c>
      <c r="AG2" s="51" t="s">
        <v>39</v>
      </c>
      <c r="AH2" s="26" t="s">
        <v>29</v>
      </c>
      <c r="AI2" s="47" t="s">
        <v>45</v>
      </c>
      <c r="AJ2" s="50" t="s">
        <v>12</v>
      </c>
      <c r="AK2" s="51" t="s">
        <v>39</v>
      </c>
      <c r="AL2" s="26" t="s">
        <v>29</v>
      </c>
      <c r="AM2" s="47" t="s">
        <v>45</v>
      </c>
      <c r="AN2" s="50" t="s">
        <v>12</v>
      </c>
      <c r="AO2" s="51" t="s">
        <v>39</v>
      </c>
      <c r="AP2" s="26" t="s">
        <v>29</v>
      </c>
      <c r="AQ2" s="47" t="s">
        <v>45</v>
      </c>
      <c r="AR2" s="50" t="s">
        <v>12</v>
      </c>
      <c r="AS2" s="51" t="s">
        <v>39</v>
      </c>
      <c r="AT2" s="26" t="s">
        <v>29</v>
      </c>
      <c r="AU2" s="47" t="s">
        <v>45</v>
      </c>
      <c r="AV2" s="50" t="s">
        <v>12</v>
      </c>
      <c r="AW2" s="51" t="s">
        <v>39</v>
      </c>
      <c r="AX2" s="26" t="s">
        <v>29</v>
      </c>
      <c r="AY2" s="47" t="s">
        <v>45</v>
      </c>
      <c r="AZ2" s="29" t="s">
        <v>34</v>
      </c>
      <c r="BA2" s="30" t="s">
        <v>40</v>
      </c>
      <c r="BB2" s="31" t="s">
        <v>33</v>
      </c>
      <c r="BC2" s="32" t="s">
        <v>30</v>
      </c>
      <c r="BD2" s="31" t="s">
        <v>46</v>
      </c>
      <c r="BE2" s="48" t="s">
        <v>45</v>
      </c>
    </row>
    <row r="3" spans="1:57" x14ac:dyDescent="0.3">
      <c r="A3" s="9">
        <v>1</v>
      </c>
      <c r="B3" s="16" t="str">
        <f>'PERSONEL LİSTESİ'!B3</f>
        <v xml:space="preserve"> AD SOYAD 1</v>
      </c>
      <c r="C3" s="8">
        <f>'PERSONEL LİSTESİ'!C3</f>
        <v>20002.5</v>
      </c>
      <c r="D3" s="10">
        <f>'ÜCRET HESABI'!P3</f>
        <v>17002.125</v>
      </c>
      <c r="E3" s="27">
        <f>$C3</f>
        <v>20002.5</v>
      </c>
      <c r="F3" s="28">
        <f>'ÜCRET HESABI'!S3</f>
        <v>24503.0625</v>
      </c>
      <c r="G3" s="46">
        <f>'ÜCRET HESABI'!U3</f>
        <v>23502.9375</v>
      </c>
      <c r="H3" s="10">
        <f>'ÜCRET HESABI'!AL3</f>
        <v>17002.125</v>
      </c>
      <c r="I3" s="27">
        <f>$C3</f>
        <v>20002.5</v>
      </c>
      <c r="J3" s="28">
        <f>'ÜCRET HESABI'!AO3</f>
        <v>24503.0625</v>
      </c>
      <c r="K3" s="46">
        <f>'ÜCRET HESABI'!AQ3</f>
        <v>23502.9375</v>
      </c>
      <c r="L3" s="10">
        <f>'ÜCRET HESABI'!BH3</f>
        <v>17002.125</v>
      </c>
      <c r="M3" s="27">
        <f>$C3</f>
        <v>20002.5</v>
      </c>
      <c r="N3" s="28">
        <f>'ÜCRET HESABI'!BK3</f>
        <v>24503.0625</v>
      </c>
      <c r="O3" s="46">
        <f>'ÜCRET HESABI'!BM3</f>
        <v>23502.9375</v>
      </c>
      <c r="P3" s="10">
        <f>'ÜCRET HESABI'!CD3</f>
        <v>17002.125</v>
      </c>
      <c r="Q3" s="27">
        <f>$C3</f>
        <v>20002.5</v>
      </c>
      <c r="R3" s="28">
        <f>'ÜCRET HESABI'!CG3</f>
        <v>24503.0625</v>
      </c>
      <c r="S3" s="46">
        <f>'ÜCRET HESABI'!CI3</f>
        <v>23502.9375</v>
      </c>
      <c r="T3" s="10">
        <f>'ÜCRET HESABI'!CZ3</f>
        <v>17002.125</v>
      </c>
      <c r="U3" s="27">
        <f>$C3</f>
        <v>20002.5</v>
      </c>
      <c r="V3" s="28">
        <f>'ÜCRET HESABI'!DC3</f>
        <v>24503.0625</v>
      </c>
      <c r="W3" s="46">
        <f>'ÜCRET HESABI'!DE3</f>
        <v>23502.9375</v>
      </c>
      <c r="X3" s="10">
        <f>'ÜCRET HESABI'!DV3</f>
        <v>17002.125</v>
      </c>
      <c r="Y3" s="27">
        <f>$C3</f>
        <v>20002.5</v>
      </c>
      <c r="Z3" s="28">
        <f>'ÜCRET HESABI'!DY3</f>
        <v>24503.0625</v>
      </c>
      <c r="AA3" s="46">
        <f>'ÜCRET HESABI'!EA3</f>
        <v>23502.9375</v>
      </c>
      <c r="AB3" s="10">
        <f>'ÜCRET HESABI'!ER3</f>
        <v>17002.125</v>
      </c>
      <c r="AC3" s="27">
        <f>$C3</f>
        <v>20002.5</v>
      </c>
      <c r="AD3" s="28">
        <f>'ÜCRET HESABI'!EU3</f>
        <v>24503.0625</v>
      </c>
      <c r="AE3" s="46">
        <f>'ÜCRET HESABI'!EW3</f>
        <v>23502.9375</v>
      </c>
      <c r="AF3" s="10">
        <f>'ÜCRET HESABI'!FN3</f>
        <v>17002.125</v>
      </c>
      <c r="AG3" s="27">
        <f>$C3</f>
        <v>20002.5</v>
      </c>
      <c r="AH3" s="28">
        <f>'ÜCRET HESABI'!FQ3</f>
        <v>24503.0625</v>
      </c>
      <c r="AI3" s="46">
        <f>'ÜCRET HESABI'!FS3</f>
        <v>23502.9375</v>
      </c>
      <c r="AJ3" s="10">
        <f>'ÜCRET HESABI'!GJ3</f>
        <v>17002.125</v>
      </c>
      <c r="AK3" s="27">
        <f>$C3</f>
        <v>20002.5</v>
      </c>
      <c r="AL3" s="28">
        <f>'ÜCRET HESABI'!GM3</f>
        <v>24503.0625</v>
      </c>
      <c r="AM3" s="46">
        <f>'ÜCRET HESABI'!GO3</f>
        <v>23502.9375</v>
      </c>
      <c r="AN3" s="10">
        <f>'ÜCRET HESABI'!HF3</f>
        <v>17002.125</v>
      </c>
      <c r="AO3" s="27">
        <f>$C3</f>
        <v>20002.5</v>
      </c>
      <c r="AP3" s="28">
        <f>'ÜCRET HESABI'!HI3</f>
        <v>24503.0625</v>
      </c>
      <c r="AQ3" s="46">
        <f>'ÜCRET HESABI'!HK3</f>
        <v>23502.9375</v>
      </c>
      <c r="AR3" s="10">
        <f>'ÜCRET HESABI'!IB3</f>
        <v>17002.125</v>
      </c>
      <c r="AS3" s="27">
        <f>$C3</f>
        <v>20002.5</v>
      </c>
      <c r="AT3" s="28">
        <f>'ÜCRET HESABI'!IE3</f>
        <v>24503.0625</v>
      </c>
      <c r="AU3" s="46">
        <f>'ÜCRET HESABI'!IG3</f>
        <v>23502.9375</v>
      </c>
      <c r="AV3" s="10">
        <f>'ÜCRET HESABI'!IX3</f>
        <v>17002.125</v>
      </c>
      <c r="AW3" s="27">
        <f>$C3</f>
        <v>20002.5</v>
      </c>
      <c r="AX3" s="28">
        <f>'ÜCRET HESABI'!JA3</f>
        <v>24503.0625</v>
      </c>
      <c r="AY3" s="46">
        <f>'ÜCRET HESABI'!JC3</f>
        <v>23502.9375</v>
      </c>
      <c r="AZ3" s="33">
        <f>D3+H3+L3+P3+T3+X3+AB3+AF3+AJ3+AN3+AR3+AV3</f>
        <v>204025.5</v>
      </c>
      <c r="BA3" s="33">
        <f>E3+I3+M3+Q3+U3+Y3+AC3+AG3+AK3+AO3+AS3+AW3</f>
        <v>240030</v>
      </c>
      <c r="BB3" s="34">
        <f>(D3+H3+L3+P3+T3+X3+AB3+AF3+AJ3+AN3+AR3+AV3)/12</f>
        <v>17002.125</v>
      </c>
      <c r="BC3" s="35">
        <f>F3+J3+N3+R3+V3+Z3+AD3+AH3+AL3+AP3+AT3+AX3</f>
        <v>294036.75</v>
      </c>
      <c r="BD3" s="34">
        <f>BC3-BE3</f>
        <v>12001.5</v>
      </c>
      <c r="BE3" s="49">
        <f>G3+K3+O3+S3+W3+AA3+AE3+AI3+AM3+AQ3+AU3+AY3</f>
        <v>282035.25</v>
      </c>
    </row>
    <row r="4" spans="1:57" x14ac:dyDescent="0.3">
      <c r="A4" s="2">
        <v>2</v>
      </c>
      <c r="B4" s="17" t="str">
        <f>'PERSONEL LİSTESİ'!B4</f>
        <v>AD SOYAD 2</v>
      </c>
      <c r="C4" s="13">
        <f>'PERSONEL LİSTESİ'!C4</f>
        <v>20002.5</v>
      </c>
      <c r="D4" s="10">
        <f>'ÜCRET HESABI'!P4</f>
        <v>17002.125</v>
      </c>
      <c r="E4" s="27">
        <f t="shared" ref="E4:E67" si="0">$C4</f>
        <v>20002.5</v>
      </c>
      <c r="F4" s="28">
        <f>'ÜCRET HESABI'!S4</f>
        <v>24503.0625</v>
      </c>
      <c r="G4" s="46">
        <f>'ÜCRET HESABI'!U4</f>
        <v>23502.9375</v>
      </c>
      <c r="H4" s="10">
        <f>'ÜCRET HESABI'!AL4</f>
        <v>17002.125</v>
      </c>
      <c r="I4" s="27">
        <f t="shared" ref="I4:I67" si="1">$C4</f>
        <v>20002.5</v>
      </c>
      <c r="J4" s="28">
        <f>'ÜCRET HESABI'!AO4</f>
        <v>24503.0625</v>
      </c>
      <c r="K4" s="46">
        <f>'ÜCRET HESABI'!AQ4</f>
        <v>23502.9375</v>
      </c>
      <c r="L4" s="10">
        <f>'ÜCRET HESABI'!BH4</f>
        <v>17002.125</v>
      </c>
      <c r="M4" s="27">
        <f t="shared" ref="M4:M67" si="2">$C4</f>
        <v>20002.5</v>
      </c>
      <c r="N4" s="28">
        <f>'ÜCRET HESABI'!BK4</f>
        <v>24503.0625</v>
      </c>
      <c r="O4" s="46">
        <f>'ÜCRET HESABI'!BM4</f>
        <v>23502.9375</v>
      </c>
      <c r="P4" s="10">
        <f>'ÜCRET HESABI'!CD4</f>
        <v>17002.125</v>
      </c>
      <c r="Q4" s="27">
        <f t="shared" ref="Q4:Q67" si="3">$C4</f>
        <v>20002.5</v>
      </c>
      <c r="R4" s="28">
        <f>'ÜCRET HESABI'!CG4</f>
        <v>24503.0625</v>
      </c>
      <c r="S4" s="46">
        <f>'ÜCRET HESABI'!CI4</f>
        <v>23502.9375</v>
      </c>
      <c r="T4" s="10">
        <f>'ÜCRET HESABI'!CZ4</f>
        <v>17002.125</v>
      </c>
      <c r="U4" s="27">
        <f t="shared" ref="U4:U67" si="4">$C4</f>
        <v>20002.5</v>
      </c>
      <c r="V4" s="28">
        <f>'ÜCRET HESABI'!DC4</f>
        <v>24503.0625</v>
      </c>
      <c r="W4" s="46">
        <f>'ÜCRET HESABI'!DE4</f>
        <v>23502.9375</v>
      </c>
      <c r="X4" s="10">
        <f>'ÜCRET HESABI'!DV4</f>
        <v>17002.125</v>
      </c>
      <c r="Y4" s="27">
        <f t="shared" ref="Y4:Y67" si="5">$C4</f>
        <v>20002.5</v>
      </c>
      <c r="Z4" s="28">
        <f>'ÜCRET HESABI'!DY4</f>
        <v>24503.0625</v>
      </c>
      <c r="AA4" s="46">
        <f>'ÜCRET HESABI'!EA4</f>
        <v>23502.9375</v>
      </c>
      <c r="AB4" s="10">
        <f>'ÜCRET HESABI'!ER4</f>
        <v>17002.125</v>
      </c>
      <c r="AC4" s="27">
        <f>$C4</f>
        <v>20002.5</v>
      </c>
      <c r="AD4" s="28">
        <f>'ÜCRET HESABI'!EU4</f>
        <v>24503.0625</v>
      </c>
      <c r="AE4" s="46">
        <f>'ÜCRET HESABI'!EW4</f>
        <v>23502.9375</v>
      </c>
      <c r="AF4" s="10">
        <f>'ÜCRET HESABI'!FN4</f>
        <v>17002.125</v>
      </c>
      <c r="AG4" s="27">
        <f>$C4</f>
        <v>20002.5</v>
      </c>
      <c r="AH4" s="28">
        <f>'ÜCRET HESABI'!FQ4</f>
        <v>24503.0625</v>
      </c>
      <c r="AI4" s="46">
        <f>'ÜCRET HESABI'!FS4</f>
        <v>23502.9375</v>
      </c>
      <c r="AJ4" s="10">
        <f>'ÜCRET HESABI'!GJ4</f>
        <v>17002.125</v>
      </c>
      <c r="AK4" s="27">
        <f>$C4</f>
        <v>20002.5</v>
      </c>
      <c r="AL4" s="28">
        <f>'ÜCRET HESABI'!GM4</f>
        <v>24503.0625</v>
      </c>
      <c r="AM4" s="46">
        <f>'ÜCRET HESABI'!GO4</f>
        <v>23502.9375</v>
      </c>
      <c r="AN4" s="10">
        <f>'ÜCRET HESABI'!HF4</f>
        <v>17002.125</v>
      </c>
      <c r="AO4" s="27">
        <f>$C4</f>
        <v>20002.5</v>
      </c>
      <c r="AP4" s="28">
        <f>'ÜCRET HESABI'!HI4</f>
        <v>24503.0625</v>
      </c>
      <c r="AQ4" s="46">
        <f>'ÜCRET HESABI'!HK4</f>
        <v>23502.9375</v>
      </c>
      <c r="AR4" s="10">
        <f>'ÜCRET HESABI'!IB4</f>
        <v>17002.125</v>
      </c>
      <c r="AS4" s="27">
        <f>$C4</f>
        <v>20002.5</v>
      </c>
      <c r="AT4" s="28">
        <f>'ÜCRET HESABI'!IE4</f>
        <v>24503.0625</v>
      </c>
      <c r="AU4" s="46">
        <f>'ÜCRET HESABI'!IG4</f>
        <v>23502.9375</v>
      </c>
      <c r="AV4" s="10">
        <f>'ÜCRET HESABI'!IX4</f>
        <v>17002.125</v>
      </c>
      <c r="AW4" s="27">
        <f>$C4</f>
        <v>20002.5</v>
      </c>
      <c r="AX4" s="28">
        <f>'ÜCRET HESABI'!JA4</f>
        <v>24503.0625</v>
      </c>
      <c r="AY4" s="46">
        <f>'ÜCRET HESABI'!JC4</f>
        <v>23502.9375</v>
      </c>
      <c r="AZ4" s="36">
        <f t="shared" ref="AZ4:AZ67" si="6">D4+H4+L4+P4+T4+X4+AB4+AF4+AJ4+AN4+AR4+AV4</f>
        <v>204025.5</v>
      </c>
      <c r="BA4" s="33">
        <f t="shared" ref="BA4:BA67" si="7">E4+I4+M4+Q4+U4+Y4+AC4+AG4+AK4+AO4+AS4+AW4</f>
        <v>240030</v>
      </c>
      <c r="BB4" s="37">
        <f t="shared" ref="BB4:BB67" si="8">(D4+H4+L4+P4+T4+X4+AB4+AF4+AJ4+AN4+AR4+AV4)/12</f>
        <v>17002.125</v>
      </c>
      <c r="BC4" s="35">
        <f t="shared" ref="BC4:BC67" si="9">F4+J4+N4+R4+V4+Z4+AD4+AH4+AL4+AP4+AT4+AX4</f>
        <v>294036.75</v>
      </c>
      <c r="BD4" s="34">
        <f t="shared" ref="BD4:BD67" si="10">BC4-BE4</f>
        <v>12001.5</v>
      </c>
      <c r="BE4" s="35">
        <f t="shared" ref="BE4:BE67" si="11">G4+K4+O4+S4+W4+AA4+AE4+AI4+AM4+AQ4+AU4+AY4</f>
        <v>282035.25</v>
      </c>
    </row>
    <row r="5" spans="1:57" x14ac:dyDescent="0.3">
      <c r="A5" s="3">
        <v>3</v>
      </c>
      <c r="B5" s="16" t="str">
        <f>'PERSONEL LİSTESİ'!B5</f>
        <v xml:space="preserve"> AD SOYAD 3</v>
      </c>
      <c r="C5" s="8">
        <f>'PERSONEL LİSTESİ'!C5</f>
        <v>20002.5</v>
      </c>
      <c r="D5" s="10">
        <f>'ÜCRET HESABI'!P5</f>
        <v>17002.125</v>
      </c>
      <c r="E5" s="27">
        <f t="shared" si="0"/>
        <v>20002.5</v>
      </c>
      <c r="F5" s="28">
        <f>'ÜCRET HESABI'!S5</f>
        <v>24503.0625</v>
      </c>
      <c r="G5" s="46">
        <f>'ÜCRET HESABI'!U5</f>
        <v>23502.9375</v>
      </c>
      <c r="H5" s="10">
        <f>'ÜCRET HESABI'!AL5</f>
        <v>17002.125</v>
      </c>
      <c r="I5" s="27">
        <f t="shared" si="1"/>
        <v>20002.5</v>
      </c>
      <c r="J5" s="28">
        <f>'ÜCRET HESABI'!AO5</f>
        <v>24503.0625</v>
      </c>
      <c r="K5" s="46">
        <f>'ÜCRET HESABI'!AQ5</f>
        <v>23502.9375</v>
      </c>
      <c r="L5" s="10">
        <f>'ÜCRET HESABI'!BH5</f>
        <v>17002.125</v>
      </c>
      <c r="M5" s="27">
        <f t="shared" si="2"/>
        <v>20002.5</v>
      </c>
      <c r="N5" s="28">
        <f>'ÜCRET HESABI'!BK5</f>
        <v>24503.0625</v>
      </c>
      <c r="O5" s="46">
        <f>'ÜCRET HESABI'!BM5</f>
        <v>23502.9375</v>
      </c>
      <c r="P5" s="10">
        <f>'ÜCRET HESABI'!CD5</f>
        <v>17002.125</v>
      </c>
      <c r="Q5" s="27">
        <f t="shared" si="3"/>
        <v>20002.5</v>
      </c>
      <c r="R5" s="28">
        <f>'ÜCRET HESABI'!CG5</f>
        <v>24503.0625</v>
      </c>
      <c r="S5" s="46">
        <f>'ÜCRET HESABI'!CI5</f>
        <v>23502.9375</v>
      </c>
      <c r="T5" s="10">
        <f>'ÜCRET HESABI'!CZ5</f>
        <v>17002.125</v>
      </c>
      <c r="U5" s="27">
        <f t="shared" si="4"/>
        <v>20002.5</v>
      </c>
      <c r="V5" s="28">
        <f>'ÜCRET HESABI'!DC5</f>
        <v>24503.0625</v>
      </c>
      <c r="W5" s="46">
        <f>'ÜCRET HESABI'!DE5</f>
        <v>23502.9375</v>
      </c>
      <c r="X5" s="10">
        <f>'ÜCRET HESABI'!DV5</f>
        <v>17002.125</v>
      </c>
      <c r="Y5" s="27">
        <f t="shared" si="5"/>
        <v>20002.5</v>
      </c>
      <c r="Z5" s="28">
        <f>'ÜCRET HESABI'!DY5</f>
        <v>24503.0625</v>
      </c>
      <c r="AA5" s="46">
        <f>'ÜCRET HESABI'!EA5</f>
        <v>23502.9375</v>
      </c>
      <c r="AB5" s="10">
        <f>'ÜCRET HESABI'!ER5</f>
        <v>17002.125</v>
      </c>
      <c r="AC5" s="27">
        <f t="shared" ref="AC5:AC68" si="12">$C5</f>
        <v>20002.5</v>
      </c>
      <c r="AD5" s="28">
        <f>'ÜCRET HESABI'!EU5</f>
        <v>24503.0625</v>
      </c>
      <c r="AE5" s="46">
        <f>'ÜCRET HESABI'!EW5</f>
        <v>23502.9375</v>
      </c>
      <c r="AF5" s="10">
        <f>'ÜCRET HESABI'!FN5</f>
        <v>17002.125</v>
      </c>
      <c r="AG5" s="27">
        <f t="shared" ref="AG5:AG68" si="13">$C5</f>
        <v>20002.5</v>
      </c>
      <c r="AH5" s="28">
        <f>'ÜCRET HESABI'!FQ5</f>
        <v>24503.0625</v>
      </c>
      <c r="AI5" s="46">
        <f>'ÜCRET HESABI'!FS5</f>
        <v>23502.9375</v>
      </c>
      <c r="AJ5" s="10">
        <f>'ÜCRET HESABI'!GJ5</f>
        <v>17002.125</v>
      </c>
      <c r="AK5" s="27">
        <f t="shared" ref="AK5:AK68" si="14">$C5</f>
        <v>20002.5</v>
      </c>
      <c r="AL5" s="28">
        <f>'ÜCRET HESABI'!GM5</f>
        <v>24503.0625</v>
      </c>
      <c r="AM5" s="46">
        <f>'ÜCRET HESABI'!GO5</f>
        <v>23502.9375</v>
      </c>
      <c r="AN5" s="10">
        <f>'ÜCRET HESABI'!HF5</f>
        <v>17002.125</v>
      </c>
      <c r="AO5" s="27">
        <f t="shared" ref="AO5:AO68" si="15">$C5</f>
        <v>20002.5</v>
      </c>
      <c r="AP5" s="28">
        <f>'ÜCRET HESABI'!HI5</f>
        <v>24503.0625</v>
      </c>
      <c r="AQ5" s="46">
        <f>'ÜCRET HESABI'!HK5</f>
        <v>23502.9375</v>
      </c>
      <c r="AR5" s="10">
        <f>'ÜCRET HESABI'!IB5</f>
        <v>17002.125</v>
      </c>
      <c r="AS5" s="27">
        <f t="shared" ref="AS5:AS68" si="16">$C5</f>
        <v>20002.5</v>
      </c>
      <c r="AT5" s="28">
        <f>'ÜCRET HESABI'!IE5</f>
        <v>24503.0625</v>
      </c>
      <c r="AU5" s="46">
        <f>'ÜCRET HESABI'!IG5</f>
        <v>23502.9375</v>
      </c>
      <c r="AV5" s="10">
        <f>'ÜCRET HESABI'!IX5</f>
        <v>17002.125</v>
      </c>
      <c r="AW5" s="27">
        <f t="shared" ref="AW5:AW68" si="17">$C5</f>
        <v>20002.5</v>
      </c>
      <c r="AX5" s="28">
        <f>'ÜCRET HESABI'!JA5</f>
        <v>24503.0625</v>
      </c>
      <c r="AY5" s="46">
        <f>'ÜCRET HESABI'!JC5</f>
        <v>23502.9375</v>
      </c>
      <c r="AZ5" s="36">
        <f t="shared" si="6"/>
        <v>204025.5</v>
      </c>
      <c r="BA5" s="33">
        <f t="shared" si="7"/>
        <v>240030</v>
      </c>
      <c r="BB5" s="37">
        <f t="shared" si="8"/>
        <v>17002.125</v>
      </c>
      <c r="BC5" s="35">
        <f t="shared" si="9"/>
        <v>294036.75</v>
      </c>
      <c r="BD5" s="34">
        <f t="shared" si="10"/>
        <v>12001.5</v>
      </c>
      <c r="BE5" s="35">
        <f t="shared" si="11"/>
        <v>282035.25</v>
      </c>
    </row>
    <row r="6" spans="1:57" x14ac:dyDescent="0.3">
      <c r="A6" s="2">
        <v>4</v>
      </c>
      <c r="B6" s="17" t="str">
        <f>'PERSONEL LİSTESİ'!B6</f>
        <v xml:space="preserve"> AD SOYAD 4</v>
      </c>
      <c r="C6" s="13">
        <f>'PERSONEL LİSTESİ'!C6</f>
        <v>20002.5</v>
      </c>
      <c r="D6" s="10">
        <f>'ÜCRET HESABI'!P6</f>
        <v>17002.125</v>
      </c>
      <c r="E6" s="27">
        <f t="shared" si="0"/>
        <v>20002.5</v>
      </c>
      <c r="F6" s="28">
        <f>'ÜCRET HESABI'!S6</f>
        <v>24503.0625</v>
      </c>
      <c r="G6" s="46">
        <f>'ÜCRET HESABI'!U6</f>
        <v>23502.9375</v>
      </c>
      <c r="H6" s="10">
        <f>'ÜCRET HESABI'!AL6</f>
        <v>17002.125</v>
      </c>
      <c r="I6" s="27">
        <f t="shared" si="1"/>
        <v>20002.5</v>
      </c>
      <c r="J6" s="28">
        <f>'ÜCRET HESABI'!AO6</f>
        <v>24503.0625</v>
      </c>
      <c r="K6" s="46">
        <f>'ÜCRET HESABI'!AQ6</f>
        <v>23502.9375</v>
      </c>
      <c r="L6" s="10">
        <f>'ÜCRET HESABI'!BH6</f>
        <v>17002.125</v>
      </c>
      <c r="M6" s="27">
        <f t="shared" si="2"/>
        <v>20002.5</v>
      </c>
      <c r="N6" s="28">
        <f>'ÜCRET HESABI'!BK6</f>
        <v>24503.0625</v>
      </c>
      <c r="O6" s="46">
        <f>'ÜCRET HESABI'!BM6</f>
        <v>23502.9375</v>
      </c>
      <c r="P6" s="10">
        <f>'ÜCRET HESABI'!CD6</f>
        <v>17002.125</v>
      </c>
      <c r="Q6" s="27">
        <f t="shared" si="3"/>
        <v>20002.5</v>
      </c>
      <c r="R6" s="28">
        <f>'ÜCRET HESABI'!CG6</f>
        <v>24503.0625</v>
      </c>
      <c r="S6" s="46">
        <f>'ÜCRET HESABI'!CI6</f>
        <v>23502.9375</v>
      </c>
      <c r="T6" s="10">
        <f>'ÜCRET HESABI'!CZ6</f>
        <v>17002.125</v>
      </c>
      <c r="U6" s="27">
        <f t="shared" si="4"/>
        <v>20002.5</v>
      </c>
      <c r="V6" s="28">
        <f>'ÜCRET HESABI'!DC6</f>
        <v>24503.0625</v>
      </c>
      <c r="W6" s="46">
        <f>'ÜCRET HESABI'!DE6</f>
        <v>23502.9375</v>
      </c>
      <c r="X6" s="10">
        <f>'ÜCRET HESABI'!DV6</f>
        <v>17002.125</v>
      </c>
      <c r="Y6" s="27">
        <f t="shared" si="5"/>
        <v>20002.5</v>
      </c>
      <c r="Z6" s="28">
        <f>'ÜCRET HESABI'!DY6</f>
        <v>24503.0625</v>
      </c>
      <c r="AA6" s="46">
        <f>'ÜCRET HESABI'!EA6</f>
        <v>23502.9375</v>
      </c>
      <c r="AB6" s="10">
        <f>'ÜCRET HESABI'!ER6</f>
        <v>17002.125</v>
      </c>
      <c r="AC6" s="27">
        <f t="shared" si="12"/>
        <v>20002.5</v>
      </c>
      <c r="AD6" s="28">
        <f>'ÜCRET HESABI'!EU6</f>
        <v>24503.0625</v>
      </c>
      <c r="AE6" s="46">
        <f>'ÜCRET HESABI'!EW6</f>
        <v>23502.9375</v>
      </c>
      <c r="AF6" s="10">
        <f>'ÜCRET HESABI'!FN6</f>
        <v>17002.125</v>
      </c>
      <c r="AG6" s="27">
        <f t="shared" si="13"/>
        <v>20002.5</v>
      </c>
      <c r="AH6" s="28">
        <f>'ÜCRET HESABI'!FQ6</f>
        <v>24503.0625</v>
      </c>
      <c r="AI6" s="46">
        <f>'ÜCRET HESABI'!FS6</f>
        <v>23502.9375</v>
      </c>
      <c r="AJ6" s="10">
        <f>'ÜCRET HESABI'!GJ6</f>
        <v>17002.125</v>
      </c>
      <c r="AK6" s="27">
        <f t="shared" si="14"/>
        <v>20002.5</v>
      </c>
      <c r="AL6" s="28">
        <f>'ÜCRET HESABI'!GM6</f>
        <v>24503.0625</v>
      </c>
      <c r="AM6" s="46">
        <f>'ÜCRET HESABI'!GO6</f>
        <v>23502.9375</v>
      </c>
      <c r="AN6" s="10">
        <f>'ÜCRET HESABI'!HF6</f>
        <v>17002.125</v>
      </c>
      <c r="AO6" s="27">
        <f t="shared" si="15"/>
        <v>20002.5</v>
      </c>
      <c r="AP6" s="28">
        <f>'ÜCRET HESABI'!HI6</f>
        <v>24503.0625</v>
      </c>
      <c r="AQ6" s="46">
        <f>'ÜCRET HESABI'!HK6</f>
        <v>23502.9375</v>
      </c>
      <c r="AR6" s="10">
        <f>'ÜCRET HESABI'!IB6</f>
        <v>17002.125</v>
      </c>
      <c r="AS6" s="27">
        <f t="shared" si="16"/>
        <v>20002.5</v>
      </c>
      <c r="AT6" s="28">
        <f>'ÜCRET HESABI'!IE6</f>
        <v>24503.0625</v>
      </c>
      <c r="AU6" s="46">
        <f>'ÜCRET HESABI'!IG6</f>
        <v>23502.9375</v>
      </c>
      <c r="AV6" s="10">
        <f>'ÜCRET HESABI'!IX6</f>
        <v>17002.125</v>
      </c>
      <c r="AW6" s="27">
        <f t="shared" si="17"/>
        <v>20002.5</v>
      </c>
      <c r="AX6" s="28">
        <f>'ÜCRET HESABI'!JA6</f>
        <v>24503.0625</v>
      </c>
      <c r="AY6" s="46">
        <f>'ÜCRET HESABI'!JC6</f>
        <v>23502.9375</v>
      </c>
      <c r="AZ6" s="36">
        <f t="shared" si="6"/>
        <v>204025.5</v>
      </c>
      <c r="BA6" s="33">
        <f t="shared" si="7"/>
        <v>240030</v>
      </c>
      <c r="BB6" s="37">
        <f t="shared" si="8"/>
        <v>17002.125</v>
      </c>
      <c r="BC6" s="35">
        <f t="shared" si="9"/>
        <v>294036.75</v>
      </c>
      <c r="BD6" s="34">
        <f t="shared" si="10"/>
        <v>12001.5</v>
      </c>
      <c r="BE6" s="35">
        <f t="shared" si="11"/>
        <v>282035.25</v>
      </c>
    </row>
    <row r="7" spans="1:57" x14ac:dyDescent="0.3">
      <c r="A7" s="3">
        <v>5</v>
      </c>
      <c r="B7" s="16" t="str">
        <f>'PERSONEL LİSTESİ'!B7</f>
        <v xml:space="preserve"> AD SOYAD 5</v>
      </c>
      <c r="C7" s="8">
        <f>'PERSONEL LİSTESİ'!C7</f>
        <v>20002.5</v>
      </c>
      <c r="D7" s="10">
        <f>'ÜCRET HESABI'!P7</f>
        <v>17002.125</v>
      </c>
      <c r="E7" s="27">
        <f t="shared" si="0"/>
        <v>20002.5</v>
      </c>
      <c r="F7" s="28">
        <f>'ÜCRET HESABI'!S7</f>
        <v>24503.0625</v>
      </c>
      <c r="G7" s="46">
        <f>'ÜCRET HESABI'!U7</f>
        <v>23502.9375</v>
      </c>
      <c r="H7" s="10">
        <f>'ÜCRET HESABI'!AL7</f>
        <v>17002.125</v>
      </c>
      <c r="I7" s="27">
        <f t="shared" si="1"/>
        <v>20002.5</v>
      </c>
      <c r="J7" s="28">
        <f>'ÜCRET HESABI'!AO7</f>
        <v>24503.0625</v>
      </c>
      <c r="K7" s="46">
        <f>'ÜCRET HESABI'!AQ7</f>
        <v>23502.9375</v>
      </c>
      <c r="L7" s="10">
        <f>'ÜCRET HESABI'!BH7</f>
        <v>17002.125</v>
      </c>
      <c r="M7" s="27">
        <f t="shared" si="2"/>
        <v>20002.5</v>
      </c>
      <c r="N7" s="28">
        <f>'ÜCRET HESABI'!BK7</f>
        <v>24503.0625</v>
      </c>
      <c r="O7" s="46">
        <f>'ÜCRET HESABI'!BM7</f>
        <v>23502.9375</v>
      </c>
      <c r="P7" s="10">
        <f>'ÜCRET HESABI'!CD7</f>
        <v>17002.125</v>
      </c>
      <c r="Q7" s="27">
        <f t="shared" si="3"/>
        <v>20002.5</v>
      </c>
      <c r="R7" s="28">
        <f>'ÜCRET HESABI'!CG7</f>
        <v>24503.0625</v>
      </c>
      <c r="S7" s="46">
        <f>'ÜCRET HESABI'!CI7</f>
        <v>23502.9375</v>
      </c>
      <c r="T7" s="10">
        <f>'ÜCRET HESABI'!CZ7</f>
        <v>17002.125</v>
      </c>
      <c r="U7" s="27">
        <f t="shared" si="4"/>
        <v>20002.5</v>
      </c>
      <c r="V7" s="28">
        <f>'ÜCRET HESABI'!DC7</f>
        <v>24503.0625</v>
      </c>
      <c r="W7" s="46">
        <f>'ÜCRET HESABI'!DE7</f>
        <v>23502.9375</v>
      </c>
      <c r="X7" s="10">
        <f>'ÜCRET HESABI'!DV7</f>
        <v>17002.125</v>
      </c>
      <c r="Y7" s="27">
        <f t="shared" si="5"/>
        <v>20002.5</v>
      </c>
      <c r="Z7" s="28">
        <f>'ÜCRET HESABI'!DY7</f>
        <v>24503.0625</v>
      </c>
      <c r="AA7" s="46">
        <f>'ÜCRET HESABI'!EA7</f>
        <v>23502.9375</v>
      </c>
      <c r="AB7" s="10">
        <f>'ÜCRET HESABI'!ER7</f>
        <v>17002.125</v>
      </c>
      <c r="AC7" s="27">
        <f t="shared" si="12"/>
        <v>20002.5</v>
      </c>
      <c r="AD7" s="28">
        <f>'ÜCRET HESABI'!EU7</f>
        <v>24503.0625</v>
      </c>
      <c r="AE7" s="46">
        <f>'ÜCRET HESABI'!EW7</f>
        <v>23502.9375</v>
      </c>
      <c r="AF7" s="10">
        <f>'ÜCRET HESABI'!FN7</f>
        <v>17002.125</v>
      </c>
      <c r="AG7" s="27">
        <f t="shared" si="13"/>
        <v>20002.5</v>
      </c>
      <c r="AH7" s="28">
        <f>'ÜCRET HESABI'!FQ7</f>
        <v>24503.0625</v>
      </c>
      <c r="AI7" s="46">
        <f>'ÜCRET HESABI'!FS7</f>
        <v>23502.9375</v>
      </c>
      <c r="AJ7" s="10">
        <f>'ÜCRET HESABI'!GJ7</f>
        <v>17002.125</v>
      </c>
      <c r="AK7" s="27">
        <f t="shared" si="14"/>
        <v>20002.5</v>
      </c>
      <c r="AL7" s="28">
        <f>'ÜCRET HESABI'!GM7</f>
        <v>24503.0625</v>
      </c>
      <c r="AM7" s="46">
        <f>'ÜCRET HESABI'!GO7</f>
        <v>23502.9375</v>
      </c>
      <c r="AN7" s="10">
        <f>'ÜCRET HESABI'!HF7</f>
        <v>17002.125</v>
      </c>
      <c r="AO7" s="27">
        <f t="shared" si="15"/>
        <v>20002.5</v>
      </c>
      <c r="AP7" s="28">
        <f>'ÜCRET HESABI'!HI7</f>
        <v>24503.0625</v>
      </c>
      <c r="AQ7" s="46">
        <f>'ÜCRET HESABI'!HK7</f>
        <v>23502.9375</v>
      </c>
      <c r="AR7" s="10">
        <f>'ÜCRET HESABI'!IB7</f>
        <v>17002.125</v>
      </c>
      <c r="AS7" s="27">
        <f t="shared" si="16"/>
        <v>20002.5</v>
      </c>
      <c r="AT7" s="28">
        <f>'ÜCRET HESABI'!IE7</f>
        <v>24503.0625</v>
      </c>
      <c r="AU7" s="46">
        <f>'ÜCRET HESABI'!IG7</f>
        <v>23502.9375</v>
      </c>
      <c r="AV7" s="10">
        <f>'ÜCRET HESABI'!IX7</f>
        <v>17002.125</v>
      </c>
      <c r="AW7" s="27">
        <f t="shared" si="17"/>
        <v>20002.5</v>
      </c>
      <c r="AX7" s="28">
        <f>'ÜCRET HESABI'!JA7</f>
        <v>24503.0625</v>
      </c>
      <c r="AY7" s="46">
        <f>'ÜCRET HESABI'!JC7</f>
        <v>23502.9375</v>
      </c>
      <c r="AZ7" s="36">
        <f t="shared" si="6"/>
        <v>204025.5</v>
      </c>
      <c r="BA7" s="33">
        <f t="shared" si="7"/>
        <v>240030</v>
      </c>
      <c r="BB7" s="37">
        <f t="shared" si="8"/>
        <v>17002.125</v>
      </c>
      <c r="BC7" s="35">
        <f t="shared" si="9"/>
        <v>294036.75</v>
      </c>
      <c r="BD7" s="34">
        <f t="shared" si="10"/>
        <v>12001.5</v>
      </c>
      <c r="BE7" s="35">
        <f t="shared" si="11"/>
        <v>282035.25</v>
      </c>
    </row>
    <row r="8" spans="1:57" x14ac:dyDescent="0.3">
      <c r="A8" s="2">
        <v>6</v>
      </c>
      <c r="B8" s="17" t="str">
        <f>'PERSONEL LİSTESİ'!B8</f>
        <v xml:space="preserve"> AD SOYAD 6</v>
      </c>
      <c r="C8" s="13">
        <f>'PERSONEL LİSTESİ'!C8</f>
        <v>20002.5</v>
      </c>
      <c r="D8" s="10">
        <f>'ÜCRET HESABI'!P8</f>
        <v>17002.125</v>
      </c>
      <c r="E8" s="27">
        <f t="shared" si="0"/>
        <v>20002.5</v>
      </c>
      <c r="F8" s="28">
        <f>'ÜCRET HESABI'!S8</f>
        <v>24503.0625</v>
      </c>
      <c r="G8" s="46">
        <f>'ÜCRET HESABI'!U8</f>
        <v>23502.9375</v>
      </c>
      <c r="H8" s="10">
        <f>'ÜCRET HESABI'!AL8</f>
        <v>17002.125</v>
      </c>
      <c r="I8" s="27">
        <f t="shared" si="1"/>
        <v>20002.5</v>
      </c>
      <c r="J8" s="28">
        <f>'ÜCRET HESABI'!AO8</f>
        <v>24503.0625</v>
      </c>
      <c r="K8" s="46">
        <f>'ÜCRET HESABI'!AQ8</f>
        <v>23502.9375</v>
      </c>
      <c r="L8" s="10">
        <f>'ÜCRET HESABI'!BH8</f>
        <v>17002.125</v>
      </c>
      <c r="M8" s="27">
        <f t="shared" si="2"/>
        <v>20002.5</v>
      </c>
      <c r="N8" s="28">
        <f>'ÜCRET HESABI'!BK8</f>
        <v>24503.0625</v>
      </c>
      <c r="O8" s="46">
        <f>'ÜCRET HESABI'!BM8</f>
        <v>23502.9375</v>
      </c>
      <c r="P8" s="10">
        <f>'ÜCRET HESABI'!CD8</f>
        <v>17002.125</v>
      </c>
      <c r="Q8" s="27">
        <f t="shared" si="3"/>
        <v>20002.5</v>
      </c>
      <c r="R8" s="28">
        <f>'ÜCRET HESABI'!CG8</f>
        <v>24503.0625</v>
      </c>
      <c r="S8" s="46">
        <f>'ÜCRET HESABI'!CI8</f>
        <v>23502.9375</v>
      </c>
      <c r="T8" s="10">
        <f>'ÜCRET HESABI'!CZ8</f>
        <v>17002.125</v>
      </c>
      <c r="U8" s="27">
        <f t="shared" si="4"/>
        <v>20002.5</v>
      </c>
      <c r="V8" s="28">
        <f>'ÜCRET HESABI'!DC8</f>
        <v>24503.0625</v>
      </c>
      <c r="W8" s="46">
        <f>'ÜCRET HESABI'!DE8</f>
        <v>23502.9375</v>
      </c>
      <c r="X8" s="10">
        <f>'ÜCRET HESABI'!DV8</f>
        <v>17002.125</v>
      </c>
      <c r="Y8" s="27">
        <f t="shared" si="5"/>
        <v>20002.5</v>
      </c>
      <c r="Z8" s="28">
        <f>'ÜCRET HESABI'!DY8</f>
        <v>24503.0625</v>
      </c>
      <c r="AA8" s="46">
        <f>'ÜCRET HESABI'!EA8</f>
        <v>23502.9375</v>
      </c>
      <c r="AB8" s="10">
        <f>'ÜCRET HESABI'!ER8</f>
        <v>17002.125</v>
      </c>
      <c r="AC8" s="27">
        <f t="shared" si="12"/>
        <v>20002.5</v>
      </c>
      <c r="AD8" s="28">
        <f>'ÜCRET HESABI'!EU8</f>
        <v>24503.0625</v>
      </c>
      <c r="AE8" s="46">
        <f>'ÜCRET HESABI'!EW8</f>
        <v>23502.9375</v>
      </c>
      <c r="AF8" s="10">
        <f>'ÜCRET HESABI'!FN8</f>
        <v>17002.125</v>
      </c>
      <c r="AG8" s="27">
        <f t="shared" si="13"/>
        <v>20002.5</v>
      </c>
      <c r="AH8" s="28">
        <f>'ÜCRET HESABI'!FQ8</f>
        <v>24503.0625</v>
      </c>
      <c r="AI8" s="46">
        <f>'ÜCRET HESABI'!FS8</f>
        <v>23502.9375</v>
      </c>
      <c r="AJ8" s="10">
        <f>'ÜCRET HESABI'!GJ8</f>
        <v>17002.125</v>
      </c>
      <c r="AK8" s="27">
        <f t="shared" si="14"/>
        <v>20002.5</v>
      </c>
      <c r="AL8" s="28">
        <f>'ÜCRET HESABI'!GM8</f>
        <v>24503.0625</v>
      </c>
      <c r="AM8" s="46">
        <f>'ÜCRET HESABI'!GO8</f>
        <v>23502.9375</v>
      </c>
      <c r="AN8" s="10">
        <f>'ÜCRET HESABI'!HF8</f>
        <v>17002.125</v>
      </c>
      <c r="AO8" s="27">
        <f t="shared" si="15"/>
        <v>20002.5</v>
      </c>
      <c r="AP8" s="28">
        <f>'ÜCRET HESABI'!HI8</f>
        <v>24503.0625</v>
      </c>
      <c r="AQ8" s="46">
        <f>'ÜCRET HESABI'!HK8</f>
        <v>23502.9375</v>
      </c>
      <c r="AR8" s="10">
        <f>'ÜCRET HESABI'!IB8</f>
        <v>17002.125</v>
      </c>
      <c r="AS8" s="27">
        <f t="shared" si="16"/>
        <v>20002.5</v>
      </c>
      <c r="AT8" s="28">
        <f>'ÜCRET HESABI'!IE8</f>
        <v>24503.0625</v>
      </c>
      <c r="AU8" s="46">
        <f>'ÜCRET HESABI'!IG8</f>
        <v>23502.9375</v>
      </c>
      <c r="AV8" s="10">
        <f>'ÜCRET HESABI'!IX8</f>
        <v>17002.125</v>
      </c>
      <c r="AW8" s="27">
        <f t="shared" si="17"/>
        <v>20002.5</v>
      </c>
      <c r="AX8" s="28">
        <f>'ÜCRET HESABI'!JA8</f>
        <v>24503.0625</v>
      </c>
      <c r="AY8" s="46">
        <f>'ÜCRET HESABI'!JC8</f>
        <v>23502.9375</v>
      </c>
      <c r="AZ8" s="36">
        <f t="shared" si="6"/>
        <v>204025.5</v>
      </c>
      <c r="BA8" s="33">
        <f t="shared" si="7"/>
        <v>240030</v>
      </c>
      <c r="BB8" s="37">
        <f t="shared" si="8"/>
        <v>17002.125</v>
      </c>
      <c r="BC8" s="35">
        <f t="shared" si="9"/>
        <v>294036.75</v>
      </c>
      <c r="BD8" s="34">
        <f t="shared" si="10"/>
        <v>12001.5</v>
      </c>
      <c r="BE8" s="35">
        <f t="shared" si="11"/>
        <v>282035.25</v>
      </c>
    </row>
    <row r="9" spans="1:57" x14ac:dyDescent="0.3">
      <c r="A9" s="3">
        <v>7</v>
      </c>
      <c r="B9" s="16" t="str">
        <f>'PERSONEL LİSTESİ'!B9</f>
        <v xml:space="preserve"> AD SOYAD 7</v>
      </c>
      <c r="C9" s="8">
        <f>'PERSONEL LİSTESİ'!C9</f>
        <v>20002.5</v>
      </c>
      <c r="D9" s="10">
        <f>'ÜCRET HESABI'!P9</f>
        <v>17002.125</v>
      </c>
      <c r="E9" s="27">
        <f t="shared" si="0"/>
        <v>20002.5</v>
      </c>
      <c r="F9" s="28">
        <f>'ÜCRET HESABI'!S9</f>
        <v>24503.0625</v>
      </c>
      <c r="G9" s="46">
        <f>'ÜCRET HESABI'!U9</f>
        <v>23502.9375</v>
      </c>
      <c r="H9" s="10">
        <f>'ÜCRET HESABI'!AL9</f>
        <v>17002.125</v>
      </c>
      <c r="I9" s="27">
        <f t="shared" si="1"/>
        <v>20002.5</v>
      </c>
      <c r="J9" s="28">
        <f>'ÜCRET HESABI'!AO9</f>
        <v>24503.0625</v>
      </c>
      <c r="K9" s="46">
        <f>'ÜCRET HESABI'!AQ9</f>
        <v>23502.9375</v>
      </c>
      <c r="L9" s="10">
        <f>'ÜCRET HESABI'!BH9</f>
        <v>17002.125</v>
      </c>
      <c r="M9" s="27">
        <f t="shared" si="2"/>
        <v>20002.5</v>
      </c>
      <c r="N9" s="28">
        <f>'ÜCRET HESABI'!BK9</f>
        <v>24503.0625</v>
      </c>
      <c r="O9" s="46">
        <f>'ÜCRET HESABI'!BM9</f>
        <v>23502.9375</v>
      </c>
      <c r="P9" s="10">
        <f>'ÜCRET HESABI'!CD9</f>
        <v>17002.125</v>
      </c>
      <c r="Q9" s="27">
        <f t="shared" si="3"/>
        <v>20002.5</v>
      </c>
      <c r="R9" s="28">
        <f>'ÜCRET HESABI'!CG9</f>
        <v>24503.0625</v>
      </c>
      <c r="S9" s="46">
        <f>'ÜCRET HESABI'!CI9</f>
        <v>23502.9375</v>
      </c>
      <c r="T9" s="10">
        <f>'ÜCRET HESABI'!CZ9</f>
        <v>17002.125</v>
      </c>
      <c r="U9" s="27">
        <f t="shared" si="4"/>
        <v>20002.5</v>
      </c>
      <c r="V9" s="28">
        <f>'ÜCRET HESABI'!DC9</f>
        <v>24503.0625</v>
      </c>
      <c r="W9" s="46">
        <f>'ÜCRET HESABI'!DE9</f>
        <v>23502.9375</v>
      </c>
      <c r="X9" s="10">
        <f>'ÜCRET HESABI'!DV9</f>
        <v>17002.125</v>
      </c>
      <c r="Y9" s="27">
        <f t="shared" si="5"/>
        <v>20002.5</v>
      </c>
      <c r="Z9" s="28">
        <f>'ÜCRET HESABI'!DY9</f>
        <v>24503.0625</v>
      </c>
      <c r="AA9" s="46">
        <f>'ÜCRET HESABI'!EA9</f>
        <v>23502.9375</v>
      </c>
      <c r="AB9" s="10">
        <f>'ÜCRET HESABI'!ER9</f>
        <v>17002.125</v>
      </c>
      <c r="AC9" s="27">
        <f t="shared" si="12"/>
        <v>20002.5</v>
      </c>
      <c r="AD9" s="28">
        <f>'ÜCRET HESABI'!EU9</f>
        <v>24503.0625</v>
      </c>
      <c r="AE9" s="46">
        <f>'ÜCRET HESABI'!EW9</f>
        <v>23502.9375</v>
      </c>
      <c r="AF9" s="10">
        <f>'ÜCRET HESABI'!FN9</f>
        <v>17002.125</v>
      </c>
      <c r="AG9" s="27">
        <f t="shared" si="13"/>
        <v>20002.5</v>
      </c>
      <c r="AH9" s="28">
        <f>'ÜCRET HESABI'!FQ9</f>
        <v>24503.0625</v>
      </c>
      <c r="AI9" s="46">
        <f>'ÜCRET HESABI'!FS9</f>
        <v>23502.9375</v>
      </c>
      <c r="AJ9" s="10">
        <f>'ÜCRET HESABI'!GJ9</f>
        <v>17002.125</v>
      </c>
      <c r="AK9" s="27">
        <f t="shared" si="14"/>
        <v>20002.5</v>
      </c>
      <c r="AL9" s="28">
        <f>'ÜCRET HESABI'!GM9</f>
        <v>24503.0625</v>
      </c>
      <c r="AM9" s="46">
        <f>'ÜCRET HESABI'!GO9</f>
        <v>23502.9375</v>
      </c>
      <c r="AN9" s="10">
        <f>'ÜCRET HESABI'!HF9</f>
        <v>17002.125</v>
      </c>
      <c r="AO9" s="27">
        <f t="shared" si="15"/>
        <v>20002.5</v>
      </c>
      <c r="AP9" s="28">
        <f>'ÜCRET HESABI'!HI9</f>
        <v>24503.0625</v>
      </c>
      <c r="AQ9" s="46">
        <f>'ÜCRET HESABI'!HK9</f>
        <v>23502.9375</v>
      </c>
      <c r="AR9" s="10">
        <f>'ÜCRET HESABI'!IB9</f>
        <v>17002.125</v>
      </c>
      <c r="AS9" s="27">
        <f t="shared" si="16"/>
        <v>20002.5</v>
      </c>
      <c r="AT9" s="28">
        <f>'ÜCRET HESABI'!IE9</f>
        <v>24503.0625</v>
      </c>
      <c r="AU9" s="46">
        <f>'ÜCRET HESABI'!IG9</f>
        <v>23502.9375</v>
      </c>
      <c r="AV9" s="10">
        <f>'ÜCRET HESABI'!IX9</f>
        <v>17002.125</v>
      </c>
      <c r="AW9" s="27">
        <f t="shared" si="17"/>
        <v>20002.5</v>
      </c>
      <c r="AX9" s="28">
        <f>'ÜCRET HESABI'!JA9</f>
        <v>24503.0625</v>
      </c>
      <c r="AY9" s="46">
        <f>'ÜCRET HESABI'!JC9</f>
        <v>23502.9375</v>
      </c>
      <c r="AZ9" s="36">
        <f t="shared" si="6"/>
        <v>204025.5</v>
      </c>
      <c r="BA9" s="33">
        <f t="shared" si="7"/>
        <v>240030</v>
      </c>
      <c r="BB9" s="37">
        <f t="shared" si="8"/>
        <v>17002.125</v>
      </c>
      <c r="BC9" s="35">
        <f t="shared" si="9"/>
        <v>294036.75</v>
      </c>
      <c r="BD9" s="34">
        <f t="shared" si="10"/>
        <v>12001.5</v>
      </c>
      <c r="BE9" s="35">
        <f t="shared" si="11"/>
        <v>282035.25</v>
      </c>
    </row>
    <row r="10" spans="1:57" x14ac:dyDescent="0.3">
      <c r="A10" s="2">
        <v>8</v>
      </c>
      <c r="B10" s="17" t="str">
        <f>'PERSONEL LİSTESİ'!B10</f>
        <v xml:space="preserve"> AD SOYAD 8</v>
      </c>
      <c r="C10" s="13">
        <f>'PERSONEL LİSTESİ'!C10</f>
        <v>20002.5</v>
      </c>
      <c r="D10" s="10">
        <f>'ÜCRET HESABI'!P10</f>
        <v>17002.125</v>
      </c>
      <c r="E10" s="27">
        <f t="shared" si="0"/>
        <v>20002.5</v>
      </c>
      <c r="F10" s="28">
        <f>'ÜCRET HESABI'!S10</f>
        <v>24503.0625</v>
      </c>
      <c r="G10" s="46">
        <f>'ÜCRET HESABI'!U10</f>
        <v>23502.9375</v>
      </c>
      <c r="H10" s="10">
        <f>'ÜCRET HESABI'!AL10</f>
        <v>17002.125</v>
      </c>
      <c r="I10" s="27">
        <f t="shared" si="1"/>
        <v>20002.5</v>
      </c>
      <c r="J10" s="28">
        <f>'ÜCRET HESABI'!AO10</f>
        <v>24503.0625</v>
      </c>
      <c r="K10" s="46">
        <f>'ÜCRET HESABI'!AQ10</f>
        <v>23502.9375</v>
      </c>
      <c r="L10" s="10">
        <f>'ÜCRET HESABI'!BH10</f>
        <v>17002.125</v>
      </c>
      <c r="M10" s="27">
        <f t="shared" si="2"/>
        <v>20002.5</v>
      </c>
      <c r="N10" s="28">
        <f>'ÜCRET HESABI'!BK10</f>
        <v>24503.0625</v>
      </c>
      <c r="O10" s="46">
        <f>'ÜCRET HESABI'!BM10</f>
        <v>23502.9375</v>
      </c>
      <c r="P10" s="10">
        <f>'ÜCRET HESABI'!CD10</f>
        <v>17002.125</v>
      </c>
      <c r="Q10" s="27">
        <f t="shared" si="3"/>
        <v>20002.5</v>
      </c>
      <c r="R10" s="28">
        <f>'ÜCRET HESABI'!CG10</f>
        <v>24503.0625</v>
      </c>
      <c r="S10" s="46">
        <f>'ÜCRET HESABI'!CI10</f>
        <v>23502.9375</v>
      </c>
      <c r="T10" s="10">
        <f>'ÜCRET HESABI'!CZ10</f>
        <v>17002.125</v>
      </c>
      <c r="U10" s="27">
        <f t="shared" si="4"/>
        <v>20002.5</v>
      </c>
      <c r="V10" s="28">
        <f>'ÜCRET HESABI'!DC10</f>
        <v>24503.0625</v>
      </c>
      <c r="W10" s="46">
        <f>'ÜCRET HESABI'!DE10</f>
        <v>23502.9375</v>
      </c>
      <c r="X10" s="10">
        <f>'ÜCRET HESABI'!DV10</f>
        <v>17002.125</v>
      </c>
      <c r="Y10" s="27">
        <f t="shared" si="5"/>
        <v>20002.5</v>
      </c>
      <c r="Z10" s="28">
        <f>'ÜCRET HESABI'!DY10</f>
        <v>24503.0625</v>
      </c>
      <c r="AA10" s="46">
        <f>'ÜCRET HESABI'!EA10</f>
        <v>23502.9375</v>
      </c>
      <c r="AB10" s="10">
        <f>'ÜCRET HESABI'!ER10</f>
        <v>17002.125</v>
      </c>
      <c r="AC10" s="27">
        <f t="shared" si="12"/>
        <v>20002.5</v>
      </c>
      <c r="AD10" s="28">
        <f>'ÜCRET HESABI'!EU10</f>
        <v>24503.0625</v>
      </c>
      <c r="AE10" s="46">
        <f>'ÜCRET HESABI'!EW10</f>
        <v>23502.9375</v>
      </c>
      <c r="AF10" s="10">
        <f>'ÜCRET HESABI'!FN10</f>
        <v>17002.125</v>
      </c>
      <c r="AG10" s="27">
        <f t="shared" si="13"/>
        <v>20002.5</v>
      </c>
      <c r="AH10" s="28">
        <f>'ÜCRET HESABI'!FQ10</f>
        <v>24503.0625</v>
      </c>
      <c r="AI10" s="46">
        <f>'ÜCRET HESABI'!FS10</f>
        <v>23502.9375</v>
      </c>
      <c r="AJ10" s="10">
        <f>'ÜCRET HESABI'!GJ10</f>
        <v>17002.125</v>
      </c>
      <c r="AK10" s="27">
        <f t="shared" si="14"/>
        <v>20002.5</v>
      </c>
      <c r="AL10" s="28">
        <f>'ÜCRET HESABI'!GM10</f>
        <v>24503.0625</v>
      </c>
      <c r="AM10" s="46">
        <f>'ÜCRET HESABI'!GO10</f>
        <v>23502.9375</v>
      </c>
      <c r="AN10" s="10">
        <f>'ÜCRET HESABI'!HF10</f>
        <v>17002.125</v>
      </c>
      <c r="AO10" s="27">
        <f t="shared" si="15"/>
        <v>20002.5</v>
      </c>
      <c r="AP10" s="28">
        <f>'ÜCRET HESABI'!HI10</f>
        <v>24503.0625</v>
      </c>
      <c r="AQ10" s="46">
        <f>'ÜCRET HESABI'!HK10</f>
        <v>23502.9375</v>
      </c>
      <c r="AR10" s="10">
        <f>'ÜCRET HESABI'!IB10</f>
        <v>17002.125</v>
      </c>
      <c r="AS10" s="27">
        <f t="shared" si="16"/>
        <v>20002.5</v>
      </c>
      <c r="AT10" s="28">
        <f>'ÜCRET HESABI'!IE10</f>
        <v>24503.0625</v>
      </c>
      <c r="AU10" s="46">
        <f>'ÜCRET HESABI'!IG10</f>
        <v>23502.9375</v>
      </c>
      <c r="AV10" s="10">
        <f>'ÜCRET HESABI'!IX10</f>
        <v>17002.125</v>
      </c>
      <c r="AW10" s="27">
        <f t="shared" si="17"/>
        <v>20002.5</v>
      </c>
      <c r="AX10" s="28">
        <f>'ÜCRET HESABI'!JA10</f>
        <v>24503.0625</v>
      </c>
      <c r="AY10" s="46">
        <f>'ÜCRET HESABI'!JC10</f>
        <v>23502.9375</v>
      </c>
      <c r="AZ10" s="36">
        <f t="shared" si="6"/>
        <v>204025.5</v>
      </c>
      <c r="BA10" s="33">
        <f t="shared" si="7"/>
        <v>240030</v>
      </c>
      <c r="BB10" s="37">
        <f t="shared" si="8"/>
        <v>17002.125</v>
      </c>
      <c r="BC10" s="35">
        <f t="shared" si="9"/>
        <v>294036.75</v>
      </c>
      <c r="BD10" s="34">
        <f t="shared" si="10"/>
        <v>12001.5</v>
      </c>
      <c r="BE10" s="35">
        <f t="shared" si="11"/>
        <v>282035.25</v>
      </c>
    </row>
    <row r="11" spans="1:57" x14ac:dyDescent="0.3">
      <c r="A11" s="3">
        <v>9</v>
      </c>
      <c r="B11" s="16" t="str">
        <f>'PERSONEL LİSTESİ'!B11</f>
        <v xml:space="preserve"> AD SOYAD 9</v>
      </c>
      <c r="C11" s="8">
        <f>'PERSONEL LİSTESİ'!C11</f>
        <v>20002.5</v>
      </c>
      <c r="D11" s="10">
        <f>'ÜCRET HESABI'!P11</f>
        <v>17002.125</v>
      </c>
      <c r="E11" s="27">
        <f t="shared" si="0"/>
        <v>20002.5</v>
      </c>
      <c r="F11" s="28">
        <f>'ÜCRET HESABI'!S11</f>
        <v>24503.0625</v>
      </c>
      <c r="G11" s="46">
        <f>'ÜCRET HESABI'!U11</f>
        <v>23502.9375</v>
      </c>
      <c r="H11" s="10">
        <f>'ÜCRET HESABI'!AL11</f>
        <v>17002.125</v>
      </c>
      <c r="I11" s="27">
        <f t="shared" si="1"/>
        <v>20002.5</v>
      </c>
      <c r="J11" s="28">
        <f>'ÜCRET HESABI'!AO11</f>
        <v>24503.0625</v>
      </c>
      <c r="K11" s="46">
        <f>'ÜCRET HESABI'!AQ11</f>
        <v>23502.9375</v>
      </c>
      <c r="L11" s="10">
        <f>'ÜCRET HESABI'!BH11</f>
        <v>17002.125</v>
      </c>
      <c r="M11" s="27">
        <f t="shared" si="2"/>
        <v>20002.5</v>
      </c>
      <c r="N11" s="28">
        <f>'ÜCRET HESABI'!BK11</f>
        <v>24503.0625</v>
      </c>
      <c r="O11" s="46">
        <f>'ÜCRET HESABI'!BM11</f>
        <v>23502.9375</v>
      </c>
      <c r="P11" s="10">
        <f>'ÜCRET HESABI'!CD11</f>
        <v>17002.125</v>
      </c>
      <c r="Q11" s="27">
        <f t="shared" si="3"/>
        <v>20002.5</v>
      </c>
      <c r="R11" s="28">
        <f>'ÜCRET HESABI'!CG11</f>
        <v>24503.0625</v>
      </c>
      <c r="S11" s="46">
        <f>'ÜCRET HESABI'!CI11</f>
        <v>23502.9375</v>
      </c>
      <c r="T11" s="10">
        <f>'ÜCRET HESABI'!CZ11</f>
        <v>17002.125</v>
      </c>
      <c r="U11" s="27">
        <f t="shared" si="4"/>
        <v>20002.5</v>
      </c>
      <c r="V11" s="28">
        <f>'ÜCRET HESABI'!DC11</f>
        <v>24503.0625</v>
      </c>
      <c r="W11" s="46">
        <f>'ÜCRET HESABI'!DE11</f>
        <v>23502.9375</v>
      </c>
      <c r="X11" s="10">
        <f>'ÜCRET HESABI'!DV11</f>
        <v>17002.125</v>
      </c>
      <c r="Y11" s="27">
        <f t="shared" si="5"/>
        <v>20002.5</v>
      </c>
      <c r="Z11" s="28">
        <f>'ÜCRET HESABI'!DY11</f>
        <v>24503.0625</v>
      </c>
      <c r="AA11" s="46">
        <f>'ÜCRET HESABI'!EA11</f>
        <v>23502.9375</v>
      </c>
      <c r="AB11" s="10">
        <f>'ÜCRET HESABI'!ER11</f>
        <v>17002.125</v>
      </c>
      <c r="AC11" s="27">
        <f t="shared" si="12"/>
        <v>20002.5</v>
      </c>
      <c r="AD11" s="28">
        <f>'ÜCRET HESABI'!EU11</f>
        <v>24503.0625</v>
      </c>
      <c r="AE11" s="46">
        <f>'ÜCRET HESABI'!EW11</f>
        <v>23502.9375</v>
      </c>
      <c r="AF11" s="10">
        <f>'ÜCRET HESABI'!FN11</f>
        <v>17002.125</v>
      </c>
      <c r="AG11" s="27">
        <f t="shared" si="13"/>
        <v>20002.5</v>
      </c>
      <c r="AH11" s="28">
        <f>'ÜCRET HESABI'!FQ11</f>
        <v>24503.0625</v>
      </c>
      <c r="AI11" s="46">
        <f>'ÜCRET HESABI'!FS11</f>
        <v>23502.9375</v>
      </c>
      <c r="AJ11" s="10">
        <f>'ÜCRET HESABI'!GJ11</f>
        <v>17002.125</v>
      </c>
      <c r="AK11" s="27">
        <f t="shared" si="14"/>
        <v>20002.5</v>
      </c>
      <c r="AL11" s="28">
        <f>'ÜCRET HESABI'!GM11</f>
        <v>24503.0625</v>
      </c>
      <c r="AM11" s="46">
        <f>'ÜCRET HESABI'!GO11</f>
        <v>23502.9375</v>
      </c>
      <c r="AN11" s="10">
        <f>'ÜCRET HESABI'!HF11</f>
        <v>17002.125</v>
      </c>
      <c r="AO11" s="27">
        <f t="shared" si="15"/>
        <v>20002.5</v>
      </c>
      <c r="AP11" s="28">
        <f>'ÜCRET HESABI'!HI11</f>
        <v>24503.0625</v>
      </c>
      <c r="AQ11" s="46">
        <f>'ÜCRET HESABI'!HK11</f>
        <v>23502.9375</v>
      </c>
      <c r="AR11" s="10">
        <f>'ÜCRET HESABI'!IB11</f>
        <v>17002.125</v>
      </c>
      <c r="AS11" s="27">
        <f t="shared" si="16"/>
        <v>20002.5</v>
      </c>
      <c r="AT11" s="28">
        <f>'ÜCRET HESABI'!IE11</f>
        <v>24503.0625</v>
      </c>
      <c r="AU11" s="46">
        <f>'ÜCRET HESABI'!IG11</f>
        <v>23502.9375</v>
      </c>
      <c r="AV11" s="10">
        <f>'ÜCRET HESABI'!IX11</f>
        <v>17002.125</v>
      </c>
      <c r="AW11" s="27">
        <f t="shared" si="17"/>
        <v>20002.5</v>
      </c>
      <c r="AX11" s="28">
        <f>'ÜCRET HESABI'!JA11</f>
        <v>24503.0625</v>
      </c>
      <c r="AY11" s="46">
        <f>'ÜCRET HESABI'!JC11</f>
        <v>23502.9375</v>
      </c>
      <c r="AZ11" s="36">
        <f t="shared" si="6"/>
        <v>204025.5</v>
      </c>
      <c r="BA11" s="33">
        <f t="shared" si="7"/>
        <v>240030</v>
      </c>
      <c r="BB11" s="37">
        <f t="shared" si="8"/>
        <v>17002.125</v>
      </c>
      <c r="BC11" s="35">
        <f t="shared" si="9"/>
        <v>294036.75</v>
      </c>
      <c r="BD11" s="34">
        <f t="shared" si="10"/>
        <v>12001.5</v>
      </c>
      <c r="BE11" s="35">
        <f t="shared" si="11"/>
        <v>282035.25</v>
      </c>
    </row>
    <row r="12" spans="1:57" x14ac:dyDescent="0.3">
      <c r="A12" s="2">
        <v>10</v>
      </c>
      <c r="B12" s="17" t="str">
        <f>'PERSONEL LİSTESİ'!B12</f>
        <v xml:space="preserve"> AD SOYAD 10</v>
      </c>
      <c r="C12" s="13">
        <f>'PERSONEL LİSTESİ'!C12</f>
        <v>20002.5</v>
      </c>
      <c r="D12" s="10">
        <f>'ÜCRET HESABI'!P12</f>
        <v>17002.125</v>
      </c>
      <c r="E12" s="27">
        <f t="shared" si="0"/>
        <v>20002.5</v>
      </c>
      <c r="F12" s="28">
        <f>'ÜCRET HESABI'!S12</f>
        <v>24503.0625</v>
      </c>
      <c r="G12" s="46">
        <f>'ÜCRET HESABI'!U12</f>
        <v>23502.9375</v>
      </c>
      <c r="H12" s="10">
        <f>'ÜCRET HESABI'!AL12</f>
        <v>17002.125</v>
      </c>
      <c r="I12" s="27">
        <f t="shared" si="1"/>
        <v>20002.5</v>
      </c>
      <c r="J12" s="28">
        <f>'ÜCRET HESABI'!AO12</f>
        <v>24503.0625</v>
      </c>
      <c r="K12" s="46">
        <f>'ÜCRET HESABI'!AQ12</f>
        <v>23502.9375</v>
      </c>
      <c r="L12" s="10">
        <f>'ÜCRET HESABI'!BH12</f>
        <v>17002.125</v>
      </c>
      <c r="M12" s="27">
        <f t="shared" si="2"/>
        <v>20002.5</v>
      </c>
      <c r="N12" s="28">
        <f>'ÜCRET HESABI'!BK12</f>
        <v>24503.0625</v>
      </c>
      <c r="O12" s="46">
        <f>'ÜCRET HESABI'!BM12</f>
        <v>23502.9375</v>
      </c>
      <c r="P12" s="10">
        <f>'ÜCRET HESABI'!CD12</f>
        <v>17002.125</v>
      </c>
      <c r="Q12" s="27">
        <f t="shared" si="3"/>
        <v>20002.5</v>
      </c>
      <c r="R12" s="28">
        <f>'ÜCRET HESABI'!CG12</f>
        <v>24503.0625</v>
      </c>
      <c r="S12" s="46">
        <f>'ÜCRET HESABI'!CI12</f>
        <v>23502.9375</v>
      </c>
      <c r="T12" s="10">
        <f>'ÜCRET HESABI'!CZ12</f>
        <v>17002.125</v>
      </c>
      <c r="U12" s="27">
        <f t="shared" si="4"/>
        <v>20002.5</v>
      </c>
      <c r="V12" s="28">
        <f>'ÜCRET HESABI'!DC12</f>
        <v>24503.0625</v>
      </c>
      <c r="W12" s="46">
        <f>'ÜCRET HESABI'!DE12</f>
        <v>23502.9375</v>
      </c>
      <c r="X12" s="10">
        <f>'ÜCRET HESABI'!DV12</f>
        <v>17002.125</v>
      </c>
      <c r="Y12" s="27">
        <f t="shared" si="5"/>
        <v>20002.5</v>
      </c>
      <c r="Z12" s="28">
        <f>'ÜCRET HESABI'!DY12</f>
        <v>24503.0625</v>
      </c>
      <c r="AA12" s="46">
        <f>'ÜCRET HESABI'!EA12</f>
        <v>23502.9375</v>
      </c>
      <c r="AB12" s="10">
        <f>'ÜCRET HESABI'!ER12</f>
        <v>17002.125</v>
      </c>
      <c r="AC12" s="27">
        <f t="shared" si="12"/>
        <v>20002.5</v>
      </c>
      <c r="AD12" s="28">
        <f>'ÜCRET HESABI'!EU12</f>
        <v>24503.0625</v>
      </c>
      <c r="AE12" s="46">
        <f>'ÜCRET HESABI'!EW12</f>
        <v>23502.9375</v>
      </c>
      <c r="AF12" s="10">
        <f>'ÜCRET HESABI'!FN12</f>
        <v>17002.125</v>
      </c>
      <c r="AG12" s="27">
        <f t="shared" si="13"/>
        <v>20002.5</v>
      </c>
      <c r="AH12" s="28">
        <f>'ÜCRET HESABI'!FQ12</f>
        <v>24503.0625</v>
      </c>
      <c r="AI12" s="46">
        <f>'ÜCRET HESABI'!FS12</f>
        <v>23502.9375</v>
      </c>
      <c r="AJ12" s="10">
        <f>'ÜCRET HESABI'!GJ12</f>
        <v>17002.125</v>
      </c>
      <c r="AK12" s="27">
        <f t="shared" si="14"/>
        <v>20002.5</v>
      </c>
      <c r="AL12" s="28">
        <f>'ÜCRET HESABI'!GM12</f>
        <v>24503.0625</v>
      </c>
      <c r="AM12" s="46">
        <f>'ÜCRET HESABI'!GO12</f>
        <v>23502.9375</v>
      </c>
      <c r="AN12" s="10">
        <f>'ÜCRET HESABI'!HF12</f>
        <v>17002.125</v>
      </c>
      <c r="AO12" s="27">
        <f t="shared" si="15"/>
        <v>20002.5</v>
      </c>
      <c r="AP12" s="28">
        <f>'ÜCRET HESABI'!HI12</f>
        <v>24503.0625</v>
      </c>
      <c r="AQ12" s="46">
        <f>'ÜCRET HESABI'!HK12</f>
        <v>23502.9375</v>
      </c>
      <c r="AR12" s="10">
        <f>'ÜCRET HESABI'!IB12</f>
        <v>17002.125</v>
      </c>
      <c r="AS12" s="27">
        <f t="shared" si="16"/>
        <v>20002.5</v>
      </c>
      <c r="AT12" s="28">
        <f>'ÜCRET HESABI'!IE12</f>
        <v>24503.0625</v>
      </c>
      <c r="AU12" s="46">
        <f>'ÜCRET HESABI'!IG12</f>
        <v>23502.9375</v>
      </c>
      <c r="AV12" s="10">
        <f>'ÜCRET HESABI'!IX12</f>
        <v>17002.125</v>
      </c>
      <c r="AW12" s="27">
        <f t="shared" si="17"/>
        <v>20002.5</v>
      </c>
      <c r="AX12" s="28">
        <f>'ÜCRET HESABI'!JA12</f>
        <v>24503.0625</v>
      </c>
      <c r="AY12" s="46">
        <f>'ÜCRET HESABI'!JC12</f>
        <v>23502.9375</v>
      </c>
      <c r="AZ12" s="36">
        <f t="shared" si="6"/>
        <v>204025.5</v>
      </c>
      <c r="BA12" s="33">
        <f t="shared" si="7"/>
        <v>240030</v>
      </c>
      <c r="BB12" s="37">
        <f t="shared" si="8"/>
        <v>17002.125</v>
      </c>
      <c r="BC12" s="35">
        <f t="shared" si="9"/>
        <v>294036.75</v>
      </c>
      <c r="BD12" s="34">
        <f t="shared" si="10"/>
        <v>12001.5</v>
      </c>
      <c r="BE12" s="35">
        <f t="shared" si="11"/>
        <v>282035.25</v>
      </c>
    </row>
    <row r="13" spans="1:57" x14ac:dyDescent="0.3">
      <c r="A13" s="3">
        <v>11</v>
      </c>
      <c r="B13" s="16" t="str">
        <f>'PERSONEL LİSTESİ'!B13</f>
        <v xml:space="preserve"> AD SOYAD 11</v>
      </c>
      <c r="C13" s="8">
        <f>'PERSONEL LİSTESİ'!C13</f>
        <v>20002.5</v>
      </c>
      <c r="D13" s="10">
        <f>'ÜCRET HESABI'!P13</f>
        <v>17002.125</v>
      </c>
      <c r="E13" s="27">
        <f t="shared" si="0"/>
        <v>20002.5</v>
      </c>
      <c r="F13" s="28">
        <f>'ÜCRET HESABI'!S13</f>
        <v>24503.0625</v>
      </c>
      <c r="G13" s="46">
        <f>'ÜCRET HESABI'!U13</f>
        <v>23502.9375</v>
      </c>
      <c r="H13" s="10">
        <f>'ÜCRET HESABI'!AL13</f>
        <v>17002.125</v>
      </c>
      <c r="I13" s="27">
        <f t="shared" si="1"/>
        <v>20002.5</v>
      </c>
      <c r="J13" s="28">
        <f>'ÜCRET HESABI'!AO13</f>
        <v>24503.0625</v>
      </c>
      <c r="K13" s="46">
        <f>'ÜCRET HESABI'!AQ13</f>
        <v>23502.9375</v>
      </c>
      <c r="L13" s="10">
        <f>'ÜCRET HESABI'!BH13</f>
        <v>17002.125</v>
      </c>
      <c r="M13" s="27">
        <f t="shared" si="2"/>
        <v>20002.5</v>
      </c>
      <c r="N13" s="28">
        <f>'ÜCRET HESABI'!BK13</f>
        <v>24503.0625</v>
      </c>
      <c r="O13" s="46">
        <f>'ÜCRET HESABI'!BM13</f>
        <v>23502.9375</v>
      </c>
      <c r="P13" s="10">
        <f>'ÜCRET HESABI'!CD13</f>
        <v>17002.125</v>
      </c>
      <c r="Q13" s="27">
        <f t="shared" si="3"/>
        <v>20002.5</v>
      </c>
      <c r="R13" s="28">
        <f>'ÜCRET HESABI'!CG13</f>
        <v>24503.0625</v>
      </c>
      <c r="S13" s="46">
        <f>'ÜCRET HESABI'!CI13</f>
        <v>23502.9375</v>
      </c>
      <c r="T13" s="10">
        <f>'ÜCRET HESABI'!CZ13</f>
        <v>17002.125</v>
      </c>
      <c r="U13" s="27">
        <f t="shared" si="4"/>
        <v>20002.5</v>
      </c>
      <c r="V13" s="28">
        <f>'ÜCRET HESABI'!DC13</f>
        <v>24503.0625</v>
      </c>
      <c r="W13" s="46">
        <f>'ÜCRET HESABI'!DE13</f>
        <v>23502.9375</v>
      </c>
      <c r="X13" s="10">
        <f>'ÜCRET HESABI'!DV13</f>
        <v>17002.125</v>
      </c>
      <c r="Y13" s="27">
        <f t="shared" si="5"/>
        <v>20002.5</v>
      </c>
      <c r="Z13" s="28">
        <f>'ÜCRET HESABI'!DY13</f>
        <v>24503.0625</v>
      </c>
      <c r="AA13" s="46">
        <f>'ÜCRET HESABI'!EA13</f>
        <v>23502.9375</v>
      </c>
      <c r="AB13" s="10">
        <f>'ÜCRET HESABI'!ER13</f>
        <v>17002.125</v>
      </c>
      <c r="AC13" s="27">
        <f t="shared" si="12"/>
        <v>20002.5</v>
      </c>
      <c r="AD13" s="28">
        <f>'ÜCRET HESABI'!EU13</f>
        <v>24503.0625</v>
      </c>
      <c r="AE13" s="46">
        <f>'ÜCRET HESABI'!EW13</f>
        <v>23502.9375</v>
      </c>
      <c r="AF13" s="10">
        <f>'ÜCRET HESABI'!FN13</f>
        <v>17002.125</v>
      </c>
      <c r="AG13" s="27">
        <f t="shared" si="13"/>
        <v>20002.5</v>
      </c>
      <c r="AH13" s="28">
        <f>'ÜCRET HESABI'!FQ13</f>
        <v>24503.0625</v>
      </c>
      <c r="AI13" s="46">
        <f>'ÜCRET HESABI'!FS13</f>
        <v>23502.9375</v>
      </c>
      <c r="AJ13" s="10">
        <f>'ÜCRET HESABI'!GJ13</f>
        <v>17002.125</v>
      </c>
      <c r="AK13" s="27">
        <f t="shared" si="14"/>
        <v>20002.5</v>
      </c>
      <c r="AL13" s="28">
        <f>'ÜCRET HESABI'!GM13</f>
        <v>24503.0625</v>
      </c>
      <c r="AM13" s="46">
        <f>'ÜCRET HESABI'!GO13</f>
        <v>23502.9375</v>
      </c>
      <c r="AN13" s="10">
        <f>'ÜCRET HESABI'!HF13</f>
        <v>17002.125</v>
      </c>
      <c r="AO13" s="27">
        <f t="shared" si="15"/>
        <v>20002.5</v>
      </c>
      <c r="AP13" s="28">
        <f>'ÜCRET HESABI'!HI13</f>
        <v>24503.0625</v>
      </c>
      <c r="AQ13" s="46">
        <f>'ÜCRET HESABI'!HK13</f>
        <v>23502.9375</v>
      </c>
      <c r="AR13" s="10">
        <f>'ÜCRET HESABI'!IB13</f>
        <v>17002.125</v>
      </c>
      <c r="AS13" s="27">
        <f t="shared" si="16"/>
        <v>20002.5</v>
      </c>
      <c r="AT13" s="28">
        <f>'ÜCRET HESABI'!IE13</f>
        <v>24503.0625</v>
      </c>
      <c r="AU13" s="46">
        <f>'ÜCRET HESABI'!IG13</f>
        <v>23502.9375</v>
      </c>
      <c r="AV13" s="10">
        <f>'ÜCRET HESABI'!IX13</f>
        <v>17002.125</v>
      </c>
      <c r="AW13" s="27">
        <f t="shared" si="17"/>
        <v>20002.5</v>
      </c>
      <c r="AX13" s="28">
        <f>'ÜCRET HESABI'!JA13</f>
        <v>24503.0625</v>
      </c>
      <c r="AY13" s="46">
        <f>'ÜCRET HESABI'!JC13</f>
        <v>23502.9375</v>
      </c>
      <c r="AZ13" s="36">
        <f t="shared" si="6"/>
        <v>204025.5</v>
      </c>
      <c r="BA13" s="33">
        <f t="shared" si="7"/>
        <v>240030</v>
      </c>
      <c r="BB13" s="37">
        <f t="shared" si="8"/>
        <v>17002.125</v>
      </c>
      <c r="BC13" s="35">
        <f t="shared" si="9"/>
        <v>294036.75</v>
      </c>
      <c r="BD13" s="34">
        <f t="shared" si="10"/>
        <v>12001.5</v>
      </c>
      <c r="BE13" s="35">
        <f t="shared" si="11"/>
        <v>282035.25</v>
      </c>
    </row>
    <row r="14" spans="1:57" x14ac:dyDescent="0.3">
      <c r="A14" s="2">
        <v>12</v>
      </c>
      <c r="B14" s="17" t="str">
        <f>'PERSONEL LİSTESİ'!B14</f>
        <v xml:space="preserve"> AD SOYAD 12</v>
      </c>
      <c r="C14" s="13">
        <f>'PERSONEL LİSTESİ'!C14</f>
        <v>20002.5</v>
      </c>
      <c r="D14" s="10">
        <f>'ÜCRET HESABI'!P14</f>
        <v>17002.125</v>
      </c>
      <c r="E14" s="27">
        <f t="shared" si="0"/>
        <v>20002.5</v>
      </c>
      <c r="F14" s="28">
        <f>'ÜCRET HESABI'!S14</f>
        <v>24503.0625</v>
      </c>
      <c r="G14" s="46">
        <f>'ÜCRET HESABI'!U14</f>
        <v>23502.9375</v>
      </c>
      <c r="H14" s="10">
        <f>'ÜCRET HESABI'!AL14</f>
        <v>17002.125</v>
      </c>
      <c r="I14" s="27">
        <f t="shared" si="1"/>
        <v>20002.5</v>
      </c>
      <c r="J14" s="28">
        <f>'ÜCRET HESABI'!AO14</f>
        <v>24503.0625</v>
      </c>
      <c r="K14" s="46">
        <f>'ÜCRET HESABI'!AQ14</f>
        <v>23502.9375</v>
      </c>
      <c r="L14" s="10">
        <f>'ÜCRET HESABI'!BH14</f>
        <v>17002.125</v>
      </c>
      <c r="M14" s="27">
        <f t="shared" si="2"/>
        <v>20002.5</v>
      </c>
      <c r="N14" s="28">
        <f>'ÜCRET HESABI'!BK14</f>
        <v>24503.0625</v>
      </c>
      <c r="O14" s="46">
        <f>'ÜCRET HESABI'!BM14</f>
        <v>23502.9375</v>
      </c>
      <c r="P14" s="10">
        <f>'ÜCRET HESABI'!CD14</f>
        <v>17002.125</v>
      </c>
      <c r="Q14" s="27">
        <f t="shared" si="3"/>
        <v>20002.5</v>
      </c>
      <c r="R14" s="28">
        <f>'ÜCRET HESABI'!CG14</f>
        <v>24503.0625</v>
      </c>
      <c r="S14" s="46">
        <f>'ÜCRET HESABI'!CI14</f>
        <v>23502.9375</v>
      </c>
      <c r="T14" s="10">
        <f>'ÜCRET HESABI'!CZ14</f>
        <v>17002.125</v>
      </c>
      <c r="U14" s="27">
        <f t="shared" si="4"/>
        <v>20002.5</v>
      </c>
      <c r="V14" s="28">
        <f>'ÜCRET HESABI'!DC14</f>
        <v>24503.0625</v>
      </c>
      <c r="W14" s="46">
        <f>'ÜCRET HESABI'!DE14</f>
        <v>23502.9375</v>
      </c>
      <c r="X14" s="10">
        <f>'ÜCRET HESABI'!DV14</f>
        <v>17002.125</v>
      </c>
      <c r="Y14" s="27">
        <f t="shared" si="5"/>
        <v>20002.5</v>
      </c>
      <c r="Z14" s="28">
        <f>'ÜCRET HESABI'!DY14</f>
        <v>24503.0625</v>
      </c>
      <c r="AA14" s="46">
        <f>'ÜCRET HESABI'!EA14</f>
        <v>23502.9375</v>
      </c>
      <c r="AB14" s="10">
        <f>'ÜCRET HESABI'!ER14</f>
        <v>17002.125</v>
      </c>
      <c r="AC14" s="27">
        <f t="shared" si="12"/>
        <v>20002.5</v>
      </c>
      <c r="AD14" s="28">
        <f>'ÜCRET HESABI'!EU14</f>
        <v>24503.0625</v>
      </c>
      <c r="AE14" s="46">
        <f>'ÜCRET HESABI'!EW14</f>
        <v>23502.9375</v>
      </c>
      <c r="AF14" s="10">
        <f>'ÜCRET HESABI'!FN14</f>
        <v>17002.125</v>
      </c>
      <c r="AG14" s="27">
        <f t="shared" si="13"/>
        <v>20002.5</v>
      </c>
      <c r="AH14" s="28">
        <f>'ÜCRET HESABI'!FQ14</f>
        <v>24503.0625</v>
      </c>
      <c r="AI14" s="46">
        <f>'ÜCRET HESABI'!FS14</f>
        <v>23502.9375</v>
      </c>
      <c r="AJ14" s="10">
        <f>'ÜCRET HESABI'!GJ14</f>
        <v>17002.125</v>
      </c>
      <c r="AK14" s="27">
        <f t="shared" si="14"/>
        <v>20002.5</v>
      </c>
      <c r="AL14" s="28">
        <f>'ÜCRET HESABI'!GM14</f>
        <v>24503.0625</v>
      </c>
      <c r="AM14" s="46">
        <f>'ÜCRET HESABI'!GO14</f>
        <v>23502.9375</v>
      </c>
      <c r="AN14" s="10">
        <f>'ÜCRET HESABI'!HF14</f>
        <v>17002.125</v>
      </c>
      <c r="AO14" s="27">
        <f t="shared" si="15"/>
        <v>20002.5</v>
      </c>
      <c r="AP14" s="28">
        <f>'ÜCRET HESABI'!HI14</f>
        <v>24503.0625</v>
      </c>
      <c r="AQ14" s="46">
        <f>'ÜCRET HESABI'!HK14</f>
        <v>23502.9375</v>
      </c>
      <c r="AR14" s="10">
        <f>'ÜCRET HESABI'!IB14</f>
        <v>17002.125</v>
      </c>
      <c r="AS14" s="27">
        <f t="shared" si="16"/>
        <v>20002.5</v>
      </c>
      <c r="AT14" s="28">
        <f>'ÜCRET HESABI'!IE14</f>
        <v>24503.0625</v>
      </c>
      <c r="AU14" s="46">
        <f>'ÜCRET HESABI'!IG14</f>
        <v>23502.9375</v>
      </c>
      <c r="AV14" s="10">
        <f>'ÜCRET HESABI'!IX14</f>
        <v>17002.125</v>
      </c>
      <c r="AW14" s="27">
        <f t="shared" si="17"/>
        <v>20002.5</v>
      </c>
      <c r="AX14" s="28">
        <f>'ÜCRET HESABI'!JA14</f>
        <v>24503.0625</v>
      </c>
      <c r="AY14" s="46">
        <f>'ÜCRET HESABI'!JC14</f>
        <v>23502.9375</v>
      </c>
      <c r="AZ14" s="36">
        <f t="shared" si="6"/>
        <v>204025.5</v>
      </c>
      <c r="BA14" s="33">
        <f t="shared" si="7"/>
        <v>240030</v>
      </c>
      <c r="BB14" s="37">
        <f t="shared" si="8"/>
        <v>17002.125</v>
      </c>
      <c r="BC14" s="35">
        <f t="shared" si="9"/>
        <v>294036.75</v>
      </c>
      <c r="BD14" s="34">
        <f t="shared" si="10"/>
        <v>12001.5</v>
      </c>
      <c r="BE14" s="35">
        <f t="shared" si="11"/>
        <v>282035.25</v>
      </c>
    </row>
    <row r="15" spans="1:57" x14ac:dyDescent="0.3">
      <c r="A15" s="3">
        <v>13</v>
      </c>
      <c r="B15" s="16" t="str">
        <f>'PERSONEL LİSTESİ'!B15</f>
        <v xml:space="preserve"> AD SOYAD 13</v>
      </c>
      <c r="C15" s="8">
        <f>'PERSONEL LİSTESİ'!C15</f>
        <v>20002.5</v>
      </c>
      <c r="D15" s="10">
        <f>'ÜCRET HESABI'!P15</f>
        <v>17002.125</v>
      </c>
      <c r="E15" s="27">
        <f t="shared" si="0"/>
        <v>20002.5</v>
      </c>
      <c r="F15" s="28">
        <f>'ÜCRET HESABI'!S15</f>
        <v>24503.0625</v>
      </c>
      <c r="G15" s="46">
        <f>'ÜCRET HESABI'!U15</f>
        <v>23502.9375</v>
      </c>
      <c r="H15" s="10">
        <f>'ÜCRET HESABI'!AL15</f>
        <v>17002.125</v>
      </c>
      <c r="I15" s="27">
        <f t="shared" si="1"/>
        <v>20002.5</v>
      </c>
      <c r="J15" s="28">
        <f>'ÜCRET HESABI'!AO15</f>
        <v>24503.0625</v>
      </c>
      <c r="K15" s="46">
        <f>'ÜCRET HESABI'!AQ15</f>
        <v>23502.9375</v>
      </c>
      <c r="L15" s="10">
        <f>'ÜCRET HESABI'!BH15</f>
        <v>17002.125</v>
      </c>
      <c r="M15" s="27">
        <f t="shared" si="2"/>
        <v>20002.5</v>
      </c>
      <c r="N15" s="28">
        <f>'ÜCRET HESABI'!BK15</f>
        <v>24503.0625</v>
      </c>
      <c r="O15" s="46">
        <f>'ÜCRET HESABI'!BM15</f>
        <v>23502.9375</v>
      </c>
      <c r="P15" s="10">
        <f>'ÜCRET HESABI'!CD15</f>
        <v>17002.125</v>
      </c>
      <c r="Q15" s="27">
        <f t="shared" si="3"/>
        <v>20002.5</v>
      </c>
      <c r="R15" s="28">
        <f>'ÜCRET HESABI'!CG15</f>
        <v>24503.0625</v>
      </c>
      <c r="S15" s="46">
        <f>'ÜCRET HESABI'!CI15</f>
        <v>23502.9375</v>
      </c>
      <c r="T15" s="10">
        <f>'ÜCRET HESABI'!CZ15</f>
        <v>17002.125</v>
      </c>
      <c r="U15" s="27">
        <f t="shared" si="4"/>
        <v>20002.5</v>
      </c>
      <c r="V15" s="28">
        <f>'ÜCRET HESABI'!DC15</f>
        <v>24503.0625</v>
      </c>
      <c r="W15" s="46">
        <f>'ÜCRET HESABI'!DE15</f>
        <v>23502.9375</v>
      </c>
      <c r="X15" s="10">
        <f>'ÜCRET HESABI'!DV15</f>
        <v>17002.125</v>
      </c>
      <c r="Y15" s="27">
        <f t="shared" si="5"/>
        <v>20002.5</v>
      </c>
      <c r="Z15" s="28">
        <f>'ÜCRET HESABI'!DY15</f>
        <v>24503.0625</v>
      </c>
      <c r="AA15" s="46">
        <f>'ÜCRET HESABI'!EA15</f>
        <v>23502.9375</v>
      </c>
      <c r="AB15" s="10">
        <f>'ÜCRET HESABI'!ER15</f>
        <v>17002.125</v>
      </c>
      <c r="AC15" s="27">
        <f t="shared" si="12"/>
        <v>20002.5</v>
      </c>
      <c r="AD15" s="28">
        <f>'ÜCRET HESABI'!EU15</f>
        <v>24503.0625</v>
      </c>
      <c r="AE15" s="46">
        <f>'ÜCRET HESABI'!EW15</f>
        <v>23502.9375</v>
      </c>
      <c r="AF15" s="10">
        <f>'ÜCRET HESABI'!FN15</f>
        <v>17002.125</v>
      </c>
      <c r="AG15" s="27">
        <f t="shared" si="13"/>
        <v>20002.5</v>
      </c>
      <c r="AH15" s="28">
        <f>'ÜCRET HESABI'!FQ15</f>
        <v>24503.0625</v>
      </c>
      <c r="AI15" s="46">
        <f>'ÜCRET HESABI'!FS15</f>
        <v>23502.9375</v>
      </c>
      <c r="AJ15" s="10">
        <f>'ÜCRET HESABI'!GJ15</f>
        <v>17002.125</v>
      </c>
      <c r="AK15" s="27">
        <f t="shared" si="14"/>
        <v>20002.5</v>
      </c>
      <c r="AL15" s="28">
        <f>'ÜCRET HESABI'!GM15</f>
        <v>24503.0625</v>
      </c>
      <c r="AM15" s="46">
        <f>'ÜCRET HESABI'!GO15</f>
        <v>23502.9375</v>
      </c>
      <c r="AN15" s="10">
        <f>'ÜCRET HESABI'!HF15</f>
        <v>17002.125</v>
      </c>
      <c r="AO15" s="27">
        <f t="shared" si="15"/>
        <v>20002.5</v>
      </c>
      <c r="AP15" s="28">
        <f>'ÜCRET HESABI'!HI15</f>
        <v>24503.0625</v>
      </c>
      <c r="AQ15" s="46">
        <f>'ÜCRET HESABI'!HK15</f>
        <v>23502.9375</v>
      </c>
      <c r="AR15" s="10">
        <f>'ÜCRET HESABI'!IB15</f>
        <v>17002.125</v>
      </c>
      <c r="AS15" s="27">
        <f t="shared" si="16"/>
        <v>20002.5</v>
      </c>
      <c r="AT15" s="28">
        <f>'ÜCRET HESABI'!IE15</f>
        <v>24503.0625</v>
      </c>
      <c r="AU15" s="46">
        <f>'ÜCRET HESABI'!IG15</f>
        <v>23502.9375</v>
      </c>
      <c r="AV15" s="10">
        <f>'ÜCRET HESABI'!IX15</f>
        <v>17002.125</v>
      </c>
      <c r="AW15" s="27">
        <f t="shared" si="17"/>
        <v>20002.5</v>
      </c>
      <c r="AX15" s="28">
        <f>'ÜCRET HESABI'!JA15</f>
        <v>24503.0625</v>
      </c>
      <c r="AY15" s="46">
        <f>'ÜCRET HESABI'!JC15</f>
        <v>23502.9375</v>
      </c>
      <c r="AZ15" s="36">
        <f t="shared" si="6"/>
        <v>204025.5</v>
      </c>
      <c r="BA15" s="33">
        <f t="shared" si="7"/>
        <v>240030</v>
      </c>
      <c r="BB15" s="37">
        <f t="shared" si="8"/>
        <v>17002.125</v>
      </c>
      <c r="BC15" s="35">
        <f t="shared" si="9"/>
        <v>294036.75</v>
      </c>
      <c r="BD15" s="34">
        <f t="shared" si="10"/>
        <v>12001.5</v>
      </c>
      <c r="BE15" s="35">
        <f t="shared" si="11"/>
        <v>282035.25</v>
      </c>
    </row>
    <row r="16" spans="1:57" x14ac:dyDescent="0.3">
      <c r="A16" s="2">
        <v>14</v>
      </c>
      <c r="B16" s="17" t="str">
        <f>'PERSONEL LİSTESİ'!B16</f>
        <v xml:space="preserve"> AD SOYAD 14</v>
      </c>
      <c r="C16" s="13">
        <f>'PERSONEL LİSTESİ'!C16</f>
        <v>20002.5</v>
      </c>
      <c r="D16" s="10">
        <f>'ÜCRET HESABI'!P16</f>
        <v>17002.125</v>
      </c>
      <c r="E16" s="27">
        <f t="shared" si="0"/>
        <v>20002.5</v>
      </c>
      <c r="F16" s="28">
        <f>'ÜCRET HESABI'!S16</f>
        <v>24503.0625</v>
      </c>
      <c r="G16" s="46">
        <f>'ÜCRET HESABI'!U16</f>
        <v>23502.9375</v>
      </c>
      <c r="H16" s="10">
        <f>'ÜCRET HESABI'!AL16</f>
        <v>17002.125</v>
      </c>
      <c r="I16" s="27">
        <f t="shared" si="1"/>
        <v>20002.5</v>
      </c>
      <c r="J16" s="28">
        <f>'ÜCRET HESABI'!AO16</f>
        <v>24503.0625</v>
      </c>
      <c r="K16" s="46">
        <f>'ÜCRET HESABI'!AQ16</f>
        <v>23502.9375</v>
      </c>
      <c r="L16" s="10">
        <f>'ÜCRET HESABI'!BH16</f>
        <v>17002.125</v>
      </c>
      <c r="M16" s="27">
        <f t="shared" si="2"/>
        <v>20002.5</v>
      </c>
      <c r="N16" s="28">
        <f>'ÜCRET HESABI'!BK16</f>
        <v>24503.0625</v>
      </c>
      <c r="O16" s="46">
        <f>'ÜCRET HESABI'!BM16</f>
        <v>23502.9375</v>
      </c>
      <c r="P16" s="10">
        <f>'ÜCRET HESABI'!CD16</f>
        <v>17002.125</v>
      </c>
      <c r="Q16" s="27">
        <f t="shared" si="3"/>
        <v>20002.5</v>
      </c>
      <c r="R16" s="28">
        <f>'ÜCRET HESABI'!CG16</f>
        <v>24503.0625</v>
      </c>
      <c r="S16" s="46">
        <f>'ÜCRET HESABI'!CI16</f>
        <v>23502.9375</v>
      </c>
      <c r="T16" s="10">
        <f>'ÜCRET HESABI'!CZ16</f>
        <v>17002.125</v>
      </c>
      <c r="U16" s="27">
        <f t="shared" si="4"/>
        <v>20002.5</v>
      </c>
      <c r="V16" s="28">
        <f>'ÜCRET HESABI'!DC16</f>
        <v>24503.0625</v>
      </c>
      <c r="W16" s="46">
        <f>'ÜCRET HESABI'!DE16</f>
        <v>23502.9375</v>
      </c>
      <c r="X16" s="10">
        <f>'ÜCRET HESABI'!DV16</f>
        <v>17002.125</v>
      </c>
      <c r="Y16" s="27">
        <f t="shared" si="5"/>
        <v>20002.5</v>
      </c>
      <c r="Z16" s="28">
        <f>'ÜCRET HESABI'!DY16</f>
        <v>24503.0625</v>
      </c>
      <c r="AA16" s="46">
        <f>'ÜCRET HESABI'!EA16</f>
        <v>23502.9375</v>
      </c>
      <c r="AB16" s="10">
        <f>'ÜCRET HESABI'!ER16</f>
        <v>17002.125</v>
      </c>
      <c r="AC16" s="27">
        <f t="shared" si="12"/>
        <v>20002.5</v>
      </c>
      <c r="AD16" s="28">
        <f>'ÜCRET HESABI'!EU16</f>
        <v>24503.0625</v>
      </c>
      <c r="AE16" s="46">
        <f>'ÜCRET HESABI'!EW16</f>
        <v>23502.9375</v>
      </c>
      <c r="AF16" s="10">
        <f>'ÜCRET HESABI'!FN16</f>
        <v>17002.125</v>
      </c>
      <c r="AG16" s="27">
        <f t="shared" si="13"/>
        <v>20002.5</v>
      </c>
      <c r="AH16" s="28">
        <f>'ÜCRET HESABI'!FQ16</f>
        <v>24503.0625</v>
      </c>
      <c r="AI16" s="46">
        <f>'ÜCRET HESABI'!FS16</f>
        <v>23502.9375</v>
      </c>
      <c r="AJ16" s="10">
        <f>'ÜCRET HESABI'!GJ16</f>
        <v>17002.125</v>
      </c>
      <c r="AK16" s="27">
        <f t="shared" si="14"/>
        <v>20002.5</v>
      </c>
      <c r="AL16" s="28">
        <f>'ÜCRET HESABI'!GM16</f>
        <v>24503.0625</v>
      </c>
      <c r="AM16" s="46">
        <f>'ÜCRET HESABI'!GO16</f>
        <v>23502.9375</v>
      </c>
      <c r="AN16" s="10">
        <f>'ÜCRET HESABI'!HF16</f>
        <v>17002.125</v>
      </c>
      <c r="AO16" s="27">
        <f t="shared" si="15"/>
        <v>20002.5</v>
      </c>
      <c r="AP16" s="28">
        <f>'ÜCRET HESABI'!HI16</f>
        <v>24503.0625</v>
      </c>
      <c r="AQ16" s="46">
        <f>'ÜCRET HESABI'!HK16</f>
        <v>23502.9375</v>
      </c>
      <c r="AR16" s="10">
        <f>'ÜCRET HESABI'!IB16</f>
        <v>17002.125</v>
      </c>
      <c r="AS16" s="27">
        <f t="shared" si="16"/>
        <v>20002.5</v>
      </c>
      <c r="AT16" s="28">
        <f>'ÜCRET HESABI'!IE16</f>
        <v>24503.0625</v>
      </c>
      <c r="AU16" s="46">
        <f>'ÜCRET HESABI'!IG16</f>
        <v>23502.9375</v>
      </c>
      <c r="AV16" s="10">
        <f>'ÜCRET HESABI'!IX16</f>
        <v>17002.125</v>
      </c>
      <c r="AW16" s="27">
        <f t="shared" si="17"/>
        <v>20002.5</v>
      </c>
      <c r="AX16" s="28">
        <f>'ÜCRET HESABI'!JA16</f>
        <v>24503.0625</v>
      </c>
      <c r="AY16" s="46">
        <f>'ÜCRET HESABI'!JC16</f>
        <v>23502.9375</v>
      </c>
      <c r="AZ16" s="36">
        <f t="shared" si="6"/>
        <v>204025.5</v>
      </c>
      <c r="BA16" s="33">
        <f t="shared" si="7"/>
        <v>240030</v>
      </c>
      <c r="BB16" s="37">
        <f t="shared" si="8"/>
        <v>17002.125</v>
      </c>
      <c r="BC16" s="35">
        <f t="shared" si="9"/>
        <v>294036.75</v>
      </c>
      <c r="BD16" s="34">
        <f t="shared" si="10"/>
        <v>12001.5</v>
      </c>
      <c r="BE16" s="35">
        <f t="shared" si="11"/>
        <v>282035.25</v>
      </c>
    </row>
    <row r="17" spans="1:57" x14ac:dyDescent="0.3">
      <c r="A17" s="3">
        <v>15</v>
      </c>
      <c r="B17" s="16" t="str">
        <f>'PERSONEL LİSTESİ'!B17</f>
        <v xml:space="preserve"> AD SOYAD 15</v>
      </c>
      <c r="C17" s="8">
        <f>'PERSONEL LİSTESİ'!C17</f>
        <v>20002.5</v>
      </c>
      <c r="D17" s="10">
        <f>'ÜCRET HESABI'!P17</f>
        <v>17002.125</v>
      </c>
      <c r="E17" s="27">
        <f t="shared" si="0"/>
        <v>20002.5</v>
      </c>
      <c r="F17" s="28">
        <f>'ÜCRET HESABI'!S17</f>
        <v>24503.0625</v>
      </c>
      <c r="G17" s="46">
        <f>'ÜCRET HESABI'!U17</f>
        <v>23502.9375</v>
      </c>
      <c r="H17" s="10">
        <f>'ÜCRET HESABI'!AL17</f>
        <v>17002.125</v>
      </c>
      <c r="I17" s="27">
        <f t="shared" si="1"/>
        <v>20002.5</v>
      </c>
      <c r="J17" s="28">
        <f>'ÜCRET HESABI'!AO17</f>
        <v>24503.0625</v>
      </c>
      <c r="K17" s="46">
        <f>'ÜCRET HESABI'!AQ17</f>
        <v>23502.9375</v>
      </c>
      <c r="L17" s="10">
        <f>'ÜCRET HESABI'!BH17</f>
        <v>17002.125</v>
      </c>
      <c r="M17" s="27">
        <f t="shared" si="2"/>
        <v>20002.5</v>
      </c>
      <c r="N17" s="28">
        <f>'ÜCRET HESABI'!BK17</f>
        <v>24503.0625</v>
      </c>
      <c r="O17" s="46">
        <f>'ÜCRET HESABI'!BM17</f>
        <v>23502.9375</v>
      </c>
      <c r="P17" s="10">
        <f>'ÜCRET HESABI'!CD17</f>
        <v>17002.125</v>
      </c>
      <c r="Q17" s="27">
        <f t="shared" si="3"/>
        <v>20002.5</v>
      </c>
      <c r="R17" s="28">
        <f>'ÜCRET HESABI'!CG17</f>
        <v>24503.0625</v>
      </c>
      <c r="S17" s="46">
        <f>'ÜCRET HESABI'!CI17</f>
        <v>23502.9375</v>
      </c>
      <c r="T17" s="10">
        <f>'ÜCRET HESABI'!CZ17</f>
        <v>17002.125</v>
      </c>
      <c r="U17" s="27">
        <f t="shared" si="4"/>
        <v>20002.5</v>
      </c>
      <c r="V17" s="28">
        <f>'ÜCRET HESABI'!DC17</f>
        <v>24503.0625</v>
      </c>
      <c r="W17" s="46">
        <f>'ÜCRET HESABI'!DE17</f>
        <v>23502.9375</v>
      </c>
      <c r="X17" s="10">
        <f>'ÜCRET HESABI'!DV17</f>
        <v>17002.125</v>
      </c>
      <c r="Y17" s="27">
        <f t="shared" si="5"/>
        <v>20002.5</v>
      </c>
      <c r="Z17" s="28">
        <f>'ÜCRET HESABI'!DY17</f>
        <v>24503.0625</v>
      </c>
      <c r="AA17" s="46">
        <f>'ÜCRET HESABI'!EA17</f>
        <v>23502.9375</v>
      </c>
      <c r="AB17" s="10">
        <f>'ÜCRET HESABI'!ER17</f>
        <v>17002.125</v>
      </c>
      <c r="AC17" s="27">
        <f t="shared" si="12"/>
        <v>20002.5</v>
      </c>
      <c r="AD17" s="28">
        <f>'ÜCRET HESABI'!EU17</f>
        <v>24503.0625</v>
      </c>
      <c r="AE17" s="46">
        <f>'ÜCRET HESABI'!EW17</f>
        <v>23502.9375</v>
      </c>
      <c r="AF17" s="10">
        <f>'ÜCRET HESABI'!FN17</f>
        <v>17002.125</v>
      </c>
      <c r="AG17" s="27">
        <f t="shared" si="13"/>
        <v>20002.5</v>
      </c>
      <c r="AH17" s="28">
        <f>'ÜCRET HESABI'!FQ17</f>
        <v>24503.0625</v>
      </c>
      <c r="AI17" s="46">
        <f>'ÜCRET HESABI'!FS17</f>
        <v>23502.9375</v>
      </c>
      <c r="AJ17" s="10">
        <f>'ÜCRET HESABI'!GJ17</f>
        <v>17002.125</v>
      </c>
      <c r="AK17" s="27">
        <f t="shared" si="14"/>
        <v>20002.5</v>
      </c>
      <c r="AL17" s="28">
        <f>'ÜCRET HESABI'!GM17</f>
        <v>24503.0625</v>
      </c>
      <c r="AM17" s="46">
        <f>'ÜCRET HESABI'!GO17</f>
        <v>23502.9375</v>
      </c>
      <c r="AN17" s="10">
        <f>'ÜCRET HESABI'!HF17</f>
        <v>17002.125</v>
      </c>
      <c r="AO17" s="27">
        <f t="shared" si="15"/>
        <v>20002.5</v>
      </c>
      <c r="AP17" s="28">
        <f>'ÜCRET HESABI'!HI17</f>
        <v>24503.0625</v>
      </c>
      <c r="AQ17" s="46">
        <f>'ÜCRET HESABI'!HK17</f>
        <v>23502.9375</v>
      </c>
      <c r="AR17" s="10">
        <f>'ÜCRET HESABI'!IB17</f>
        <v>17002.125</v>
      </c>
      <c r="AS17" s="27">
        <f t="shared" si="16"/>
        <v>20002.5</v>
      </c>
      <c r="AT17" s="28">
        <f>'ÜCRET HESABI'!IE17</f>
        <v>24503.0625</v>
      </c>
      <c r="AU17" s="46">
        <f>'ÜCRET HESABI'!IG17</f>
        <v>23502.9375</v>
      </c>
      <c r="AV17" s="10">
        <f>'ÜCRET HESABI'!IX17</f>
        <v>17002.125</v>
      </c>
      <c r="AW17" s="27">
        <f t="shared" si="17"/>
        <v>20002.5</v>
      </c>
      <c r="AX17" s="28">
        <f>'ÜCRET HESABI'!JA17</f>
        <v>24503.0625</v>
      </c>
      <c r="AY17" s="46">
        <f>'ÜCRET HESABI'!JC17</f>
        <v>23502.9375</v>
      </c>
      <c r="AZ17" s="36">
        <f t="shared" si="6"/>
        <v>204025.5</v>
      </c>
      <c r="BA17" s="33">
        <f t="shared" si="7"/>
        <v>240030</v>
      </c>
      <c r="BB17" s="37">
        <f t="shared" si="8"/>
        <v>17002.125</v>
      </c>
      <c r="BC17" s="35">
        <f t="shared" si="9"/>
        <v>294036.75</v>
      </c>
      <c r="BD17" s="34">
        <f t="shared" si="10"/>
        <v>12001.5</v>
      </c>
      <c r="BE17" s="35">
        <f t="shared" si="11"/>
        <v>282035.25</v>
      </c>
    </row>
    <row r="18" spans="1:57" x14ac:dyDescent="0.3">
      <c r="A18" s="2">
        <v>16</v>
      </c>
      <c r="B18" s="17" t="str">
        <f>'PERSONEL LİSTESİ'!B18</f>
        <v xml:space="preserve"> AD SOYAD 16</v>
      </c>
      <c r="C18" s="13">
        <f>'PERSONEL LİSTESİ'!C18</f>
        <v>20002.5</v>
      </c>
      <c r="D18" s="10">
        <f>'ÜCRET HESABI'!P18</f>
        <v>17002.125</v>
      </c>
      <c r="E18" s="27">
        <f t="shared" si="0"/>
        <v>20002.5</v>
      </c>
      <c r="F18" s="28">
        <f>'ÜCRET HESABI'!S18</f>
        <v>24503.0625</v>
      </c>
      <c r="G18" s="46">
        <f>'ÜCRET HESABI'!U18</f>
        <v>23502.9375</v>
      </c>
      <c r="H18" s="10">
        <f>'ÜCRET HESABI'!AL18</f>
        <v>17002.125</v>
      </c>
      <c r="I18" s="27">
        <f t="shared" si="1"/>
        <v>20002.5</v>
      </c>
      <c r="J18" s="28">
        <f>'ÜCRET HESABI'!AO18</f>
        <v>24503.0625</v>
      </c>
      <c r="K18" s="46">
        <f>'ÜCRET HESABI'!AQ18</f>
        <v>23502.9375</v>
      </c>
      <c r="L18" s="10">
        <f>'ÜCRET HESABI'!BH18</f>
        <v>17002.125</v>
      </c>
      <c r="M18" s="27">
        <f t="shared" si="2"/>
        <v>20002.5</v>
      </c>
      <c r="N18" s="28">
        <f>'ÜCRET HESABI'!BK18</f>
        <v>24503.0625</v>
      </c>
      <c r="O18" s="46">
        <f>'ÜCRET HESABI'!BM18</f>
        <v>23502.9375</v>
      </c>
      <c r="P18" s="10">
        <f>'ÜCRET HESABI'!CD18</f>
        <v>17002.125</v>
      </c>
      <c r="Q18" s="27">
        <f t="shared" si="3"/>
        <v>20002.5</v>
      </c>
      <c r="R18" s="28">
        <f>'ÜCRET HESABI'!CG18</f>
        <v>24503.0625</v>
      </c>
      <c r="S18" s="46">
        <f>'ÜCRET HESABI'!CI18</f>
        <v>23502.9375</v>
      </c>
      <c r="T18" s="10">
        <f>'ÜCRET HESABI'!CZ18</f>
        <v>17002.125</v>
      </c>
      <c r="U18" s="27">
        <f t="shared" si="4"/>
        <v>20002.5</v>
      </c>
      <c r="V18" s="28">
        <f>'ÜCRET HESABI'!DC18</f>
        <v>24503.0625</v>
      </c>
      <c r="W18" s="46">
        <f>'ÜCRET HESABI'!DE18</f>
        <v>23502.9375</v>
      </c>
      <c r="X18" s="10">
        <f>'ÜCRET HESABI'!DV18</f>
        <v>17002.125</v>
      </c>
      <c r="Y18" s="27">
        <f t="shared" si="5"/>
        <v>20002.5</v>
      </c>
      <c r="Z18" s="28">
        <f>'ÜCRET HESABI'!DY18</f>
        <v>24503.0625</v>
      </c>
      <c r="AA18" s="46">
        <f>'ÜCRET HESABI'!EA18</f>
        <v>23502.9375</v>
      </c>
      <c r="AB18" s="10">
        <f>'ÜCRET HESABI'!ER18</f>
        <v>17002.125</v>
      </c>
      <c r="AC18" s="27">
        <f t="shared" si="12"/>
        <v>20002.5</v>
      </c>
      <c r="AD18" s="28">
        <f>'ÜCRET HESABI'!EU18</f>
        <v>24503.0625</v>
      </c>
      <c r="AE18" s="46">
        <f>'ÜCRET HESABI'!EW18</f>
        <v>23502.9375</v>
      </c>
      <c r="AF18" s="10">
        <f>'ÜCRET HESABI'!FN18</f>
        <v>17002.125</v>
      </c>
      <c r="AG18" s="27">
        <f t="shared" si="13"/>
        <v>20002.5</v>
      </c>
      <c r="AH18" s="28">
        <f>'ÜCRET HESABI'!FQ18</f>
        <v>24503.0625</v>
      </c>
      <c r="AI18" s="46">
        <f>'ÜCRET HESABI'!FS18</f>
        <v>23502.9375</v>
      </c>
      <c r="AJ18" s="10">
        <f>'ÜCRET HESABI'!GJ18</f>
        <v>17002.125</v>
      </c>
      <c r="AK18" s="27">
        <f t="shared" si="14"/>
        <v>20002.5</v>
      </c>
      <c r="AL18" s="28">
        <f>'ÜCRET HESABI'!GM18</f>
        <v>24503.0625</v>
      </c>
      <c r="AM18" s="46">
        <f>'ÜCRET HESABI'!GO18</f>
        <v>23502.9375</v>
      </c>
      <c r="AN18" s="10">
        <f>'ÜCRET HESABI'!HF18</f>
        <v>17002.125</v>
      </c>
      <c r="AO18" s="27">
        <f t="shared" si="15"/>
        <v>20002.5</v>
      </c>
      <c r="AP18" s="28">
        <f>'ÜCRET HESABI'!HI18</f>
        <v>24503.0625</v>
      </c>
      <c r="AQ18" s="46">
        <f>'ÜCRET HESABI'!HK18</f>
        <v>23502.9375</v>
      </c>
      <c r="AR18" s="10">
        <f>'ÜCRET HESABI'!IB18</f>
        <v>17002.125</v>
      </c>
      <c r="AS18" s="27">
        <f t="shared" si="16"/>
        <v>20002.5</v>
      </c>
      <c r="AT18" s="28">
        <f>'ÜCRET HESABI'!IE18</f>
        <v>24503.0625</v>
      </c>
      <c r="AU18" s="46">
        <f>'ÜCRET HESABI'!IG18</f>
        <v>23502.9375</v>
      </c>
      <c r="AV18" s="10">
        <f>'ÜCRET HESABI'!IX18</f>
        <v>17002.125</v>
      </c>
      <c r="AW18" s="27">
        <f t="shared" si="17"/>
        <v>20002.5</v>
      </c>
      <c r="AX18" s="28">
        <f>'ÜCRET HESABI'!JA18</f>
        <v>24503.0625</v>
      </c>
      <c r="AY18" s="46">
        <f>'ÜCRET HESABI'!JC18</f>
        <v>23502.9375</v>
      </c>
      <c r="AZ18" s="36">
        <f t="shared" si="6"/>
        <v>204025.5</v>
      </c>
      <c r="BA18" s="33">
        <f t="shared" si="7"/>
        <v>240030</v>
      </c>
      <c r="BB18" s="37">
        <f t="shared" si="8"/>
        <v>17002.125</v>
      </c>
      <c r="BC18" s="35">
        <f t="shared" si="9"/>
        <v>294036.75</v>
      </c>
      <c r="BD18" s="34">
        <f t="shared" si="10"/>
        <v>12001.5</v>
      </c>
      <c r="BE18" s="35">
        <f t="shared" si="11"/>
        <v>282035.25</v>
      </c>
    </row>
    <row r="19" spans="1:57" x14ac:dyDescent="0.3">
      <c r="A19" s="3">
        <v>17</v>
      </c>
      <c r="B19" s="16" t="str">
        <f>'PERSONEL LİSTESİ'!B19</f>
        <v xml:space="preserve"> AD SOYAD 17</v>
      </c>
      <c r="C19" s="8">
        <f>'PERSONEL LİSTESİ'!C19</f>
        <v>20002.5</v>
      </c>
      <c r="D19" s="10">
        <f>'ÜCRET HESABI'!P19</f>
        <v>17002.125</v>
      </c>
      <c r="E19" s="27">
        <f t="shared" si="0"/>
        <v>20002.5</v>
      </c>
      <c r="F19" s="28">
        <f>'ÜCRET HESABI'!S19</f>
        <v>24503.0625</v>
      </c>
      <c r="G19" s="46">
        <f>'ÜCRET HESABI'!U19</f>
        <v>23502.9375</v>
      </c>
      <c r="H19" s="10">
        <f>'ÜCRET HESABI'!AL19</f>
        <v>17002.125</v>
      </c>
      <c r="I19" s="27">
        <f t="shared" si="1"/>
        <v>20002.5</v>
      </c>
      <c r="J19" s="28">
        <f>'ÜCRET HESABI'!AO19</f>
        <v>24503.0625</v>
      </c>
      <c r="K19" s="46">
        <f>'ÜCRET HESABI'!AQ19</f>
        <v>23502.9375</v>
      </c>
      <c r="L19" s="10">
        <f>'ÜCRET HESABI'!BH19</f>
        <v>17002.125</v>
      </c>
      <c r="M19" s="27">
        <f t="shared" si="2"/>
        <v>20002.5</v>
      </c>
      <c r="N19" s="28">
        <f>'ÜCRET HESABI'!BK19</f>
        <v>24503.0625</v>
      </c>
      <c r="O19" s="46">
        <f>'ÜCRET HESABI'!BM19</f>
        <v>23502.9375</v>
      </c>
      <c r="P19" s="10">
        <f>'ÜCRET HESABI'!CD19</f>
        <v>17002.125</v>
      </c>
      <c r="Q19" s="27">
        <f t="shared" si="3"/>
        <v>20002.5</v>
      </c>
      <c r="R19" s="28">
        <f>'ÜCRET HESABI'!CG19</f>
        <v>24503.0625</v>
      </c>
      <c r="S19" s="46">
        <f>'ÜCRET HESABI'!CI19</f>
        <v>23502.9375</v>
      </c>
      <c r="T19" s="10">
        <f>'ÜCRET HESABI'!CZ19</f>
        <v>17002.125</v>
      </c>
      <c r="U19" s="27">
        <f t="shared" si="4"/>
        <v>20002.5</v>
      </c>
      <c r="V19" s="28">
        <f>'ÜCRET HESABI'!DC19</f>
        <v>24503.0625</v>
      </c>
      <c r="W19" s="46">
        <f>'ÜCRET HESABI'!DE19</f>
        <v>23502.9375</v>
      </c>
      <c r="X19" s="10">
        <f>'ÜCRET HESABI'!DV19</f>
        <v>17002.125</v>
      </c>
      <c r="Y19" s="27">
        <f t="shared" si="5"/>
        <v>20002.5</v>
      </c>
      <c r="Z19" s="28">
        <f>'ÜCRET HESABI'!DY19</f>
        <v>24503.0625</v>
      </c>
      <c r="AA19" s="46">
        <f>'ÜCRET HESABI'!EA19</f>
        <v>23502.9375</v>
      </c>
      <c r="AB19" s="10">
        <f>'ÜCRET HESABI'!ER19</f>
        <v>17002.125</v>
      </c>
      <c r="AC19" s="27">
        <f t="shared" si="12"/>
        <v>20002.5</v>
      </c>
      <c r="AD19" s="28">
        <f>'ÜCRET HESABI'!EU19</f>
        <v>24503.0625</v>
      </c>
      <c r="AE19" s="46">
        <f>'ÜCRET HESABI'!EW19</f>
        <v>23502.9375</v>
      </c>
      <c r="AF19" s="10">
        <f>'ÜCRET HESABI'!FN19</f>
        <v>17002.125</v>
      </c>
      <c r="AG19" s="27">
        <f t="shared" si="13"/>
        <v>20002.5</v>
      </c>
      <c r="AH19" s="28">
        <f>'ÜCRET HESABI'!FQ19</f>
        <v>24503.0625</v>
      </c>
      <c r="AI19" s="46">
        <f>'ÜCRET HESABI'!FS19</f>
        <v>23502.9375</v>
      </c>
      <c r="AJ19" s="10">
        <f>'ÜCRET HESABI'!GJ19</f>
        <v>17002.125</v>
      </c>
      <c r="AK19" s="27">
        <f t="shared" si="14"/>
        <v>20002.5</v>
      </c>
      <c r="AL19" s="28">
        <f>'ÜCRET HESABI'!GM19</f>
        <v>24503.0625</v>
      </c>
      <c r="AM19" s="46">
        <f>'ÜCRET HESABI'!GO19</f>
        <v>23502.9375</v>
      </c>
      <c r="AN19" s="10">
        <f>'ÜCRET HESABI'!HF19</f>
        <v>17002.125</v>
      </c>
      <c r="AO19" s="27">
        <f t="shared" si="15"/>
        <v>20002.5</v>
      </c>
      <c r="AP19" s="28">
        <f>'ÜCRET HESABI'!HI19</f>
        <v>24503.0625</v>
      </c>
      <c r="AQ19" s="46">
        <f>'ÜCRET HESABI'!HK19</f>
        <v>23502.9375</v>
      </c>
      <c r="AR19" s="10">
        <f>'ÜCRET HESABI'!IB19</f>
        <v>17002.125</v>
      </c>
      <c r="AS19" s="27">
        <f t="shared" si="16"/>
        <v>20002.5</v>
      </c>
      <c r="AT19" s="28">
        <f>'ÜCRET HESABI'!IE19</f>
        <v>24503.0625</v>
      </c>
      <c r="AU19" s="46">
        <f>'ÜCRET HESABI'!IG19</f>
        <v>23502.9375</v>
      </c>
      <c r="AV19" s="10">
        <f>'ÜCRET HESABI'!IX19</f>
        <v>17002.125</v>
      </c>
      <c r="AW19" s="27">
        <f t="shared" si="17"/>
        <v>20002.5</v>
      </c>
      <c r="AX19" s="28">
        <f>'ÜCRET HESABI'!JA19</f>
        <v>24503.0625</v>
      </c>
      <c r="AY19" s="46">
        <f>'ÜCRET HESABI'!JC19</f>
        <v>23502.9375</v>
      </c>
      <c r="AZ19" s="36">
        <f t="shared" si="6"/>
        <v>204025.5</v>
      </c>
      <c r="BA19" s="33">
        <f t="shared" si="7"/>
        <v>240030</v>
      </c>
      <c r="BB19" s="37">
        <f t="shared" si="8"/>
        <v>17002.125</v>
      </c>
      <c r="BC19" s="35">
        <f t="shared" si="9"/>
        <v>294036.75</v>
      </c>
      <c r="BD19" s="34">
        <f t="shared" si="10"/>
        <v>12001.5</v>
      </c>
      <c r="BE19" s="35">
        <f t="shared" si="11"/>
        <v>282035.25</v>
      </c>
    </row>
    <row r="20" spans="1:57" x14ac:dyDescent="0.3">
      <c r="A20" s="2">
        <v>18</v>
      </c>
      <c r="B20" s="17" t="str">
        <f>'PERSONEL LİSTESİ'!B20</f>
        <v xml:space="preserve"> AD SOYAD 18</v>
      </c>
      <c r="C20" s="13">
        <f>'PERSONEL LİSTESİ'!C20</f>
        <v>20002.5</v>
      </c>
      <c r="D20" s="10">
        <f>'ÜCRET HESABI'!P20</f>
        <v>17002.125</v>
      </c>
      <c r="E20" s="27">
        <f t="shared" si="0"/>
        <v>20002.5</v>
      </c>
      <c r="F20" s="28">
        <f>'ÜCRET HESABI'!S20</f>
        <v>24503.0625</v>
      </c>
      <c r="G20" s="46">
        <f>'ÜCRET HESABI'!U20</f>
        <v>23502.9375</v>
      </c>
      <c r="H20" s="10">
        <f>'ÜCRET HESABI'!AL20</f>
        <v>17002.125</v>
      </c>
      <c r="I20" s="27">
        <f t="shared" si="1"/>
        <v>20002.5</v>
      </c>
      <c r="J20" s="28">
        <f>'ÜCRET HESABI'!AO20</f>
        <v>24503.0625</v>
      </c>
      <c r="K20" s="46">
        <f>'ÜCRET HESABI'!AQ20</f>
        <v>23502.9375</v>
      </c>
      <c r="L20" s="10">
        <f>'ÜCRET HESABI'!BH20</f>
        <v>17002.125</v>
      </c>
      <c r="M20" s="27">
        <f t="shared" si="2"/>
        <v>20002.5</v>
      </c>
      <c r="N20" s="28">
        <f>'ÜCRET HESABI'!BK20</f>
        <v>24503.0625</v>
      </c>
      <c r="O20" s="46">
        <f>'ÜCRET HESABI'!BM20</f>
        <v>23502.9375</v>
      </c>
      <c r="P20" s="10">
        <f>'ÜCRET HESABI'!CD20</f>
        <v>17002.125</v>
      </c>
      <c r="Q20" s="27">
        <f t="shared" si="3"/>
        <v>20002.5</v>
      </c>
      <c r="R20" s="28">
        <f>'ÜCRET HESABI'!CG20</f>
        <v>24503.0625</v>
      </c>
      <c r="S20" s="46">
        <f>'ÜCRET HESABI'!CI20</f>
        <v>23502.9375</v>
      </c>
      <c r="T20" s="10">
        <f>'ÜCRET HESABI'!CZ20</f>
        <v>17002.125</v>
      </c>
      <c r="U20" s="27">
        <f t="shared" si="4"/>
        <v>20002.5</v>
      </c>
      <c r="V20" s="28">
        <f>'ÜCRET HESABI'!DC20</f>
        <v>24503.0625</v>
      </c>
      <c r="W20" s="46">
        <f>'ÜCRET HESABI'!DE20</f>
        <v>23502.9375</v>
      </c>
      <c r="X20" s="10">
        <f>'ÜCRET HESABI'!DV20</f>
        <v>17002.125</v>
      </c>
      <c r="Y20" s="27">
        <f t="shared" si="5"/>
        <v>20002.5</v>
      </c>
      <c r="Z20" s="28">
        <f>'ÜCRET HESABI'!DY20</f>
        <v>24503.0625</v>
      </c>
      <c r="AA20" s="46">
        <f>'ÜCRET HESABI'!EA20</f>
        <v>23502.9375</v>
      </c>
      <c r="AB20" s="10">
        <f>'ÜCRET HESABI'!ER20</f>
        <v>17002.125</v>
      </c>
      <c r="AC20" s="27">
        <f t="shared" si="12"/>
        <v>20002.5</v>
      </c>
      <c r="AD20" s="28">
        <f>'ÜCRET HESABI'!EU20</f>
        <v>24503.0625</v>
      </c>
      <c r="AE20" s="46">
        <f>'ÜCRET HESABI'!EW20</f>
        <v>23502.9375</v>
      </c>
      <c r="AF20" s="10">
        <f>'ÜCRET HESABI'!FN20</f>
        <v>17002.125</v>
      </c>
      <c r="AG20" s="27">
        <f t="shared" si="13"/>
        <v>20002.5</v>
      </c>
      <c r="AH20" s="28">
        <f>'ÜCRET HESABI'!FQ20</f>
        <v>24503.0625</v>
      </c>
      <c r="AI20" s="46">
        <f>'ÜCRET HESABI'!FS20</f>
        <v>23502.9375</v>
      </c>
      <c r="AJ20" s="10">
        <f>'ÜCRET HESABI'!GJ20</f>
        <v>17002.125</v>
      </c>
      <c r="AK20" s="27">
        <f t="shared" si="14"/>
        <v>20002.5</v>
      </c>
      <c r="AL20" s="28">
        <f>'ÜCRET HESABI'!GM20</f>
        <v>24503.0625</v>
      </c>
      <c r="AM20" s="46">
        <f>'ÜCRET HESABI'!GO20</f>
        <v>23502.9375</v>
      </c>
      <c r="AN20" s="10">
        <f>'ÜCRET HESABI'!HF20</f>
        <v>17002.125</v>
      </c>
      <c r="AO20" s="27">
        <f t="shared" si="15"/>
        <v>20002.5</v>
      </c>
      <c r="AP20" s="28">
        <f>'ÜCRET HESABI'!HI20</f>
        <v>24503.0625</v>
      </c>
      <c r="AQ20" s="46">
        <f>'ÜCRET HESABI'!HK20</f>
        <v>23502.9375</v>
      </c>
      <c r="AR20" s="10">
        <f>'ÜCRET HESABI'!IB20</f>
        <v>17002.125</v>
      </c>
      <c r="AS20" s="27">
        <f t="shared" si="16"/>
        <v>20002.5</v>
      </c>
      <c r="AT20" s="28">
        <f>'ÜCRET HESABI'!IE20</f>
        <v>24503.0625</v>
      </c>
      <c r="AU20" s="46">
        <f>'ÜCRET HESABI'!IG20</f>
        <v>23502.9375</v>
      </c>
      <c r="AV20" s="10">
        <f>'ÜCRET HESABI'!IX20</f>
        <v>17002.125</v>
      </c>
      <c r="AW20" s="27">
        <f t="shared" si="17"/>
        <v>20002.5</v>
      </c>
      <c r="AX20" s="28">
        <f>'ÜCRET HESABI'!JA20</f>
        <v>24503.0625</v>
      </c>
      <c r="AY20" s="46">
        <f>'ÜCRET HESABI'!JC20</f>
        <v>23502.9375</v>
      </c>
      <c r="AZ20" s="36">
        <f t="shared" si="6"/>
        <v>204025.5</v>
      </c>
      <c r="BA20" s="33">
        <f t="shared" si="7"/>
        <v>240030</v>
      </c>
      <c r="BB20" s="37">
        <f t="shared" si="8"/>
        <v>17002.125</v>
      </c>
      <c r="BC20" s="35">
        <f t="shared" si="9"/>
        <v>294036.75</v>
      </c>
      <c r="BD20" s="34">
        <f t="shared" si="10"/>
        <v>12001.5</v>
      </c>
      <c r="BE20" s="35">
        <f t="shared" si="11"/>
        <v>282035.25</v>
      </c>
    </row>
    <row r="21" spans="1:57" x14ac:dyDescent="0.3">
      <c r="A21" s="3">
        <v>19</v>
      </c>
      <c r="B21" s="16" t="str">
        <f>'PERSONEL LİSTESİ'!B21</f>
        <v xml:space="preserve"> AD SOYAD 19</v>
      </c>
      <c r="C21" s="8">
        <f>'PERSONEL LİSTESİ'!C21</f>
        <v>20002.5</v>
      </c>
      <c r="D21" s="10">
        <f>'ÜCRET HESABI'!P21</f>
        <v>17002.125</v>
      </c>
      <c r="E21" s="27">
        <f t="shared" si="0"/>
        <v>20002.5</v>
      </c>
      <c r="F21" s="28">
        <f>'ÜCRET HESABI'!S21</f>
        <v>24503.0625</v>
      </c>
      <c r="G21" s="46">
        <f>'ÜCRET HESABI'!U21</f>
        <v>23502.9375</v>
      </c>
      <c r="H21" s="10">
        <f>'ÜCRET HESABI'!AL21</f>
        <v>17002.125</v>
      </c>
      <c r="I21" s="27">
        <f t="shared" si="1"/>
        <v>20002.5</v>
      </c>
      <c r="J21" s="28">
        <f>'ÜCRET HESABI'!AO21</f>
        <v>24503.0625</v>
      </c>
      <c r="K21" s="46">
        <f>'ÜCRET HESABI'!AQ21</f>
        <v>23502.9375</v>
      </c>
      <c r="L21" s="10">
        <f>'ÜCRET HESABI'!BH21</f>
        <v>17002.125</v>
      </c>
      <c r="M21" s="27">
        <f t="shared" si="2"/>
        <v>20002.5</v>
      </c>
      <c r="N21" s="28">
        <f>'ÜCRET HESABI'!BK21</f>
        <v>24503.0625</v>
      </c>
      <c r="O21" s="46">
        <f>'ÜCRET HESABI'!BM21</f>
        <v>23502.9375</v>
      </c>
      <c r="P21" s="10">
        <f>'ÜCRET HESABI'!CD21</f>
        <v>17002.125</v>
      </c>
      <c r="Q21" s="27">
        <f t="shared" si="3"/>
        <v>20002.5</v>
      </c>
      <c r="R21" s="28">
        <f>'ÜCRET HESABI'!CG21</f>
        <v>24503.0625</v>
      </c>
      <c r="S21" s="46">
        <f>'ÜCRET HESABI'!CI21</f>
        <v>23502.9375</v>
      </c>
      <c r="T21" s="10">
        <f>'ÜCRET HESABI'!CZ21</f>
        <v>17002.125</v>
      </c>
      <c r="U21" s="27">
        <f t="shared" si="4"/>
        <v>20002.5</v>
      </c>
      <c r="V21" s="28">
        <f>'ÜCRET HESABI'!DC21</f>
        <v>24503.0625</v>
      </c>
      <c r="W21" s="46">
        <f>'ÜCRET HESABI'!DE21</f>
        <v>23502.9375</v>
      </c>
      <c r="X21" s="10">
        <f>'ÜCRET HESABI'!DV21</f>
        <v>17002.125</v>
      </c>
      <c r="Y21" s="27">
        <f t="shared" si="5"/>
        <v>20002.5</v>
      </c>
      <c r="Z21" s="28">
        <f>'ÜCRET HESABI'!DY21</f>
        <v>24503.0625</v>
      </c>
      <c r="AA21" s="46">
        <f>'ÜCRET HESABI'!EA21</f>
        <v>23502.9375</v>
      </c>
      <c r="AB21" s="10">
        <f>'ÜCRET HESABI'!ER21</f>
        <v>17002.125</v>
      </c>
      <c r="AC21" s="27">
        <f t="shared" si="12"/>
        <v>20002.5</v>
      </c>
      <c r="AD21" s="28">
        <f>'ÜCRET HESABI'!EU21</f>
        <v>24503.0625</v>
      </c>
      <c r="AE21" s="46">
        <f>'ÜCRET HESABI'!EW21</f>
        <v>23502.9375</v>
      </c>
      <c r="AF21" s="10">
        <f>'ÜCRET HESABI'!FN21</f>
        <v>17002.125</v>
      </c>
      <c r="AG21" s="27">
        <f t="shared" si="13"/>
        <v>20002.5</v>
      </c>
      <c r="AH21" s="28">
        <f>'ÜCRET HESABI'!FQ21</f>
        <v>24503.0625</v>
      </c>
      <c r="AI21" s="46">
        <f>'ÜCRET HESABI'!FS21</f>
        <v>23502.9375</v>
      </c>
      <c r="AJ21" s="10">
        <f>'ÜCRET HESABI'!GJ21</f>
        <v>17002.125</v>
      </c>
      <c r="AK21" s="27">
        <f t="shared" si="14"/>
        <v>20002.5</v>
      </c>
      <c r="AL21" s="28">
        <f>'ÜCRET HESABI'!GM21</f>
        <v>24503.0625</v>
      </c>
      <c r="AM21" s="46">
        <f>'ÜCRET HESABI'!GO21</f>
        <v>23502.9375</v>
      </c>
      <c r="AN21" s="10">
        <f>'ÜCRET HESABI'!HF21</f>
        <v>17002.125</v>
      </c>
      <c r="AO21" s="27">
        <f t="shared" si="15"/>
        <v>20002.5</v>
      </c>
      <c r="AP21" s="28">
        <f>'ÜCRET HESABI'!HI21</f>
        <v>24503.0625</v>
      </c>
      <c r="AQ21" s="46">
        <f>'ÜCRET HESABI'!HK21</f>
        <v>23502.9375</v>
      </c>
      <c r="AR21" s="10">
        <f>'ÜCRET HESABI'!IB21</f>
        <v>17002.125</v>
      </c>
      <c r="AS21" s="27">
        <f t="shared" si="16"/>
        <v>20002.5</v>
      </c>
      <c r="AT21" s="28">
        <f>'ÜCRET HESABI'!IE21</f>
        <v>24503.0625</v>
      </c>
      <c r="AU21" s="46">
        <f>'ÜCRET HESABI'!IG21</f>
        <v>23502.9375</v>
      </c>
      <c r="AV21" s="10">
        <f>'ÜCRET HESABI'!IX21</f>
        <v>17002.125</v>
      </c>
      <c r="AW21" s="27">
        <f t="shared" si="17"/>
        <v>20002.5</v>
      </c>
      <c r="AX21" s="28">
        <f>'ÜCRET HESABI'!JA21</f>
        <v>24503.0625</v>
      </c>
      <c r="AY21" s="46">
        <f>'ÜCRET HESABI'!JC21</f>
        <v>23502.9375</v>
      </c>
      <c r="AZ21" s="36">
        <f t="shared" si="6"/>
        <v>204025.5</v>
      </c>
      <c r="BA21" s="33">
        <f t="shared" si="7"/>
        <v>240030</v>
      </c>
      <c r="BB21" s="37">
        <f t="shared" si="8"/>
        <v>17002.125</v>
      </c>
      <c r="BC21" s="35">
        <f t="shared" si="9"/>
        <v>294036.75</v>
      </c>
      <c r="BD21" s="34">
        <f t="shared" si="10"/>
        <v>12001.5</v>
      </c>
      <c r="BE21" s="35">
        <f t="shared" si="11"/>
        <v>282035.25</v>
      </c>
    </row>
    <row r="22" spans="1:57" x14ac:dyDescent="0.3">
      <c r="A22" s="2">
        <v>20</v>
      </c>
      <c r="B22" s="17" t="str">
        <f>'PERSONEL LİSTESİ'!B22</f>
        <v xml:space="preserve"> AD SOYAD 20</v>
      </c>
      <c r="C22" s="13">
        <f>'PERSONEL LİSTESİ'!C22</f>
        <v>20002.5</v>
      </c>
      <c r="D22" s="10">
        <f>'ÜCRET HESABI'!P22</f>
        <v>17002.125</v>
      </c>
      <c r="E22" s="27">
        <f t="shared" si="0"/>
        <v>20002.5</v>
      </c>
      <c r="F22" s="28">
        <f>'ÜCRET HESABI'!S22</f>
        <v>24503.0625</v>
      </c>
      <c r="G22" s="46">
        <f>'ÜCRET HESABI'!U22</f>
        <v>23502.9375</v>
      </c>
      <c r="H22" s="10">
        <f>'ÜCRET HESABI'!AL22</f>
        <v>17002.125</v>
      </c>
      <c r="I22" s="27">
        <f t="shared" si="1"/>
        <v>20002.5</v>
      </c>
      <c r="J22" s="28">
        <f>'ÜCRET HESABI'!AO22</f>
        <v>24503.0625</v>
      </c>
      <c r="K22" s="46">
        <f>'ÜCRET HESABI'!AQ22</f>
        <v>23502.9375</v>
      </c>
      <c r="L22" s="10">
        <f>'ÜCRET HESABI'!BH22</f>
        <v>17002.125</v>
      </c>
      <c r="M22" s="27">
        <f t="shared" si="2"/>
        <v>20002.5</v>
      </c>
      <c r="N22" s="28">
        <f>'ÜCRET HESABI'!BK22</f>
        <v>24503.0625</v>
      </c>
      <c r="O22" s="46">
        <f>'ÜCRET HESABI'!BM22</f>
        <v>23502.9375</v>
      </c>
      <c r="P22" s="10">
        <f>'ÜCRET HESABI'!CD22</f>
        <v>17002.125</v>
      </c>
      <c r="Q22" s="27">
        <f t="shared" si="3"/>
        <v>20002.5</v>
      </c>
      <c r="R22" s="28">
        <f>'ÜCRET HESABI'!CG22</f>
        <v>24503.0625</v>
      </c>
      <c r="S22" s="46">
        <f>'ÜCRET HESABI'!CI22</f>
        <v>23502.9375</v>
      </c>
      <c r="T22" s="10">
        <f>'ÜCRET HESABI'!CZ22</f>
        <v>17002.125</v>
      </c>
      <c r="U22" s="27">
        <f t="shared" si="4"/>
        <v>20002.5</v>
      </c>
      <c r="V22" s="28">
        <f>'ÜCRET HESABI'!DC22</f>
        <v>24503.0625</v>
      </c>
      <c r="W22" s="46">
        <f>'ÜCRET HESABI'!DE22</f>
        <v>23502.9375</v>
      </c>
      <c r="X22" s="10">
        <f>'ÜCRET HESABI'!DV22</f>
        <v>17002.125</v>
      </c>
      <c r="Y22" s="27">
        <f t="shared" si="5"/>
        <v>20002.5</v>
      </c>
      <c r="Z22" s="28">
        <f>'ÜCRET HESABI'!DY22</f>
        <v>24503.0625</v>
      </c>
      <c r="AA22" s="46">
        <f>'ÜCRET HESABI'!EA22</f>
        <v>23502.9375</v>
      </c>
      <c r="AB22" s="10">
        <f>'ÜCRET HESABI'!ER22</f>
        <v>17002.125</v>
      </c>
      <c r="AC22" s="27">
        <f t="shared" si="12"/>
        <v>20002.5</v>
      </c>
      <c r="AD22" s="28">
        <f>'ÜCRET HESABI'!EU22</f>
        <v>24503.0625</v>
      </c>
      <c r="AE22" s="46">
        <f>'ÜCRET HESABI'!EW22</f>
        <v>23502.9375</v>
      </c>
      <c r="AF22" s="10">
        <f>'ÜCRET HESABI'!FN22</f>
        <v>17002.125</v>
      </c>
      <c r="AG22" s="27">
        <f t="shared" si="13"/>
        <v>20002.5</v>
      </c>
      <c r="AH22" s="28">
        <f>'ÜCRET HESABI'!FQ22</f>
        <v>24503.0625</v>
      </c>
      <c r="AI22" s="46">
        <f>'ÜCRET HESABI'!FS22</f>
        <v>23502.9375</v>
      </c>
      <c r="AJ22" s="10">
        <f>'ÜCRET HESABI'!GJ22</f>
        <v>17002.125</v>
      </c>
      <c r="AK22" s="27">
        <f t="shared" si="14"/>
        <v>20002.5</v>
      </c>
      <c r="AL22" s="28">
        <f>'ÜCRET HESABI'!GM22</f>
        <v>24503.0625</v>
      </c>
      <c r="AM22" s="46">
        <f>'ÜCRET HESABI'!GO22</f>
        <v>23502.9375</v>
      </c>
      <c r="AN22" s="10">
        <f>'ÜCRET HESABI'!HF22</f>
        <v>17002.125</v>
      </c>
      <c r="AO22" s="27">
        <f t="shared" si="15"/>
        <v>20002.5</v>
      </c>
      <c r="AP22" s="28">
        <f>'ÜCRET HESABI'!HI22</f>
        <v>24503.0625</v>
      </c>
      <c r="AQ22" s="46">
        <f>'ÜCRET HESABI'!HK22</f>
        <v>23502.9375</v>
      </c>
      <c r="AR22" s="10">
        <f>'ÜCRET HESABI'!IB22</f>
        <v>17002.125</v>
      </c>
      <c r="AS22" s="27">
        <f t="shared" si="16"/>
        <v>20002.5</v>
      </c>
      <c r="AT22" s="28">
        <f>'ÜCRET HESABI'!IE22</f>
        <v>24503.0625</v>
      </c>
      <c r="AU22" s="46">
        <f>'ÜCRET HESABI'!IG22</f>
        <v>23502.9375</v>
      </c>
      <c r="AV22" s="10">
        <f>'ÜCRET HESABI'!IX22</f>
        <v>17002.125</v>
      </c>
      <c r="AW22" s="27">
        <f t="shared" si="17"/>
        <v>20002.5</v>
      </c>
      <c r="AX22" s="28">
        <f>'ÜCRET HESABI'!JA22</f>
        <v>24503.0625</v>
      </c>
      <c r="AY22" s="46">
        <f>'ÜCRET HESABI'!JC22</f>
        <v>23502.9375</v>
      </c>
      <c r="AZ22" s="36">
        <f t="shared" si="6"/>
        <v>204025.5</v>
      </c>
      <c r="BA22" s="33">
        <f t="shared" si="7"/>
        <v>240030</v>
      </c>
      <c r="BB22" s="37">
        <f t="shared" si="8"/>
        <v>17002.125</v>
      </c>
      <c r="BC22" s="35">
        <f t="shared" si="9"/>
        <v>294036.75</v>
      </c>
      <c r="BD22" s="34">
        <f t="shared" si="10"/>
        <v>12001.5</v>
      </c>
      <c r="BE22" s="35">
        <f t="shared" si="11"/>
        <v>282035.25</v>
      </c>
    </row>
    <row r="23" spans="1:57" x14ac:dyDescent="0.3">
      <c r="A23" s="3">
        <v>21</v>
      </c>
      <c r="B23" s="16" t="str">
        <f>'PERSONEL LİSTESİ'!B23</f>
        <v xml:space="preserve"> AD SOYAD 21</v>
      </c>
      <c r="C23" s="8">
        <f>'PERSONEL LİSTESİ'!C23</f>
        <v>20002.5</v>
      </c>
      <c r="D23" s="10">
        <f>'ÜCRET HESABI'!P23</f>
        <v>17002.125</v>
      </c>
      <c r="E23" s="27">
        <f t="shared" si="0"/>
        <v>20002.5</v>
      </c>
      <c r="F23" s="28">
        <f>'ÜCRET HESABI'!S23</f>
        <v>24503.0625</v>
      </c>
      <c r="G23" s="46">
        <f>'ÜCRET HESABI'!U23</f>
        <v>23502.9375</v>
      </c>
      <c r="H23" s="10">
        <f>'ÜCRET HESABI'!AL23</f>
        <v>17002.125</v>
      </c>
      <c r="I23" s="27">
        <f t="shared" si="1"/>
        <v>20002.5</v>
      </c>
      <c r="J23" s="28">
        <f>'ÜCRET HESABI'!AO23</f>
        <v>24503.0625</v>
      </c>
      <c r="K23" s="46">
        <f>'ÜCRET HESABI'!AQ23</f>
        <v>23502.9375</v>
      </c>
      <c r="L23" s="10">
        <f>'ÜCRET HESABI'!BH23</f>
        <v>17002.125</v>
      </c>
      <c r="M23" s="27">
        <f t="shared" si="2"/>
        <v>20002.5</v>
      </c>
      <c r="N23" s="28">
        <f>'ÜCRET HESABI'!BK23</f>
        <v>24503.0625</v>
      </c>
      <c r="O23" s="46">
        <f>'ÜCRET HESABI'!BM23</f>
        <v>23502.9375</v>
      </c>
      <c r="P23" s="10">
        <f>'ÜCRET HESABI'!CD23</f>
        <v>17002.125</v>
      </c>
      <c r="Q23" s="27">
        <f t="shared" si="3"/>
        <v>20002.5</v>
      </c>
      <c r="R23" s="28">
        <f>'ÜCRET HESABI'!CG23</f>
        <v>24503.0625</v>
      </c>
      <c r="S23" s="46">
        <f>'ÜCRET HESABI'!CI23</f>
        <v>23502.9375</v>
      </c>
      <c r="T23" s="10">
        <f>'ÜCRET HESABI'!CZ23</f>
        <v>17002.125</v>
      </c>
      <c r="U23" s="27">
        <f t="shared" si="4"/>
        <v>20002.5</v>
      </c>
      <c r="V23" s="28">
        <f>'ÜCRET HESABI'!DC23</f>
        <v>24503.0625</v>
      </c>
      <c r="W23" s="46">
        <f>'ÜCRET HESABI'!DE23</f>
        <v>23502.9375</v>
      </c>
      <c r="X23" s="10">
        <f>'ÜCRET HESABI'!DV23</f>
        <v>17002.125</v>
      </c>
      <c r="Y23" s="27">
        <f t="shared" si="5"/>
        <v>20002.5</v>
      </c>
      <c r="Z23" s="28">
        <f>'ÜCRET HESABI'!DY23</f>
        <v>24503.0625</v>
      </c>
      <c r="AA23" s="46">
        <f>'ÜCRET HESABI'!EA23</f>
        <v>23502.9375</v>
      </c>
      <c r="AB23" s="10">
        <f>'ÜCRET HESABI'!ER23</f>
        <v>17002.125</v>
      </c>
      <c r="AC23" s="27">
        <f t="shared" si="12"/>
        <v>20002.5</v>
      </c>
      <c r="AD23" s="28">
        <f>'ÜCRET HESABI'!EU23</f>
        <v>24503.0625</v>
      </c>
      <c r="AE23" s="46">
        <f>'ÜCRET HESABI'!EW23</f>
        <v>23502.9375</v>
      </c>
      <c r="AF23" s="10">
        <f>'ÜCRET HESABI'!FN23</f>
        <v>17002.125</v>
      </c>
      <c r="AG23" s="27">
        <f t="shared" si="13"/>
        <v>20002.5</v>
      </c>
      <c r="AH23" s="28">
        <f>'ÜCRET HESABI'!FQ23</f>
        <v>24503.0625</v>
      </c>
      <c r="AI23" s="46">
        <f>'ÜCRET HESABI'!FS23</f>
        <v>23502.9375</v>
      </c>
      <c r="AJ23" s="10">
        <f>'ÜCRET HESABI'!GJ23</f>
        <v>17002.125</v>
      </c>
      <c r="AK23" s="27">
        <f t="shared" si="14"/>
        <v>20002.5</v>
      </c>
      <c r="AL23" s="28">
        <f>'ÜCRET HESABI'!GM23</f>
        <v>24503.0625</v>
      </c>
      <c r="AM23" s="46">
        <f>'ÜCRET HESABI'!GO23</f>
        <v>23502.9375</v>
      </c>
      <c r="AN23" s="10">
        <f>'ÜCRET HESABI'!HF23</f>
        <v>17002.125</v>
      </c>
      <c r="AO23" s="27">
        <f t="shared" si="15"/>
        <v>20002.5</v>
      </c>
      <c r="AP23" s="28">
        <f>'ÜCRET HESABI'!HI23</f>
        <v>24503.0625</v>
      </c>
      <c r="AQ23" s="46">
        <f>'ÜCRET HESABI'!HK23</f>
        <v>23502.9375</v>
      </c>
      <c r="AR23" s="10">
        <f>'ÜCRET HESABI'!IB23</f>
        <v>17002.125</v>
      </c>
      <c r="AS23" s="27">
        <f t="shared" si="16"/>
        <v>20002.5</v>
      </c>
      <c r="AT23" s="28">
        <f>'ÜCRET HESABI'!IE23</f>
        <v>24503.0625</v>
      </c>
      <c r="AU23" s="46">
        <f>'ÜCRET HESABI'!IG23</f>
        <v>23502.9375</v>
      </c>
      <c r="AV23" s="10">
        <f>'ÜCRET HESABI'!IX23</f>
        <v>17002.125</v>
      </c>
      <c r="AW23" s="27">
        <f t="shared" si="17"/>
        <v>20002.5</v>
      </c>
      <c r="AX23" s="28">
        <f>'ÜCRET HESABI'!JA23</f>
        <v>24503.0625</v>
      </c>
      <c r="AY23" s="46">
        <f>'ÜCRET HESABI'!JC23</f>
        <v>23502.9375</v>
      </c>
      <c r="AZ23" s="36">
        <f t="shared" si="6"/>
        <v>204025.5</v>
      </c>
      <c r="BA23" s="33">
        <f t="shared" si="7"/>
        <v>240030</v>
      </c>
      <c r="BB23" s="37">
        <f t="shared" si="8"/>
        <v>17002.125</v>
      </c>
      <c r="BC23" s="35">
        <f t="shared" si="9"/>
        <v>294036.75</v>
      </c>
      <c r="BD23" s="34">
        <f t="shared" si="10"/>
        <v>12001.5</v>
      </c>
      <c r="BE23" s="35">
        <f t="shared" si="11"/>
        <v>282035.25</v>
      </c>
    </row>
    <row r="24" spans="1:57" x14ac:dyDescent="0.3">
      <c r="A24" s="2">
        <v>22</v>
      </c>
      <c r="B24" s="17" t="str">
        <f>'PERSONEL LİSTESİ'!B24</f>
        <v xml:space="preserve"> AD SOYAD 22</v>
      </c>
      <c r="C24" s="13">
        <f>'PERSONEL LİSTESİ'!C24</f>
        <v>20002.5</v>
      </c>
      <c r="D24" s="10">
        <f>'ÜCRET HESABI'!P24</f>
        <v>17002.125</v>
      </c>
      <c r="E24" s="27">
        <f t="shared" si="0"/>
        <v>20002.5</v>
      </c>
      <c r="F24" s="28">
        <f>'ÜCRET HESABI'!S24</f>
        <v>24503.0625</v>
      </c>
      <c r="G24" s="46">
        <f>'ÜCRET HESABI'!U24</f>
        <v>23502.9375</v>
      </c>
      <c r="H24" s="10">
        <f>'ÜCRET HESABI'!AL24</f>
        <v>17002.125</v>
      </c>
      <c r="I24" s="27">
        <f t="shared" si="1"/>
        <v>20002.5</v>
      </c>
      <c r="J24" s="28">
        <f>'ÜCRET HESABI'!AO24</f>
        <v>24503.0625</v>
      </c>
      <c r="K24" s="46">
        <f>'ÜCRET HESABI'!AQ24</f>
        <v>23502.9375</v>
      </c>
      <c r="L24" s="10">
        <f>'ÜCRET HESABI'!BH24</f>
        <v>17002.125</v>
      </c>
      <c r="M24" s="27">
        <f t="shared" si="2"/>
        <v>20002.5</v>
      </c>
      <c r="N24" s="28">
        <f>'ÜCRET HESABI'!BK24</f>
        <v>24503.0625</v>
      </c>
      <c r="O24" s="46">
        <f>'ÜCRET HESABI'!BM24</f>
        <v>23502.9375</v>
      </c>
      <c r="P24" s="10">
        <f>'ÜCRET HESABI'!CD24</f>
        <v>17002.125</v>
      </c>
      <c r="Q24" s="27">
        <f t="shared" si="3"/>
        <v>20002.5</v>
      </c>
      <c r="R24" s="28">
        <f>'ÜCRET HESABI'!CG24</f>
        <v>24503.0625</v>
      </c>
      <c r="S24" s="46">
        <f>'ÜCRET HESABI'!CI24</f>
        <v>23502.9375</v>
      </c>
      <c r="T24" s="10">
        <f>'ÜCRET HESABI'!CZ24</f>
        <v>17002.125</v>
      </c>
      <c r="U24" s="27">
        <f t="shared" si="4"/>
        <v>20002.5</v>
      </c>
      <c r="V24" s="28">
        <f>'ÜCRET HESABI'!DC24</f>
        <v>24503.0625</v>
      </c>
      <c r="W24" s="46">
        <f>'ÜCRET HESABI'!DE24</f>
        <v>23502.9375</v>
      </c>
      <c r="X24" s="10">
        <f>'ÜCRET HESABI'!DV24</f>
        <v>17002.125</v>
      </c>
      <c r="Y24" s="27">
        <f t="shared" si="5"/>
        <v>20002.5</v>
      </c>
      <c r="Z24" s="28">
        <f>'ÜCRET HESABI'!DY24</f>
        <v>24503.0625</v>
      </c>
      <c r="AA24" s="46">
        <f>'ÜCRET HESABI'!EA24</f>
        <v>23502.9375</v>
      </c>
      <c r="AB24" s="10">
        <f>'ÜCRET HESABI'!ER24</f>
        <v>17002.125</v>
      </c>
      <c r="AC24" s="27">
        <f t="shared" si="12"/>
        <v>20002.5</v>
      </c>
      <c r="AD24" s="28">
        <f>'ÜCRET HESABI'!EU24</f>
        <v>24503.0625</v>
      </c>
      <c r="AE24" s="46">
        <f>'ÜCRET HESABI'!EW24</f>
        <v>23502.9375</v>
      </c>
      <c r="AF24" s="10">
        <f>'ÜCRET HESABI'!FN24</f>
        <v>17002.125</v>
      </c>
      <c r="AG24" s="27">
        <f t="shared" si="13"/>
        <v>20002.5</v>
      </c>
      <c r="AH24" s="28">
        <f>'ÜCRET HESABI'!FQ24</f>
        <v>24503.0625</v>
      </c>
      <c r="AI24" s="46">
        <f>'ÜCRET HESABI'!FS24</f>
        <v>23502.9375</v>
      </c>
      <c r="AJ24" s="10">
        <f>'ÜCRET HESABI'!GJ24</f>
        <v>17002.125</v>
      </c>
      <c r="AK24" s="27">
        <f t="shared" si="14"/>
        <v>20002.5</v>
      </c>
      <c r="AL24" s="28">
        <f>'ÜCRET HESABI'!GM24</f>
        <v>24503.0625</v>
      </c>
      <c r="AM24" s="46">
        <f>'ÜCRET HESABI'!GO24</f>
        <v>23502.9375</v>
      </c>
      <c r="AN24" s="10">
        <f>'ÜCRET HESABI'!HF24</f>
        <v>17002.125</v>
      </c>
      <c r="AO24" s="27">
        <f t="shared" si="15"/>
        <v>20002.5</v>
      </c>
      <c r="AP24" s="28">
        <f>'ÜCRET HESABI'!HI24</f>
        <v>24503.0625</v>
      </c>
      <c r="AQ24" s="46">
        <f>'ÜCRET HESABI'!HK24</f>
        <v>23502.9375</v>
      </c>
      <c r="AR24" s="10">
        <f>'ÜCRET HESABI'!IB24</f>
        <v>17002.125</v>
      </c>
      <c r="AS24" s="27">
        <f t="shared" si="16"/>
        <v>20002.5</v>
      </c>
      <c r="AT24" s="28">
        <f>'ÜCRET HESABI'!IE24</f>
        <v>24503.0625</v>
      </c>
      <c r="AU24" s="46">
        <f>'ÜCRET HESABI'!IG24</f>
        <v>23502.9375</v>
      </c>
      <c r="AV24" s="10">
        <f>'ÜCRET HESABI'!IX24</f>
        <v>17002.125</v>
      </c>
      <c r="AW24" s="27">
        <f t="shared" si="17"/>
        <v>20002.5</v>
      </c>
      <c r="AX24" s="28">
        <f>'ÜCRET HESABI'!JA24</f>
        <v>24503.0625</v>
      </c>
      <c r="AY24" s="46">
        <f>'ÜCRET HESABI'!JC24</f>
        <v>23502.9375</v>
      </c>
      <c r="AZ24" s="36">
        <f t="shared" si="6"/>
        <v>204025.5</v>
      </c>
      <c r="BA24" s="33">
        <f t="shared" si="7"/>
        <v>240030</v>
      </c>
      <c r="BB24" s="37">
        <f t="shared" si="8"/>
        <v>17002.125</v>
      </c>
      <c r="BC24" s="35">
        <f t="shared" si="9"/>
        <v>294036.75</v>
      </c>
      <c r="BD24" s="34">
        <f t="shared" si="10"/>
        <v>12001.5</v>
      </c>
      <c r="BE24" s="35">
        <f t="shared" si="11"/>
        <v>282035.25</v>
      </c>
    </row>
    <row r="25" spans="1:57" x14ac:dyDescent="0.3">
      <c r="A25" s="3">
        <v>23</v>
      </c>
      <c r="B25" s="16" t="str">
        <f>'PERSONEL LİSTESİ'!B25</f>
        <v xml:space="preserve"> AD SOYAD 23</v>
      </c>
      <c r="C25" s="8">
        <f>'PERSONEL LİSTESİ'!C25</f>
        <v>20002.5</v>
      </c>
      <c r="D25" s="10">
        <f>'ÜCRET HESABI'!P25</f>
        <v>17002.125</v>
      </c>
      <c r="E25" s="27">
        <f t="shared" si="0"/>
        <v>20002.5</v>
      </c>
      <c r="F25" s="28">
        <f>'ÜCRET HESABI'!S25</f>
        <v>24503.0625</v>
      </c>
      <c r="G25" s="46">
        <f>'ÜCRET HESABI'!U25</f>
        <v>23502.9375</v>
      </c>
      <c r="H25" s="10">
        <f>'ÜCRET HESABI'!AL25</f>
        <v>17002.125</v>
      </c>
      <c r="I25" s="27">
        <f t="shared" si="1"/>
        <v>20002.5</v>
      </c>
      <c r="J25" s="28">
        <f>'ÜCRET HESABI'!AO25</f>
        <v>24503.0625</v>
      </c>
      <c r="K25" s="46">
        <f>'ÜCRET HESABI'!AQ25</f>
        <v>23502.9375</v>
      </c>
      <c r="L25" s="10">
        <f>'ÜCRET HESABI'!BH25</f>
        <v>17002.125</v>
      </c>
      <c r="M25" s="27">
        <f t="shared" si="2"/>
        <v>20002.5</v>
      </c>
      <c r="N25" s="28">
        <f>'ÜCRET HESABI'!BK25</f>
        <v>24503.0625</v>
      </c>
      <c r="O25" s="46">
        <f>'ÜCRET HESABI'!BM25</f>
        <v>23502.9375</v>
      </c>
      <c r="P25" s="10">
        <f>'ÜCRET HESABI'!CD25</f>
        <v>17002.125</v>
      </c>
      <c r="Q25" s="27">
        <f t="shared" si="3"/>
        <v>20002.5</v>
      </c>
      <c r="R25" s="28">
        <f>'ÜCRET HESABI'!CG25</f>
        <v>24503.0625</v>
      </c>
      <c r="S25" s="46">
        <f>'ÜCRET HESABI'!CI25</f>
        <v>23502.9375</v>
      </c>
      <c r="T25" s="10">
        <f>'ÜCRET HESABI'!CZ25</f>
        <v>17002.125</v>
      </c>
      <c r="U25" s="27">
        <f t="shared" si="4"/>
        <v>20002.5</v>
      </c>
      <c r="V25" s="28">
        <f>'ÜCRET HESABI'!DC25</f>
        <v>24503.0625</v>
      </c>
      <c r="W25" s="46">
        <f>'ÜCRET HESABI'!DE25</f>
        <v>23502.9375</v>
      </c>
      <c r="X25" s="10">
        <f>'ÜCRET HESABI'!DV25</f>
        <v>17002.125</v>
      </c>
      <c r="Y25" s="27">
        <f t="shared" si="5"/>
        <v>20002.5</v>
      </c>
      <c r="Z25" s="28">
        <f>'ÜCRET HESABI'!DY25</f>
        <v>24503.0625</v>
      </c>
      <c r="AA25" s="46">
        <f>'ÜCRET HESABI'!EA25</f>
        <v>23502.9375</v>
      </c>
      <c r="AB25" s="10">
        <f>'ÜCRET HESABI'!ER25</f>
        <v>17002.125</v>
      </c>
      <c r="AC25" s="27">
        <f t="shared" si="12"/>
        <v>20002.5</v>
      </c>
      <c r="AD25" s="28">
        <f>'ÜCRET HESABI'!EU25</f>
        <v>24503.0625</v>
      </c>
      <c r="AE25" s="46">
        <f>'ÜCRET HESABI'!EW25</f>
        <v>23502.9375</v>
      </c>
      <c r="AF25" s="10">
        <f>'ÜCRET HESABI'!FN25</f>
        <v>17002.125</v>
      </c>
      <c r="AG25" s="27">
        <f t="shared" si="13"/>
        <v>20002.5</v>
      </c>
      <c r="AH25" s="28">
        <f>'ÜCRET HESABI'!FQ25</f>
        <v>24503.0625</v>
      </c>
      <c r="AI25" s="46">
        <f>'ÜCRET HESABI'!FS25</f>
        <v>23502.9375</v>
      </c>
      <c r="AJ25" s="10">
        <f>'ÜCRET HESABI'!GJ25</f>
        <v>17002.125</v>
      </c>
      <c r="AK25" s="27">
        <f t="shared" si="14"/>
        <v>20002.5</v>
      </c>
      <c r="AL25" s="28">
        <f>'ÜCRET HESABI'!GM25</f>
        <v>24503.0625</v>
      </c>
      <c r="AM25" s="46">
        <f>'ÜCRET HESABI'!GO25</f>
        <v>23502.9375</v>
      </c>
      <c r="AN25" s="10">
        <f>'ÜCRET HESABI'!HF25</f>
        <v>17002.125</v>
      </c>
      <c r="AO25" s="27">
        <f t="shared" si="15"/>
        <v>20002.5</v>
      </c>
      <c r="AP25" s="28">
        <f>'ÜCRET HESABI'!HI25</f>
        <v>24503.0625</v>
      </c>
      <c r="AQ25" s="46">
        <f>'ÜCRET HESABI'!HK25</f>
        <v>23502.9375</v>
      </c>
      <c r="AR25" s="10">
        <f>'ÜCRET HESABI'!IB25</f>
        <v>17002.125</v>
      </c>
      <c r="AS25" s="27">
        <f t="shared" si="16"/>
        <v>20002.5</v>
      </c>
      <c r="AT25" s="28">
        <f>'ÜCRET HESABI'!IE25</f>
        <v>24503.0625</v>
      </c>
      <c r="AU25" s="46">
        <f>'ÜCRET HESABI'!IG25</f>
        <v>23502.9375</v>
      </c>
      <c r="AV25" s="10">
        <f>'ÜCRET HESABI'!IX25</f>
        <v>17002.125</v>
      </c>
      <c r="AW25" s="27">
        <f t="shared" si="17"/>
        <v>20002.5</v>
      </c>
      <c r="AX25" s="28">
        <f>'ÜCRET HESABI'!JA25</f>
        <v>24503.0625</v>
      </c>
      <c r="AY25" s="46">
        <f>'ÜCRET HESABI'!JC25</f>
        <v>23502.9375</v>
      </c>
      <c r="AZ25" s="36">
        <f t="shared" si="6"/>
        <v>204025.5</v>
      </c>
      <c r="BA25" s="33">
        <f t="shared" si="7"/>
        <v>240030</v>
      </c>
      <c r="BB25" s="37">
        <f t="shared" si="8"/>
        <v>17002.125</v>
      </c>
      <c r="BC25" s="35">
        <f t="shared" si="9"/>
        <v>294036.75</v>
      </c>
      <c r="BD25" s="34">
        <f t="shared" si="10"/>
        <v>12001.5</v>
      </c>
      <c r="BE25" s="35">
        <f t="shared" si="11"/>
        <v>282035.25</v>
      </c>
    </row>
    <row r="26" spans="1:57" x14ac:dyDescent="0.3">
      <c r="A26" s="2">
        <v>24</v>
      </c>
      <c r="B26" s="17" t="str">
        <f>'PERSONEL LİSTESİ'!B26</f>
        <v xml:space="preserve"> AD SOYAD 24</v>
      </c>
      <c r="C26" s="13">
        <f>'PERSONEL LİSTESİ'!C26</f>
        <v>20002.5</v>
      </c>
      <c r="D26" s="10">
        <f>'ÜCRET HESABI'!P26</f>
        <v>17002.125</v>
      </c>
      <c r="E26" s="27">
        <f t="shared" si="0"/>
        <v>20002.5</v>
      </c>
      <c r="F26" s="28">
        <f>'ÜCRET HESABI'!S26</f>
        <v>24503.0625</v>
      </c>
      <c r="G26" s="46">
        <f>'ÜCRET HESABI'!U26</f>
        <v>23502.9375</v>
      </c>
      <c r="H26" s="10">
        <f>'ÜCRET HESABI'!AL26</f>
        <v>17002.125</v>
      </c>
      <c r="I26" s="27">
        <f t="shared" si="1"/>
        <v>20002.5</v>
      </c>
      <c r="J26" s="28">
        <f>'ÜCRET HESABI'!AO26</f>
        <v>24503.0625</v>
      </c>
      <c r="K26" s="46">
        <f>'ÜCRET HESABI'!AQ26</f>
        <v>23502.9375</v>
      </c>
      <c r="L26" s="10">
        <f>'ÜCRET HESABI'!BH26</f>
        <v>17002.125</v>
      </c>
      <c r="M26" s="27">
        <f t="shared" si="2"/>
        <v>20002.5</v>
      </c>
      <c r="N26" s="28">
        <f>'ÜCRET HESABI'!BK26</f>
        <v>24503.0625</v>
      </c>
      <c r="O26" s="46">
        <f>'ÜCRET HESABI'!BM26</f>
        <v>23502.9375</v>
      </c>
      <c r="P26" s="10">
        <f>'ÜCRET HESABI'!CD26</f>
        <v>17002.125</v>
      </c>
      <c r="Q26" s="27">
        <f t="shared" si="3"/>
        <v>20002.5</v>
      </c>
      <c r="R26" s="28">
        <f>'ÜCRET HESABI'!CG26</f>
        <v>24503.0625</v>
      </c>
      <c r="S26" s="46">
        <f>'ÜCRET HESABI'!CI26</f>
        <v>23502.9375</v>
      </c>
      <c r="T26" s="10">
        <f>'ÜCRET HESABI'!CZ26</f>
        <v>17002.125</v>
      </c>
      <c r="U26" s="27">
        <f t="shared" si="4"/>
        <v>20002.5</v>
      </c>
      <c r="V26" s="28">
        <f>'ÜCRET HESABI'!DC26</f>
        <v>24503.0625</v>
      </c>
      <c r="W26" s="46">
        <f>'ÜCRET HESABI'!DE26</f>
        <v>23502.9375</v>
      </c>
      <c r="X26" s="10">
        <f>'ÜCRET HESABI'!DV26</f>
        <v>17002.125</v>
      </c>
      <c r="Y26" s="27">
        <f t="shared" si="5"/>
        <v>20002.5</v>
      </c>
      <c r="Z26" s="28">
        <f>'ÜCRET HESABI'!DY26</f>
        <v>24503.0625</v>
      </c>
      <c r="AA26" s="46">
        <f>'ÜCRET HESABI'!EA26</f>
        <v>23502.9375</v>
      </c>
      <c r="AB26" s="10">
        <f>'ÜCRET HESABI'!ER26</f>
        <v>17002.125</v>
      </c>
      <c r="AC26" s="27">
        <f t="shared" si="12"/>
        <v>20002.5</v>
      </c>
      <c r="AD26" s="28">
        <f>'ÜCRET HESABI'!EU26</f>
        <v>24503.0625</v>
      </c>
      <c r="AE26" s="46">
        <f>'ÜCRET HESABI'!EW26</f>
        <v>23502.9375</v>
      </c>
      <c r="AF26" s="10">
        <f>'ÜCRET HESABI'!FN26</f>
        <v>17002.125</v>
      </c>
      <c r="AG26" s="27">
        <f t="shared" si="13"/>
        <v>20002.5</v>
      </c>
      <c r="AH26" s="28">
        <f>'ÜCRET HESABI'!FQ26</f>
        <v>24503.0625</v>
      </c>
      <c r="AI26" s="46">
        <f>'ÜCRET HESABI'!FS26</f>
        <v>23502.9375</v>
      </c>
      <c r="AJ26" s="10">
        <f>'ÜCRET HESABI'!GJ26</f>
        <v>17002.125</v>
      </c>
      <c r="AK26" s="27">
        <f t="shared" si="14"/>
        <v>20002.5</v>
      </c>
      <c r="AL26" s="28">
        <f>'ÜCRET HESABI'!GM26</f>
        <v>24503.0625</v>
      </c>
      <c r="AM26" s="46">
        <f>'ÜCRET HESABI'!GO26</f>
        <v>23502.9375</v>
      </c>
      <c r="AN26" s="10">
        <f>'ÜCRET HESABI'!HF26</f>
        <v>17002.125</v>
      </c>
      <c r="AO26" s="27">
        <f t="shared" si="15"/>
        <v>20002.5</v>
      </c>
      <c r="AP26" s="28">
        <f>'ÜCRET HESABI'!HI26</f>
        <v>24503.0625</v>
      </c>
      <c r="AQ26" s="46">
        <f>'ÜCRET HESABI'!HK26</f>
        <v>23502.9375</v>
      </c>
      <c r="AR26" s="10">
        <f>'ÜCRET HESABI'!IB26</f>
        <v>17002.125</v>
      </c>
      <c r="AS26" s="27">
        <f t="shared" si="16"/>
        <v>20002.5</v>
      </c>
      <c r="AT26" s="28">
        <f>'ÜCRET HESABI'!IE26</f>
        <v>24503.0625</v>
      </c>
      <c r="AU26" s="46">
        <f>'ÜCRET HESABI'!IG26</f>
        <v>23502.9375</v>
      </c>
      <c r="AV26" s="10">
        <f>'ÜCRET HESABI'!IX26</f>
        <v>17002.125</v>
      </c>
      <c r="AW26" s="27">
        <f t="shared" si="17"/>
        <v>20002.5</v>
      </c>
      <c r="AX26" s="28">
        <f>'ÜCRET HESABI'!JA26</f>
        <v>24503.0625</v>
      </c>
      <c r="AY26" s="46">
        <f>'ÜCRET HESABI'!JC26</f>
        <v>23502.9375</v>
      </c>
      <c r="AZ26" s="36">
        <f t="shared" si="6"/>
        <v>204025.5</v>
      </c>
      <c r="BA26" s="33">
        <f t="shared" si="7"/>
        <v>240030</v>
      </c>
      <c r="BB26" s="37">
        <f t="shared" si="8"/>
        <v>17002.125</v>
      </c>
      <c r="BC26" s="35">
        <f t="shared" si="9"/>
        <v>294036.75</v>
      </c>
      <c r="BD26" s="34">
        <f t="shared" si="10"/>
        <v>12001.5</v>
      </c>
      <c r="BE26" s="35">
        <f t="shared" si="11"/>
        <v>282035.25</v>
      </c>
    </row>
    <row r="27" spans="1:57" x14ac:dyDescent="0.3">
      <c r="A27" s="3">
        <v>25</v>
      </c>
      <c r="B27" s="16" t="str">
        <f>'PERSONEL LİSTESİ'!B27</f>
        <v xml:space="preserve"> AD SOYAD 25</v>
      </c>
      <c r="C27" s="8">
        <f>'PERSONEL LİSTESİ'!C27</f>
        <v>20002.5</v>
      </c>
      <c r="D27" s="10">
        <f>'ÜCRET HESABI'!P27</f>
        <v>17002.125</v>
      </c>
      <c r="E27" s="27">
        <f t="shared" si="0"/>
        <v>20002.5</v>
      </c>
      <c r="F27" s="28">
        <f>'ÜCRET HESABI'!S27</f>
        <v>24503.0625</v>
      </c>
      <c r="G27" s="46">
        <f>'ÜCRET HESABI'!U27</f>
        <v>23502.9375</v>
      </c>
      <c r="H27" s="10">
        <f>'ÜCRET HESABI'!AL27</f>
        <v>17002.125</v>
      </c>
      <c r="I27" s="27">
        <f t="shared" si="1"/>
        <v>20002.5</v>
      </c>
      <c r="J27" s="28">
        <f>'ÜCRET HESABI'!AO27</f>
        <v>24503.0625</v>
      </c>
      <c r="K27" s="46">
        <f>'ÜCRET HESABI'!AQ27</f>
        <v>23502.9375</v>
      </c>
      <c r="L27" s="10">
        <f>'ÜCRET HESABI'!BH27</f>
        <v>17002.125</v>
      </c>
      <c r="M27" s="27">
        <f t="shared" si="2"/>
        <v>20002.5</v>
      </c>
      <c r="N27" s="28">
        <f>'ÜCRET HESABI'!BK27</f>
        <v>24503.0625</v>
      </c>
      <c r="O27" s="46">
        <f>'ÜCRET HESABI'!BM27</f>
        <v>23502.9375</v>
      </c>
      <c r="P27" s="10">
        <f>'ÜCRET HESABI'!CD27</f>
        <v>17002.125</v>
      </c>
      <c r="Q27" s="27">
        <f t="shared" si="3"/>
        <v>20002.5</v>
      </c>
      <c r="R27" s="28">
        <f>'ÜCRET HESABI'!CG27</f>
        <v>24503.0625</v>
      </c>
      <c r="S27" s="46">
        <f>'ÜCRET HESABI'!CI27</f>
        <v>23502.9375</v>
      </c>
      <c r="T27" s="10">
        <f>'ÜCRET HESABI'!CZ27</f>
        <v>17002.125</v>
      </c>
      <c r="U27" s="27">
        <f t="shared" si="4"/>
        <v>20002.5</v>
      </c>
      <c r="V27" s="28">
        <f>'ÜCRET HESABI'!DC27</f>
        <v>24503.0625</v>
      </c>
      <c r="W27" s="46">
        <f>'ÜCRET HESABI'!DE27</f>
        <v>23502.9375</v>
      </c>
      <c r="X27" s="10">
        <f>'ÜCRET HESABI'!DV27</f>
        <v>17002.125</v>
      </c>
      <c r="Y27" s="27">
        <f t="shared" si="5"/>
        <v>20002.5</v>
      </c>
      <c r="Z27" s="28">
        <f>'ÜCRET HESABI'!DY27</f>
        <v>24503.0625</v>
      </c>
      <c r="AA27" s="46">
        <f>'ÜCRET HESABI'!EA27</f>
        <v>23502.9375</v>
      </c>
      <c r="AB27" s="10">
        <f>'ÜCRET HESABI'!ER27</f>
        <v>17002.125</v>
      </c>
      <c r="AC27" s="27">
        <f t="shared" si="12"/>
        <v>20002.5</v>
      </c>
      <c r="AD27" s="28">
        <f>'ÜCRET HESABI'!EU27</f>
        <v>24503.0625</v>
      </c>
      <c r="AE27" s="46">
        <f>'ÜCRET HESABI'!EW27</f>
        <v>23502.9375</v>
      </c>
      <c r="AF27" s="10">
        <f>'ÜCRET HESABI'!FN27</f>
        <v>17002.125</v>
      </c>
      <c r="AG27" s="27">
        <f t="shared" si="13"/>
        <v>20002.5</v>
      </c>
      <c r="AH27" s="28">
        <f>'ÜCRET HESABI'!FQ27</f>
        <v>24503.0625</v>
      </c>
      <c r="AI27" s="46">
        <f>'ÜCRET HESABI'!FS27</f>
        <v>23502.9375</v>
      </c>
      <c r="AJ27" s="10">
        <f>'ÜCRET HESABI'!GJ27</f>
        <v>17002.125</v>
      </c>
      <c r="AK27" s="27">
        <f t="shared" si="14"/>
        <v>20002.5</v>
      </c>
      <c r="AL27" s="28">
        <f>'ÜCRET HESABI'!GM27</f>
        <v>24503.0625</v>
      </c>
      <c r="AM27" s="46">
        <f>'ÜCRET HESABI'!GO27</f>
        <v>23502.9375</v>
      </c>
      <c r="AN27" s="10">
        <f>'ÜCRET HESABI'!HF27</f>
        <v>17002.125</v>
      </c>
      <c r="AO27" s="27">
        <f t="shared" si="15"/>
        <v>20002.5</v>
      </c>
      <c r="AP27" s="28">
        <f>'ÜCRET HESABI'!HI27</f>
        <v>24503.0625</v>
      </c>
      <c r="AQ27" s="46">
        <f>'ÜCRET HESABI'!HK27</f>
        <v>23502.9375</v>
      </c>
      <c r="AR27" s="10">
        <f>'ÜCRET HESABI'!IB27</f>
        <v>17002.125</v>
      </c>
      <c r="AS27" s="27">
        <f t="shared" si="16"/>
        <v>20002.5</v>
      </c>
      <c r="AT27" s="28">
        <f>'ÜCRET HESABI'!IE27</f>
        <v>24503.0625</v>
      </c>
      <c r="AU27" s="46">
        <f>'ÜCRET HESABI'!IG27</f>
        <v>23502.9375</v>
      </c>
      <c r="AV27" s="10">
        <f>'ÜCRET HESABI'!IX27</f>
        <v>17002.125</v>
      </c>
      <c r="AW27" s="27">
        <f t="shared" si="17"/>
        <v>20002.5</v>
      </c>
      <c r="AX27" s="28">
        <f>'ÜCRET HESABI'!JA27</f>
        <v>24503.0625</v>
      </c>
      <c r="AY27" s="46">
        <f>'ÜCRET HESABI'!JC27</f>
        <v>23502.9375</v>
      </c>
      <c r="AZ27" s="36">
        <f t="shared" si="6"/>
        <v>204025.5</v>
      </c>
      <c r="BA27" s="33">
        <f t="shared" si="7"/>
        <v>240030</v>
      </c>
      <c r="BB27" s="37">
        <f t="shared" si="8"/>
        <v>17002.125</v>
      </c>
      <c r="BC27" s="35">
        <f t="shared" si="9"/>
        <v>294036.75</v>
      </c>
      <c r="BD27" s="34">
        <f t="shared" si="10"/>
        <v>12001.5</v>
      </c>
      <c r="BE27" s="35">
        <f t="shared" si="11"/>
        <v>282035.25</v>
      </c>
    </row>
    <row r="28" spans="1:57" x14ac:dyDescent="0.3">
      <c r="A28" s="2">
        <v>26</v>
      </c>
      <c r="B28" s="17" t="str">
        <f>'PERSONEL LİSTESİ'!B28</f>
        <v xml:space="preserve"> AD SOYAD 26</v>
      </c>
      <c r="C28" s="13">
        <f>'PERSONEL LİSTESİ'!C28</f>
        <v>20002.5</v>
      </c>
      <c r="D28" s="10">
        <f>'ÜCRET HESABI'!P28</f>
        <v>17002.125</v>
      </c>
      <c r="E28" s="27">
        <f t="shared" si="0"/>
        <v>20002.5</v>
      </c>
      <c r="F28" s="28">
        <f>'ÜCRET HESABI'!S28</f>
        <v>24503.0625</v>
      </c>
      <c r="G28" s="46">
        <f>'ÜCRET HESABI'!U28</f>
        <v>23502.9375</v>
      </c>
      <c r="H28" s="10">
        <f>'ÜCRET HESABI'!AL28</f>
        <v>17002.125</v>
      </c>
      <c r="I28" s="27">
        <f t="shared" si="1"/>
        <v>20002.5</v>
      </c>
      <c r="J28" s="28">
        <f>'ÜCRET HESABI'!AO28</f>
        <v>24503.0625</v>
      </c>
      <c r="K28" s="46">
        <f>'ÜCRET HESABI'!AQ28</f>
        <v>23502.9375</v>
      </c>
      <c r="L28" s="10">
        <f>'ÜCRET HESABI'!BH28</f>
        <v>17002.125</v>
      </c>
      <c r="M28" s="27">
        <f t="shared" si="2"/>
        <v>20002.5</v>
      </c>
      <c r="N28" s="28">
        <f>'ÜCRET HESABI'!BK28</f>
        <v>24503.0625</v>
      </c>
      <c r="O28" s="46">
        <f>'ÜCRET HESABI'!BM28</f>
        <v>23502.9375</v>
      </c>
      <c r="P28" s="10">
        <f>'ÜCRET HESABI'!CD28</f>
        <v>17002.125</v>
      </c>
      <c r="Q28" s="27">
        <f t="shared" si="3"/>
        <v>20002.5</v>
      </c>
      <c r="R28" s="28">
        <f>'ÜCRET HESABI'!CG28</f>
        <v>24503.0625</v>
      </c>
      <c r="S28" s="46">
        <f>'ÜCRET HESABI'!CI28</f>
        <v>23502.9375</v>
      </c>
      <c r="T28" s="10">
        <f>'ÜCRET HESABI'!CZ28</f>
        <v>17002.125</v>
      </c>
      <c r="U28" s="27">
        <f t="shared" si="4"/>
        <v>20002.5</v>
      </c>
      <c r="V28" s="28">
        <f>'ÜCRET HESABI'!DC28</f>
        <v>24503.0625</v>
      </c>
      <c r="W28" s="46">
        <f>'ÜCRET HESABI'!DE28</f>
        <v>23502.9375</v>
      </c>
      <c r="X28" s="10">
        <f>'ÜCRET HESABI'!DV28</f>
        <v>17002.125</v>
      </c>
      <c r="Y28" s="27">
        <f t="shared" si="5"/>
        <v>20002.5</v>
      </c>
      <c r="Z28" s="28">
        <f>'ÜCRET HESABI'!DY28</f>
        <v>24503.0625</v>
      </c>
      <c r="AA28" s="46">
        <f>'ÜCRET HESABI'!EA28</f>
        <v>23502.9375</v>
      </c>
      <c r="AB28" s="10">
        <f>'ÜCRET HESABI'!ER28</f>
        <v>17002.125</v>
      </c>
      <c r="AC28" s="27">
        <f t="shared" si="12"/>
        <v>20002.5</v>
      </c>
      <c r="AD28" s="28">
        <f>'ÜCRET HESABI'!EU28</f>
        <v>24503.0625</v>
      </c>
      <c r="AE28" s="46">
        <f>'ÜCRET HESABI'!EW28</f>
        <v>23502.9375</v>
      </c>
      <c r="AF28" s="10">
        <f>'ÜCRET HESABI'!FN28</f>
        <v>17002.125</v>
      </c>
      <c r="AG28" s="27">
        <f t="shared" si="13"/>
        <v>20002.5</v>
      </c>
      <c r="AH28" s="28">
        <f>'ÜCRET HESABI'!FQ28</f>
        <v>24503.0625</v>
      </c>
      <c r="AI28" s="46">
        <f>'ÜCRET HESABI'!FS28</f>
        <v>23502.9375</v>
      </c>
      <c r="AJ28" s="10">
        <f>'ÜCRET HESABI'!GJ28</f>
        <v>17002.125</v>
      </c>
      <c r="AK28" s="27">
        <f t="shared" si="14"/>
        <v>20002.5</v>
      </c>
      <c r="AL28" s="28">
        <f>'ÜCRET HESABI'!GM28</f>
        <v>24503.0625</v>
      </c>
      <c r="AM28" s="46">
        <f>'ÜCRET HESABI'!GO28</f>
        <v>23502.9375</v>
      </c>
      <c r="AN28" s="10">
        <f>'ÜCRET HESABI'!HF28</f>
        <v>17002.125</v>
      </c>
      <c r="AO28" s="27">
        <f t="shared" si="15"/>
        <v>20002.5</v>
      </c>
      <c r="AP28" s="28">
        <f>'ÜCRET HESABI'!HI28</f>
        <v>24503.0625</v>
      </c>
      <c r="AQ28" s="46">
        <f>'ÜCRET HESABI'!HK28</f>
        <v>23502.9375</v>
      </c>
      <c r="AR28" s="10">
        <f>'ÜCRET HESABI'!IB28</f>
        <v>17002.125</v>
      </c>
      <c r="AS28" s="27">
        <f t="shared" si="16"/>
        <v>20002.5</v>
      </c>
      <c r="AT28" s="28">
        <f>'ÜCRET HESABI'!IE28</f>
        <v>24503.0625</v>
      </c>
      <c r="AU28" s="46">
        <f>'ÜCRET HESABI'!IG28</f>
        <v>23502.9375</v>
      </c>
      <c r="AV28" s="10">
        <f>'ÜCRET HESABI'!IX28</f>
        <v>17002.125</v>
      </c>
      <c r="AW28" s="27">
        <f t="shared" si="17"/>
        <v>20002.5</v>
      </c>
      <c r="AX28" s="28">
        <f>'ÜCRET HESABI'!JA28</f>
        <v>24503.0625</v>
      </c>
      <c r="AY28" s="46">
        <f>'ÜCRET HESABI'!JC28</f>
        <v>23502.9375</v>
      </c>
      <c r="AZ28" s="36">
        <f t="shared" si="6"/>
        <v>204025.5</v>
      </c>
      <c r="BA28" s="33">
        <f t="shared" si="7"/>
        <v>240030</v>
      </c>
      <c r="BB28" s="37">
        <f t="shared" si="8"/>
        <v>17002.125</v>
      </c>
      <c r="BC28" s="35">
        <f t="shared" si="9"/>
        <v>294036.75</v>
      </c>
      <c r="BD28" s="34">
        <f t="shared" si="10"/>
        <v>12001.5</v>
      </c>
      <c r="BE28" s="35">
        <f t="shared" si="11"/>
        <v>282035.25</v>
      </c>
    </row>
    <row r="29" spans="1:57" x14ac:dyDescent="0.3">
      <c r="A29" s="3">
        <v>27</v>
      </c>
      <c r="B29" s="16" t="str">
        <f>'PERSONEL LİSTESİ'!B29</f>
        <v xml:space="preserve"> AD SOYAD 27</v>
      </c>
      <c r="C29" s="8">
        <f>'PERSONEL LİSTESİ'!C29</f>
        <v>20002.5</v>
      </c>
      <c r="D29" s="10">
        <f>'ÜCRET HESABI'!P29</f>
        <v>17002.125</v>
      </c>
      <c r="E29" s="27">
        <f t="shared" si="0"/>
        <v>20002.5</v>
      </c>
      <c r="F29" s="28">
        <f>'ÜCRET HESABI'!S29</f>
        <v>24503.0625</v>
      </c>
      <c r="G29" s="46">
        <f>'ÜCRET HESABI'!U29</f>
        <v>23502.9375</v>
      </c>
      <c r="H29" s="10">
        <f>'ÜCRET HESABI'!AL29</f>
        <v>17002.125</v>
      </c>
      <c r="I29" s="27">
        <f t="shared" si="1"/>
        <v>20002.5</v>
      </c>
      <c r="J29" s="28">
        <f>'ÜCRET HESABI'!AO29</f>
        <v>24503.0625</v>
      </c>
      <c r="K29" s="46">
        <f>'ÜCRET HESABI'!AQ29</f>
        <v>23502.9375</v>
      </c>
      <c r="L29" s="10">
        <f>'ÜCRET HESABI'!BH29</f>
        <v>17002.125</v>
      </c>
      <c r="M29" s="27">
        <f t="shared" si="2"/>
        <v>20002.5</v>
      </c>
      <c r="N29" s="28">
        <f>'ÜCRET HESABI'!BK29</f>
        <v>24503.0625</v>
      </c>
      <c r="O29" s="46">
        <f>'ÜCRET HESABI'!BM29</f>
        <v>23502.9375</v>
      </c>
      <c r="P29" s="10">
        <f>'ÜCRET HESABI'!CD29</f>
        <v>17002.125</v>
      </c>
      <c r="Q29" s="27">
        <f t="shared" si="3"/>
        <v>20002.5</v>
      </c>
      <c r="R29" s="28">
        <f>'ÜCRET HESABI'!CG29</f>
        <v>24503.0625</v>
      </c>
      <c r="S29" s="46">
        <f>'ÜCRET HESABI'!CI29</f>
        <v>23502.9375</v>
      </c>
      <c r="T29" s="10">
        <f>'ÜCRET HESABI'!CZ29</f>
        <v>17002.125</v>
      </c>
      <c r="U29" s="27">
        <f t="shared" si="4"/>
        <v>20002.5</v>
      </c>
      <c r="V29" s="28">
        <f>'ÜCRET HESABI'!DC29</f>
        <v>24503.0625</v>
      </c>
      <c r="W29" s="46">
        <f>'ÜCRET HESABI'!DE29</f>
        <v>23502.9375</v>
      </c>
      <c r="X29" s="10">
        <f>'ÜCRET HESABI'!DV29</f>
        <v>17002.125</v>
      </c>
      <c r="Y29" s="27">
        <f t="shared" si="5"/>
        <v>20002.5</v>
      </c>
      <c r="Z29" s="28">
        <f>'ÜCRET HESABI'!DY29</f>
        <v>24503.0625</v>
      </c>
      <c r="AA29" s="46">
        <f>'ÜCRET HESABI'!EA29</f>
        <v>23502.9375</v>
      </c>
      <c r="AB29" s="10">
        <f>'ÜCRET HESABI'!ER29</f>
        <v>17002.125</v>
      </c>
      <c r="AC29" s="27">
        <f t="shared" si="12"/>
        <v>20002.5</v>
      </c>
      <c r="AD29" s="28">
        <f>'ÜCRET HESABI'!EU29</f>
        <v>24503.0625</v>
      </c>
      <c r="AE29" s="46">
        <f>'ÜCRET HESABI'!EW29</f>
        <v>23502.9375</v>
      </c>
      <c r="AF29" s="10">
        <f>'ÜCRET HESABI'!FN29</f>
        <v>17002.125</v>
      </c>
      <c r="AG29" s="27">
        <f t="shared" si="13"/>
        <v>20002.5</v>
      </c>
      <c r="AH29" s="28">
        <f>'ÜCRET HESABI'!FQ29</f>
        <v>24503.0625</v>
      </c>
      <c r="AI29" s="46">
        <f>'ÜCRET HESABI'!FS29</f>
        <v>23502.9375</v>
      </c>
      <c r="AJ29" s="10">
        <f>'ÜCRET HESABI'!GJ29</f>
        <v>17002.125</v>
      </c>
      <c r="AK29" s="27">
        <f t="shared" si="14"/>
        <v>20002.5</v>
      </c>
      <c r="AL29" s="28">
        <f>'ÜCRET HESABI'!GM29</f>
        <v>24503.0625</v>
      </c>
      <c r="AM29" s="46">
        <f>'ÜCRET HESABI'!GO29</f>
        <v>23502.9375</v>
      </c>
      <c r="AN29" s="10">
        <f>'ÜCRET HESABI'!HF29</f>
        <v>17002.125</v>
      </c>
      <c r="AO29" s="27">
        <f t="shared" si="15"/>
        <v>20002.5</v>
      </c>
      <c r="AP29" s="28">
        <f>'ÜCRET HESABI'!HI29</f>
        <v>24503.0625</v>
      </c>
      <c r="AQ29" s="46">
        <f>'ÜCRET HESABI'!HK29</f>
        <v>23502.9375</v>
      </c>
      <c r="AR29" s="10">
        <f>'ÜCRET HESABI'!IB29</f>
        <v>17002.125</v>
      </c>
      <c r="AS29" s="27">
        <f t="shared" si="16"/>
        <v>20002.5</v>
      </c>
      <c r="AT29" s="28">
        <f>'ÜCRET HESABI'!IE29</f>
        <v>24503.0625</v>
      </c>
      <c r="AU29" s="46">
        <f>'ÜCRET HESABI'!IG29</f>
        <v>23502.9375</v>
      </c>
      <c r="AV29" s="10">
        <f>'ÜCRET HESABI'!IX29</f>
        <v>17002.125</v>
      </c>
      <c r="AW29" s="27">
        <f t="shared" si="17"/>
        <v>20002.5</v>
      </c>
      <c r="AX29" s="28">
        <f>'ÜCRET HESABI'!JA29</f>
        <v>24503.0625</v>
      </c>
      <c r="AY29" s="46">
        <f>'ÜCRET HESABI'!JC29</f>
        <v>23502.9375</v>
      </c>
      <c r="AZ29" s="36">
        <f t="shared" si="6"/>
        <v>204025.5</v>
      </c>
      <c r="BA29" s="33">
        <f t="shared" si="7"/>
        <v>240030</v>
      </c>
      <c r="BB29" s="37">
        <f t="shared" si="8"/>
        <v>17002.125</v>
      </c>
      <c r="BC29" s="35">
        <f t="shared" si="9"/>
        <v>294036.75</v>
      </c>
      <c r="BD29" s="34">
        <f t="shared" si="10"/>
        <v>12001.5</v>
      </c>
      <c r="BE29" s="35">
        <f t="shared" si="11"/>
        <v>282035.25</v>
      </c>
    </row>
    <row r="30" spans="1:57" x14ac:dyDescent="0.3">
      <c r="A30" s="2">
        <v>28</v>
      </c>
      <c r="B30" s="17" t="str">
        <f>'PERSONEL LİSTESİ'!B30</f>
        <v xml:space="preserve"> AD SOYAD 28</v>
      </c>
      <c r="C30" s="13">
        <f>'PERSONEL LİSTESİ'!C30</f>
        <v>20002.5</v>
      </c>
      <c r="D30" s="10">
        <f>'ÜCRET HESABI'!P30</f>
        <v>17002.125</v>
      </c>
      <c r="E30" s="27">
        <f t="shared" si="0"/>
        <v>20002.5</v>
      </c>
      <c r="F30" s="28">
        <f>'ÜCRET HESABI'!S30</f>
        <v>24503.0625</v>
      </c>
      <c r="G30" s="46">
        <f>'ÜCRET HESABI'!U30</f>
        <v>23502.9375</v>
      </c>
      <c r="H30" s="10">
        <f>'ÜCRET HESABI'!AL30</f>
        <v>17002.125</v>
      </c>
      <c r="I30" s="27">
        <f t="shared" si="1"/>
        <v>20002.5</v>
      </c>
      <c r="J30" s="28">
        <f>'ÜCRET HESABI'!AO30</f>
        <v>24503.0625</v>
      </c>
      <c r="K30" s="46">
        <f>'ÜCRET HESABI'!AQ30</f>
        <v>23502.9375</v>
      </c>
      <c r="L30" s="10">
        <f>'ÜCRET HESABI'!BH30</f>
        <v>17002.125</v>
      </c>
      <c r="M30" s="27">
        <f t="shared" si="2"/>
        <v>20002.5</v>
      </c>
      <c r="N30" s="28">
        <f>'ÜCRET HESABI'!BK30</f>
        <v>24503.0625</v>
      </c>
      <c r="O30" s="46">
        <f>'ÜCRET HESABI'!BM30</f>
        <v>23502.9375</v>
      </c>
      <c r="P30" s="10">
        <f>'ÜCRET HESABI'!CD30</f>
        <v>17002.125</v>
      </c>
      <c r="Q30" s="27">
        <f t="shared" si="3"/>
        <v>20002.5</v>
      </c>
      <c r="R30" s="28">
        <f>'ÜCRET HESABI'!CG30</f>
        <v>24503.0625</v>
      </c>
      <c r="S30" s="46">
        <f>'ÜCRET HESABI'!CI30</f>
        <v>23502.9375</v>
      </c>
      <c r="T30" s="10">
        <f>'ÜCRET HESABI'!CZ30</f>
        <v>17002.125</v>
      </c>
      <c r="U30" s="27">
        <f t="shared" si="4"/>
        <v>20002.5</v>
      </c>
      <c r="V30" s="28">
        <f>'ÜCRET HESABI'!DC30</f>
        <v>24503.0625</v>
      </c>
      <c r="W30" s="46">
        <f>'ÜCRET HESABI'!DE30</f>
        <v>23502.9375</v>
      </c>
      <c r="X30" s="10">
        <f>'ÜCRET HESABI'!DV30</f>
        <v>17002.125</v>
      </c>
      <c r="Y30" s="27">
        <f t="shared" si="5"/>
        <v>20002.5</v>
      </c>
      <c r="Z30" s="28">
        <f>'ÜCRET HESABI'!DY30</f>
        <v>24503.0625</v>
      </c>
      <c r="AA30" s="46">
        <f>'ÜCRET HESABI'!EA30</f>
        <v>23502.9375</v>
      </c>
      <c r="AB30" s="10">
        <f>'ÜCRET HESABI'!ER30</f>
        <v>17002.125</v>
      </c>
      <c r="AC30" s="27">
        <f t="shared" si="12"/>
        <v>20002.5</v>
      </c>
      <c r="AD30" s="28">
        <f>'ÜCRET HESABI'!EU30</f>
        <v>24503.0625</v>
      </c>
      <c r="AE30" s="46">
        <f>'ÜCRET HESABI'!EW30</f>
        <v>23502.9375</v>
      </c>
      <c r="AF30" s="10">
        <f>'ÜCRET HESABI'!FN30</f>
        <v>17002.125</v>
      </c>
      <c r="AG30" s="27">
        <f t="shared" si="13"/>
        <v>20002.5</v>
      </c>
      <c r="AH30" s="28">
        <f>'ÜCRET HESABI'!FQ30</f>
        <v>24503.0625</v>
      </c>
      <c r="AI30" s="46">
        <f>'ÜCRET HESABI'!FS30</f>
        <v>23502.9375</v>
      </c>
      <c r="AJ30" s="10">
        <f>'ÜCRET HESABI'!GJ30</f>
        <v>17002.125</v>
      </c>
      <c r="AK30" s="27">
        <f t="shared" si="14"/>
        <v>20002.5</v>
      </c>
      <c r="AL30" s="28">
        <f>'ÜCRET HESABI'!GM30</f>
        <v>24503.0625</v>
      </c>
      <c r="AM30" s="46">
        <f>'ÜCRET HESABI'!GO30</f>
        <v>23502.9375</v>
      </c>
      <c r="AN30" s="10">
        <f>'ÜCRET HESABI'!HF30</f>
        <v>17002.125</v>
      </c>
      <c r="AO30" s="27">
        <f t="shared" si="15"/>
        <v>20002.5</v>
      </c>
      <c r="AP30" s="28">
        <f>'ÜCRET HESABI'!HI30</f>
        <v>24503.0625</v>
      </c>
      <c r="AQ30" s="46">
        <f>'ÜCRET HESABI'!HK30</f>
        <v>23502.9375</v>
      </c>
      <c r="AR30" s="10">
        <f>'ÜCRET HESABI'!IB30</f>
        <v>17002.125</v>
      </c>
      <c r="AS30" s="27">
        <f t="shared" si="16"/>
        <v>20002.5</v>
      </c>
      <c r="AT30" s="28">
        <f>'ÜCRET HESABI'!IE30</f>
        <v>24503.0625</v>
      </c>
      <c r="AU30" s="46">
        <f>'ÜCRET HESABI'!IG30</f>
        <v>23502.9375</v>
      </c>
      <c r="AV30" s="10">
        <f>'ÜCRET HESABI'!IX30</f>
        <v>17002.125</v>
      </c>
      <c r="AW30" s="27">
        <f t="shared" si="17"/>
        <v>20002.5</v>
      </c>
      <c r="AX30" s="28">
        <f>'ÜCRET HESABI'!JA30</f>
        <v>24503.0625</v>
      </c>
      <c r="AY30" s="46">
        <f>'ÜCRET HESABI'!JC30</f>
        <v>23502.9375</v>
      </c>
      <c r="AZ30" s="36">
        <f t="shared" si="6"/>
        <v>204025.5</v>
      </c>
      <c r="BA30" s="33">
        <f t="shared" si="7"/>
        <v>240030</v>
      </c>
      <c r="BB30" s="37">
        <f t="shared" si="8"/>
        <v>17002.125</v>
      </c>
      <c r="BC30" s="35">
        <f t="shared" si="9"/>
        <v>294036.75</v>
      </c>
      <c r="BD30" s="34">
        <f t="shared" si="10"/>
        <v>12001.5</v>
      </c>
      <c r="BE30" s="35">
        <f t="shared" si="11"/>
        <v>282035.25</v>
      </c>
    </row>
    <row r="31" spans="1:57" x14ac:dyDescent="0.3">
      <c r="A31" s="3">
        <v>29</v>
      </c>
      <c r="B31" s="16" t="str">
        <f>'PERSONEL LİSTESİ'!B31</f>
        <v xml:space="preserve"> AD SOYAD 29</v>
      </c>
      <c r="C31" s="8">
        <f>'PERSONEL LİSTESİ'!C31</f>
        <v>20002.5</v>
      </c>
      <c r="D31" s="10">
        <f>'ÜCRET HESABI'!P31</f>
        <v>17002.125</v>
      </c>
      <c r="E31" s="27">
        <f t="shared" si="0"/>
        <v>20002.5</v>
      </c>
      <c r="F31" s="28">
        <f>'ÜCRET HESABI'!S31</f>
        <v>24503.0625</v>
      </c>
      <c r="G31" s="46">
        <f>'ÜCRET HESABI'!U31</f>
        <v>23502.9375</v>
      </c>
      <c r="H31" s="10">
        <f>'ÜCRET HESABI'!AL31</f>
        <v>17002.125</v>
      </c>
      <c r="I31" s="27">
        <f t="shared" si="1"/>
        <v>20002.5</v>
      </c>
      <c r="J31" s="28">
        <f>'ÜCRET HESABI'!AO31</f>
        <v>24503.0625</v>
      </c>
      <c r="K31" s="46">
        <f>'ÜCRET HESABI'!AQ31</f>
        <v>23502.9375</v>
      </c>
      <c r="L31" s="10">
        <f>'ÜCRET HESABI'!BH31</f>
        <v>17002.125</v>
      </c>
      <c r="M31" s="27">
        <f t="shared" si="2"/>
        <v>20002.5</v>
      </c>
      <c r="N31" s="28">
        <f>'ÜCRET HESABI'!BK31</f>
        <v>24503.0625</v>
      </c>
      <c r="O31" s="46">
        <f>'ÜCRET HESABI'!BM31</f>
        <v>23502.9375</v>
      </c>
      <c r="P31" s="10">
        <f>'ÜCRET HESABI'!CD31</f>
        <v>17002.125</v>
      </c>
      <c r="Q31" s="27">
        <f t="shared" si="3"/>
        <v>20002.5</v>
      </c>
      <c r="R31" s="28">
        <f>'ÜCRET HESABI'!CG31</f>
        <v>24503.0625</v>
      </c>
      <c r="S31" s="46">
        <f>'ÜCRET HESABI'!CI31</f>
        <v>23502.9375</v>
      </c>
      <c r="T31" s="10">
        <f>'ÜCRET HESABI'!CZ31</f>
        <v>17002.125</v>
      </c>
      <c r="U31" s="27">
        <f t="shared" si="4"/>
        <v>20002.5</v>
      </c>
      <c r="V31" s="28">
        <f>'ÜCRET HESABI'!DC31</f>
        <v>24503.0625</v>
      </c>
      <c r="W31" s="46">
        <f>'ÜCRET HESABI'!DE31</f>
        <v>23502.9375</v>
      </c>
      <c r="X31" s="10">
        <f>'ÜCRET HESABI'!DV31</f>
        <v>17002.125</v>
      </c>
      <c r="Y31" s="27">
        <f t="shared" si="5"/>
        <v>20002.5</v>
      </c>
      <c r="Z31" s="28">
        <f>'ÜCRET HESABI'!DY31</f>
        <v>24503.0625</v>
      </c>
      <c r="AA31" s="46">
        <f>'ÜCRET HESABI'!EA31</f>
        <v>23502.9375</v>
      </c>
      <c r="AB31" s="10">
        <f>'ÜCRET HESABI'!ER31</f>
        <v>17002.125</v>
      </c>
      <c r="AC31" s="27">
        <f t="shared" si="12"/>
        <v>20002.5</v>
      </c>
      <c r="AD31" s="28">
        <f>'ÜCRET HESABI'!EU31</f>
        <v>24503.0625</v>
      </c>
      <c r="AE31" s="46">
        <f>'ÜCRET HESABI'!EW31</f>
        <v>23502.9375</v>
      </c>
      <c r="AF31" s="10">
        <f>'ÜCRET HESABI'!FN31</f>
        <v>17002.125</v>
      </c>
      <c r="AG31" s="27">
        <f t="shared" si="13"/>
        <v>20002.5</v>
      </c>
      <c r="AH31" s="28">
        <f>'ÜCRET HESABI'!FQ31</f>
        <v>24503.0625</v>
      </c>
      <c r="AI31" s="46">
        <f>'ÜCRET HESABI'!FS31</f>
        <v>23502.9375</v>
      </c>
      <c r="AJ31" s="10">
        <f>'ÜCRET HESABI'!GJ31</f>
        <v>17002.125</v>
      </c>
      <c r="AK31" s="27">
        <f t="shared" si="14"/>
        <v>20002.5</v>
      </c>
      <c r="AL31" s="28">
        <f>'ÜCRET HESABI'!GM31</f>
        <v>24503.0625</v>
      </c>
      <c r="AM31" s="46">
        <f>'ÜCRET HESABI'!GO31</f>
        <v>23502.9375</v>
      </c>
      <c r="AN31" s="10">
        <f>'ÜCRET HESABI'!HF31</f>
        <v>17002.125</v>
      </c>
      <c r="AO31" s="27">
        <f t="shared" si="15"/>
        <v>20002.5</v>
      </c>
      <c r="AP31" s="28">
        <f>'ÜCRET HESABI'!HI31</f>
        <v>24503.0625</v>
      </c>
      <c r="AQ31" s="46">
        <f>'ÜCRET HESABI'!HK31</f>
        <v>23502.9375</v>
      </c>
      <c r="AR31" s="10">
        <f>'ÜCRET HESABI'!IB31</f>
        <v>17002.125</v>
      </c>
      <c r="AS31" s="27">
        <f t="shared" si="16"/>
        <v>20002.5</v>
      </c>
      <c r="AT31" s="28">
        <f>'ÜCRET HESABI'!IE31</f>
        <v>24503.0625</v>
      </c>
      <c r="AU31" s="46">
        <f>'ÜCRET HESABI'!IG31</f>
        <v>23502.9375</v>
      </c>
      <c r="AV31" s="10">
        <f>'ÜCRET HESABI'!IX31</f>
        <v>17002.125</v>
      </c>
      <c r="AW31" s="27">
        <f t="shared" si="17"/>
        <v>20002.5</v>
      </c>
      <c r="AX31" s="28">
        <f>'ÜCRET HESABI'!JA31</f>
        <v>24503.0625</v>
      </c>
      <c r="AY31" s="46">
        <f>'ÜCRET HESABI'!JC31</f>
        <v>23502.9375</v>
      </c>
      <c r="AZ31" s="36">
        <f t="shared" si="6"/>
        <v>204025.5</v>
      </c>
      <c r="BA31" s="33">
        <f t="shared" si="7"/>
        <v>240030</v>
      </c>
      <c r="BB31" s="37">
        <f t="shared" si="8"/>
        <v>17002.125</v>
      </c>
      <c r="BC31" s="35">
        <f t="shared" si="9"/>
        <v>294036.75</v>
      </c>
      <c r="BD31" s="34">
        <f t="shared" si="10"/>
        <v>12001.5</v>
      </c>
      <c r="BE31" s="35">
        <f t="shared" si="11"/>
        <v>282035.25</v>
      </c>
    </row>
    <row r="32" spans="1:57" x14ac:dyDescent="0.3">
      <c r="A32" s="2">
        <v>30</v>
      </c>
      <c r="B32" s="17" t="str">
        <f>'PERSONEL LİSTESİ'!B32</f>
        <v xml:space="preserve"> AD SOYAD 30</v>
      </c>
      <c r="C32" s="13">
        <f>'PERSONEL LİSTESİ'!C32</f>
        <v>20002.5</v>
      </c>
      <c r="D32" s="10">
        <f>'ÜCRET HESABI'!P32</f>
        <v>17002.125</v>
      </c>
      <c r="E32" s="27">
        <f t="shared" si="0"/>
        <v>20002.5</v>
      </c>
      <c r="F32" s="28">
        <f>'ÜCRET HESABI'!S32</f>
        <v>24503.0625</v>
      </c>
      <c r="G32" s="46">
        <f>'ÜCRET HESABI'!U32</f>
        <v>23502.9375</v>
      </c>
      <c r="H32" s="10">
        <f>'ÜCRET HESABI'!AL32</f>
        <v>17002.125</v>
      </c>
      <c r="I32" s="27">
        <f t="shared" si="1"/>
        <v>20002.5</v>
      </c>
      <c r="J32" s="28">
        <f>'ÜCRET HESABI'!AO32</f>
        <v>24503.0625</v>
      </c>
      <c r="K32" s="46">
        <f>'ÜCRET HESABI'!AQ32</f>
        <v>23502.9375</v>
      </c>
      <c r="L32" s="10">
        <f>'ÜCRET HESABI'!BH32</f>
        <v>17002.125</v>
      </c>
      <c r="M32" s="27">
        <f t="shared" si="2"/>
        <v>20002.5</v>
      </c>
      <c r="N32" s="28">
        <f>'ÜCRET HESABI'!BK32</f>
        <v>24503.0625</v>
      </c>
      <c r="O32" s="46">
        <f>'ÜCRET HESABI'!BM32</f>
        <v>23502.9375</v>
      </c>
      <c r="P32" s="10">
        <f>'ÜCRET HESABI'!CD32</f>
        <v>17002.125</v>
      </c>
      <c r="Q32" s="27">
        <f t="shared" si="3"/>
        <v>20002.5</v>
      </c>
      <c r="R32" s="28">
        <f>'ÜCRET HESABI'!CG32</f>
        <v>24503.0625</v>
      </c>
      <c r="S32" s="46">
        <f>'ÜCRET HESABI'!CI32</f>
        <v>23502.9375</v>
      </c>
      <c r="T32" s="10">
        <f>'ÜCRET HESABI'!CZ32</f>
        <v>17002.125</v>
      </c>
      <c r="U32" s="27">
        <f t="shared" si="4"/>
        <v>20002.5</v>
      </c>
      <c r="V32" s="28">
        <f>'ÜCRET HESABI'!DC32</f>
        <v>24503.0625</v>
      </c>
      <c r="W32" s="46">
        <f>'ÜCRET HESABI'!DE32</f>
        <v>23502.9375</v>
      </c>
      <c r="X32" s="10">
        <f>'ÜCRET HESABI'!DV32</f>
        <v>17002.125</v>
      </c>
      <c r="Y32" s="27">
        <f t="shared" si="5"/>
        <v>20002.5</v>
      </c>
      <c r="Z32" s="28">
        <f>'ÜCRET HESABI'!DY32</f>
        <v>24503.0625</v>
      </c>
      <c r="AA32" s="46">
        <f>'ÜCRET HESABI'!EA32</f>
        <v>23502.9375</v>
      </c>
      <c r="AB32" s="10">
        <f>'ÜCRET HESABI'!ER32</f>
        <v>17002.125</v>
      </c>
      <c r="AC32" s="27">
        <f t="shared" si="12"/>
        <v>20002.5</v>
      </c>
      <c r="AD32" s="28">
        <f>'ÜCRET HESABI'!EU32</f>
        <v>24503.0625</v>
      </c>
      <c r="AE32" s="46">
        <f>'ÜCRET HESABI'!EW32</f>
        <v>23502.9375</v>
      </c>
      <c r="AF32" s="10">
        <f>'ÜCRET HESABI'!FN32</f>
        <v>17002.125</v>
      </c>
      <c r="AG32" s="27">
        <f t="shared" si="13"/>
        <v>20002.5</v>
      </c>
      <c r="AH32" s="28">
        <f>'ÜCRET HESABI'!FQ32</f>
        <v>24503.0625</v>
      </c>
      <c r="AI32" s="46">
        <f>'ÜCRET HESABI'!FS32</f>
        <v>23502.9375</v>
      </c>
      <c r="AJ32" s="10">
        <f>'ÜCRET HESABI'!GJ32</f>
        <v>17002.125</v>
      </c>
      <c r="AK32" s="27">
        <f t="shared" si="14"/>
        <v>20002.5</v>
      </c>
      <c r="AL32" s="28">
        <f>'ÜCRET HESABI'!GM32</f>
        <v>24503.0625</v>
      </c>
      <c r="AM32" s="46">
        <f>'ÜCRET HESABI'!GO32</f>
        <v>23502.9375</v>
      </c>
      <c r="AN32" s="10">
        <f>'ÜCRET HESABI'!HF32</f>
        <v>17002.125</v>
      </c>
      <c r="AO32" s="27">
        <f t="shared" si="15"/>
        <v>20002.5</v>
      </c>
      <c r="AP32" s="28">
        <f>'ÜCRET HESABI'!HI32</f>
        <v>24503.0625</v>
      </c>
      <c r="AQ32" s="46">
        <f>'ÜCRET HESABI'!HK32</f>
        <v>23502.9375</v>
      </c>
      <c r="AR32" s="10">
        <f>'ÜCRET HESABI'!IB32</f>
        <v>17002.125</v>
      </c>
      <c r="AS32" s="27">
        <f t="shared" si="16"/>
        <v>20002.5</v>
      </c>
      <c r="AT32" s="28">
        <f>'ÜCRET HESABI'!IE32</f>
        <v>24503.0625</v>
      </c>
      <c r="AU32" s="46">
        <f>'ÜCRET HESABI'!IG32</f>
        <v>23502.9375</v>
      </c>
      <c r="AV32" s="10">
        <f>'ÜCRET HESABI'!IX32</f>
        <v>17002.125</v>
      </c>
      <c r="AW32" s="27">
        <f t="shared" si="17"/>
        <v>20002.5</v>
      </c>
      <c r="AX32" s="28">
        <f>'ÜCRET HESABI'!JA32</f>
        <v>24503.0625</v>
      </c>
      <c r="AY32" s="46">
        <f>'ÜCRET HESABI'!JC32</f>
        <v>23502.9375</v>
      </c>
      <c r="AZ32" s="36">
        <f t="shared" si="6"/>
        <v>204025.5</v>
      </c>
      <c r="BA32" s="33">
        <f t="shared" si="7"/>
        <v>240030</v>
      </c>
      <c r="BB32" s="37">
        <f t="shared" si="8"/>
        <v>17002.125</v>
      </c>
      <c r="BC32" s="35">
        <f t="shared" si="9"/>
        <v>294036.75</v>
      </c>
      <c r="BD32" s="34">
        <f t="shared" si="10"/>
        <v>12001.5</v>
      </c>
      <c r="BE32" s="35">
        <f t="shared" si="11"/>
        <v>282035.25</v>
      </c>
    </row>
    <row r="33" spans="1:57" x14ac:dyDescent="0.3">
      <c r="A33" s="3">
        <v>31</v>
      </c>
      <c r="B33" s="16" t="str">
        <f>'PERSONEL LİSTESİ'!B33</f>
        <v xml:space="preserve"> AD SOYAD 31</v>
      </c>
      <c r="C33" s="8">
        <f>'PERSONEL LİSTESİ'!C33</f>
        <v>20002.5</v>
      </c>
      <c r="D33" s="10">
        <f>'ÜCRET HESABI'!P33</f>
        <v>17002.125</v>
      </c>
      <c r="E33" s="27">
        <f t="shared" si="0"/>
        <v>20002.5</v>
      </c>
      <c r="F33" s="28">
        <f>'ÜCRET HESABI'!S33</f>
        <v>24503.0625</v>
      </c>
      <c r="G33" s="46">
        <f>'ÜCRET HESABI'!U33</f>
        <v>23502.9375</v>
      </c>
      <c r="H33" s="10">
        <f>'ÜCRET HESABI'!AL33</f>
        <v>17002.125</v>
      </c>
      <c r="I33" s="27">
        <f t="shared" si="1"/>
        <v>20002.5</v>
      </c>
      <c r="J33" s="28">
        <f>'ÜCRET HESABI'!AO33</f>
        <v>24503.0625</v>
      </c>
      <c r="K33" s="46">
        <f>'ÜCRET HESABI'!AQ33</f>
        <v>23502.9375</v>
      </c>
      <c r="L33" s="10">
        <f>'ÜCRET HESABI'!BH33</f>
        <v>17002.125</v>
      </c>
      <c r="M33" s="27">
        <f t="shared" si="2"/>
        <v>20002.5</v>
      </c>
      <c r="N33" s="28">
        <f>'ÜCRET HESABI'!BK33</f>
        <v>24503.0625</v>
      </c>
      <c r="O33" s="46">
        <f>'ÜCRET HESABI'!BM33</f>
        <v>23502.9375</v>
      </c>
      <c r="P33" s="10">
        <f>'ÜCRET HESABI'!CD33</f>
        <v>17002.125</v>
      </c>
      <c r="Q33" s="27">
        <f t="shared" si="3"/>
        <v>20002.5</v>
      </c>
      <c r="R33" s="28">
        <f>'ÜCRET HESABI'!CG33</f>
        <v>24503.0625</v>
      </c>
      <c r="S33" s="46">
        <f>'ÜCRET HESABI'!CI33</f>
        <v>23502.9375</v>
      </c>
      <c r="T33" s="10">
        <f>'ÜCRET HESABI'!CZ33</f>
        <v>17002.125</v>
      </c>
      <c r="U33" s="27">
        <f t="shared" si="4"/>
        <v>20002.5</v>
      </c>
      <c r="V33" s="28">
        <f>'ÜCRET HESABI'!DC33</f>
        <v>24503.0625</v>
      </c>
      <c r="W33" s="46">
        <f>'ÜCRET HESABI'!DE33</f>
        <v>23502.9375</v>
      </c>
      <c r="X33" s="10">
        <f>'ÜCRET HESABI'!DV33</f>
        <v>17002.125</v>
      </c>
      <c r="Y33" s="27">
        <f t="shared" si="5"/>
        <v>20002.5</v>
      </c>
      <c r="Z33" s="28">
        <f>'ÜCRET HESABI'!DY33</f>
        <v>24503.0625</v>
      </c>
      <c r="AA33" s="46">
        <f>'ÜCRET HESABI'!EA33</f>
        <v>23502.9375</v>
      </c>
      <c r="AB33" s="10">
        <f>'ÜCRET HESABI'!ER33</f>
        <v>17002.125</v>
      </c>
      <c r="AC33" s="27">
        <f t="shared" si="12"/>
        <v>20002.5</v>
      </c>
      <c r="AD33" s="28">
        <f>'ÜCRET HESABI'!EU33</f>
        <v>24503.0625</v>
      </c>
      <c r="AE33" s="46">
        <f>'ÜCRET HESABI'!EW33</f>
        <v>23502.9375</v>
      </c>
      <c r="AF33" s="10">
        <f>'ÜCRET HESABI'!FN33</f>
        <v>17002.125</v>
      </c>
      <c r="AG33" s="27">
        <f t="shared" si="13"/>
        <v>20002.5</v>
      </c>
      <c r="AH33" s="28">
        <f>'ÜCRET HESABI'!FQ33</f>
        <v>24503.0625</v>
      </c>
      <c r="AI33" s="46">
        <f>'ÜCRET HESABI'!FS33</f>
        <v>23502.9375</v>
      </c>
      <c r="AJ33" s="10">
        <f>'ÜCRET HESABI'!GJ33</f>
        <v>17002.125</v>
      </c>
      <c r="AK33" s="27">
        <f t="shared" si="14"/>
        <v>20002.5</v>
      </c>
      <c r="AL33" s="28">
        <f>'ÜCRET HESABI'!GM33</f>
        <v>24503.0625</v>
      </c>
      <c r="AM33" s="46">
        <f>'ÜCRET HESABI'!GO33</f>
        <v>23502.9375</v>
      </c>
      <c r="AN33" s="10">
        <f>'ÜCRET HESABI'!HF33</f>
        <v>17002.125</v>
      </c>
      <c r="AO33" s="27">
        <f t="shared" si="15"/>
        <v>20002.5</v>
      </c>
      <c r="AP33" s="28">
        <f>'ÜCRET HESABI'!HI33</f>
        <v>24503.0625</v>
      </c>
      <c r="AQ33" s="46">
        <f>'ÜCRET HESABI'!HK33</f>
        <v>23502.9375</v>
      </c>
      <c r="AR33" s="10">
        <f>'ÜCRET HESABI'!IB33</f>
        <v>17002.125</v>
      </c>
      <c r="AS33" s="27">
        <f t="shared" si="16"/>
        <v>20002.5</v>
      </c>
      <c r="AT33" s="28">
        <f>'ÜCRET HESABI'!IE33</f>
        <v>24503.0625</v>
      </c>
      <c r="AU33" s="46">
        <f>'ÜCRET HESABI'!IG33</f>
        <v>23502.9375</v>
      </c>
      <c r="AV33" s="10">
        <f>'ÜCRET HESABI'!IX33</f>
        <v>17002.125</v>
      </c>
      <c r="AW33" s="27">
        <f t="shared" si="17"/>
        <v>20002.5</v>
      </c>
      <c r="AX33" s="28">
        <f>'ÜCRET HESABI'!JA33</f>
        <v>24503.0625</v>
      </c>
      <c r="AY33" s="46">
        <f>'ÜCRET HESABI'!JC33</f>
        <v>23502.9375</v>
      </c>
      <c r="AZ33" s="36">
        <f t="shared" si="6"/>
        <v>204025.5</v>
      </c>
      <c r="BA33" s="33">
        <f t="shared" si="7"/>
        <v>240030</v>
      </c>
      <c r="BB33" s="37">
        <f t="shared" si="8"/>
        <v>17002.125</v>
      </c>
      <c r="BC33" s="35">
        <f t="shared" si="9"/>
        <v>294036.75</v>
      </c>
      <c r="BD33" s="34">
        <f t="shared" si="10"/>
        <v>12001.5</v>
      </c>
      <c r="BE33" s="35">
        <f t="shared" si="11"/>
        <v>282035.25</v>
      </c>
    </row>
    <row r="34" spans="1:57" x14ac:dyDescent="0.3">
      <c r="A34" s="2">
        <v>32</v>
      </c>
      <c r="B34" s="17" t="str">
        <f>'PERSONEL LİSTESİ'!B34</f>
        <v xml:space="preserve"> AD SOYAD 32</v>
      </c>
      <c r="C34" s="13">
        <f>'PERSONEL LİSTESİ'!C34</f>
        <v>20002.5</v>
      </c>
      <c r="D34" s="10">
        <f>'ÜCRET HESABI'!P34</f>
        <v>17002.125</v>
      </c>
      <c r="E34" s="27">
        <f t="shared" si="0"/>
        <v>20002.5</v>
      </c>
      <c r="F34" s="28">
        <f>'ÜCRET HESABI'!S34</f>
        <v>24503.0625</v>
      </c>
      <c r="G34" s="46">
        <f>'ÜCRET HESABI'!U34</f>
        <v>23502.9375</v>
      </c>
      <c r="H34" s="10">
        <f>'ÜCRET HESABI'!AL34</f>
        <v>17002.125</v>
      </c>
      <c r="I34" s="27">
        <f t="shared" si="1"/>
        <v>20002.5</v>
      </c>
      <c r="J34" s="28">
        <f>'ÜCRET HESABI'!AO34</f>
        <v>24503.0625</v>
      </c>
      <c r="K34" s="46">
        <f>'ÜCRET HESABI'!AQ34</f>
        <v>23502.9375</v>
      </c>
      <c r="L34" s="10">
        <f>'ÜCRET HESABI'!BH34</f>
        <v>17002.125</v>
      </c>
      <c r="M34" s="27">
        <f t="shared" si="2"/>
        <v>20002.5</v>
      </c>
      <c r="N34" s="28">
        <f>'ÜCRET HESABI'!BK34</f>
        <v>24503.0625</v>
      </c>
      <c r="O34" s="46">
        <f>'ÜCRET HESABI'!BM34</f>
        <v>23502.9375</v>
      </c>
      <c r="P34" s="10">
        <f>'ÜCRET HESABI'!CD34</f>
        <v>17002.125</v>
      </c>
      <c r="Q34" s="27">
        <f t="shared" si="3"/>
        <v>20002.5</v>
      </c>
      <c r="R34" s="28">
        <f>'ÜCRET HESABI'!CG34</f>
        <v>24503.0625</v>
      </c>
      <c r="S34" s="46">
        <f>'ÜCRET HESABI'!CI34</f>
        <v>23502.9375</v>
      </c>
      <c r="T34" s="10">
        <f>'ÜCRET HESABI'!CZ34</f>
        <v>17002.125</v>
      </c>
      <c r="U34" s="27">
        <f t="shared" si="4"/>
        <v>20002.5</v>
      </c>
      <c r="V34" s="28">
        <f>'ÜCRET HESABI'!DC34</f>
        <v>24503.0625</v>
      </c>
      <c r="W34" s="46">
        <f>'ÜCRET HESABI'!DE34</f>
        <v>23502.9375</v>
      </c>
      <c r="X34" s="10">
        <f>'ÜCRET HESABI'!DV34</f>
        <v>17002.125</v>
      </c>
      <c r="Y34" s="27">
        <f t="shared" si="5"/>
        <v>20002.5</v>
      </c>
      <c r="Z34" s="28">
        <f>'ÜCRET HESABI'!DY34</f>
        <v>24503.0625</v>
      </c>
      <c r="AA34" s="46">
        <f>'ÜCRET HESABI'!EA34</f>
        <v>23502.9375</v>
      </c>
      <c r="AB34" s="10">
        <f>'ÜCRET HESABI'!ER34</f>
        <v>17002.125</v>
      </c>
      <c r="AC34" s="27">
        <f t="shared" si="12"/>
        <v>20002.5</v>
      </c>
      <c r="AD34" s="28">
        <f>'ÜCRET HESABI'!EU34</f>
        <v>24503.0625</v>
      </c>
      <c r="AE34" s="46">
        <f>'ÜCRET HESABI'!EW34</f>
        <v>23502.9375</v>
      </c>
      <c r="AF34" s="10">
        <f>'ÜCRET HESABI'!FN34</f>
        <v>17002.125</v>
      </c>
      <c r="AG34" s="27">
        <f t="shared" si="13"/>
        <v>20002.5</v>
      </c>
      <c r="AH34" s="28">
        <f>'ÜCRET HESABI'!FQ34</f>
        <v>24503.0625</v>
      </c>
      <c r="AI34" s="46">
        <f>'ÜCRET HESABI'!FS34</f>
        <v>23502.9375</v>
      </c>
      <c r="AJ34" s="10">
        <f>'ÜCRET HESABI'!GJ34</f>
        <v>17002.125</v>
      </c>
      <c r="AK34" s="27">
        <f t="shared" si="14"/>
        <v>20002.5</v>
      </c>
      <c r="AL34" s="28">
        <f>'ÜCRET HESABI'!GM34</f>
        <v>24503.0625</v>
      </c>
      <c r="AM34" s="46">
        <f>'ÜCRET HESABI'!GO34</f>
        <v>23502.9375</v>
      </c>
      <c r="AN34" s="10">
        <f>'ÜCRET HESABI'!HF34</f>
        <v>17002.125</v>
      </c>
      <c r="AO34" s="27">
        <f t="shared" si="15"/>
        <v>20002.5</v>
      </c>
      <c r="AP34" s="28">
        <f>'ÜCRET HESABI'!HI34</f>
        <v>24503.0625</v>
      </c>
      <c r="AQ34" s="46">
        <f>'ÜCRET HESABI'!HK34</f>
        <v>23502.9375</v>
      </c>
      <c r="AR34" s="10">
        <f>'ÜCRET HESABI'!IB34</f>
        <v>17002.125</v>
      </c>
      <c r="AS34" s="27">
        <f t="shared" si="16"/>
        <v>20002.5</v>
      </c>
      <c r="AT34" s="28">
        <f>'ÜCRET HESABI'!IE34</f>
        <v>24503.0625</v>
      </c>
      <c r="AU34" s="46">
        <f>'ÜCRET HESABI'!IG34</f>
        <v>23502.9375</v>
      </c>
      <c r="AV34" s="10">
        <f>'ÜCRET HESABI'!IX34</f>
        <v>17002.125</v>
      </c>
      <c r="AW34" s="27">
        <f t="shared" si="17"/>
        <v>20002.5</v>
      </c>
      <c r="AX34" s="28">
        <f>'ÜCRET HESABI'!JA34</f>
        <v>24503.0625</v>
      </c>
      <c r="AY34" s="46">
        <f>'ÜCRET HESABI'!JC34</f>
        <v>23502.9375</v>
      </c>
      <c r="AZ34" s="36">
        <f t="shared" si="6"/>
        <v>204025.5</v>
      </c>
      <c r="BA34" s="33">
        <f t="shared" si="7"/>
        <v>240030</v>
      </c>
      <c r="BB34" s="37">
        <f t="shared" si="8"/>
        <v>17002.125</v>
      </c>
      <c r="BC34" s="35">
        <f t="shared" si="9"/>
        <v>294036.75</v>
      </c>
      <c r="BD34" s="34">
        <f t="shared" si="10"/>
        <v>12001.5</v>
      </c>
      <c r="BE34" s="35">
        <f t="shared" si="11"/>
        <v>282035.25</v>
      </c>
    </row>
    <row r="35" spans="1:57" x14ac:dyDescent="0.3">
      <c r="A35" s="3">
        <v>33</v>
      </c>
      <c r="B35" s="16" t="str">
        <f>'PERSONEL LİSTESİ'!B35</f>
        <v xml:space="preserve"> AD SOYAD 33</v>
      </c>
      <c r="C35" s="8">
        <f>'PERSONEL LİSTESİ'!C35</f>
        <v>20002.5</v>
      </c>
      <c r="D35" s="10">
        <f>'ÜCRET HESABI'!P35</f>
        <v>17002.125</v>
      </c>
      <c r="E35" s="27">
        <f t="shared" si="0"/>
        <v>20002.5</v>
      </c>
      <c r="F35" s="28">
        <f>'ÜCRET HESABI'!S35</f>
        <v>24503.0625</v>
      </c>
      <c r="G35" s="46">
        <f>'ÜCRET HESABI'!U35</f>
        <v>23502.9375</v>
      </c>
      <c r="H35" s="10">
        <f>'ÜCRET HESABI'!AL35</f>
        <v>17002.125</v>
      </c>
      <c r="I35" s="27">
        <f t="shared" si="1"/>
        <v>20002.5</v>
      </c>
      <c r="J35" s="28">
        <f>'ÜCRET HESABI'!AO35</f>
        <v>24503.0625</v>
      </c>
      <c r="K35" s="46">
        <f>'ÜCRET HESABI'!AQ35</f>
        <v>23502.9375</v>
      </c>
      <c r="L35" s="10">
        <f>'ÜCRET HESABI'!BH35</f>
        <v>17002.125</v>
      </c>
      <c r="M35" s="27">
        <f t="shared" si="2"/>
        <v>20002.5</v>
      </c>
      <c r="N35" s="28">
        <f>'ÜCRET HESABI'!BK35</f>
        <v>24503.0625</v>
      </c>
      <c r="O35" s="46">
        <f>'ÜCRET HESABI'!BM35</f>
        <v>23502.9375</v>
      </c>
      <c r="P35" s="10">
        <f>'ÜCRET HESABI'!CD35</f>
        <v>17002.125</v>
      </c>
      <c r="Q35" s="27">
        <f t="shared" si="3"/>
        <v>20002.5</v>
      </c>
      <c r="R35" s="28">
        <f>'ÜCRET HESABI'!CG35</f>
        <v>24503.0625</v>
      </c>
      <c r="S35" s="46">
        <f>'ÜCRET HESABI'!CI35</f>
        <v>23502.9375</v>
      </c>
      <c r="T35" s="10">
        <f>'ÜCRET HESABI'!CZ35</f>
        <v>17002.125</v>
      </c>
      <c r="U35" s="27">
        <f t="shared" si="4"/>
        <v>20002.5</v>
      </c>
      <c r="V35" s="28">
        <f>'ÜCRET HESABI'!DC35</f>
        <v>24503.0625</v>
      </c>
      <c r="W35" s="46">
        <f>'ÜCRET HESABI'!DE35</f>
        <v>23502.9375</v>
      </c>
      <c r="X35" s="10">
        <f>'ÜCRET HESABI'!DV35</f>
        <v>17002.125</v>
      </c>
      <c r="Y35" s="27">
        <f t="shared" si="5"/>
        <v>20002.5</v>
      </c>
      <c r="Z35" s="28">
        <f>'ÜCRET HESABI'!DY35</f>
        <v>24503.0625</v>
      </c>
      <c r="AA35" s="46">
        <f>'ÜCRET HESABI'!EA35</f>
        <v>23502.9375</v>
      </c>
      <c r="AB35" s="10">
        <f>'ÜCRET HESABI'!ER35</f>
        <v>17002.125</v>
      </c>
      <c r="AC35" s="27">
        <f t="shared" si="12"/>
        <v>20002.5</v>
      </c>
      <c r="AD35" s="28">
        <f>'ÜCRET HESABI'!EU35</f>
        <v>24503.0625</v>
      </c>
      <c r="AE35" s="46">
        <f>'ÜCRET HESABI'!EW35</f>
        <v>23502.9375</v>
      </c>
      <c r="AF35" s="10">
        <f>'ÜCRET HESABI'!FN35</f>
        <v>17002.125</v>
      </c>
      <c r="AG35" s="27">
        <f t="shared" si="13"/>
        <v>20002.5</v>
      </c>
      <c r="AH35" s="28">
        <f>'ÜCRET HESABI'!FQ35</f>
        <v>24503.0625</v>
      </c>
      <c r="AI35" s="46">
        <f>'ÜCRET HESABI'!FS35</f>
        <v>23502.9375</v>
      </c>
      <c r="AJ35" s="10">
        <f>'ÜCRET HESABI'!GJ35</f>
        <v>17002.125</v>
      </c>
      <c r="AK35" s="27">
        <f t="shared" si="14"/>
        <v>20002.5</v>
      </c>
      <c r="AL35" s="28">
        <f>'ÜCRET HESABI'!GM35</f>
        <v>24503.0625</v>
      </c>
      <c r="AM35" s="46">
        <f>'ÜCRET HESABI'!GO35</f>
        <v>23502.9375</v>
      </c>
      <c r="AN35" s="10">
        <f>'ÜCRET HESABI'!HF35</f>
        <v>17002.125</v>
      </c>
      <c r="AO35" s="27">
        <f t="shared" si="15"/>
        <v>20002.5</v>
      </c>
      <c r="AP35" s="28">
        <f>'ÜCRET HESABI'!HI35</f>
        <v>24503.0625</v>
      </c>
      <c r="AQ35" s="46">
        <f>'ÜCRET HESABI'!HK35</f>
        <v>23502.9375</v>
      </c>
      <c r="AR35" s="10">
        <f>'ÜCRET HESABI'!IB35</f>
        <v>17002.125</v>
      </c>
      <c r="AS35" s="27">
        <f t="shared" si="16"/>
        <v>20002.5</v>
      </c>
      <c r="AT35" s="28">
        <f>'ÜCRET HESABI'!IE35</f>
        <v>24503.0625</v>
      </c>
      <c r="AU35" s="46">
        <f>'ÜCRET HESABI'!IG35</f>
        <v>23502.9375</v>
      </c>
      <c r="AV35" s="10">
        <f>'ÜCRET HESABI'!IX35</f>
        <v>17002.125</v>
      </c>
      <c r="AW35" s="27">
        <f t="shared" si="17"/>
        <v>20002.5</v>
      </c>
      <c r="AX35" s="28">
        <f>'ÜCRET HESABI'!JA35</f>
        <v>24503.0625</v>
      </c>
      <c r="AY35" s="46">
        <f>'ÜCRET HESABI'!JC35</f>
        <v>23502.9375</v>
      </c>
      <c r="AZ35" s="36">
        <f t="shared" si="6"/>
        <v>204025.5</v>
      </c>
      <c r="BA35" s="33">
        <f t="shared" si="7"/>
        <v>240030</v>
      </c>
      <c r="BB35" s="37">
        <f t="shared" si="8"/>
        <v>17002.125</v>
      </c>
      <c r="BC35" s="35">
        <f t="shared" si="9"/>
        <v>294036.75</v>
      </c>
      <c r="BD35" s="34">
        <f t="shared" si="10"/>
        <v>12001.5</v>
      </c>
      <c r="BE35" s="35">
        <f t="shared" si="11"/>
        <v>282035.25</v>
      </c>
    </row>
    <row r="36" spans="1:57" x14ac:dyDescent="0.3">
      <c r="A36" s="2">
        <v>34</v>
      </c>
      <c r="B36" s="17" t="str">
        <f>'PERSONEL LİSTESİ'!B36</f>
        <v xml:space="preserve"> AD SOYAD 34</v>
      </c>
      <c r="C36" s="13">
        <f>'PERSONEL LİSTESİ'!C36</f>
        <v>20002.5</v>
      </c>
      <c r="D36" s="10">
        <f>'ÜCRET HESABI'!P36</f>
        <v>17002.125</v>
      </c>
      <c r="E36" s="27">
        <f t="shared" si="0"/>
        <v>20002.5</v>
      </c>
      <c r="F36" s="28">
        <f>'ÜCRET HESABI'!S36</f>
        <v>24503.0625</v>
      </c>
      <c r="G36" s="46">
        <f>'ÜCRET HESABI'!U36</f>
        <v>23502.9375</v>
      </c>
      <c r="H36" s="10">
        <f>'ÜCRET HESABI'!AL36</f>
        <v>17002.125</v>
      </c>
      <c r="I36" s="27">
        <f t="shared" si="1"/>
        <v>20002.5</v>
      </c>
      <c r="J36" s="28">
        <f>'ÜCRET HESABI'!AO36</f>
        <v>24503.0625</v>
      </c>
      <c r="K36" s="46">
        <f>'ÜCRET HESABI'!AQ36</f>
        <v>23502.9375</v>
      </c>
      <c r="L36" s="10">
        <f>'ÜCRET HESABI'!BH36</f>
        <v>17002.125</v>
      </c>
      <c r="M36" s="27">
        <f t="shared" si="2"/>
        <v>20002.5</v>
      </c>
      <c r="N36" s="28">
        <f>'ÜCRET HESABI'!BK36</f>
        <v>24503.0625</v>
      </c>
      <c r="O36" s="46">
        <f>'ÜCRET HESABI'!BM36</f>
        <v>23502.9375</v>
      </c>
      <c r="P36" s="10">
        <f>'ÜCRET HESABI'!CD36</f>
        <v>17002.125</v>
      </c>
      <c r="Q36" s="27">
        <f t="shared" si="3"/>
        <v>20002.5</v>
      </c>
      <c r="R36" s="28">
        <f>'ÜCRET HESABI'!CG36</f>
        <v>24503.0625</v>
      </c>
      <c r="S36" s="46">
        <f>'ÜCRET HESABI'!CI36</f>
        <v>23502.9375</v>
      </c>
      <c r="T36" s="10">
        <f>'ÜCRET HESABI'!CZ36</f>
        <v>17002.125</v>
      </c>
      <c r="U36" s="27">
        <f t="shared" si="4"/>
        <v>20002.5</v>
      </c>
      <c r="V36" s="28">
        <f>'ÜCRET HESABI'!DC36</f>
        <v>24503.0625</v>
      </c>
      <c r="W36" s="46">
        <f>'ÜCRET HESABI'!DE36</f>
        <v>23502.9375</v>
      </c>
      <c r="X36" s="10">
        <f>'ÜCRET HESABI'!DV36</f>
        <v>17002.125</v>
      </c>
      <c r="Y36" s="27">
        <f t="shared" si="5"/>
        <v>20002.5</v>
      </c>
      <c r="Z36" s="28">
        <f>'ÜCRET HESABI'!DY36</f>
        <v>24503.0625</v>
      </c>
      <c r="AA36" s="46">
        <f>'ÜCRET HESABI'!EA36</f>
        <v>23502.9375</v>
      </c>
      <c r="AB36" s="10">
        <f>'ÜCRET HESABI'!ER36</f>
        <v>17002.125</v>
      </c>
      <c r="AC36" s="27">
        <f t="shared" si="12"/>
        <v>20002.5</v>
      </c>
      <c r="AD36" s="28">
        <f>'ÜCRET HESABI'!EU36</f>
        <v>24503.0625</v>
      </c>
      <c r="AE36" s="46">
        <f>'ÜCRET HESABI'!EW36</f>
        <v>23502.9375</v>
      </c>
      <c r="AF36" s="10">
        <f>'ÜCRET HESABI'!FN36</f>
        <v>17002.125</v>
      </c>
      <c r="AG36" s="27">
        <f t="shared" si="13"/>
        <v>20002.5</v>
      </c>
      <c r="AH36" s="28">
        <f>'ÜCRET HESABI'!FQ36</f>
        <v>24503.0625</v>
      </c>
      <c r="AI36" s="46">
        <f>'ÜCRET HESABI'!FS36</f>
        <v>23502.9375</v>
      </c>
      <c r="AJ36" s="10">
        <f>'ÜCRET HESABI'!GJ36</f>
        <v>17002.125</v>
      </c>
      <c r="AK36" s="27">
        <f t="shared" si="14"/>
        <v>20002.5</v>
      </c>
      <c r="AL36" s="28">
        <f>'ÜCRET HESABI'!GM36</f>
        <v>24503.0625</v>
      </c>
      <c r="AM36" s="46">
        <f>'ÜCRET HESABI'!GO36</f>
        <v>23502.9375</v>
      </c>
      <c r="AN36" s="10">
        <f>'ÜCRET HESABI'!HF36</f>
        <v>17002.125</v>
      </c>
      <c r="AO36" s="27">
        <f t="shared" si="15"/>
        <v>20002.5</v>
      </c>
      <c r="AP36" s="28">
        <f>'ÜCRET HESABI'!HI36</f>
        <v>24503.0625</v>
      </c>
      <c r="AQ36" s="46">
        <f>'ÜCRET HESABI'!HK36</f>
        <v>23502.9375</v>
      </c>
      <c r="AR36" s="10">
        <f>'ÜCRET HESABI'!IB36</f>
        <v>17002.125</v>
      </c>
      <c r="AS36" s="27">
        <f t="shared" si="16"/>
        <v>20002.5</v>
      </c>
      <c r="AT36" s="28">
        <f>'ÜCRET HESABI'!IE36</f>
        <v>24503.0625</v>
      </c>
      <c r="AU36" s="46">
        <f>'ÜCRET HESABI'!IG36</f>
        <v>23502.9375</v>
      </c>
      <c r="AV36" s="10">
        <f>'ÜCRET HESABI'!IX36</f>
        <v>17002.125</v>
      </c>
      <c r="AW36" s="27">
        <f t="shared" si="17"/>
        <v>20002.5</v>
      </c>
      <c r="AX36" s="28">
        <f>'ÜCRET HESABI'!JA36</f>
        <v>24503.0625</v>
      </c>
      <c r="AY36" s="46">
        <f>'ÜCRET HESABI'!JC36</f>
        <v>23502.9375</v>
      </c>
      <c r="AZ36" s="36">
        <f t="shared" si="6"/>
        <v>204025.5</v>
      </c>
      <c r="BA36" s="33">
        <f t="shared" si="7"/>
        <v>240030</v>
      </c>
      <c r="BB36" s="37">
        <f t="shared" si="8"/>
        <v>17002.125</v>
      </c>
      <c r="BC36" s="35">
        <f t="shared" si="9"/>
        <v>294036.75</v>
      </c>
      <c r="BD36" s="34">
        <f t="shared" si="10"/>
        <v>12001.5</v>
      </c>
      <c r="BE36" s="35">
        <f t="shared" si="11"/>
        <v>282035.25</v>
      </c>
    </row>
    <row r="37" spans="1:57" x14ac:dyDescent="0.3">
      <c r="A37" s="3">
        <v>35</v>
      </c>
      <c r="B37" s="16" t="str">
        <f>'PERSONEL LİSTESİ'!B37</f>
        <v xml:space="preserve"> AD SOYAD 35</v>
      </c>
      <c r="C37" s="8">
        <f>'PERSONEL LİSTESİ'!C37</f>
        <v>20002.5</v>
      </c>
      <c r="D37" s="10">
        <f>'ÜCRET HESABI'!P37</f>
        <v>17002.125</v>
      </c>
      <c r="E37" s="27">
        <f t="shared" si="0"/>
        <v>20002.5</v>
      </c>
      <c r="F37" s="28">
        <f>'ÜCRET HESABI'!S37</f>
        <v>24503.0625</v>
      </c>
      <c r="G37" s="46">
        <f>'ÜCRET HESABI'!U37</f>
        <v>23502.9375</v>
      </c>
      <c r="H37" s="10">
        <f>'ÜCRET HESABI'!AL37</f>
        <v>17002.125</v>
      </c>
      <c r="I37" s="27">
        <f t="shared" si="1"/>
        <v>20002.5</v>
      </c>
      <c r="J37" s="28">
        <f>'ÜCRET HESABI'!AO37</f>
        <v>24503.0625</v>
      </c>
      <c r="K37" s="46">
        <f>'ÜCRET HESABI'!AQ37</f>
        <v>23502.9375</v>
      </c>
      <c r="L37" s="10">
        <f>'ÜCRET HESABI'!BH37</f>
        <v>17002.125</v>
      </c>
      <c r="M37" s="27">
        <f t="shared" si="2"/>
        <v>20002.5</v>
      </c>
      <c r="N37" s="28">
        <f>'ÜCRET HESABI'!BK37</f>
        <v>24503.0625</v>
      </c>
      <c r="O37" s="46">
        <f>'ÜCRET HESABI'!BM37</f>
        <v>23502.9375</v>
      </c>
      <c r="P37" s="10">
        <f>'ÜCRET HESABI'!CD37</f>
        <v>17002.125</v>
      </c>
      <c r="Q37" s="27">
        <f t="shared" si="3"/>
        <v>20002.5</v>
      </c>
      <c r="R37" s="28">
        <f>'ÜCRET HESABI'!CG37</f>
        <v>24503.0625</v>
      </c>
      <c r="S37" s="46">
        <f>'ÜCRET HESABI'!CI37</f>
        <v>23502.9375</v>
      </c>
      <c r="T37" s="10">
        <f>'ÜCRET HESABI'!CZ37</f>
        <v>17002.125</v>
      </c>
      <c r="U37" s="27">
        <f t="shared" si="4"/>
        <v>20002.5</v>
      </c>
      <c r="V37" s="28">
        <f>'ÜCRET HESABI'!DC37</f>
        <v>24503.0625</v>
      </c>
      <c r="W37" s="46">
        <f>'ÜCRET HESABI'!DE37</f>
        <v>23502.9375</v>
      </c>
      <c r="X37" s="10">
        <f>'ÜCRET HESABI'!DV37</f>
        <v>17002.125</v>
      </c>
      <c r="Y37" s="27">
        <f t="shared" si="5"/>
        <v>20002.5</v>
      </c>
      <c r="Z37" s="28">
        <f>'ÜCRET HESABI'!DY37</f>
        <v>24503.0625</v>
      </c>
      <c r="AA37" s="46">
        <f>'ÜCRET HESABI'!EA37</f>
        <v>23502.9375</v>
      </c>
      <c r="AB37" s="10">
        <f>'ÜCRET HESABI'!ER37</f>
        <v>17002.125</v>
      </c>
      <c r="AC37" s="27">
        <f t="shared" si="12"/>
        <v>20002.5</v>
      </c>
      <c r="AD37" s="28">
        <f>'ÜCRET HESABI'!EU37</f>
        <v>24503.0625</v>
      </c>
      <c r="AE37" s="46">
        <f>'ÜCRET HESABI'!EW37</f>
        <v>23502.9375</v>
      </c>
      <c r="AF37" s="10">
        <f>'ÜCRET HESABI'!FN37</f>
        <v>17002.125</v>
      </c>
      <c r="AG37" s="27">
        <f t="shared" si="13"/>
        <v>20002.5</v>
      </c>
      <c r="AH37" s="28">
        <f>'ÜCRET HESABI'!FQ37</f>
        <v>24503.0625</v>
      </c>
      <c r="AI37" s="46">
        <f>'ÜCRET HESABI'!FS37</f>
        <v>23502.9375</v>
      </c>
      <c r="AJ37" s="10">
        <f>'ÜCRET HESABI'!GJ37</f>
        <v>17002.125</v>
      </c>
      <c r="AK37" s="27">
        <f t="shared" si="14"/>
        <v>20002.5</v>
      </c>
      <c r="AL37" s="28">
        <f>'ÜCRET HESABI'!GM37</f>
        <v>24503.0625</v>
      </c>
      <c r="AM37" s="46">
        <f>'ÜCRET HESABI'!GO37</f>
        <v>23502.9375</v>
      </c>
      <c r="AN37" s="10">
        <f>'ÜCRET HESABI'!HF37</f>
        <v>17002.125</v>
      </c>
      <c r="AO37" s="27">
        <f t="shared" si="15"/>
        <v>20002.5</v>
      </c>
      <c r="AP37" s="28">
        <f>'ÜCRET HESABI'!HI37</f>
        <v>24503.0625</v>
      </c>
      <c r="AQ37" s="46">
        <f>'ÜCRET HESABI'!HK37</f>
        <v>23502.9375</v>
      </c>
      <c r="AR37" s="10">
        <f>'ÜCRET HESABI'!IB37</f>
        <v>17002.125</v>
      </c>
      <c r="AS37" s="27">
        <f t="shared" si="16"/>
        <v>20002.5</v>
      </c>
      <c r="AT37" s="28">
        <f>'ÜCRET HESABI'!IE37</f>
        <v>24503.0625</v>
      </c>
      <c r="AU37" s="46">
        <f>'ÜCRET HESABI'!IG37</f>
        <v>23502.9375</v>
      </c>
      <c r="AV37" s="10">
        <f>'ÜCRET HESABI'!IX37</f>
        <v>17002.125</v>
      </c>
      <c r="AW37" s="27">
        <f t="shared" si="17"/>
        <v>20002.5</v>
      </c>
      <c r="AX37" s="28">
        <f>'ÜCRET HESABI'!JA37</f>
        <v>24503.0625</v>
      </c>
      <c r="AY37" s="46">
        <f>'ÜCRET HESABI'!JC37</f>
        <v>23502.9375</v>
      </c>
      <c r="AZ37" s="36">
        <f t="shared" si="6"/>
        <v>204025.5</v>
      </c>
      <c r="BA37" s="33">
        <f t="shared" si="7"/>
        <v>240030</v>
      </c>
      <c r="BB37" s="37">
        <f t="shared" si="8"/>
        <v>17002.125</v>
      </c>
      <c r="BC37" s="35">
        <f t="shared" si="9"/>
        <v>294036.75</v>
      </c>
      <c r="BD37" s="34">
        <f t="shared" si="10"/>
        <v>12001.5</v>
      </c>
      <c r="BE37" s="35">
        <f t="shared" si="11"/>
        <v>282035.25</v>
      </c>
    </row>
    <row r="38" spans="1:57" x14ac:dyDescent="0.3">
      <c r="A38" s="2">
        <v>36</v>
      </c>
      <c r="B38" s="17" t="str">
        <f>'PERSONEL LİSTESİ'!B38</f>
        <v xml:space="preserve"> AD SOYAD 36</v>
      </c>
      <c r="C38" s="13">
        <f>'PERSONEL LİSTESİ'!C38</f>
        <v>20002.5</v>
      </c>
      <c r="D38" s="10">
        <f>'ÜCRET HESABI'!P38</f>
        <v>17002.125</v>
      </c>
      <c r="E38" s="27">
        <f t="shared" si="0"/>
        <v>20002.5</v>
      </c>
      <c r="F38" s="28">
        <f>'ÜCRET HESABI'!S38</f>
        <v>24503.0625</v>
      </c>
      <c r="G38" s="46">
        <f>'ÜCRET HESABI'!U38</f>
        <v>23502.9375</v>
      </c>
      <c r="H38" s="10">
        <f>'ÜCRET HESABI'!AL38</f>
        <v>17002.125</v>
      </c>
      <c r="I38" s="27">
        <f t="shared" si="1"/>
        <v>20002.5</v>
      </c>
      <c r="J38" s="28">
        <f>'ÜCRET HESABI'!AO38</f>
        <v>24503.0625</v>
      </c>
      <c r="K38" s="46">
        <f>'ÜCRET HESABI'!AQ38</f>
        <v>23502.9375</v>
      </c>
      <c r="L38" s="10">
        <f>'ÜCRET HESABI'!BH38</f>
        <v>17002.125</v>
      </c>
      <c r="M38" s="27">
        <f t="shared" si="2"/>
        <v>20002.5</v>
      </c>
      <c r="N38" s="28">
        <f>'ÜCRET HESABI'!BK38</f>
        <v>24503.0625</v>
      </c>
      <c r="O38" s="46">
        <f>'ÜCRET HESABI'!BM38</f>
        <v>23502.9375</v>
      </c>
      <c r="P38" s="10">
        <f>'ÜCRET HESABI'!CD38</f>
        <v>17002.125</v>
      </c>
      <c r="Q38" s="27">
        <f t="shared" si="3"/>
        <v>20002.5</v>
      </c>
      <c r="R38" s="28">
        <f>'ÜCRET HESABI'!CG38</f>
        <v>24503.0625</v>
      </c>
      <c r="S38" s="46">
        <f>'ÜCRET HESABI'!CI38</f>
        <v>23502.9375</v>
      </c>
      <c r="T38" s="10">
        <f>'ÜCRET HESABI'!CZ38</f>
        <v>17002.125</v>
      </c>
      <c r="U38" s="27">
        <f t="shared" si="4"/>
        <v>20002.5</v>
      </c>
      <c r="V38" s="28">
        <f>'ÜCRET HESABI'!DC38</f>
        <v>24503.0625</v>
      </c>
      <c r="W38" s="46">
        <f>'ÜCRET HESABI'!DE38</f>
        <v>23502.9375</v>
      </c>
      <c r="X38" s="10">
        <f>'ÜCRET HESABI'!DV38</f>
        <v>17002.125</v>
      </c>
      <c r="Y38" s="27">
        <f t="shared" si="5"/>
        <v>20002.5</v>
      </c>
      <c r="Z38" s="28">
        <f>'ÜCRET HESABI'!DY38</f>
        <v>24503.0625</v>
      </c>
      <c r="AA38" s="46">
        <f>'ÜCRET HESABI'!EA38</f>
        <v>23502.9375</v>
      </c>
      <c r="AB38" s="10">
        <f>'ÜCRET HESABI'!ER38</f>
        <v>17002.125</v>
      </c>
      <c r="AC38" s="27">
        <f t="shared" si="12"/>
        <v>20002.5</v>
      </c>
      <c r="AD38" s="28">
        <f>'ÜCRET HESABI'!EU38</f>
        <v>24503.0625</v>
      </c>
      <c r="AE38" s="46">
        <f>'ÜCRET HESABI'!EW38</f>
        <v>23502.9375</v>
      </c>
      <c r="AF38" s="10">
        <f>'ÜCRET HESABI'!FN38</f>
        <v>17002.125</v>
      </c>
      <c r="AG38" s="27">
        <f t="shared" si="13"/>
        <v>20002.5</v>
      </c>
      <c r="AH38" s="28">
        <f>'ÜCRET HESABI'!FQ38</f>
        <v>24503.0625</v>
      </c>
      <c r="AI38" s="46">
        <f>'ÜCRET HESABI'!FS38</f>
        <v>23502.9375</v>
      </c>
      <c r="AJ38" s="10">
        <f>'ÜCRET HESABI'!GJ38</f>
        <v>17002.125</v>
      </c>
      <c r="AK38" s="27">
        <f t="shared" si="14"/>
        <v>20002.5</v>
      </c>
      <c r="AL38" s="28">
        <f>'ÜCRET HESABI'!GM38</f>
        <v>24503.0625</v>
      </c>
      <c r="AM38" s="46">
        <f>'ÜCRET HESABI'!GO38</f>
        <v>23502.9375</v>
      </c>
      <c r="AN38" s="10">
        <f>'ÜCRET HESABI'!HF38</f>
        <v>17002.125</v>
      </c>
      <c r="AO38" s="27">
        <f t="shared" si="15"/>
        <v>20002.5</v>
      </c>
      <c r="AP38" s="28">
        <f>'ÜCRET HESABI'!HI38</f>
        <v>24503.0625</v>
      </c>
      <c r="AQ38" s="46">
        <f>'ÜCRET HESABI'!HK38</f>
        <v>23502.9375</v>
      </c>
      <c r="AR38" s="10">
        <f>'ÜCRET HESABI'!IB38</f>
        <v>17002.125</v>
      </c>
      <c r="AS38" s="27">
        <f t="shared" si="16"/>
        <v>20002.5</v>
      </c>
      <c r="AT38" s="28">
        <f>'ÜCRET HESABI'!IE38</f>
        <v>24503.0625</v>
      </c>
      <c r="AU38" s="46">
        <f>'ÜCRET HESABI'!IG38</f>
        <v>23502.9375</v>
      </c>
      <c r="AV38" s="10">
        <f>'ÜCRET HESABI'!IX38</f>
        <v>17002.125</v>
      </c>
      <c r="AW38" s="27">
        <f t="shared" si="17"/>
        <v>20002.5</v>
      </c>
      <c r="AX38" s="28">
        <f>'ÜCRET HESABI'!JA38</f>
        <v>24503.0625</v>
      </c>
      <c r="AY38" s="46">
        <f>'ÜCRET HESABI'!JC38</f>
        <v>23502.9375</v>
      </c>
      <c r="AZ38" s="36">
        <f t="shared" si="6"/>
        <v>204025.5</v>
      </c>
      <c r="BA38" s="33">
        <f t="shared" si="7"/>
        <v>240030</v>
      </c>
      <c r="BB38" s="37">
        <f t="shared" si="8"/>
        <v>17002.125</v>
      </c>
      <c r="BC38" s="35">
        <f t="shared" si="9"/>
        <v>294036.75</v>
      </c>
      <c r="BD38" s="34">
        <f t="shared" si="10"/>
        <v>12001.5</v>
      </c>
      <c r="BE38" s="35">
        <f t="shared" si="11"/>
        <v>282035.25</v>
      </c>
    </row>
    <row r="39" spans="1:57" x14ac:dyDescent="0.3">
      <c r="A39" s="3">
        <v>37</v>
      </c>
      <c r="B39" s="16" t="str">
        <f>'PERSONEL LİSTESİ'!B39</f>
        <v xml:space="preserve"> AD SOYAD 37</v>
      </c>
      <c r="C39" s="8">
        <f>'PERSONEL LİSTESİ'!C39</f>
        <v>20002.5</v>
      </c>
      <c r="D39" s="10">
        <f>'ÜCRET HESABI'!P39</f>
        <v>17002.125</v>
      </c>
      <c r="E39" s="27">
        <f t="shared" si="0"/>
        <v>20002.5</v>
      </c>
      <c r="F39" s="28">
        <f>'ÜCRET HESABI'!S39</f>
        <v>24503.0625</v>
      </c>
      <c r="G39" s="46">
        <f>'ÜCRET HESABI'!U39</f>
        <v>23502.9375</v>
      </c>
      <c r="H39" s="10">
        <f>'ÜCRET HESABI'!AL39</f>
        <v>17002.125</v>
      </c>
      <c r="I39" s="27">
        <f t="shared" si="1"/>
        <v>20002.5</v>
      </c>
      <c r="J39" s="28">
        <f>'ÜCRET HESABI'!AO39</f>
        <v>24503.0625</v>
      </c>
      <c r="K39" s="46">
        <f>'ÜCRET HESABI'!AQ39</f>
        <v>23502.9375</v>
      </c>
      <c r="L39" s="10">
        <f>'ÜCRET HESABI'!BH39</f>
        <v>17002.125</v>
      </c>
      <c r="M39" s="27">
        <f t="shared" si="2"/>
        <v>20002.5</v>
      </c>
      <c r="N39" s="28">
        <f>'ÜCRET HESABI'!BK39</f>
        <v>24503.0625</v>
      </c>
      <c r="O39" s="46">
        <f>'ÜCRET HESABI'!BM39</f>
        <v>23502.9375</v>
      </c>
      <c r="P39" s="10">
        <f>'ÜCRET HESABI'!CD39</f>
        <v>17002.125</v>
      </c>
      <c r="Q39" s="27">
        <f t="shared" si="3"/>
        <v>20002.5</v>
      </c>
      <c r="R39" s="28">
        <f>'ÜCRET HESABI'!CG39</f>
        <v>24503.0625</v>
      </c>
      <c r="S39" s="46">
        <f>'ÜCRET HESABI'!CI39</f>
        <v>23502.9375</v>
      </c>
      <c r="T39" s="10">
        <f>'ÜCRET HESABI'!CZ39</f>
        <v>17002.125</v>
      </c>
      <c r="U39" s="27">
        <f t="shared" si="4"/>
        <v>20002.5</v>
      </c>
      <c r="V39" s="28">
        <f>'ÜCRET HESABI'!DC39</f>
        <v>24503.0625</v>
      </c>
      <c r="W39" s="46">
        <f>'ÜCRET HESABI'!DE39</f>
        <v>23502.9375</v>
      </c>
      <c r="X39" s="10">
        <f>'ÜCRET HESABI'!DV39</f>
        <v>17002.125</v>
      </c>
      <c r="Y39" s="27">
        <f t="shared" si="5"/>
        <v>20002.5</v>
      </c>
      <c r="Z39" s="28">
        <f>'ÜCRET HESABI'!DY39</f>
        <v>24503.0625</v>
      </c>
      <c r="AA39" s="46">
        <f>'ÜCRET HESABI'!EA39</f>
        <v>23502.9375</v>
      </c>
      <c r="AB39" s="10">
        <f>'ÜCRET HESABI'!ER39</f>
        <v>17002.125</v>
      </c>
      <c r="AC39" s="27">
        <f t="shared" si="12"/>
        <v>20002.5</v>
      </c>
      <c r="AD39" s="28">
        <f>'ÜCRET HESABI'!EU39</f>
        <v>24503.0625</v>
      </c>
      <c r="AE39" s="46">
        <f>'ÜCRET HESABI'!EW39</f>
        <v>23502.9375</v>
      </c>
      <c r="AF39" s="10">
        <f>'ÜCRET HESABI'!FN39</f>
        <v>17002.125</v>
      </c>
      <c r="AG39" s="27">
        <f t="shared" si="13"/>
        <v>20002.5</v>
      </c>
      <c r="AH39" s="28">
        <f>'ÜCRET HESABI'!FQ39</f>
        <v>24503.0625</v>
      </c>
      <c r="AI39" s="46">
        <f>'ÜCRET HESABI'!FS39</f>
        <v>23502.9375</v>
      </c>
      <c r="AJ39" s="10">
        <f>'ÜCRET HESABI'!GJ39</f>
        <v>17002.125</v>
      </c>
      <c r="AK39" s="27">
        <f t="shared" si="14"/>
        <v>20002.5</v>
      </c>
      <c r="AL39" s="28">
        <f>'ÜCRET HESABI'!GM39</f>
        <v>24503.0625</v>
      </c>
      <c r="AM39" s="46">
        <f>'ÜCRET HESABI'!GO39</f>
        <v>23502.9375</v>
      </c>
      <c r="AN39" s="10">
        <f>'ÜCRET HESABI'!HF39</f>
        <v>17002.125</v>
      </c>
      <c r="AO39" s="27">
        <f t="shared" si="15"/>
        <v>20002.5</v>
      </c>
      <c r="AP39" s="28">
        <f>'ÜCRET HESABI'!HI39</f>
        <v>24503.0625</v>
      </c>
      <c r="AQ39" s="46">
        <f>'ÜCRET HESABI'!HK39</f>
        <v>23502.9375</v>
      </c>
      <c r="AR39" s="10">
        <f>'ÜCRET HESABI'!IB39</f>
        <v>17002.125</v>
      </c>
      <c r="AS39" s="27">
        <f t="shared" si="16"/>
        <v>20002.5</v>
      </c>
      <c r="AT39" s="28">
        <f>'ÜCRET HESABI'!IE39</f>
        <v>24503.0625</v>
      </c>
      <c r="AU39" s="46">
        <f>'ÜCRET HESABI'!IG39</f>
        <v>23502.9375</v>
      </c>
      <c r="AV39" s="10">
        <f>'ÜCRET HESABI'!IX39</f>
        <v>17002.125</v>
      </c>
      <c r="AW39" s="27">
        <f t="shared" si="17"/>
        <v>20002.5</v>
      </c>
      <c r="AX39" s="28">
        <f>'ÜCRET HESABI'!JA39</f>
        <v>24503.0625</v>
      </c>
      <c r="AY39" s="46">
        <f>'ÜCRET HESABI'!JC39</f>
        <v>23502.9375</v>
      </c>
      <c r="AZ39" s="36">
        <f t="shared" si="6"/>
        <v>204025.5</v>
      </c>
      <c r="BA39" s="33">
        <f t="shared" si="7"/>
        <v>240030</v>
      </c>
      <c r="BB39" s="37">
        <f t="shared" si="8"/>
        <v>17002.125</v>
      </c>
      <c r="BC39" s="35">
        <f t="shared" si="9"/>
        <v>294036.75</v>
      </c>
      <c r="BD39" s="34">
        <f t="shared" si="10"/>
        <v>12001.5</v>
      </c>
      <c r="BE39" s="35">
        <f t="shared" si="11"/>
        <v>282035.25</v>
      </c>
    </row>
    <row r="40" spans="1:57" x14ac:dyDescent="0.3">
      <c r="A40" s="2">
        <v>38</v>
      </c>
      <c r="B40" s="17" t="str">
        <f>'PERSONEL LİSTESİ'!B40</f>
        <v xml:space="preserve"> AD SOYAD 38</v>
      </c>
      <c r="C40" s="13">
        <f>'PERSONEL LİSTESİ'!C40</f>
        <v>20002.5</v>
      </c>
      <c r="D40" s="10">
        <f>'ÜCRET HESABI'!P40</f>
        <v>17002.125</v>
      </c>
      <c r="E40" s="27">
        <f t="shared" si="0"/>
        <v>20002.5</v>
      </c>
      <c r="F40" s="28">
        <f>'ÜCRET HESABI'!S40</f>
        <v>24503.0625</v>
      </c>
      <c r="G40" s="46">
        <f>'ÜCRET HESABI'!U40</f>
        <v>23502.9375</v>
      </c>
      <c r="H40" s="10">
        <f>'ÜCRET HESABI'!AL40</f>
        <v>17002.125</v>
      </c>
      <c r="I40" s="27">
        <f t="shared" si="1"/>
        <v>20002.5</v>
      </c>
      <c r="J40" s="28">
        <f>'ÜCRET HESABI'!AO40</f>
        <v>24503.0625</v>
      </c>
      <c r="K40" s="46">
        <f>'ÜCRET HESABI'!AQ40</f>
        <v>23502.9375</v>
      </c>
      <c r="L40" s="10">
        <f>'ÜCRET HESABI'!BH40</f>
        <v>17002.125</v>
      </c>
      <c r="M40" s="27">
        <f t="shared" si="2"/>
        <v>20002.5</v>
      </c>
      <c r="N40" s="28">
        <f>'ÜCRET HESABI'!BK40</f>
        <v>24503.0625</v>
      </c>
      <c r="O40" s="46">
        <f>'ÜCRET HESABI'!BM40</f>
        <v>23502.9375</v>
      </c>
      <c r="P40" s="10">
        <f>'ÜCRET HESABI'!CD40</f>
        <v>17002.125</v>
      </c>
      <c r="Q40" s="27">
        <f t="shared" si="3"/>
        <v>20002.5</v>
      </c>
      <c r="R40" s="28">
        <f>'ÜCRET HESABI'!CG40</f>
        <v>24503.0625</v>
      </c>
      <c r="S40" s="46">
        <f>'ÜCRET HESABI'!CI40</f>
        <v>23502.9375</v>
      </c>
      <c r="T40" s="10">
        <f>'ÜCRET HESABI'!CZ40</f>
        <v>17002.125</v>
      </c>
      <c r="U40" s="27">
        <f t="shared" si="4"/>
        <v>20002.5</v>
      </c>
      <c r="V40" s="28">
        <f>'ÜCRET HESABI'!DC40</f>
        <v>24503.0625</v>
      </c>
      <c r="W40" s="46">
        <f>'ÜCRET HESABI'!DE40</f>
        <v>23502.9375</v>
      </c>
      <c r="X40" s="10">
        <f>'ÜCRET HESABI'!DV40</f>
        <v>17002.125</v>
      </c>
      <c r="Y40" s="27">
        <f t="shared" si="5"/>
        <v>20002.5</v>
      </c>
      <c r="Z40" s="28">
        <f>'ÜCRET HESABI'!DY40</f>
        <v>24503.0625</v>
      </c>
      <c r="AA40" s="46">
        <f>'ÜCRET HESABI'!EA40</f>
        <v>23502.9375</v>
      </c>
      <c r="AB40" s="10">
        <f>'ÜCRET HESABI'!ER40</f>
        <v>17002.125</v>
      </c>
      <c r="AC40" s="27">
        <f t="shared" si="12"/>
        <v>20002.5</v>
      </c>
      <c r="AD40" s="28">
        <f>'ÜCRET HESABI'!EU40</f>
        <v>24503.0625</v>
      </c>
      <c r="AE40" s="46">
        <f>'ÜCRET HESABI'!EW40</f>
        <v>23502.9375</v>
      </c>
      <c r="AF40" s="10">
        <f>'ÜCRET HESABI'!FN40</f>
        <v>17002.125</v>
      </c>
      <c r="AG40" s="27">
        <f t="shared" si="13"/>
        <v>20002.5</v>
      </c>
      <c r="AH40" s="28">
        <f>'ÜCRET HESABI'!FQ40</f>
        <v>24503.0625</v>
      </c>
      <c r="AI40" s="46">
        <f>'ÜCRET HESABI'!FS40</f>
        <v>23502.9375</v>
      </c>
      <c r="AJ40" s="10">
        <f>'ÜCRET HESABI'!GJ40</f>
        <v>17002.125</v>
      </c>
      <c r="AK40" s="27">
        <f t="shared" si="14"/>
        <v>20002.5</v>
      </c>
      <c r="AL40" s="28">
        <f>'ÜCRET HESABI'!GM40</f>
        <v>24503.0625</v>
      </c>
      <c r="AM40" s="46">
        <f>'ÜCRET HESABI'!GO40</f>
        <v>23502.9375</v>
      </c>
      <c r="AN40" s="10">
        <f>'ÜCRET HESABI'!HF40</f>
        <v>17002.125</v>
      </c>
      <c r="AO40" s="27">
        <f t="shared" si="15"/>
        <v>20002.5</v>
      </c>
      <c r="AP40" s="28">
        <f>'ÜCRET HESABI'!HI40</f>
        <v>24503.0625</v>
      </c>
      <c r="AQ40" s="46">
        <f>'ÜCRET HESABI'!HK40</f>
        <v>23502.9375</v>
      </c>
      <c r="AR40" s="10">
        <f>'ÜCRET HESABI'!IB40</f>
        <v>17002.125</v>
      </c>
      <c r="AS40" s="27">
        <f t="shared" si="16"/>
        <v>20002.5</v>
      </c>
      <c r="AT40" s="28">
        <f>'ÜCRET HESABI'!IE40</f>
        <v>24503.0625</v>
      </c>
      <c r="AU40" s="46">
        <f>'ÜCRET HESABI'!IG40</f>
        <v>23502.9375</v>
      </c>
      <c r="AV40" s="10">
        <f>'ÜCRET HESABI'!IX40</f>
        <v>17002.125</v>
      </c>
      <c r="AW40" s="27">
        <f t="shared" si="17"/>
        <v>20002.5</v>
      </c>
      <c r="AX40" s="28">
        <f>'ÜCRET HESABI'!JA40</f>
        <v>24503.0625</v>
      </c>
      <c r="AY40" s="46">
        <f>'ÜCRET HESABI'!JC40</f>
        <v>23502.9375</v>
      </c>
      <c r="AZ40" s="36">
        <f t="shared" si="6"/>
        <v>204025.5</v>
      </c>
      <c r="BA40" s="33">
        <f t="shared" si="7"/>
        <v>240030</v>
      </c>
      <c r="BB40" s="37">
        <f t="shared" si="8"/>
        <v>17002.125</v>
      </c>
      <c r="BC40" s="35">
        <f t="shared" si="9"/>
        <v>294036.75</v>
      </c>
      <c r="BD40" s="34">
        <f t="shared" si="10"/>
        <v>12001.5</v>
      </c>
      <c r="BE40" s="35">
        <f t="shared" si="11"/>
        <v>282035.25</v>
      </c>
    </row>
    <row r="41" spans="1:57" x14ac:dyDescent="0.3">
      <c r="A41" s="3">
        <v>39</v>
      </c>
      <c r="B41" s="16" t="str">
        <f>'PERSONEL LİSTESİ'!B41</f>
        <v xml:space="preserve"> AD SOYAD 39</v>
      </c>
      <c r="C41" s="8">
        <f>'PERSONEL LİSTESİ'!C41</f>
        <v>20002.5</v>
      </c>
      <c r="D41" s="10">
        <f>'ÜCRET HESABI'!P41</f>
        <v>17002.125</v>
      </c>
      <c r="E41" s="27">
        <f t="shared" si="0"/>
        <v>20002.5</v>
      </c>
      <c r="F41" s="28">
        <f>'ÜCRET HESABI'!S41</f>
        <v>24503.0625</v>
      </c>
      <c r="G41" s="46">
        <f>'ÜCRET HESABI'!U41</f>
        <v>23502.9375</v>
      </c>
      <c r="H41" s="10">
        <f>'ÜCRET HESABI'!AL41</f>
        <v>17002.125</v>
      </c>
      <c r="I41" s="27">
        <f t="shared" si="1"/>
        <v>20002.5</v>
      </c>
      <c r="J41" s="28">
        <f>'ÜCRET HESABI'!AO41</f>
        <v>24503.0625</v>
      </c>
      <c r="K41" s="46">
        <f>'ÜCRET HESABI'!AQ41</f>
        <v>23502.9375</v>
      </c>
      <c r="L41" s="10">
        <f>'ÜCRET HESABI'!BH41</f>
        <v>17002.125</v>
      </c>
      <c r="M41" s="27">
        <f t="shared" si="2"/>
        <v>20002.5</v>
      </c>
      <c r="N41" s="28">
        <f>'ÜCRET HESABI'!BK41</f>
        <v>24503.0625</v>
      </c>
      <c r="O41" s="46">
        <f>'ÜCRET HESABI'!BM41</f>
        <v>23502.9375</v>
      </c>
      <c r="P41" s="10">
        <f>'ÜCRET HESABI'!CD41</f>
        <v>17002.125</v>
      </c>
      <c r="Q41" s="27">
        <f t="shared" si="3"/>
        <v>20002.5</v>
      </c>
      <c r="R41" s="28">
        <f>'ÜCRET HESABI'!CG41</f>
        <v>24503.0625</v>
      </c>
      <c r="S41" s="46">
        <f>'ÜCRET HESABI'!CI41</f>
        <v>23502.9375</v>
      </c>
      <c r="T41" s="10">
        <f>'ÜCRET HESABI'!CZ41</f>
        <v>17002.125</v>
      </c>
      <c r="U41" s="27">
        <f t="shared" si="4"/>
        <v>20002.5</v>
      </c>
      <c r="V41" s="28">
        <f>'ÜCRET HESABI'!DC41</f>
        <v>24503.0625</v>
      </c>
      <c r="W41" s="46">
        <f>'ÜCRET HESABI'!DE41</f>
        <v>23502.9375</v>
      </c>
      <c r="X41" s="10">
        <f>'ÜCRET HESABI'!DV41</f>
        <v>17002.125</v>
      </c>
      <c r="Y41" s="27">
        <f t="shared" si="5"/>
        <v>20002.5</v>
      </c>
      <c r="Z41" s="28">
        <f>'ÜCRET HESABI'!DY41</f>
        <v>24503.0625</v>
      </c>
      <c r="AA41" s="46">
        <f>'ÜCRET HESABI'!EA41</f>
        <v>23502.9375</v>
      </c>
      <c r="AB41" s="10">
        <f>'ÜCRET HESABI'!ER41</f>
        <v>17002.125</v>
      </c>
      <c r="AC41" s="27">
        <f t="shared" si="12"/>
        <v>20002.5</v>
      </c>
      <c r="AD41" s="28">
        <f>'ÜCRET HESABI'!EU41</f>
        <v>24503.0625</v>
      </c>
      <c r="AE41" s="46">
        <f>'ÜCRET HESABI'!EW41</f>
        <v>23502.9375</v>
      </c>
      <c r="AF41" s="10">
        <f>'ÜCRET HESABI'!FN41</f>
        <v>17002.125</v>
      </c>
      <c r="AG41" s="27">
        <f t="shared" si="13"/>
        <v>20002.5</v>
      </c>
      <c r="AH41" s="28">
        <f>'ÜCRET HESABI'!FQ41</f>
        <v>24503.0625</v>
      </c>
      <c r="AI41" s="46">
        <f>'ÜCRET HESABI'!FS41</f>
        <v>23502.9375</v>
      </c>
      <c r="AJ41" s="10">
        <f>'ÜCRET HESABI'!GJ41</f>
        <v>17002.125</v>
      </c>
      <c r="AK41" s="27">
        <f t="shared" si="14"/>
        <v>20002.5</v>
      </c>
      <c r="AL41" s="28">
        <f>'ÜCRET HESABI'!GM41</f>
        <v>24503.0625</v>
      </c>
      <c r="AM41" s="46">
        <f>'ÜCRET HESABI'!GO41</f>
        <v>23502.9375</v>
      </c>
      <c r="AN41" s="10">
        <f>'ÜCRET HESABI'!HF41</f>
        <v>17002.125</v>
      </c>
      <c r="AO41" s="27">
        <f t="shared" si="15"/>
        <v>20002.5</v>
      </c>
      <c r="AP41" s="28">
        <f>'ÜCRET HESABI'!HI41</f>
        <v>24503.0625</v>
      </c>
      <c r="AQ41" s="46">
        <f>'ÜCRET HESABI'!HK41</f>
        <v>23502.9375</v>
      </c>
      <c r="AR41" s="10">
        <f>'ÜCRET HESABI'!IB41</f>
        <v>17002.125</v>
      </c>
      <c r="AS41" s="27">
        <f t="shared" si="16"/>
        <v>20002.5</v>
      </c>
      <c r="AT41" s="28">
        <f>'ÜCRET HESABI'!IE41</f>
        <v>24503.0625</v>
      </c>
      <c r="AU41" s="46">
        <f>'ÜCRET HESABI'!IG41</f>
        <v>23502.9375</v>
      </c>
      <c r="AV41" s="10">
        <f>'ÜCRET HESABI'!IX41</f>
        <v>17002.125</v>
      </c>
      <c r="AW41" s="27">
        <f t="shared" si="17"/>
        <v>20002.5</v>
      </c>
      <c r="AX41" s="28">
        <f>'ÜCRET HESABI'!JA41</f>
        <v>24503.0625</v>
      </c>
      <c r="AY41" s="46">
        <f>'ÜCRET HESABI'!JC41</f>
        <v>23502.9375</v>
      </c>
      <c r="AZ41" s="36">
        <f t="shared" si="6"/>
        <v>204025.5</v>
      </c>
      <c r="BA41" s="33">
        <f t="shared" si="7"/>
        <v>240030</v>
      </c>
      <c r="BB41" s="37">
        <f t="shared" si="8"/>
        <v>17002.125</v>
      </c>
      <c r="BC41" s="35">
        <f t="shared" si="9"/>
        <v>294036.75</v>
      </c>
      <c r="BD41" s="34">
        <f t="shared" si="10"/>
        <v>12001.5</v>
      </c>
      <c r="BE41" s="35">
        <f t="shared" si="11"/>
        <v>282035.25</v>
      </c>
    </row>
    <row r="42" spans="1:57" x14ac:dyDescent="0.3">
      <c r="A42" s="2">
        <v>40</v>
      </c>
      <c r="B42" s="17" t="str">
        <f>'PERSONEL LİSTESİ'!B42</f>
        <v xml:space="preserve"> AD SOYAD 40</v>
      </c>
      <c r="C42" s="13">
        <f>'PERSONEL LİSTESİ'!C42</f>
        <v>20002.5</v>
      </c>
      <c r="D42" s="10">
        <f>'ÜCRET HESABI'!P42</f>
        <v>17002.125</v>
      </c>
      <c r="E42" s="27">
        <f t="shared" si="0"/>
        <v>20002.5</v>
      </c>
      <c r="F42" s="28">
        <f>'ÜCRET HESABI'!S42</f>
        <v>24503.0625</v>
      </c>
      <c r="G42" s="46">
        <f>'ÜCRET HESABI'!U42</f>
        <v>23502.9375</v>
      </c>
      <c r="H42" s="10">
        <f>'ÜCRET HESABI'!AL42</f>
        <v>17002.125</v>
      </c>
      <c r="I42" s="27">
        <f t="shared" si="1"/>
        <v>20002.5</v>
      </c>
      <c r="J42" s="28">
        <f>'ÜCRET HESABI'!AO42</f>
        <v>24503.0625</v>
      </c>
      <c r="K42" s="46">
        <f>'ÜCRET HESABI'!AQ42</f>
        <v>23502.9375</v>
      </c>
      <c r="L42" s="10">
        <f>'ÜCRET HESABI'!BH42</f>
        <v>17002.125</v>
      </c>
      <c r="M42" s="27">
        <f t="shared" si="2"/>
        <v>20002.5</v>
      </c>
      <c r="N42" s="28">
        <f>'ÜCRET HESABI'!BK42</f>
        <v>24503.0625</v>
      </c>
      <c r="O42" s="46">
        <f>'ÜCRET HESABI'!BM42</f>
        <v>23502.9375</v>
      </c>
      <c r="P42" s="10">
        <f>'ÜCRET HESABI'!CD42</f>
        <v>17002.125</v>
      </c>
      <c r="Q42" s="27">
        <f t="shared" si="3"/>
        <v>20002.5</v>
      </c>
      <c r="R42" s="28">
        <f>'ÜCRET HESABI'!CG42</f>
        <v>24503.0625</v>
      </c>
      <c r="S42" s="46">
        <f>'ÜCRET HESABI'!CI42</f>
        <v>23502.9375</v>
      </c>
      <c r="T42" s="10">
        <f>'ÜCRET HESABI'!CZ42</f>
        <v>17002.125</v>
      </c>
      <c r="U42" s="27">
        <f t="shared" si="4"/>
        <v>20002.5</v>
      </c>
      <c r="V42" s="28">
        <f>'ÜCRET HESABI'!DC42</f>
        <v>24503.0625</v>
      </c>
      <c r="W42" s="46">
        <f>'ÜCRET HESABI'!DE42</f>
        <v>23502.9375</v>
      </c>
      <c r="X42" s="10">
        <f>'ÜCRET HESABI'!DV42</f>
        <v>17002.125</v>
      </c>
      <c r="Y42" s="27">
        <f t="shared" si="5"/>
        <v>20002.5</v>
      </c>
      <c r="Z42" s="28">
        <f>'ÜCRET HESABI'!DY42</f>
        <v>24503.0625</v>
      </c>
      <c r="AA42" s="46">
        <f>'ÜCRET HESABI'!EA42</f>
        <v>23502.9375</v>
      </c>
      <c r="AB42" s="10">
        <f>'ÜCRET HESABI'!ER42</f>
        <v>17002.125</v>
      </c>
      <c r="AC42" s="27">
        <f t="shared" si="12"/>
        <v>20002.5</v>
      </c>
      <c r="AD42" s="28">
        <f>'ÜCRET HESABI'!EU42</f>
        <v>24503.0625</v>
      </c>
      <c r="AE42" s="46">
        <f>'ÜCRET HESABI'!EW42</f>
        <v>23502.9375</v>
      </c>
      <c r="AF42" s="10">
        <f>'ÜCRET HESABI'!FN42</f>
        <v>17002.125</v>
      </c>
      <c r="AG42" s="27">
        <f t="shared" si="13"/>
        <v>20002.5</v>
      </c>
      <c r="AH42" s="28">
        <f>'ÜCRET HESABI'!FQ42</f>
        <v>24503.0625</v>
      </c>
      <c r="AI42" s="46">
        <f>'ÜCRET HESABI'!FS42</f>
        <v>23502.9375</v>
      </c>
      <c r="AJ42" s="10">
        <f>'ÜCRET HESABI'!GJ42</f>
        <v>17002.125</v>
      </c>
      <c r="AK42" s="27">
        <f t="shared" si="14"/>
        <v>20002.5</v>
      </c>
      <c r="AL42" s="28">
        <f>'ÜCRET HESABI'!GM42</f>
        <v>24503.0625</v>
      </c>
      <c r="AM42" s="46">
        <f>'ÜCRET HESABI'!GO42</f>
        <v>23502.9375</v>
      </c>
      <c r="AN42" s="10">
        <f>'ÜCRET HESABI'!HF42</f>
        <v>17002.125</v>
      </c>
      <c r="AO42" s="27">
        <f t="shared" si="15"/>
        <v>20002.5</v>
      </c>
      <c r="AP42" s="28">
        <f>'ÜCRET HESABI'!HI42</f>
        <v>24503.0625</v>
      </c>
      <c r="AQ42" s="46">
        <f>'ÜCRET HESABI'!HK42</f>
        <v>23502.9375</v>
      </c>
      <c r="AR42" s="10">
        <f>'ÜCRET HESABI'!IB42</f>
        <v>17002.125</v>
      </c>
      <c r="AS42" s="27">
        <f t="shared" si="16"/>
        <v>20002.5</v>
      </c>
      <c r="AT42" s="28">
        <f>'ÜCRET HESABI'!IE42</f>
        <v>24503.0625</v>
      </c>
      <c r="AU42" s="46">
        <f>'ÜCRET HESABI'!IG42</f>
        <v>23502.9375</v>
      </c>
      <c r="AV42" s="10">
        <f>'ÜCRET HESABI'!IX42</f>
        <v>17002.125</v>
      </c>
      <c r="AW42" s="27">
        <f t="shared" si="17"/>
        <v>20002.5</v>
      </c>
      <c r="AX42" s="28">
        <f>'ÜCRET HESABI'!JA42</f>
        <v>24503.0625</v>
      </c>
      <c r="AY42" s="46">
        <f>'ÜCRET HESABI'!JC42</f>
        <v>23502.9375</v>
      </c>
      <c r="AZ42" s="36">
        <f t="shared" si="6"/>
        <v>204025.5</v>
      </c>
      <c r="BA42" s="33">
        <f t="shared" si="7"/>
        <v>240030</v>
      </c>
      <c r="BB42" s="37">
        <f t="shared" si="8"/>
        <v>17002.125</v>
      </c>
      <c r="BC42" s="35">
        <f t="shared" si="9"/>
        <v>294036.75</v>
      </c>
      <c r="BD42" s="34">
        <f t="shared" si="10"/>
        <v>12001.5</v>
      </c>
      <c r="BE42" s="35">
        <f t="shared" si="11"/>
        <v>282035.25</v>
      </c>
    </row>
    <row r="43" spans="1:57" x14ac:dyDescent="0.3">
      <c r="A43" s="3">
        <v>41</v>
      </c>
      <c r="B43" s="16" t="str">
        <f>'PERSONEL LİSTESİ'!B43</f>
        <v xml:space="preserve"> AD SOYAD 41</v>
      </c>
      <c r="C43" s="8">
        <f>'PERSONEL LİSTESİ'!C43</f>
        <v>20002.5</v>
      </c>
      <c r="D43" s="10">
        <f>'ÜCRET HESABI'!P43</f>
        <v>17002.125</v>
      </c>
      <c r="E43" s="27">
        <f t="shared" si="0"/>
        <v>20002.5</v>
      </c>
      <c r="F43" s="28">
        <f>'ÜCRET HESABI'!S43</f>
        <v>24503.0625</v>
      </c>
      <c r="G43" s="46">
        <f>'ÜCRET HESABI'!U43</f>
        <v>23502.9375</v>
      </c>
      <c r="H43" s="10">
        <f>'ÜCRET HESABI'!AL43</f>
        <v>17002.125</v>
      </c>
      <c r="I43" s="27">
        <f t="shared" si="1"/>
        <v>20002.5</v>
      </c>
      <c r="J43" s="28">
        <f>'ÜCRET HESABI'!AO43</f>
        <v>24503.0625</v>
      </c>
      <c r="K43" s="46">
        <f>'ÜCRET HESABI'!AQ43</f>
        <v>23502.9375</v>
      </c>
      <c r="L43" s="10">
        <f>'ÜCRET HESABI'!BH43</f>
        <v>17002.125</v>
      </c>
      <c r="M43" s="27">
        <f t="shared" si="2"/>
        <v>20002.5</v>
      </c>
      <c r="N43" s="28">
        <f>'ÜCRET HESABI'!BK43</f>
        <v>24503.0625</v>
      </c>
      <c r="O43" s="46">
        <f>'ÜCRET HESABI'!BM43</f>
        <v>23502.9375</v>
      </c>
      <c r="P43" s="10">
        <f>'ÜCRET HESABI'!CD43</f>
        <v>17002.125</v>
      </c>
      <c r="Q43" s="27">
        <f t="shared" si="3"/>
        <v>20002.5</v>
      </c>
      <c r="R43" s="28">
        <f>'ÜCRET HESABI'!CG43</f>
        <v>24503.0625</v>
      </c>
      <c r="S43" s="46">
        <f>'ÜCRET HESABI'!CI43</f>
        <v>23502.9375</v>
      </c>
      <c r="T43" s="10">
        <f>'ÜCRET HESABI'!CZ43</f>
        <v>17002.125</v>
      </c>
      <c r="U43" s="27">
        <f t="shared" si="4"/>
        <v>20002.5</v>
      </c>
      <c r="V43" s="28">
        <f>'ÜCRET HESABI'!DC43</f>
        <v>24503.0625</v>
      </c>
      <c r="W43" s="46">
        <f>'ÜCRET HESABI'!DE43</f>
        <v>23502.9375</v>
      </c>
      <c r="X43" s="10">
        <f>'ÜCRET HESABI'!DV43</f>
        <v>17002.125</v>
      </c>
      <c r="Y43" s="27">
        <f t="shared" si="5"/>
        <v>20002.5</v>
      </c>
      <c r="Z43" s="28">
        <f>'ÜCRET HESABI'!DY43</f>
        <v>24503.0625</v>
      </c>
      <c r="AA43" s="46">
        <f>'ÜCRET HESABI'!EA43</f>
        <v>23502.9375</v>
      </c>
      <c r="AB43" s="10">
        <f>'ÜCRET HESABI'!ER43</f>
        <v>17002.125</v>
      </c>
      <c r="AC43" s="27">
        <f t="shared" si="12"/>
        <v>20002.5</v>
      </c>
      <c r="AD43" s="28">
        <f>'ÜCRET HESABI'!EU43</f>
        <v>24503.0625</v>
      </c>
      <c r="AE43" s="46">
        <f>'ÜCRET HESABI'!EW43</f>
        <v>23502.9375</v>
      </c>
      <c r="AF43" s="10">
        <f>'ÜCRET HESABI'!FN43</f>
        <v>17002.125</v>
      </c>
      <c r="AG43" s="27">
        <f t="shared" si="13"/>
        <v>20002.5</v>
      </c>
      <c r="AH43" s="28">
        <f>'ÜCRET HESABI'!FQ43</f>
        <v>24503.0625</v>
      </c>
      <c r="AI43" s="46">
        <f>'ÜCRET HESABI'!FS43</f>
        <v>23502.9375</v>
      </c>
      <c r="AJ43" s="10">
        <f>'ÜCRET HESABI'!GJ43</f>
        <v>17002.125</v>
      </c>
      <c r="AK43" s="27">
        <f t="shared" si="14"/>
        <v>20002.5</v>
      </c>
      <c r="AL43" s="28">
        <f>'ÜCRET HESABI'!GM43</f>
        <v>24503.0625</v>
      </c>
      <c r="AM43" s="46">
        <f>'ÜCRET HESABI'!GO43</f>
        <v>23502.9375</v>
      </c>
      <c r="AN43" s="10">
        <f>'ÜCRET HESABI'!HF43</f>
        <v>17002.125</v>
      </c>
      <c r="AO43" s="27">
        <f t="shared" si="15"/>
        <v>20002.5</v>
      </c>
      <c r="AP43" s="28">
        <f>'ÜCRET HESABI'!HI43</f>
        <v>24503.0625</v>
      </c>
      <c r="AQ43" s="46">
        <f>'ÜCRET HESABI'!HK43</f>
        <v>23502.9375</v>
      </c>
      <c r="AR43" s="10">
        <f>'ÜCRET HESABI'!IB43</f>
        <v>17002.125</v>
      </c>
      <c r="AS43" s="27">
        <f t="shared" si="16"/>
        <v>20002.5</v>
      </c>
      <c r="AT43" s="28">
        <f>'ÜCRET HESABI'!IE43</f>
        <v>24503.0625</v>
      </c>
      <c r="AU43" s="46">
        <f>'ÜCRET HESABI'!IG43</f>
        <v>23502.9375</v>
      </c>
      <c r="AV43" s="10">
        <f>'ÜCRET HESABI'!IX43</f>
        <v>17002.125</v>
      </c>
      <c r="AW43" s="27">
        <f t="shared" si="17"/>
        <v>20002.5</v>
      </c>
      <c r="AX43" s="28">
        <f>'ÜCRET HESABI'!JA43</f>
        <v>24503.0625</v>
      </c>
      <c r="AY43" s="46">
        <f>'ÜCRET HESABI'!JC43</f>
        <v>23502.9375</v>
      </c>
      <c r="AZ43" s="36">
        <f t="shared" si="6"/>
        <v>204025.5</v>
      </c>
      <c r="BA43" s="33">
        <f t="shared" si="7"/>
        <v>240030</v>
      </c>
      <c r="BB43" s="37">
        <f t="shared" si="8"/>
        <v>17002.125</v>
      </c>
      <c r="BC43" s="35">
        <f t="shared" si="9"/>
        <v>294036.75</v>
      </c>
      <c r="BD43" s="34">
        <f t="shared" si="10"/>
        <v>12001.5</v>
      </c>
      <c r="BE43" s="35">
        <f t="shared" si="11"/>
        <v>282035.25</v>
      </c>
    </row>
    <row r="44" spans="1:57" x14ac:dyDescent="0.3">
      <c r="A44" s="2">
        <v>42</v>
      </c>
      <c r="B44" s="17" t="str">
        <f>'PERSONEL LİSTESİ'!B44</f>
        <v xml:space="preserve"> AD SOYAD 42</v>
      </c>
      <c r="C44" s="13">
        <f>'PERSONEL LİSTESİ'!C44</f>
        <v>20002.5</v>
      </c>
      <c r="D44" s="10">
        <f>'ÜCRET HESABI'!P44</f>
        <v>17002.125</v>
      </c>
      <c r="E44" s="27">
        <f t="shared" si="0"/>
        <v>20002.5</v>
      </c>
      <c r="F44" s="28">
        <f>'ÜCRET HESABI'!S44</f>
        <v>24503.0625</v>
      </c>
      <c r="G44" s="46">
        <f>'ÜCRET HESABI'!U44</f>
        <v>23502.9375</v>
      </c>
      <c r="H44" s="10">
        <f>'ÜCRET HESABI'!AL44</f>
        <v>17002.125</v>
      </c>
      <c r="I44" s="27">
        <f t="shared" si="1"/>
        <v>20002.5</v>
      </c>
      <c r="J44" s="28">
        <f>'ÜCRET HESABI'!AO44</f>
        <v>24503.0625</v>
      </c>
      <c r="K44" s="46">
        <f>'ÜCRET HESABI'!AQ44</f>
        <v>23502.9375</v>
      </c>
      <c r="L44" s="10">
        <f>'ÜCRET HESABI'!BH44</f>
        <v>17002.125</v>
      </c>
      <c r="M44" s="27">
        <f t="shared" si="2"/>
        <v>20002.5</v>
      </c>
      <c r="N44" s="28">
        <f>'ÜCRET HESABI'!BK44</f>
        <v>24503.0625</v>
      </c>
      <c r="O44" s="46">
        <f>'ÜCRET HESABI'!BM44</f>
        <v>23502.9375</v>
      </c>
      <c r="P44" s="10">
        <f>'ÜCRET HESABI'!CD44</f>
        <v>17002.125</v>
      </c>
      <c r="Q44" s="27">
        <f t="shared" si="3"/>
        <v>20002.5</v>
      </c>
      <c r="R44" s="28">
        <f>'ÜCRET HESABI'!CG44</f>
        <v>24503.0625</v>
      </c>
      <c r="S44" s="46">
        <f>'ÜCRET HESABI'!CI44</f>
        <v>23502.9375</v>
      </c>
      <c r="T44" s="10">
        <f>'ÜCRET HESABI'!CZ44</f>
        <v>17002.125</v>
      </c>
      <c r="U44" s="27">
        <f t="shared" si="4"/>
        <v>20002.5</v>
      </c>
      <c r="V44" s="28">
        <f>'ÜCRET HESABI'!DC44</f>
        <v>24503.0625</v>
      </c>
      <c r="W44" s="46">
        <f>'ÜCRET HESABI'!DE44</f>
        <v>23502.9375</v>
      </c>
      <c r="X44" s="10">
        <f>'ÜCRET HESABI'!DV44</f>
        <v>17002.125</v>
      </c>
      <c r="Y44" s="27">
        <f t="shared" si="5"/>
        <v>20002.5</v>
      </c>
      <c r="Z44" s="28">
        <f>'ÜCRET HESABI'!DY44</f>
        <v>24503.0625</v>
      </c>
      <c r="AA44" s="46">
        <f>'ÜCRET HESABI'!EA44</f>
        <v>23502.9375</v>
      </c>
      <c r="AB44" s="10">
        <f>'ÜCRET HESABI'!ER44</f>
        <v>17002.125</v>
      </c>
      <c r="AC44" s="27">
        <f t="shared" si="12"/>
        <v>20002.5</v>
      </c>
      <c r="AD44" s="28">
        <f>'ÜCRET HESABI'!EU44</f>
        <v>24503.0625</v>
      </c>
      <c r="AE44" s="46">
        <f>'ÜCRET HESABI'!EW44</f>
        <v>23502.9375</v>
      </c>
      <c r="AF44" s="10">
        <f>'ÜCRET HESABI'!FN44</f>
        <v>17002.125</v>
      </c>
      <c r="AG44" s="27">
        <f t="shared" si="13"/>
        <v>20002.5</v>
      </c>
      <c r="AH44" s="28">
        <f>'ÜCRET HESABI'!FQ44</f>
        <v>24503.0625</v>
      </c>
      <c r="AI44" s="46">
        <f>'ÜCRET HESABI'!FS44</f>
        <v>23502.9375</v>
      </c>
      <c r="AJ44" s="10">
        <f>'ÜCRET HESABI'!GJ44</f>
        <v>17002.125</v>
      </c>
      <c r="AK44" s="27">
        <f t="shared" si="14"/>
        <v>20002.5</v>
      </c>
      <c r="AL44" s="28">
        <f>'ÜCRET HESABI'!GM44</f>
        <v>24503.0625</v>
      </c>
      <c r="AM44" s="46">
        <f>'ÜCRET HESABI'!GO44</f>
        <v>23502.9375</v>
      </c>
      <c r="AN44" s="10">
        <f>'ÜCRET HESABI'!HF44</f>
        <v>17002.125</v>
      </c>
      <c r="AO44" s="27">
        <f t="shared" si="15"/>
        <v>20002.5</v>
      </c>
      <c r="AP44" s="28">
        <f>'ÜCRET HESABI'!HI44</f>
        <v>24503.0625</v>
      </c>
      <c r="AQ44" s="46">
        <f>'ÜCRET HESABI'!HK44</f>
        <v>23502.9375</v>
      </c>
      <c r="AR44" s="10">
        <f>'ÜCRET HESABI'!IB44</f>
        <v>17002.125</v>
      </c>
      <c r="AS44" s="27">
        <f t="shared" si="16"/>
        <v>20002.5</v>
      </c>
      <c r="AT44" s="28">
        <f>'ÜCRET HESABI'!IE44</f>
        <v>24503.0625</v>
      </c>
      <c r="AU44" s="46">
        <f>'ÜCRET HESABI'!IG44</f>
        <v>23502.9375</v>
      </c>
      <c r="AV44" s="10">
        <f>'ÜCRET HESABI'!IX44</f>
        <v>17002.125</v>
      </c>
      <c r="AW44" s="27">
        <f t="shared" si="17"/>
        <v>20002.5</v>
      </c>
      <c r="AX44" s="28">
        <f>'ÜCRET HESABI'!JA44</f>
        <v>24503.0625</v>
      </c>
      <c r="AY44" s="46">
        <f>'ÜCRET HESABI'!JC44</f>
        <v>23502.9375</v>
      </c>
      <c r="AZ44" s="36">
        <f t="shared" si="6"/>
        <v>204025.5</v>
      </c>
      <c r="BA44" s="33">
        <f t="shared" si="7"/>
        <v>240030</v>
      </c>
      <c r="BB44" s="37">
        <f t="shared" si="8"/>
        <v>17002.125</v>
      </c>
      <c r="BC44" s="35">
        <f t="shared" si="9"/>
        <v>294036.75</v>
      </c>
      <c r="BD44" s="34">
        <f t="shared" si="10"/>
        <v>12001.5</v>
      </c>
      <c r="BE44" s="35">
        <f t="shared" si="11"/>
        <v>282035.25</v>
      </c>
    </row>
    <row r="45" spans="1:57" x14ac:dyDescent="0.3">
      <c r="A45" s="3">
        <v>43</v>
      </c>
      <c r="B45" s="16" t="str">
        <f>'PERSONEL LİSTESİ'!B45</f>
        <v xml:space="preserve"> AD SOYAD 43</v>
      </c>
      <c r="C45" s="8">
        <f>'PERSONEL LİSTESİ'!C45</f>
        <v>20002.5</v>
      </c>
      <c r="D45" s="10">
        <f>'ÜCRET HESABI'!P45</f>
        <v>17002.125</v>
      </c>
      <c r="E45" s="27">
        <f t="shared" si="0"/>
        <v>20002.5</v>
      </c>
      <c r="F45" s="28">
        <f>'ÜCRET HESABI'!S45</f>
        <v>24503.0625</v>
      </c>
      <c r="G45" s="46">
        <f>'ÜCRET HESABI'!U45</f>
        <v>23502.9375</v>
      </c>
      <c r="H45" s="10">
        <f>'ÜCRET HESABI'!AL45</f>
        <v>17002.125</v>
      </c>
      <c r="I45" s="27">
        <f t="shared" si="1"/>
        <v>20002.5</v>
      </c>
      <c r="J45" s="28">
        <f>'ÜCRET HESABI'!AO45</f>
        <v>24503.0625</v>
      </c>
      <c r="K45" s="46">
        <f>'ÜCRET HESABI'!AQ45</f>
        <v>23502.9375</v>
      </c>
      <c r="L45" s="10">
        <f>'ÜCRET HESABI'!BH45</f>
        <v>17002.125</v>
      </c>
      <c r="M45" s="27">
        <f t="shared" si="2"/>
        <v>20002.5</v>
      </c>
      <c r="N45" s="28">
        <f>'ÜCRET HESABI'!BK45</f>
        <v>24503.0625</v>
      </c>
      <c r="O45" s="46">
        <f>'ÜCRET HESABI'!BM45</f>
        <v>23502.9375</v>
      </c>
      <c r="P45" s="10">
        <f>'ÜCRET HESABI'!CD45</f>
        <v>17002.125</v>
      </c>
      <c r="Q45" s="27">
        <f t="shared" si="3"/>
        <v>20002.5</v>
      </c>
      <c r="R45" s="28">
        <f>'ÜCRET HESABI'!CG45</f>
        <v>24503.0625</v>
      </c>
      <c r="S45" s="46">
        <f>'ÜCRET HESABI'!CI45</f>
        <v>23502.9375</v>
      </c>
      <c r="T45" s="10">
        <f>'ÜCRET HESABI'!CZ45</f>
        <v>17002.125</v>
      </c>
      <c r="U45" s="27">
        <f t="shared" si="4"/>
        <v>20002.5</v>
      </c>
      <c r="V45" s="28">
        <f>'ÜCRET HESABI'!DC45</f>
        <v>24503.0625</v>
      </c>
      <c r="W45" s="46">
        <f>'ÜCRET HESABI'!DE45</f>
        <v>23502.9375</v>
      </c>
      <c r="X45" s="10">
        <f>'ÜCRET HESABI'!DV45</f>
        <v>17002.125</v>
      </c>
      <c r="Y45" s="27">
        <f t="shared" si="5"/>
        <v>20002.5</v>
      </c>
      <c r="Z45" s="28">
        <f>'ÜCRET HESABI'!DY45</f>
        <v>24503.0625</v>
      </c>
      <c r="AA45" s="46">
        <f>'ÜCRET HESABI'!EA45</f>
        <v>23502.9375</v>
      </c>
      <c r="AB45" s="10">
        <f>'ÜCRET HESABI'!ER45</f>
        <v>17002.125</v>
      </c>
      <c r="AC45" s="27">
        <f t="shared" si="12"/>
        <v>20002.5</v>
      </c>
      <c r="AD45" s="28">
        <f>'ÜCRET HESABI'!EU45</f>
        <v>24503.0625</v>
      </c>
      <c r="AE45" s="46">
        <f>'ÜCRET HESABI'!EW45</f>
        <v>23502.9375</v>
      </c>
      <c r="AF45" s="10">
        <f>'ÜCRET HESABI'!FN45</f>
        <v>17002.125</v>
      </c>
      <c r="AG45" s="27">
        <f t="shared" si="13"/>
        <v>20002.5</v>
      </c>
      <c r="AH45" s="28">
        <f>'ÜCRET HESABI'!FQ45</f>
        <v>24503.0625</v>
      </c>
      <c r="AI45" s="46">
        <f>'ÜCRET HESABI'!FS45</f>
        <v>23502.9375</v>
      </c>
      <c r="AJ45" s="10">
        <f>'ÜCRET HESABI'!GJ45</f>
        <v>17002.125</v>
      </c>
      <c r="AK45" s="27">
        <f t="shared" si="14"/>
        <v>20002.5</v>
      </c>
      <c r="AL45" s="28">
        <f>'ÜCRET HESABI'!GM45</f>
        <v>24503.0625</v>
      </c>
      <c r="AM45" s="46">
        <f>'ÜCRET HESABI'!GO45</f>
        <v>23502.9375</v>
      </c>
      <c r="AN45" s="10">
        <f>'ÜCRET HESABI'!HF45</f>
        <v>17002.125</v>
      </c>
      <c r="AO45" s="27">
        <f t="shared" si="15"/>
        <v>20002.5</v>
      </c>
      <c r="AP45" s="28">
        <f>'ÜCRET HESABI'!HI45</f>
        <v>24503.0625</v>
      </c>
      <c r="AQ45" s="46">
        <f>'ÜCRET HESABI'!HK45</f>
        <v>23502.9375</v>
      </c>
      <c r="AR45" s="10">
        <f>'ÜCRET HESABI'!IB45</f>
        <v>17002.125</v>
      </c>
      <c r="AS45" s="27">
        <f t="shared" si="16"/>
        <v>20002.5</v>
      </c>
      <c r="AT45" s="28">
        <f>'ÜCRET HESABI'!IE45</f>
        <v>24503.0625</v>
      </c>
      <c r="AU45" s="46">
        <f>'ÜCRET HESABI'!IG45</f>
        <v>23502.9375</v>
      </c>
      <c r="AV45" s="10">
        <f>'ÜCRET HESABI'!IX45</f>
        <v>17002.125</v>
      </c>
      <c r="AW45" s="27">
        <f t="shared" si="17"/>
        <v>20002.5</v>
      </c>
      <c r="AX45" s="28">
        <f>'ÜCRET HESABI'!JA45</f>
        <v>24503.0625</v>
      </c>
      <c r="AY45" s="46">
        <f>'ÜCRET HESABI'!JC45</f>
        <v>23502.9375</v>
      </c>
      <c r="AZ45" s="36">
        <f t="shared" si="6"/>
        <v>204025.5</v>
      </c>
      <c r="BA45" s="33">
        <f t="shared" si="7"/>
        <v>240030</v>
      </c>
      <c r="BB45" s="37">
        <f t="shared" si="8"/>
        <v>17002.125</v>
      </c>
      <c r="BC45" s="35">
        <f t="shared" si="9"/>
        <v>294036.75</v>
      </c>
      <c r="BD45" s="34">
        <f t="shared" si="10"/>
        <v>12001.5</v>
      </c>
      <c r="BE45" s="35">
        <f t="shared" si="11"/>
        <v>282035.25</v>
      </c>
    </row>
    <row r="46" spans="1:57" x14ac:dyDescent="0.3">
      <c r="A46" s="2">
        <v>44</v>
      </c>
      <c r="B46" s="17" t="str">
        <f>'PERSONEL LİSTESİ'!B46</f>
        <v xml:space="preserve"> AD SOYAD 44</v>
      </c>
      <c r="C46" s="13">
        <f>'PERSONEL LİSTESİ'!C46</f>
        <v>20002.5</v>
      </c>
      <c r="D46" s="10">
        <f>'ÜCRET HESABI'!P46</f>
        <v>17002.125</v>
      </c>
      <c r="E46" s="27">
        <f t="shared" si="0"/>
        <v>20002.5</v>
      </c>
      <c r="F46" s="28">
        <f>'ÜCRET HESABI'!S46</f>
        <v>24503.0625</v>
      </c>
      <c r="G46" s="46">
        <f>'ÜCRET HESABI'!U46</f>
        <v>23502.9375</v>
      </c>
      <c r="H46" s="10">
        <f>'ÜCRET HESABI'!AL46</f>
        <v>17002.125</v>
      </c>
      <c r="I46" s="27">
        <f t="shared" si="1"/>
        <v>20002.5</v>
      </c>
      <c r="J46" s="28">
        <f>'ÜCRET HESABI'!AO46</f>
        <v>24503.0625</v>
      </c>
      <c r="K46" s="46">
        <f>'ÜCRET HESABI'!AQ46</f>
        <v>23502.9375</v>
      </c>
      <c r="L46" s="10">
        <f>'ÜCRET HESABI'!BH46</f>
        <v>17002.125</v>
      </c>
      <c r="M46" s="27">
        <f t="shared" si="2"/>
        <v>20002.5</v>
      </c>
      <c r="N46" s="28">
        <f>'ÜCRET HESABI'!BK46</f>
        <v>24503.0625</v>
      </c>
      <c r="O46" s="46">
        <f>'ÜCRET HESABI'!BM46</f>
        <v>23502.9375</v>
      </c>
      <c r="P46" s="10">
        <f>'ÜCRET HESABI'!CD46</f>
        <v>17002.125</v>
      </c>
      <c r="Q46" s="27">
        <f t="shared" si="3"/>
        <v>20002.5</v>
      </c>
      <c r="R46" s="28">
        <f>'ÜCRET HESABI'!CG46</f>
        <v>24503.0625</v>
      </c>
      <c r="S46" s="46">
        <f>'ÜCRET HESABI'!CI46</f>
        <v>23502.9375</v>
      </c>
      <c r="T46" s="10">
        <f>'ÜCRET HESABI'!CZ46</f>
        <v>17002.125</v>
      </c>
      <c r="U46" s="27">
        <f t="shared" si="4"/>
        <v>20002.5</v>
      </c>
      <c r="V46" s="28">
        <f>'ÜCRET HESABI'!DC46</f>
        <v>24503.0625</v>
      </c>
      <c r="W46" s="46">
        <f>'ÜCRET HESABI'!DE46</f>
        <v>23502.9375</v>
      </c>
      <c r="X46" s="10">
        <f>'ÜCRET HESABI'!DV46</f>
        <v>17002.125</v>
      </c>
      <c r="Y46" s="27">
        <f t="shared" si="5"/>
        <v>20002.5</v>
      </c>
      <c r="Z46" s="28">
        <f>'ÜCRET HESABI'!DY46</f>
        <v>24503.0625</v>
      </c>
      <c r="AA46" s="46">
        <f>'ÜCRET HESABI'!EA46</f>
        <v>23502.9375</v>
      </c>
      <c r="AB46" s="10">
        <f>'ÜCRET HESABI'!ER46</f>
        <v>17002.125</v>
      </c>
      <c r="AC46" s="27">
        <f t="shared" si="12"/>
        <v>20002.5</v>
      </c>
      <c r="AD46" s="28">
        <f>'ÜCRET HESABI'!EU46</f>
        <v>24503.0625</v>
      </c>
      <c r="AE46" s="46">
        <f>'ÜCRET HESABI'!EW46</f>
        <v>23502.9375</v>
      </c>
      <c r="AF46" s="10">
        <f>'ÜCRET HESABI'!FN46</f>
        <v>17002.125</v>
      </c>
      <c r="AG46" s="27">
        <f t="shared" si="13"/>
        <v>20002.5</v>
      </c>
      <c r="AH46" s="28">
        <f>'ÜCRET HESABI'!FQ46</f>
        <v>24503.0625</v>
      </c>
      <c r="AI46" s="46">
        <f>'ÜCRET HESABI'!FS46</f>
        <v>23502.9375</v>
      </c>
      <c r="AJ46" s="10">
        <f>'ÜCRET HESABI'!GJ46</f>
        <v>17002.125</v>
      </c>
      <c r="AK46" s="27">
        <f t="shared" si="14"/>
        <v>20002.5</v>
      </c>
      <c r="AL46" s="28">
        <f>'ÜCRET HESABI'!GM46</f>
        <v>24503.0625</v>
      </c>
      <c r="AM46" s="46">
        <f>'ÜCRET HESABI'!GO46</f>
        <v>23502.9375</v>
      </c>
      <c r="AN46" s="10">
        <f>'ÜCRET HESABI'!HF46</f>
        <v>17002.125</v>
      </c>
      <c r="AO46" s="27">
        <f t="shared" si="15"/>
        <v>20002.5</v>
      </c>
      <c r="AP46" s="28">
        <f>'ÜCRET HESABI'!HI46</f>
        <v>24503.0625</v>
      </c>
      <c r="AQ46" s="46">
        <f>'ÜCRET HESABI'!HK46</f>
        <v>23502.9375</v>
      </c>
      <c r="AR46" s="10">
        <f>'ÜCRET HESABI'!IB46</f>
        <v>17002.125</v>
      </c>
      <c r="AS46" s="27">
        <f t="shared" si="16"/>
        <v>20002.5</v>
      </c>
      <c r="AT46" s="28">
        <f>'ÜCRET HESABI'!IE46</f>
        <v>24503.0625</v>
      </c>
      <c r="AU46" s="46">
        <f>'ÜCRET HESABI'!IG46</f>
        <v>23502.9375</v>
      </c>
      <c r="AV46" s="10">
        <f>'ÜCRET HESABI'!IX46</f>
        <v>17002.125</v>
      </c>
      <c r="AW46" s="27">
        <f t="shared" si="17"/>
        <v>20002.5</v>
      </c>
      <c r="AX46" s="28">
        <f>'ÜCRET HESABI'!JA46</f>
        <v>24503.0625</v>
      </c>
      <c r="AY46" s="46">
        <f>'ÜCRET HESABI'!JC46</f>
        <v>23502.9375</v>
      </c>
      <c r="AZ46" s="36">
        <f t="shared" si="6"/>
        <v>204025.5</v>
      </c>
      <c r="BA46" s="33">
        <f t="shared" si="7"/>
        <v>240030</v>
      </c>
      <c r="BB46" s="37">
        <f t="shared" si="8"/>
        <v>17002.125</v>
      </c>
      <c r="BC46" s="35">
        <f t="shared" si="9"/>
        <v>294036.75</v>
      </c>
      <c r="BD46" s="34">
        <f t="shared" si="10"/>
        <v>12001.5</v>
      </c>
      <c r="BE46" s="35">
        <f t="shared" si="11"/>
        <v>282035.25</v>
      </c>
    </row>
    <row r="47" spans="1:57" x14ac:dyDescent="0.3">
      <c r="A47" s="3">
        <v>45</v>
      </c>
      <c r="B47" s="16" t="str">
        <f>'PERSONEL LİSTESİ'!B47</f>
        <v xml:space="preserve"> AD SOYAD 45</v>
      </c>
      <c r="C47" s="8">
        <f>'PERSONEL LİSTESİ'!C47</f>
        <v>20002.5</v>
      </c>
      <c r="D47" s="10">
        <f>'ÜCRET HESABI'!P47</f>
        <v>17002.125</v>
      </c>
      <c r="E47" s="27">
        <f t="shared" si="0"/>
        <v>20002.5</v>
      </c>
      <c r="F47" s="28">
        <f>'ÜCRET HESABI'!S47</f>
        <v>24503.0625</v>
      </c>
      <c r="G47" s="46">
        <f>'ÜCRET HESABI'!U47</f>
        <v>23502.9375</v>
      </c>
      <c r="H47" s="10">
        <f>'ÜCRET HESABI'!AL47</f>
        <v>17002.125</v>
      </c>
      <c r="I47" s="27">
        <f t="shared" si="1"/>
        <v>20002.5</v>
      </c>
      <c r="J47" s="28">
        <f>'ÜCRET HESABI'!AO47</f>
        <v>24503.0625</v>
      </c>
      <c r="K47" s="46">
        <f>'ÜCRET HESABI'!AQ47</f>
        <v>23502.9375</v>
      </c>
      <c r="L47" s="10">
        <f>'ÜCRET HESABI'!BH47</f>
        <v>17002.125</v>
      </c>
      <c r="M47" s="27">
        <f t="shared" si="2"/>
        <v>20002.5</v>
      </c>
      <c r="N47" s="28">
        <f>'ÜCRET HESABI'!BK47</f>
        <v>24503.0625</v>
      </c>
      <c r="O47" s="46">
        <f>'ÜCRET HESABI'!BM47</f>
        <v>23502.9375</v>
      </c>
      <c r="P47" s="10">
        <f>'ÜCRET HESABI'!CD47</f>
        <v>17002.125</v>
      </c>
      <c r="Q47" s="27">
        <f t="shared" si="3"/>
        <v>20002.5</v>
      </c>
      <c r="R47" s="28">
        <f>'ÜCRET HESABI'!CG47</f>
        <v>24503.0625</v>
      </c>
      <c r="S47" s="46">
        <f>'ÜCRET HESABI'!CI47</f>
        <v>23502.9375</v>
      </c>
      <c r="T47" s="10">
        <f>'ÜCRET HESABI'!CZ47</f>
        <v>17002.125</v>
      </c>
      <c r="U47" s="27">
        <f t="shared" si="4"/>
        <v>20002.5</v>
      </c>
      <c r="V47" s="28">
        <f>'ÜCRET HESABI'!DC47</f>
        <v>24503.0625</v>
      </c>
      <c r="W47" s="46">
        <f>'ÜCRET HESABI'!DE47</f>
        <v>23502.9375</v>
      </c>
      <c r="X47" s="10">
        <f>'ÜCRET HESABI'!DV47</f>
        <v>17002.125</v>
      </c>
      <c r="Y47" s="27">
        <f t="shared" si="5"/>
        <v>20002.5</v>
      </c>
      <c r="Z47" s="28">
        <f>'ÜCRET HESABI'!DY47</f>
        <v>24503.0625</v>
      </c>
      <c r="AA47" s="46">
        <f>'ÜCRET HESABI'!EA47</f>
        <v>23502.9375</v>
      </c>
      <c r="AB47" s="10">
        <f>'ÜCRET HESABI'!ER47</f>
        <v>17002.125</v>
      </c>
      <c r="AC47" s="27">
        <f t="shared" si="12"/>
        <v>20002.5</v>
      </c>
      <c r="AD47" s="28">
        <f>'ÜCRET HESABI'!EU47</f>
        <v>24503.0625</v>
      </c>
      <c r="AE47" s="46">
        <f>'ÜCRET HESABI'!EW47</f>
        <v>23502.9375</v>
      </c>
      <c r="AF47" s="10">
        <f>'ÜCRET HESABI'!FN47</f>
        <v>17002.125</v>
      </c>
      <c r="AG47" s="27">
        <f t="shared" si="13"/>
        <v>20002.5</v>
      </c>
      <c r="AH47" s="28">
        <f>'ÜCRET HESABI'!FQ47</f>
        <v>24503.0625</v>
      </c>
      <c r="AI47" s="46">
        <f>'ÜCRET HESABI'!FS47</f>
        <v>23502.9375</v>
      </c>
      <c r="AJ47" s="10">
        <f>'ÜCRET HESABI'!GJ47</f>
        <v>17002.125</v>
      </c>
      <c r="AK47" s="27">
        <f t="shared" si="14"/>
        <v>20002.5</v>
      </c>
      <c r="AL47" s="28">
        <f>'ÜCRET HESABI'!GM47</f>
        <v>24503.0625</v>
      </c>
      <c r="AM47" s="46">
        <f>'ÜCRET HESABI'!GO47</f>
        <v>23502.9375</v>
      </c>
      <c r="AN47" s="10">
        <f>'ÜCRET HESABI'!HF47</f>
        <v>17002.125</v>
      </c>
      <c r="AO47" s="27">
        <f t="shared" si="15"/>
        <v>20002.5</v>
      </c>
      <c r="AP47" s="28">
        <f>'ÜCRET HESABI'!HI47</f>
        <v>24503.0625</v>
      </c>
      <c r="AQ47" s="46">
        <f>'ÜCRET HESABI'!HK47</f>
        <v>23502.9375</v>
      </c>
      <c r="AR47" s="10">
        <f>'ÜCRET HESABI'!IB47</f>
        <v>17002.125</v>
      </c>
      <c r="AS47" s="27">
        <f t="shared" si="16"/>
        <v>20002.5</v>
      </c>
      <c r="AT47" s="28">
        <f>'ÜCRET HESABI'!IE47</f>
        <v>24503.0625</v>
      </c>
      <c r="AU47" s="46">
        <f>'ÜCRET HESABI'!IG47</f>
        <v>23502.9375</v>
      </c>
      <c r="AV47" s="10">
        <f>'ÜCRET HESABI'!IX47</f>
        <v>17002.125</v>
      </c>
      <c r="AW47" s="27">
        <f t="shared" si="17"/>
        <v>20002.5</v>
      </c>
      <c r="AX47" s="28">
        <f>'ÜCRET HESABI'!JA47</f>
        <v>24503.0625</v>
      </c>
      <c r="AY47" s="46">
        <f>'ÜCRET HESABI'!JC47</f>
        <v>23502.9375</v>
      </c>
      <c r="AZ47" s="36">
        <f t="shared" si="6"/>
        <v>204025.5</v>
      </c>
      <c r="BA47" s="33">
        <f t="shared" si="7"/>
        <v>240030</v>
      </c>
      <c r="BB47" s="37">
        <f t="shared" si="8"/>
        <v>17002.125</v>
      </c>
      <c r="BC47" s="35">
        <f t="shared" si="9"/>
        <v>294036.75</v>
      </c>
      <c r="BD47" s="34">
        <f t="shared" si="10"/>
        <v>12001.5</v>
      </c>
      <c r="BE47" s="35">
        <f t="shared" si="11"/>
        <v>282035.25</v>
      </c>
    </row>
    <row r="48" spans="1:57" x14ac:dyDescent="0.3">
      <c r="A48" s="2">
        <v>46</v>
      </c>
      <c r="B48" s="17" t="str">
        <f>'PERSONEL LİSTESİ'!B48</f>
        <v xml:space="preserve"> AD SOYAD 46</v>
      </c>
      <c r="C48" s="13">
        <f>'PERSONEL LİSTESİ'!C48</f>
        <v>20002.5</v>
      </c>
      <c r="D48" s="10">
        <f>'ÜCRET HESABI'!P48</f>
        <v>17002.125</v>
      </c>
      <c r="E48" s="27">
        <f t="shared" si="0"/>
        <v>20002.5</v>
      </c>
      <c r="F48" s="28">
        <f>'ÜCRET HESABI'!S48</f>
        <v>24503.0625</v>
      </c>
      <c r="G48" s="46">
        <f>'ÜCRET HESABI'!U48</f>
        <v>23502.9375</v>
      </c>
      <c r="H48" s="10">
        <f>'ÜCRET HESABI'!AL48</f>
        <v>17002.125</v>
      </c>
      <c r="I48" s="27">
        <f t="shared" si="1"/>
        <v>20002.5</v>
      </c>
      <c r="J48" s="28">
        <f>'ÜCRET HESABI'!AO48</f>
        <v>24503.0625</v>
      </c>
      <c r="K48" s="46">
        <f>'ÜCRET HESABI'!AQ48</f>
        <v>23502.9375</v>
      </c>
      <c r="L48" s="10">
        <f>'ÜCRET HESABI'!BH48</f>
        <v>17002.125</v>
      </c>
      <c r="M48" s="27">
        <f t="shared" si="2"/>
        <v>20002.5</v>
      </c>
      <c r="N48" s="28">
        <f>'ÜCRET HESABI'!BK48</f>
        <v>24503.0625</v>
      </c>
      <c r="O48" s="46">
        <f>'ÜCRET HESABI'!BM48</f>
        <v>23502.9375</v>
      </c>
      <c r="P48" s="10">
        <f>'ÜCRET HESABI'!CD48</f>
        <v>17002.125</v>
      </c>
      <c r="Q48" s="27">
        <f t="shared" si="3"/>
        <v>20002.5</v>
      </c>
      <c r="R48" s="28">
        <f>'ÜCRET HESABI'!CG48</f>
        <v>24503.0625</v>
      </c>
      <c r="S48" s="46">
        <f>'ÜCRET HESABI'!CI48</f>
        <v>23502.9375</v>
      </c>
      <c r="T48" s="10">
        <f>'ÜCRET HESABI'!CZ48</f>
        <v>17002.125</v>
      </c>
      <c r="U48" s="27">
        <f t="shared" si="4"/>
        <v>20002.5</v>
      </c>
      <c r="V48" s="28">
        <f>'ÜCRET HESABI'!DC48</f>
        <v>24503.0625</v>
      </c>
      <c r="W48" s="46">
        <f>'ÜCRET HESABI'!DE48</f>
        <v>23502.9375</v>
      </c>
      <c r="X48" s="10">
        <f>'ÜCRET HESABI'!DV48</f>
        <v>17002.125</v>
      </c>
      <c r="Y48" s="27">
        <f t="shared" si="5"/>
        <v>20002.5</v>
      </c>
      <c r="Z48" s="28">
        <f>'ÜCRET HESABI'!DY48</f>
        <v>24503.0625</v>
      </c>
      <c r="AA48" s="46">
        <f>'ÜCRET HESABI'!EA48</f>
        <v>23502.9375</v>
      </c>
      <c r="AB48" s="10">
        <f>'ÜCRET HESABI'!ER48</f>
        <v>17002.125</v>
      </c>
      <c r="AC48" s="27">
        <f t="shared" si="12"/>
        <v>20002.5</v>
      </c>
      <c r="AD48" s="28">
        <f>'ÜCRET HESABI'!EU48</f>
        <v>24503.0625</v>
      </c>
      <c r="AE48" s="46">
        <f>'ÜCRET HESABI'!EW48</f>
        <v>23502.9375</v>
      </c>
      <c r="AF48" s="10">
        <f>'ÜCRET HESABI'!FN48</f>
        <v>17002.125</v>
      </c>
      <c r="AG48" s="27">
        <f t="shared" si="13"/>
        <v>20002.5</v>
      </c>
      <c r="AH48" s="28">
        <f>'ÜCRET HESABI'!FQ48</f>
        <v>24503.0625</v>
      </c>
      <c r="AI48" s="46">
        <f>'ÜCRET HESABI'!FS48</f>
        <v>23502.9375</v>
      </c>
      <c r="AJ48" s="10">
        <f>'ÜCRET HESABI'!GJ48</f>
        <v>17002.125</v>
      </c>
      <c r="AK48" s="27">
        <f t="shared" si="14"/>
        <v>20002.5</v>
      </c>
      <c r="AL48" s="28">
        <f>'ÜCRET HESABI'!GM48</f>
        <v>24503.0625</v>
      </c>
      <c r="AM48" s="46">
        <f>'ÜCRET HESABI'!GO48</f>
        <v>23502.9375</v>
      </c>
      <c r="AN48" s="10">
        <f>'ÜCRET HESABI'!HF48</f>
        <v>17002.125</v>
      </c>
      <c r="AO48" s="27">
        <f t="shared" si="15"/>
        <v>20002.5</v>
      </c>
      <c r="AP48" s="28">
        <f>'ÜCRET HESABI'!HI48</f>
        <v>24503.0625</v>
      </c>
      <c r="AQ48" s="46">
        <f>'ÜCRET HESABI'!HK48</f>
        <v>23502.9375</v>
      </c>
      <c r="AR48" s="10">
        <f>'ÜCRET HESABI'!IB48</f>
        <v>17002.125</v>
      </c>
      <c r="AS48" s="27">
        <f t="shared" si="16"/>
        <v>20002.5</v>
      </c>
      <c r="AT48" s="28">
        <f>'ÜCRET HESABI'!IE48</f>
        <v>24503.0625</v>
      </c>
      <c r="AU48" s="46">
        <f>'ÜCRET HESABI'!IG48</f>
        <v>23502.9375</v>
      </c>
      <c r="AV48" s="10">
        <f>'ÜCRET HESABI'!IX48</f>
        <v>17002.125</v>
      </c>
      <c r="AW48" s="27">
        <f t="shared" si="17"/>
        <v>20002.5</v>
      </c>
      <c r="AX48" s="28">
        <f>'ÜCRET HESABI'!JA48</f>
        <v>24503.0625</v>
      </c>
      <c r="AY48" s="46">
        <f>'ÜCRET HESABI'!JC48</f>
        <v>23502.9375</v>
      </c>
      <c r="AZ48" s="36">
        <f t="shared" si="6"/>
        <v>204025.5</v>
      </c>
      <c r="BA48" s="33">
        <f t="shared" si="7"/>
        <v>240030</v>
      </c>
      <c r="BB48" s="37">
        <f t="shared" si="8"/>
        <v>17002.125</v>
      </c>
      <c r="BC48" s="35">
        <f t="shared" si="9"/>
        <v>294036.75</v>
      </c>
      <c r="BD48" s="34">
        <f t="shared" si="10"/>
        <v>12001.5</v>
      </c>
      <c r="BE48" s="35">
        <f t="shared" si="11"/>
        <v>282035.25</v>
      </c>
    </row>
    <row r="49" spans="1:57" x14ac:dyDescent="0.3">
      <c r="A49" s="3">
        <v>47</v>
      </c>
      <c r="B49" s="16" t="str">
        <f>'PERSONEL LİSTESİ'!B49</f>
        <v xml:space="preserve"> AD SOYAD 47</v>
      </c>
      <c r="C49" s="8">
        <f>'PERSONEL LİSTESİ'!C49</f>
        <v>20002.5</v>
      </c>
      <c r="D49" s="10">
        <f>'ÜCRET HESABI'!P49</f>
        <v>17002.125</v>
      </c>
      <c r="E49" s="27">
        <f t="shared" si="0"/>
        <v>20002.5</v>
      </c>
      <c r="F49" s="28">
        <f>'ÜCRET HESABI'!S49</f>
        <v>24503.0625</v>
      </c>
      <c r="G49" s="46">
        <f>'ÜCRET HESABI'!U49</f>
        <v>23502.9375</v>
      </c>
      <c r="H49" s="10">
        <f>'ÜCRET HESABI'!AL49</f>
        <v>17002.125</v>
      </c>
      <c r="I49" s="27">
        <f t="shared" si="1"/>
        <v>20002.5</v>
      </c>
      <c r="J49" s="28">
        <f>'ÜCRET HESABI'!AO49</f>
        <v>24503.0625</v>
      </c>
      <c r="K49" s="46">
        <f>'ÜCRET HESABI'!AQ49</f>
        <v>23502.9375</v>
      </c>
      <c r="L49" s="10">
        <f>'ÜCRET HESABI'!BH49</f>
        <v>17002.125</v>
      </c>
      <c r="M49" s="27">
        <f t="shared" si="2"/>
        <v>20002.5</v>
      </c>
      <c r="N49" s="28">
        <f>'ÜCRET HESABI'!BK49</f>
        <v>24503.0625</v>
      </c>
      <c r="O49" s="46">
        <f>'ÜCRET HESABI'!BM49</f>
        <v>23502.9375</v>
      </c>
      <c r="P49" s="10">
        <f>'ÜCRET HESABI'!CD49</f>
        <v>17002.125</v>
      </c>
      <c r="Q49" s="27">
        <f t="shared" si="3"/>
        <v>20002.5</v>
      </c>
      <c r="R49" s="28">
        <f>'ÜCRET HESABI'!CG49</f>
        <v>24503.0625</v>
      </c>
      <c r="S49" s="46">
        <f>'ÜCRET HESABI'!CI49</f>
        <v>23502.9375</v>
      </c>
      <c r="T49" s="10">
        <f>'ÜCRET HESABI'!CZ49</f>
        <v>17002.125</v>
      </c>
      <c r="U49" s="27">
        <f t="shared" si="4"/>
        <v>20002.5</v>
      </c>
      <c r="V49" s="28">
        <f>'ÜCRET HESABI'!DC49</f>
        <v>24503.0625</v>
      </c>
      <c r="W49" s="46">
        <f>'ÜCRET HESABI'!DE49</f>
        <v>23502.9375</v>
      </c>
      <c r="X49" s="10">
        <f>'ÜCRET HESABI'!DV49</f>
        <v>17002.125</v>
      </c>
      <c r="Y49" s="27">
        <f t="shared" si="5"/>
        <v>20002.5</v>
      </c>
      <c r="Z49" s="28">
        <f>'ÜCRET HESABI'!DY49</f>
        <v>24503.0625</v>
      </c>
      <c r="AA49" s="46">
        <f>'ÜCRET HESABI'!EA49</f>
        <v>23502.9375</v>
      </c>
      <c r="AB49" s="10">
        <f>'ÜCRET HESABI'!ER49</f>
        <v>17002.125</v>
      </c>
      <c r="AC49" s="27">
        <f t="shared" si="12"/>
        <v>20002.5</v>
      </c>
      <c r="AD49" s="28">
        <f>'ÜCRET HESABI'!EU49</f>
        <v>24503.0625</v>
      </c>
      <c r="AE49" s="46">
        <f>'ÜCRET HESABI'!EW49</f>
        <v>23502.9375</v>
      </c>
      <c r="AF49" s="10">
        <f>'ÜCRET HESABI'!FN49</f>
        <v>17002.125</v>
      </c>
      <c r="AG49" s="27">
        <f t="shared" si="13"/>
        <v>20002.5</v>
      </c>
      <c r="AH49" s="28">
        <f>'ÜCRET HESABI'!FQ49</f>
        <v>24503.0625</v>
      </c>
      <c r="AI49" s="46">
        <f>'ÜCRET HESABI'!FS49</f>
        <v>23502.9375</v>
      </c>
      <c r="AJ49" s="10">
        <f>'ÜCRET HESABI'!GJ49</f>
        <v>17002.125</v>
      </c>
      <c r="AK49" s="27">
        <f t="shared" si="14"/>
        <v>20002.5</v>
      </c>
      <c r="AL49" s="28">
        <f>'ÜCRET HESABI'!GM49</f>
        <v>24503.0625</v>
      </c>
      <c r="AM49" s="46">
        <f>'ÜCRET HESABI'!GO49</f>
        <v>23502.9375</v>
      </c>
      <c r="AN49" s="10">
        <f>'ÜCRET HESABI'!HF49</f>
        <v>17002.125</v>
      </c>
      <c r="AO49" s="27">
        <f t="shared" si="15"/>
        <v>20002.5</v>
      </c>
      <c r="AP49" s="28">
        <f>'ÜCRET HESABI'!HI49</f>
        <v>24503.0625</v>
      </c>
      <c r="AQ49" s="46">
        <f>'ÜCRET HESABI'!HK49</f>
        <v>23502.9375</v>
      </c>
      <c r="AR49" s="10">
        <f>'ÜCRET HESABI'!IB49</f>
        <v>17002.125</v>
      </c>
      <c r="AS49" s="27">
        <f t="shared" si="16"/>
        <v>20002.5</v>
      </c>
      <c r="AT49" s="28">
        <f>'ÜCRET HESABI'!IE49</f>
        <v>24503.0625</v>
      </c>
      <c r="AU49" s="46">
        <f>'ÜCRET HESABI'!IG49</f>
        <v>23502.9375</v>
      </c>
      <c r="AV49" s="10">
        <f>'ÜCRET HESABI'!IX49</f>
        <v>17002.125</v>
      </c>
      <c r="AW49" s="27">
        <f t="shared" si="17"/>
        <v>20002.5</v>
      </c>
      <c r="AX49" s="28">
        <f>'ÜCRET HESABI'!JA49</f>
        <v>24503.0625</v>
      </c>
      <c r="AY49" s="46">
        <f>'ÜCRET HESABI'!JC49</f>
        <v>23502.9375</v>
      </c>
      <c r="AZ49" s="36">
        <f t="shared" si="6"/>
        <v>204025.5</v>
      </c>
      <c r="BA49" s="33">
        <f t="shared" si="7"/>
        <v>240030</v>
      </c>
      <c r="BB49" s="37">
        <f t="shared" si="8"/>
        <v>17002.125</v>
      </c>
      <c r="BC49" s="35">
        <f t="shared" si="9"/>
        <v>294036.75</v>
      </c>
      <c r="BD49" s="34">
        <f t="shared" si="10"/>
        <v>12001.5</v>
      </c>
      <c r="BE49" s="35">
        <f t="shared" si="11"/>
        <v>282035.25</v>
      </c>
    </row>
    <row r="50" spans="1:57" x14ac:dyDescent="0.3">
      <c r="A50" s="2">
        <v>48</v>
      </c>
      <c r="B50" s="17" t="str">
        <f>'PERSONEL LİSTESİ'!B50</f>
        <v xml:space="preserve"> AD SOYAD 48</v>
      </c>
      <c r="C50" s="13">
        <f>'PERSONEL LİSTESİ'!C50</f>
        <v>20002.5</v>
      </c>
      <c r="D50" s="10">
        <f>'ÜCRET HESABI'!P50</f>
        <v>17002.125</v>
      </c>
      <c r="E50" s="27">
        <f t="shared" si="0"/>
        <v>20002.5</v>
      </c>
      <c r="F50" s="28">
        <f>'ÜCRET HESABI'!S50</f>
        <v>24503.0625</v>
      </c>
      <c r="G50" s="46">
        <f>'ÜCRET HESABI'!U50</f>
        <v>23502.9375</v>
      </c>
      <c r="H50" s="10">
        <f>'ÜCRET HESABI'!AL50</f>
        <v>17002.125</v>
      </c>
      <c r="I50" s="27">
        <f t="shared" si="1"/>
        <v>20002.5</v>
      </c>
      <c r="J50" s="28">
        <f>'ÜCRET HESABI'!AO50</f>
        <v>24503.0625</v>
      </c>
      <c r="K50" s="46">
        <f>'ÜCRET HESABI'!AQ50</f>
        <v>23502.9375</v>
      </c>
      <c r="L50" s="10">
        <f>'ÜCRET HESABI'!BH50</f>
        <v>17002.125</v>
      </c>
      <c r="M50" s="27">
        <f t="shared" si="2"/>
        <v>20002.5</v>
      </c>
      <c r="N50" s="28">
        <f>'ÜCRET HESABI'!BK50</f>
        <v>24503.0625</v>
      </c>
      <c r="O50" s="46">
        <f>'ÜCRET HESABI'!BM50</f>
        <v>23502.9375</v>
      </c>
      <c r="P50" s="10">
        <f>'ÜCRET HESABI'!CD50</f>
        <v>17002.125</v>
      </c>
      <c r="Q50" s="27">
        <f t="shared" si="3"/>
        <v>20002.5</v>
      </c>
      <c r="R50" s="28">
        <f>'ÜCRET HESABI'!CG50</f>
        <v>24503.0625</v>
      </c>
      <c r="S50" s="46">
        <f>'ÜCRET HESABI'!CI50</f>
        <v>23502.9375</v>
      </c>
      <c r="T50" s="10">
        <f>'ÜCRET HESABI'!CZ50</f>
        <v>17002.125</v>
      </c>
      <c r="U50" s="27">
        <f t="shared" si="4"/>
        <v>20002.5</v>
      </c>
      <c r="V50" s="28">
        <f>'ÜCRET HESABI'!DC50</f>
        <v>24503.0625</v>
      </c>
      <c r="W50" s="46">
        <f>'ÜCRET HESABI'!DE50</f>
        <v>23502.9375</v>
      </c>
      <c r="X50" s="10">
        <f>'ÜCRET HESABI'!DV50</f>
        <v>17002.125</v>
      </c>
      <c r="Y50" s="27">
        <f t="shared" si="5"/>
        <v>20002.5</v>
      </c>
      <c r="Z50" s="28">
        <f>'ÜCRET HESABI'!DY50</f>
        <v>24503.0625</v>
      </c>
      <c r="AA50" s="46">
        <f>'ÜCRET HESABI'!EA50</f>
        <v>23502.9375</v>
      </c>
      <c r="AB50" s="10">
        <f>'ÜCRET HESABI'!ER50</f>
        <v>17002.125</v>
      </c>
      <c r="AC50" s="27">
        <f t="shared" si="12"/>
        <v>20002.5</v>
      </c>
      <c r="AD50" s="28">
        <f>'ÜCRET HESABI'!EU50</f>
        <v>24503.0625</v>
      </c>
      <c r="AE50" s="46">
        <f>'ÜCRET HESABI'!EW50</f>
        <v>23502.9375</v>
      </c>
      <c r="AF50" s="10">
        <f>'ÜCRET HESABI'!FN50</f>
        <v>17002.125</v>
      </c>
      <c r="AG50" s="27">
        <f t="shared" si="13"/>
        <v>20002.5</v>
      </c>
      <c r="AH50" s="28">
        <f>'ÜCRET HESABI'!FQ50</f>
        <v>24503.0625</v>
      </c>
      <c r="AI50" s="46">
        <f>'ÜCRET HESABI'!FS50</f>
        <v>23502.9375</v>
      </c>
      <c r="AJ50" s="10">
        <f>'ÜCRET HESABI'!GJ50</f>
        <v>17002.125</v>
      </c>
      <c r="AK50" s="27">
        <f t="shared" si="14"/>
        <v>20002.5</v>
      </c>
      <c r="AL50" s="28">
        <f>'ÜCRET HESABI'!GM50</f>
        <v>24503.0625</v>
      </c>
      <c r="AM50" s="46">
        <f>'ÜCRET HESABI'!GO50</f>
        <v>23502.9375</v>
      </c>
      <c r="AN50" s="10">
        <f>'ÜCRET HESABI'!HF50</f>
        <v>17002.125</v>
      </c>
      <c r="AO50" s="27">
        <f t="shared" si="15"/>
        <v>20002.5</v>
      </c>
      <c r="AP50" s="28">
        <f>'ÜCRET HESABI'!HI50</f>
        <v>24503.0625</v>
      </c>
      <c r="AQ50" s="46">
        <f>'ÜCRET HESABI'!HK50</f>
        <v>23502.9375</v>
      </c>
      <c r="AR50" s="10">
        <f>'ÜCRET HESABI'!IB50</f>
        <v>17002.125</v>
      </c>
      <c r="AS50" s="27">
        <f t="shared" si="16"/>
        <v>20002.5</v>
      </c>
      <c r="AT50" s="28">
        <f>'ÜCRET HESABI'!IE50</f>
        <v>24503.0625</v>
      </c>
      <c r="AU50" s="46">
        <f>'ÜCRET HESABI'!IG50</f>
        <v>23502.9375</v>
      </c>
      <c r="AV50" s="10">
        <f>'ÜCRET HESABI'!IX50</f>
        <v>17002.125</v>
      </c>
      <c r="AW50" s="27">
        <f t="shared" si="17"/>
        <v>20002.5</v>
      </c>
      <c r="AX50" s="28">
        <f>'ÜCRET HESABI'!JA50</f>
        <v>24503.0625</v>
      </c>
      <c r="AY50" s="46">
        <f>'ÜCRET HESABI'!JC50</f>
        <v>23502.9375</v>
      </c>
      <c r="AZ50" s="36">
        <f t="shared" si="6"/>
        <v>204025.5</v>
      </c>
      <c r="BA50" s="33">
        <f t="shared" si="7"/>
        <v>240030</v>
      </c>
      <c r="BB50" s="37">
        <f t="shared" si="8"/>
        <v>17002.125</v>
      </c>
      <c r="BC50" s="35">
        <f t="shared" si="9"/>
        <v>294036.75</v>
      </c>
      <c r="BD50" s="34">
        <f t="shared" si="10"/>
        <v>12001.5</v>
      </c>
      <c r="BE50" s="35">
        <f t="shared" si="11"/>
        <v>282035.25</v>
      </c>
    </row>
    <row r="51" spans="1:57" x14ac:dyDescent="0.3">
      <c r="A51" s="3">
        <v>49</v>
      </c>
      <c r="B51" s="16" t="str">
        <f>'PERSONEL LİSTESİ'!B51</f>
        <v xml:space="preserve"> AD SOYAD 49</v>
      </c>
      <c r="C51" s="8">
        <f>'PERSONEL LİSTESİ'!C51</f>
        <v>20002.5</v>
      </c>
      <c r="D51" s="10">
        <f>'ÜCRET HESABI'!P51</f>
        <v>17002.125</v>
      </c>
      <c r="E51" s="27">
        <f t="shared" si="0"/>
        <v>20002.5</v>
      </c>
      <c r="F51" s="28">
        <f>'ÜCRET HESABI'!S51</f>
        <v>24503.0625</v>
      </c>
      <c r="G51" s="46">
        <f>'ÜCRET HESABI'!U51</f>
        <v>23502.9375</v>
      </c>
      <c r="H51" s="10">
        <f>'ÜCRET HESABI'!AL51</f>
        <v>17002.125</v>
      </c>
      <c r="I51" s="27">
        <f t="shared" si="1"/>
        <v>20002.5</v>
      </c>
      <c r="J51" s="28">
        <f>'ÜCRET HESABI'!AO51</f>
        <v>24503.0625</v>
      </c>
      <c r="K51" s="46">
        <f>'ÜCRET HESABI'!AQ51</f>
        <v>23502.9375</v>
      </c>
      <c r="L51" s="10">
        <f>'ÜCRET HESABI'!BH51</f>
        <v>17002.125</v>
      </c>
      <c r="M51" s="27">
        <f t="shared" si="2"/>
        <v>20002.5</v>
      </c>
      <c r="N51" s="28">
        <f>'ÜCRET HESABI'!BK51</f>
        <v>24503.0625</v>
      </c>
      <c r="O51" s="46">
        <f>'ÜCRET HESABI'!BM51</f>
        <v>23502.9375</v>
      </c>
      <c r="P51" s="10">
        <f>'ÜCRET HESABI'!CD51</f>
        <v>17002.125</v>
      </c>
      <c r="Q51" s="27">
        <f t="shared" si="3"/>
        <v>20002.5</v>
      </c>
      <c r="R51" s="28">
        <f>'ÜCRET HESABI'!CG51</f>
        <v>24503.0625</v>
      </c>
      <c r="S51" s="46">
        <f>'ÜCRET HESABI'!CI51</f>
        <v>23502.9375</v>
      </c>
      <c r="T51" s="10">
        <f>'ÜCRET HESABI'!CZ51</f>
        <v>17002.125</v>
      </c>
      <c r="U51" s="27">
        <f t="shared" si="4"/>
        <v>20002.5</v>
      </c>
      <c r="V51" s="28">
        <f>'ÜCRET HESABI'!DC51</f>
        <v>24503.0625</v>
      </c>
      <c r="W51" s="46">
        <f>'ÜCRET HESABI'!DE51</f>
        <v>23502.9375</v>
      </c>
      <c r="X51" s="10">
        <f>'ÜCRET HESABI'!DV51</f>
        <v>17002.125</v>
      </c>
      <c r="Y51" s="27">
        <f t="shared" si="5"/>
        <v>20002.5</v>
      </c>
      <c r="Z51" s="28">
        <f>'ÜCRET HESABI'!DY51</f>
        <v>24503.0625</v>
      </c>
      <c r="AA51" s="46">
        <f>'ÜCRET HESABI'!EA51</f>
        <v>23502.9375</v>
      </c>
      <c r="AB51" s="10">
        <f>'ÜCRET HESABI'!ER51</f>
        <v>17002.125</v>
      </c>
      <c r="AC51" s="27">
        <f t="shared" si="12"/>
        <v>20002.5</v>
      </c>
      <c r="AD51" s="28">
        <f>'ÜCRET HESABI'!EU51</f>
        <v>24503.0625</v>
      </c>
      <c r="AE51" s="46">
        <f>'ÜCRET HESABI'!EW51</f>
        <v>23502.9375</v>
      </c>
      <c r="AF51" s="10">
        <f>'ÜCRET HESABI'!FN51</f>
        <v>17002.125</v>
      </c>
      <c r="AG51" s="27">
        <f t="shared" si="13"/>
        <v>20002.5</v>
      </c>
      <c r="AH51" s="28">
        <f>'ÜCRET HESABI'!FQ51</f>
        <v>24503.0625</v>
      </c>
      <c r="AI51" s="46">
        <f>'ÜCRET HESABI'!FS51</f>
        <v>23502.9375</v>
      </c>
      <c r="AJ51" s="10">
        <f>'ÜCRET HESABI'!GJ51</f>
        <v>17002.125</v>
      </c>
      <c r="AK51" s="27">
        <f t="shared" si="14"/>
        <v>20002.5</v>
      </c>
      <c r="AL51" s="28">
        <f>'ÜCRET HESABI'!GM51</f>
        <v>24503.0625</v>
      </c>
      <c r="AM51" s="46">
        <f>'ÜCRET HESABI'!GO51</f>
        <v>23502.9375</v>
      </c>
      <c r="AN51" s="10">
        <f>'ÜCRET HESABI'!HF51</f>
        <v>17002.125</v>
      </c>
      <c r="AO51" s="27">
        <f t="shared" si="15"/>
        <v>20002.5</v>
      </c>
      <c r="AP51" s="28">
        <f>'ÜCRET HESABI'!HI51</f>
        <v>24503.0625</v>
      </c>
      <c r="AQ51" s="46">
        <f>'ÜCRET HESABI'!HK51</f>
        <v>23502.9375</v>
      </c>
      <c r="AR51" s="10">
        <f>'ÜCRET HESABI'!IB51</f>
        <v>17002.125</v>
      </c>
      <c r="AS51" s="27">
        <f t="shared" si="16"/>
        <v>20002.5</v>
      </c>
      <c r="AT51" s="28">
        <f>'ÜCRET HESABI'!IE51</f>
        <v>24503.0625</v>
      </c>
      <c r="AU51" s="46">
        <f>'ÜCRET HESABI'!IG51</f>
        <v>23502.9375</v>
      </c>
      <c r="AV51" s="10">
        <f>'ÜCRET HESABI'!IX51</f>
        <v>17002.125</v>
      </c>
      <c r="AW51" s="27">
        <f t="shared" si="17"/>
        <v>20002.5</v>
      </c>
      <c r="AX51" s="28">
        <f>'ÜCRET HESABI'!JA51</f>
        <v>24503.0625</v>
      </c>
      <c r="AY51" s="46">
        <f>'ÜCRET HESABI'!JC51</f>
        <v>23502.9375</v>
      </c>
      <c r="AZ51" s="36">
        <f t="shared" si="6"/>
        <v>204025.5</v>
      </c>
      <c r="BA51" s="33">
        <f t="shared" si="7"/>
        <v>240030</v>
      </c>
      <c r="BB51" s="37">
        <f t="shared" si="8"/>
        <v>17002.125</v>
      </c>
      <c r="BC51" s="35">
        <f t="shared" si="9"/>
        <v>294036.75</v>
      </c>
      <c r="BD51" s="34">
        <f t="shared" si="10"/>
        <v>12001.5</v>
      </c>
      <c r="BE51" s="35">
        <f t="shared" si="11"/>
        <v>282035.25</v>
      </c>
    </row>
    <row r="52" spans="1:57" x14ac:dyDescent="0.3">
      <c r="A52" s="2">
        <v>50</v>
      </c>
      <c r="B52" s="17" t="str">
        <f>'PERSONEL LİSTESİ'!B52</f>
        <v xml:space="preserve"> AD SOYAD 50</v>
      </c>
      <c r="C52" s="13">
        <f>'PERSONEL LİSTESİ'!C52</f>
        <v>20002.5</v>
      </c>
      <c r="D52" s="10">
        <f>'ÜCRET HESABI'!P52</f>
        <v>17002.125</v>
      </c>
      <c r="E52" s="27">
        <f t="shared" si="0"/>
        <v>20002.5</v>
      </c>
      <c r="F52" s="28">
        <f>'ÜCRET HESABI'!S52</f>
        <v>24503.0625</v>
      </c>
      <c r="G52" s="46">
        <f>'ÜCRET HESABI'!U52</f>
        <v>23502.9375</v>
      </c>
      <c r="H52" s="10">
        <f>'ÜCRET HESABI'!AL52</f>
        <v>17002.125</v>
      </c>
      <c r="I52" s="27">
        <f t="shared" si="1"/>
        <v>20002.5</v>
      </c>
      <c r="J52" s="28">
        <f>'ÜCRET HESABI'!AO52</f>
        <v>24503.0625</v>
      </c>
      <c r="K52" s="46">
        <f>'ÜCRET HESABI'!AQ52</f>
        <v>23502.9375</v>
      </c>
      <c r="L52" s="10">
        <f>'ÜCRET HESABI'!BH52</f>
        <v>17002.125</v>
      </c>
      <c r="M52" s="27">
        <f t="shared" si="2"/>
        <v>20002.5</v>
      </c>
      <c r="N52" s="28">
        <f>'ÜCRET HESABI'!BK52</f>
        <v>24503.0625</v>
      </c>
      <c r="O52" s="46">
        <f>'ÜCRET HESABI'!BM52</f>
        <v>23502.9375</v>
      </c>
      <c r="P52" s="10">
        <f>'ÜCRET HESABI'!CD52</f>
        <v>17002.125</v>
      </c>
      <c r="Q52" s="27">
        <f t="shared" si="3"/>
        <v>20002.5</v>
      </c>
      <c r="R52" s="28">
        <f>'ÜCRET HESABI'!CG52</f>
        <v>24503.0625</v>
      </c>
      <c r="S52" s="46">
        <f>'ÜCRET HESABI'!CI52</f>
        <v>23502.9375</v>
      </c>
      <c r="T52" s="10">
        <f>'ÜCRET HESABI'!CZ52</f>
        <v>17002.125</v>
      </c>
      <c r="U52" s="27">
        <f t="shared" si="4"/>
        <v>20002.5</v>
      </c>
      <c r="V52" s="28">
        <f>'ÜCRET HESABI'!DC52</f>
        <v>24503.0625</v>
      </c>
      <c r="W52" s="46">
        <f>'ÜCRET HESABI'!DE52</f>
        <v>23502.9375</v>
      </c>
      <c r="X52" s="10">
        <f>'ÜCRET HESABI'!DV52</f>
        <v>17002.125</v>
      </c>
      <c r="Y52" s="27">
        <f t="shared" si="5"/>
        <v>20002.5</v>
      </c>
      <c r="Z52" s="28">
        <f>'ÜCRET HESABI'!DY52</f>
        <v>24503.0625</v>
      </c>
      <c r="AA52" s="46">
        <f>'ÜCRET HESABI'!EA52</f>
        <v>23502.9375</v>
      </c>
      <c r="AB52" s="10">
        <f>'ÜCRET HESABI'!ER52</f>
        <v>17002.125</v>
      </c>
      <c r="AC52" s="27">
        <f t="shared" si="12"/>
        <v>20002.5</v>
      </c>
      <c r="AD52" s="28">
        <f>'ÜCRET HESABI'!EU52</f>
        <v>24503.0625</v>
      </c>
      <c r="AE52" s="46">
        <f>'ÜCRET HESABI'!EW52</f>
        <v>23502.9375</v>
      </c>
      <c r="AF52" s="10">
        <f>'ÜCRET HESABI'!FN52</f>
        <v>17002.125</v>
      </c>
      <c r="AG52" s="27">
        <f t="shared" si="13"/>
        <v>20002.5</v>
      </c>
      <c r="AH52" s="28">
        <f>'ÜCRET HESABI'!FQ52</f>
        <v>24503.0625</v>
      </c>
      <c r="AI52" s="46">
        <f>'ÜCRET HESABI'!FS52</f>
        <v>23502.9375</v>
      </c>
      <c r="AJ52" s="10">
        <f>'ÜCRET HESABI'!GJ52</f>
        <v>17002.125</v>
      </c>
      <c r="AK52" s="27">
        <f t="shared" si="14"/>
        <v>20002.5</v>
      </c>
      <c r="AL52" s="28">
        <f>'ÜCRET HESABI'!GM52</f>
        <v>24503.0625</v>
      </c>
      <c r="AM52" s="46">
        <f>'ÜCRET HESABI'!GO52</f>
        <v>23502.9375</v>
      </c>
      <c r="AN52" s="10">
        <f>'ÜCRET HESABI'!HF52</f>
        <v>17002.125</v>
      </c>
      <c r="AO52" s="27">
        <f t="shared" si="15"/>
        <v>20002.5</v>
      </c>
      <c r="AP52" s="28">
        <f>'ÜCRET HESABI'!HI52</f>
        <v>24503.0625</v>
      </c>
      <c r="AQ52" s="46">
        <f>'ÜCRET HESABI'!HK52</f>
        <v>23502.9375</v>
      </c>
      <c r="AR52" s="10">
        <f>'ÜCRET HESABI'!IB52</f>
        <v>17002.125</v>
      </c>
      <c r="AS52" s="27">
        <f t="shared" si="16"/>
        <v>20002.5</v>
      </c>
      <c r="AT52" s="28">
        <f>'ÜCRET HESABI'!IE52</f>
        <v>24503.0625</v>
      </c>
      <c r="AU52" s="46">
        <f>'ÜCRET HESABI'!IG52</f>
        <v>23502.9375</v>
      </c>
      <c r="AV52" s="10">
        <f>'ÜCRET HESABI'!IX52</f>
        <v>17002.125</v>
      </c>
      <c r="AW52" s="27">
        <f t="shared" si="17"/>
        <v>20002.5</v>
      </c>
      <c r="AX52" s="28">
        <f>'ÜCRET HESABI'!JA52</f>
        <v>24503.0625</v>
      </c>
      <c r="AY52" s="46">
        <f>'ÜCRET HESABI'!JC52</f>
        <v>23502.9375</v>
      </c>
      <c r="AZ52" s="36">
        <f t="shared" si="6"/>
        <v>204025.5</v>
      </c>
      <c r="BA52" s="33">
        <f t="shared" si="7"/>
        <v>240030</v>
      </c>
      <c r="BB52" s="37">
        <f t="shared" si="8"/>
        <v>17002.125</v>
      </c>
      <c r="BC52" s="35">
        <f t="shared" si="9"/>
        <v>294036.75</v>
      </c>
      <c r="BD52" s="34">
        <f t="shared" si="10"/>
        <v>12001.5</v>
      </c>
      <c r="BE52" s="35">
        <f t="shared" si="11"/>
        <v>282035.25</v>
      </c>
    </row>
    <row r="53" spans="1:57" x14ac:dyDescent="0.3">
      <c r="A53" s="3">
        <v>51</v>
      </c>
      <c r="B53" s="16" t="str">
        <f>'PERSONEL LİSTESİ'!B53</f>
        <v xml:space="preserve"> AD SOYAD 51</v>
      </c>
      <c r="C53" s="8">
        <f>'PERSONEL LİSTESİ'!C53</f>
        <v>20002.5</v>
      </c>
      <c r="D53" s="10">
        <f>'ÜCRET HESABI'!P53</f>
        <v>17002.125</v>
      </c>
      <c r="E53" s="27">
        <f t="shared" si="0"/>
        <v>20002.5</v>
      </c>
      <c r="F53" s="28">
        <f>'ÜCRET HESABI'!S53</f>
        <v>24503.0625</v>
      </c>
      <c r="G53" s="46">
        <f>'ÜCRET HESABI'!U53</f>
        <v>23502.9375</v>
      </c>
      <c r="H53" s="10">
        <f>'ÜCRET HESABI'!AL53</f>
        <v>17002.125</v>
      </c>
      <c r="I53" s="27">
        <f t="shared" si="1"/>
        <v>20002.5</v>
      </c>
      <c r="J53" s="28">
        <f>'ÜCRET HESABI'!AO53</f>
        <v>24503.0625</v>
      </c>
      <c r="K53" s="46">
        <f>'ÜCRET HESABI'!AQ53</f>
        <v>23502.9375</v>
      </c>
      <c r="L53" s="10">
        <f>'ÜCRET HESABI'!BH53</f>
        <v>17002.125</v>
      </c>
      <c r="M53" s="27">
        <f t="shared" si="2"/>
        <v>20002.5</v>
      </c>
      <c r="N53" s="28">
        <f>'ÜCRET HESABI'!BK53</f>
        <v>24503.0625</v>
      </c>
      <c r="O53" s="46">
        <f>'ÜCRET HESABI'!BM53</f>
        <v>23502.9375</v>
      </c>
      <c r="P53" s="10">
        <f>'ÜCRET HESABI'!CD53</f>
        <v>17002.125</v>
      </c>
      <c r="Q53" s="27">
        <f t="shared" si="3"/>
        <v>20002.5</v>
      </c>
      <c r="R53" s="28">
        <f>'ÜCRET HESABI'!CG53</f>
        <v>24503.0625</v>
      </c>
      <c r="S53" s="46">
        <f>'ÜCRET HESABI'!CI53</f>
        <v>23502.9375</v>
      </c>
      <c r="T53" s="10">
        <f>'ÜCRET HESABI'!CZ53</f>
        <v>17002.125</v>
      </c>
      <c r="U53" s="27">
        <f t="shared" si="4"/>
        <v>20002.5</v>
      </c>
      <c r="V53" s="28">
        <f>'ÜCRET HESABI'!DC53</f>
        <v>24503.0625</v>
      </c>
      <c r="W53" s="46">
        <f>'ÜCRET HESABI'!DE53</f>
        <v>23502.9375</v>
      </c>
      <c r="X53" s="10">
        <f>'ÜCRET HESABI'!DV53</f>
        <v>17002.125</v>
      </c>
      <c r="Y53" s="27">
        <f t="shared" si="5"/>
        <v>20002.5</v>
      </c>
      <c r="Z53" s="28">
        <f>'ÜCRET HESABI'!DY53</f>
        <v>24503.0625</v>
      </c>
      <c r="AA53" s="46">
        <f>'ÜCRET HESABI'!EA53</f>
        <v>23502.9375</v>
      </c>
      <c r="AB53" s="10">
        <f>'ÜCRET HESABI'!ER53</f>
        <v>17002.125</v>
      </c>
      <c r="AC53" s="27">
        <f t="shared" si="12"/>
        <v>20002.5</v>
      </c>
      <c r="AD53" s="28">
        <f>'ÜCRET HESABI'!EU53</f>
        <v>24503.0625</v>
      </c>
      <c r="AE53" s="46">
        <f>'ÜCRET HESABI'!EW53</f>
        <v>23502.9375</v>
      </c>
      <c r="AF53" s="10">
        <f>'ÜCRET HESABI'!FN53</f>
        <v>17002.125</v>
      </c>
      <c r="AG53" s="27">
        <f t="shared" si="13"/>
        <v>20002.5</v>
      </c>
      <c r="AH53" s="28">
        <f>'ÜCRET HESABI'!FQ53</f>
        <v>24503.0625</v>
      </c>
      <c r="AI53" s="46">
        <f>'ÜCRET HESABI'!FS53</f>
        <v>23502.9375</v>
      </c>
      <c r="AJ53" s="10">
        <f>'ÜCRET HESABI'!GJ53</f>
        <v>17002.125</v>
      </c>
      <c r="AK53" s="27">
        <f t="shared" si="14"/>
        <v>20002.5</v>
      </c>
      <c r="AL53" s="28">
        <f>'ÜCRET HESABI'!GM53</f>
        <v>24503.0625</v>
      </c>
      <c r="AM53" s="46">
        <f>'ÜCRET HESABI'!GO53</f>
        <v>23502.9375</v>
      </c>
      <c r="AN53" s="10">
        <f>'ÜCRET HESABI'!HF53</f>
        <v>17002.125</v>
      </c>
      <c r="AO53" s="27">
        <f t="shared" si="15"/>
        <v>20002.5</v>
      </c>
      <c r="AP53" s="28">
        <f>'ÜCRET HESABI'!HI53</f>
        <v>24503.0625</v>
      </c>
      <c r="AQ53" s="46">
        <f>'ÜCRET HESABI'!HK53</f>
        <v>23502.9375</v>
      </c>
      <c r="AR53" s="10">
        <f>'ÜCRET HESABI'!IB53</f>
        <v>17002.125</v>
      </c>
      <c r="AS53" s="27">
        <f t="shared" si="16"/>
        <v>20002.5</v>
      </c>
      <c r="AT53" s="28">
        <f>'ÜCRET HESABI'!IE53</f>
        <v>24503.0625</v>
      </c>
      <c r="AU53" s="46">
        <f>'ÜCRET HESABI'!IG53</f>
        <v>23502.9375</v>
      </c>
      <c r="AV53" s="10">
        <f>'ÜCRET HESABI'!IX53</f>
        <v>17002.125</v>
      </c>
      <c r="AW53" s="27">
        <f t="shared" si="17"/>
        <v>20002.5</v>
      </c>
      <c r="AX53" s="28">
        <f>'ÜCRET HESABI'!JA53</f>
        <v>24503.0625</v>
      </c>
      <c r="AY53" s="46">
        <f>'ÜCRET HESABI'!JC53</f>
        <v>23502.9375</v>
      </c>
      <c r="AZ53" s="36">
        <f t="shared" si="6"/>
        <v>204025.5</v>
      </c>
      <c r="BA53" s="33">
        <f t="shared" si="7"/>
        <v>240030</v>
      </c>
      <c r="BB53" s="37">
        <f t="shared" si="8"/>
        <v>17002.125</v>
      </c>
      <c r="BC53" s="35">
        <f t="shared" si="9"/>
        <v>294036.75</v>
      </c>
      <c r="BD53" s="34">
        <f t="shared" si="10"/>
        <v>12001.5</v>
      </c>
      <c r="BE53" s="35">
        <f t="shared" si="11"/>
        <v>282035.25</v>
      </c>
    </row>
    <row r="54" spans="1:57" x14ac:dyDescent="0.3">
      <c r="A54" s="2">
        <v>52</v>
      </c>
      <c r="B54" s="17" t="str">
        <f>'PERSONEL LİSTESİ'!B54</f>
        <v xml:space="preserve"> AD SOYAD 52</v>
      </c>
      <c r="C54" s="13">
        <f>'PERSONEL LİSTESİ'!C54</f>
        <v>20002.5</v>
      </c>
      <c r="D54" s="10">
        <f>'ÜCRET HESABI'!P54</f>
        <v>17002.125</v>
      </c>
      <c r="E54" s="27">
        <f t="shared" si="0"/>
        <v>20002.5</v>
      </c>
      <c r="F54" s="28">
        <f>'ÜCRET HESABI'!S54</f>
        <v>24503.0625</v>
      </c>
      <c r="G54" s="46">
        <f>'ÜCRET HESABI'!U54</f>
        <v>23502.9375</v>
      </c>
      <c r="H54" s="10">
        <f>'ÜCRET HESABI'!AL54</f>
        <v>17002.125</v>
      </c>
      <c r="I54" s="27">
        <f t="shared" si="1"/>
        <v>20002.5</v>
      </c>
      <c r="J54" s="28">
        <f>'ÜCRET HESABI'!AO54</f>
        <v>24503.0625</v>
      </c>
      <c r="K54" s="46">
        <f>'ÜCRET HESABI'!AQ54</f>
        <v>23502.9375</v>
      </c>
      <c r="L54" s="10">
        <f>'ÜCRET HESABI'!BH54</f>
        <v>17002.125</v>
      </c>
      <c r="M54" s="27">
        <f t="shared" si="2"/>
        <v>20002.5</v>
      </c>
      <c r="N54" s="28">
        <f>'ÜCRET HESABI'!BK54</f>
        <v>24503.0625</v>
      </c>
      <c r="O54" s="46">
        <f>'ÜCRET HESABI'!BM54</f>
        <v>23502.9375</v>
      </c>
      <c r="P54" s="10">
        <f>'ÜCRET HESABI'!CD54</f>
        <v>17002.125</v>
      </c>
      <c r="Q54" s="27">
        <f t="shared" si="3"/>
        <v>20002.5</v>
      </c>
      <c r="R54" s="28">
        <f>'ÜCRET HESABI'!CG54</f>
        <v>24503.0625</v>
      </c>
      <c r="S54" s="46">
        <f>'ÜCRET HESABI'!CI54</f>
        <v>23502.9375</v>
      </c>
      <c r="T54" s="10">
        <f>'ÜCRET HESABI'!CZ54</f>
        <v>17002.125</v>
      </c>
      <c r="U54" s="27">
        <f t="shared" si="4"/>
        <v>20002.5</v>
      </c>
      <c r="V54" s="28">
        <f>'ÜCRET HESABI'!DC54</f>
        <v>24503.0625</v>
      </c>
      <c r="W54" s="46">
        <f>'ÜCRET HESABI'!DE54</f>
        <v>23502.9375</v>
      </c>
      <c r="X54" s="10">
        <f>'ÜCRET HESABI'!DV54</f>
        <v>17002.125</v>
      </c>
      <c r="Y54" s="27">
        <f t="shared" si="5"/>
        <v>20002.5</v>
      </c>
      <c r="Z54" s="28">
        <f>'ÜCRET HESABI'!DY54</f>
        <v>24503.0625</v>
      </c>
      <c r="AA54" s="46">
        <f>'ÜCRET HESABI'!EA54</f>
        <v>23502.9375</v>
      </c>
      <c r="AB54" s="10">
        <f>'ÜCRET HESABI'!ER54</f>
        <v>17002.125</v>
      </c>
      <c r="AC54" s="27">
        <f t="shared" si="12"/>
        <v>20002.5</v>
      </c>
      <c r="AD54" s="28">
        <f>'ÜCRET HESABI'!EU54</f>
        <v>24503.0625</v>
      </c>
      <c r="AE54" s="46">
        <f>'ÜCRET HESABI'!EW54</f>
        <v>23502.9375</v>
      </c>
      <c r="AF54" s="10">
        <f>'ÜCRET HESABI'!FN54</f>
        <v>17002.125</v>
      </c>
      <c r="AG54" s="27">
        <f t="shared" si="13"/>
        <v>20002.5</v>
      </c>
      <c r="AH54" s="28">
        <f>'ÜCRET HESABI'!FQ54</f>
        <v>24503.0625</v>
      </c>
      <c r="AI54" s="46">
        <f>'ÜCRET HESABI'!FS54</f>
        <v>23502.9375</v>
      </c>
      <c r="AJ54" s="10">
        <f>'ÜCRET HESABI'!GJ54</f>
        <v>17002.125</v>
      </c>
      <c r="AK54" s="27">
        <f t="shared" si="14"/>
        <v>20002.5</v>
      </c>
      <c r="AL54" s="28">
        <f>'ÜCRET HESABI'!GM54</f>
        <v>24503.0625</v>
      </c>
      <c r="AM54" s="46">
        <f>'ÜCRET HESABI'!GO54</f>
        <v>23502.9375</v>
      </c>
      <c r="AN54" s="10">
        <f>'ÜCRET HESABI'!HF54</f>
        <v>17002.125</v>
      </c>
      <c r="AO54" s="27">
        <f t="shared" si="15"/>
        <v>20002.5</v>
      </c>
      <c r="AP54" s="28">
        <f>'ÜCRET HESABI'!HI54</f>
        <v>24503.0625</v>
      </c>
      <c r="AQ54" s="46">
        <f>'ÜCRET HESABI'!HK54</f>
        <v>23502.9375</v>
      </c>
      <c r="AR54" s="10">
        <f>'ÜCRET HESABI'!IB54</f>
        <v>17002.125</v>
      </c>
      <c r="AS54" s="27">
        <f t="shared" si="16"/>
        <v>20002.5</v>
      </c>
      <c r="AT54" s="28">
        <f>'ÜCRET HESABI'!IE54</f>
        <v>24503.0625</v>
      </c>
      <c r="AU54" s="46">
        <f>'ÜCRET HESABI'!IG54</f>
        <v>23502.9375</v>
      </c>
      <c r="AV54" s="10">
        <f>'ÜCRET HESABI'!IX54</f>
        <v>17002.125</v>
      </c>
      <c r="AW54" s="27">
        <f t="shared" si="17"/>
        <v>20002.5</v>
      </c>
      <c r="AX54" s="28">
        <f>'ÜCRET HESABI'!JA54</f>
        <v>24503.0625</v>
      </c>
      <c r="AY54" s="46">
        <f>'ÜCRET HESABI'!JC54</f>
        <v>23502.9375</v>
      </c>
      <c r="AZ54" s="36">
        <f t="shared" si="6"/>
        <v>204025.5</v>
      </c>
      <c r="BA54" s="33">
        <f t="shared" si="7"/>
        <v>240030</v>
      </c>
      <c r="BB54" s="37">
        <f t="shared" si="8"/>
        <v>17002.125</v>
      </c>
      <c r="BC54" s="35">
        <f t="shared" si="9"/>
        <v>294036.75</v>
      </c>
      <c r="BD54" s="34">
        <f t="shared" si="10"/>
        <v>12001.5</v>
      </c>
      <c r="BE54" s="35">
        <f t="shared" si="11"/>
        <v>282035.25</v>
      </c>
    </row>
    <row r="55" spans="1:57" x14ac:dyDescent="0.3">
      <c r="A55" s="3">
        <v>53</v>
      </c>
      <c r="B55" s="16" t="str">
        <f>'PERSONEL LİSTESİ'!B55</f>
        <v xml:space="preserve"> AD SOYAD 53</v>
      </c>
      <c r="C55" s="8">
        <f>'PERSONEL LİSTESİ'!C55</f>
        <v>20002.5</v>
      </c>
      <c r="D55" s="10">
        <f>'ÜCRET HESABI'!P55</f>
        <v>17002.125</v>
      </c>
      <c r="E55" s="27">
        <f t="shared" si="0"/>
        <v>20002.5</v>
      </c>
      <c r="F55" s="28">
        <f>'ÜCRET HESABI'!S55</f>
        <v>24503.0625</v>
      </c>
      <c r="G55" s="46">
        <f>'ÜCRET HESABI'!U55</f>
        <v>23502.9375</v>
      </c>
      <c r="H55" s="10">
        <f>'ÜCRET HESABI'!AL55</f>
        <v>17002.125</v>
      </c>
      <c r="I55" s="27">
        <f t="shared" si="1"/>
        <v>20002.5</v>
      </c>
      <c r="J55" s="28">
        <f>'ÜCRET HESABI'!AO55</f>
        <v>24503.0625</v>
      </c>
      <c r="K55" s="46">
        <f>'ÜCRET HESABI'!AQ55</f>
        <v>23502.9375</v>
      </c>
      <c r="L55" s="10">
        <f>'ÜCRET HESABI'!BH55</f>
        <v>17002.125</v>
      </c>
      <c r="M55" s="27">
        <f t="shared" si="2"/>
        <v>20002.5</v>
      </c>
      <c r="N55" s="28">
        <f>'ÜCRET HESABI'!BK55</f>
        <v>24503.0625</v>
      </c>
      <c r="O55" s="46">
        <f>'ÜCRET HESABI'!BM55</f>
        <v>23502.9375</v>
      </c>
      <c r="P55" s="10">
        <f>'ÜCRET HESABI'!CD55</f>
        <v>17002.125</v>
      </c>
      <c r="Q55" s="27">
        <f t="shared" si="3"/>
        <v>20002.5</v>
      </c>
      <c r="R55" s="28">
        <f>'ÜCRET HESABI'!CG55</f>
        <v>24503.0625</v>
      </c>
      <c r="S55" s="46">
        <f>'ÜCRET HESABI'!CI55</f>
        <v>23502.9375</v>
      </c>
      <c r="T55" s="10">
        <f>'ÜCRET HESABI'!CZ55</f>
        <v>17002.125</v>
      </c>
      <c r="U55" s="27">
        <f t="shared" si="4"/>
        <v>20002.5</v>
      </c>
      <c r="V55" s="28">
        <f>'ÜCRET HESABI'!DC55</f>
        <v>24503.0625</v>
      </c>
      <c r="W55" s="46">
        <f>'ÜCRET HESABI'!DE55</f>
        <v>23502.9375</v>
      </c>
      <c r="X55" s="10">
        <f>'ÜCRET HESABI'!DV55</f>
        <v>17002.125</v>
      </c>
      <c r="Y55" s="27">
        <f t="shared" si="5"/>
        <v>20002.5</v>
      </c>
      <c r="Z55" s="28">
        <f>'ÜCRET HESABI'!DY55</f>
        <v>24503.0625</v>
      </c>
      <c r="AA55" s="46">
        <f>'ÜCRET HESABI'!EA55</f>
        <v>23502.9375</v>
      </c>
      <c r="AB55" s="10">
        <f>'ÜCRET HESABI'!ER55</f>
        <v>17002.125</v>
      </c>
      <c r="AC55" s="27">
        <f t="shared" si="12"/>
        <v>20002.5</v>
      </c>
      <c r="AD55" s="28">
        <f>'ÜCRET HESABI'!EU55</f>
        <v>24503.0625</v>
      </c>
      <c r="AE55" s="46">
        <f>'ÜCRET HESABI'!EW55</f>
        <v>23502.9375</v>
      </c>
      <c r="AF55" s="10">
        <f>'ÜCRET HESABI'!FN55</f>
        <v>17002.125</v>
      </c>
      <c r="AG55" s="27">
        <f t="shared" si="13"/>
        <v>20002.5</v>
      </c>
      <c r="AH55" s="28">
        <f>'ÜCRET HESABI'!FQ55</f>
        <v>24503.0625</v>
      </c>
      <c r="AI55" s="46">
        <f>'ÜCRET HESABI'!FS55</f>
        <v>23502.9375</v>
      </c>
      <c r="AJ55" s="10">
        <f>'ÜCRET HESABI'!GJ55</f>
        <v>17002.125</v>
      </c>
      <c r="AK55" s="27">
        <f t="shared" si="14"/>
        <v>20002.5</v>
      </c>
      <c r="AL55" s="28">
        <f>'ÜCRET HESABI'!GM55</f>
        <v>24503.0625</v>
      </c>
      <c r="AM55" s="46">
        <f>'ÜCRET HESABI'!GO55</f>
        <v>23502.9375</v>
      </c>
      <c r="AN55" s="10">
        <f>'ÜCRET HESABI'!HF55</f>
        <v>17002.125</v>
      </c>
      <c r="AO55" s="27">
        <f t="shared" si="15"/>
        <v>20002.5</v>
      </c>
      <c r="AP55" s="28">
        <f>'ÜCRET HESABI'!HI55</f>
        <v>24503.0625</v>
      </c>
      <c r="AQ55" s="46">
        <f>'ÜCRET HESABI'!HK55</f>
        <v>23502.9375</v>
      </c>
      <c r="AR55" s="10">
        <f>'ÜCRET HESABI'!IB55</f>
        <v>17002.125</v>
      </c>
      <c r="AS55" s="27">
        <f t="shared" si="16"/>
        <v>20002.5</v>
      </c>
      <c r="AT55" s="28">
        <f>'ÜCRET HESABI'!IE55</f>
        <v>24503.0625</v>
      </c>
      <c r="AU55" s="46">
        <f>'ÜCRET HESABI'!IG55</f>
        <v>23502.9375</v>
      </c>
      <c r="AV55" s="10">
        <f>'ÜCRET HESABI'!IX55</f>
        <v>17002.125</v>
      </c>
      <c r="AW55" s="27">
        <f t="shared" si="17"/>
        <v>20002.5</v>
      </c>
      <c r="AX55" s="28">
        <f>'ÜCRET HESABI'!JA55</f>
        <v>24503.0625</v>
      </c>
      <c r="AY55" s="46">
        <f>'ÜCRET HESABI'!JC55</f>
        <v>23502.9375</v>
      </c>
      <c r="AZ55" s="36">
        <f t="shared" si="6"/>
        <v>204025.5</v>
      </c>
      <c r="BA55" s="33">
        <f t="shared" si="7"/>
        <v>240030</v>
      </c>
      <c r="BB55" s="37">
        <f t="shared" si="8"/>
        <v>17002.125</v>
      </c>
      <c r="BC55" s="35">
        <f t="shared" si="9"/>
        <v>294036.75</v>
      </c>
      <c r="BD55" s="34">
        <f t="shared" si="10"/>
        <v>12001.5</v>
      </c>
      <c r="BE55" s="35">
        <f t="shared" si="11"/>
        <v>282035.25</v>
      </c>
    </row>
    <row r="56" spans="1:57" x14ac:dyDescent="0.3">
      <c r="A56" s="2">
        <v>54</v>
      </c>
      <c r="B56" s="17" t="str">
        <f>'PERSONEL LİSTESİ'!B56</f>
        <v xml:space="preserve"> AD SOYAD 54</v>
      </c>
      <c r="C56" s="13">
        <f>'PERSONEL LİSTESİ'!C56</f>
        <v>20002.5</v>
      </c>
      <c r="D56" s="10">
        <f>'ÜCRET HESABI'!P56</f>
        <v>17002.125</v>
      </c>
      <c r="E56" s="27">
        <f t="shared" si="0"/>
        <v>20002.5</v>
      </c>
      <c r="F56" s="28">
        <f>'ÜCRET HESABI'!S56</f>
        <v>24503.0625</v>
      </c>
      <c r="G56" s="46">
        <f>'ÜCRET HESABI'!U56</f>
        <v>23502.9375</v>
      </c>
      <c r="H56" s="10">
        <f>'ÜCRET HESABI'!AL56</f>
        <v>17002.125</v>
      </c>
      <c r="I56" s="27">
        <f t="shared" si="1"/>
        <v>20002.5</v>
      </c>
      <c r="J56" s="28">
        <f>'ÜCRET HESABI'!AO56</f>
        <v>24503.0625</v>
      </c>
      <c r="K56" s="46">
        <f>'ÜCRET HESABI'!AQ56</f>
        <v>23502.9375</v>
      </c>
      <c r="L56" s="10">
        <f>'ÜCRET HESABI'!BH56</f>
        <v>17002.125</v>
      </c>
      <c r="M56" s="27">
        <f t="shared" si="2"/>
        <v>20002.5</v>
      </c>
      <c r="N56" s="28">
        <f>'ÜCRET HESABI'!BK56</f>
        <v>24503.0625</v>
      </c>
      <c r="O56" s="46">
        <f>'ÜCRET HESABI'!BM56</f>
        <v>23502.9375</v>
      </c>
      <c r="P56" s="10">
        <f>'ÜCRET HESABI'!CD56</f>
        <v>17002.125</v>
      </c>
      <c r="Q56" s="27">
        <f t="shared" si="3"/>
        <v>20002.5</v>
      </c>
      <c r="R56" s="28">
        <f>'ÜCRET HESABI'!CG56</f>
        <v>24503.0625</v>
      </c>
      <c r="S56" s="46">
        <f>'ÜCRET HESABI'!CI56</f>
        <v>23502.9375</v>
      </c>
      <c r="T56" s="10">
        <f>'ÜCRET HESABI'!CZ56</f>
        <v>17002.125</v>
      </c>
      <c r="U56" s="27">
        <f t="shared" si="4"/>
        <v>20002.5</v>
      </c>
      <c r="V56" s="28">
        <f>'ÜCRET HESABI'!DC56</f>
        <v>24503.0625</v>
      </c>
      <c r="W56" s="46">
        <f>'ÜCRET HESABI'!DE56</f>
        <v>23502.9375</v>
      </c>
      <c r="X56" s="10">
        <f>'ÜCRET HESABI'!DV56</f>
        <v>17002.125</v>
      </c>
      <c r="Y56" s="27">
        <f t="shared" si="5"/>
        <v>20002.5</v>
      </c>
      <c r="Z56" s="28">
        <f>'ÜCRET HESABI'!DY56</f>
        <v>24503.0625</v>
      </c>
      <c r="AA56" s="46">
        <f>'ÜCRET HESABI'!EA56</f>
        <v>23502.9375</v>
      </c>
      <c r="AB56" s="10">
        <f>'ÜCRET HESABI'!ER56</f>
        <v>17002.125</v>
      </c>
      <c r="AC56" s="27">
        <f t="shared" si="12"/>
        <v>20002.5</v>
      </c>
      <c r="AD56" s="28">
        <f>'ÜCRET HESABI'!EU56</f>
        <v>24503.0625</v>
      </c>
      <c r="AE56" s="46">
        <f>'ÜCRET HESABI'!EW56</f>
        <v>23502.9375</v>
      </c>
      <c r="AF56" s="10">
        <f>'ÜCRET HESABI'!FN56</f>
        <v>17002.125</v>
      </c>
      <c r="AG56" s="27">
        <f t="shared" si="13"/>
        <v>20002.5</v>
      </c>
      <c r="AH56" s="28">
        <f>'ÜCRET HESABI'!FQ56</f>
        <v>24503.0625</v>
      </c>
      <c r="AI56" s="46">
        <f>'ÜCRET HESABI'!FS56</f>
        <v>23502.9375</v>
      </c>
      <c r="AJ56" s="10">
        <f>'ÜCRET HESABI'!GJ56</f>
        <v>17002.125</v>
      </c>
      <c r="AK56" s="27">
        <f t="shared" si="14"/>
        <v>20002.5</v>
      </c>
      <c r="AL56" s="28">
        <f>'ÜCRET HESABI'!GM56</f>
        <v>24503.0625</v>
      </c>
      <c r="AM56" s="46">
        <f>'ÜCRET HESABI'!GO56</f>
        <v>23502.9375</v>
      </c>
      <c r="AN56" s="10">
        <f>'ÜCRET HESABI'!HF56</f>
        <v>17002.125</v>
      </c>
      <c r="AO56" s="27">
        <f t="shared" si="15"/>
        <v>20002.5</v>
      </c>
      <c r="AP56" s="28">
        <f>'ÜCRET HESABI'!HI56</f>
        <v>24503.0625</v>
      </c>
      <c r="AQ56" s="46">
        <f>'ÜCRET HESABI'!HK56</f>
        <v>23502.9375</v>
      </c>
      <c r="AR56" s="10">
        <f>'ÜCRET HESABI'!IB56</f>
        <v>17002.125</v>
      </c>
      <c r="AS56" s="27">
        <f t="shared" si="16"/>
        <v>20002.5</v>
      </c>
      <c r="AT56" s="28">
        <f>'ÜCRET HESABI'!IE56</f>
        <v>24503.0625</v>
      </c>
      <c r="AU56" s="46">
        <f>'ÜCRET HESABI'!IG56</f>
        <v>23502.9375</v>
      </c>
      <c r="AV56" s="10">
        <f>'ÜCRET HESABI'!IX56</f>
        <v>17002.125</v>
      </c>
      <c r="AW56" s="27">
        <f t="shared" si="17"/>
        <v>20002.5</v>
      </c>
      <c r="AX56" s="28">
        <f>'ÜCRET HESABI'!JA56</f>
        <v>24503.0625</v>
      </c>
      <c r="AY56" s="46">
        <f>'ÜCRET HESABI'!JC56</f>
        <v>23502.9375</v>
      </c>
      <c r="AZ56" s="36">
        <f t="shared" si="6"/>
        <v>204025.5</v>
      </c>
      <c r="BA56" s="33">
        <f t="shared" si="7"/>
        <v>240030</v>
      </c>
      <c r="BB56" s="37">
        <f t="shared" si="8"/>
        <v>17002.125</v>
      </c>
      <c r="BC56" s="35">
        <f t="shared" si="9"/>
        <v>294036.75</v>
      </c>
      <c r="BD56" s="34">
        <f t="shared" si="10"/>
        <v>12001.5</v>
      </c>
      <c r="BE56" s="35">
        <f t="shared" si="11"/>
        <v>282035.25</v>
      </c>
    </row>
    <row r="57" spans="1:57" x14ac:dyDescent="0.3">
      <c r="A57" s="3">
        <v>55</v>
      </c>
      <c r="B57" s="16" t="str">
        <f>'PERSONEL LİSTESİ'!B57</f>
        <v xml:space="preserve"> AD SOYAD 55</v>
      </c>
      <c r="C57" s="8">
        <f>'PERSONEL LİSTESİ'!C57</f>
        <v>20002.5</v>
      </c>
      <c r="D57" s="10">
        <f>'ÜCRET HESABI'!P57</f>
        <v>17002.125</v>
      </c>
      <c r="E57" s="27">
        <f t="shared" si="0"/>
        <v>20002.5</v>
      </c>
      <c r="F57" s="28">
        <f>'ÜCRET HESABI'!S57</f>
        <v>24503.0625</v>
      </c>
      <c r="G57" s="46">
        <f>'ÜCRET HESABI'!U57</f>
        <v>23502.9375</v>
      </c>
      <c r="H57" s="10">
        <f>'ÜCRET HESABI'!AL57</f>
        <v>17002.125</v>
      </c>
      <c r="I57" s="27">
        <f t="shared" si="1"/>
        <v>20002.5</v>
      </c>
      <c r="J57" s="28">
        <f>'ÜCRET HESABI'!AO57</f>
        <v>24503.0625</v>
      </c>
      <c r="K57" s="46">
        <f>'ÜCRET HESABI'!AQ57</f>
        <v>23502.9375</v>
      </c>
      <c r="L57" s="10">
        <f>'ÜCRET HESABI'!BH57</f>
        <v>17002.125</v>
      </c>
      <c r="M57" s="27">
        <f t="shared" si="2"/>
        <v>20002.5</v>
      </c>
      <c r="N57" s="28">
        <f>'ÜCRET HESABI'!BK57</f>
        <v>24503.0625</v>
      </c>
      <c r="O57" s="46">
        <f>'ÜCRET HESABI'!BM57</f>
        <v>23502.9375</v>
      </c>
      <c r="P57" s="10">
        <f>'ÜCRET HESABI'!CD57</f>
        <v>17002.125</v>
      </c>
      <c r="Q57" s="27">
        <f t="shared" si="3"/>
        <v>20002.5</v>
      </c>
      <c r="R57" s="28">
        <f>'ÜCRET HESABI'!CG57</f>
        <v>24503.0625</v>
      </c>
      <c r="S57" s="46">
        <f>'ÜCRET HESABI'!CI57</f>
        <v>23502.9375</v>
      </c>
      <c r="T57" s="10">
        <f>'ÜCRET HESABI'!CZ57</f>
        <v>17002.125</v>
      </c>
      <c r="U57" s="27">
        <f t="shared" si="4"/>
        <v>20002.5</v>
      </c>
      <c r="V57" s="28">
        <f>'ÜCRET HESABI'!DC57</f>
        <v>24503.0625</v>
      </c>
      <c r="W57" s="46">
        <f>'ÜCRET HESABI'!DE57</f>
        <v>23502.9375</v>
      </c>
      <c r="X57" s="10">
        <f>'ÜCRET HESABI'!DV57</f>
        <v>17002.125</v>
      </c>
      <c r="Y57" s="27">
        <f t="shared" si="5"/>
        <v>20002.5</v>
      </c>
      <c r="Z57" s="28">
        <f>'ÜCRET HESABI'!DY57</f>
        <v>24503.0625</v>
      </c>
      <c r="AA57" s="46">
        <f>'ÜCRET HESABI'!EA57</f>
        <v>23502.9375</v>
      </c>
      <c r="AB57" s="10">
        <f>'ÜCRET HESABI'!ER57</f>
        <v>17002.125</v>
      </c>
      <c r="AC57" s="27">
        <f t="shared" si="12"/>
        <v>20002.5</v>
      </c>
      <c r="AD57" s="28">
        <f>'ÜCRET HESABI'!EU57</f>
        <v>24503.0625</v>
      </c>
      <c r="AE57" s="46">
        <f>'ÜCRET HESABI'!EW57</f>
        <v>23502.9375</v>
      </c>
      <c r="AF57" s="10">
        <f>'ÜCRET HESABI'!FN57</f>
        <v>17002.125</v>
      </c>
      <c r="AG57" s="27">
        <f t="shared" si="13"/>
        <v>20002.5</v>
      </c>
      <c r="AH57" s="28">
        <f>'ÜCRET HESABI'!FQ57</f>
        <v>24503.0625</v>
      </c>
      <c r="AI57" s="46">
        <f>'ÜCRET HESABI'!FS57</f>
        <v>23502.9375</v>
      </c>
      <c r="AJ57" s="10">
        <f>'ÜCRET HESABI'!GJ57</f>
        <v>17002.125</v>
      </c>
      <c r="AK57" s="27">
        <f t="shared" si="14"/>
        <v>20002.5</v>
      </c>
      <c r="AL57" s="28">
        <f>'ÜCRET HESABI'!GM57</f>
        <v>24503.0625</v>
      </c>
      <c r="AM57" s="46">
        <f>'ÜCRET HESABI'!GO57</f>
        <v>23502.9375</v>
      </c>
      <c r="AN57" s="10">
        <f>'ÜCRET HESABI'!HF57</f>
        <v>17002.125</v>
      </c>
      <c r="AO57" s="27">
        <f t="shared" si="15"/>
        <v>20002.5</v>
      </c>
      <c r="AP57" s="28">
        <f>'ÜCRET HESABI'!HI57</f>
        <v>24503.0625</v>
      </c>
      <c r="AQ57" s="46">
        <f>'ÜCRET HESABI'!HK57</f>
        <v>23502.9375</v>
      </c>
      <c r="AR57" s="10">
        <f>'ÜCRET HESABI'!IB57</f>
        <v>17002.125</v>
      </c>
      <c r="AS57" s="27">
        <f t="shared" si="16"/>
        <v>20002.5</v>
      </c>
      <c r="AT57" s="28">
        <f>'ÜCRET HESABI'!IE57</f>
        <v>24503.0625</v>
      </c>
      <c r="AU57" s="46">
        <f>'ÜCRET HESABI'!IG57</f>
        <v>23502.9375</v>
      </c>
      <c r="AV57" s="10">
        <f>'ÜCRET HESABI'!IX57</f>
        <v>17002.125</v>
      </c>
      <c r="AW57" s="27">
        <f t="shared" si="17"/>
        <v>20002.5</v>
      </c>
      <c r="AX57" s="28">
        <f>'ÜCRET HESABI'!JA57</f>
        <v>24503.0625</v>
      </c>
      <c r="AY57" s="46">
        <f>'ÜCRET HESABI'!JC57</f>
        <v>23502.9375</v>
      </c>
      <c r="AZ57" s="36">
        <f t="shared" si="6"/>
        <v>204025.5</v>
      </c>
      <c r="BA57" s="33">
        <f t="shared" si="7"/>
        <v>240030</v>
      </c>
      <c r="BB57" s="37">
        <f t="shared" si="8"/>
        <v>17002.125</v>
      </c>
      <c r="BC57" s="35">
        <f t="shared" si="9"/>
        <v>294036.75</v>
      </c>
      <c r="BD57" s="34">
        <f t="shared" si="10"/>
        <v>12001.5</v>
      </c>
      <c r="BE57" s="35">
        <f t="shared" si="11"/>
        <v>282035.25</v>
      </c>
    </row>
    <row r="58" spans="1:57" x14ac:dyDescent="0.3">
      <c r="A58" s="2">
        <v>56</v>
      </c>
      <c r="B58" s="17" t="str">
        <f>'PERSONEL LİSTESİ'!B58</f>
        <v xml:space="preserve"> AD SOYAD 56</v>
      </c>
      <c r="C58" s="13">
        <f>'PERSONEL LİSTESİ'!C58</f>
        <v>20002.5</v>
      </c>
      <c r="D58" s="10">
        <f>'ÜCRET HESABI'!P58</f>
        <v>17002.125</v>
      </c>
      <c r="E58" s="27">
        <f t="shared" si="0"/>
        <v>20002.5</v>
      </c>
      <c r="F58" s="28">
        <f>'ÜCRET HESABI'!S58</f>
        <v>24503.0625</v>
      </c>
      <c r="G58" s="46">
        <f>'ÜCRET HESABI'!U58</f>
        <v>23502.9375</v>
      </c>
      <c r="H58" s="10">
        <f>'ÜCRET HESABI'!AL58</f>
        <v>17002.125</v>
      </c>
      <c r="I58" s="27">
        <f t="shared" si="1"/>
        <v>20002.5</v>
      </c>
      <c r="J58" s="28">
        <f>'ÜCRET HESABI'!AO58</f>
        <v>24503.0625</v>
      </c>
      <c r="K58" s="46">
        <f>'ÜCRET HESABI'!AQ58</f>
        <v>23502.9375</v>
      </c>
      <c r="L58" s="10">
        <f>'ÜCRET HESABI'!BH58</f>
        <v>17002.125</v>
      </c>
      <c r="M58" s="27">
        <f t="shared" si="2"/>
        <v>20002.5</v>
      </c>
      <c r="N58" s="28">
        <f>'ÜCRET HESABI'!BK58</f>
        <v>24503.0625</v>
      </c>
      <c r="O58" s="46">
        <f>'ÜCRET HESABI'!BM58</f>
        <v>23502.9375</v>
      </c>
      <c r="P58" s="10">
        <f>'ÜCRET HESABI'!CD58</f>
        <v>17002.125</v>
      </c>
      <c r="Q58" s="27">
        <f t="shared" si="3"/>
        <v>20002.5</v>
      </c>
      <c r="R58" s="28">
        <f>'ÜCRET HESABI'!CG58</f>
        <v>24503.0625</v>
      </c>
      <c r="S58" s="46">
        <f>'ÜCRET HESABI'!CI58</f>
        <v>23502.9375</v>
      </c>
      <c r="T58" s="10">
        <f>'ÜCRET HESABI'!CZ58</f>
        <v>17002.125</v>
      </c>
      <c r="U58" s="27">
        <f t="shared" si="4"/>
        <v>20002.5</v>
      </c>
      <c r="V58" s="28">
        <f>'ÜCRET HESABI'!DC58</f>
        <v>24503.0625</v>
      </c>
      <c r="W58" s="46">
        <f>'ÜCRET HESABI'!DE58</f>
        <v>23502.9375</v>
      </c>
      <c r="X58" s="10">
        <f>'ÜCRET HESABI'!DV58</f>
        <v>17002.125</v>
      </c>
      <c r="Y58" s="27">
        <f t="shared" si="5"/>
        <v>20002.5</v>
      </c>
      <c r="Z58" s="28">
        <f>'ÜCRET HESABI'!DY58</f>
        <v>24503.0625</v>
      </c>
      <c r="AA58" s="46">
        <f>'ÜCRET HESABI'!EA58</f>
        <v>23502.9375</v>
      </c>
      <c r="AB58" s="10">
        <f>'ÜCRET HESABI'!ER58</f>
        <v>17002.125</v>
      </c>
      <c r="AC58" s="27">
        <f t="shared" si="12"/>
        <v>20002.5</v>
      </c>
      <c r="AD58" s="28">
        <f>'ÜCRET HESABI'!EU58</f>
        <v>24503.0625</v>
      </c>
      <c r="AE58" s="46">
        <f>'ÜCRET HESABI'!EW58</f>
        <v>23502.9375</v>
      </c>
      <c r="AF58" s="10">
        <f>'ÜCRET HESABI'!FN58</f>
        <v>17002.125</v>
      </c>
      <c r="AG58" s="27">
        <f t="shared" si="13"/>
        <v>20002.5</v>
      </c>
      <c r="AH58" s="28">
        <f>'ÜCRET HESABI'!FQ58</f>
        <v>24503.0625</v>
      </c>
      <c r="AI58" s="46">
        <f>'ÜCRET HESABI'!FS58</f>
        <v>23502.9375</v>
      </c>
      <c r="AJ58" s="10">
        <f>'ÜCRET HESABI'!GJ58</f>
        <v>17002.125</v>
      </c>
      <c r="AK58" s="27">
        <f t="shared" si="14"/>
        <v>20002.5</v>
      </c>
      <c r="AL58" s="28">
        <f>'ÜCRET HESABI'!GM58</f>
        <v>24503.0625</v>
      </c>
      <c r="AM58" s="46">
        <f>'ÜCRET HESABI'!GO58</f>
        <v>23502.9375</v>
      </c>
      <c r="AN58" s="10">
        <f>'ÜCRET HESABI'!HF58</f>
        <v>17002.125</v>
      </c>
      <c r="AO58" s="27">
        <f t="shared" si="15"/>
        <v>20002.5</v>
      </c>
      <c r="AP58" s="28">
        <f>'ÜCRET HESABI'!HI58</f>
        <v>24503.0625</v>
      </c>
      <c r="AQ58" s="46">
        <f>'ÜCRET HESABI'!HK58</f>
        <v>23502.9375</v>
      </c>
      <c r="AR58" s="10">
        <f>'ÜCRET HESABI'!IB58</f>
        <v>17002.125</v>
      </c>
      <c r="AS58" s="27">
        <f t="shared" si="16"/>
        <v>20002.5</v>
      </c>
      <c r="AT58" s="28">
        <f>'ÜCRET HESABI'!IE58</f>
        <v>24503.0625</v>
      </c>
      <c r="AU58" s="46">
        <f>'ÜCRET HESABI'!IG58</f>
        <v>23502.9375</v>
      </c>
      <c r="AV58" s="10">
        <f>'ÜCRET HESABI'!IX58</f>
        <v>17002.125</v>
      </c>
      <c r="AW58" s="27">
        <f t="shared" si="17"/>
        <v>20002.5</v>
      </c>
      <c r="AX58" s="28">
        <f>'ÜCRET HESABI'!JA58</f>
        <v>24503.0625</v>
      </c>
      <c r="AY58" s="46">
        <f>'ÜCRET HESABI'!JC58</f>
        <v>23502.9375</v>
      </c>
      <c r="AZ58" s="36">
        <f t="shared" si="6"/>
        <v>204025.5</v>
      </c>
      <c r="BA58" s="33">
        <f t="shared" si="7"/>
        <v>240030</v>
      </c>
      <c r="BB58" s="37">
        <f t="shared" si="8"/>
        <v>17002.125</v>
      </c>
      <c r="BC58" s="35">
        <f t="shared" si="9"/>
        <v>294036.75</v>
      </c>
      <c r="BD58" s="34">
        <f t="shared" si="10"/>
        <v>12001.5</v>
      </c>
      <c r="BE58" s="35">
        <f t="shared" si="11"/>
        <v>282035.25</v>
      </c>
    </row>
    <row r="59" spans="1:57" x14ac:dyDescent="0.3">
      <c r="A59" s="3">
        <v>57</v>
      </c>
      <c r="B59" s="16" t="str">
        <f>'PERSONEL LİSTESİ'!B59</f>
        <v xml:space="preserve"> AD SOYAD 57</v>
      </c>
      <c r="C59" s="8">
        <f>'PERSONEL LİSTESİ'!C59</f>
        <v>20002.5</v>
      </c>
      <c r="D59" s="10">
        <f>'ÜCRET HESABI'!P59</f>
        <v>17002.125</v>
      </c>
      <c r="E59" s="27">
        <f t="shared" si="0"/>
        <v>20002.5</v>
      </c>
      <c r="F59" s="28">
        <f>'ÜCRET HESABI'!S59</f>
        <v>24503.0625</v>
      </c>
      <c r="G59" s="46">
        <f>'ÜCRET HESABI'!U59</f>
        <v>23502.9375</v>
      </c>
      <c r="H59" s="10">
        <f>'ÜCRET HESABI'!AL59</f>
        <v>17002.125</v>
      </c>
      <c r="I59" s="27">
        <f t="shared" si="1"/>
        <v>20002.5</v>
      </c>
      <c r="J59" s="28">
        <f>'ÜCRET HESABI'!AO59</f>
        <v>24503.0625</v>
      </c>
      <c r="K59" s="46">
        <f>'ÜCRET HESABI'!AQ59</f>
        <v>23502.9375</v>
      </c>
      <c r="L59" s="10">
        <f>'ÜCRET HESABI'!BH59</f>
        <v>17002.125</v>
      </c>
      <c r="M59" s="27">
        <f t="shared" si="2"/>
        <v>20002.5</v>
      </c>
      <c r="N59" s="28">
        <f>'ÜCRET HESABI'!BK59</f>
        <v>24503.0625</v>
      </c>
      <c r="O59" s="46">
        <f>'ÜCRET HESABI'!BM59</f>
        <v>23502.9375</v>
      </c>
      <c r="P59" s="10">
        <f>'ÜCRET HESABI'!CD59</f>
        <v>17002.125</v>
      </c>
      <c r="Q59" s="27">
        <f t="shared" si="3"/>
        <v>20002.5</v>
      </c>
      <c r="R59" s="28">
        <f>'ÜCRET HESABI'!CG59</f>
        <v>24503.0625</v>
      </c>
      <c r="S59" s="46">
        <f>'ÜCRET HESABI'!CI59</f>
        <v>23502.9375</v>
      </c>
      <c r="T59" s="10">
        <f>'ÜCRET HESABI'!CZ59</f>
        <v>17002.125</v>
      </c>
      <c r="U59" s="27">
        <f t="shared" si="4"/>
        <v>20002.5</v>
      </c>
      <c r="V59" s="28">
        <f>'ÜCRET HESABI'!DC59</f>
        <v>24503.0625</v>
      </c>
      <c r="W59" s="46">
        <f>'ÜCRET HESABI'!DE59</f>
        <v>23502.9375</v>
      </c>
      <c r="X59" s="10">
        <f>'ÜCRET HESABI'!DV59</f>
        <v>17002.125</v>
      </c>
      <c r="Y59" s="27">
        <f t="shared" si="5"/>
        <v>20002.5</v>
      </c>
      <c r="Z59" s="28">
        <f>'ÜCRET HESABI'!DY59</f>
        <v>24503.0625</v>
      </c>
      <c r="AA59" s="46">
        <f>'ÜCRET HESABI'!EA59</f>
        <v>23502.9375</v>
      </c>
      <c r="AB59" s="10">
        <f>'ÜCRET HESABI'!ER59</f>
        <v>17002.125</v>
      </c>
      <c r="AC59" s="27">
        <f t="shared" si="12"/>
        <v>20002.5</v>
      </c>
      <c r="AD59" s="28">
        <f>'ÜCRET HESABI'!EU59</f>
        <v>24503.0625</v>
      </c>
      <c r="AE59" s="46">
        <f>'ÜCRET HESABI'!EW59</f>
        <v>23502.9375</v>
      </c>
      <c r="AF59" s="10">
        <f>'ÜCRET HESABI'!FN59</f>
        <v>17002.125</v>
      </c>
      <c r="AG59" s="27">
        <f t="shared" si="13"/>
        <v>20002.5</v>
      </c>
      <c r="AH59" s="28">
        <f>'ÜCRET HESABI'!FQ59</f>
        <v>24503.0625</v>
      </c>
      <c r="AI59" s="46">
        <f>'ÜCRET HESABI'!FS59</f>
        <v>23502.9375</v>
      </c>
      <c r="AJ59" s="10">
        <f>'ÜCRET HESABI'!GJ59</f>
        <v>17002.125</v>
      </c>
      <c r="AK59" s="27">
        <f t="shared" si="14"/>
        <v>20002.5</v>
      </c>
      <c r="AL59" s="28">
        <f>'ÜCRET HESABI'!GM59</f>
        <v>24503.0625</v>
      </c>
      <c r="AM59" s="46">
        <f>'ÜCRET HESABI'!GO59</f>
        <v>23502.9375</v>
      </c>
      <c r="AN59" s="10">
        <f>'ÜCRET HESABI'!HF59</f>
        <v>17002.125</v>
      </c>
      <c r="AO59" s="27">
        <f t="shared" si="15"/>
        <v>20002.5</v>
      </c>
      <c r="AP59" s="28">
        <f>'ÜCRET HESABI'!HI59</f>
        <v>24503.0625</v>
      </c>
      <c r="AQ59" s="46">
        <f>'ÜCRET HESABI'!HK59</f>
        <v>23502.9375</v>
      </c>
      <c r="AR59" s="10">
        <f>'ÜCRET HESABI'!IB59</f>
        <v>17002.125</v>
      </c>
      <c r="AS59" s="27">
        <f t="shared" si="16"/>
        <v>20002.5</v>
      </c>
      <c r="AT59" s="28">
        <f>'ÜCRET HESABI'!IE59</f>
        <v>24503.0625</v>
      </c>
      <c r="AU59" s="46">
        <f>'ÜCRET HESABI'!IG59</f>
        <v>23502.9375</v>
      </c>
      <c r="AV59" s="10">
        <f>'ÜCRET HESABI'!IX59</f>
        <v>17002.125</v>
      </c>
      <c r="AW59" s="27">
        <f t="shared" si="17"/>
        <v>20002.5</v>
      </c>
      <c r="AX59" s="28">
        <f>'ÜCRET HESABI'!JA59</f>
        <v>24503.0625</v>
      </c>
      <c r="AY59" s="46">
        <f>'ÜCRET HESABI'!JC59</f>
        <v>23502.9375</v>
      </c>
      <c r="AZ59" s="36">
        <f t="shared" si="6"/>
        <v>204025.5</v>
      </c>
      <c r="BA59" s="33">
        <f t="shared" si="7"/>
        <v>240030</v>
      </c>
      <c r="BB59" s="37">
        <f t="shared" si="8"/>
        <v>17002.125</v>
      </c>
      <c r="BC59" s="35">
        <f t="shared" si="9"/>
        <v>294036.75</v>
      </c>
      <c r="BD59" s="34">
        <f t="shared" si="10"/>
        <v>12001.5</v>
      </c>
      <c r="BE59" s="35">
        <f t="shared" si="11"/>
        <v>282035.25</v>
      </c>
    </row>
    <row r="60" spans="1:57" x14ac:dyDescent="0.3">
      <c r="A60" s="2">
        <v>58</v>
      </c>
      <c r="B60" s="17" t="str">
        <f>'PERSONEL LİSTESİ'!B60</f>
        <v xml:space="preserve"> AD SOYAD 58</v>
      </c>
      <c r="C60" s="13">
        <f>'PERSONEL LİSTESİ'!C60</f>
        <v>20002.5</v>
      </c>
      <c r="D60" s="10">
        <f>'ÜCRET HESABI'!P60</f>
        <v>17002.125</v>
      </c>
      <c r="E60" s="27">
        <f t="shared" si="0"/>
        <v>20002.5</v>
      </c>
      <c r="F60" s="28">
        <f>'ÜCRET HESABI'!S60</f>
        <v>24503.0625</v>
      </c>
      <c r="G60" s="46">
        <f>'ÜCRET HESABI'!U60</f>
        <v>23502.9375</v>
      </c>
      <c r="H60" s="10">
        <f>'ÜCRET HESABI'!AL60</f>
        <v>17002.125</v>
      </c>
      <c r="I60" s="27">
        <f t="shared" si="1"/>
        <v>20002.5</v>
      </c>
      <c r="J60" s="28">
        <f>'ÜCRET HESABI'!AO60</f>
        <v>24503.0625</v>
      </c>
      <c r="K60" s="46">
        <f>'ÜCRET HESABI'!AQ60</f>
        <v>23502.9375</v>
      </c>
      <c r="L60" s="10">
        <f>'ÜCRET HESABI'!BH60</f>
        <v>17002.125</v>
      </c>
      <c r="M60" s="27">
        <f t="shared" si="2"/>
        <v>20002.5</v>
      </c>
      <c r="N60" s="28">
        <f>'ÜCRET HESABI'!BK60</f>
        <v>24503.0625</v>
      </c>
      <c r="O60" s="46">
        <f>'ÜCRET HESABI'!BM60</f>
        <v>23502.9375</v>
      </c>
      <c r="P60" s="10">
        <f>'ÜCRET HESABI'!CD60</f>
        <v>17002.125</v>
      </c>
      <c r="Q60" s="27">
        <f t="shared" si="3"/>
        <v>20002.5</v>
      </c>
      <c r="R60" s="28">
        <f>'ÜCRET HESABI'!CG60</f>
        <v>24503.0625</v>
      </c>
      <c r="S60" s="46">
        <f>'ÜCRET HESABI'!CI60</f>
        <v>23502.9375</v>
      </c>
      <c r="T60" s="10">
        <f>'ÜCRET HESABI'!CZ60</f>
        <v>17002.125</v>
      </c>
      <c r="U60" s="27">
        <f t="shared" si="4"/>
        <v>20002.5</v>
      </c>
      <c r="V60" s="28">
        <f>'ÜCRET HESABI'!DC60</f>
        <v>24503.0625</v>
      </c>
      <c r="W60" s="46">
        <f>'ÜCRET HESABI'!DE60</f>
        <v>23502.9375</v>
      </c>
      <c r="X60" s="10">
        <f>'ÜCRET HESABI'!DV60</f>
        <v>17002.125</v>
      </c>
      <c r="Y60" s="27">
        <f t="shared" si="5"/>
        <v>20002.5</v>
      </c>
      <c r="Z60" s="28">
        <f>'ÜCRET HESABI'!DY60</f>
        <v>24503.0625</v>
      </c>
      <c r="AA60" s="46">
        <f>'ÜCRET HESABI'!EA60</f>
        <v>23502.9375</v>
      </c>
      <c r="AB60" s="10">
        <f>'ÜCRET HESABI'!ER60</f>
        <v>17002.125</v>
      </c>
      <c r="AC60" s="27">
        <f t="shared" si="12"/>
        <v>20002.5</v>
      </c>
      <c r="AD60" s="28">
        <f>'ÜCRET HESABI'!EU60</f>
        <v>24503.0625</v>
      </c>
      <c r="AE60" s="46">
        <f>'ÜCRET HESABI'!EW60</f>
        <v>23502.9375</v>
      </c>
      <c r="AF60" s="10">
        <f>'ÜCRET HESABI'!FN60</f>
        <v>17002.125</v>
      </c>
      <c r="AG60" s="27">
        <f t="shared" si="13"/>
        <v>20002.5</v>
      </c>
      <c r="AH60" s="28">
        <f>'ÜCRET HESABI'!FQ60</f>
        <v>24503.0625</v>
      </c>
      <c r="AI60" s="46">
        <f>'ÜCRET HESABI'!FS60</f>
        <v>23502.9375</v>
      </c>
      <c r="AJ60" s="10">
        <f>'ÜCRET HESABI'!GJ60</f>
        <v>17002.125</v>
      </c>
      <c r="AK60" s="27">
        <f t="shared" si="14"/>
        <v>20002.5</v>
      </c>
      <c r="AL60" s="28">
        <f>'ÜCRET HESABI'!GM60</f>
        <v>24503.0625</v>
      </c>
      <c r="AM60" s="46">
        <f>'ÜCRET HESABI'!GO60</f>
        <v>23502.9375</v>
      </c>
      <c r="AN60" s="10">
        <f>'ÜCRET HESABI'!HF60</f>
        <v>17002.125</v>
      </c>
      <c r="AO60" s="27">
        <f t="shared" si="15"/>
        <v>20002.5</v>
      </c>
      <c r="AP60" s="28">
        <f>'ÜCRET HESABI'!HI60</f>
        <v>24503.0625</v>
      </c>
      <c r="AQ60" s="46">
        <f>'ÜCRET HESABI'!HK60</f>
        <v>23502.9375</v>
      </c>
      <c r="AR60" s="10">
        <f>'ÜCRET HESABI'!IB60</f>
        <v>17002.125</v>
      </c>
      <c r="AS60" s="27">
        <f t="shared" si="16"/>
        <v>20002.5</v>
      </c>
      <c r="AT60" s="28">
        <f>'ÜCRET HESABI'!IE60</f>
        <v>24503.0625</v>
      </c>
      <c r="AU60" s="46">
        <f>'ÜCRET HESABI'!IG60</f>
        <v>23502.9375</v>
      </c>
      <c r="AV60" s="10">
        <f>'ÜCRET HESABI'!IX60</f>
        <v>17002.125</v>
      </c>
      <c r="AW60" s="27">
        <f t="shared" si="17"/>
        <v>20002.5</v>
      </c>
      <c r="AX60" s="28">
        <f>'ÜCRET HESABI'!JA60</f>
        <v>24503.0625</v>
      </c>
      <c r="AY60" s="46">
        <f>'ÜCRET HESABI'!JC60</f>
        <v>23502.9375</v>
      </c>
      <c r="AZ60" s="36">
        <f t="shared" si="6"/>
        <v>204025.5</v>
      </c>
      <c r="BA60" s="33">
        <f t="shared" si="7"/>
        <v>240030</v>
      </c>
      <c r="BB60" s="37">
        <f t="shared" si="8"/>
        <v>17002.125</v>
      </c>
      <c r="BC60" s="35">
        <f t="shared" si="9"/>
        <v>294036.75</v>
      </c>
      <c r="BD60" s="34">
        <f t="shared" si="10"/>
        <v>12001.5</v>
      </c>
      <c r="BE60" s="35">
        <f t="shared" si="11"/>
        <v>282035.25</v>
      </c>
    </row>
    <row r="61" spans="1:57" x14ac:dyDescent="0.3">
      <c r="A61" s="3">
        <v>59</v>
      </c>
      <c r="B61" s="16" t="str">
        <f>'PERSONEL LİSTESİ'!B61</f>
        <v xml:space="preserve"> AD SOYAD 59</v>
      </c>
      <c r="C61" s="8">
        <f>'PERSONEL LİSTESİ'!C61</f>
        <v>20002.5</v>
      </c>
      <c r="D61" s="10">
        <f>'ÜCRET HESABI'!P61</f>
        <v>17002.125</v>
      </c>
      <c r="E61" s="27">
        <f t="shared" si="0"/>
        <v>20002.5</v>
      </c>
      <c r="F61" s="28">
        <f>'ÜCRET HESABI'!S61</f>
        <v>24503.0625</v>
      </c>
      <c r="G61" s="46">
        <f>'ÜCRET HESABI'!U61</f>
        <v>23502.9375</v>
      </c>
      <c r="H61" s="10">
        <f>'ÜCRET HESABI'!AL61</f>
        <v>17002.125</v>
      </c>
      <c r="I61" s="27">
        <f t="shared" si="1"/>
        <v>20002.5</v>
      </c>
      <c r="J61" s="28">
        <f>'ÜCRET HESABI'!AO61</f>
        <v>24503.0625</v>
      </c>
      <c r="K61" s="46">
        <f>'ÜCRET HESABI'!AQ61</f>
        <v>23502.9375</v>
      </c>
      <c r="L61" s="10">
        <f>'ÜCRET HESABI'!BH61</f>
        <v>17002.125</v>
      </c>
      <c r="M61" s="27">
        <f t="shared" si="2"/>
        <v>20002.5</v>
      </c>
      <c r="N61" s="28">
        <f>'ÜCRET HESABI'!BK61</f>
        <v>24503.0625</v>
      </c>
      <c r="O61" s="46">
        <f>'ÜCRET HESABI'!BM61</f>
        <v>23502.9375</v>
      </c>
      <c r="P61" s="10">
        <f>'ÜCRET HESABI'!CD61</f>
        <v>17002.125</v>
      </c>
      <c r="Q61" s="27">
        <f t="shared" si="3"/>
        <v>20002.5</v>
      </c>
      <c r="R61" s="28">
        <f>'ÜCRET HESABI'!CG61</f>
        <v>24503.0625</v>
      </c>
      <c r="S61" s="46">
        <f>'ÜCRET HESABI'!CI61</f>
        <v>23502.9375</v>
      </c>
      <c r="T61" s="10">
        <f>'ÜCRET HESABI'!CZ61</f>
        <v>17002.125</v>
      </c>
      <c r="U61" s="27">
        <f t="shared" si="4"/>
        <v>20002.5</v>
      </c>
      <c r="V61" s="28">
        <f>'ÜCRET HESABI'!DC61</f>
        <v>24503.0625</v>
      </c>
      <c r="W61" s="46">
        <f>'ÜCRET HESABI'!DE61</f>
        <v>23502.9375</v>
      </c>
      <c r="X61" s="10">
        <f>'ÜCRET HESABI'!DV61</f>
        <v>17002.125</v>
      </c>
      <c r="Y61" s="27">
        <f t="shared" si="5"/>
        <v>20002.5</v>
      </c>
      <c r="Z61" s="28">
        <f>'ÜCRET HESABI'!DY61</f>
        <v>24503.0625</v>
      </c>
      <c r="AA61" s="46">
        <f>'ÜCRET HESABI'!EA61</f>
        <v>23502.9375</v>
      </c>
      <c r="AB61" s="10">
        <f>'ÜCRET HESABI'!ER61</f>
        <v>17002.125</v>
      </c>
      <c r="AC61" s="27">
        <f t="shared" si="12"/>
        <v>20002.5</v>
      </c>
      <c r="AD61" s="28">
        <f>'ÜCRET HESABI'!EU61</f>
        <v>24503.0625</v>
      </c>
      <c r="AE61" s="46">
        <f>'ÜCRET HESABI'!EW61</f>
        <v>23502.9375</v>
      </c>
      <c r="AF61" s="10">
        <f>'ÜCRET HESABI'!FN61</f>
        <v>17002.125</v>
      </c>
      <c r="AG61" s="27">
        <f t="shared" si="13"/>
        <v>20002.5</v>
      </c>
      <c r="AH61" s="28">
        <f>'ÜCRET HESABI'!FQ61</f>
        <v>24503.0625</v>
      </c>
      <c r="AI61" s="46">
        <f>'ÜCRET HESABI'!FS61</f>
        <v>23502.9375</v>
      </c>
      <c r="AJ61" s="10">
        <f>'ÜCRET HESABI'!GJ61</f>
        <v>17002.125</v>
      </c>
      <c r="AK61" s="27">
        <f t="shared" si="14"/>
        <v>20002.5</v>
      </c>
      <c r="AL61" s="28">
        <f>'ÜCRET HESABI'!GM61</f>
        <v>24503.0625</v>
      </c>
      <c r="AM61" s="46">
        <f>'ÜCRET HESABI'!GO61</f>
        <v>23502.9375</v>
      </c>
      <c r="AN61" s="10">
        <f>'ÜCRET HESABI'!HF61</f>
        <v>17002.125</v>
      </c>
      <c r="AO61" s="27">
        <f t="shared" si="15"/>
        <v>20002.5</v>
      </c>
      <c r="AP61" s="28">
        <f>'ÜCRET HESABI'!HI61</f>
        <v>24503.0625</v>
      </c>
      <c r="AQ61" s="46">
        <f>'ÜCRET HESABI'!HK61</f>
        <v>23502.9375</v>
      </c>
      <c r="AR61" s="10">
        <f>'ÜCRET HESABI'!IB61</f>
        <v>17002.125</v>
      </c>
      <c r="AS61" s="27">
        <f t="shared" si="16"/>
        <v>20002.5</v>
      </c>
      <c r="AT61" s="28">
        <f>'ÜCRET HESABI'!IE61</f>
        <v>24503.0625</v>
      </c>
      <c r="AU61" s="46">
        <f>'ÜCRET HESABI'!IG61</f>
        <v>23502.9375</v>
      </c>
      <c r="AV61" s="10">
        <f>'ÜCRET HESABI'!IX61</f>
        <v>17002.125</v>
      </c>
      <c r="AW61" s="27">
        <f t="shared" si="17"/>
        <v>20002.5</v>
      </c>
      <c r="AX61" s="28">
        <f>'ÜCRET HESABI'!JA61</f>
        <v>24503.0625</v>
      </c>
      <c r="AY61" s="46">
        <f>'ÜCRET HESABI'!JC61</f>
        <v>23502.9375</v>
      </c>
      <c r="AZ61" s="36">
        <f t="shared" si="6"/>
        <v>204025.5</v>
      </c>
      <c r="BA61" s="33">
        <f t="shared" si="7"/>
        <v>240030</v>
      </c>
      <c r="BB61" s="37">
        <f t="shared" si="8"/>
        <v>17002.125</v>
      </c>
      <c r="BC61" s="35">
        <f t="shared" si="9"/>
        <v>294036.75</v>
      </c>
      <c r="BD61" s="34">
        <f t="shared" si="10"/>
        <v>12001.5</v>
      </c>
      <c r="BE61" s="35">
        <f t="shared" si="11"/>
        <v>282035.25</v>
      </c>
    </row>
    <row r="62" spans="1:57" x14ac:dyDescent="0.3">
      <c r="A62" s="2">
        <v>60</v>
      </c>
      <c r="B62" s="17" t="str">
        <f>'PERSONEL LİSTESİ'!B62</f>
        <v xml:space="preserve"> AD SOYAD 60</v>
      </c>
      <c r="C62" s="13">
        <f>'PERSONEL LİSTESİ'!C62</f>
        <v>20002.5</v>
      </c>
      <c r="D62" s="10">
        <f>'ÜCRET HESABI'!P62</f>
        <v>17002.125</v>
      </c>
      <c r="E62" s="27">
        <f t="shared" si="0"/>
        <v>20002.5</v>
      </c>
      <c r="F62" s="28">
        <f>'ÜCRET HESABI'!S62</f>
        <v>24503.0625</v>
      </c>
      <c r="G62" s="46">
        <f>'ÜCRET HESABI'!U62</f>
        <v>23502.9375</v>
      </c>
      <c r="H62" s="10">
        <f>'ÜCRET HESABI'!AL62</f>
        <v>17002.125</v>
      </c>
      <c r="I62" s="27">
        <f t="shared" si="1"/>
        <v>20002.5</v>
      </c>
      <c r="J62" s="28">
        <f>'ÜCRET HESABI'!AO62</f>
        <v>24503.0625</v>
      </c>
      <c r="K62" s="46">
        <f>'ÜCRET HESABI'!AQ62</f>
        <v>23502.9375</v>
      </c>
      <c r="L62" s="10">
        <f>'ÜCRET HESABI'!BH62</f>
        <v>17002.125</v>
      </c>
      <c r="M62" s="27">
        <f t="shared" si="2"/>
        <v>20002.5</v>
      </c>
      <c r="N62" s="28">
        <f>'ÜCRET HESABI'!BK62</f>
        <v>24503.0625</v>
      </c>
      <c r="O62" s="46">
        <f>'ÜCRET HESABI'!BM62</f>
        <v>23502.9375</v>
      </c>
      <c r="P62" s="10">
        <f>'ÜCRET HESABI'!CD62</f>
        <v>17002.125</v>
      </c>
      <c r="Q62" s="27">
        <f t="shared" si="3"/>
        <v>20002.5</v>
      </c>
      <c r="R62" s="28">
        <f>'ÜCRET HESABI'!CG62</f>
        <v>24503.0625</v>
      </c>
      <c r="S62" s="46">
        <f>'ÜCRET HESABI'!CI62</f>
        <v>23502.9375</v>
      </c>
      <c r="T62" s="10">
        <f>'ÜCRET HESABI'!CZ62</f>
        <v>17002.125</v>
      </c>
      <c r="U62" s="27">
        <f t="shared" si="4"/>
        <v>20002.5</v>
      </c>
      <c r="V62" s="28">
        <f>'ÜCRET HESABI'!DC62</f>
        <v>24503.0625</v>
      </c>
      <c r="W62" s="46">
        <f>'ÜCRET HESABI'!DE62</f>
        <v>23502.9375</v>
      </c>
      <c r="X62" s="10">
        <f>'ÜCRET HESABI'!DV62</f>
        <v>17002.125</v>
      </c>
      <c r="Y62" s="27">
        <f t="shared" si="5"/>
        <v>20002.5</v>
      </c>
      <c r="Z62" s="28">
        <f>'ÜCRET HESABI'!DY62</f>
        <v>24503.0625</v>
      </c>
      <c r="AA62" s="46">
        <f>'ÜCRET HESABI'!EA62</f>
        <v>23502.9375</v>
      </c>
      <c r="AB62" s="10">
        <f>'ÜCRET HESABI'!ER62</f>
        <v>17002.125</v>
      </c>
      <c r="AC62" s="27">
        <f t="shared" si="12"/>
        <v>20002.5</v>
      </c>
      <c r="AD62" s="28">
        <f>'ÜCRET HESABI'!EU62</f>
        <v>24503.0625</v>
      </c>
      <c r="AE62" s="46">
        <f>'ÜCRET HESABI'!EW62</f>
        <v>23502.9375</v>
      </c>
      <c r="AF62" s="10">
        <f>'ÜCRET HESABI'!FN62</f>
        <v>17002.125</v>
      </c>
      <c r="AG62" s="27">
        <f t="shared" si="13"/>
        <v>20002.5</v>
      </c>
      <c r="AH62" s="28">
        <f>'ÜCRET HESABI'!FQ62</f>
        <v>24503.0625</v>
      </c>
      <c r="AI62" s="46">
        <f>'ÜCRET HESABI'!FS62</f>
        <v>23502.9375</v>
      </c>
      <c r="AJ62" s="10">
        <f>'ÜCRET HESABI'!GJ62</f>
        <v>17002.125</v>
      </c>
      <c r="AK62" s="27">
        <f t="shared" si="14"/>
        <v>20002.5</v>
      </c>
      <c r="AL62" s="28">
        <f>'ÜCRET HESABI'!GM62</f>
        <v>24503.0625</v>
      </c>
      <c r="AM62" s="46">
        <f>'ÜCRET HESABI'!GO62</f>
        <v>23502.9375</v>
      </c>
      <c r="AN62" s="10">
        <f>'ÜCRET HESABI'!HF62</f>
        <v>17002.125</v>
      </c>
      <c r="AO62" s="27">
        <f t="shared" si="15"/>
        <v>20002.5</v>
      </c>
      <c r="AP62" s="28">
        <f>'ÜCRET HESABI'!HI62</f>
        <v>24503.0625</v>
      </c>
      <c r="AQ62" s="46">
        <f>'ÜCRET HESABI'!HK62</f>
        <v>23502.9375</v>
      </c>
      <c r="AR62" s="10">
        <f>'ÜCRET HESABI'!IB62</f>
        <v>17002.125</v>
      </c>
      <c r="AS62" s="27">
        <f t="shared" si="16"/>
        <v>20002.5</v>
      </c>
      <c r="AT62" s="28">
        <f>'ÜCRET HESABI'!IE62</f>
        <v>24503.0625</v>
      </c>
      <c r="AU62" s="46">
        <f>'ÜCRET HESABI'!IG62</f>
        <v>23502.9375</v>
      </c>
      <c r="AV62" s="10">
        <f>'ÜCRET HESABI'!IX62</f>
        <v>17002.125</v>
      </c>
      <c r="AW62" s="27">
        <f t="shared" si="17"/>
        <v>20002.5</v>
      </c>
      <c r="AX62" s="28">
        <f>'ÜCRET HESABI'!JA62</f>
        <v>24503.0625</v>
      </c>
      <c r="AY62" s="46">
        <f>'ÜCRET HESABI'!JC62</f>
        <v>23502.9375</v>
      </c>
      <c r="AZ62" s="36">
        <f t="shared" si="6"/>
        <v>204025.5</v>
      </c>
      <c r="BA62" s="33">
        <f t="shared" si="7"/>
        <v>240030</v>
      </c>
      <c r="BB62" s="37">
        <f t="shared" si="8"/>
        <v>17002.125</v>
      </c>
      <c r="BC62" s="35">
        <f t="shared" si="9"/>
        <v>294036.75</v>
      </c>
      <c r="BD62" s="34">
        <f t="shared" si="10"/>
        <v>12001.5</v>
      </c>
      <c r="BE62" s="35">
        <f t="shared" si="11"/>
        <v>282035.25</v>
      </c>
    </row>
    <row r="63" spans="1:57" x14ac:dyDescent="0.3">
      <c r="A63" s="3">
        <v>61</v>
      </c>
      <c r="B63" s="16" t="str">
        <f>'PERSONEL LİSTESİ'!B63</f>
        <v xml:space="preserve"> AD SOYAD 61</v>
      </c>
      <c r="C63" s="8">
        <f>'PERSONEL LİSTESİ'!C63</f>
        <v>20002.5</v>
      </c>
      <c r="D63" s="10">
        <f>'ÜCRET HESABI'!P63</f>
        <v>17002.125</v>
      </c>
      <c r="E63" s="27">
        <f t="shared" si="0"/>
        <v>20002.5</v>
      </c>
      <c r="F63" s="28">
        <f>'ÜCRET HESABI'!S63</f>
        <v>24503.0625</v>
      </c>
      <c r="G63" s="46">
        <f>'ÜCRET HESABI'!U63</f>
        <v>23502.9375</v>
      </c>
      <c r="H63" s="10">
        <f>'ÜCRET HESABI'!AL63</f>
        <v>17002.125</v>
      </c>
      <c r="I63" s="27">
        <f t="shared" si="1"/>
        <v>20002.5</v>
      </c>
      <c r="J63" s="28">
        <f>'ÜCRET HESABI'!AO63</f>
        <v>24503.0625</v>
      </c>
      <c r="K63" s="46">
        <f>'ÜCRET HESABI'!AQ63</f>
        <v>23502.9375</v>
      </c>
      <c r="L63" s="10">
        <f>'ÜCRET HESABI'!BH63</f>
        <v>17002.125</v>
      </c>
      <c r="M63" s="27">
        <f t="shared" si="2"/>
        <v>20002.5</v>
      </c>
      <c r="N63" s="28">
        <f>'ÜCRET HESABI'!BK63</f>
        <v>24503.0625</v>
      </c>
      <c r="O63" s="46">
        <f>'ÜCRET HESABI'!BM63</f>
        <v>23502.9375</v>
      </c>
      <c r="P63" s="10">
        <f>'ÜCRET HESABI'!CD63</f>
        <v>17002.125</v>
      </c>
      <c r="Q63" s="27">
        <f t="shared" si="3"/>
        <v>20002.5</v>
      </c>
      <c r="R63" s="28">
        <f>'ÜCRET HESABI'!CG63</f>
        <v>24503.0625</v>
      </c>
      <c r="S63" s="46">
        <f>'ÜCRET HESABI'!CI63</f>
        <v>23502.9375</v>
      </c>
      <c r="T63" s="10">
        <f>'ÜCRET HESABI'!CZ63</f>
        <v>17002.125</v>
      </c>
      <c r="U63" s="27">
        <f t="shared" si="4"/>
        <v>20002.5</v>
      </c>
      <c r="V63" s="28">
        <f>'ÜCRET HESABI'!DC63</f>
        <v>24503.0625</v>
      </c>
      <c r="W63" s="46">
        <f>'ÜCRET HESABI'!DE63</f>
        <v>23502.9375</v>
      </c>
      <c r="X63" s="10">
        <f>'ÜCRET HESABI'!DV63</f>
        <v>17002.125</v>
      </c>
      <c r="Y63" s="27">
        <f t="shared" si="5"/>
        <v>20002.5</v>
      </c>
      <c r="Z63" s="28">
        <f>'ÜCRET HESABI'!DY63</f>
        <v>24503.0625</v>
      </c>
      <c r="AA63" s="46">
        <f>'ÜCRET HESABI'!EA63</f>
        <v>23502.9375</v>
      </c>
      <c r="AB63" s="10">
        <f>'ÜCRET HESABI'!ER63</f>
        <v>17002.125</v>
      </c>
      <c r="AC63" s="27">
        <f t="shared" si="12"/>
        <v>20002.5</v>
      </c>
      <c r="AD63" s="28">
        <f>'ÜCRET HESABI'!EU63</f>
        <v>24503.0625</v>
      </c>
      <c r="AE63" s="46">
        <f>'ÜCRET HESABI'!EW63</f>
        <v>23502.9375</v>
      </c>
      <c r="AF63" s="10">
        <f>'ÜCRET HESABI'!FN63</f>
        <v>17002.125</v>
      </c>
      <c r="AG63" s="27">
        <f t="shared" si="13"/>
        <v>20002.5</v>
      </c>
      <c r="AH63" s="28">
        <f>'ÜCRET HESABI'!FQ63</f>
        <v>24503.0625</v>
      </c>
      <c r="AI63" s="46">
        <f>'ÜCRET HESABI'!FS63</f>
        <v>23502.9375</v>
      </c>
      <c r="AJ63" s="10">
        <f>'ÜCRET HESABI'!GJ63</f>
        <v>17002.125</v>
      </c>
      <c r="AK63" s="27">
        <f t="shared" si="14"/>
        <v>20002.5</v>
      </c>
      <c r="AL63" s="28">
        <f>'ÜCRET HESABI'!GM63</f>
        <v>24503.0625</v>
      </c>
      <c r="AM63" s="46">
        <f>'ÜCRET HESABI'!GO63</f>
        <v>23502.9375</v>
      </c>
      <c r="AN63" s="10">
        <f>'ÜCRET HESABI'!HF63</f>
        <v>17002.125</v>
      </c>
      <c r="AO63" s="27">
        <f t="shared" si="15"/>
        <v>20002.5</v>
      </c>
      <c r="AP63" s="28">
        <f>'ÜCRET HESABI'!HI63</f>
        <v>24503.0625</v>
      </c>
      <c r="AQ63" s="46">
        <f>'ÜCRET HESABI'!HK63</f>
        <v>23502.9375</v>
      </c>
      <c r="AR63" s="10">
        <f>'ÜCRET HESABI'!IB63</f>
        <v>17002.125</v>
      </c>
      <c r="AS63" s="27">
        <f t="shared" si="16"/>
        <v>20002.5</v>
      </c>
      <c r="AT63" s="28">
        <f>'ÜCRET HESABI'!IE63</f>
        <v>24503.0625</v>
      </c>
      <c r="AU63" s="46">
        <f>'ÜCRET HESABI'!IG63</f>
        <v>23502.9375</v>
      </c>
      <c r="AV63" s="10">
        <f>'ÜCRET HESABI'!IX63</f>
        <v>17002.125</v>
      </c>
      <c r="AW63" s="27">
        <f t="shared" si="17"/>
        <v>20002.5</v>
      </c>
      <c r="AX63" s="28">
        <f>'ÜCRET HESABI'!JA63</f>
        <v>24503.0625</v>
      </c>
      <c r="AY63" s="46">
        <f>'ÜCRET HESABI'!JC63</f>
        <v>23502.9375</v>
      </c>
      <c r="AZ63" s="36">
        <f t="shared" si="6"/>
        <v>204025.5</v>
      </c>
      <c r="BA63" s="33">
        <f t="shared" si="7"/>
        <v>240030</v>
      </c>
      <c r="BB63" s="37">
        <f t="shared" si="8"/>
        <v>17002.125</v>
      </c>
      <c r="BC63" s="35">
        <f t="shared" si="9"/>
        <v>294036.75</v>
      </c>
      <c r="BD63" s="34">
        <f t="shared" si="10"/>
        <v>12001.5</v>
      </c>
      <c r="BE63" s="35">
        <f t="shared" si="11"/>
        <v>282035.25</v>
      </c>
    </row>
    <row r="64" spans="1:57" x14ac:dyDescent="0.3">
      <c r="A64" s="2">
        <v>62</v>
      </c>
      <c r="B64" s="17" t="str">
        <f>'PERSONEL LİSTESİ'!B64</f>
        <v xml:space="preserve"> AD SOYAD 62</v>
      </c>
      <c r="C64" s="13">
        <f>'PERSONEL LİSTESİ'!C64</f>
        <v>20002.5</v>
      </c>
      <c r="D64" s="10">
        <f>'ÜCRET HESABI'!P64</f>
        <v>17002.125</v>
      </c>
      <c r="E64" s="27">
        <f t="shared" si="0"/>
        <v>20002.5</v>
      </c>
      <c r="F64" s="28">
        <f>'ÜCRET HESABI'!S64</f>
        <v>24503.0625</v>
      </c>
      <c r="G64" s="46">
        <f>'ÜCRET HESABI'!U64</f>
        <v>23502.9375</v>
      </c>
      <c r="H64" s="10">
        <f>'ÜCRET HESABI'!AL64</f>
        <v>17002.125</v>
      </c>
      <c r="I64" s="27">
        <f t="shared" si="1"/>
        <v>20002.5</v>
      </c>
      <c r="J64" s="28">
        <f>'ÜCRET HESABI'!AO64</f>
        <v>24503.0625</v>
      </c>
      <c r="K64" s="46">
        <f>'ÜCRET HESABI'!AQ64</f>
        <v>23502.9375</v>
      </c>
      <c r="L64" s="10">
        <f>'ÜCRET HESABI'!BH64</f>
        <v>17002.125</v>
      </c>
      <c r="M64" s="27">
        <f t="shared" si="2"/>
        <v>20002.5</v>
      </c>
      <c r="N64" s="28">
        <f>'ÜCRET HESABI'!BK64</f>
        <v>24503.0625</v>
      </c>
      <c r="O64" s="46">
        <f>'ÜCRET HESABI'!BM64</f>
        <v>23502.9375</v>
      </c>
      <c r="P64" s="10">
        <f>'ÜCRET HESABI'!CD64</f>
        <v>17002.125</v>
      </c>
      <c r="Q64" s="27">
        <f t="shared" si="3"/>
        <v>20002.5</v>
      </c>
      <c r="R64" s="28">
        <f>'ÜCRET HESABI'!CG64</f>
        <v>24503.0625</v>
      </c>
      <c r="S64" s="46">
        <f>'ÜCRET HESABI'!CI64</f>
        <v>23502.9375</v>
      </c>
      <c r="T64" s="10">
        <f>'ÜCRET HESABI'!CZ64</f>
        <v>17002.125</v>
      </c>
      <c r="U64" s="27">
        <f t="shared" si="4"/>
        <v>20002.5</v>
      </c>
      <c r="V64" s="28">
        <f>'ÜCRET HESABI'!DC64</f>
        <v>24503.0625</v>
      </c>
      <c r="W64" s="46">
        <f>'ÜCRET HESABI'!DE64</f>
        <v>23502.9375</v>
      </c>
      <c r="X64" s="10">
        <f>'ÜCRET HESABI'!DV64</f>
        <v>17002.125</v>
      </c>
      <c r="Y64" s="27">
        <f t="shared" si="5"/>
        <v>20002.5</v>
      </c>
      <c r="Z64" s="28">
        <f>'ÜCRET HESABI'!DY64</f>
        <v>24503.0625</v>
      </c>
      <c r="AA64" s="46">
        <f>'ÜCRET HESABI'!EA64</f>
        <v>23502.9375</v>
      </c>
      <c r="AB64" s="10">
        <f>'ÜCRET HESABI'!ER64</f>
        <v>17002.125</v>
      </c>
      <c r="AC64" s="27">
        <f t="shared" si="12"/>
        <v>20002.5</v>
      </c>
      <c r="AD64" s="28">
        <f>'ÜCRET HESABI'!EU64</f>
        <v>24503.0625</v>
      </c>
      <c r="AE64" s="46">
        <f>'ÜCRET HESABI'!EW64</f>
        <v>23502.9375</v>
      </c>
      <c r="AF64" s="10">
        <f>'ÜCRET HESABI'!FN64</f>
        <v>17002.125</v>
      </c>
      <c r="AG64" s="27">
        <f t="shared" si="13"/>
        <v>20002.5</v>
      </c>
      <c r="AH64" s="28">
        <f>'ÜCRET HESABI'!FQ64</f>
        <v>24503.0625</v>
      </c>
      <c r="AI64" s="46">
        <f>'ÜCRET HESABI'!FS64</f>
        <v>23502.9375</v>
      </c>
      <c r="AJ64" s="10">
        <f>'ÜCRET HESABI'!GJ64</f>
        <v>17002.125</v>
      </c>
      <c r="AK64" s="27">
        <f t="shared" si="14"/>
        <v>20002.5</v>
      </c>
      <c r="AL64" s="28">
        <f>'ÜCRET HESABI'!GM64</f>
        <v>24503.0625</v>
      </c>
      <c r="AM64" s="46">
        <f>'ÜCRET HESABI'!GO64</f>
        <v>23502.9375</v>
      </c>
      <c r="AN64" s="10">
        <f>'ÜCRET HESABI'!HF64</f>
        <v>17002.125</v>
      </c>
      <c r="AO64" s="27">
        <f t="shared" si="15"/>
        <v>20002.5</v>
      </c>
      <c r="AP64" s="28">
        <f>'ÜCRET HESABI'!HI64</f>
        <v>24503.0625</v>
      </c>
      <c r="AQ64" s="46">
        <f>'ÜCRET HESABI'!HK64</f>
        <v>23502.9375</v>
      </c>
      <c r="AR64" s="10">
        <f>'ÜCRET HESABI'!IB64</f>
        <v>17002.125</v>
      </c>
      <c r="AS64" s="27">
        <f t="shared" si="16"/>
        <v>20002.5</v>
      </c>
      <c r="AT64" s="28">
        <f>'ÜCRET HESABI'!IE64</f>
        <v>24503.0625</v>
      </c>
      <c r="AU64" s="46">
        <f>'ÜCRET HESABI'!IG64</f>
        <v>23502.9375</v>
      </c>
      <c r="AV64" s="10">
        <f>'ÜCRET HESABI'!IX64</f>
        <v>17002.125</v>
      </c>
      <c r="AW64" s="27">
        <f t="shared" si="17"/>
        <v>20002.5</v>
      </c>
      <c r="AX64" s="28">
        <f>'ÜCRET HESABI'!JA64</f>
        <v>24503.0625</v>
      </c>
      <c r="AY64" s="46">
        <f>'ÜCRET HESABI'!JC64</f>
        <v>23502.9375</v>
      </c>
      <c r="AZ64" s="36">
        <f t="shared" si="6"/>
        <v>204025.5</v>
      </c>
      <c r="BA64" s="33">
        <f t="shared" si="7"/>
        <v>240030</v>
      </c>
      <c r="BB64" s="37">
        <f t="shared" si="8"/>
        <v>17002.125</v>
      </c>
      <c r="BC64" s="35">
        <f t="shared" si="9"/>
        <v>294036.75</v>
      </c>
      <c r="BD64" s="34">
        <f t="shared" si="10"/>
        <v>12001.5</v>
      </c>
      <c r="BE64" s="35">
        <f t="shared" si="11"/>
        <v>282035.25</v>
      </c>
    </row>
    <row r="65" spans="1:57" x14ac:dyDescent="0.3">
      <c r="A65" s="3">
        <v>63</v>
      </c>
      <c r="B65" s="16" t="str">
        <f>'PERSONEL LİSTESİ'!B65</f>
        <v xml:space="preserve"> AD SOYAD 63</v>
      </c>
      <c r="C65" s="8">
        <f>'PERSONEL LİSTESİ'!C65</f>
        <v>20002.5</v>
      </c>
      <c r="D65" s="10">
        <f>'ÜCRET HESABI'!P65</f>
        <v>17002.125</v>
      </c>
      <c r="E65" s="27">
        <f t="shared" si="0"/>
        <v>20002.5</v>
      </c>
      <c r="F65" s="28">
        <f>'ÜCRET HESABI'!S65</f>
        <v>24503.0625</v>
      </c>
      <c r="G65" s="46">
        <f>'ÜCRET HESABI'!U65</f>
        <v>23502.9375</v>
      </c>
      <c r="H65" s="10">
        <f>'ÜCRET HESABI'!AL65</f>
        <v>17002.125</v>
      </c>
      <c r="I65" s="27">
        <f t="shared" si="1"/>
        <v>20002.5</v>
      </c>
      <c r="J65" s="28">
        <f>'ÜCRET HESABI'!AO65</f>
        <v>24503.0625</v>
      </c>
      <c r="K65" s="46">
        <f>'ÜCRET HESABI'!AQ65</f>
        <v>23502.9375</v>
      </c>
      <c r="L65" s="10">
        <f>'ÜCRET HESABI'!BH65</f>
        <v>17002.125</v>
      </c>
      <c r="M65" s="27">
        <f t="shared" si="2"/>
        <v>20002.5</v>
      </c>
      <c r="N65" s="28">
        <f>'ÜCRET HESABI'!BK65</f>
        <v>24503.0625</v>
      </c>
      <c r="O65" s="46">
        <f>'ÜCRET HESABI'!BM65</f>
        <v>23502.9375</v>
      </c>
      <c r="P65" s="10">
        <f>'ÜCRET HESABI'!CD65</f>
        <v>17002.125</v>
      </c>
      <c r="Q65" s="27">
        <f t="shared" si="3"/>
        <v>20002.5</v>
      </c>
      <c r="R65" s="28">
        <f>'ÜCRET HESABI'!CG65</f>
        <v>24503.0625</v>
      </c>
      <c r="S65" s="46">
        <f>'ÜCRET HESABI'!CI65</f>
        <v>23502.9375</v>
      </c>
      <c r="T65" s="10">
        <f>'ÜCRET HESABI'!CZ65</f>
        <v>17002.125</v>
      </c>
      <c r="U65" s="27">
        <f t="shared" si="4"/>
        <v>20002.5</v>
      </c>
      <c r="V65" s="28">
        <f>'ÜCRET HESABI'!DC65</f>
        <v>24503.0625</v>
      </c>
      <c r="W65" s="46">
        <f>'ÜCRET HESABI'!DE65</f>
        <v>23502.9375</v>
      </c>
      <c r="X65" s="10">
        <f>'ÜCRET HESABI'!DV65</f>
        <v>17002.125</v>
      </c>
      <c r="Y65" s="27">
        <f t="shared" si="5"/>
        <v>20002.5</v>
      </c>
      <c r="Z65" s="28">
        <f>'ÜCRET HESABI'!DY65</f>
        <v>24503.0625</v>
      </c>
      <c r="AA65" s="46">
        <f>'ÜCRET HESABI'!EA65</f>
        <v>23502.9375</v>
      </c>
      <c r="AB65" s="10">
        <f>'ÜCRET HESABI'!ER65</f>
        <v>17002.125</v>
      </c>
      <c r="AC65" s="27">
        <f t="shared" si="12"/>
        <v>20002.5</v>
      </c>
      <c r="AD65" s="28">
        <f>'ÜCRET HESABI'!EU65</f>
        <v>24503.0625</v>
      </c>
      <c r="AE65" s="46">
        <f>'ÜCRET HESABI'!EW65</f>
        <v>23502.9375</v>
      </c>
      <c r="AF65" s="10">
        <f>'ÜCRET HESABI'!FN65</f>
        <v>17002.125</v>
      </c>
      <c r="AG65" s="27">
        <f t="shared" si="13"/>
        <v>20002.5</v>
      </c>
      <c r="AH65" s="28">
        <f>'ÜCRET HESABI'!FQ65</f>
        <v>24503.0625</v>
      </c>
      <c r="AI65" s="46">
        <f>'ÜCRET HESABI'!FS65</f>
        <v>23502.9375</v>
      </c>
      <c r="AJ65" s="10">
        <f>'ÜCRET HESABI'!GJ65</f>
        <v>17002.125</v>
      </c>
      <c r="AK65" s="27">
        <f t="shared" si="14"/>
        <v>20002.5</v>
      </c>
      <c r="AL65" s="28">
        <f>'ÜCRET HESABI'!GM65</f>
        <v>24503.0625</v>
      </c>
      <c r="AM65" s="46">
        <f>'ÜCRET HESABI'!GO65</f>
        <v>23502.9375</v>
      </c>
      <c r="AN65" s="10">
        <f>'ÜCRET HESABI'!HF65</f>
        <v>17002.125</v>
      </c>
      <c r="AO65" s="27">
        <f t="shared" si="15"/>
        <v>20002.5</v>
      </c>
      <c r="AP65" s="28">
        <f>'ÜCRET HESABI'!HI65</f>
        <v>24503.0625</v>
      </c>
      <c r="AQ65" s="46">
        <f>'ÜCRET HESABI'!HK65</f>
        <v>23502.9375</v>
      </c>
      <c r="AR65" s="10">
        <f>'ÜCRET HESABI'!IB65</f>
        <v>17002.125</v>
      </c>
      <c r="AS65" s="27">
        <f t="shared" si="16"/>
        <v>20002.5</v>
      </c>
      <c r="AT65" s="28">
        <f>'ÜCRET HESABI'!IE65</f>
        <v>24503.0625</v>
      </c>
      <c r="AU65" s="46">
        <f>'ÜCRET HESABI'!IG65</f>
        <v>23502.9375</v>
      </c>
      <c r="AV65" s="10">
        <f>'ÜCRET HESABI'!IX65</f>
        <v>17002.125</v>
      </c>
      <c r="AW65" s="27">
        <f t="shared" si="17"/>
        <v>20002.5</v>
      </c>
      <c r="AX65" s="28">
        <f>'ÜCRET HESABI'!JA65</f>
        <v>24503.0625</v>
      </c>
      <c r="AY65" s="46">
        <f>'ÜCRET HESABI'!JC65</f>
        <v>23502.9375</v>
      </c>
      <c r="AZ65" s="36">
        <f t="shared" si="6"/>
        <v>204025.5</v>
      </c>
      <c r="BA65" s="33">
        <f t="shared" si="7"/>
        <v>240030</v>
      </c>
      <c r="BB65" s="37">
        <f t="shared" si="8"/>
        <v>17002.125</v>
      </c>
      <c r="BC65" s="35">
        <f t="shared" si="9"/>
        <v>294036.75</v>
      </c>
      <c r="BD65" s="34">
        <f t="shared" si="10"/>
        <v>12001.5</v>
      </c>
      <c r="BE65" s="35">
        <f t="shared" si="11"/>
        <v>282035.25</v>
      </c>
    </row>
    <row r="66" spans="1:57" x14ac:dyDescent="0.3">
      <c r="A66" s="2">
        <v>64</v>
      </c>
      <c r="B66" s="17" t="str">
        <f>'PERSONEL LİSTESİ'!B66</f>
        <v xml:space="preserve"> AD SOYAD 64</v>
      </c>
      <c r="C66" s="13">
        <f>'PERSONEL LİSTESİ'!C66</f>
        <v>20002.5</v>
      </c>
      <c r="D66" s="10">
        <f>'ÜCRET HESABI'!P66</f>
        <v>17002.125</v>
      </c>
      <c r="E66" s="27">
        <f t="shared" si="0"/>
        <v>20002.5</v>
      </c>
      <c r="F66" s="28">
        <f>'ÜCRET HESABI'!S66</f>
        <v>24503.0625</v>
      </c>
      <c r="G66" s="46">
        <f>'ÜCRET HESABI'!U66</f>
        <v>23502.9375</v>
      </c>
      <c r="H66" s="10">
        <f>'ÜCRET HESABI'!AL66</f>
        <v>17002.125</v>
      </c>
      <c r="I66" s="27">
        <f t="shared" si="1"/>
        <v>20002.5</v>
      </c>
      <c r="J66" s="28">
        <f>'ÜCRET HESABI'!AO66</f>
        <v>24503.0625</v>
      </c>
      <c r="K66" s="46">
        <f>'ÜCRET HESABI'!AQ66</f>
        <v>23502.9375</v>
      </c>
      <c r="L66" s="10">
        <f>'ÜCRET HESABI'!BH66</f>
        <v>17002.125</v>
      </c>
      <c r="M66" s="27">
        <f t="shared" si="2"/>
        <v>20002.5</v>
      </c>
      <c r="N66" s="28">
        <f>'ÜCRET HESABI'!BK66</f>
        <v>24503.0625</v>
      </c>
      <c r="O66" s="46">
        <f>'ÜCRET HESABI'!BM66</f>
        <v>23502.9375</v>
      </c>
      <c r="P66" s="10">
        <f>'ÜCRET HESABI'!CD66</f>
        <v>17002.125</v>
      </c>
      <c r="Q66" s="27">
        <f t="shared" si="3"/>
        <v>20002.5</v>
      </c>
      <c r="R66" s="28">
        <f>'ÜCRET HESABI'!CG66</f>
        <v>24503.0625</v>
      </c>
      <c r="S66" s="46">
        <f>'ÜCRET HESABI'!CI66</f>
        <v>23502.9375</v>
      </c>
      <c r="T66" s="10">
        <f>'ÜCRET HESABI'!CZ66</f>
        <v>17002.125</v>
      </c>
      <c r="U66" s="27">
        <f t="shared" si="4"/>
        <v>20002.5</v>
      </c>
      <c r="V66" s="28">
        <f>'ÜCRET HESABI'!DC66</f>
        <v>24503.0625</v>
      </c>
      <c r="W66" s="46">
        <f>'ÜCRET HESABI'!DE66</f>
        <v>23502.9375</v>
      </c>
      <c r="X66" s="10">
        <f>'ÜCRET HESABI'!DV66</f>
        <v>17002.125</v>
      </c>
      <c r="Y66" s="27">
        <f t="shared" si="5"/>
        <v>20002.5</v>
      </c>
      <c r="Z66" s="28">
        <f>'ÜCRET HESABI'!DY66</f>
        <v>24503.0625</v>
      </c>
      <c r="AA66" s="46">
        <f>'ÜCRET HESABI'!EA66</f>
        <v>23502.9375</v>
      </c>
      <c r="AB66" s="10">
        <f>'ÜCRET HESABI'!ER66</f>
        <v>17002.125</v>
      </c>
      <c r="AC66" s="27">
        <f t="shared" si="12"/>
        <v>20002.5</v>
      </c>
      <c r="AD66" s="28">
        <f>'ÜCRET HESABI'!EU66</f>
        <v>24503.0625</v>
      </c>
      <c r="AE66" s="46">
        <f>'ÜCRET HESABI'!EW66</f>
        <v>23502.9375</v>
      </c>
      <c r="AF66" s="10">
        <f>'ÜCRET HESABI'!FN66</f>
        <v>17002.125</v>
      </c>
      <c r="AG66" s="27">
        <f t="shared" si="13"/>
        <v>20002.5</v>
      </c>
      <c r="AH66" s="28">
        <f>'ÜCRET HESABI'!FQ66</f>
        <v>24503.0625</v>
      </c>
      <c r="AI66" s="46">
        <f>'ÜCRET HESABI'!FS66</f>
        <v>23502.9375</v>
      </c>
      <c r="AJ66" s="10">
        <f>'ÜCRET HESABI'!GJ66</f>
        <v>17002.125</v>
      </c>
      <c r="AK66" s="27">
        <f t="shared" si="14"/>
        <v>20002.5</v>
      </c>
      <c r="AL66" s="28">
        <f>'ÜCRET HESABI'!GM66</f>
        <v>24503.0625</v>
      </c>
      <c r="AM66" s="46">
        <f>'ÜCRET HESABI'!GO66</f>
        <v>23502.9375</v>
      </c>
      <c r="AN66" s="10">
        <f>'ÜCRET HESABI'!HF66</f>
        <v>17002.125</v>
      </c>
      <c r="AO66" s="27">
        <f t="shared" si="15"/>
        <v>20002.5</v>
      </c>
      <c r="AP66" s="28">
        <f>'ÜCRET HESABI'!HI66</f>
        <v>24503.0625</v>
      </c>
      <c r="AQ66" s="46">
        <f>'ÜCRET HESABI'!HK66</f>
        <v>23502.9375</v>
      </c>
      <c r="AR66" s="10">
        <f>'ÜCRET HESABI'!IB66</f>
        <v>17002.125</v>
      </c>
      <c r="AS66" s="27">
        <f t="shared" si="16"/>
        <v>20002.5</v>
      </c>
      <c r="AT66" s="28">
        <f>'ÜCRET HESABI'!IE66</f>
        <v>24503.0625</v>
      </c>
      <c r="AU66" s="46">
        <f>'ÜCRET HESABI'!IG66</f>
        <v>23502.9375</v>
      </c>
      <c r="AV66" s="10">
        <f>'ÜCRET HESABI'!IX66</f>
        <v>17002.125</v>
      </c>
      <c r="AW66" s="27">
        <f t="shared" si="17"/>
        <v>20002.5</v>
      </c>
      <c r="AX66" s="28">
        <f>'ÜCRET HESABI'!JA66</f>
        <v>24503.0625</v>
      </c>
      <c r="AY66" s="46">
        <f>'ÜCRET HESABI'!JC66</f>
        <v>23502.9375</v>
      </c>
      <c r="AZ66" s="36">
        <f t="shared" si="6"/>
        <v>204025.5</v>
      </c>
      <c r="BA66" s="33">
        <f t="shared" si="7"/>
        <v>240030</v>
      </c>
      <c r="BB66" s="37">
        <f t="shared" si="8"/>
        <v>17002.125</v>
      </c>
      <c r="BC66" s="35">
        <f t="shared" si="9"/>
        <v>294036.75</v>
      </c>
      <c r="BD66" s="34">
        <f t="shared" si="10"/>
        <v>12001.5</v>
      </c>
      <c r="BE66" s="35">
        <f t="shared" si="11"/>
        <v>282035.25</v>
      </c>
    </row>
    <row r="67" spans="1:57" x14ac:dyDescent="0.3">
      <c r="A67" s="3">
        <v>65</v>
      </c>
      <c r="B67" s="16" t="str">
        <f>'PERSONEL LİSTESİ'!B67</f>
        <v xml:space="preserve"> AD SOYAD 65</v>
      </c>
      <c r="C67" s="8">
        <f>'PERSONEL LİSTESİ'!C67</f>
        <v>20002.5</v>
      </c>
      <c r="D67" s="10">
        <f>'ÜCRET HESABI'!P67</f>
        <v>17002.125</v>
      </c>
      <c r="E67" s="27">
        <f t="shared" si="0"/>
        <v>20002.5</v>
      </c>
      <c r="F67" s="28">
        <f>'ÜCRET HESABI'!S67</f>
        <v>24503.0625</v>
      </c>
      <c r="G67" s="46">
        <f>'ÜCRET HESABI'!U67</f>
        <v>23502.9375</v>
      </c>
      <c r="H67" s="10">
        <f>'ÜCRET HESABI'!AL67</f>
        <v>17002.125</v>
      </c>
      <c r="I67" s="27">
        <f t="shared" si="1"/>
        <v>20002.5</v>
      </c>
      <c r="J67" s="28">
        <f>'ÜCRET HESABI'!AO67</f>
        <v>24503.0625</v>
      </c>
      <c r="K67" s="46">
        <f>'ÜCRET HESABI'!AQ67</f>
        <v>23502.9375</v>
      </c>
      <c r="L67" s="10">
        <f>'ÜCRET HESABI'!BH67</f>
        <v>17002.125</v>
      </c>
      <c r="M67" s="27">
        <f t="shared" si="2"/>
        <v>20002.5</v>
      </c>
      <c r="N67" s="28">
        <f>'ÜCRET HESABI'!BK67</f>
        <v>24503.0625</v>
      </c>
      <c r="O67" s="46">
        <f>'ÜCRET HESABI'!BM67</f>
        <v>23502.9375</v>
      </c>
      <c r="P67" s="10">
        <f>'ÜCRET HESABI'!CD67</f>
        <v>17002.125</v>
      </c>
      <c r="Q67" s="27">
        <f t="shared" si="3"/>
        <v>20002.5</v>
      </c>
      <c r="R67" s="28">
        <f>'ÜCRET HESABI'!CG67</f>
        <v>24503.0625</v>
      </c>
      <c r="S67" s="46">
        <f>'ÜCRET HESABI'!CI67</f>
        <v>23502.9375</v>
      </c>
      <c r="T67" s="10">
        <f>'ÜCRET HESABI'!CZ67</f>
        <v>17002.125</v>
      </c>
      <c r="U67" s="27">
        <f t="shared" si="4"/>
        <v>20002.5</v>
      </c>
      <c r="V67" s="28">
        <f>'ÜCRET HESABI'!DC67</f>
        <v>24503.0625</v>
      </c>
      <c r="W67" s="46">
        <f>'ÜCRET HESABI'!DE67</f>
        <v>23502.9375</v>
      </c>
      <c r="X67" s="10">
        <f>'ÜCRET HESABI'!DV67</f>
        <v>17002.125</v>
      </c>
      <c r="Y67" s="27">
        <f t="shared" si="5"/>
        <v>20002.5</v>
      </c>
      <c r="Z67" s="28">
        <f>'ÜCRET HESABI'!DY67</f>
        <v>24503.0625</v>
      </c>
      <c r="AA67" s="46">
        <f>'ÜCRET HESABI'!EA67</f>
        <v>23502.9375</v>
      </c>
      <c r="AB67" s="10">
        <f>'ÜCRET HESABI'!ER67</f>
        <v>17002.125</v>
      </c>
      <c r="AC67" s="27">
        <f t="shared" si="12"/>
        <v>20002.5</v>
      </c>
      <c r="AD67" s="28">
        <f>'ÜCRET HESABI'!EU67</f>
        <v>24503.0625</v>
      </c>
      <c r="AE67" s="46">
        <f>'ÜCRET HESABI'!EW67</f>
        <v>23502.9375</v>
      </c>
      <c r="AF67" s="10">
        <f>'ÜCRET HESABI'!FN67</f>
        <v>17002.125</v>
      </c>
      <c r="AG67" s="27">
        <f t="shared" si="13"/>
        <v>20002.5</v>
      </c>
      <c r="AH67" s="28">
        <f>'ÜCRET HESABI'!FQ67</f>
        <v>24503.0625</v>
      </c>
      <c r="AI67" s="46">
        <f>'ÜCRET HESABI'!FS67</f>
        <v>23502.9375</v>
      </c>
      <c r="AJ67" s="10">
        <f>'ÜCRET HESABI'!GJ67</f>
        <v>17002.125</v>
      </c>
      <c r="AK67" s="27">
        <f t="shared" si="14"/>
        <v>20002.5</v>
      </c>
      <c r="AL67" s="28">
        <f>'ÜCRET HESABI'!GM67</f>
        <v>24503.0625</v>
      </c>
      <c r="AM67" s="46">
        <f>'ÜCRET HESABI'!GO67</f>
        <v>23502.9375</v>
      </c>
      <c r="AN67" s="10">
        <f>'ÜCRET HESABI'!HF67</f>
        <v>17002.125</v>
      </c>
      <c r="AO67" s="27">
        <f t="shared" si="15"/>
        <v>20002.5</v>
      </c>
      <c r="AP67" s="28">
        <f>'ÜCRET HESABI'!HI67</f>
        <v>24503.0625</v>
      </c>
      <c r="AQ67" s="46">
        <f>'ÜCRET HESABI'!HK67</f>
        <v>23502.9375</v>
      </c>
      <c r="AR67" s="10">
        <f>'ÜCRET HESABI'!IB67</f>
        <v>17002.125</v>
      </c>
      <c r="AS67" s="27">
        <f t="shared" si="16"/>
        <v>20002.5</v>
      </c>
      <c r="AT67" s="28">
        <f>'ÜCRET HESABI'!IE67</f>
        <v>24503.0625</v>
      </c>
      <c r="AU67" s="46">
        <f>'ÜCRET HESABI'!IG67</f>
        <v>23502.9375</v>
      </c>
      <c r="AV67" s="10">
        <f>'ÜCRET HESABI'!IX67</f>
        <v>17002.125</v>
      </c>
      <c r="AW67" s="27">
        <f t="shared" si="17"/>
        <v>20002.5</v>
      </c>
      <c r="AX67" s="28">
        <f>'ÜCRET HESABI'!JA67</f>
        <v>24503.0625</v>
      </c>
      <c r="AY67" s="46">
        <f>'ÜCRET HESABI'!JC67</f>
        <v>23502.9375</v>
      </c>
      <c r="AZ67" s="36">
        <f t="shared" si="6"/>
        <v>204025.5</v>
      </c>
      <c r="BA67" s="33">
        <f t="shared" si="7"/>
        <v>240030</v>
      </c>
      <c r="BB67" s="37">
        <f t="shared" si="8"/>
        <v>17002.125</v>
      </c>
      <c r="BC67" s="35">
        <f t="shared" si="9"/>
        <v>294036.75</v>
      </c>
      <c r="BD67" s="34">
        <f t="shared" si="10"/>
        <v>12001.5</v>
      </c>
      <c r="BE67" s="35">
        <f t="shared" si="11"/>
        <v>282035.25</v>
      </c>
    </row>
    <row r="68" spans="1:57" x14ac:dyDescent="0.3">
      <c r="A68" s="2">
        <v>66</v>
      </c>
      <c r="B68" s="17" t="str">
        <f>'PERSONEL LİSTESİ'!B68</f>
        <v xml:space="preserve"> AD SOYAD 66</v>
      </c>
      <c r="C68" s="13">
        <f>'PERSONEL LİSTESİ'!C68</f>
        <v>20002.5</v>
      </c>
      <c r="D68" s="10">
        <f>'ÜCRET HESABI'!P68</f>
        <v>17002.125</v>
      </c>
      <c r="E68" s="27">
        <f t="shared" ref="E68:E131" si="18">$C68</f>
        <v>20002.5</v>
      </c>
      <c r="F68" s="28">
        <f>'ÜCRET HESABI'!S68</f>
        <v>24503.0625</v>
      </c>
      <c r="G68" s="46">
        <f>'ÜCRET HESABI'!U68</f>
        <v>23502.9375</v>
      </c>
      <c r="H68" s="10">
        <f>'ÜCRET HESABI'!AL68</f>
        <v>17002.125</v>
      </c>
      <c r="I68" s="27">
        <f t="shared" ref="I68:I131" si="19">$C68</f>
        <v>20002.5</v>
      </c>
      <c r="J68" s="28">
        <f>'ÜCRET HESABI'!AO68</f>
        <v>24503.0625</v>
      </c>
      <c r="K68" s="46">
        <f>'ÜCRET HESABI'!AQ68</f>
        <v>23502.9375</v>
      </c>
      <c r="L68" s="10">
        <f>'ÜCRET HESABI'!BH68</f>
        <v>17002.125</v>
      </c>
      <c r="M68" s="27">
        <f t="shared" ref="M68:M131" si="20">$C68</f>
        <v>20002.5</v>
      </c>
      <c r="N68" s="28">
        <f>'ÜCRET HESABI'!BK68</f>
        <v>24503.0625</v>
      </c>
      <c r="O68" s="46">
        <f>'ÜCRET HESABI'!BM68</f>
        <v>23502.9375</v>
      </c>
      <c r="P68" s="10">
        <f>'ÜCRET HESABI'!CD68</f>
        <v>17002.125</v>
      </c>
      <c r="Q68" s="27">
        <f t="shared" ref="Q68:Q131" si="21">$C68</f>
        <v>20002.5</v>
      </c>
      <c r="R68" s="28">
        <f>'ÜCRET HESABI'!CG68</f>
        <v>24503.0625</v>
      </c>
      <c r="S68" s="46">
        <f>'ÜCRET HESABI'!CI68</f>
        <v>23502.9375</v>
      </c>
      <c r="T68" s="10">
        <f>'ÜCRET HESABI'!CZ68</f>
        <v>17002.125</v>
      </c>
      <c r="U68" s="27">
        <f t="shared" ref="U68:U131" si="22">$C68</f>
        <v>20002.5</v>
      </c>
      <c r="V68" s="28">
        <f>'ÜCRET HESABI'!DC68</f>
        <v>24503.0625</v>
      </c>
      <c r="W68" s="46">
        <f>'ÜCRET HESABI'!DE68</f>
        <v>23502.9375</v>
      </c>
      <c r="X68" s="10">
        <f>'ÜCRET HESABI'!DV68</f>
        <v>17002.125</v>
      </c>
      <c r="Y68" s="27">
        <f t="shared" ref="Y68:Y131" si="23">$C68</f>
        <v>20002.5</v>
      </c>
      <c r="Z68" s="28">
        <f>'ÜCRET HESABI'!DY68</f>
        <v>24503.0625</v>
      </c>
      <c r="AA68" s="46">
        <f>'ÜCRET HESABI'!EA68</f>
        <v>23502.9375</v>
      </c>
      <c r="AB68" s="10">
        <f>'ÜCRET HESABI'!ER68</f>
        <v>17002.125</v>
      </c>
      <c r="AC68" s="27">
        <f t="shared" si="12"/>
        <v>20002.5</v>
      </c>
      <c r="AD68" s="28">
        <f>'ÜCRET HESABI'!EU68</f>
        <v>24503.0625</v>
      </c>
      <c r="AE68" s="46">
        <f>'ÜCRET HESABI'!EW68</f>
        <v>23502.9375</v>
      </c>
      <c r="AF68" s="10">
        <f>'ÜCRET HESABI'!FN68</f>
        <v>17002.125</v>
      </c>
      <c r="AG68" s="27">
        <f t="shared" si="13"/>
        <v>20002.5</v>
      </c>
      <c r="AH68" s="28">
        <f>'ÜCRET HESABI'!FQ68</f>
        <v>24503.0625</v>
      </c>
      <c r="AI68" s="46">
        <f>'ÜCRET HESABI'!FS68</f>
        <v>23502.9375</v>
      </c>
      <c r="AJ68" s="10">
        <f>'ÜCRET HESABI'!GJ68</f>
        <v>17002.125</v>
      </c>
      <c r="AK68" s="27">
        <f t="shared" si="14"/>
        <v>20002.5</v>
      </c>
      <c r="AL68" s="28">
        <f>'ÜCRET HESABI'!GM68</f>
        <v>24503.0625</v>
      </c>
      <c r="AM68" s="46">
        <f>'ÜCRET HESABI'!GO68</f>
        <v>23502.9375</v>
      </c>
      <c r="AN68" s="10">
        <f>'ÜCRET HESABI'!HF68</f>
        <v>17002.125</v>
      </c>
      <c r="AO68" s="27">
        <f t="shared" si="15"/>
        <v>20002.5</v>
      </c>
      <c r="AP68" s="28">
        <f>'ÜCRET HESABI'!HI68</f>
        <v>24503.0625</v>
      </c>
      <c r="AQ68" s="46">
        <f>'ÜCRET HESABI'!HK68</f>
        <v>23502.9375</v>
      </c>
      <c r="AR68" s="10">
        <f>'ÜCRET HESABI'!IB68</f>
        <v>17002.125</v>
      </c>
      <c r="AS68" s="27">
        <f t="shared" si="16"/>
        <v>20002.5</v>
      </c>
      <c r="AT68" s="28">
        <f>'ÜCRET HESABI'!IE68</f>
        <v>24503.0625</v>
      </c>
      <c r="AU68" s="46">
        <f>'ÜCRET HESABI'!IG68</f>
        <v>23502.9375</v>
      </c>
      <c r="AV68" s="10">
        <f>'ÜCRET HESABI'!IX68</f>
        <v>17002.125</v>
      </c>
      <c r="AW68" s="27">
        <f t="shared" si="17"/>
        <v>20002.5</v>
      </c>
      <c r="AX68" s="28">
        <f>'ÜCRET HESABI'!JA68</f>
        <v>24503.0625</v>
      </c>
      <c r="AY68" s="46">
        <f>'ÜCRET HESABI'!JC68</f>
        <v>23502.9375</v>
      </c>
      <c r="AZ68" s="36">
        <f t="shared" ref="AZ68:AZ120" si="24">D68+H68+L68+P68+T68+X68+AB68+AF68+AJ68+AN68+AR68+AV68</f>
        <v>204025.5</v>
      </c>
      <c r="BA68" s="33">
        <f t="shared" ref="BA68:BA120" si="25">E68+I68+M68+Q68+U68+Y68+AC68+AG68+AK68+AO68+AS68+AW68</f>
        <v>240030</v>
      </c>
      <c r="BB68" s="37">
        <f t="shared" ref="BB68:BB120" si="26">(D68+H68+L68+P68+T68+X68+AB68+AF68+AJ68+AN68+AR68+AV68)/12</f>
        <v>17002.125</v>
      </c>
      <c r="BC68" s="35">
        <f t="shared" ref="BC68:BC120" si="27">F68+J68+N68+R68+V68+Z68+AD68+AH68+AL68+AP68+AT68+AX68</f>
        <v>294036.75</v>
      </c>
      <c r="BD68" s="34">
        <f t="shared" ref="BD68:BD120" si="28">BC68-BE68</f>
        <v>12001.5</v>
      </c>
      <c r="BE68" s="35">
        <f t="shared" ref="BE68:BE120" si="29">G68+K68+O68+S68+W68+AA68+AE68+AI68+AM68+AQ68+AU68+AY68</f>
        <v>282035.25</v>
      </c>
    </row>
    <row r="69" spans="1:57" x14ac:dyDescent="0.3">
      <c r="A69" s="3">
        <v>67</v>
      </c>
      <c r="B69" s="16" t="str">
        <f>'PERSONEL LİSTESİ'!B69</f>
        <v xml:space="preserve"> AD SOYAD 67</v>
      </c>
      <c r="C69" s="8">
        <f>'PERSONEL LİSTESİ'!C69</f>
        <v>20002.5</v>
      </c>
      <c r="D69" s="10">
        <f>'ÜCRET HESABI'!P69</f>
        <v>17002.125</v>
      </c>
      <c r="E69" s="27">
        <f t="shared" si="18"/>
        <v>20002.5</v>
      </c>
      <c r="F69" s="28">
        <f>'ÜCRET HESABI'!S69</f>
        <v>24503.0625</v>
      </c>
      <c r="G69" s="46">
        <f>'ÜCRET HESABI'!U69</f>
        <v>23502.9375</v>
      </c>
      <c r="H69" s="10">
        <f>'ÜCRET HESABI'!AL69</f>
        <v>17002.125</v>
      </c>
      <c r="I69" s="27">
        <f t="shared" si="19"/>
        <v>20002.5</v>
      </c>
      <c r="J69" s="28">
        <f>'ÜCRET HESABI'!AO69</f>
        <v>24503.0625</v>
      </c>
      <c r="K69" s="46">
        <f>'ÜCRET HESABI'!AQ69</f>
        <v>23502.9375</v>
      </c>
      <c r="L69" s="10">
        <f>'ÜCRET HESABI'!BH69</f>
        <v>17002.125</v>
      </c>
      <c r="M69" s="27">
        <f t="shared" si="20"/>
        <v>20002.5</v>
      </c>
      <c r="N69" s="28">
        <f>'ÜCRET HESABI'!BK69</f>
        <v>24503.0625</v>
      </c>
      <c r="O69" s="46">
        <f>'ÜCRET HESABI'!BM69</f>
        <v>23502.9375</v>
      </c>
      <c r="P69" s="10">
        <f>'ÜCRET HESABI'!CD69</f>
        <v>17002.125</v>
      </c>
      <c r="Q69" s="27">
        <f t="shared" si="21"/>
        <v>20002.5</v>
      </c>
      <c r="R69" s="28">
        <f>'ÜCRET HESABI'!CG69</f>
        <v>24503.0625</v>
      </c>
      <c r="S69" s="46">
        <f>'ÜCRET HESABI'!CI69</f>
        <v>23502.9375</v>
      </c>
      <c r="T69" s="10">
        <f>'ÜCRET HESABI'!CZ69</f>
        <v>17002.125</v>
      </c>
      <c r="U69" s="27">
        <f t="shared" si="22"/>
        <v>20002.5</v>
      </c>
      <c r="V69" s="28">
        <f>'ÜCRET HESABI'!DC69</f>
        <v>24503.0625</v>
      </c>
      <c r="W69" s="46">
        <f>'ÜCRET HESABI'!DE69</f>
        <v>23502.9375</v>
      </c>
      <c r="X69" s="10">
        <f>'ÜCRET HESABI'!DV69</f>
        <v>17002.125</v>
      </c>
      <c r="Y69" s="27">
        <f t="shared" si="23"/>
        <v>20002.5</v>
      </c>
      <c r="Z69" s="28">
        <f>'ÜCRET HESABI'!DY69</f>
        <v>24503.0625</v>
      </c>
      <c r="AA69" s="46">
        <f>'ÜCRET HESABI'!EA69</f>
        <v>23502.9375</v>
      </c>
      <c r="AB69" s="10">
        <f>'ÜCRET HESABI'!ER69</f>
        <v>17002.125</v>
      </c>
      <c r="AC69" s="27">
        <f t="shared" ref="AC69:AC132" si="30">$C69</f>
        <v>20002.5</v>
      </c>
      <c r="AD69" s="28">
        <f>'ÜCRET HESABI'!EU69</f>
        <v>24503.0625</v>
      </c>
      <c r="AE69" s="46">
        <f>'ÜCRET HESABI'!EW69</f>
        <v>23502.9375</v>
      </c>
      <c r="AF69" s="10">
        <f>'ÜCRET HESABI'!FN69</f>
        <v>17002.125</v>
      </c>
      <c r="AG69" s="27">
        <f t="shared" ref="AG69:AG132" si="31">$C69</f>
        <v>20002.5</v>
      </c>
      <c r="AH69" s="28">
        <f>'ÜCRET HESABI'!FQ69</f>
        <v>24503.0625</v>
      </c>
      <c r="AI69" s="46">
        <f>'ÜCRET HESABI'!FS69</f>
        <v>23502.9375</v>
      </c>
      <c r="AJ69" s="10">
        <f>'ÜCRET HESABI'!GJ69</f>
        <v>17002.125</v>
      </c>
      <c r="AK69" s="27">
        <f t="shared" ref="AK69:AK132" si="32">$C69</f>
        <v>20002.5</v>
      </c>
      <c r="AL69" s="28">
        <f>'ÜCRET HESABI'!GM69</f>
        <v>24503.0625</v>
      </c>
      <c r="AM69" s="46">
        <f>'ÜCRET HESABI'!GO69</f>
        <v>23502.9375</v>
      </c>
      <c r="AN69" s="10">
        <f>'ÜCRET HESABI'!HF69</f>
        <v>17002.125</v>
      </c>
      <c r="AO69" s="27">
        <f t="shared" ref="AO69:AO132" si="33">$C69</f>
        <v>20002.5</v>
      </c>
      <c r="AP69" s="28">
        <f>'ÜCRET HESABI'!HI69</f>
        <v>24503.0625</v>
      </c>
      <c r="AQ69" s="46">
        <f>'ÜCRET HESABI'!HK69</f>
        <v>23502.9375</v>
      </c>
      <c r="AR69" s="10">
        <f>'ÜCRET HESABI'!IB69</f>
        <v>17002.125</v>
      </c>
      <c r="AS69" s="27">
        <f t="shared" ref="AS69:AS132" si="34">$C69</f>
        <v>20002.5</v>
      </c>
      <c r="AT69" s="28">
        <f>'ÜCRET HESABI'!IE69</f>
        <v>24503.0625</v>
      </c>
      <c r="AU69" s="46">
        <f>'ÜCRET HESABI'!IG69</f>
        <v>23502.9375</v>
      </c>
      <c r="AV69" s="10">
        <f>'ÜCRET HESABI'!IX69</f>
        <v>17002.125</v>
      </c>
      <c r="AW69" s="27">
        <f t="shared" ref="AW69:AW132" si="35">$C69</f>
        <v>20002.5</v>
      </c>
      <c r="AX69" s="28">
        <f>'ÜCRET HESABI'!JA69</f>
        <v>24503.0625</v>
      </c>
      <c r="AY69" s="46">
        <f>'ÜCRET HESABI'!JC69</f>
        <v>23502.9375</v>
      </c>
      <c r="AZ69" s="36">
        <f t="shared" si="24"/>
        <v>204025.5</v>
      </c>
      <c r="BA69" s="33">
        <f t="shared" si="25"/>
        <v>240030</v>
      </c>
      <c r="BB69" s="37">
        <f t="shared" si="26"/>
        <v>17002.125</v>
      </c>
      <c r="BC69" s="35">
        <f t="shared" si="27"/>
        <v>294036.75</v>
      </c>
      <c r="BD69" s="34">
        <f t="shared" si="28"/>
        <v>12001.5</v>
      </c>
      <c r="BE69" s="35">
        <f t="shared" si="29"/>
        <v>282035.25</v>
      </c>
    </row>
    <row r="70" spans="1:57" x14ac:dyDescent="0.3">
      <c r="A70" s="2">
        <v>68</v>
      </c>
      <c r="B70" s="17" t="str">
        <f>'PERSONEL LİSTESİ'!B70</f>
        <v xml:space="preserve"> AD SOYAD 68</v>
      </c>
      <c r="C70" s="13">
        <f>'PERSONEL LİSTESİ'!C70</f>
        <v>20002.5</v>
      </c>
      <c r="D70" s="10">
        <f>'ÜCRET HESABI'!P70</f>
        <v>17002.125</v>
      </c>
      <c r="E70" s="27">
        <f t="shared" si="18"/>
        <v>20002.5</v>
      </c>
      <c r="F70" s="28">
        <f>'ÜCRET HESABI'!S70</f>
        <v>24503.0625</v>
      </c>
      <c r="G70" s="46">
        <f>'ÜCRET HESABI'!U70</f>
        <v>23502.9375</v>
      </c>
      <c r="H70" s="10">
        <f>'ÜCRET HESABI'!AL70</f>
        <v>17002.125</v>
      </c>
      <c r="I70" s="27">
        <f t="shared" si="19"/>
        <v>20002.5</v>
      </c>
      <c r="J70" s="28">
        <f>'ÜCRET HESABI'!AO70</f>
        <v>24503.0625</v>
      </c>
      <c r="K70" s="46">
        <f>'ÜCRET HESABI'!AQ70</f>
        <v>23502.9375</v>
      </c>
      <c r="L70" s="10">
        <f>'ÜCRET HESABI'!BH70</f>
        <v>17002.125</v>
      </c>
      <c r="M70" s="27">
        <f t="shared" si="20"/>
        <v>20002.5</v>
      </c>
      <c r="N70" s="28">
        <f>'ÜCRET HESABI'!BK70</f>
        <v>24503.0625</v>
      </c>
      <c r="O70" s="46">
        <f>'ÜCRET HESABI'!BM70</f>
        <v>23502.9375</v>
      </c>
      <c r="P70" s="10">
        <f>'ÜCRET HESABI'!CD70</f>
        <v>17002.125</v>
      </c>
      <c r="Q70" s="27">
        <f t="shared" si="21"/>
        <v>20002.5</v>
      </c>
      <c r="R70" s="28">
        <f>'ÜCRET HESABI'!CG70</f>
        <v>24503.0625</v>
      </c>
      <c r="S70" s="46">
        <f>'ÜCRET HESABI'!CI70</f>
        <v>23502.9375</v>
      </c>
      <c r="T70" s="10">
        <f>'ÜCRET HESABI'!CZ70</f>
        <v>17002.125</v>
      </c>
      <c r="U70" s="27">
        <f t="shared" si="22"/>
        <v>20002.5</v>
      </c>
      <c r="V70" s="28">
        <f>'ÜCRET HESABI'!DC70</f>
        <v>24503.0625</v>
      </c>
      <c r="W70" s="46">
        <f>'ÜCRET HESABI'!DE70</f>
        <v>23502.9375</v>
      </c>
      <c r="X70" s="10">
        <f>'ÜCRET HESABI'!DV70</f>
        <v>17002.125</v>
      </c>
      <c r="Y70" s="27">
        <f t="shared" si="23"/>
        <v>20002.5</v>
      </c>
      <c r="Z70" s="28">
        <f>'ÜCRET HESABI'!DY70</f>
        <v>24503.0625</v>
      </c>
      <c r="AA70" s="46">
        <f>'ÜCRET HESABI'!EA70</f>
        <v>23502.9375</v>
      </c>
      <c r="AB70" s="10">
        <f>'ÜCRET HESABI'!ER70</f>
        <v>17002.125</v>
      </c>
      <c r="AC70" s="27">
        <f t="shared" si="30"/>
        <v>20002.5</v>
      </c>
      <c r="AD70" s="28">
        <f>'ÜCRET HESABI'!EU70</f>
        <v>24503.0625</v>
      </c>
      <c r="AE70" s="46">
        <f>'ÜCRET HESABI'!EW70</f>
        <v>23502.9375</v>
      </c>
      <c r="AF70" s="10">
        <f>'ÜCRET HESABI'!FN70</f>
        <v>17002.125</v>
      </c>
      <c r="AG70" s="27">
        <f t="shared" si="31"/>
        <v>20002.5</v>
      </c>
      <c r="AH70" s="28">
        <f>'ÜCRET HESABI'!FQ70</f>
        <v>24503.0625</v>
      </c>
      <c r="AI70" s="46">
        <f>'ÜCRET HESABI'!FS70</f>
        <v>23502.9375</v>
      </c>
      <c r="AJ70" s="10">
        <f>'ÜCRET HESABI'!GJ70</f>
        <v>17002.125</v>
      </c>
      <c r="AK70" s="27">
        <f t="shared" si="32"/>
        <v>20002.5</v>
      </c>
      <c r="AL70" s="28">
        <f>'ÜCRET HESABI'!GM70</f>
        <v>24503.0625</v>
      </c>
      <c r="AM70" s="46">
        <f>'ÜCRET HESABI'!GO70</f>
        <v>23502.9375</v>
      </c>
      <c r="AN70" s="10">
        <f>'ÜCRET HESABI'!HF70</f>
        <v>17002.125</v>
      </c>
      <c r="AO70" s="27">
        <f t="shared" si="33"/>
        <v>20002.5</v>
      </c>
      <c r="AP70" s="28">
        <f>'ÜCRET HESABI'!HI70</f>
        <v>24503.0625</v>
      </c>
      <c r="AQ70" s="46">
        <f>'ÜCRET HESABI'!HK70</f>
        <v>23502.9375</v>
      </c>
      <c r="AR70" s="10">
        <f>'ÜCRET HESABI'!IB70</f>
        <v>17002.125</v>
      </c>
      <c r="AS70" s="27">
        <f t="shared" si="34"/>
        <v>20002.5</v>
      </c>
      <c r="AT70" s="28">
        <f>'ÜCRET HESABI'!IE70</f>
        <v>24503.0625</v>
      </c>
      <c r="AU70" s="46">
        <f>'ÜCRET HESABI'!IG70</f>
        <v>23502.9375</v>
      </c>
      <c r="AV70" s="10">
        <f>'ÜCRET HESABI'!IX70</f>
        <v>17002.125</v>
      </c>
      <c r="AW70" s="27">
        <f t="shared" si="35"/>
        <v>20002.5</v>
      </c>
      <c r="AX70" s="28">
        <f>'ÜCRET HESABI'!JA70</f>
        <v>24503.0625</v>
      </c>
      <c r="AY70" s="46">
        <f>'ÜCRET HESABI'!JC70</f>
        <v>23502.9375</v>
      </c>
      <c r="AZ70" s="36">
        <f t="shared" si="24"/>
        <v>204025.5</v>
      </c>
      <c r="BA70" s="33">
        <f t="shared" si="25"/>
        <v>240030</v>
      </c>
      <c r="BB70" s="37">
        <f t="shared" si="26"/>
        <v>17002.125</v>
      </c>
      <c r="BC70" s="35">
        <f t="shared" si="27"/>
        <v>294036.75</v>
      </c>
      <c r="BD70" s="34">
        <f t="shared" si="28"/>
        <v>12001.5</v>
      </c>
      <c r="BE70" s="35">
        <f t="shared" si="29"/>
        <v>282035.25</v>
      </c>
    </row>
    <row r="71" spans="1:57" x14ac:dyDescent="0.3">
      <c r="A71" s="3">
        <v>69</v>
      </c>
      <c r="B71" s="16" t="str">
        <f>'PERSONEL LİSTESİ'!B71</f>
        <v xml:space="preserve"> AD SOYAD 69</v>
      </c>
      <c r="C71" s="8">
        <f>'PERSONEL LİSTESİ'!C71</f>
        <v>20002.5</v>
      </c>
      <c r="D71" s="10">
        <f>'ÜCRET HESABI'!P71</f>
        <v>17002.125</v>
      </c>
      <c r="E71" s="27">
        <f t="shared" si="18"/>
        <v>20002.5</v>
      </c>
      <c r="F71" s="28">
        <f>'ÜCRET HESABI'!S71</f>
        <v>24503.0625</v>
      </c>
      <c r="G71" s="46">
        <f>'ÜCRET HESABI'!U71</f>
        <v>23502.9375</v>
      </c>
      <c r="H71" s="10">
        <f>'ÜCRET HESABI'!AL71</f>
        <v>17002.125</v>
      </c>
      <c r="I71" s="27">
        <f t="shared" si="19"/>
        <v>20002.5</v>
      </c>
      <c r="J71" s="28">
        <f>'ÜCRET HESABI'!AO71</f>
        <v>24503.0625</v>
      </c>
      <c r="K71" s="46">
        <f>'ÜCRET HESABI'!AQ71</f>
        <v>23502.9375</v>
      </c>
      <c r="L71" s="10">
        <f>'ÜCRET HESABI'!BH71</f>
        <v>17002.125</v>
      </c>
      <c r="M71" s="27">
        <f t="shared" si="20"/>
        <v>20002.5</v>
      </c>
      <c r="N71" s="28">
        <f>'ÜCRET HESABI'!BK71</f>
        <v>24503.0625</v>
      </c>
      <c r="O71" s="46">
        <f>'ÜCRET HESABI'!BM71</f>
        <v>23502.9375</v>
      </c>
      <c r="P71" s="10">
        <f>'ÜCRET HESABI'!CD71</f>
        <v>17002.125</v>
      </c>
      <c r="Q71" s="27">
        <f t="shared" si="21"/>
        <v>20002.5</v>
      </c>
      <c r="R71" s="28">
        <f>'ÜCRET HESABI'!CG71</f>
        <v>24503.0625</v>
      </c>
      <c r="S71" s="46">
        <f>'ÜCRET HESABI'!CI71</f>
        <v>23502.9375</v>
      </c>
      <c r="T71" s="10">
        <f>'ÜCRET HESABI'!CZ71</f>
        <v>17002.125</v>
      </c>
      <c r="U71" s="27">
        <f t="shared" si="22"/>
        <v>20002.5</v>
      </c>
      <c r="V71" s="28">
        <f>'ÜCRET HESABI'!DC71</f>
        <v>24503.0625</v>
      </c>
      <c r="W71" s="46">
        <f>'ÜCRET HESABI'!DE71</f>
        <v>23502.9375</v>
      </c>
      <c r="X71" s="10">
        <f>'ÜCRET HESABI'!DV71</f>
        <v>17002.125</v>
      </c>
      <c r="Y71" s="27">
        <f t="shared" si="23"/>
        <v>20002.5</v>
      </c>
      <c r="Z71" s="28">
        <f>'ÜCRET HESABI'!DY71</f>
        <v>24503.0625</v>
      </c>
      <c r="AA71" s="46">
        <f>'ÜCRET HESABI'!EA71</f>
        <v>23502.9375</v>
      </c>
      <c r="AB71" s="10">
        <f>'ÜCRET HESABI'!ER71</f>
        <v>17002.125</v>
      </c>
      <c r="AC71" s="27">
        <f t="shared" si="30"/>
        <v>20002.5</v>
      </c>
      <c r="AD71" s="28">
        <f>'ÜCRET HESABI'!EU71</f>
        <v>24503.0625</v>
      </c>
      <c r="AE71" s="46">
        <f>'ÜCRET HESABI'!EW71</f>
        <v>23502.9375</v>
      </c>
      <c r="AF71" s="10">
        <f>'ÜCRET HESABI'!FN71</f>
        <v>17002.125</v>
      </c>
      <c r="AG71" s="27">
        <f t="shared" si="31"/>
        <v>20002.5</v>
      </c>
      <c r="AH71" s="28">
        <f>'ÜCRET HESABI'!FQ71</f>
        <v>24503.0625</v>
      </c>
      <c r="AI71" s="46">
        <f>'ÜCRET HESABI'!FS71</f>
        <v>23502.9375</v>
      </c>
      <c r="AJ71" s="10">
        <f>'ÜCRET HESABI'!GJ71</f>
        <v>17002.125</v>
      </c>
      <c r="AK71" s="27">
        <f t="shared" si="32"/>
        <v>20002.5</v>
      </c>
      <c r="AL71" s="28">
        <f>'ÜCRET HESABI'!GM71</f>
        <v>24503.0625</v>
      </c>
      <c r="AM71" s="46">
        <f>'ÜCRET HESABI'!GO71</f>
        <v>23502.9375</v>
      </c>
      <c r="AN71" s="10">
        <f>'ÜCRET HESABI'!HF71</f>
        <v>17002.125</v>
      </c>
      <c r="AO71" s="27">
        <f t="shared" si="33"/>
        <v>20002.5</v>
      </c>
      <c r="AP71" s="28">
        <f>'ÜCRET HESABI'!HI71</f>
        <v>24503.0625</v>
      </c>
      <c r="AQ71" s="46">
        <f>'ÜCRET HESABI'!HK71</f>
        <v>23502.9375</v>
      </c>
      <c r="AR71" s="10">
        <f>'ÜCRET HESABI'!IB71</f>
        <v>17002.125</v>
      </c>
      <c r="AS71" s="27">
        <f t="shared" si="34"/>
        <v>20002.5</v>
      </c>
      <c r="AT71" s="28">
        <f>'ÜCRET HESABI'!IE71</f>
        <v>24503.0625</v>
      </c>
      <c r="AU71" s="46">
        <f>'ÜCRET HESABI'!IG71</f>
        <v>23502.9375</v>
      </c>
      <c r="AV71" s="10">
        <f>'ÜCRET HESABI'!IX71</f>
        <v>17002.125</v>
      </c>
      <c r="AW71" s="27">
        <f t="shared" si="35"/>
        <v>20002.5</v>
      </c>
      <c r="AX71" s="28">
        <f>'ÜCRET HESABI'!JA71</f>
        <v>24503.0625</v>
      </c>
      <c r="AY71" s="46">
        <f>'ÜCRET HESABI'!JC71</f>
        <v>23502.9375</v>
      </c>
      <c r="AZ71" s="36">
        <f t="shared" si="24"/>
        <v>204025.5</v>
      </c>
      <c r="BA71" s="33">
        <f t="shared" si="25"/>
        <v>240030</v>
      </c>
      <c r="BB71" s="37">
        <f t="shared" si="26"/>
        <v>17002.125</v>
      </c>
      <c r="BC71" s="35">
        <f t="shared" si="27"/>
        <v>294036.75</v>
      </c>
      <c r="BD71" s="34">
        <f t="shared" si="28"/>
        <v>12001.5</v>
      </c>
      <c r="BE71" s="35">
        <f t="shared" si="29"/>
        <v>282035.25</v>
      </c>
    </row>
    <row r="72" spans="1:57" x14ac:dyDescent="0.3">
      <c r="A72" s="2">
        <v>70</v>
      </c>
      <c r="B72" s="17" t="str">
        <f>'PERSONEL LİSTESİ'!B72</f>
        <v xml:space="preserve"> AD SOYAD 70</v>
      </c>
      <c r="C72" s="13">
        <f>'PERSONEL LİSTESİ'!C72</f>
        <v>20002.5</v>
      </c>
      <c r="D72" s="10">
        <f>'ÜCRET HESABI'!P72</f>
        <v>17002.125</v>
      </c>
      <c r="E72" s="27">
        <f t="shared" si="18"/>
        <v>20002.5</v>
      </c>
      <c r="F72" s="28">
        <f>'ÜCRET HESABI'!S72</f>
        <v>24503.0625</v>
      </c>
      <c r="G72" s="46">
        <f>'ÜCRET HESABI'!U72</f>
        <v>23502.9375</v>
      </c>
      <c r="H72" s="10">
        <f>'ÜCRET HESABI'!AL72</f>
        <v>17002.125</v>
      </c>
      <c r="I72" s="27">
        <f t="shared" si="19"/>
        <v>20002.5</v>
      </c>
      <c r="J72" s="28">
        <f>'ÜCRET HESABI'!AO72</f>
        <v>24503.0625</v>
      </c>
      <c r="K72" s="46">
        <f>'ÜCRET HESABI'!AQ72</f>
        <v>23502.9375</v>
      </c>
      <c r="L72" s="10">
        <f>'ÜCRET HESABI'!BH72</f>
        <v>17002.125</v>
      </c>
      <c r="M72" s="27">
        <f t="shared" si="20"/>
        <v>20002.5</v>
      </c>
      <c r="N72" s="28">
        <f>'ÜCRET HESABI'!BK72</f>
        <v>24503.0625</v>
      </c>
      <c r="O72" s="46">
        <f>'ÜCRET HESABI'!BM72</f>
        <v>23502.9375</v>
      </c>
      <c r="P72" s="10">
        <f>'ÜCRET HESABI'!CD72</f>
        <v>17002.125</v>
      </c>
      <c r="Q72" s="27">
        <f t="shared" si="21"/>
        <v>20002.5</v>
      </c>
      <c r="R72" s="28">
        <f>'ÜCRET HESABI'!CG72</f>
        <v>24503.0625</v>
      </c>
      <c r="S72" s="46">
        <f>'ÜCRET HESABI'!CI72</f>
        <v>23502.9375</v>
      </c>
      <c r="T72" s="10">
        <f>'ÜCRET HESABI'!CZ72</f>
        <v>17002.125</v>
      </c>
      <c r="U72" s="27">
        <f t="shared" si="22"/>
        <v>20002.5</v>
      </c>
      <c r="V72" s="28">
        <f>'ÜCRET HESABI'!DC72</f>
        <v>24503.0625</v>
      </c>
      <c r="W72" s="46">
        <f>'ÜCRET HESABI'!DE72</f>
        <v>23502.9375</v>
      </c>
      <c r="X72" s="10">
        <f>'ÜCRET HESABI'!DV72</f>
        <v>17002.125</v>
      </c>
      <c r="Y72" s="27">
        <f t="shared" si="23"/>
        <v>20002.5</v>
      </c>
      <c r="Z72" s="28">
        <f>'ÜCRET HESABI'!DY72</f>
        <v>24503.0625</v>
      </c>
      <c r="AA72" s="46">
        <f>'ÜCRET HESABI'!EA72</f>
        <v>23502.9375</v>
      </c>
      <c r="AB72" s="10">
        <f>'ÜCRET HESABI'!ER72</f>
        <v>17002.125</v>
      </c>
      <c r="AC72" s="27">
        <f t="shared" si="30"/>
        <v>20002.5</v>
      </c>
      <c r="AD72" s="28">
        <f>'ÜCRET HESABI'!EU72</f>
        <v>24503.0625</v>
      </c>
      <c r="AE72" s="46">
        <f>'ÜCRET HESABI'!EW72</f>
        <v>23502.9375</v>
      </c>
      <c r="AF72" s="10">
        <f>'ÜCRET HESABI'!FN72</f>
        <v>17002.125</v>
      </c>
      <c r="AG72" s="27">
        <f t="shared" si="31"/>
        <v>20002.5</v>
      </c>
      <c r="AH72" s="28">
        <f>'ÜCRET HESABI'!FQ72</f>
        <v>24503.0625</v>
      </c>
      <c r="AI72" s="46">
        <f>'ÜCRET HESABI'!FS72</f>
        <v>23502.9375</v>
      </c>
      <c r="AJ72" s="10">
        <f>'ÜCRET HESABI'!GJ72</f>
        <v>17002.125</v>
      </c>
      <c r="AK72" s="27">
        <f t="shared" si="32"/>
        <v>20002.5</v>
      </c>
      <c r="AL72" s="28">
        <f>'ÜCRET HESABI'!GM72</f>
        <v>24503.0625</v>
      </c>
      <c r="AM72" s="46">
        <f>'ÜCRET HESABI'!GO72</f>
        <v>23502.9375</v>
      </c>
      <c r="AN72" s="10">
        <f>'ÜCRET HESABI'!HF72</f>
        <v>17002.125</v>
      </c>
      <c r="AO72" s="27">
        <f t="shared" si="33"/>
        <v>20002.5</v>
      </c>
      <c r="AP72" s="28">
        <f>'ÜCRET HESABI'!HI72</f>
        <v>24503.0625</v>
      </c>
      <c r="AQ72" s="46">
        <f>'ÜCRET HESABI'!HK72</f>
        <v>23502.9375</v>
      </c>
      <c r="AR72" s="10">
        <f>'ÜCRET HESABI'!IB72</f>
        <v>17002.125</v>
      </c>
      <c r="AS72" s="27">
        <f t="shared" si="34"/>
        <v>20002.5</v>
      </c>
      <c r="AT72" s="28">
        <f>'ÜCRET HESABI'!IE72</f>
        <v>24503.0625</v>
      </c>
      <c r="AU72" s="46">
        <f>'ÜCRET HESABI'!IG72</f>
        <v>23502.9375</v>
      </c>
      <c r="AV72" s="10">
        <f>'ÜCRET HESABI'!IX72</f>
        <v>17002.125</v>
      </c>
      <c r="AW72" s="27">
        <f t="shared" si="35"/>
        <v>20002.5</v>
      </c>
      <c r="AX72" s="28">
        <f>'ÜCRET HESABI'!JA72</f>
        <v>24503.0625</v>
      </c>
      <c r="AY72" s="46">
        <f>'ÜCRET HESABI'!JC72</f>
        <v>23502.9375</v>
      </c>
      <c r="AZ72" s="36">
        <f t="shared" si="24"/>
        <v>204025.5</v>
      </c>
      <c r="BA72" s="33">
        <f t="shared" si="25"/>
        <v>240030</v>
      </c>
      <c r="BB72" s="37">
        <f t="shared" si="26"/>
        <v>17002.125</v>
      </c>
      <c r="BC72" s="35">
        <f t="shared" si="27"/>
        <v>294036.75</v>
      </c>
      <c r="BD72" s="34">
        <f t="shared" si="28"/>
        <v>12001.5</v>
      </c>
      <c r="BE72" s="35">
        <f t="shared" si="29"/>
        <v>282035.25</v>
      </c>
    </row>
    <row r="73" spans="1:57" x14ac:dyDescent="0.3">
      <c r="A73" s="3">
        <v>71</v>
      </c>
      <c r="B73" s="16" t="str">
        <f>'PERSONEL LİSTESİ'!B73</f>
        <v xml:space="preserve"> AD SOYAD 71</v>
      </c>
      <c r="C73" s="8">
        <f>'PERSONEL LİSTESİ'!C73</f>
        <v>20002.5</v>
      </c>
      <c r="D73" s="10">
        <f>'ÜCRET HESABI'!P73</f>
        <v>17002.125</v>
      </c>
      <c r="E73" s="27">
        <f t="shared" si="18"/>
        <v>20002.5</v>
      </c>
      <c r="F73" s="28">
        <f>'ÜCRET HESABI'!S73</f>
        <v>24503.0625</v>
      </c>
      <c r="G73" s="46">
        <f>'ÜCRET HESABI'!U73</f>
        <v>23502.9375</v>
      </c>
      <c r="H73" s="10">
        <f>'ÜCRET HESABI'!AL73</f>
        <v>17002.125</v>
      </c>
      <c r="I73" s="27">
        <f t="shared" si="19"/>
        <v>20002.5</v>
      </c>
      <c r="J73" s="28">
        <f>'ÜCRET HESABI'!AO73</f>
        <v>24503.0625</v>
      </c>
      <c r="K73" s="46">
        <f>'ÜCRET HESABI'!AQ73</f>
        <v>23502.9375</v>
      </c>
      <c r="L73" s="10">
        <f>'ÜCRET HESABI'!BH73</f>
        <v>17002.125</v>
      </c>
      <c r="M73" s="27">
        <f t="shared" si="20"/>
        <v>20002.5</v>
      </c>
      <c r="N73" s="28">
        <f>'ÜCRET HESABI'!BK73</f>
        <v>24503.0625</v>
      </c>
      <c r="O73" s="46">
        <f>'ÜCRET HESABI'!BM73</f>
        <v>23502.9375</v>
      </c>
      <c r="P73" s="10">
        <f>'ÜCRET HESABI'!CD73</f>
        <v>17002.125</v>
      </c>
      <c r="Q73" s="27">
        <f t="shared" si="21"/>
        <v>20002.5</v>
      </c>
      <c r="R73" s="28">
        <f>'ÜCRET HESABI'!CG73</f>
        <v>24503.0625</v>
      </c>
      <c r="S73" s="46">
        <f>'ÜCRET HESABI'!CI73</f>
        <v>23502.9375</v>
      </c>
      <c r="T73" s="10">
        <f>'ÜCRET HESABI'!CZ73</f>
        <v>17002.125</v>
      </c>
      <c r="U73" s="27">
        <f t="shared" si="22"/>
        <v>20002.5</v>
      </c>
      <c r="V73" s="28">
        <f>'ÜCRET HESABI'!DC73</f>
        <v>24503.0625</v>
      </c>
      <c r="W73" s="46">
        <f>'ÜCRET HESABI'!DE73</f>
        <v>23502.9375</v>
      </c>
      <c r="X73" s="10">
        <f>'ÜCRET HESABI'!DV73</f>
        <v>17002.125</v>
      </c>
      <c r="Y73" s="27">
        <f t="shared" si="23"/>
        <v>20002.5</v>
      </c>
      <c r="Z73" s="28">
        <f>'ÜCRET HESABI'!DY73</f>
        <v>24503.0625</v>
      </c>
      <c r="AA73" s="46">
        <f>'ÜCRET HESABI'!EA73</f>
        <v>23502.9375</v>
      </c>
      <c r="AB73" s="10">
        <f>'ÜCRET HESABI'!ER73</f>
        <v>17002.125</v>
      </c>
      <c r="AC73" s="27">
        <f t="shared" si="30"/>
        <v>20002.5</v>
      </c>
      <c r="AD73" s="28">
        <f>'ÜCRET HESABI'!EU73</f>
        <v>24503.0625</v>
      </c>
      <c r="AE73" s="46">
        <f>'ÜCRET HESABI'!EW73</f>
        <v>23502.9375</v>
      </c>
      <c r="AF73" s="10">
        <f>'ÜCRET HESABI'!FN73</f>
        <v>17002.125</v>
      </c>
      <c r="AG73" s="27">
        <f t="shared" si="31"/>
        <v>20002.5</v>
      </c>
      <c r="AH73" s="28">
        <f>'ÜCRET HESABI'!FQ73</f>
        <v>24503.0625</v>
      </c>
      <c r="AI73" s="46">
        <f>'ÜCRET HESABI'!FS73</f>
        <v>23502.9375</v>
      </c>
      <c r="AJ73" s="10">
        <f>'ÜCRET HESABI'!GJ73</f>
        <v>17002.125</v>
      </c>
      <c r="AK73" s="27">
        <f t="shared" si="32"/>
        <v>20002.5</v>
      </c>
      <c r="AL73" s="28">
        <f>'ÜCRET HESABI'!GM73</f>
        <v>24503.0625</v>
      </c>
      <c r="AM73" s="46">
        <f>'ÜCRET HESABI'!GO73</f>
        <v>23502.9375</v>
      </c>
      <c r="AN73" s="10">
        <f>'ÜCRET HESABI'!HF73</f>
        <v>17002.125</v>
      </c>
      <c r="AO73" s="27">
        <f t="shared" si="33"/>
        <v>20002.5</v>
      </c>
      <c r="AP73" s="28">
        <f>'ÜCRET HESABI'!HI73</f>
        <v>24503.0625</v>
      </c>
      <c r="AQ73" s="46">
        <f>'ÜCRET HESABI'!HK73</f>
        <v>23502.9375</v>
      </c>
      <c r="AR73" s="10">
        <f>'ÜCRET HESABI'!IB73</f>
        <v>17002.125</v>
      </c>
      <c r="AS73" s="27">
        <f t="shared" si="34"/>
        <v>20002.5</v>
      </c>
      <c r="AT73" s="28">
        <f>'ÜCRET HESABI'!IE73</f>
        <v>24503.0625</v>
      </c>
      <c r="AU73" s="46">
        <f>'ÜCRET HESABI'!IG73</f>
        <v>23502.9375</v>
      </c>
      <c r="AV73" s="10">
        <f>'ÜCRET HESABI'!IX73</f>
        <v>17002.125</v>
      </c>
      <c r="AW73" s="27">
        <f t="shared" si="35"/>
        <v>20002.5</v>
      </c>
      <c r="AX73" s="28">
        <f>'ÜCRET HESABI'!JA73</f>
        <v>24503.0625</v>
      </c>
      <c r="AY73" s="46">
        <f>'ÜCRET HESABI'!JC73</f>
        <v>23502.9375</v>
      </c>
      <c r="AZ73" s="36">
        <f t="shared" si="24"/>
        <v>204025.5</v>
      </c>
      <c r="BA73" s="33">
        <f t="shared" si="25"/>
        <v>240030</v>
      </c>
      <c r="BB73" s="37">
        <f t="shared" si="26"/>
        <v>17002.125</v>
      </c>
      <c r="BC73" s="35">
        <f t="shared" si="27"/>
        <v>294036.75</v>
      </c>
      <c r="BD73" s="34">
        <f t="shared" si="28"/>
        <v>12001.5</v>
      </c>
      <c r="BE73" s="35">
        <f t="shared" si="29"/>
        <v>282035.25</v>
      </c>
    </row>
    <row r="74" spans="1:57" x14ac:dyDescent="0.3">
      <c r="A74" s="2">
        <v>72</v>
      </c>
      <c r="B74" s="17" t="str">
        <f>'PERSONEL LİSTESİ'!B74</f>
        <v xml:space="preserve"> AD SOYAD 72</v>
      </c>
      <c r="C74" s="13">
        <f>'PERSONEL LİSTESİ'!C74</f>
        <v>20002.5</v>
      </c>
      <c r="D74" s="10">
        <f>'ÜCRET HESABI'!P74</f>
        <v>17002.125</v>
      </c>
      <c r="E74" s="27">
        <f t="shared" si="18"/>
        <v>20002.5</v>
      </c>
      <c r="F74" s="28">
        <f>'ÜCRET HESABI'!S74</f>
        <v>24503.0625</v>
      </c>
      <c r="G74" s="46">
        <f>'ÜCRET HESABI'!U74</f>
        <v>23502.9375</v>
      </c>
      <c r="H74" s="10">
        <f>'ÜCRET HESABI'!AL74</f>
        <v>17002.125</v>
      </c>
      <c r="I74" s="27">
        <f t="shared" si="19"/>
        <v>20002.5</v>
      </c>
      <c r="J74" s="28">
        <f>'ÜCRET HESABI'!AO74</f>
        <v>24503.0625</v>
      </c>
      <c r="K74" s="46">
        <f>'ÜCRET HESABI'!AQ74</f>
        <v>23502.9375</v>
      </c>
      <c r="L74" s="10">
        <f>'ÜCRET HESABI'!BH74</f>
        <v>17002.125</v>
      </c>
      <c r="M74" s="27">
        <f t="shared" si="20"/>
        <v>20002.5</v>
      </c>
      <c r="N74" s="28">
        <f>'ÜCRET HESABI'!BK74</f>
        <v>24503.0625</v>
      </c>
      <c r="O74" s="46">
        <f>'ÜCRET HESABI'!BM74</f>
        <v>23502.9375</v>
      </c>
      <c r="P74" s="10">
        <f>'ÜCRET HESABI'!CD74</f>
        <v>17002.125</v>
      </c>
      <c r="Q74" s="27">
        <f t="shared" si="21"/>
        <v>20002.5</v>
      </c>
      <c r="R74" s="28">
        <f>'ÜCRET HESABI'!CG74</f>
        <v>24503.0625</v>
      </c>
      <c r="S74" s="46">
        <f>'ÜCRET HESABI'!CI74</f>
        <v>23502.9375</v>
      </c>
      <c r="T74" s="10">
        <f>'ÜCRET HESABI'!CZ74</f>
        <v>17002.125</v>
      </c>
      <c r="U74" s="27">
        <f t="shared" si="22"/>
        <v>20002.5</v>
      </c>
      <c r="V74" s="28">
        <f>'ÜCRET HESABI'!DC74</f>
        <v>24503.0625</v>
      </c>
      <c r="W74" s="46">
        <f>'ÜCRET HESABI'!DE74</f>
        <v>23502.9375</v>
      </c>
      <c r="X74" s="10">
        <f>'ÜCRET HESABI'!DV74</f>
        <v>17002.125</v>
      </c>
      <c r="Y74" s="27">
        <f t="shared" si="23"/>
        <v>20002.5</v>
      </c>
      <c r="Z74" s="28">
        <f>'ÜCRET HESABI'!DY74</f>
        <v>24503.0625</v>
      </c>
      <c r="AA74" s="46">
        <f>'ÜCRET HESABI'!EA74</f>
        <v>23502.9375</v>
      </c>
      <c r="AB74" s="10">
        <f>'ÜCRET HESABI'!ER74</f>
        <v>17002.125</v>
      </c>
      <c r="AC74" s="27">
        <f t="shared" si="30"/>
        <v>20002.5</v>
      </c>
      <c r="AD74" s="28">
        <f>'ÜCRET HESABI'!EU74</f>
        <v>24503.0625</v>
      </c>
      <c r="AE74" s="46">
        <f>'ÜCRET HESABI'!EW74</f>
        <v>23502.9375</v>
      </c>
      <c r="AF74" s="10">
        <f>'ÜCRET HESABI'!FN74</f>
        <v>17002.125</v>
      </c>
      <c r="AG74" s="27">
        <f t="shared" si="31"/>
        <v>20002.5</v>
      </c>
      <c r="AH74" s="28">
        <f>'ÜCRET HESABI'!FQ74</f>
        <v>24503.0625</v>
      </c>
      <c r="AI74" s="46">
        <f>'ÜCRET HESABI'!FS74</f>
        <v>23502.9375</v>
      </c>
      <c r="AJ74" s="10">
        <f>'ÜCRET HESABI'!GJ74</f>
        <v>17002.125</v>
      </c>
      <c r="AK74" s="27">
        <f t="shared" si="32"/>
        <v>20002.5</v>
      </c>
      <c r="AL74" s="28">
        <f>'ÜCRET HESABI'!GM74</f>
        <v>24503.0625</v>
      </c>
      <c r="AM74" s="46">
        <f>'ÜCRET HESABI'!GO74</f>
        <v>23502.9375</v>
      </c>
      <c r="AN74" s="10">
        <f>'ÜCRET HESABI'!HF74</f>
        <v>17002.125</v>
      </c>
      <c r="AO74" s="27">
        <f t="shared" si="33"/>
        <v>20002.5</v>
      </c>
      <c r="AP74" s="28">
        <f>'ÜCRET HESABI'!HI74</f>
        <v>24503.0625</v>
      </c>
      <c r="AQ74" s="46">
        <f>'ÜCRET HESABI'!HK74</f>
        <v>23502.9375</v>
      </c>
      <c r="AR74" s="10">
        <f>'ÜCRET HESABI'!IB74</f>
        <v>17002.125</v>
      </c>
      <c r="AS74" s="27">
        <f t="shared" si="34"/>
        <v>20002.5</v>
      </c>
      <c r="AT74" s="28">
        <f>'ÜCRET HESABI'!IE74</f>
        <v>24503.0625</v>
      </c>
      <c r="AU74" s="46">
        <f>'ÜCRET HESABI'!IG74</f>
        <v>23502.9375</v>
      </c>
      <c r="AV74" s="10">
        <f>'ÜCRET HESABI'!IX74</f>
        <v>17002.125</v>
      </c>
      <c r="AW74" s="27">
        <f t="shared" si="35"/>
        <v>20002.5</v>
      </c>
      <c r="AX74" s="28">
        <f>'ÜCRET HESABI'!JA74</f>
        <v>24503.0625</v>
      </c>
      <c r="AY74" s="46">
        <f>'ÜCRET HESABI'!JC74</f>
        <v>23502.9375</v>
      </c>
      <c r="AZ74" s="36">
        <f t="shared" si="24"/>
        <v>204025.5</v>
      </c>
      <c r="BA74" s="33">
        <f t="shared" si="25"/>
        <v>240030</v>
      </c>
      <c r="BB74" s="37">
        <f t="shared" si="26"/>
        <v>17002.125</v>
      </c>
      <c r="BC74" s="35">
        <f t="shared" si="27"/>
        <v>294036.75</v>
      </c>
      <c r="BD74" s="34">
        <f t="shared" si="28"/>
        <v>12001.5</v>
      </c>
      <c r="BE74" s="35">
        <f t="shared" si="29"/>
        <v>282035.25</v>
      </c>
    </row>
    <row r="75" spans="1:57" x14ac:dyDescent="0.3">
      <c r="A75" s="3">
        <v>73</v>
      </c>
      <c r="B75" s="16" t="str">
        <f>'PERSONEL LİSTESİ'!B75</f>
        <v xml:space="preserve"> AD SOYAD 73</v>
      </c>
      <c r="C75" s="8">
        <f>'PERSONEL LİSTESİ'!C75</f>
        <v>20002.5</v>
      </c>
      <c r="D75" s="10">
        <f>'ÜCRET HESABI'!P75</f>
        <v>17002.125</v>
      </c>
      <c r="E75" s="27">
        <f t="shared" si="18"/>
        <v>20002.5</v>
      </c>
      <c r="F75" s="28">
        <f>'ÜCRET HESABI'!S75</f>
        <v>24503.0625</v>
      </c>
      <c r="G75" s="46">
        <f>'ÜCRET HESABI'!U75</f>
        <v>23502.9375</v>
      </c>
      <c r="H75" s="10">
        <f>'ÜCRET HESABI'!AL75</f>
        <v>17002.125</v>
      </c>
      <c r="I75" s="27">
        <f t="shared" si="19"/>
        <v>20002.5</v>
      </c>
      <c r="J75" s="28">
        <f>'ÜCRET HESABI'!AO75</f>
        <v>24503.0625</v>
      </c>
      <c r="K75" s="46">
        <f>'ÜCRET HESABI'!AQ75</f>
        <v>23502.9375</v>
      </c>
      <c r="L75" s="10">
        <f>'ÜCRET HESABI'!BH75</f>
        <v>17002.125</v>
      </c>
      <c r="M75" s="27">
        <f t="shared" si="20"/>
        <v>20002.5</v>
      </c>
      <c r="N75" s="28">
        <f>'ÜCRET HESABI'!BK75</f>
        <v>24503.0625</v>
      </c>
      <c r="O75" s="46">
        <f>'ÜCRET HESABI'!BM75</f>
        <v>23502.9375</v>
      </c>
      <c r="P75" s="10">
        <f>'ÜCRET HESABI'!CD75</f>
        <v>17002.125</v>
      </c>
      <c r="Q75" s="27">
        <f t="shared" si="21"/>
        <v>20002.5</v>
      </c>
      <c r="R75" s="28">
        <f>'ÜCRET HESABI'!CG75</f>
        <v>24503.0625</v>
      </c>
      <c r="S75" s="46">
        <f>'ÜCRET HESABI'!CI75</f>
        <v>23502.9375</v>
      </c>
      <c r="T75" s="10">
        <f>'ÜCRET HESABI'!CZ75</f>
        <v>17002.125</v>
      </c>
      <c r="U75" s="27">
        <f t="shared" si="22"/>
        <v>20002.5</v>
      </c>
      <c r="V75" s="28">
        <f>'ÜCRET HESABI'!DC75</f>
        <v>24503.0625</v>
      </c>
      <c r="W75" s="46">
        <f>'ÜCRET HESABI'!DE75</f>
        <v>23502.9375</v>
      </c>
      <c r="X75" s="10">
        <f>'ÜCRET HESABI'!DV75</f>
        <v>17002.125</v>
      </c>
      <c r="Y75" s="27">
        <f t="shared" si="23"/>
        <v>20002.5</v>
      </c>
      <c r="Z75" s="28">
        <f>'ÜCRET HESABI'!DY75</f>
        <v>24503.0625</v>
      </c>
      <c r="AA75" s="46">
        <f>'ÜCRET HESABI'!EA75</f>
        <v>23502.9375</v>
      </c>
      <c r="AB75" s="10">
        <f>'ÜCRET HESABI'!ER75</f>
        <v>17002.125</v>
      </c>
      <c r="AC75" s="27">
        <f t="shared" si="30"/>
        <v>20002.5</v>
      </c>
      <c r="AD75" s="28">
        <f>'ÜCRET HESABI'!EU75</f>
        <v>24503.0625</v>
      </c>
      <c r="AE75" s="46">
        <f>'ÜCRET HESABI'!EW75</f>
        <v>23502.9375</v>
      </c>
      <c r="AF75" s="10">
        <f>'ÜCRET HESABI'!FN75</f>
        <v>17002.125</v>
      </c>
      <c r="AG75" s="27">
        <f t="shared" si="31"/>
        <v>20002.5</v>
      </c>
      <c r="AH75" s="28">
        <f>'ÜCRET HESABI'!FQ75</f>
        <v>24503.0625</v>
      </c>
      <c r="AI75" s="46">
        <f>'ÜCRET HESABI'!FS75</f>
        <v>23502.9375</v>
      </c>
      <c r="AJ75" s="10">
        <f>'ÜCRET HESABI'!GJ75</f>
        <v>17002.125</v>
      </c>
      <c r="AK75" s="27">
        <f t="shared" si="32"/>
        <v>20002.5</v>
      </c>
      <c r="AL75" s="28">
        <f>'ÜCRET HESABI'!GM75</f>
        <v>24503.0625</v>
      </c>
      <c r="AM75" s="46">
        <f>'ÜCRET HESABI'!GO75</f>
        <v>23502.9375</v>
      </c>
      <c r="AN75" s="10">
        <f>'ÜCRET HESABI'!HF75</f>
        <v>17002.125</v>
      </c>
      <c r="AO75" s="27">
        <f t="shared" si="33"/>
        <v>20002.5</v>
      </c>
      <c r="AP75" s="28">
        <f>'ÜCRET HESABI'!HI75</f>
        <v>24503.0625</v>
      </c>
      <c r="AQ75" s="46">
        <f>'ÜCRET HESABI'!HK75</f>
        <v>23502.9375</v>
      </c>
      <c r="AR75" s="10">
        <f>'ÜCRET HESABI'!IB75</f>
        <v>17002.125</v>
      </c>
      <c r="AS75" s="27">
        <f t="shared" si="34"/>
        <v>20002.5</v>
      </c>
      <c r="AT75" s="28">
        <f>'ÜCRET HESABI'!IE75</f>
        <v>24503.0625</v>
      </c>
      <c r="AU75" s="46">
        <f>'ÜCRET HESABI'!IG75</f>
        <v>23502.9375</v>
      </c>
      <c r="AV75" s="10">
        <f>'ÜCRET HESABI'!IX75</f>
        <v>17002.125</v>
      </c>
      <c r="AW75" s="27">
        <f t="shared" si="35"/>
        <v>20002.5</v>
      </c>
      <c r="AX75" s="28">
        <f>'ÜCRET HESABI'!JA75</f>
        <v>24503.0625</v>
      </c>
      <c r="AY75" s="46">
        <f>'ÜCRET HESABI'!JC75</f>
        <v>23502.9375</v>
      </c>
      <c r="AZ75" s="36">
        <f t="shared" si="24"/>
        <v>204025.5</v>
      </c>
      <c r="BA75" s="33">
        <f t="shared" si="25"/>
        <v>240030</v>
      </c>
      <c r="BB75" s="37">
        <f t="shared" si="26"/>
        <v>17002.125</v>
      </c>
      <c r="BC75" s="35">
        <f t="shared" si="27"/>
        <v>294036.75</v>
      </c>
      <c r="BD75" s="34">
        <f t="shared" si="28"/>
        <v>12001.5</v>
      </c>
      <c r="BE75" s="35">
        <f t="shared" si="29"/>
        <v>282035.25</v>
      </c>
    </row>
    <row r="76" spans="1:57" x14ac:dyDescent="0.3">
      <c r="A76" s="2">
        <v>74</v>
      </c>
      <c r="B76" s="17" t="str">
        <f>'PERSONEL LİSTESİ'!B76</f>
        <v xml:space="preserve"> AD SOYAD 74</v>
      </c>
      <c r="C76" s="13">
        <f>'PERSONEL LİSTESİ'!C76</f>
        <v>20002.5</v>
      </c>
      <c r="D76" s="10">
        <f>'ÜCRET HESABI'!P76</f>
        <v>17002.125</v>
      </c>
      <c r="E76" s="27">
        <f t="shared" si="18"/>
        <v>20002.5</v>
      </c>
      <c r="F76" s="28">
        <f>'ÜCRET HESABI'!S76</f>
        <v>24503.0625</v>
      </c>
      <c r="G76" s="46">
        <f>'ÜCRET HESABI'!U76</f>
        <v>23502.9375</v>
      </c>
      <c r="H76" s="10">
        <f>'ÜCRET HESABI'!AL76</f>
        <v>17002.125</v>
      </c>
      <c r="I76" s="27">
        <f t="shared" si="19"/>
        <v>20002.5</v>
      </c>
      <c r="J76" s="28">
        <f>'ÜCRET HESABI'!AO76</f>
        <v>24503.0625</v>
      </c>
      <c r="K76" s="46">
        <f>'ÜCRET HESABI'!AQ76</f>
        <v>23502.9375</v>
      </c>
      <c r="L76" s="10">
        <f>'ÜCRET HESABI'!BH76</f>
        <v>17002.125</v>
      </c>
      <c r="M76" s="27">
        <f t="shared" si="20"/>
        <v>20002.5</v>
      </c>
      <c r="N76" s="28">
        <f>'ÜCRET HESABI'!BK76</f>
        <v>24503.0625</v>
      </c>
      <c r="O76" s="46">
        <f>'ÜCRET HESABI'!BM76</f>
        <v>23502.9375</v>
      </c>
      <c r="P76" s="10">
        <f>'ÜCRET HESABI'!CD76</f>
        <v>17002.125</v>
      </c>
      <c r="Q76" s="27">
        <f t="shared" si="21"/>
        <v>20002.5</v>
      </c>
      <c r="R76" s="28">
        <f>'ÜCRET HESABI'!CG76</f>
        <v>24503.0625</v>
      </c>
      <c r="S76" s="46">
        <f>'ÜCRET HESABI'!CI76</f>
        <v>23502.9375</v>
      </c>
      <c r="T76" s="10">
        <f>'ÜCRET HESABI'!CZ76</f>
        <v>17002.125</v>
      </c>
      <c r="U76" s="27">
        <f t="shared" si="22"/>
        <v>20002.5</v>
      </c>
      <c r="V76" s="28">
        <f>'ÜCRET HESABI'!DC76</f>
        <v>24503.0625</v>
      </c>
      <c r="W76" s="46">
        <f>'ÜCRET HESABI'!DE76</f>
        <v>23502.9375</v>
      </c>
      <c r="X76" s="10">
        <f>'ÜCRET HESABI'!DV76</f>
        <v>17002.125</v>
      </c>
      <c r="Y76" s="27">
        <f t="shared" si="23"/>
        <v>20002.5</v>
      </c>
      <c r="Z76" s="28">
        <f>'ÜCRET HESABI'!DY76</f>
        <v>24503.0625</v>
      </c>
      <c r="AA76" s="46">
        <f>'ÜCRET HESABI'!EA76</f>
        <v>23502.9375</v>
      </c>
      <c r="AB76" s="10">
        <f>'ÜCRET HESABI'!ER76</f>
        <v>17002.125</v>
      </c>
      <c r="AC76" s="27">
        <f t="shared" si="30"/>
        <v>20002.5</v>
      </c>
      <c r="AD76" s="28">
        <f>'ÜCRET HESABI'!EU76</f>
        <v>24503.0625</v>
      </c>
      <c r="AE76" s="46">
        <f>'ÜCRET HESABI'!EW76</f>
        <v>23502.9375</v>
      </c>
      <c r="AF76" s="10">
        <f>'ÜCRET HESABI'!FN76</f>
        <v>17002.125</v>
      </c>
      <c r="AG76" s="27">
        <f t="shared" si="31"/>
        <v>20002.5</v>
      </c>
      <c r="AH76" s="28">
        <f>'ÜCRET HESABI'!FQ76</f>
        <v>24503.0625</v>
      </c>
      <c r="AI76" s="46">
        <f>'ÜCRET HESABI'!FS76</f>
        <v>23502.9375</v>
      </c>
      <c r="AJ76" s="10">
        <f>'ÜCRET HESABI'!GJ76</f>
        <v>17002.125</v>
      </c>
      <c r="AK76" s="27">
        <f t="shared" si="32"/>
        <v>20002.5</v>
      </c>
      <c r="AL76" s="28">
        <f>'ÜCRET HESABI'!GM76</f>
        <v>24503.0625</v>
      </c>
      <c r="AM76" s="46">
        <f>'ÜCRET HESABI'!GO76</f>
        <v>23502.9375</v>
      </c>
      <c r="AN76" s="10">
        <f>'ÜCRET HESABI'!HF76</f>
        <v>17002.125</v>
      </c>
      <c r="AO76" s="27">
        <f t="shared" si="33"/>
        <v>20002.5</v>
      </c>
      <c r="AP76" s="28">
        <f>'ÜCRET HESABI'!HI76</f>
        <v>24503.0625</v>
      </c>
      <c r="AQ76" s="46">
        <f>'ÜCRET HESABI'!HK76</f>
        <v>23502.9375</v>
      </c>
      <c r="AR76" s="10">
        <f>'ÜCRET HESABI'!IB76</f>
        <v>17002.125</v>
      </c>
      <c r="AS76" s="27">
        <f t="shared" si="34"/>
        <v>20002.5</v>
      </c>
      <c r="AT76" s="28">
        <f>'ÜCRET HESABI'!IE76</f>
        <v>24503.0625</v>
      </c>
      <c r="AU76" s="46">
        <f>'ÜCRET HESABI'!IG76</f>
        <v>23502.9375</v>
      </c>
      <c r="AV76" s="10">
        <f>'ÜCRET HESABI'!IX76</f>
        <v>17002.125</v>
      </c>
      <c r="AW76" s="27">
        <f t="shared" si="35"/>
        <v>20002.5</v>
      </c>
      <c r="AX76" s="28">
        <f>'ÜCRET HESABI'!JA76</f>
        <v>24503.0625</v>
      </c>
      <c r="AY76" s="46">
        <f>'ÜCRET HESABI'!JC76</f>
        <v>23502.9375</v>
      </c>
      <c r="AZ76" s="36">
        <f t="shared" si="24"/>
        <v>204025.5</v>
      </c>
      <c r="BA76" s="33">
        <f t="shared" si="25"/>
        <v>240030</v>
      </c>
      <c r="BB76" s="37">
        <f t="shared" si="26"/>
        <v>17002.125</v>
      </c>
      <c r="BC76" s="35">
        <f t="shared" si="27"/>
        <v>294036.75</v>
      </c>
      <c r="BD76" s="34">
        <f t="shared" si="28"/>
        <v>12001.5</v>
      </c>
      <c r="BE76" s="35">
        <f t="shared" si="29"/>
        <v>282035.25</v>
      </c>
    </row>
    <row r="77" spans="1:57" x14ac:dyDescent="0.3">
      <c r="A77" s="3">
        <v>75</v>
      </c>
      <c r="B77" s="16" t="str">
        <f>'PERSONEL LİSTESİ'!B77</f>
        <v xml:space="preserve"> AD SOYAD 75</v>
      </c>
      <c r="C77" s="8">
        <f>'PERSONEL LİSTESİ'!C77</f>
        <v>20002.5</v>
      </c>
      <c r="D77" s="10">
        <f>'ÜCRET HESABI'!P77</f>
        <v>17002.125</v>
      </c>
      <c r="E77" s="27">
        <f t="shared" si="18"/>
        <v>20002.5</v>
      </c>
      <c r="F77" s="28">
        <f>'ÜCRET HESABI'!S77</f>
        <v>24503.0625</v>
      </c>
      <c r="G77" s="46">
        <f>'ÜCRET HESABI'!U77</f>
        <v>23502.9375</v>
      </c>
      <c r="H77" s="10">
        <f>'ÜCRET HESABI'!AL77</f>
        <v>17002.125</v>
      </c>
      <c r="I77" s="27">
        <f t="shared" si="19"/>
        <v>20002.5</v>
      </c>
      <c r="J77" s="28">
        <f>'ÜCRET HESABI'!AO77</f>
        <v>24503.0625</v>
      </c>
      <c r="K77" s="46">
        <f>'ÜCRET HESABI'!AQ77</f>
        <v>23502.9375</v>
      </c>
      <c r="L77" s="10">
        <f>'ÜCRET HESABI'!BH77</f>
        <v>17002.125</v>
      </c>
      <c r="M77" s="27">
        <f t="shared" si="20"/>
        <v>20002.5</v>
      </c>
      <c r="N77" s="28">
        <f>'ÜCRET HESABI'!BK77</f>
        <v>24503.0625</v>
      </c>
      <c r="O77" s="46">
        <f>'ÜCRET HESABI'!BM77</f>
        <v>23502.9375</v>
      </c>
      <c r="P77" s="10">
        <f>'ÜCRET HESABI'!CD77</f>
        <v>17002.125</v>
      </c>
      <c r="Q77" s="27">
        <f t="shared" si="21"/>
        <v>20002.5</v>
      </c>
      <c r="R77" s="28">
        <f>'ÜCRET HESABI'!CG77</f>
        <v>24503.0625</v>
      </c>
      <c r="S77" s="46">
        <f>'ÜCRET HESABI'!CI77</f>
        <v>23502.9375</v>
      </c>
      <c r="T77" s="10">
        <f>'ÜCRET HESABI'!CZ77</f>
        <v>17002.125</v>
      </c>
      <c r="U77" s="27">
        <f t="shared" si="22"/>
        <v>20002.5</v>
      </c>
      <c r="V77" s="28">
        <f>'ÜCRET HESABI'!DC77</f>
        <v>24503.0625</v>
      </c>
      <c r="W77" s="46">
        <f>'ÜCRET HESABI'!DE77</f>
        <v>23502.9375</v>
      </c>
      <c r="X77" s="10">
        <f>'ÜCRET HESABI'!DV77</f>
        <v>17002.125</v>
      </c>
      <c r="Y77" s="27">
        <f t="shared" si="23"/>
        <v>20002.5</v>
      </c>
      <c r="Z77" s="28">
        <f>'ÜCRET HESABI'!DY77</f>
        <v>24503.0625</v>
      </c>
      <c r="AA77" s="46">
        <f>'ÜCRET HESABI'!EA77</f>
        <v>23502.9375</v>
      </c>
      <c r="AB77" s="10">
        <f>'ÜCRET HESABI'!ER77</f>
        <v>17002.125</v>
      </c>
      <c r="AC77" s="27">
        <f t="shared" si="30"/>
        <v>20002.5</v>
      </c>
      <c r="AD77" s="28">
        <f>'ÜCRET HESABI'!EU77</f>
        <v>24503.0625</v>
      </c>
      <c r="AE77" s="46">
        <f>'ÜCRET HESABI'!EW77</f>
        <v>23502.9375</v>
      </c>
      <c r="AF77" s="10">
        <f>'ÜCRET HESABI'!FN77</f>
        <v>17002.125</v>
      </c>
      <c r="AG77" s="27">
        <f t="shared" si="31"/>
        <v>20002.5</v>
      </c>
      <c r="AH77" s="28">
        <f>'ÜCRET HESABI'!FQ77</f>
        <v>24503.0625</v>
      </c>
      <c r="AI77" s="46">
        <f>'ÜCRET HESABI'!FS77</f>
        <v>23502.9375</v>
      </c>
      <c r="AJ77" s="10">
        <f>'ÜCRET HESABI'!GJ77</f>
        <v>17002.125</v>
      </c>
      <c r="AK77" s="27">
        <f t="shared" si="32"/>
        <v>20002.5</v>
      </c>
      <c r="AL77" s="28">
        <f>'ÜCRET HESABI'!GM77</f>
        <v>24503.0625</v>
      </c>
      <c r="AM77" s="46">
        <f>'ÜCRET HESABI'!GO77</f>
        <v>23502.9375</v>
      </c>
      <c r="AN77" s="10">
        <f>'ÜCRET HESABI'!HF77</f>
        <v>17002.125</v>
      </c>
      <c r="AO77" s="27">
        <f t="shared" si="33"/>
        <v>20002.5</v>
      </c>
      <c r="AP77" s="28">
        <f>'ÜCRET HESABI'!HI77</f>
        <v>24503.0625</v>
      </c>
      <c r="AQ77" s="46">
        <f>'ÜCRET HESABI'!HK77</f>
        <v>23502.9375</v>
      </c>
      <c r="AR77" s="10">
        <f>'ÜCRET HESABI'!IB77</f>
        <v>17002.125</v>
      </c>
      <c r="AS77" s="27">
        <f t="shared" si="34"/>
        <v>20002.5</v>
      </c>
      <c r="AT77" s="28">
        <f>'ÜCRET HESABI'!IE77</f>
        <v>24503.0625</v>
      </c>
      <c r="AU77" s="46">
        <f>'ÜCRET HESABI'!IG77</f>
        <v>23502.9375</v>
      </c>
      <c r="AV77" s="10">
        <f>'ÜCRET HESABI'!IX77</f>
        <v>17002.125</v>
      </c>
      <c r="AW77" s="27">
        <f t="shared" si="35"/>
        <v>20002.5</v>
      </c>
      <c r="AX77" s="28">
        <f>'ÜCRET HESABI'!JA77</f>
        <v>24503.0625</v>
      </c>
      <c r="AY77" s="46">
        <f>'ÜCRET HESABI'!JC77</f>
        <v>23502.9375</v>
      </c>
      <c r="AZ77" s="36">
        <f t="shared" si="24"/>
        <v>204025.5</v>
      </c>
      <c r="BA77" s="33">
        <f t="shared" si="25"/>
        <v>240030</v>
      </c>
      <c r="BB77" s="37">
        <f t="shared" si="26"/>
        <v>17002.125</v>
      </c>
      <c r="BC77" s="35">
        <f t="shared" si="27"/>
        <v>294036.75</v>
      </c>
      <c r="BD77" s="34">
        <f t="shared" si="28"/>
        <v>12001.5</v>
      </c>
      <c r="BE77" s="35">
        <f t="shared" si="29"/>
        <v>282035.25</v>
      </c>
    </row>
    <row r="78" spans="1:57" x14ac:dyDescent="0.3">
      <c r="A78" s="2">
        <v>76</v>
      </c>
      <c r="B78" s="17" t="str">
        <f>'PERSONEL LİSTESİ'!B78</f>
        <v xml:space="preserve"> AD SOYAD 76</v>
      </c>
      <c r="C78" s="13">
        <f>'PERSONEL LİSTESİ'!C78</f>
        <v>20002.5</v>
      </c>
      <c r="D78" s="10">
        <f>'ÜCRET HESABI'!P78</f>
        <v>17002.125</v>
      </c>
      <c r="E78" s="27">
        <f t="shared" si="18"/>
        <v>20002.5</v>
      </c>
      <c r="F78" s="28">
        <f>'ÜCRET HESABI'!S78</f>
        <v>24503.0625</v>
      </c>
      <c r="G78" s="46">
        <f>'ÜCRET HESABI'!U78</f>
        <v>23502.9375</v>
      </c>
      <c r="H78" s="10">
        <f>'ÜCRET HESABI'!AL78</f>
        <v>17002.125</v>
      </c>
      <c r="I78" s="27">
        <f t="shared" si="19"/>
        <v>20002.5</v>
      </c>
      <c r="J78" s="28">
        <f>'ÜCRET HESABI'!AO78</f>
        <v>24503.0625</v>
      </c>
      <c r="K78" s="46">
        <f>'ÜCRET HESABI'!AQ78</f>
        <v>23502.9375</v>
      </c>
      <c r="L78" s="10">
        <f>'ÜCRET HESABI'!BH78</f>
        <v>17002.125</v>
      </c>
      <c r="M78" s="27">
        <f t="shared" si="20"/>
        <v>20002.5</v>
      </c>
      <c r="N78" s="28">
        <f>'ÜCRET HESABI'!BK78</f>
        <v>24503.0625</v>
      </c>
      <c r="O78" s="46">
        <f>'ÜCRET HESABI'!BM78</f>
        <v>23502.9375</v>
      </c>
      <c r="P78" s="10">
        <f>'ÜCRET HESABI'!CD78</f>
        <v>17002.125</v>
      </c>
      <c r="Q78" s="27">
        <f t="shared" si="21"/>
        <v>20002.5</v>
      </c>
      <c r="R78" s="28">
        <f>'ÜCRET HESABI'!CG78</f>
        <v>24503.0625</v>
      </c>
      <c r="S78" s="46">
        <f>'ÜCRET HESABI'!CI78</f>
        <v>23502.9375</v>
      </c>
      <c r="T78" s="10">
        <f>'ÜCRET HESABI'!CZ78</f>
        <v>17002.125</v>
      </c>
      <c r="U78" s="27">
        <f t="shared" si="22"/>
        <v>20002.5</v>
      </c>
      <c r="V78" s="28">
        <f>'ÜCRET HESABI'!DC78</f>
        <v>24503.0625</v>
      </c>
      <c r="W78" s="46">
        <f>'ÜCRET HESABI'!DE78</f>
        <v>23502.9375</v>
      </c>
      <c r="X78" s="10">
        <f>'ÜCRET HESABI'!DV78</f>
        <v>17002.125</v>
      </c>
      <c r="Y78" s="27">
        <f t="shared" si="23"/>
        <v>20002.5</v>
      </c>
      <c r="Z78" s="28">
        <f>'ÜCRET HESABI'!DY78</f>
        <v>24503.0625</v>
      </c>
      <c r="AA78" s="46">
        <f>'ÜCRET HESABI'!EA78</f>
        <v>23502.9375</v>
      </c>
      <c r="AB78" s="10">
        <f>'ÜCRET HESABI'!ER78</f>
        <v>17002.125</v>
      </c>
      <c r="AC78" s="27">
        <f t="shared" si="30"/>
        <v>20002.5</v>
      </c>
      <c r="AD78" s="28">
        <f>'ÜCRET HESABI'!EU78</f>
        <v>24503.0625</v>
      </c>
      <c r="AE78" s="46">
        <f>'ÜCRET HESABI'!EW78</f>
        <v>23502.9375</v>
      </c>
      <c r="AF78" s="10">
        <f>'ÜCRET HESABI'!FN78</f>
        <v>17002.125</v>
      </c>
      <c r="AG78" s="27">
        <f t="shared" si="31"/>
        <v>20002.5</v>
      </c>
      <c r="AH78" s="28">
        <f>'ÜCRET HESABI'!FQ78</f>
        <v>24503.0625</v>
      </c>
      <c r="AI78" s="46">
        <f>'ÜCRET HESABI'!FS78</f>
        <v>23502.9375</v>
      </c>
      <c r="AJ78" s="10">
        <f>'ÜCRET HESABI'!GJ78</f>
        <v>17002.125</v>
      </c>
      <c r="AK78" s="27">
        <f t="shared" si="32"/>
        <v>20002.5</v>
      </c>
      <c r="AL78" s="28">
        <f>'ÜCRET HESABI'!GM78</f>
        <v>24503.0625</v>
      </c>
      <c r="AM78" s="46">
        <f>'ÜCRET HESABI'!GO78</f>
        <v>23502.9375</v>
      </c>
      <c r="AN78" s="10">
        <f>'ÜCRET HESABI'!HF78</f>
        <v>17002.125</v>
      </c>
      <c r="AO78" s="27">
        <f t="shared" si="33"/>
        <v>20002.5</v>
      </c>
      <c r="AP78" s="28">
        <f>'ÜCRET HESABI'!HI78</f>
        <v>24503.0625</v>
      </c>
      <c r="AQ78" s="46">
        <f>'ÜCRET HESABI'!HK78</f>
        <v>23502.9375</v>
      </c>
      <c r="AR78" s="10">
        <f>'ÜCRET HESABI'!IB78</f>
        <v>17002.125</v>
      </c>
      <c r="AS78" s="27">
        <f t="shared" si="34"/>
        <v>20002.5</v>
      </c>
      <c r="AT78" s="28">
        <f>'ÜCRET HESABI'!IE78</f>
        <v>24503.0625</v>
      </c>
      <c r="AU78" s="46">
        <f>'ÜCRET HESABI'!IG78</f>
        <v>23502.9375</v>
      </c>
      <c r="AV78" s="10">
        <f>'ÜCRET HESABI'!IX78</f>
        <v>17002.125</v>
      </c>
      <c r="AW78" s="27">
        <f t="shared" si="35"/>
        <v>20002.5</v>
      </c>
      <c r="AX78" s="28">
        <f>'ÜCRET HESABI'!JA78</f>
        <v>24503.0625</v>
      </c>
      <c r="AY78" s="46">
        <f>'ÜCRET HESABI'!JC78</f>
        <v>23502.9375</v>
      </c>
      <c r="AZ78" s="36">
        <f t="shared" si="24"/>
        <v>204025.5</v>
      </c>
      <c r="BA78" s="33">
        <f t="shared" si="25"/>
        <v>240030</v>
      </c>
      <c r="BB78" s="37">
        <f t="shared" si="26"/>
        <v>17002.125</v>
      </c>
      <c r="BC78" s="35">
        <f t="shared" si="27"/>
        <v>294036.75</v>
      </c>
      <c r="BD78" s="34">
        <f t="shared" si="28"/>
        <v>12001.5</v>
      </c>
      <c r="BE78" s="35">
        <f t="shared" si="29"/>
        <v>282035.25</v>
      </c>
    </row>
    <row r="79" spans="1:57" x14ac:dyDescent="0.3">
      <c r="A79" s="3">
        <v>77</v>
      </c>
      <c r="B79" s="16" t="str">
        <f>'PERSONEL LİSTESİ'!B79</f>
        <v xml:space="preserve"> AD SOYAD 77</v>
      </c>
      <c r="C79" s="8">
        <f>'PERSONEL LİSTESİ'!C79</f>
        <v>20002.5</v>
      </c>
      <c r="D79" s="10">
        <f>'ÜCRET HESABI'!P79</f>
        <v>17002.125</v>
      </c>
      <c r="E79" s="27">
        <f t="shared" si="18"/>
        <v>20002.5</v>
      </c>
      <c r="F79" s="28">
        <f>'ÜCRET HESABI'!S79</f>
        <v>24503.0625</v>
      </c>
      <c r="G79" s="46">
        <f>'ÜCRET HESABI'!U79</f>
        <v>23502.9375</v>
      </c>
      <c r="H79" s="10">
        <f>'ÜCRET HESABI'!AL79</f>
        <v>17002.125</v>
      </c>
      <c r="I79" s="27">
        <f t="shared" si="19"/>
        <v>20002.5</v>
      </c>
      <c r="J79" s="28">
        <f>'ÜCRET HESABI'!AO79</f>
        <v>24503.0625</v>
      </c>
      <c r="K79" s="46">
        <f>'ÜCRET HESABI'!AQ79</f>
        <v>23502.9375</v>
      </c>
      <c r="L79" s="10">
        <f>'ÜCRET HESABI'!BH79</f>
        <v>17002.125</v>
      </c>
      <c r="M79" s="27">
        <f t="shared" si="20"/>
        <v>20002.5</v>
      </c>
      <c r="N79" s="28">
        <f>'ÜCRET HESABI'!BK79</f>
        <v>24503.0625</v>
      </c>
      <c r="O79" s="46">
        <f>'ÜCRET HESABI'!BM79</f>
        <v>23502.9375</v>
      </c>
      <c r="P79" s="10">
        <f>'ÜCRET HESABI'!CD79</f>
        <v>17002.125</v>
      </c>
      <c r="Q79" s="27">
        <f t="shared" si="21"/>
        <v>20002.5</v>
      </c>
      <c r="R79" s="28">
        <f>'ÜCRET HESABI'!CG79</f>
        <v>24503.0625</v>
      </c>
      <c r="S79" s="46">
        <f>'ÜCRET HESABI'!CI79</f>
        <v>23502.9375</v>
      </c>
      <c r="T79" s="10">
        <f>'ÜCRET HESABI'!CZ79</f>
        <v>17002.125</v>
      </c>
      <c r="U79" s="27">
        <f t="shared" si="22"/>
        <v>20002.5</v>
      </c>
      <c r="V79" s="28">
        <f>'ÜCRET HESABI'!DC79</f>
        <v>24503.0625</v>
      </c>
      <c r="W79" s="46">
        <f>'ÜCRET HESABI'!DE79</f>
        <v>23502.9375</v>
      </c>
      <c r="X79" s="10">
        <f>'ÜCRET HESABI'!DV79</f>
        <v>17002.125</v>
      </c>
      <c r="Y79" s="27">
        <f t="shared" si="23"/>
        <v>20002.5</v>
      </c>
      <c r="Z79" s="28">
        <f>'ÜCRET HESABI'!DY79</f>
        <v>24503.0625</v>
      </c>
      <c r="AA79" s="46">
        <f>'ÜCRET HESABI'!EA79</f>
        <v>23502.9375</v>
      </c>
      <c r="AB79" s="10">
        <f>'ÜCRET HESABI'!ER79</f>
        <v>17002.125</v>
      </c>
      <c r="AC79" s="27">
        <f t="shared" si="30"/>
        <v>20002.5</v>
      </c>
      <c r="AD79" s="28">
        <f>'ÜCRET HESABI'!EU79</f>
        <v>24503.0625</v>
      </c>
      <c r="AE79" s="46">
        <f>'ÜCRET HESABI'!EW79</f>
        <v>23502.9375</v>
      </c>
      <c r="AF79" s="10">
        <f>'ÜCRET HESABI'!FN79</f>
        <v>17002.125</v>
      </c>
      <c r="AG79" s="27">
        <f t="shared" si="31"/>
        <v>20002.5</v>
      </c>
      <c r="AH79" s="28">
        <f>'ÜCRET HESABI'!FQ79</f>
        <v>24503.0625</v>
      </c>
      <c r="AI79" s="46">
        <f>'ÜCRET HESABI'!FS79</f>
        <v>23502.9375</v>
      </c>
      <c r="AJ79" s="10">
        <f>'ÜCRET HESABI'!GJ79</f>
        <v>17002.125</v>
      </c>
      <c r="AK79" s="27">
        <f t="shared" si="32"/>
        <v>20002.5</v>
      </c>
      <c r="AL79" s="28">
        <f>'ÜCRET HESABI'!GM79</f>
        <v>24503.0625</v>
      </c>
      <c r="AM79" s="46">
        <f>'ÜCRET HESABI'!GO79</f>
        <v>23502.9375</v>
      </c>
      <c r="AN79" s="10">
        <f>'ÜCRET HESABI'!HF79</f>
        <v>17002.125</v>
      </c>
      <c r="AO79" s="27">
        <f t="shared" si="33"/>
        <v>20002.5</v>
      </c>
      <c r="AP79" s="28">
        <f>'ÜCRET HESABI'!HI79</f>
        <v>24503.0625</v>
      </c>
      <c r="AQ79" s="46">
        <f>'ÜCRET HESABI'!HK79</f>
        <v>23502.9375</v>
      </c>
      <c r="AR79" s="10">
        <f>'ÜCRET HESABI'!IB79</f>
        <v>17002.125</v>
      </c>
      <c r="AS79" s="27">
        <f t="shared" si="34"/>
        <v>20002.5</v>
      </c>
      <c r="AT79" s="28">
        <f>'ÜCRET HESABI'!IE79</f>
        <v>24503.0625</v>
      </c>
      <c r="AU79" s="46">
        <f>'ÜCRET HESABI'!IG79</f>
        <v>23502.9375</v>
      </c>
      <c r="AV79" s="10">
        <f>'ÜCRET HESABI'!IX79</f>
        <v>17002.125</v>
      </c>
      <c r="AW79" s="27">
        <f t="shared" si="35"/>
        <v>20002.5</v>
      </c>
      <c r="AX79" s="28">
        <f>'ÜCRET HESABI'!JA79</f>
        <v>24503.0625</v>
      </c>
      <c r="AY79" s="46">
        <f>'ÜCRET HESABI'!JC79</f>
        <v>23502.9375</v>
      </c>
      <c r="AZ79" s="36">
        <f t="shared" si="24"/>
        <v>204025.5</v>
      </c>
      <c r="BA79" s="33">
        <f t="shared" si="25"/>
        <v>240030</v>
      </c>
      <c r="BB79" s="37">
        <f t="shared" si="26"/>
        <v>17002.125</v>
      </c>
      <c r="BC79" s="35">
        <f t="shared" si="27"/>
        <v>294036.75</v>
      </c>
      <c r="BD79" s="34">
        <f t="shared" si="28"/>
        <v>12001.5</v>
      </c>
      <c r="BE79" s="35">
        <f t="shared" si="29"/>
        <v>282035.25</v>
      </c>
    </row>
    <row r="80" spans="1:57" x14ac:dyDescent="0.3">
      <c r="A80" s="2">
        <v>78</v>
      </c>
      <c r="B80" s="17" t="str">
        <f>'PERSONEL LİSTESİ'!B80</f>
        <v xml:space="preserve"> AD SOYAD 78</v>
      </c>
      <c r="C80" s="13">
        <f>'PERSONEL LİSTESİ'!C80</f>
        <v>20002.5</v>
      </c>
      <c r="D80" s="10">
        <f>'ÜCRET HESABI'!P80</f>
        <v>17002.125</v>
      </c>
      <c r="E80" s="27">
        <f t="shared" si="18"/>
        <v>20002.5</v>
      </c>
      <c r="F80" s="28">
        <f>'ÜCRET HESABI'!S80</f>
        <v>24503.0625</v>
      </c>
      <c r="G80" s="46">
        <f>'ÜCRET HESABI'!U80</f>
        <v>23502.9375</v>
      </c>
      <c r="H80" s="10">
        <f>'ÜCRET HESABI'!AL80</f>
        <v>17002.125</v>
      </c>
      <c r="I80" s="27">
        <f t="shared" si="19"/>
        <v>20002.5</v>
      </c>
      <c r="J80" s="28">
        <f>'ÜCRET HESABI'!AO80</f>
        <v>24503.0625</v>
      </c>
      <c r="K80" s="46">
        <f>'ÜCRET HESABI'!AQ80</f>
        <v>23502.9375</v>
      </c>
      <c r="L80" s="10">
        <f>'ÜCRET HESABI'!BH80</f>
        <v>17002.125</v>
      </c>
      <c r="M80" s="27">
        <f t="shared" si="20"/>
        <v>20002.5</v>
      </c>
      <c r="N80" s="28">
        <f>'ÜCRET HESABI'!BK80</f>
        <v>24503.0625</v>
      </c>
      <c r="O80" s="46">
        <f>'ÜCRET HESABI'!BM80</f>
        <v>23502.9375</v>
      </c>
      <c r="P80" s="10">
        <f>'ÜCRET HESABI'!CD80</f>
        <v>17002.125</v>
      </c>
      <c r="Q80" s="27">
        <f t="shared" si="21"/>
        <v>20002.5</v>
      </c>
      <c r="R80" s="28">
        <f>'ÜCRET HESABI'!CG80</f>
        <v>24503.0625</v>
      </c>
      <c r="S80" s="46">
        <f>'ÜCRET HESABI'!CI80</f>
        <v>23502.9375</v>
      </c>
      <c r="T80" s="10">
        <f>'ÜCRET HESABI'!CZ80</f>
        <v>17002.125</v>
      </c>
      <c r="U80" s="27">
        <f t="shared" si="22"/>
        <v>20002.5</v>
      </c>
      <c r="V80" s="28">
        <f>'ÜCRET HESABI'!DC80</f>
        <v>24503.0625</v>
      </c>
      <c r="W80" s="46">
        <f>'ÜCRET HESABI'!DE80</f>
        <v>23502.9375</v>
      </c>
      <c r="X80" s="10">
        <f>'ÜCRET HESABI'!DV80</f>
        <v>17002.125</v>
      </c>
      <c r="Y80" s="27">
        <f t="shared" si="23"/>
        <v>20002.5</v>
      </c>
      <c r="Z80" s="28">
        <f>'ÜCRET HESABI'!DY80</f>
        <v>24503.0625</v>
      </c>
      <c r="AA80" s="46">
        <f>'ÜCRET HESABI'!EA80</f>
        <v>23502.9375</v>
      </c>
      <c r="AB80" s="10">
        <f>'ÜCRET HESABI'!ER80</f>
        <v>17002.125</v>
      </c>
      <c r="AC80" s="27">
        <f t="shared" si="30"/>
        <v>20002.5</v>
      </c>
      <c r="AD80" s="28">
        <f>'ÜCRET HESABI'!EU80</f>
        <v>24503.0625</v>
      </c>
      <c r="AE80" s="46">
        <f>'ÜCRET HESABI'!EW80</f>
        <v>23502.9375</v>
      </c>
      <c r="AF80" s="10">
        <f>'ÜCRET HESABI'!FN80</f>
        <v>17002.125</v>
      </c>
      <c r="AG80" s="27">
        <f t="shared" si="31"/>
        <v>20002.5</v>
      </c>
      <c r="AH80" s="28">
        <f>'ÜCRET HESABI'!FQ80</f>
        <v>24503.0625</v>
      </c>
      <c r="AI80" s="46">
        <f>'ÜCRET HESABI'!FS80</f>
        <v>23502.9375</v>
      </c>
      <c r="AJ80" s="10">
        <f>'ÜCRET HESABI'!GJ80</f>
        <v>17002.125</v>
      </c>
      <c r="AK80" s="27">
        <f t="shared" si="32"/>
        <v>20002.5</v>
      </c>
      <c r="AL80" s="28">
        <f>'ÜCRET HESABI'!GM80</f>
        <v>24503.0625</v>
      </c>
      <c r="AM80" s="46">
        <f>'ÜCRET HESABI'!GO80</f>
        <v>23502.9375</v>
      </c>
      <c r="AN80" s="10">
        <f>'ÜCRET HESABI'!HF80</f>
        <v>17002.125</v>
      </c>
      <c r="AO80" s="27">
        <f t="shared" si="33"/>
        <v>20002.5</v>
      </c>
      <c r="AP80" s="28">
        <f>'ÜCRET HESABI'!HI80</f>
        <v>24503.0625</v>
      </c>
      <c r="AQ80" s="46">
        <f>'ÜCRET HESABI'!HK80</f>
        <v>23502.9375</v>
      </c>
      <c r="AR80" s="10">
        <f>'ÜCRET HESABI'!IB80</f>
        <v>17002.125</v>
      </c>
      <c r="AS80" s="27">
        <f t="shared" si="34"/>
        <v>20002.5</v>
      </c>
      <c r="AT80" s="28">
        <f>'ÜCRET HESABI'!IE80</f>
        <v>24503.0625</v>
      </c>
      <c r="AU80" s="46">
        <f>'ÜCRET HESABI'!IG80</f>
        <v>23502.9375</v>
      </c>
      <c r="AV80" s="10">
        <f>'ÜCRET HESABI'!IX80</f>
        <v>17002.125</v>
      </c>
      <c r="AW80" s="27">
        <f t="shared" si="35"/>
        <v>20002.5</v>
      </c>
      <c r="AX80" s="28">
        <f>'ÜCRET HESABI'!JA80</f>
        <v>24503.0625</v>
      </c>
      <c r="AY80" s="46">
        <f>'ÜCRET HESABI'!JC80</f>
        <v>23502.9375</v>
      </c>
      <c r="AZ80" s="36">
        <f t="shared" si="24"/>
        <v>204025.5</v>
      </c>
      <c r="BA80" s="33">
        <f t="shared" si="25"/>
        <v>240030</v>
      </c>
      <c r="BB80" s="37">
        <f t="shared" si="26"/>
        <v>17002.125</v>
      </c>
      <c r="BC80" s="35">
        <f t="shared" si="27"/>
        <v>294036.75</v>
      </c>
      <c r="BD80" s="34">
        <f t="shared" si="28"/>
        <v>12001.5</v>
      </c>
      <c r="BE80" s="35">
        <f t="shared" si="29"/>
        <v>282035.25</v>
      </c>
    </row>
    <row r="81" spans="1:57" x14ac:dyDescent="0.3">
      <c r="A81" s="3">
        <v>79</v>
      </c>
      <c r="B81" s="16" t="str">
        <f>'PERSONEL LİSTESİ'!B81</f>
        <v xml:space="preserve"> AD SOYAD 79</v>
      </c>
      <c r="C81" s="8">
        <f>'PERSONEL LİSTESİ'!C81</f>
        <v>20002.5</v>
      </c>
      <c r="D81" s="10">
        <f>'ÜCRET HESABI'!P81</f>
        <v>17002.125</v>
      </c>
      <c r="E81" s="27">
        <f t="shared" si="18"/>
        <v>20002.5</v>
      </c>
      <c r="F81" s="28">
        <f>'ÜCRET HESABI'!S81</f>
        <v>24503.0625</v>
      </c>
      <c r="G81" s="46">
        <f>'ÜCRET HESABI'!U81</f>
        <v>23502.9375</v>
      </c>
      <c r="H81" s="10">
        <f>'ÜCRET HESABI'!AL81</f>
        <v>17002.125</v>
      </c>
      <c r="I81" s="27">
        <f t="shared" si="19"/>
        <v>20002.5</v>
      </c>
      <c r="J81" s="28">
        <f>'ÜCRET HESABI'!AO81</f>
        <v>24503.0625</v>
      </c>
      <c r="K81" s="46">
        <f>'ÜCRET HESABI'!AQ81</f>
        <v>23502.9375</v>
      </c>
      <c r="L81" s="10">
        <f>'ÜCRET HESABI'!BH81</f>
        <v>17002.125</v>
      </c>
      <c r="M81" s="27">
        <f t="shared" si="20"/>
        <v>20002.5</v>
      </c>
      <c r="N81" s="28">
        <f>'ÜCRET HESABI'!BK81</f>
        <v>24503.0625</v>
      </c>
      <c r="O81" s="46">
        <f>'ÜCRET HESABI'!BM81</f>
        <v>23502.9375</v>
      </c>
      <c r="P81" s="10">
        <f>'ÜCRET HESABI'!CD81</f>
        <v>17002.125</v>
      </c>
      <c r="Q81" s="27">
        <f t="shared" si="21"/>
        <v>20002.5</v>
      </c>
      <c r="R81" s="28">
        <f>'ÜCRET HESABI'!CG81</f>
        <v>24503.0625</v>
      </c>
      <c r="S81" s="46">
        <f>'ÜCRET HESABI'!CI81</f>
        <v>23502.9375</v>
      </c>
      <c r="T81" s="10">
        <f>'ÜCRET HESABI'!CZ81</f>
        <v>17002.125</v>
      </c>
      <c r="U81" s="27">
        <f t="shared" si="22"/>
        <v>20002.5</v>
      </c>
      <c r="V81" s="28">
        <f>'ÜCRET HESABI'!DC81</f>
        <v>24503.0625</v>
      </c>
      <c r="W81" s="46">
        <f>'ÜCRET HESABI'!DE81</f>
        <v>23502.9375</v>
      </c>
      <c r="X81" s="10">
        <f>'ÜCRET HESABI'!DV81</f>
        <v>17002.125</v>
      </c>
      <c r="Y81" s="27">
        <f t="shared" si="23"/>
        <v>20002.5</v>
      </c>
      <c r="Z81" s="28">
        <f>'ÜCRET HESABI'!DY81</f>
        <v>24503.0625</v>
      </c>
      <c r="AA81" s="46">
        <f>'ÜCRET HESABI'!EA81</f>
        <v>23502.9375</v>
      </c>
      <c r="AB81" s="10">
        <f>'ÜCRET HESABI'!ER81</f>
        <v>17002.125</v>
      </c>
      <c r="AC81" s="27">
        <f t="shared" si="30"/>
        <v>20002.5</v>
      </c>
      <c r="AD81" s="28">
        <f>'ÜCRET HESABI'!EU81</f>
        <v>24503.0625</v>
      </c>
      <c r="AE81" s="46">
        <f>'ÜCRET HESABI'!EW81</f>
        <v>23502.9375</v>
      </c>
      <c r="AF81" s="10">
        <f>'ÜCRET HESABI'!FN81</f>
        <v>17002.125</v>
      </c>
      <c r="AG81" s="27">
        <f t="shared" si="31"/>
        <v>20002.5</v>
      </c>
      <c r="AH81" s="28">
        <f>'ÜCRET HESABI'!FQ81</f>
        <v>24503.0625</v>
      </c>
      <c r="AI81" s="46">
        <f>'ÜCRET HESABI'!FS81</f>
        <v>23502.9375</v>
      </c>
      <c r="AJ81" s="10">
        <f>'ÜCRET HESABI'!GJ81</f>
        <v>17002.125</v>
      </c>
      <c r="AK81" s="27">
        <f t="shared" si="32"/>
        <v>20002.5</v>
      </c>
      <c r="AL81" s="28">
        <f>'ÜCRET HESABI'!GM81</f>
        <v>24503.0625</v>
      </c>
      <c r="AM81" s="46">
        <f>'ÜCRET HESABI'!GO81</f>
        <v>23502.9375</v>
      </c>
      <c r="AN81" s="10">
        <f>'ÜCRET HESABI'!HF81</f>
        <v>17002.125</v>
      </c>
      <c r="AO81" s="27">
        <f t="shared" si="33"/>
        <v>20002.5</v>
      </c>
      <c r="AP81" s="28">
        <f>'ÜCRET HESABI'!HI81</f>
        <v>24503.0625</v>
      </c>
      <c r="AQ81" s="46">
        <f>'ÜCRET HESABI'!HK81</f>
        <v>23502.9375</v>
      </c>
      <c r="AR81" s="10">
        <f>'ÜCRET HESABI'!IB81</f>
        <v>17002.125</v>
      </c>
      <c r="AS81" s="27">
        <f t="shared" si="34"/>
        <v>20002.5</v>
      </c>
      <c r="AT81" s="28">
        <f>'ÜCRET HESABI'!IE81</f>
        <v>24503.0625</v>
      </c>
      <c r="AU81" s="46">
        <f>'ÜCRET HESABI'!IG81</f>
        <v>23502.9375</v>
      </c>
      <c r="AV81" s="10">
        <f>'ÜCRET HESABI'!IX81</f>
        <v>17002.125</v>
      </c>
      <c r="AW81" s="27">
        <f t="shared" si="35"/>
        <v>20002.5</v>
      </c>
      <c r="AX81" s="28">
        <f>'ÜCRET HESABI'!JA81</f>
        <v>24503.0625</v>
      </c>
      <c r="AY81" s="46">
        <f>'ÜCRET HESABI'!JC81</f>
        <v>23502.9375</v>
      </c>
      <c r="AZ81" s="36">
        <f t="shared" si="24"/>
        <v>204025.5</v>
      </c>
      <c r="BA81" s="33">
        <f t="shared" si="25"/>
        <v>240030</v>
      </c>
      <c r="BB81" s="37">
        <f t="shared" si="26"/>
        <v>17002.125</v>
      </c>
      <c r="BC81" s="35">
        <f t="shared" si="27"/>
        <v>294036.75</v>
      </c>
      <c r="BD81" s="34">
        <f t="shared" si="28"/>
        <v>12001.5</v>
      </c>
      <c r="BE81" s="35">
        <f t="shared" si="29"/>
        <v>282035.25</v>
      </c>
    </row>
    <row r="82" spans="1:57" x14ac:dyDescent="0.3">
      <c r="A82" s="2">
        <v>80</v>
      </c>
      <c r="B82" s="17" t="str">
        <f>'PERSONEL LİSTESİ'!B82</f>
        <v xml:space="preserve"> AD SOYAD 80</v>
      </c>
      <c r="C82" s="13">
        <f>'PERSONEL LİSTESİ'!C82</f>
        <v>20002.5</v>
      </c>
      <c r="D82" s="10">
        <f>'ÜCRET HESABI'!P82</f>
        <v>17002.125</v>
      </c>
      <c r="E82" s="27">
        <f t="shared" si="18"/>
        <v>20002.5</v>
      </c>
      <c r="F82" s="28">
        <f>'ÜCRET HESABI'!S82</f>
        <v>24503.0625</v>
      </c>
      <c r="G82" s="46">
        <f>'ÜCRET HESABI'!U82</f>
        <v>23502.9375</v>
      </c>
      <c r="H82" s="10">
        <f>'ÜCRET HESABI'!AL82</f>
        <v>17002.125</v>
      </c>
      <c r="I82" s="27">
        <f t="shared" si="19"/>
        <v>20002.5</v>
      </c>
      <c r="J82" s="28">
        <f>'ÜCRET HESABI'!AO82</f>
        <v>24503.0625</v>
      </c>
      <c r="K82" s="46">
        <f>'ÜCRET HESABI'!AQ82</f>
        <v>23502.9375</v>
      </c>
      <c r="L82" s="10">
        <f>'ÜCRET HESABI'!BH82</f>
        <v>17002.125</v>
      </c>
      <c r="M82" s="27">
        <f t="shared" si="20"/>
        <v>20002.5</v>
      </c>
      <c r="N82" s="28">
        <f>'ÜCRET HESABI'!BK82</f>
        <v>24503.0625</v>
      </c>
      <c r="O82" s="46">
        <f>'ÜCRET HESABI'!BM82</f>
        <v>23502.9375</v>
      </c>
      <c r="P82" s="10">
        <f>'ÜCRET HESABI'!CD82</f>
        <v>17002.125</v>
      </c>
      <c r="Q82" s="27">
        <f t="shared" si="21"/>
        <v>20002.5</v>
      </c>
      <c r="R82" s="28">
        <f>'ÜCRET HESABI'!CG82</f>
        <v>24503.0625</v>
      </c>
      <c r="S82" s="46">
        <f>'ÜCRET HESABI'!CI82</f>
        <v>23502.9375</v>
      </c>
      <c r="T82" s="10">
        <f>'ÜCRET HESABI'!CZ82</f>
        <v>17002.125</v>
      </c>
      <c r="U82" s="27">
        <f t="shared" si="22"/>
        <v>20002.5</v>
      </c>
      <c r="V82" s="28">
        <f>'ÜCRET HESABI'!DC82</f>
        <v>24503.0625</v>
      </c>
      <c r="W82" s="46">
        <f>'ÜCRET HESABI'!DE82</f>
        <v>23502.9375</v>
      </c>
      <c r="X82" s="10">
        <f>'ÜCRET HESABI'!DV82</f>
        <v>17002.125</v>
      </c>
      <c r="Y82" s="27">
        <f t="shared" si="23"/>
        <v>20002.5</v>
      </c>
      <c r="Z82" s="28">
        <f>'ÜCRET HESABI'!DY82</f>
        <v>24503.0625</v>
      </c>
      <c r="AA82" s="46">
        <f>'ÜCRET HESABI'!EA82</f>
        <v>23502.9375</v>
      </c>
      <c r="AB82" s="10">
        <f>'ÜCRET HESABI'!ER82</f>
        <v>17002.125</v>
      </c>
      <c r="AC82" s="27">
        <f t="shared" si="30"/>
        <v>20002.5</v>
      </c>
      <c r="AD82" s="28">
        <f>'ÜCRET HESABI'!EU82</f>
        <v>24503.0625</v>
      </c>
      <c r="AE82" s="46">
        <f>'ÜCRET HESABI'!EW82</f>
        <v>23502.9375</v>
      </c>
      <c r="AF82" s="10">
        <f>'ÜCRET HESABI'!FN82</f>
        <v>17002.125</v>
      </c>
      <c r="AG82" s="27">
        <f t="shared" si="31"/>
        <v>20002.5</v>
      </c>
      <c r="AH82" s="28">
        <f>'ÜCRET HESABI'!FQ82</f>
        <v>24503.0625</v>
      </c>
      <c r="AI82" s="46">
        <f>'ÜCRET HESABI'!FS82</f>
        <v>23502.9375</v>
      </c>
      <c r="AJ82" s="10">
        <f>'ÜCRET HESABI'!GJ82</f>
        <v>17002.125</v>
      </c>
      <c r="AK82" s="27">
        <f t="shared" si="32"/>
        <v>20002.5</v>
      </c>
      <c r="AL82" s="28">
        <f>'ÜCRET HESABI'!GM82</f>
        <v>24503.0625</v>
      </c>
      <c r="AM82" s="46">
        <f>'ÜCRET HESABI'!GO82</f>
        <v>23502.9375</v>
      </c>
      <c r="AN82" s="10">
        <f>'ÜCRET HESABI'!HF82</f>
        <v>17002.125</v>
      </c>
      <c r="AO82" s="27">
        <f t="shared" si="33"/>
        <v>20002.5</v>
      </c>
      <c r="AP82" s="28">
        <f>'ÜCRET HESABI'!HI82</f>
        <v>24503.0625</v>
      </c>
      <c r="AQ82" s="46">
        <f>'ÜCRET HESABI'!HK82</f>
        <v>23502.9375</v>
      </c>
      <c r="AR82" s="10">
        <f>'ÜCRET HESABI'!IB82</f>
        <v>17002.125</v>
      </c>
      <c r="AS82" s="27">
        <f t="shared" si="34"/>
        <v>20002.5</v>
      </c>
      <c r="AT82" s="28">
        <f>'ÜCRET HESABI'!IE82</f>
        <v>24503.0625</v>
      </c>
      <c r="AU82" s="46">
        <f>'ÜCRET HESABI'!IG82</f>
        <v>23502.9375</v>
      </c>
      <c r="AV82" s="10">
        <f>'ÜCRET HESABI'!IX82</f>
        <v>17002.125</v>
      </c>
      <c r="AW82" s="27">
        <f t="shared" si="35"/>
        <v>20002.5</v>
      </c>
      <c r="AX82" s="28">
        <f>'ÜCRET HESABI'!JA82</f>
        <v>24503.0625</v>
      </c>
      <c r="AY82" s="46">
        <f>'ÜCRET HESABI'!JC82</f>
        <v>23502.9375</v>
      </c>
      <c r="AZ82" s="36">
        <f t="shared" si="24"/>
        <v>204025.5</v>
      </c>
      <c r="BA82" s="33">
        <f t="shared" si="25"/>
        <v>240030</v>
      </c>
      <c r="BB82" s="37">
        <f t="shared" si="26"/>
        <v>17002.125</v>
      </c>
      <c r="BC82" s="35">
        <f t="shared" si="27"/>
        <v>294036.75</v>
      </c>
      <c r="BD82" s="34">
        <f t="shared" si="28"/>
        <v>12001.5</v>
      </c>
      <c r="BE82" s="35">
        <f t="shared" si="29"/>
        <v>282035.25</v>
      </c>
    </row>
    <row r="83" spans="1:57" x14ac:dyDescent="0.3">
      <c r="A83" s="3">
        <v>81</v>
      </c>
      <c r="B83" s="16" t="str">
        <f>'PERSONEL LİSTESİ'!B83</f>
        <v xml:space="preserve"> AD SOYAD 81</v>
      </c>
      <c r="C83" s="8">
        <f>'PERSONEL LİSTESİ'!C83</f>
        <v>20002.5</v>
      </c>
      <c r="D83" s="10">
        <f>'ÜCRET HESABI'!P83</f>
        <v>17002.125</v>
      </c>
      <c r="E83" s="27">
        <f t="shared" si="18"/>
        <v>20002.5</v>
      </c>
      <c r="F83" s="28">
        <f>'ÜCRET HESABI'!S83</f>
        <v>24503.0625</v>
      </c>
      <c r="G83" s="46">
        <f>'ÜCRET HESABI'!U83</f>
        <v>23502.9375</v>
      </c>
      <c r="H83" s="10">
        <f>'ÜCRET HESABI'!AL83</f>
        <v>17002.125</v>
      </c>
      <c r="I83" s="27">
        <f t="shared" si="19"/>
        <v>20002.5</v>
      </c>
      <c r="J83" s="28">
        <f>'ÜCRET HESABI'!AO83</f>
        <v>24503.0625</v>
      </c>
      <c r="K83" s="46">
        <f>'ÜCRET HESABI'!AQ83</f>
        <v>23502.9375</v>
      </c>
      <c r="L83" s="10">
        <f>'ÜCRET HESABI'!BH83</f>
        <v>17002.125</v>
      </c>
      <c r="M83" s="27">
        <f t="shared" si="20"/>
        <v>20002.5</v>
      </c>
      <c r="N83" s="28">
        <f>'ÜCRET HESABI'!BK83</f>
        <v>24503.0625</v>
      </c>
      <c r="O83" s="46">
        <f>'ÜCRET HESABI'!BM83</f>
        <v>23502.9375</v>
      </c>
      <c r="P83" s="10">
        <f>'ÜCRET HESABI'!CD83</f>
        <v>17002.125</v>
      </c>
      <c r="Q83" s="27">
        <f t="shared" si="21"/>
        <v>20002.5</v>
      </c>
      <c r="R83" s="28">
        <f>'ÜCRET HESABI'!CG83</f>
        <v>24503.0625</v>
      </c>
      <c r="S83" s="46">
        <f>'ÜCRET HESABI'!CI83</f>
        <v>23502.9375</v>
      </c>
      <c r="T83" s="10">
        <f>'ÜCRET HESABI'!CZ83</f>
        <v>17002.125</v>
      </c>
      <c r="U83" s="27">
        <f t="shared" si="22"/>
        <v>20002.5</v>
      </c>
      <c r="V83" s="28">
        <f>'ÜCRET HESABI'!DC83</f>
        <v>24503.0625</v>
      </c>
      <c r="W83" s="46">
        <f>'ÜCRET HESABI'!DE83</f>
        <v>23502.9375</v>
      </c>
      <c r="X83" s="10">
        <f>'ÜCRET HESABI'!DV83</f>
        <v>17002.125</v>
      </c>
      <c r="Y83" s="27">
        <f t="shared" si="23"/>
        <v>20002.5</v>
      </c>
      <c r="Z83" s="28">
        <f>'ÜCRET HESABI'!DY83</f>
        <v>24503.0625</v>
      </c>
      <c r="AA83" s="46">
        <f>'ÜCRET HESABI'!EA83</f>
        <v>23502.9375</v>
      </c>
      <c r="AB83" s="10">
        <f>'ÜCRET HESABI'!ER83</f>
        <v>17002.125</v>
      </c>
      <c r="AC83" s="27">
        <f t="shared" si="30"/>
        <v>20002.5</v>
      </c>
      <c r="AD83" s="28">
        <f>'ÜCRET HESABI'!EU83</f>
        <v>24503.0625</v>
      </c>
      <c r="AE83" s="46">
        <f>'ÜCRET HESABI'!EW83</f>
        <v>23502.9375</v>
      </c>
      <c r="AF83" s="10">
        <f>'ÜCRET HESABI'!FN83</f>
        <v>17002.125</v>
      </c>
      <c r="AG83" s="27">
        <f t="shared" si="31"/>
        <v>20002.5</v>
      </c>
      <c r="AH83" s="28">
        <f>'ÜCRET HESABI'!FQ83</f>
        <v>24503.0625</v>
      </c>
      <c r="AI83" s="46">
        <f>'ÜCRET HESABI'!FS83</f>
        <v>23502.9375</v>
      </c>
      <c r="AJ83" s="10">
        <f>'ÜCRET HESABI'!GJ83</f>
        <v>17002.125</v>
      </c>
      <c r="AK83" s="27">
        <f t="shared" si="32"/>
        <v>20002.5</v>
      </c>
      <c r="AL83" s="28">
        <f>'ÜCRET HESABI'!GM83</f>
        <v>24503.0625</v>
      </c>
      <c r="AM83" s="46">
        <f>'ÜCRET HESABI'!GO83</f>
        <v>23502.9375</v>
      </c>
      <c r="AN83" s="10">
        <f>'ÜCRET HESABI'!HF83</f>
        <v>17002.125</v>
      </c>
      <c r="AO83" s="27">
        <f t="shared" si="33"/>
        <v>20002.5</v>
      </c>
      <c r="AP83" s="28">
        <f>'ÜCRET HESABI'!HI83</f>
        <v>24503.0625</v>
      </c>
      <c r="AQ83" s="46">
        <f>'ÜCRET HESABI'!HK83</f>
        <v>23502.9375</v>
      </c>
      <c r="AR83" s="10">
        <f>'ÜCRET HESABI'!IB83</f>
        <v>17002.125</v>
      </c>
      <c r="AS83" s="27">
        <f t="shared" si="34"/>
        <v>20002.5</v>
      </c>
      <c r="AT83" s="28">
        <f>'ÜCRET HESABI'!IE83</f>
        <v>24503.0625</v>
      </c>
      <c r="AU83" s="46">
        <f>'ÜCRET HESABI'!IG83</f>
        <v>23502.9375</v>
      </c>
      <c r="AV83" s="10">
        <f>'ÜCRET HESABI'!IX83</f>
        <v>17002.125</v>
      </c>
      <c r="AW83" s="27">
        <f t="shared" si="35"/>
        <v>20002.5</v>
      </c>
      <c r="AX83" s="28">
        <f>'ÜCRET HESABI'!JA83</f>
        <v>24503.0625</v>
      </c>
      <c r="AY83" s="46">
        <f>'ÜCRET HESABI'!JC83</f>
        <v>23502.9375</v>
      </c>
      <c r="AZ83" s="36">
        <f t="shared" si="24"/>
        <v>204025.5</v>
      </c>
      <c r="BA83" s="33">
        <f t="shared" si="25"/>
        <v>240030</v>
      </c>
      <c r="BB83" s="37">
        <f t="shared" si="26"/>
        <v>17002.125</v>
      </c>
      <c r="BC83" s="35">
        <f t="shared" si="27"/>
        <v>294036.75</v>
      </c>
      <c r="BD83" s="34">
        <f t="shared" si="28"/>
        <v>12001.5</v>
      </c>
      <c r="BE83" s="35">
        <f t="shared" si="29"/>
        <v>282035.25</v>
      </c>
    </row>
    <row r="84" spans="1:57" x14ac:dyDescent="0.3">
      <c r="A84" s="2">
        <v>82</v>
      </c>
      <c r="B84" s="17" t="str">
        <f>'PERSONEL LİSTESİ'!B84</f>
        <v xml:space="preserve"> AD SOYAD 82</v>
      </c>
      <c r="C84" s="13">
        <f>'PERSONEL LİSTESİ'!C84</f>
        <v>20002.5</v>
      </c>
      <c r="D84" s="10">
        <f>'ÜCRET HESABI'!P84</f>
        <v>17002.125</v>
      </c>
      <c r="E84" s="27">
        <f t="shared" si="18"/>
        <v>20002.5</v>
      </c>
      <c r="F84" s="28">
        <f>'ÜCRET HESABI'!S84</f>
        <v>24503.0625</v>
      </c>
      <c r="G84" s="46">
        <f>'ÜCRET HESABI'!U84</f>
        <v>23502.9375</v>
      </c>
      <c r="H84" s="10">
        <f>'ÜCRET HESABI'!AL84</f>
        <v>17002.125</v>
      </c>
      <c r="I84" s="27">
        <f t="shared" si="19"/>
        <v>20002.5</v>
      </c>
      <c r="J84" s="28">
        <f>'ÜCRET HESABI'!AO84</f>
        <v>24503.0625</v>
      </c>
      <c r="K84" s="46">
        <f>'ÜCRET HESABI'!AQ84</f>
        <v>23502.9375</v>
      </c>
      <c r="L84" s="10">
        <f>'ÜCRET HESABI'!BH84</f>
        <v>17002.125</v>
      </c>
      <c r="M84" s="27">
        <f t="shared" si="20"/>
        <v>20002.5</v>
      </c>
      <c r="N84" s="28">
        <f>'ÜCRET HESABI'!BK84</f>
        <v>24503.0625</v>
      </c>
      <c r="O84" s="46">
        <f>'ÜCRET HESABI'!BM84</f>
        <v>23502.9375</v>
      </c>
      <c r="P84" s="10">
        <f>'ÜCRET HESABI'!CD84</f>
        <v>17002.125</v>
      </c>
      <c r="Q84" s="27">
        <f t="shared" si="21"/>
        <v>20002.5</v>
      </c>
      <c r="R84" s="28">
        <f>'ÜCRET HESABI'!CG84</f>
        <v>24503.0625</v>
      </c>
      <c r="S84" s="46">
        <f>'ÜCRET HESABI'!CI84</f>
        <v>23502.9375</v>
      </c>
      <c r="T84" s="10">
        <f>'ÜCRET HESABI'!CZ84</f>
        <v>17002.125</v>
      </c>
      <c r="U84" s="27">
        <f t="shared" si="22"/>
        <v>20002.5</v>
      </c>
      <c r="V84" s="28">
        <f>'ÜCRET HESABI'!DC84</f>
        <v>24503.0625</v>
      </c>
      <c r="W84" s="46">
        <f>'ÜCRET HESABI'!DE84</f>
        <v>23502.9375</v>
      </c>
      <c r="X84" s="10">
        <f>'ÜCRET HESABI'!DV84</f>
        <v>17002.125</v>
      </c>
      <c r="Y84" s="27">
        <f t="shared" si="23"/>
        <v>20002.5</v>
      </c>
      <c r="Z84" s="28">
        <f>'ÜCRET HESABI'!DY84</f>
        <v>24503.0625</v>
      </c>
      <c r="AA84" s="46">
        <f>'ÜCRET HESABI'!EA84</f>
        <v>23502.9375</v>
      </c>
      <c r="AB84" s="10">
        <f>'ÜCRET HESABI'!ER84</f>
        <v>17002.125</v>
      </c>
      <c r="AC84" s="27">
        <f t="shared" si="30"/>
        <v>20002.5</v>
      </c>
      <c r="AD84" s="28">
        <f>'ÜCRET HESABI'!EU84</f>
        <v>24503.0625</v>
      </c>
      <c r="AE84" s="46">
        <f>'ÜCRET HESABI'!EW84</f>
        <v>23502.9375</v>
      </c>
      <c r="AF84" s="10">
        <f>'ÜCRET HESABI'!FN84</f>
        <v>17002.125</v>
      </c>
      <c r="AG84" s="27">
        <f t="shared" si="31"/>
        <v>20002.5</v>
      </c>
      <c r="AH84" s="28">
        <f>'ÜCRET HESABI'!FQ84</f>
        <v>24503.0625</v>
      </c>
      <c r="AI84" s="46">
        <f>'ÜCRET HESABI'!FS84</f>
        <v>23502.9375</v>
      </c>
      <c r="AJ84" s="10">
        <f>'ÜCRET HESABI'!GJ84</f>
        <v>17002.125</v>
      </c>
      <c r="AK84" s="27">
        <f t="shared" si="32"/>
        <v>20002.5</v>
      </c>
      <c r="AL84" s="28">
        <f>'ÜCRET HESABI'!GM84</f>
        <v>24503.0625</v>
      </c>
      <c r="AM84" s="46">
        <f>'ÜCRET HESABI'!GO84</f>
        <v>23502.9375</v>
      </c>
      <c r="AN84" s="10">
        <f>'ÜCRET HESABI'!HF84</f>
        <v>17002.125</v>
      </c>
      <c r="AO84" s="27">
        <f t="shared" si="33"/>
        <v>20002.5</v>
      </c>
      <c r="AP84" s="28">
        <f>'ÜCRET HESABI'!HI84</f>
        <v>24503.0625</v>
      </c>
      <c r="AQ84" s="46">
        <f>'ÜCRET HESABI'!HK84</f>
        <v>23502.9375</v>
      </c>
      <c r="AR84" s="10">
        <f>'ÜCRET HESABI'!IB84</f>
        <v>17002.125</v>
      </c>
      <c r="AS84" s="27">
        <f t="shared" si="34"/>
        <v>20002.5</v>
      </c>
      <c r="AT84" s="28">
        <f>'ÜCRET HESABI'!IE84</f>
        <v>24503.0625</v>
      </c>
      <c r="AU84" s="46">
        <f>'ÜCRET HESABI'!IG84</f>
        <v>23502.9375</v>
      </c>
      <c r="AV84" s="10">
        <f>'ÜCRET HESABI'!IX84</f>
        <v>17002.125</v>
      </c>
      <c r="AW84" s="27">
        <f t="shared" si="35"/>
        <v>20002.5</v>
      </c>
      <c r="AX84" s="28">
        <f>'ÜCRET HESABI'!JA84</f>
        <v>24503.0625</v>
      </c>
      <c r="AY84" s="46">
        <f>'ÜCRET HESABI'!JC84</f>
        <v>23502.9375</v>
      </c>
      <c r="AZ84" s="36">
        <f t="shared" si="24"/>
        <v>204025.5</v>
      </c>
      <c r="BA84" s="33">
        <f t="shared" si="25"/>
        <v>240030</v>
      </c>
      <c r="BB84" s="37">
        <f t="shared" si="26"/>
        <v>17002.125</v>
      </c>
      <c r="BC84" s="35">
        <f t="shared" si="27"/>
        <v>294036.75</v>
      </c>
      <c r="BD84" s="34">
        <f t="shared" si="28"/>
        <v>12001.5</v>
      </c>
      <c r="BE84" s="35">
        <f t="shared" si="29"/>
        <v>282035.25</v>
      </c>
    </row>
    <row r="85" spans="1:57" x14ac:dyDescent="0.3">
      <c r="A85" s="3">
        <v>83</v>
      </c>
      <c r="B85" s="16" t="str">
        <f>'PERSONEL LİSTESİ'!B85</f>
        <v xml:space="preserve"> AD SOYAD 83</v>
      </c>
      <c r="C85" s="8">
        <f>'PERSONEL LİSTESİ'!C85</f>
        <v>20002.5</v>
      </c>
      <c r="D85" s="10">
        <f>'ÜCRET HESABI'!P85</f>
        <v>17002.125</v>
      </c>
      <c r="E85" s="27">
        <f t="shared" si="18"/>
        <v>20002.5</v>
      </c>
      <c r="F85" s="28">
        <f>'ÜCRET HESABI'!S85</f>
        <v>24503.0625</v>
      </c>
      <c r="G85" s="46">
        <f>'ÜCRET HESABI'!U85</f>
        <v>23502.9375</v>
      </c>
      <c r="H85" s="10">
        <f>'ÜCRET HESABI'!AL85</f>
        <v>17002.125</v>
      </c>
      <c r="I85" s="27">
        <f t="shared" si="19"/>
        <v>20002.5</v>
      </c>
      <c r="J85" s="28">
        <f>'ÜCRET HESABI'!AO85</f>
        <v>24503.0625</v>
      </c>
      <c r="K85" s="46">
        <f>'ÜCRET HESABI'!AQ85</f>
        <v>23502.9375</v>
      </c>
      <c r="L85" s="10">
        <f>'ÜCRET HESABI'!BH85</f>
        <v>17002.125</v>
      </c>
      <c r="M85" s="27">
        <f t="shared" si="20"/>
        <v>20002.5</v>
      </c>
      <c r="N85" s="28">
        <f>'ÜCRET HESABI'!BK85</f>
        <v>24503.0625</v>
      </c>
      <c r="O85" s="46">
        <f>'ÜCRET HESABI'!BM85</f>
        <v>23502.9375</v>
      </c>
      <c r="P85" s="10">
        <f>'ÜCRET HESABI'!CD85</f>
        <v>17002.125</v>
      </c>
      <c r="Q85" s="27">
        <f t="shared" si="21"/>
        <v>20002.5</v>
      </c>
      <c r="R85" s="28">
        <f>'ÜCRET HESABI'!CG85</f>
        <v>24503.0625</v>
      </c>
      <c r="S85" s="46">
        <f>'ÜCRET HESABI'!CI85</f>
        <v>23502.9375</v>
      </c>
      <c r="T85" s="10">
        <f>'ÜCRET HESABI'!CZ85</f>
        <v>17002.125</v>
      </c>
      <c r="U85" s="27">
        <f t="shared" si="22"/>
        <v>20002.5</v>
      </c>
      <c r="V85" s="28">
        <f>'ÜCRET HESABI'!DC85</f>
        <v>24503.0625</v>
      </c>
      <c r="W85" s="46">
        <f>'ÜCRET HESABI'!DE85</f>
        <v>23502.9375</v>
      </c>
      <c r="X85" s="10">
        <f>'ÜCRET HESABI'!DV85</f>
        <v>17002.125</v>
      </c>
      <c r="Y85" s="27">
        <f t="shared" si="23"/>
        <v>20002.5</v>
      </c>
      <c r="Z85" s="28">
        <f>'ÜCRET HESABI'!DY85</f>
        <v>24503.0625</v>
      </c>
      <c r="AA85" s="46">
        <f>'ÜCRET HESABI'!EA85</f>
        <v>23502.9375</v>
      </c>
      <c r="AB85" s="10">
        <f>'ÜCRET HESABI'!ER85</f>
        <v>17002.125</v>
      </c>
      <c r="AC85" s="27">
        <f t="shared" si="30"/>
        <v>20002.5</v>
      </c>
      <c r="AD85" s="28">
        <f>'ÜCRET HESABI'!EU85</f>
        <v>24503.0625</v>
      </c>
      <c r="AE85" s="46">
        <f>'ÜCRET HESABI'!EW85</f>
        <v>23502.9375</v>
      </c>
      <c r="AF85" s="10">
        <f>'ÜCRET HESABI'!FN85</f>
        <v>17002.125</v>
      </c>
      <c r="AG85" s="27">
        <f t="shared" si="31"/>
        <v>20002.5</v>
      </c>
      <c r="AH85" s="28">
        <f>'ÜCRET HESABI'!FQ85</f>
        <v>24503.0625</v>
      </c>
      <c r="AI85" s="46">
        <f>'ÜCRET HESABI'!FS85</f>
        <v>23502.9375</v>
      </c>
      <c r="AJ85" s="10">
        <f>'ÜCRET HESABI'!GJ85</f>
        <v>17002.125</v>
      </c>
      <c r="AK85" s="27">
        <f t="shared" si="32"/>
        <v>20002.5</v>
      </c>
      <c r="AL85" s="28">
        <f>'ÜCRET HESABI'!GM85</f>
        <v>24503.0625</v>
      </c>
      <c r="AM85" s="46">
        <f>'ÜCRET HESABI'!GO85</f>
        <v>23502.9375</v>
      </c>
      <c r="AN85" s="10">
        <f>'ÜCRET HESABI'!HF85</f>
        <v>17002.125</v>
      </c>
      <c r="AO85" s="27">
        <f t="shared" si="33"/>
        <v>20002.5</v>
      </c>
      <c r="AP85" s="28">
        <f>'ÜCRET HESABI'!HI85</f>
        <v>24503.0625</v>
      </c>
      <c r="AQ85" s="46">
        <f>'ÜCRET HESABI'!HK85</f>
        <v>23502.9375</v>
      </c>
      <c r="AR85" s="10">
        <f>'ÜCRET HESABI'!IB85</f>
        <v>17002.125</v>
      </c>
      <c r="AS85" s="27">
        <f t="shared" si="34"/>
        <v>20002.5</v>
      </c>
      <c r="AT85" s="28">
        <f>'ÜCRET HESABI'!IE85</f>
        <v>24503.0625</v>
      </c>
      <c r="AU85" s="46">
        <f>'ÜCRET HESABI'!IG85</f>
        <v>23502.9375</v>
      </c>
      <c r="AV85" s="10">
        <f>'ÜCRET HESABI'!IX85</f>
        <v>17002.125</v>
      </c>
      <c r="AW85" s="27">
        <f t="shared" si="35"/>
        <v>20002.5</v>
      </c>
      <c r="AX85" s="28">
        <f>'ÜCRET HESABI'!JA85</f>
        <v>24503.0625</v>
      </c>
      <c r="AY85" s="46">
        <f>'ÜCRET HESABI'!JC85</f>
        <v>23502.9375</v>
      </c>
      <c r="AZ85" s="36">
        <f t="shared" si="24"/>
        <v>204025.5</v>
      </c>
      <c r="BA85" s="33">
        <f t="shared" si="25"/>
        <v>240030</v>
      </c>
      <c r="BB85" s="37">
        <f t="shared" si="26"/>
        <v>17002.125</v>
      </c>
      <c r="BC85" s="35">
        <f t="shared" si="27"/>
        <v>294036.75</v>
      </c>
      <c r="BD85" s="34">
        <f t="shared" si="28"/>
        <v>12001.5</v>
      </c>
      <c r="BE85" s="35">
        <f t="shared" si="29"/>
        <v>282035.25</v>
      </c>
    </row>
    <row r="86" spans="1:57" x14ac:dyDescent="0.3">
      <c r="A86" s="2">
        <v>84</v>
      </c>
      <c r="B86" s="17" t="str">
        <f>'PERSONEL LİSTESİ'!B86</f>
        <v xml:space="preserve"> AD SOYAD 84</v>
      </c>
      <c r="C86" s="13">
        <f>'PERSONEL LİSTESİ'!C86</f>
        <v>20002.5</v>
      </c>
      <c r="D86" s="10">
        <f>'ÜCRET HESABI'!P86</f>
        <v>17002.125</v>
      </c>
      <c r="E86" s="27">
        <f t="shared" si="18"/>
        <v>20002.5</v>
      </c>
      <c r="F86" s="28">
        <f>'ÜCRET HESABI'!S86</f>
        <v>24503.0625</v>
      </c>
      <c r="G86" s="46">
        <f>'ÜCRET HESABI'!U86</f>
        <v>23502.9375</v>
      </c>
      <c r="H86" s="10">
        <f>'ÜCRET HESABI'!AL86</f>
        <v>17002.125</v>
      </c>
      <c r="I86" s="27">
        <f t="shared" si="19"/>
        <v>20002.5</v>
      </c>
      <c r="J86" s="28">
        <f>'ÜCRET HESABI'!AO86</f>
        <v>24503.0625</v>
      </c>
      <c r="K86" s="46">
        <f>'ÜCRET HESABI'!AQ86</f>
        <v>23502.9375</v>
      </c>
      <c r="L86" s="10">
        <f>'ÜCRET HESABI'!BH86</f>
        <v>17002.125</v>
      </c>
      <c r="M86" s="27">
        <f t="shared" si="20"/>
        <v>20002.5</v>
      </c>
      <c r="N86" s="28">
        <f>'ÜCRET HESABI'!BK86</f>
        <v>24503.0625</v>
      </c>
      <c r="O86" s="46">
        <f>'ÜCRET HESABI'!BM86</f>
        <v>23502.9375</v>
      </c>
      <c r="P86" s="10">
        <f>'ÜCRET HESABI'!CD86</f>
        <v>17002.125</v>
      </c>
      <c r="Q86" s="27">
        <f t="shared" si="21"/>
        <v>20002.5</v>
      </c>
      <c r="R86" s="28">
        <f>'ÜCRET HESABI'!CG86</f>
        <v>24503.0625</v>
      </c>
      <c r="S86" s="46">
        <f>'ÜCRET HESABI'!CI86</f>
        <v>23502.9375</v>
      </c>
      <c r="T86" s="10">
        <f>'ÜCRET HESABI'!CZ86</f>
        <v>17002.125</v>
      </c>
      <c r="U86" s="27">
        <f t="shared" si="22"/>
        <v>20002.5</v>
      </c>
      <c r="V86" s="28">
        <f>'ÜCRET HESABI'!DC86</f>
        <v>24503.0625</v>
      </c>
      <c r="W86" s="46">
        <f>'ÜCRET HESABI'!DE86</f>
        <v>23502.9375</v>
      </c>
      <c r="X86" s="10">
        <f>'ÜCRET HESABI'!DV86</f>
        <v>17002.125</v>
      </c>
      <c r="Y86" s="27">
        <f t="shared" si="23"/>
        <v>20002.5</v>
      </c>
      <c r="Z86" s="28">
        <f>'ÜCRET HESABI'!DY86</f>
        <v>24503.0625</v>
      </c>
      <c r="AA86" s="46">
        <f>'ÜCRET HESABI'!EA86</f>
        <v>23502.9375</v>
      </c>
      <c r="AB86" s="10">
        <f>'ÜCRET HESABI'!ER86</f>
        <v>17002.125</v>
      </c>
      <c r="AC86" s="27">
        <f t="shared" si="30"/>
        <v>20002.5</v>
      </c>
      <c r="AD86" s="28">
        <f>'ÜCRET HESABI'!EU86</f>
        <v>24503.0625</v>
      </c>
      <c r="AE86" s="46">
        <f>'ÜCRET HESABI'!EW86</f>
        <v>23502.9375</v>
      </c>
      <c r="AF86" s="10">
        <f>'ÜCRET HESABI'!FN86</f>
        <v>17002.125</v>
      </c>
      <c r="AG86" s="27">
        <f t="shared" si="31"/>
        <v>20002.5</v>
      </c>
      <c r="AH86" s="28">
        <f>'ÜCRET HESABI'!FQ86</f>
        <v>24503.0625</v>
      </c>
      <c r="AI86" s="46">
        <f>'ÜCRET HESABI'!FS86</f>
        <v>23502.9375</v>
      </c>
      <c r="AJ86" s="10">
        <f>'ÜCRET HESABI'!GJ86</f>
        <v>17002.125</v>
      </c>
      <c r="AK86" s="27">
        <f t="shared" si="32"/>
        <v>20002.5</v>
      </c>
      <c r="AL86" s="28">
        <f>'ÜCRET HESABI'!GM86</f>
        <v>24503.0625</v>
      </c>
      <c r="AM86" s="46">
        <f>'ÜCRET HESABI'!GO86</f>
        <v>23502.9375</v>
      </c>
      <c r="AN86" s="10">
        <f>'ÜCRET HESABI'!HF86</f>
        <v>17002.125</v>
      </c>
      <c r="AO86" s="27">
        <f t="shared" si="33"/>
        <v>20002.5</v>
      </c>
      <c r="AP86" s="28">
        <f>'ÜCRET HESABI'!HI86</f>
        <v>24503.0625</v>
      </c>
      <c r="AQ86" s="46">
        <f>'ÜCRET HESABI'!HK86</f>
        <v>23502.9375</v>
      </c>
      <c r="AR86" s="10">
        <f>'ÜCRET HESABI'!IB86</f>
        <v>17002.125</v>
      </c>
      <c r="AS86" s="27">
        <f t="shared" si="34"/>
        <v>20002.5</v>
      </c>
      <c r="AT86" s="28">
        <f>'ÜCRET HESABI'!IE86</f>
        <v>24503.0625</v>
      </c>
      <c r="AU86" s="46">
        <f>'ÜCRET HESABI'!IG86</f>
        <v>23502.9375</v>
      </c>
      <c r="AV86" s="10">
        <f>'ÜCRET HESABI'!IX86</f>
        <v>17002.125</v>
      </c>
      <c r="AW86" s="27">
        <f t="shared" si="35"/>
        <v>20002.5</v>
      </c>
      <c r="AX86" s="28">
        <f>'ÜCRET HESABI'!JA86</f>
        <v>24503.0625</v>
      </c>
      <c r="AY86" s="46">
        <f>'ÜCRET HESABI'!JC86</f>
        <v>23502.9375</v>
      </c>
      <c r="AZ86" s="36">
        <f t="shared" si="24"/>
        <v>204025.5</v>
      </c>
      <c r="BA86" s="33">
        <f t="shared" si="25"/>
        <v>240030</v>
      </c>
      <c r="BB86" s="37">
        <f t="shared" si="26"/>
        <v>17002.125</v>
      </c>
      <c r="BC86" s="35">
        <f t="shared" si="27"/>
        <v>294036.75</v>
      </c>
      <c r="BD86" s="34">
        <f t="shared" si="28"/>
        <v>12001.5</v>
      </c>
      <c r="BE86" s="35">
        <f t="shared" si="29"/>
        <v>282035.25</v>
      </c>
    </row>
    <row r="87" spans="1:57" x14ac:dyDescent="0.3">
      <c r="A87" s="3">
        <v>85</v>
      </c>
      <c r="B87" s="16" t="str">
        <f>'PERSONEL LİSTESİ'!B87</f>
        <v xml:space="preserve"> AD SOYAD 85</v>
      </c>
      <c r="C87" s="8">
        <f>'PERSONEL LİSTESİ'!C87</f>
        <v>20002.5</v>
      </c>
      <c r="D87" s="10">
        <f>'ÜCRET HESABI'!P87</f>
        <v>17002.125</v>
      </c>
      <c r="E87" s="27">
        <f t="shared" si="18"/>
        <v>20002.5</v>
      </c>
      <c r="F87" s="28">
        <f>'ÜCRET HESABI'!S87</f>
        <v>24503.0625</v>
      </c>
      <c r="G87" s="46">
        <f>'ÜCRET HESABI'!U87</f>
        <v>23502.9375</v>
      </c>
      <c r="H87" s="10">
        <f>'ÜCRET HESABI'!AL87</f>
        <v>17002.125</v>
      </c>
      <c r="I87" s="27">
        <f t="shared" si="19"/>
        <v>20002.5</v>
      </c>
      <c r="J87" s="28">
        <f>'ÜCRET HESABI'!AO87</f>
        <v>24503.0625</v>
      </c>
      <c r="K87" s="46">
        <f>'ÜCRET HESABI'!AQ87</f>
        <v>23502.9375</v>
      </c>
      <c r="L87" s="10">
        <f>'ÜCRET HESABI'!BH87</f>
        <v>17002.125</v>
      </c>
      <c r="M87" s="27">
        <f t="shared" si="20"/>
        <v>20002.5</v>
      </c>
      <c r="N87" s="28">
        <f>'ÜCRET HESABI'!BK87</f>
        <v>24503.0625</v>
      </c>
      <c r="O87" s="46">
        <f>'ÜCRET HESABI'!BM87</f>
        <v>23502.9375</v>
      </c>
      <c r="P87" s="10">
        <f>'ÜCRET HESABI'!CD87</f>
        <v>17002.125</v>
      </c>
      <c r="Q87" s="27">
        <f t="shared" si="21"/>
        <v>20002.5</v>
      </c>
      <c r="R87" s="28">
        <f>'ÜCRET HESABI'!CG87</f>
        <v>24503.0625</v>
      </c>
      <c r="S87" s="46">
        <f>'ÜCRET HESABI'!CI87</f>
        <v>23502.9375</v>
      </c>
      <c r="T87" s="10">
        <f>'ÜCRET HESABI'!CZ87</f>
        <v>17002.125</v>
      </c>
      <c r="U87" s="27">
        <f t="shared" si="22"/>
        <v>20002.5</v>
      </c>
      <c r="V87" s="28">
        <f>'ÜCRET HESABI'!DC87</f>
        <v>24503.0625</v>
      </c>
      <c r="W87" s="46">
        <f>'ÜCRET HESABI'!DE87</f>
        <v>23502.9375</v>
      </c>
      <c r="X87" s="10">
        <f>'ÜCRET HESABI'!DV87</f>
        <v>17002.125</v>
      </c>
      <c r="Y87" s="27">
        <f t="shared" si="23"/>
        <v>20002.5</v>
      </c>
      <c r="Z87" s="28">
        <f>'ÜCRET HESABI'!DY87</f>
        <v>24503.0625</v>
      </c>
      <c r="AA87" s="46">
        <f>'ÜCRET HESABI'!EA87</f>
        <v>23502.9375</v>
      </c>
      <c r="AB87" s="10">
        <f>'ÜCRET HESABI'!ER87</f>
        <v>17002.125</v>
      </c>
      <c r="AC87" s="27">
        <f t="shared" si="30"/>
        <v>20002.5</v>
      </c>
      <c r="AD87" s="28">
        <f>'ÜCRET HESABI'!EU87</f>
        <v>24503.0625</v>
      </c>
      <c r="AE87" s="46">
        <f>'ÜCRET HESABI'!EW87</f>
        <v>23502.9375</v>
      </c>
      <c r="AF87" s="10">
        <f>'ÜCRET HESABI'!FN87</f>
        <v>17002.125</v>
      </c>
      <c r="AG87" s="27">
        <f t="shared" si="31"/>
        <v>20002.5</v>
      </c>
      <c r="AH87" s="28">
        <f>'ÜCRET HESABI'!FQ87</f>
        <v>24503.0625</v>
      </c>
      <c r="AI87" s="46">
        <f>'ÜCRET HESABI'!FS87</f>
        <v>23502.9375</v>
      </c>
      <c r="AJ87" s="10">
        <f>'ÜCRET HESABI'!GJ87</f>
        <v>17002.125</v>
      </c>
      <c r="AK87" s="27">
        <f t="shared" si="32"/>
        <v>20002.5</v>
      </c>
      <c r="AL87" s="28">
        <f>'ÜCRET HESABI'!GM87</f>
        <v>24503.0625</v>
      </c>
      <c r="AM87" s="46">
        <f>'ÜCRET HESABI'!GO87</f>
        <v>23502.9375</v>
      </c>
      <c r="AN87" s="10">
        <f>'ÜCRET HESABI'!HF87</f>
        <v>17002.125</v>
      </c>
      <c r="AO87" s="27">
        <f t="shared" si="33"/>
        <v>20002.5</v>
      </c>
      <c r="AP87" s="28">
        <f>'ÜCRET HESABI'!HI87</f>
        <v>24503.0625</v>
      </c>
      <c r="AQ87" s="46">
        <f>'ÜCRET HESABI'!HK87</f>
        <v>23502.9375</v>
      </c>
      <c r="AR87" s="10">
        <f>'ÜCRET HESABI'!IB87</f>
        <v>17002.125</v>
      </c>
      <c r="AS87" s="27">
        <f t="shared" si="34"/>
        <v>20002.5</v>
      </c>
      <c r="AT87" s="28">
        <f>'ÜCRET HESABI'!IE87</f>
        <v>24503.0625</v>
      </c>
      <c r="AU87" s="46">
        <f>'ÜCRET HESABI'!IG87</f>
        <v>23502.9375</v>
      </c>
      <c r="AV87" s="10">
        <f>'ÜCRET HESABI'!IX87</f>
        <v>17002.125</v>
      </c>
      <c r="AW87" s="27">
        <f t="shared" si="35"/>
        <v>20002.5</v>
      </c>
      <c r="AX87" s="28">
        <f>'ÜCRET HESABI'!JA87</f>
        <v>24503.0625</v>
      </c>
      <c r="AY87" s="46">
        <f>'ÜCRET HESABI'!JC87</f>
        <v>23502.9375</v>
      </c>
      <c r="AZ87" s="36">
        <f t="shared" si="24"/>
        <v>204025.5</v>
      </c>
      <c r="BA87" s="33">
        <f t="shared" si="25"/>
        <v>240030</v>
      </c>
      <c r="BB87" s="37">
        <f t="shared" si="26"/>
        <v>17002.125</v>
      </c>
      <c r="BC87" s="35">
        <f t="shared" si="27"/>
        <v>294036.75</v>
      </c>
      <c r="BD87" s="34">
        <f t="shared" si="28"/>
        <v>12001.5</v>
      </c>
      <c r="BE87" s="35">
        <f t="shared" si="29"/>
        <v>282035.25</v>
      </c>
    </row>
    <row r="88" spans="1:57" x14ac:dyDescent="0.3">
      <c r="A88" s="2">
        <v>86</v>
      </c>
      <c r="B88" s="17" t="str">
        <f>'PERSONEL LİSTESİ'!B88</f>
        <v xml:space="preserve"> AD SOYAD 86</v>
      </c>
      <c r="C88" s="13">
        <f>'PERSONEL LİSTESİ'!C88</f>
        <v>20002.5</v>
      </c>
      <c r="D88" s="10">
        <f>'ÜCRET HESABI'!P88</f>
        <v>17002.125</v>
      </c>
      <c r="E88" s="27">
        <f t="shared" si="18"/>
        <v>20002.5</v>
      </c>
      <c r="F88" s="28">
        <f>'ÜCRET HESABI'!S88</f>
        <v>24503.0625</v>
      </c>
      <c r="G88" s="46">
        <f>'ÜCRET HESABI'!U88</f>
        <v>23502.9375</v>
      </c>
      <c r="H88" s="10">
        <f>'ÜCRET HESABI'!AL88</f>
        <v>17002.125</v>
      </c>
      <c r="I88" s="27">
        <f t="shared" si="19"/>
        <v>20002.5</v>
      </c>
      <c r="J88" s="28">
        <f>'ÜCRET HESABI'!AO88</f>
        <v>24503.0625</v>
      </c>
      <c r="K88" s="46">
        <f>'ÜCRET HESABI'!AQ88</f>
        <v>23502.9375</v>
      </c>
      <c r="L88" s="10">
        <f>'ÜCRET HESABI'!BH88</f>
        <v>17002.125</v>
      </c>
      <c r="M88" s="27">
        <f t="shared" si="20"/>
        <v>20002.5</v>
      </c>
      <c r="N88" s="28">
        <f>'ÜCRET HESABI'!BK88</f>
        <v>24503.0625</v>
      </c>
      <c r="O88" s="46">
        <f>'ÜCRET HESABI'!BM88</f>
        <v>23502.9375</v>
      </c>
      <c r="P88" s="10">
        <f>'ÜCRET HESABI'!CD88</f>
        <v>17002.125</v>
      </c>
      <c r="Q88" s="27">
        <f t="shared" si="21"/>
        <v>20002.5</v>
      </c>
      <c r="R88" s="28">
        <f>'ÜCRET HESABI'!CG88</f>
        <v>24503.0625</v>
      </c>
      <c r="S88" s="46">
        <f>'ÜCRET HESABI'!CI88</f>
        <v>23502.9375</v>
      </c>
      <c r="T88" s="10">
        <f>'ÜCRET HESABI'!CZ88</f>
        <v>17002.125</v>
      </c>
      <c r="U88" s="27">
        <f t="shared" si="22"/>
        <v>20002.5</v>
      </c>
      <c r="V88" s="28">
        <f>'ÜCRET HESABI'!DC88</f>
        <v>24503.0625</v>
      </c>
      <c r="W88" s="46">
        <f>'ÜCRET HESABI'!DE88</f>
        <v>23502.9375</v>
      </c>
      <c r="X88" s="10">
        <f>'ÜCRET HESABI'!DV88</f>
        <v>17002.125</v>
      </c>
      <c r="Y88" s="27">
        <f t="shared" si="23"/>
        <v>20002.5</v>
      </c>
      <c r="Z88" s="28">
        <f>'ÜCRET HESABI'!DY88</f>
        <v>24503.0625</v>
      </c>
      <c r="AA88" s="46">
        <f>'ÜCRET HESABI'!EA88</f>
        <v>23502.9375</v>
      </c>
      <c r="AB88" s="10">
        <f>'ÜCRET HESABI'!ER88</f>
        <v>17002.125</v>
      </c>
      <c r="AC88" s="27">
        <f t="shared" si="30"/>
        <v>20002.5</v>
      </c>
      <c r="AD88" s="28">
        <f>'ÜCRET HESABI'!EU88</f>
        <v>24503.0625</v>
      </c>
      <c r="AE88" s="46">
        <f>'ÜCRET HESABI'!EW88</f>
        <v>23502.9375</v>
      </c>
      <c r="AF88" s="10">
        <f>'ÜCRET HESABI'!FN88</f>
        <v>17002.125</v>
      </c>
      <c r="AG88" s="27">
        <f t="shared" si="31"/>
        <v>20002.5</v>
      </c>
      <c r="AH88" s="28">
        <f>'ÜCRET HESABI'!FQ88</f>
        <v>24503.0625</v>
      </c>
      <c r="AI88" s="46">
        <f>'ÜCRET HESABI'!FS88</f>
        <v>23502.9375</v>
      </c>
      <c r="AJ88" s="10">
        <f>'ÜCRET HESABI'!GJ88</f>
        <v>17002.125</v>
      </c>
      <c r="AK88" s="27">
        <f t="shared" si="32"/>
        <v>20002.5</v>
      </c>
      <c r="AL88" s="28">
        <f>'ÜCRET HESABI'!GM88</f>
        <v>24503.0625</v>
      </c>
      <c r="AM88" s="46">
        <f>'ÜCRET HESABI'!GO88</f>
        <v>23502.9375</v>
      </c>
      <c r="AN88" s="10">
        <f>'ÜCRET HESABI'!HF88</f>
        <v>17002.125</v>
      </c>
      <c r="AO88" s="27">
        <f t="shared" si="33"/>
        <v>20002.5</v>
      </c>
      <c r="AP88" s="28">
        <f>'ÜCRET HESABI'!HI88</f>
        <v>24503.0625</v>
      </c>
      <c r="AQ88" s="46">
        <f>'ÜCRET HESABI'!HK88</f>
        <v>23502.9375</v>
      </c>
      <c r="AR88" s="10">
        <f>'ÜCRET HESABI'!IB88</f>
        <v>17002.125</v>
      </c>
      <c r="AS88" s="27">
        <f t="shared" si="34"/>
        <v>20002.5</v>
      </c>
      <c r="AT88" s="28">
        <f>'ÜCRET HESABI'!IE88</f>
        <v>24503.0625</v>
      </c>
      <c r="AU88" s="46">
        <f>'ÜCRET HESABI'!IG88</f>
        <v>23502.9375</v>
      </c>
      <c r="AV88" s="10">
        <f>'ÜCRET HESABI'!IX88</f>
        <v>17002.125</v>
      </c>
      <c r="AW88" s="27">
        <f t="shared" si="35"/>
        <v>20002.5</v>
      </c>
      <c r="AX88" s="28">
        <f>'ÜCRET HESABI'!JA88</f>
        <v>24503.0625</v>
      </c>
      <c r="AY88" s="46">
        <f>'ÜCRET HESABI'!JC88</f>
        <v>23502.9375</v>
      </c>
      <c r="AZ88" s="36">
        <f t="shared" si="24"/>
        <v>204025.5</v>
      </c>
      <c r="BA88" s="33">
        <f t="shared" si="25"/>
        <v>240030</v>
      </c>
      <c r="BB88" s="37">
        <f t="shared" si="26"/>
        <v>17002.125</v>
      </c>
      <c r="BC88" s="35">
        <f t="shared" si="27"/>
        <v>294036.75</v>
      </c>
      <c r="BD88" s="34">
        <f t="shared" si="28"/>
        <v>12001.5</v>
      </c>
      <c r="BE88" s="35">
        <f t="shared" si="29"/>
        <v>282035.25</v>
      </c>
    </row>
    <row r="89" spans="1:57" x14ac:dyDescent="0.3">
      <c r="A89" s="3">
        <v>87</v>
      </c>
      <c r="B89" s="16" t="str">
        <f>'PERSONEL LİSTESİ'!B89</f>
        <v xml:space="preserve"> AD SOYAD 87</v>
      </c>
      <c r="C89" s="8">
        <f>'PERSONEL LİSTESİ'!C89</f>
        <v>20002.5</v>
      </c>
      <c r="D89" s="10">
        <f>'ÜCRET HESABI'!P89</f>
        <v>17002.125</v>
      </c>
      <c r="E89" s="27">
        <f t="shared" si="18"/>
        <v>20002.5</v>
      </c>
      <c r="F89" s="28">
        <f>'ÜCRET HESABI'!S89</f>
        <v>24503.0625</v>
      </c>
      <c r="G89" s="46">
        <f>'ÜCRET HESABI'!U89</f>
        <v>23502.9375</v>
      </c>
      <c r="H89" s="10">
        <f>'ÜCRET HESABI'!AL89</f>
        <v>17002.125</v>
      </c>
      <c r="I89" s="27">
        <f t="shared" si="19"/>
        <v>20002.5</v>
      </c>
      <c r="J89" s="28">
        <f>'ÜCRET HESABI'!AO89</f>
        <v>24503.0625</v>
      </c>
      <c r="K89" s="46">
        <f>'ÜCRET HESABI'!AQ89</f>
        <v>23502.9375</v>
      </c>
      <c r="L89" s="10">
        <f>'ÜCRET HESABI'!BH89</f>
        <v>17002.125</v>
      </c>
      <c r="M89" s="27">
        <f t="shared" si="20"/>
        <v>20002.5</v>
      </c>
      <c r="N89" s="28">
        <f>'ÜCRET HESABI'!BK89</f>
        <v>24503.0625</v>
      </c>
      <c r="O89" s="46">
        <f>'ÜCRET HESABI'!BM89</f>
        <v>23502.9375</v>
      </c>
      <c r="P89" s="10">
        <f>'ÜCRET HESABI'!CD89</f>
        <v>17002.125</v>
      </c>
      <c r="Q89" s="27">
        <f t="shared" si="21"/>
        <v>20002.5</v>
      </c>
      <c r="R89" s="28">
        <f>'ÜCRET HESABI'!CG89</f>
        <v>24503.0625</v>
      </c>
      <c r="S89" s="46">
        <f>'ÜCRET HESABI'!CI89</f>
        <v>23502.9375</v>
      </c>
      <c r="T89" s="10">
        <f>'ÜCRET HESABI'!CZ89</f>
        <v>17002.125</v>
      </c>
      <c r="U89" s="27">
        <f t="shared" si="22"/>
        <v>20002.5</v>
      </c>
      <c r="V89" s="28">
        <f>'ÜCRET HESABI'!DC89</f>
        <v>24503.0625</v>
      </c>
      <c r="W89" s="46">
        <f>'ÜCRET HESABI'!DE89</f>
        <v>23502.9375</v>
      </c>
      <c r="X89" s="10">
        <f>'ÜCRET HESABI'!DV89</f>
        <v>17002.125</v>
      </c>
      <c r="Y89" s="27">
        <f t="shared" si="23"/>
        <v>20002.5</v>
      </c>
      <c r="Z89" s="28">
        <f>'ÜCRET HESABI'!DY89</f>
        <v>24503.0625</v>
      </c>
      <c r="AA89" s="46">
        <f>'ÜCRET HESABI'!EA89</f>
        <v>23502.9375</v>
      </c>
      <c r="AB89" s="10">
        <f>'ÜCRET HESABI'!ER89</f>
        <v>17002.125</v>
      </c>
      <c r="AC89" s="27">
        <f t="shared" si="30"/>
        <v>20002.5</v>
      </c>
      <c r="AD89" s="28">
        <f>'ÜCRET HESABI'!EU89</f>
        <v>24503.0625</v>
      </c>
      <c r="AE89" s="46">
        <f>'ÜCRET HESABI'!EW89</f>
        <v>23502.9375</v>
      </c>
      <c r="AF89" s="10">
        <f>'ÜCRET HESABI'!FN89</f>
        <v>17002.125</v>
      </c>
      <c r="AG89" s="27">
        <f t="shared" si="31"/>
        <v>20002.5</v>
      </c>
      <c r="AH89" s="28">
        <f>'ÜCRET HESABI'!FQ89</f>
        <v>24503.0625</v>
      </c>
      <c r="AI89" s="46">
        <f>'ÜCRET HESABI'!FS89</f>
        <v>23502.9375</v>
      </c>
      <c r="AJ89" s="10">
        <f>'ÜCRET HESABI'!GJ89</f>
        <v>17002.125</v>
      </c>
      <c r="AK89" s="27">
        <f t="shared" si="32"/>
        <v>20002.5</v>
      </c>
      <c r="AL89" s="28">
        <f>'ÜCRET HESABI'!GM89</f>
        <v>24503.0625</v>
      </c>
      <c r="AM89" s="46">
        <f>'ÜCRET HESABI'!GO89</f>
        <v>23502.9375</v>
      </c>
      <c r="AN89" s="10">
        <f>'ÜCRET HESABI'!HF89</f>
        <v>17002.125</v>
      </c>
      <c r="AO89" s="27">
        <f t="shared" si="33"/>
        <v>20002.5</v>
      </c>
      <c r="AP89" s="28">
        <f>'ÜCRET HESABI'!HI89</f>
        <v>24503.0625</v>
      </c>
      <c r="AQ89" s="46">
        <f>'ÜCRET HESABI'!HK89</f>
        <v>23502.9375</v>
      </c>
      <c r="AR89" s="10">
        <f>'ÜCRET HESABI'!IB89</f>
        <v>17002.125</v>
      </c>
      <c r="AS89" s="27">
        <f t="shared" si="34"/>
        <v>20002.5</v>
      </c>
      <c r="AT89" s="28">
        <f>'ÜCRET HESABI'!IE89</f>
        <v>24503.0625</v>
      </c>
      <c r="AU89" s="46">
        <f>'ÜCRET HESABI'!IG89</f>
        <v>23502.9375</v>
      </c>
      <c r="AV89" s="10">
        <f>'ÜCRET HESABI'!IX89</f>
        <v>17002.125</v>
      </c>
      <c r="AW89" s="27">
        <f t="shared" si="35"/>
        <v>20002.5</v>
      </c>
      <c r="AX89" s="28">
        <f>'ÜCRET HESABI'!JA89</f>
        <v>24503.0625</v>
      </c>
      <c r="AY89" s="46">
        <f>'ÜCRET HESABI'!JC89</f>
        <v>23502.9375</v>
      </c>
      <c r="AZ89" s="36">
        <f t="shared" si="24"/>
        <v>204025.5</v>
      </c>
      <c r="BA89" s="33">
        <f t="shared" si="25"/>
        <v>240030</v>
      </c>
      <c r="BB89" s="37">
        <f t="shared" si="26"/>
        <v>17002.125</v>
      </c>
      <c r="BC89" s="35">
        <f t="shared" si="27"/>
        <v>294036.75</v>
      </c>
      <c r="BD89" s="34">
        <f t="shared" si="28"/>
        <v>12001.5</v>
      </c>
      <c r="BE89" s="35">
        <f t="shared" si="29"/>
        <v>282035.25</v>
      </c>
    </row>
    <row r="90" spans="1:57" x14ac:dyDescent="0.3">
      <c r="A90" s="2">
        <v>88</v>
      </c>
      <c r="B90" s="17" t="str">
        <f>'PERSONEL LİSTESİ'!B90</f>
        <v xml:space="preserve"> AD SOYAD 88</v>
      </c>
      <c r="C90" s="13">
        <f>'PERSONEL LİSTESİ'!C90</f>
        <v>20002.5</v>
      </c>
      <c r="D90" s="10">
        <f>'ÜCRET HESABI'!P90</f>
        <v>17002.125</v>
      </c>
      <c r="E90" s="27">
        <f t="shared" si="18"/>
        <v>20002.5</v>
      </c>
      <c r="F90" s="28">
        <f>'ÜCRET HESABI'!S90</f>
        <v>24503.0625</v>
      </c>
      <c r="G90" s="46">
        <f>'ÜCRET HESABI'!U90</f>
        <v>23502.9375</v>
      </c>
      <c r="H90" s="10">
        <f>'ÜCRET HESABI'!AL90</f>
        <v>17002.125</v>
      </c>
      <c r="I90" s="27">
        <f t="shared" si="19"/>
        <v>20002.5</v>
      </c>
      <c r="J90" s="28">
        <f>'ÜCRET HESABI'!AO90</f>
        <v>24503.0625</v>
      </c>
      <c r="K90" s="46">
        <f>'ÜCRET HESABI'!AQ90</f>
        <v>23502.9375</v>
      </c>
      <c r="L90" s="10">
        <f>'ÜCRET HESABI'!BH90</f>
        <v>17002.125</v>
      </c>
      <c r="M90" s="27">
        <f t="shared" si="20"/>
        <v>20002.5</v>
      </c>
      <c r="N90" s="28">
        <f>'ÜCRET HESABI'!BK90</f>
        <v>24503.0625</v>
      </c>
      <c r="O90" s="46">
        <f>'ÜCRET HESABI'!BM90</f>
        <v>23502.9375</v>
      </c>
      <c r="P90" s="10">
        <f>'ÜCRET HESABI'!CD90</f>
        <v>17002.125</v>
      </c>
      <c r="Q90" s="27">
        <f t="shared" si="21"/>
        <v>20002.5</v>
      </c>
      <c r="R90" s="28">
        <f>'ÜCRET HESABI'!CG90</f>
        <v>24503.0625</v>
      </c>
      <c r="S90" s="46">
        <f>'ÜCRET HESABI'!CI90</f>
        <v>23502.9375</v>
      </c>
      <c r="T90" s="10">
        <f>'ÜCRET HESABI'!CZ90</f>
        <v>17002.125</v>
      </c>
      <c r="U90" s="27">
        <f t="shared" si="22"/>
        <v>20002.5</v>
      </c>
      <c r="V90" s="28">
        <f>'ÜCRET HESABI'!DC90</f>
        <v>24503.0625</v>
      </c>
      <c r="W90" s="46">
        <f>'ÜCRET HESABI'!DE90</f>
        <v>23502.9375</v>
      </c>
      <c r="X90" s="10">
        <f>'ÜCRET HESABI'!DV90</f>
        <v>17002.125</v>
      </c>
      <c r="Y90" s="27">
        <f t="shared" si="23"/>
        <v>20002.5</v>
      </c>
      <c r="Z90" s="28">
        <f>'ÜCRET HESABI'!DY90</f>
        <v>24503.0625</v>
      </c>
      <c r="AA90" s="46">
        <f>'ÜCRET HESABI'!EA90</f>
        <v>23502.9375</v>
      </c>
      <c r="AB90" s="10">
        <f>'ÜCRET HESABI'!ER90</f>
        <v>17002.125</v>
      </c>
      <c r="AC90" s="27">
        <f t="shared" si="30"/>
        <v>20002.5</v>
      </c>
      <c r="AD90" s="28">
        <f>'ÜCRET HESABI'!EU90</f>
        <v>24503.0625</v>
      </c>
      <c r="AE90" s="46">
        <f>'ÜCRET HESABI'!EW90</f>
        <v>23502.9375</v>
      </c>
      <c r="AF90" s="10">
        <f>'ÜCRET HESABI'!FN90</f>
        <v>17002.125</v>
      </c>
      <c r="AG90" s="27">
        <f t="shared" si="31"/>
        <v>20002.5</v>
      </c>
      <c r="AH90" s="28">
        <f>'ÜCRET HESABI'!FQ90</f>
        <v>24503.0625</v>
      </c>
      <c r="AI90" s="46">
        <f>'ÜCRET HESABI'!FS90</f>
        <v>23502.9375</v>
      </c>
      <c r="AJ90" s="10">
        <f>'ÜCRET HESABI'!GJ90</f>
        <v>17002.125</v>
      </c>
      <c r="AK90" s="27">
        <f t="shared" si="32"/>
        <v>20002.5</v>
      </c>
      <c r="AL90" s="28">
        <f>'ÜCRET HESABI'!GM90</f>
        <v>24503.0625</v>
      </c>
      <c r="AM90" s="46">
        <f>'ÜCRET HESABI'!GO90</f>
        <v>23502.9375</v>
      </c>
      <c r="AN90" s="10">
        <f>'ÜCRET HESABI'!HF90</f>
        <v>17002.125</v>
      </c>
      <c r="AO90" s="27">
        <f t="shared" si="33"/>
        <v>20002.5</v>
      </c>
      <c r="AP90" s="28">
        <f>'ÜCRET HESABI'!HI90</f>
        <v>24503.0625</v>
      </c>
      <c r="AQ90" s="46">
        <f>'ÜCRET HESABI'!HK90</f>
        <v>23502.9375</v>
      </c>
      <c r="AR90" s="10">
        <f>'ÜCRET HESABI'!IB90</f>
        <v>17002.125</v>
      </c>
      <c r="AS90" s="27">
        <f t="shared" si="34"/>
        <v>20002.5</v>
      </c>
      <c r="AT90" s="28">
        <f>'ÜCRET HESABI'!IE90</f>
        <v>24503.0625</v>
      </c>
      <c r="AU90" s="46">
        <f>'ÜCRET HESABI'!IG90</f>
        <v>23502.9375</v>
      </c>
      <c r="AV90" s="10">
        <f>'ÜCRET HESABI'!IX90</f>
        <v>17002.125</v>
      </c>
      <c r="AW90" s="27">
        <f t="shared" si="35"/>
        <v>20002.5</v>
      </c>
      <c r="AX90" s="28">
        <f>'ÜCRET HESABI'!JA90</f>
        <v>24503.0625</v>
      </c>
      <c r="AY90" s="46">
        <f>'ÜCRET HESABI'!JC90</f>
        <v>23502.9375</v>
      </c>
      <c r="AZ90" s="36">
        <f t="shared" si="24"/>
        <v>204025.5</v>
      </c>
      <c r="BA90" s="33">
        <f t="shared" si="25"/>
        <v>240030</v>
      </c>
      <c r="BB90" s="37">
        <f t="shared" si="26"/>
        <v>17002.125</v>
      </c>
      <c r="BC90" s="35">
        <f t="shared" si="27"/>
        <v>294036.75</v>
      </c>
      <c r="BD90" s="34">
        <f t="shared" si="28"/>
        <v>12001.5</v>
      </c>
      <c r="BE90" s="35">
        <f t="shared" si="29"/>
        <v>282035.25</v>
      </c>
    </row>
    <row r="91" spans="1:57" x14ac:dyDescent="0.3">
      <c r="A91" s="3">
        <v>89</v>
      </c>
      <c r="B91" s="16" t="str">
        <f>'PERSONEL LİSTESİ'!B91</f>
        <v xml:space="preserve"> AD SOYAD 89</v>
      </c>
      <c r="C91" s="8">
        <f>'PERSONEL LİSTESİ'!C91</f>
        <v>20002.5</v>
      </c>
      <c r="D91" s="10">
        <f>'ÜCRET HESABI'!P91</f>
        <v>17002.125</v>
      </c>
      <c r="E91" s="27">
        <f t="shared" si="18"/>
        <v>20002.5</v>
      </c>
      <c r="F91" s="28">
        <f>'ÜCRET HESABI'!S91</f>
        <v>24503.0625</v>
      </c>
      <c r="G91" s="46">
        <f>'ÜCRET HESABI'!U91</f>
        <v>23502.9375</v>
      </c>
      <c r="H91" s="10">
        <f>'ÜCRET HESABI'!AL91</f>
        <v>17002.125</v>
      </c>
      <c r="I91" s="27">
        <f t="shared" si="19"/>
        <v>20002.5</v>
      </c>
      <c r="J91" s="28">
        <f>'ÜCRET HESABI'!AO91</f>
        <v>24503.0625</v>
      </c>
      <c r="K91" s="46">
        <f>'ÜCRET HESABI'!AQ91</f>
        <v>23502.9375</v>
      </c>
      <c r="L91" s="10">
        <f>'ÜCRET HESABI'!BH91</f>
        <v>17002.125</v>
      </c>
      <c r="M91" s="27">
        <f t="shared" si="20"/>
        <v>20002.5</v>
      </c>
      <c r="N91" s="28">
        <f>'ÜCRET HESABI'!BK91</f>
        <v>24503.0625</v>
      </c>
      <c r="O91" s="46">
        <f>'ÜCRET HESABI'!BM91</f>
        <v>23502.9375</v>
      </c>
      <c r="P91" s="10">
        <f>'ÜCRET HESABI'!CD91</f>
        <v>17002.125</v>
      </c>
      <c r="Q91" s="27">
        <f t="shared" si="21"/>
        <v>20002.5</v>
      </c>
      <c r="R91" s="28">
        <f>'ÜCRET HESABI'!CG91</f>
        <v>24503.0625</v>
      </c>
      <c r="S91" s="46">
        <f>'ÜCRET HESABI'!CI91</f>
        <v>23502.9375</v>
      </c>
      <c r="T91" s="10">
        <f>'ÜCRET HESABI'!CZ91</f>
        <v>17002.125</v>
      </c>
      <c r="U91" s="27">
        <f t="shared" si="22"/>
        <v>20002.5</v>
      </c>
      <c r="V91" s="28">
        <f>'ÜCRET HESABI'!DC91</f>
        <v>24503.0625</v>
      </c>
      <c r="W91" s="46">
        <f>'ÜCRET HESABI'!DE91</f>
        <v>23502.9375</v>
      </c>
      <c r="X91" s="10">
        <f>'ÜCRET HESABI'!DV91</f>
        <v>17002.125</v>
      </c>
      <c r="Y91" s="27">
        <f t="shared" si="23"/>
        <v>20002.5</v>
      </c>
      <c r="Z91" s="28">
        <f>'ÜCRET HESABI'!DY91</f>
        <v>24503.0625</v>
      </c>
      <c r="AA91" s="46">
        <f>'ÜCRET HESABI'!EA91</f>
        <v>23502.9375</v>
      </c>
      <c r="AB91" s="10">
        <f>'ÜCRET HESABI'!ER91</f>
        <v>17002.125</v>
      </c>
      <c r="AC91" s="27">
        <f t="shared" si="30"/>
        <v>20002.5</v>
      </c>
      <c r="AD91" s="28">
        <f>'ÜCRET HESABI'!EU91</f>
        <v>24503.0625</v>
      </c>
      <c r="AE91" s="46">
        <f>'ÜCRET HESABI'!EW91</f>
        <v>23502.9375</v>
      </c>
      <c r="AF91" s="10">
        <f>'ÜCRET HESABI'!FN91</f>
        <v>17002.125</v>
      </c>
      <c r="AG91" s="27">
        <f t="shared" si="31"/>
        <v>20002.5</v>
      </c>
      <c r="AH91" s="28">
        <f>'ÜCRET HESABI'!FQ91</f>
        <v>24503.0625</v>
      </c>
      <c r="AI91" s="46">
        <f>'ÜCRET HESABI'!FS91</f>
        <v>23502.9375</v>
      </c>
      <c r="AJ91" s="10">
        <f>'ÜCRET HESABI'!GJ91</f>
        <v>17002.125</v>
      </c>
      <c r="AK91" s="27">
        <f t="shared" si="32"/>
        <v>20002.5</v>
      </c>
      <c r="AL91" s="28">
        <f>'ÜCRET HESABI'!GM91</f>
        <v>24503.0625</v>
      </c>
      <c r="AM91" s="46">
        <f>'ÜCRET HESABI'!GO91</f>
        <v>23502.9375</v>
      </c>
      <c r="AN91" s="10">
        <f>'ÜCRET HESABI'!HF91</f>
        <v>17002.125</v>
      </c>
      <c r="AO91" s="27">
        <f t="shared" si="33"/>
        <v>20002.5</v>
      </c>
      <c r="AP91" s="28">
        <f>'ÜCRET HESABI'!HI91</f>
        <v>24503.0625</v>
      </c>
      <c r="AQ91" s="46">
        <f>'ÜCRET HESABI'!HK91</f>
        <v>23502.9375</v>
      </c>
      <c r="AR91" s="10">
        <f>'ÜCRET HESABI'!IB91</f>
        <v>17002.125</v>
      </c>
      <c r="AS91" s="27">
        <f t="shared" si="34"/>
        <v>20002.5</v>
      </c>
      <c r="AT91" s="28">
        <f>'ÜCRET HESABI'!IE91</f>
        <v>24503.0625</v>
      </c>
      <c r="AU91" s="46">
        <f>'ÜCRET HESABI'!IG91</f>
        <v>23502.9375</v>
      </c>
      <c r="AV91" s="10">
        <f>'ÜCRET HESABI'!IX91</f>
        <v>17002.125</v>
      </c>
      <c r="AW91" s="27">
        <f t="shared" si="35"/>
        <v>20002.5</v>
      </c>
      <c r="AX91" s="28">
        <f>'ÜCRET HESABI'!JA91</f>
        <v>24503.0625</v>
      </c>
      <c r="AY91" s="46">
        <f>'ÜCRET HESABI'!JC91</f>
        <v>23502.9375</v>
      </c>
      <c r="AZ91" s="36">
        <f t="shared" si="24"/>
        <v>204025.5</v>
      </c>
      <c r="BA91" s="33">
        <f t="shared" si="25"/>
        <v>240030</v>
      </c>
      <c r="BB91" s="37">
        <f t="shared" si="26"/>
        <v>17002.125</v>
      </c>
      <c r="BC91" s="35">
        <f t="shared" si="27"/>
        <v>294036.75</v>
      </c>
      <c r="BD91" s="34">
        <f t="shared" si="28"/>
        <v>12001.5</v>
      </c>
      <c r="BE91" s="35">
        <f t="shared" si="29"/>
        <v>282035.25</v>
      </c>
    </row>
    <row r="92" spans="1:57" x14ac:dyDescent="0.3">
      <c r="A92" s="2">
        <v>90</v>
      </c>
      <c r="B92" s="17" t="str">
        <f>'PERSONEL LİSTESİ'!B92</f>
        <v xml:space="preserve"> AD SOYAD 90</v>
      </c>
      <c r="C92" s="13">
        <f>'PERSONEL LİSTESİ'!C92</f>
        <v>20002.5</v>
      </c>
      <c r="D92" s="10">
        <f>'ÜCRET HESABI'!P92</f>
        <v>17002.125</v>
      </c>
      <c r="E92" s="27">
        <f t="shared" si="18"/>
        <v>20002.5</v>
      </c>
      <c r="F92" s="28">
        <f>'ÜCRET HESABI'!S92</f>
        <v>24503.0625</v>
      </c>
      <c r="G92" s="46">
        <f>'ÜCRET HESABI'!U92</f>
        <v>23502.9375</v>
      </c>
      <c r="H92" s="10">
        <f>'ÜCRET HESABI'!AL92</f>
        <v>17002.125</v>
      </c>
      <c r="I92" s="27">
        <f t="shared" si="19"/>
        <v>20002.5</v>
      </c>
      <c r="J92" s="28">
        <f>'ÜCRET HESABI'!AO92</f>
        <v>24503.0625</v>
      </c>
      <c r="K92" s="46">
        <f>'ÜCRET HESABI'!AQ92</f>
        <v>23502.9375</v>
      </c>
      <c r="L92" s="10">
        <f>'ÜCRET HESABI'!BH92</f>
        <v>17002.125</v>
      </c>
      <c r="M92" s="27">
        <f t="shared" si="20"/>
        <v>20002.5</v>
      </c>
      <c r="N92" s="28">
        <f>'ÜCRET HESABI'!BK92</f>
        <v>24503.0625</v>
      </c>
      <c r="O92" s="46">
        <f>'ÜCRET HESABI'!BM92</f>
        <v>23502.9375</v>
      </c>
      <c r="P92" s="10">
        <f>'ÜCRET HESABI'!CD92</f>
        <v>17002.125</v>
      </c>
      <c r="Q92" s="27">
        <f t="shared" si="21"/>
        <v>20002.5</v>
      </c>
      <c r="R92" s="28">
        <f>'ÜCRET HESABI'!CG92</f>
        <v>24503.0625</v>
      </c>
      <c r="S92" s="46">
        <f>'ÜCRET HESABI'!CI92</f>
        <v>23502.9375</v>
      </c>
      <c r="T92" s="10">
        <f>'ÜCRET HESABI'!CZ92</f>
        <v>17002.125</v>
      </c>
      <c r="U92" s="27">
        <f t="shared" si="22"/>
        <v>20002.5</v>
      </c>
      <c r="V92" s="28">
        <f>'ÜCRET HESABI'!DC92</f>
        <v>24503.0625</v>
      </c>
      <c r="W92" s="46">
        <f>'ÜCRET HESABI'!DE92</f>
        <v>23502.9375</v>
      </c>
      <c r="X92" s="10">
        <f>'ÜCRET HESABI'!DV92</f>
        <v>17002.125</v>
      </c>
      <c r="Y92" s="27">
        <f t="shared" si="23"/>
        <v>20002.5</v>
      </c>
      <c r="Z92" s="28">
        <f>'ÜCRET HESABI'!DY92</f>
        <v>24503.0625</v>
      </c>
      <c r="AA92" s="46">
        <f>'ÜCRET HESABI'!EA92</f>
        <v>23502.9375</v>
      </c>
      <c r="AB92" s="10">
        <f>'ÜCRET HESABI'!ER92</f>
        <v>17002.125</v>
      </c>
      <c r="AC92" s="27">
        <f t="shared" si="30"/>
        <v>20002.5</v>
      </c>
      <c r="AD92" s="28">
        <f>'ÜCRET HESABI'!EU92</f>
        <v>24503.0625</v>
      </c>
      <c r="AE92" s="46">
        <f>'ÜCRET HESABI'!EW92</f>
        <v>23502.9375</v>
      </c>
      <c r="AF92" s="10">
        <f>'ÜCRET HESABI'!FN92</f>
        <v>17002.125</v>
      </c>
      <c r="AG92" s="27">
        <f t="shared" si="31"/>
        <v>20002.5</v>
      </c>
      <c r="AH92" s="28">
        <f>'ÜCRET HESABI'!FQ92</f>
        <v>24503.0625</v>
      </c>
      <c r="AI92" s="46">
        <f>'ÜCRET HESABI'!FS92</f>
        <v>23502.9375</v>
      </c>
      <c r="AJ92" s="10">
        <f>'ÜCRET HESABI'!GJ92</f>
        <v>17002.125</v>
      </c>
      <c r="AK92" s="27">
        <f t="shared" si="32"/>
        <v>20002.5</v>
      </c>
      <c r="AL92" s="28">
        <f>'ÜCRET HESABI'!GM92</f>
        <v>24503.0625</v>
      </c>
      <c r="AM92" s="46">
        <f>'ÜCRET HESABI'!GO92</f>
        <v>23502.9375</v>
      </c>
      <c r="AN92" s="10">
        <f>'ÜCRET HESABI'!HF92</f>
        <v>17002.125</v>
      </c>
      <c r="AO92" s="27">
        <f t="shared" si="33"/>
        <v>20002.5</v>
      </c>
      <c r="AP92" s="28">
        <f>'ÜCRET HESABI'!HI92</f>
        <v>24503.0625</v>
      </c>
      <c r="AQ92" s="46">
        <f>'ÜCRET HESABI'!HK92</f>
        <v>23502.9375</v>
      </c>
      <c r="AR92" s="10">
        <f>'ÜCRET HESABI'!IB92</f>
        <v>17002.125</v>
      </c>
      <c r="AS92" s="27">
        <f t="shared" si="34"/>
        <v>20002.5</v>
      </c>
      <c r="AT92" s="28">
        <f>'ÜCRET HESABI'!IE92</f>
        <v>24503.0625</v>
      </c>
      <c r="AU92" s="46">
        <f>'ÜCRET HESABI'!IG92</f>
        <v>23502.9375</v>
      </c>
      <c r="AV92" s="10">
        <f>'ÜCRET HESABI'!IX92</f>
        <v>17002.125</v>
      </c>
      <c r="AW92" s="27">
        <f t="shared" si="35"/>
        <v>20002.5</v>
      </c>
      <c r="AX92" s="28">
        <f>'ÜCRET HESABI'!JA92</f>
        <v>24503.0625</v>
      </c>
      <c r="AY92" s="46">
        <f>'ÜCRET HESABI'!JC92</f>
        <v>23502.9375</v>
      </c>
      <c r="AZ92" s="36">
        <f t="shared" si="24"/>
        <v>204025.5</v>
      </c>
      <c r="BA92" s="33">
        <f t="shared" si="25"/>
        <v>240030</v>
      </c>
      <c r="BB92" s="37">
        <f t="shared" si="26"/>
        <v>17002.125</v>
      </c>
      <c r="BC92" s="35">
        <f t="shared" si="27"/>
        <v>294036.75</v>
      </c>
      <c r="BD92" s="34">
        <f t="shared" si="28"/>
        <v>12001.5</v>
      </c>
      <c r="BE92" s="35">
        <f t="shared" si="29"/>
        <v>282035.25</v>
      </c>
    </row>
    <row r="93" spans="1:57" x14ac:dyDescent="0.3">
      <c r="A93" s="3">
        <v>91</v>
      </c>
      <c r="B93" s="16" t="str">
        <f>'PERSONEL LİSTESİ'!B93</f>
        <v xml:space="preserve"> AD SOYAD 91</v>
      </c>
      <c r="C93" s="8">
        <f>'PERSONEL LİSTESİ'!C93</f>
        <v>20002.5</v>
      </c>
      <c r="D93" s="10">
        <f>'ÜCRET HESABI'!P93</f>
        <v>17002.125</v>
      </c>
      <c r="E93" s="27">
        <f t="shared" si="18"/>
        <v>20002.5</v>
      </c>
      <c r="F93" s="28">
        <f>'ÜCRET HESABI'!S93</f>
        <v>24503.0625</v>
      </c>
      <c r="G93" s="46">
        <f>'ÜCRET HESABI'!U93</f>
        <v>23502.9375</v>
      </c>
      <c r="H93" s="10">
        <f>'ÜCRET HESABI'!AL93</f>
        <v>17002.125</v>
      </c>
      <c r="I93" s="27">
        <f t="shared" si="19"/>
        <v>20002.5</v>
      </c>
      <c r="J93" s="28">
        <f>'ÜCRET HESABI'!AO93</f>
        <v>24503.0625</v>
      </c>
      <c r="K93" s="46">
        <f>'ÜCRET HESABI'!AQ93</f>
        <v>23502.9375</v>
      </c>
      <c r="L93" s="10">
        <f>'ÜCRET HESABI'!BH93</f>
        <v>17002.125</v>
      </c>
      <c r="M93" s="27">
        <f t="shared" si="20"/>
        <v>20002.5</v>
      </c>
      <c r="N93" s="28">
        <f>'ÜCRET HESABI'!BK93</f>
        <v>24503.0625</v>
      </c>
      <c r="O93" s="46">
        <f>'ÜCRET HESABI'!BM93</f>
        <v>23502.9375</v>
      </c>
      <c r="P93" s="10">
        <f>'ÜCRET HESABI'!CD93</f>
        <v>17002.125</v>
      </c>
      <c r="Q93" s="27">
        <f t="shared" si="21"/>
        <v>20002.5</v>
      </c>
      <c r="R93" s="28">
        <f>'ÜCRET HESABI'!CG93</f>
        <v>24503.0625</v>
      </c>
      <c r="S93" s="46">
        <f>'ÜCRET HESABI'!CI93</f>
        <v>23502.9375</v>
      </c>
      <c r="T93" s="10">
        <f>'ÜCRET HESABI'!CZ93</f>
        <v>17002.125</v>
      </c>
      <c r="U93" s="27">
        <f t="shared" si="22"/>
        <v>20002.5</v>
      </c>
      <c r="V93" s="28">
        <f>'ÜCRET HESABI'!DC93</f>
        <v>24503.0625</v>
      </c>
      <c r="W93" s="46">
        <f>'ÜCRET HESABI'!DE93</f>
        <v>23502.9375</v>
      </c>
      <c r="X93" s="10">
        <f>'ÜCRET HESABI'!DV93</f>
        <v>17002.125</v>
      </c>
      <c r="Y93" s="27">
        <f t="shared" si="23"/>
        <v>20002.5</v>
      </c>
      <c r="Z93" s="28">
        <f>'ÜCRET HESABI'!DY93</f>
        <v>24503.0625</v>
      </c>
      <c r="AA93" s="46">
        <f>'ÜCRET HESABI'!EA93</f>
        <v>23502.9375</v>
      </c>
      <c r="AB93" s="10">
        <f>'ÜCRET HESABI'!ER93</f>
        <v>17002.125</v>
      </c>
      <c r="AC93" s="27">
        <f t="shared" si="30"/>
        <v>20002.5</v>
      </c>
      <c r="AD93" s="28">
        <f>'ÜCRET HESABI'!EU93</f>
        <v>24503.0625</v>
      </c>
      <c r="AE93" s="46">
        <f>'ÜCRET HESABI'!EW93</f>
        <v>23502.9375</v>
      </c>
      <c r="AF93" s="10">
        <f>'ÜCRET HESABI'!FN93</f>
        <v>17002.125</v>
      </c>
      <c r="AG93" s="27">
        <f t="shared" si="31"/>
        <v>20002.5</v>
      </c>
      <c r="AH93" s="28">
        <f>'ÜCRET HESABI'!FQ93</f>
        <v>24503.0625</v>
      </c>
      <c r="AI93" s="46">
        <f>'ÜCRET HESABI'!FS93</f>
        <v>23502.9375</v>
      </c>
      <c r="AJ93" s="10">
        <f>'ÜCRET HESABI'!GJ93</f>
        <v>17002.125</v>
      </c>
      <c r="AK93" s="27">
        <f t="shared" si="32"/>
        <v>20002.5</v>
      </c>
      <c r="AL93" s="28">
        <f>'ÜCRET HESABI'!GM93</f>
        <v>24503.0625</v>
      </c>
      <c r="AM93" s="46">
        <f>'ÜCRET HESABI'!GO93</f>
        <v>23502.9375</v>
      </c>
      <c r="AN93" s="10">
        <f>'ÜCRET HESABI'!HF93</f>
        <v>17002.125</v>
      </c>
      <c r="AO93" s="27">
        <f t="shared" si="33"/>
        <v>20002.5</v>
      </c>
      <c r="AP93" s="28">
        <f>'ÜCRET HESABI'!HI93</f>
        <v>24503.0625</v>
      </c>
      <c r="AQ93" s="46">
        <f>'ÜCRET HESABI'!HK93</f>
        <v>23502.9375</v>
      </c>
      <c r="AR93" s="10">
        <f>'ÜCRET HESABI'!IB93</f>
        <v>17002.125</v>
      </c>
      <c r="AS93" s="27">
        <f t="shared" si="34"/>
        <v>20002.5</v>
      </c>
      <c r="AT93" s="28">
        <f>'ÜCRET HESABI'!IE93</f>
        <v>24503.0625</v>
      </c>
      <c r="AU93" s="46">
        <f>'ÜCRET HESABI'!IG93</f>
        <v>23502.9375</v>
      </c>
      <c r="AV93" s="10">
        <f>'ÜCRET HESABI'!IX93</f>
        <v>17002.125</v>
      </c>
      <c r="AW93" s="27">
        <f t="shared" si="35"/>
        <v>20002.5</v>
      </c>
      <c r="AX93" s="28">
        <f>'ÜCRET HESABI'!JA93</f>
        <v>24503.0625</v>
      </c>
      <c r="AY93" s="46">
        <f>'ÜCRET HESABI'!JC93</f>
        <v>23502.9375</v>
      </c>
      <c r="AZ93" s="36">
        <f t="shared" si="24"/>
        <v>204025.5</v>
      </c>
      <c r="BA93" s="33">
        <f t="shared" si="25"/>
        <v>240030</v>
      </c>
      <c r="BB93" s="37">
        <f t="shared" si="26"/>
        <v>17002.125</v>
      </c>
      <c r="BC93" s="35">
        <f t="shared" si="27"/>
        <v>294036.75</v>
      </c>
      <c r="BD93" s="34">
        <f t="shared" si="28"/>
        <v>12001.5</v>
      </c>
      <c r="BE93" s="35">
        <f t="shared" si="29"/>
        <v>282035.25</v>
      </c>
    </row>
    <row r="94" spans="1:57" x14ac:dyDescent="0.3">
      <c r="A94" s="2">
        <v>92</v>
      </c>
      <c r="B94" s="17" t="str">
        <f>'PERSONEL LİSTESİ'!B94</f>
        <v xml:space="preserve"> AD SOYAD 92</v>
      </c>
      <c r="C94" s="13">
        <f>'PERSONEL LİSTESİ'!C94</f>
        <v>20002.5</v>
      </c>
      <c r="D94" s="10">
        <f>'ÜCRET HESABI'!P94</f>
        <v>17002.125</v>
      </c>
      <c r="E94" s="27">
        <f t="shared" si="18"/>
        <v>20002.5</v>
      </c>
      <c r="F94" s="28">
        <f>'ÜCRET HESABI'!S94</f>
        <v>24503.0625</v>
      </c>
      <c r="G94" s="46">
        <f>'ÜCRET HESABI'!U94</f>
        <v>23502.9375</v>
      </c>
      <c r="H94" s="10">
        <f>'ÜCRET HESABI'!AL94</f>
        <v>17002.125</v>
      </c>
      <c r="I94" s="27">
        <f t="shared" si="19"/>
        <v>20002.5</v>
      </c>
      <c r="J94" s="28">
        <f>'ÜCRET HESABI'!AO94</f>
        <v>24503.0625</v>
      </c>
      <c r="K94" s="46">
        <f>'ÜCRET HESABI'!AQ94</f>
        <v>23502.9375</v>
      </c>
      <c r="L94" s="10">
        <f>'ÜCRET HESABI'!BH94</f>
        <v>17002.125</v>
      </c>
      <c r="M94" s="27">
        <f t="shared" si="20"/>
        <v>20002.5</v>
      </c>
      <c r="N94" s="28">
        <f>'ÜCRET HESABI'!BK94</f>
        <v>24503.0625</v>
      </c>
      <c r="O94" s="46">
        <f>'ÜCRET HESABI'!BM94</f>
        <v>23502.9375</v>
      </c>
      <c r="P94" s="10">
        <f>'ÜCRET HESABI'!CD94</f>
        <v>17002.125</v>
      </c>
      <c r="Q94" s="27">
        <f t="shared" si="21"/>
        <v>20002.5</v>
      </c>
      <c r="R94" s="28">
        <f>'ÜCRET HESABI'!CG94</f>
        <v>24503.0625</v>
      </c>
      <c r="S94" s="46">
        <f>'ÜCRET HESABI'!CI94</f>
        <v>23502.9375</v>
      </c>
      <c r="T94" s="10">
        <f>'ÜCRET HESABI'!CZ94</f>
        <v>17002.125</v>
      </c>
      <c r="U94" s="27">
        <f t="shared" si="22"/>
        <v>20002.5</v>
      </c>
      <c r="V94" s="28">
        <f>'ÜCRET HESABI'!DC94</f>
        <v>24503.0625</v>
      </c>
      <c r="W94" s="46">
        <f>'ÜCRET HESABI'!DE94</f>
        <v>23502.9375</v>
      </c>
      <c r="X94" s="10">
        <f>'ÜCRET HESABI'!DV94</f>
        <v>17002.125</v>
      </c>
      <c r="Y94" s="27">
        <f t="shared" si="23"/>
        <v>20002.5</v>
      </c>
      <c r="Z94" s="28">
        <f>'ÜCRET HESABI'!DY94</f>
        <v>24503.0625</v>
      </c>
      <c r="AA94" s="46">
        <f>'ÜCRET HESABI'!EA94</f>
        <v>23502.9375</v>
      </c>
      <c r="AB94" s="10">
        <f>'ÜCRET HESABI'!ER94</f>
        <v>17002.125</v>
      </c>
      <c r="AC94" s="27">
        <f t="shared" si="30"/>
        <v>20002.5</v>
      </c>
      <c r="AD94" s="28">
        <f>'ÜCRET HESABI'!EU94</f>
        <v>24503.0625</v>
      </c>
      <c r="AE94" s="46">
        <f>'ÜCRET HESABI'!EW94</f>
        <v>23502.9375</v>
      </c>
      <c r="AF94" s="10">
        <f>'ÜCRET HESABI'!FN94</f>
        <v>17002.125</v>
      </c>
      <c r="AG94" s="27">
        <f t="shared" si="31"/>
        <v>20002.5</v>
      </c>
      <c r="AH94" s="28">
        <f>'ÜCRET HESABI'!FQ94</f>
        <v>24503.0625</v>
      </c>
      <c r="AI94" s="46">
        <f>'ÜCRET HESABI'!FS94</f>
        <v>23502.9375</v>
      </c>
      <c r="AJ94" s="10">
        <f>'ÜCRET HESABI'!GJ94</f>
        <v>17002.125</v>
      </c>
      <c r="AK94" s="27">
        <f t="shared" si="32"/>
        <v>20002.5</v>
      </c>
      <c r="AL94" s="28">
        <f>'ÜCRET HESABI'!GM94</f>
        <v>24503.0625</v>
      </c>
      <c r="AM94" s="46">
        <f>'ÜCRET HESABI'!GO94</f>
        <v>23502.9375</v>
      </c>
      <c r="AN94" s="10">
        <f>'ÜCRET HESABI'!HF94</f>
        <v>17002.125</v>
      </c>
      <c r="AO94" s="27">
        <f t="shared" si="33"/>
        <v>20002.5</v>
      </c>
      <c r="AP94" s="28">
        <f>'ÜCRET HESABI'!HI94</f>
        <v>24503.0625</v>
      </c>
      <c r="AQ94" s="46">
        <f>'ÜCRET HESABI'!HK94</f>
        <v>23502.9375</v>
      </c>
      <c r="AR94" s="10">
        <f>'ÜCRET HESABI'!IB94</f>
        <v>17002.125</v>
      </c>
      <c r="AS94" s="27">
        <f t="shared" si="34"/>
        <v>20002.5</v>
      </c>
      <c r="AT94" s="28">
        <f>'ÜCRET HESABI'!IE94</f>
        <v>24503.0625</v>
      </c>
      <c r="AU94" s="46">
        <f>'ÜCRET HESABI'!IG94</f>
        <v>23502.9375</v>
      </c>
      <c r="AV94" s="10">
        <f>'ÜCRET HESABI'!IX94</f>
        <v>17002.125</v>
      </c>
      <c r="AW94" s="27">
        <f t="shared" si="35"/>
        <v>20002.5</v>
      </c>
      <c r="AX94" s="28">
        <f>'ÜCRET HESABI'!JA94</f>
        <v>24503.0625</v>
      </c>
      <c r="AY94" s="46">
        <f>'ÜCRET HESABI'!JC94</f>
        <v>23502.9375</v>
      </c>
      <c r="AZ94" s="36">
        <f t="shared" si="24"/>
        <v>204025.5</v>
      </c>
      <c r="BA94" s="33">
        <f t="shared" si="25"/>
        <v>240030</v>
      </c>
      <c r="BB94" s="37">
        <f t="shared" si="26"/>
        <v>17002.125</v>
      </c>
      <c r="BC94" s="35">
        <f t="shared" si="27"/>
        <v>294036.75</v>
      </c>
      <c r="BD94" s="34">
        <f t="shared" si="28"/>
        <v>12001.5</v>
      </c>
      <c r="BE94" s="35">
        <f t="shared" si="29"/>
        <v>282035.25</v>
      </c>
    </row>
    <row r="95" spans="1:57" x14ac:dyDescent="0.3">
      <c r="A95" s="3">
        <v>93</v>
      </c>
      <c r="B95" s="16" t="str">
        <f>'PERSONEL LİSTESİ'!B95</f>
        <v xml:space="preserve"> AD SOYAD 93</v>
      </c>
      <c r="C95" s="8">
        <f>'PERSONEL LİSTESİ'!C95</f>
        <v>20002.5</v>
      </c>
      <c r="D95" s="10">
        <f>'ÜCRET HESABI'!P95</f>
        <v>17002.125</v>
      </c>
      <c r="E95" s="27">
        <f t="shared" si="18"/>
        <v>20002.5</v>
      </c>
      <c r="F95" s="28">
        <f>'ÜCRET HESABI'!S95</f>
        <v>24503.0625</v>
      </c>
      <c r="G95" s="46">
        <f>'ÜCRET HESABI'!U95</f>
        <v>23502.9375</v>
      </c>
      <c r="H95" s="10">
        <f>'ÜCRET HESABI'!AL95</f>
        <v>17002.125</v>
      </c>
      <c r="I95" s="27">
        <f t="shared" si="19"/>
        <v>20002.5</v>
      </c>
      <c r="J95" s="28">
        <f>'ÜCRET HESABI'!AO95</f>
        <v>24503.0625</v>
      </c>
      <c r="K95" s="46">
        <f>'ÜCRET HESABI'!AQ95</f>
        <v>23502.9375</v>
      </c>
      <c r="L95" s="10">
        <f>'ÜCRET HESABI'!BH95</f>
        <v>17002.125</v>
      </c>
      <c r="M95" s="27">
        <f t="shared" si="20"/>
        <v>20002.5</v>
      </c>
      <c r="N95" s="28">
        <f>'ÜCRET HESABI'!BK95</f>
        <v>24503.0625</v>
      </c>
      <c r="O95" s="46">
        <f>'ÜCRET HESABI'!BM95</f>
        <v>23502.9375</v>
      </c>
      <c r="P95" s="10">
        <f>'ÜCRET HESABI'!CD95</f>
        <v>17002.125</v>
      </c>
      <c r="Q95" s="27">
        <f t="shared" si="21"/>
        <v>20002.5</v>
      </c>
      <c r="R95" s="28">
        <f>'ÜCRET HESABI'!CG95</f>
        <v>24503.0625</v>
      </c>
      <c r="S95" s="46">
        <f>'ÜCRET HESABI'!CI95</f>
        <v>23502.9375</v>
      </c>
      <c r="T95" s="10">
        <f>'ÜCRET HESABI'!CZ95</f>
        <v>17002.125</v>
      </c>
      <c r="U95" s="27">
        <f t="shared" si="22"/>
        <v>20002.5</v>
      </c>
      <c r="V95" s="28">
        <f>'ÜCRET HESABI'!DC95</f>
        <v>24503.0625</v>
      </c>
      <c r="W95" s="46">
        <f>'ÜCRET HESABI'!DE95</f>
        <v>23502.9375</v>
      </c>
      <c r="X95" s="10">
        <f>'ÜCRET HESABI'!DV95</f>
        <v>17002.125</v>
      </c>
      <c r="Y95" s="27">
        <f t="shared" si="23"/>
        <v>20002.5</v>
      </c>
      <c r="Z95" s="28">
        <f>'ÜCRET HESABI'!DY95</f>
        <v>24503.0625</v>
      </c>
      <c r="AA95" s="46">
        <f>'ÜCRET HESABI'!EA95</f>
        <v>23502.9375</v>
      </c>
      <c r="AB95" s="10">
        <f>'ÜCRET HESABI'!ER95</f>
        <v>17002.125</v>
      </c>
      <c r="AC95" s="27">
        <f t="shared" si="30"/>
        <v>20002.5</v>
      </c>
      <c r="AD95" s="28">
        <f>'ÜCRET HESABI'!EU95</f>
        <v>24503.0625</v>
      </c>
      <c r="AE95" s="46">
        <f>'ÜCRET HESABI'!EW95</f>
        <v>23502.9375</v>
      </c>
      <c r="AF95" s="10">
        <f>'ÜCRET HESABI'!FN95</f>
        <v>17002.125</v>
      </c>
      <c r="AG95" s="27">
        <f t="shared" si="31"/>
        <v>20002.5</v>
      </c>
      <c r="AH95" s="28">
        <f>'ÜCRET HESABI'!FQ95</f>
        <v>24503.0625</v>
      </c>
      <c r="AI95" s="46">
        <f>'ÜCRET HESABI'!FS95</f>
        <v>23502.9375</v>
      </c>
      <c r="AJ95" s="10">
        <f>'ÜCRET HESABI'!GJ95</f>
        <v>17002.125</v>
      </c>
      <c r="AK95" s="27">
        <f t="shared" si="32"/>
        <v>20002.5</v>
      </c>
      <c r="AL95" s="28">
        <f>'ÜCRET HESABI'!GM95</f>
        <v>24503.0625</v>
      </c>
      <c r="AM95" s="46">
        <f>'ÜCRET HESABI'!GO95</f>
        <v>23502.9375</v>
      </c>
      <c r="AN95" s="10">
        <f>'ÜCRET HESABI'!HF95</f>
        <v>17002.125</v>
      </c>
      <c r="AO95" s="27">
        <f t="shared" si="33"/>
        <v>20002.5</v>
      </c>
      <c r="AP95" s="28">
        <f>'ÜCRET HESABI'!HI95</f>
        <v>24503.0625</v>
      </c>
      <c r="AQ95" s="46">
        <f>'ÜCRET HESABI'!HK95</f>
        <v>23502.9375</v>
      </c>
      <c r="AR95" s="10">
        <f>'ÜCRET HESABI'!IB95</f>
        <v>17002.125</v>
      </c>
      <c r="AS95" s="27">
        <f t="shared" si="34"/>
        <v>20002.5</v>
      </c>
      <c r="AT95" s="28">
        <f>'ÜCRET HESABI'!IE95</f>
        <v>24503.0625</v>
      </c>
      <c r="AU95" s="46">
        <f>'ÜCRET HESABI'!IG95</f>
        <v>23502.9375</v>
      </c>
      <c r="AV95" s="10">
        <f>'ÜCRET HESABI'!IX95</f>
        <v>17002.125</v>
      </c>
      <c r="AW95" s="27">
        <f t="shared" si="35"/>
        <v>20002.5</v>
      </c>
      <c r="AX95" s="28">
        <f>'ÜCRET HESABI'!JA95</f>
        <v>24503.0625</v>
      </c>
      <c r="AY95" s="46">
        <f>'ÜCRET HESABI'!JC95</f>
        <v>23502.9375</v>
      </c>
      <c r="AZ95" s="36">
        <f t="shared" si="24"/>
        <v>204025.5</v>
      </c>
      <c r="BA95" s="33">
        <f t="shared" si="25"/>
        <v>240030</v>
      </c>
      <c r="BB95" s="37">
        <f t="shared" si="26"/>
        <v>17002.125</v>
      </c>
      <c r="BC95" s="35">
        <f t="shared" si="27"/>
        <v>294036.75</v>
      </c>
      <c r="BD95" s="34">
        <f t="shared" si="28"/>
        <v>12001.5</v>
      </c>
      <c r="BE95" s="35">
        <f t="shared" si="29"/>
        <v>282035.25</v>
      </c>
    </row>
    <row r="96" spans="1:57" x14ac:dyDescent="0.3">
      <c r="A96" s="2">
        <v>94</v>
      </c>
      <c r="B96" s="17" t="str">
        <f>'PERSONEL LİSTESİ'!B96</f>
        <v xml:space="preserve"> AD SOYAD 94</v>
      </c>
      <c r="C96" s="13">
        <f>'PERSONEL LİSTESİ'!C96</f>
        <v>20002.5</v>
      </c>
      <c r="D96" s="10">
        <f>'ÜCRET HESABI'!P96</f>
        <v>17002.125</v>
      </c>
      <c r="E96" s="27">
        <f t="shared" si="18"/>
        <v>20002.5</v>
      </c>
      <c r="F96" s="28">
        <f>'ÜCRET HESABI'!S96</f>
        <v>24503.0625</v>
      </c>
      <c r="G96" s="46">
        <f>'ÜCRET HESABI'!U96</f>
        <v>23502.9375</v>
      </c>
      <c r="H96" s="10">
        <f>'ÜCRET HESABI'!AL96</f>
        <v>17002.125</v>
      </c>
      <c r="I96" s="27">
        <f t="shared" si="19"/>
        <v>20002.5</v>
      </c>
      <c r="J96" s="28">
        <f>'ÜCRET HESABI'!AO96</f>
        <v>24503.0625</v>
      </c>
      <c r="K96" s="46">
        <f>'ÜCRET HESABI'!AQ96</f>
        <v>23502.9375</v>
      </c>
      <c r="L96" s="10">
        <f>'ÜCRET HESABI'!BH96</f>
        <v>17002.125</v>
      </c>
      <c r="M96" s="27">
        <f t="shared" si="20"/>
        <v>20002.5</v>
      </c>
      <c r="N96" s="28">
        <f>'ÜCRET HESABI'!BK96</f>
        <v>24503.0625</v>
      </c>
      <c r="O96" s="46">
        <f>'ÜCRET HESABI'!BM96</f>
        <v>23502.9375</v>
      </c>
      <c r="P96" s="10">
        <f>'ÜCRET HESABI'!CD96</f>
        <v>17002.125</v>
      </c>
      <c r="Q96" s="27">
        <f t="shared" si="21"/>
        <v>20002.5</v>
      </c>
      <c r="R96" s="28">
        <f>'ÜCRET HESABI'!CG96</f>
        <v>24503.0625</v>
      </c>
      <c r="S96" s="46">
        <f>'ÜCRET HESABI'!CI96</f>
        <v>23502.9375</v>
      </c>
      <c r="T96" s="10">
        <f>'ÜCRET HESABI'!CZ96</f>
        <v>17002.125</v>
      </c>
      <c r="U96" s="27">
        <f t="shared" si="22"/>
        <v>20002.5</v>
      </c>
      <c r="V96" s="28">
        <f>'ÜCRET HESABI'!DC96</f>
        <v>24503.0625</v>
      </c>
      <c r="W96" s="46">
        <f>'ÜCRET HESABI'!DE96</f>
        <v>23502.9375</v>
      </c>
      <c r="X96" s="10">
        <f>'ÜCRET HESABI'!DV96</f>
        <v>17002.125</v>
      </c>
      <c r="Y96" s="27">
        <f t="shared" si="23"/>
        <v>20002.5</v>
      </c>
      <c r="Z96" s="28">
        <f>'ÜCRET HESABI'!DY96</f>
        <v>24503.0625</v>
      </c>
      <c r="AA96" s="46">
        <f>'ÜCRET HESABI'!EA96</f>
        <v>23502.9375</v>
      </c>
      <c r="AB96" s="10">
        <f>'ÜCRET HESABI'!ER96</f>
        <v>17002.125</v>
      </c>
      <c r="AC96" s="27">
        <f t="shared" si="30"/>
        <v>20002.5</v>
      </c>
      <c r="AD96" s="28">
        <f>'ÜCRET HESABI'!EU96</f>
        <v>24503.0625</v>
      </c>
      <c r="AE96" s="46">
        <f>'ÜCRET HESABI'!EW96</f>
        <v>23502.9375</v>
      </c>
      <c r="AF96" s="10">
        <f>'ÜCRET HESABI'!FN96</f>
        <v>17002.125</v>
      </c>
      <c r="AG96" s="27">
        <f t="shared" si="31"/>
        <v>20002.5</v>
      </c>
      <c r="AH96" s="28">
        <f>'ÜCRET HESABI'!FQ96</f>
        <v>24503.0625</v>
      </c>
      <c r="AI96" s="46">
        <f>'ÜCRET HESABI'!FS96</f>
        <v>23502.9375</v>
      </c>
      <c r="AJ96" s="10">
        <f>'ÜCRET HESABI'!GJ96</f>
        <v>17002.125</v>
      </c>
      <c r="AK96" s="27">
        <f t="shared" si="32"/>
        <v>20002.5</v>
      </c>
      <c r="AL96" s="28">
        <f>'ÜCRET HESABI'!GM96</f>
        <v>24503.0625</v>
      </c>
      <c r="AM96" s="46">
        <f>'ÜCRET HESABI'!GO96</f>
        <v>23502.9375</v>
      </c>
      <c r="AN96" s="10">
        <f>'ÜCRET HESABI'!HF96</f>
        <v>17002.125</v>
      </c>
      <c r="AO96" s="27">
        <f t="shared" si="33"/>
        <v>20002.5</v>
      </c>
      <c r="AP96" s="28">
        <f>'ÜCRET HESABI'!HI96</f>
        <v>24503.0625</v>
      </c>
      <c r="AQ96" s="46">
        <f>'ÜCRET HESABI'!HK96</f>
        <v>23502.9375</v>
      </c>
      <c r="AR96" s="10">
        <f>'ÜCRET HESABI'!IB96</f>
        <v>17002.125</v>
      </c>
      <c r="AS96" s="27">
        <f t="shared" si="34"/>
        <v>20002.5</v>
      </c>
      <c r="AT96" s="28">
        <f>'ÜCRET HESABI'!IE96</f>
        <v>24503.0625</v>
      </c>
      <c r="AU96" s="46">
        <f>'ÜCRET HESABI'!IG96</f>
        <v>23502.9375</v>
      </c>
      <c r="AV96" s="10">
        <f>'ÜCRET HESABI'!IX96</f>
        <v>17002.125</v>
      </c>
      <c r="AW96" s="27">
        <f t="shared" si="35"/>
        <v>20002.5</v>
      </c>
      <c r="AX96" s="28">
        <f>'ÜCRET HESABI'!JA96</f>
        <v>24503.0625</v>
      </c>
      <c r="AY96" s="46">
        <f>'ÜCRET HESABI'!JC96</f>
        <v>23502.9375</v>
      </c>
      <c r="AZ96" s="36">
        <f t="shared" si="24"/>
        <v>204025.5</v>
      </c>
      <c r="BA96" s="33">
        <f t="shared" si="25"/>
        <v>240030</v>
      </c>
      <c r="BB96" s="37">
        <f t="shared" si="26"/>
        <v>17002.125</v>
      </c>
      <c r="BC96" s="35">
        <f t="shared" si="27"/>
        <v>294036.75</v>
      </c>
      <c r="BD96" s="34">
        <f t="shared" si="28"/>
        <v>12001.5</v>
      </c>
      <c r="BE96" s="35">
        <f t="shared" si="29"/>
        <v>282035.25</v>
      </c>
    </row>
    <row r="97" spans="1:57" x14ac:dyDescent="0.3">
      <c r="A97" s="3">
        <v>95</v>
      </c>
      <c r="B97" s="16" t="str">
        <f>'PERSONEL LİSTESİ'!B97</f>
        <v xml:space="preserve"> AD SOYAD 95</v>
      </c>
      <c r="C97" s="8">
        <f>'PERSONEL LİSTESİ'!C97</f>
        <v>20002.5</v>
      </c>
      <c r="D97" s="10">
        <f>'ÜCRET HESABI'!P97</f>
        <v>17002.125</v>
      </c>
      <c r="E97" s="27">
        <f t="shared" si="18"/>
        <v>20002.5</v>
      </c>
      <c r="F97" s="28">
        <f>'ÜCRET HESABI'!S97</f>
        <v>24503.0625</v>
      </c>
      <c r="G97" s="46">
        <f>'ÜCRET HESABI'!U97</f>
        <v>23502.9375</v>
      </c>
      <c r="H97" s="10">
        <f>'ÜCRET HESABI'!AL97</f>
        <v>17002.125</v>
      </c>
      <c r="I97" s="27">
        <f t="shared" si="19"/>
        <v>20002.5</v>
      </c>
      <c r="J97" s="28">
        <f>'ÜCRET HESABI'!AO97</f>
        <v>24503.0625</v>
      </c>
      <c r="K97" s="46">
        <f>'ÜCRET HESABI'!AQ97</f>
        <v>23502.9375</v>
      </c>
      <c r="L97" s="10">
        <f>'ÜCRET HESABI'!BH97</f>
        <v>17002.125</v>
      </c>
      <c r="M97" s="27">
        <f t="shared" si="20"/>
        <v>20002.5</v>
      </c>
      <c r="N97" s="28">
        <f>'ÜCRET HESABI'!BK97</f>
        <v>24503.0625</v>
      </c>
      <c r="O97" s="46">
        <f>'ÜCRET HESABI'!BM97</f>
        <v>23502.9375</v>
      </c>
      <c r="P97" s="10">
        <f>'ÜCRET HESABI'!CD97</f>
        <v>17002.125</v>
      </c>
      <c r="Q97" s="27">
        <f t="shared" si="21"/>
        <v>20002.5</v>
      </c>
      <c r="R97" s="28">
        <f>'ÜCRET HESABI'!CG97</f>
        <v>24503.0625</v>
      </c>
      <c r="S97" s="46">
        <f>'ÜCRET HESABI'!CI97</f>
        <v>23502.9375</v>
      </c>
      <c r="T97" s="10">
        <f>'ÜCRET HESABI'!CZ97</f>
        <v>17002.125</v>
      </c>
      <c r="U97" s="27">
        <f t="shared" si="22"/>
        <v>20002.5</v>
      </c>
      <c r="V97" s="28">
        <f>'ÜCRET HESABI'!DC97</f>
        <v>24503.0625</v>
      </c>
      <c r="W97" s="46">
        <f>'ÜCRET HESABI'!DE97</f>
        <v>23502.9375</v>
      </c>
      <c r="X97" s="10">
        <f>'ÜCRET HESABI'!DV97</f>
        <v>17002.125</v>
      </c>
      <c r="Y97" s="27">
        <f t="shared" si="23"/>
        <v>20002.5</v>
      </c>
      <c r="Z97" s="28">
        <f>'ÜCRET HESABI'!DY97</f>
        <v>24503.0625</v>
      </c>
      <c r="AA97" s="46">
        <f>'ÜCRET HESABI'!EA97</f>
        <v>23502.9375</v>
      </c>
      <c r="AB97" s="10">
        <f>'ÜCRET HESABI'!ER97</f>
        <v>17002.125</v>
      </c>
      <c r="AC97" s="27">
        <f t="shared" si="30"/>
        <v>20002.5</v>
      </c>
      <c r="AD97" s="28">
        <f>'ÜCRET HESABI'!EU97</f>
        <v>24503.0625</v>
      </c>
      <c r="AE97" s="46">
        <f>'ÜCRET HESABI'!EW97</f>
        <v>23502.9375</v>
      </c>
      <c r="AF97" s="10">
        <f>'ÜCRET HESABI'!FN97</f>
        <v>17002.125</v>
      </c>
      <c r="AG97" s="27">
        <f t="shared" si="31"/>
        <v>20002.5</v>
      </c>
      <c r="AH97" s="28">
        <f>'ÜCRET HESABI'!FQ97</f>
        <v>24503.0625</v>
      </c>
      <c r="AI97" s="46">
        <f>'ÜCRET HESABI'!FS97</f>
        <v>23502.9375</v>
      </c>
      <c r="AJ97" s="10">
        <f>'ÜCRET HESABI'!GJ97</f>
        <v>17002.125</v>
      </c>
      <c r="AK97" s="27">
        <f t="shared" si="32"/>
        <v>20002.5</v>
      </c>
      <c r="AL97" s="28">
        <f>'ÜCRET HESABI'!GM97</f>
        <v>24503.0625</v>
      </c>
      <c r="AM97" s="46">
        <f>'ÜCRET HESABI'!GO97</f>
        <v>23502.9375</v>
      </c>
      <c r="AN97" s="10">
        <f>'ÜCRET HESABI'!HF97</f>
        <v>17002.125</v>
      </c>
      <c r="AO97" s="27">
        <f t="shared" si="33"/>
        <v>20002.5</v>
      </c>
      <c r="AP97" s="28">
        <f>'ÜCRET HESABI'!HI97</f>
        <v>24503.0625</v>
      </c>
      <c r="AQ97" s="46">
        <f>'ÜCRET HESABI'!HK97</f>
        <v>23502.9375</v>
      </c>
      <c r="AR97" s="10">
        <f>'ÜCRET HESABI'!IB97</f>
        <v>17002.125</v>
      </c>
      <c r="AS97" s="27">
        <f t="shared" si="34"/>
        <v>20002.5</v>
      </c>
      <c r="AT97" s="28">
        <f>'ÜCRET HESABI'!IE97</f>
        <v>24503.0625</v>
      </c>
      <c r="AU97" s="46">
        <f>'ÜCRET HESABI'!IG97</f>
        <v>23502.9375</v>
      </c>
      <c r="AV97" s="10">
        <f>'ÜCRET HESABI'!IX97</f>
        <v>17002.125</v>
      </c>
      <c r="AW97" s="27">
        <f t="shared" si="35"/>
        <v>20002.5</v>
      </c>
      <c r="AX97" s="28">
        <f>'ÜCRET HESABI'!JA97</f>
        <v>24503.0625</v>
      </c>
      <c r="AY97" s="46">
        <f>'ÜCRET HESABI'!JC97</f>
        <v>23502.9375</v>
      </c>
      <c r="AZ97" s="36">
        <f t="shared" si="24"/>
        <v>204025.5</v>
      </c>
      <c r="BA97" s="33">
        <f t="shared" si="25"/>
        <v>240030</v>
      </c>
      <c r="BB97" s="37">
        <f t="shared" si="26"/>
        <v>17002.125</v>
      </c>
      <c r="BC97" s="35">
        <f t="shared" si="27"/>
        <v>294036.75</v>
      </c>
      <c r="BD97" s="34">
        <f t="shared" si="28"/>
        <v>12001.5</v>
      </c>
      <c r="BE97" s="35">
        <f t="shared" si="29"/>
        <v>282035.25</v>
      </c>
    </row>
    <row r="98" spans="1:57" x14ac:dyDescent="0.3">
      <c r="A98" s="2">
        <v>96</v>
      </c>
      <c r="B98" s="17" t="str">
        <f>'PERSONEL LİSTESİ'!B98</f>
        <v xml:space="preserve"> AD SOYAD 96</v>
      </c>
      <c r="C98" s="13">
        <f>'PERSONEL LİSTESİ'!C98</f>
        <v>20002.5</v>
      </c>
      <c r="D98" s="10">
        <f>'ÜCRET HESABI'!P98</f>
        <v>17002.125</v>
      </c>
      <c r="E98" s="27">
        <f t="shared" si="18"/>
        <v>20002.5</v>
      </c>
      <c r="F98" s="28">
        <f>'ÜCRET HESABI'!S98</f>
        <v>24503.0625</v>
      </c>
      <c r="G98" s="46">
        <f>'ÜCRET HESABI'!U98</f>
        <v>23502.9375</v>
      </c>
      <c r="H98" s="10">
        <f>'ÜCRET HESABI'!AL98</f>
        <v>17002.125</v>
      </c>
      <c r="I98" s="27">
        <f t="shared" si="19"/>
        <v>20002.5</v>
      </c>
      <c r="J98" s="28">
        <f>'ÜCRET HESABI'!AO98</f>
        <v>24503.0625</v>
      </c>
      <c r="K98" s="46">
        <f>'ÜCRET HESABI'!AQ98</f>
        <v>23502.9375</v>
      </c>
      <c r="L98" s="10">
        <f>'ÜCRET HESABI'!BH98</f>
        <v>17002.125</v>
      </c>
      <c r="M98" s="27">
        <f t="shared" si="20"/>
        <v>20002.5</v>
      </c>
      <c r="N98" s="28">
        <f>'ÜCRET HESABI'!BK98</f>
        <v>24503.0625</v>
      </c>
      <c r="O98" s="46">
        <f>'ÜCRET HESABI'!BM98</f>
        <v>23502.9375</v>
      </c>
      <c r="P98" s="10">
        <f>'ÜCRET HESABI'!CD98</f>
        <v>17002.125</v>
      </c>
      <c r="Q98" s="27">
        <f t="shared" si="21"/>
        <v>20002.5</v>
      </c>
      <c r="R98" s="28">
        <f>'ÜCRET HESABI'!CG98</f>
        <v>24503.0625</v>
      </c>
      <c r="S98" s="46">
        <f>'ÜCRET HESABI'!CI98</f>
        <v>23502.9375</v>
      </c>
      <c r="T98" s="10">
        <f>'ÜCRET HESABI'!CZ98</f>
        <v>17002.125</v>
      </c>
      <c r="U98" s="27">
        <f t="shared" si="22"/>
        <v>20002.5</v>
      </c>
      <c r="V98" s="28">
        <f>'ÜCRET HESABI'!DC98</f>
        <v>24503.0625</v>
      </c>
      <c r="W98" s="46">
        <f>'ÜCRET HESABI'!DE98</f>
        <v>23502.9375</v>
      </c>
      <c r="X98" s="10">
        <f>'ÜCRET HESABI'!DV98</f>
        <v>17002.125</v>
      </c>
      <c r="Y98" s="27">
        <f t="shared" si="23"/>
        <v>20002.5</v>
      </c>
      <c r="Z98" s="28">
        <f>'ÜCRET HESABI'!DY98</f>
        <v>24503.0625</v>
      </c>
      <c r="AA98" s="46">
        <f>'ÜCRET HESABI'!EA98</f>
        <v>23502.9375</v>
      </c>
      <c r="AB98" s="10">
        <f>'ÜCRET HESABI'!ER98</f>
        <v>17002.125</v>
      </c>
      <c r="AC98" s="27">
        <f t="shared" si="30"/>
        <v>20002.5</v>
      </c>
      <c r="AD98" s="28">
        <f>'ÜCRET HESABI'!EU98</f>
        <v>24503.0625</v>
      </c>
      <c r="AE98" s="46">
        <f>'ÜCRET HESABI'!EW98</f>
        <v>23502.9375</v>
      </c>
      <c r="AF98" s="10">
        <f>'ÜCRET HESABI'!FN98</f>
        <v>17002.125</v>
      </c>
      <c r="AG98" s="27">
        <f t="shared" si="31"/>
        <v>20002.5</v>
      </c>
      <c r="AH98" s="28">
        <f>'ÜCRET HESABI'!FQ98</f>
        <v>24503.0625</v>
      </c>
      <c r="AI98" s="46">
        <f>'ÜCRET HESABI'!FS98</f>
        <v>23502.9375</v>
      </c>
      <c r="AJ98" s="10">
        <f>'ÜCRET HESABI'!GJ98</f>
        <v>17002.125</v>
      </c>
      <c r="AK98" s="27">
        <f t="shared" si="32"/>
        <v>20002.5</v>
      </c>
      <c r="AL98" s="28">
        <f>'ÜCRET HESABI'!GM98</f>
        <v>24503.0625</v>
      </c>
      <c r="AM98" s="46">
        <f>'ÜCRET HESABI'!GO98</f>
        <v>23502.9375</v>
      </c>
      <c r="AN98" s="10">
        <f>'ÜCRET HESABI'!HF98</f>
        <v>17002.125</v>
      </c>
      <c r="AO98" s="27">
        <f t="shared" si="33"/>
        <v>20002.5</v>
      </c>
      <c r="AP98" s="28">
        <f>'ÜCRET HESABI'!HI98</f>
        <v>24503.0625</v>
      </c>
      <c r="AQ98" s="46">
        <f>'ÜCRET HESABI'!HK98</f>
        <v>23502.9375</v>
      </c>
      <c r="AR98" s="10">
        <f>'ÜCRET HESABI'!IB98</f>
        <v>17002.125</v>
      </c>
      <c r="AS98" s="27">
        <f t="shared" si="34"/>
        <v>20002.5</v>
      </c>
      <c r="AT98" s="28">
        <f>'ÜCRET HESABI'!IE98</f>
        <v>24503.0625</v>
      </c>
      <c r="AU98" s="46">
        <f>'ÜCRET HESABI'!IG98</f>
        <v>23502.9375</v>
      </c>
      <c r="AV98" s="10">
        <f>'ÜCRET HESABI'!IX98</f>
        <v>17002.125</v>
      </c>
      <c r="AW98" s="27">
        <f t="shared" si="35"/>
        <v>20002.5</v>
      </c>
      <c r="AX98" s="28">
        <f>'ÜCRET HESABI'!JA98</f>
        <v>24503.0625</v>
      </c>
      <c r="AY98" s="46">
        <f>'ÜCRET HESABI'!JC98</f>
        <v>23502.9375</v>
      </c>
      <c r="AZ98" s="36">
        <f t="shared" si="24"/>
        <v>204025.5</v>
      </c>
      <c r="BA98" s="33">
        <f t="shared" si="25"/>
        <v>240030</v>
      </c>
      <c r="BB98" s="37">
        <f t="shared" si="26"/>
        <v>17002.125</v>
      </c>
      <c r="BC98" s="35">
        <f t="shared" si="27"/>
        <v>294036.75</v>
      </c>
      <c r="BD98" s="34">
        <f t="shared" si="28"/>
        <v>12001.5</v>
      </c>
      <c r="BE98" s="35">
        <f t="shared" si="29"/>
        <v>282035.25</v>
      </c>
    </row>
    <row r="99" spans="1:57" x14ac:dyDescent="0.3">
      <c r="A99" s="3">
        <v>97</v>
      </c>
      <c r="B99" s="16" t="str">
        <f>'PERSONEL LİSTESİ'!B99</f>
        <v xml:space="preserve"> AD SOYAD 97</v>
      </c>
      <c r="C99" s="8">
        <f>'PERSONEL LİSTESİ'!C99</f>
        <v>20002.5</v>
      </c>
      <c r="D99" s="10">
        <f>'ÜCRET HESABI'!P99</f>
        <v>17002.125</v>
      </c>
      <c r="E99" s="27">
        <f t="shared" si="18"/>
        <v>20002.5</v>
      </c>
      <c r="F99" s="28">
        <f>'ÜCRET HESABI'!S99</f>
        <v>24503.0625</v>
      </c>
      <c r="G99" s="46">
        <f>'ÜCRET HESABI'!U99</f>
        <v>23502.9375</v>
      </c>
      <c r="H99" s="10">
        <f>'ÜCRET HESABI'!AL99</f>
        <v>17002.125</v>
      </c>
      <c r="I99" s="27">
        <f t="shared" si="19"/>
        <v>20002.5</v>
      </c>
      <c r="J99" s="28">
        <f>'ÜCRET HESABI'!AO99</f>
        <v>24503.0625</v>
      </c>
      <c r="K99" s="46">
        <f>'ÜCRET HESABI'!AQ99</f>
        <v>23502.9375</v>
      </c>
      <c r="L99" s="10">
        <f>'ÜCRET HESABI'!BH99</f>
        <v>17002.125</v>
      </c>
      <c r="M99" s="27">
        <f t="shared" si="20"/>
        <v>20002.5</v>
      </c>
      <c r="N99" s="28">
        <f>'ÜCRET HESABI'!BK99</f>
        <v>24503.0625</v>
      </c>
      <c r="O99" s="46">
        <f>'ÜCRET HESABI'!BM99</f>
        <v>23502.9375</v>
      </c>
      <c r="P99" s="10">
        <f>'ÜCRET HESABI'!CD99</f>
        <v>17002.125</v>
      </c>
      <c r="Q99" s="27">
        <f t="shared" si="21"/>
        <v>20002.5</v>
      </c>
      <c r="R99" s="28">
        <f>'ÜCRET HESABI'!CG99</f>
        <v>24503.0625</v>
      </c>
      <c r="S99" s="46">
        <f>'ÜCRET HESABI'!CI99</f>
        <v>23502.9375</v>
      </c>
      <c r="T99" s="10">
        <f>'ÜCRET HESABI'!CZ99</f>
        <v>17002.125</v>
      </c>
      <c r="U99" s="27">
        <f t="shared" si="22"/>
        <v>20002.5</v>
      </c>
      <c r="V99" s="28">
        <f>'ÜCRET HESABI'!DC99</f>
        <v>24503.0625</v>
      </c>
      <c r="W99" s="46">
        <f>'ÜCRET HESABI'!DE99</f>
        <v>23502.9375</v>
      </c>
      <c r="X99" s="10">
        <f>'ÜCRET HESABI'!DV99</f>
        <v>17002.125</v>
      </c>
      <c r="Y99" s="27">
        <f t="shared" si="23"/>
        <v>20002.5</v>
      </c>
      <c r="Z99" s="28">
        <f>'ÜCRET HESABI'!DY99</f>
        <v>24503.0625</v>
      </c>
      <c r="AA99" s="46">
        <f>'ÜCRET HESABI'!EA99</f>
        <v>23502.9375</v>
      </c>
      <c r="AB99" s="10">
        <f>'ÜCRET HESABI'!ER99</f>
        <v>17002.125</v>
      </c>
      <c r="AC99" s="27">
        <f t="shared" si="30"/>
        <v>20002.5</v>
      </c>
      <c r="AD99" s="28">
        <f>'ÜCRET HESABI'!EU99</f>
        <v>24503.0625</v>
      </c>
      <c r="AE99" s="46">
        <f>'ÜCRET HESABI'!EW99</f>
        <v>23502.9375</v>
      </c>
      <c r="AF99" s="10">
        <f>'ÜCRET HESABI'!FN99</f>
        <v>17002.125</v>
      </c>
      <c r="AG99" s="27">
        <f t="shared" si="31"/>
        <v>20002.5</v>
      </c>
      <c r="AH99" s="28">
        <f>'ÜCRET HESABI'!FQ99</f>
        <v>24503.0625</v>
      </c>
      <c r="AI99" s="46">
        <f>'ÜCRET HESABI'!FS99</f>
        <v>23502.9375</v>
      </c>
      <c r="AJ99" s="10">
        <f>'ÜCRET HESABI'!GJ99</f>
        <v>17002.125</v>
      </c>
      <c r="AK99" s="27">
        <f t="shared" si="32"/>
        <v>20002.5</v>
      </c>
      <c r="AL99" s="28">
        <f>'ÜCRET HESABI'!GM99</f>
        <v>24503.0625</v>
      </c>
      <c r="AM99" s="46">
        <f>'ÜCRET HESABI'!GO99</f>
        <v>23502.9375</v>
      </c>
      <c r="AN99" s="10">
        <f>'ÜCRET HESABI'!HF99</f>
        <v>17002.125</v>
      </c>
      <c r="AO99" s="27">
        <f t="shared" si="33"/>
        <v>20002.5</v>
      </c>
      <c r="AP99" s="28">
        <f>'ÜCRET HESABI'!HI99</f>
        <v>24503.0625</v>
      </c>
      <c r="AQ99" s="46">
        <f>'ÜCRET HESABI'!HK99</f>
        <v>23502.9375</v>
      </c>
      <c r="AR99" s="10">
        <f>'ÜCRET HESABI'!IB99</f>
        <v>17002.125</v>
      </c>
      <c r="AS99" s="27">
        <f t="shared" si="34"/>
        <v>20002.5</v>
      </c>
      <c r="AT99" s="28">
        <f>'ÜCRET HESABI'!IE99</f>
        <v>24503.0625</v>
      </c>
      <c r="AU99" s="46">
        <f>'ÜCRET HESABI'!IG99</f>
        <v>23502.9375</v>
      </c>
      <c r="AV99" s="10">
        <f>'ÜCRET HESABI'!IX99</f>
        <v>17002.125</v>
      </c>
      <c r="AW99" s="27">
        <f t="shared" si="35"/>
        <v>20002.5</v>
      </c>
      <c r="AX99" s="28">
        <f>'ÜCRET HESABI'!JA99</f>
        <v>24503.0625</v>
      </c>
      <c r="AY99" s="46">
        <f>'ÜCRET HESABI'!JC99</f>
        <v>23502.9375</v>
      </c>
      <c r="AZ99" s="36">
        <f t="shared" si="24"/>
        <v>204025.5</v>
      </c>
      <c r="BA99" s="33">
        <f t="shared" si="25"/>
        <v>240030</v>
      </c>
      <c r="BB99" s="37">
        <f t="shared" si="26"/>
        <v>17002.125</v>
      </c>
      <c r="BC99" s="35">
        <f t="shared" si="27"/>
        <v>294036.75</v>
      </c>
      <c r="BD99" s="34">
        <f t="shared" si="28"/>
        <v>12001.5</v>
      </c>
      <c r="BE99" s="35">
        <f t="shared" si="29"/>
        <v>282035.25</v>
      </c>
    </row>
    <row r="100" spans="1:57" x14ac:dyDescent="0.3">
      <c r="A100" s="2">
        <v>98</v>
      </c>
      <c r="B100" s="17" t="str">
        <f>'PERSONEL LİSTESİ'!B100</f>
        <v xml:space="preserve"> AD SOYAD 98</v>
      </c>
      <c r="C100" s="13">
        <f>'PERSONEL LİSTESİ'!C100</f>
        <v>20002.5</v>
      </c>
      <c r="D100" s="10">
        <f>'ÜCRET HESABI'!P100</f>
        <v>17002.125</v>
      </c>
      <c r="E100" s="27">
        <f t="shared" si="18"/>
        <v>20002.5</v>
      </c>
      <c r="F100" s="28">
        <f>'ÜCRET HESABI'!S100</f>
        <v>24503.0625</v>
      </c>
      <c r="G100" s="46">
        <f>'ÜCRET HESABI'!U100</f>
        <v>23502.9375</v>
      </c>
      <c r="H100" s="10">
        <f>'ÜCRET HESABI'!AL100</f>
        <v>17002.125</v>
      </c>
      <c r="I100" s="27">
        <f t="shared" si="19"/>
        <v>20002.5</v>
      </c>
      <c r="J100" s="28">
        <f>'ÜCRET HESABI'!AO100</f>
        <v>24503.0625</v>
      </c>
      <c r="K100" s="46">
        <f>'ÜCRET HESABI'!AQ100</f>
        <v>23502.9375</v>
      </c>
      <c r="L100" s="10">
        <f>'ÜCRET HESABI'!BH100</f>
        <v>17002.125</v>
      </c>
      <c r="M100" s="27">
        <f t="shared" si="20"/>
        <v>20002.5</v>
      </c>
      <c r="N100" s="28">
        <f>'ÜCRET HESABI'!BK100</f>
        <v>24503.0625</v>
      </c>
      <c r="O100" s="46">
        <f>'ÜCRET HESABI'!BM100</f>
        <v>23502.9375</v>
      </c>
      <c r="P100" s="10">
        <f>'ÜCRET HESABI'!CD100</f>
        <v>17002.125</v>
      </c>
      <c r="Q100" s="27">
        <f t="shared" si="21"/>
        <v>20002.5</v>
      </c>
      <c r="R100" s="28">
        <f>'ÜCRET HESABI'!CG100</f>
        <v>24503.0625</v>
      </c>
      <c r="S100" s="46">
        <f>'ÜCRET HESABI'!CI100</f>
        <v>23502.9375</v>
      </c>
      <c r="T100" s="10">
        <f>'ÜCRET HESABI'!CZ100</f>
        <v>17002.125</v>
      </c>
      <c r="U100" s="27">
        <f t="shared" si="22"/>
        <v>20002.5</v>
      </c>
      <c r="V100" s="28">
        <f>'ÜCRET HESABI'!DC100</f>
        <v>24503.0625</v>
      </c>
      <c r="W100" s="46">
        <f>'ÜCRET HESABI'!DE100</f>
        <v>23502.9375</v>
      </c>
      <c r="X100" s="10">
        <f>'ÜCRET HESABI'!DV100</f>
        <v>17002.125</v>
      </c>
      <c r="Y100" s="27">
        <f t="shared" si="23"/>
        <v>20002.5</v>
      </c>
      <c r="Z100" s="28">
        <f>'ÜCRET HESABI'!DY100</f>
        <v>24503.0625</v>
      </c>
      <c r="AA100" s="46">
        <f>'ÜCRET HESABI'!EA100</f>
        <v>23502.9375</v>
      </c>
      <c r="AB100" s="10">
        <f>'ÜCRET HESABI'!ER100</f>
        <v>17002.125</v>
      </c>
      <c r="AC100" s="27">
        <f t="shared" si="30"/>
        <v>20002.5</v>
      </c>
      <c r="AD100" s="28">
        <f>'ÜCRET HESABI'!EU100</f>
        <v>24503.0625</v>
      </c>
      <c r="AE100" s="46">
        <f>'ÜCRET HESABI'!EW100</f>
        <v>23502.9375</v>
      </c>
      <c r="AF100" s="10">
        <f>'ÜCRET HESABI'!FN100</f>
        <v>17002.125</v>
      </c>
      <c r="AG100" s="27">
        <f t="shared" si="31"/>
        <v>20002.5</v>
      </c>
      <c r="AH100" s="28">
        <f>'ÜCRET HESABI'!FQ100</f>
        <v>24503.0625</v>
      </c>
      <c r="AI100" s="46">
        <f>'ÜCRET HESABI'!FS100</f>
        <v>23502.9375</v>
      </c>
      <c r="AJ100" s="10">
        <f>'ÜCRET HESABI'!GJ100</f>
        <v>17002.125</v>
      </c>
      <c r="AK100" s="27">
        <f t="shared" si="32"/>
        <v>20002.5</v>
      </c>
      <c r="AL100" s="28">
        <f>'ÜCRET HESABI'!GM100</f>
        <v>24503.0625</v>
      </c>
      <c r="AM100" s="46">
        <f>'ÜCRET HESABI'!GO100</f>
        <v>23502.9375</v>
      </c>
      <c r="AN100" s="10">
        <f>'ÜCRET HESABI'!HF100</f>
        <v>17002.125</v>
      </c>
      <c r="AO100" s="27">
        <f t="shared" si="33"/>
        <v>20002.5</v>
      </c>
      <c r="AP100" s="28">
        <f>'ÜCRET HESABI'!HI100</f>
        <v>24503.0625</v>
      </c>
      <c r="AQ100" s="46">
        <f>'ÜCRET HESABI'!HK100</f>
        <v>23502.9375</v>
      </c>
      <c r="AR100" s="10">
        <f>'ÜCRET HESABI'!IB100</f>
        <v>17002.125</v>
      </c>
      <c r="AS100" s="27">
        <f t="shared" si="34"/>
        <v>20002.5</v>
      </c>
      <c r="AT100" s="28">
        <f>'ÜCRET HESABI'!IE100</f>
        <v>24503.0625</v>
      </c>
      <c r="AU100" s="46">
        <f>'ÜCRET HESABI'!IG100</f>
        <v>23502.9375</v>
      </c>
      <c r="AV100" s="10">
        <f>'ÜCRET HESABI'!IX100</f>
        <v>17002.125</v>
      </c>
      <c r="AW100" s="27">
        <f t="shared" si="35"/>
        <v>20002.5</v>
      </c>
      <c r="AX100" s="28">
        <f>'ÜCRET HESABI'!JA100</f>
        <v>24503.0625</v>
      </c>
      <c r="AY100" s="46">
        <f>'ÜCRET HESABI'!JC100</f>
        <v>23502.9375</v>
      </c>
      <c r="AZ100" s="36">
        <f t="shared" si="24"/>
        <v>204025.5</v>
      </c>
      <c r="BA100" s="33">
        <f t="shared" si="25"/>
        <v>240030</v>
      </c>
      <c r="BB100" s="37">
        <f t="shared" si="26"/>
        <v>17002.125</v>
      </c>
      <c r="BC100" s="35">
        <f t="shared" si="27"/>
        <v>294036.75</v>
      </c>
      <c r="BD100" s="34">
        <f t="shared" si="28"/>
        <v>12001.5</v>
      </c>
      <c r="BE100" s="35">
        <f t="shared" si="29"/>
        <v>282035.25</v>
      </c>
    </row>
    <row r="101" spans="1:57" x14ac:dyDescent="0.3">
      <c r="A101" s="3">
        <v>99</v>
      </c>
      <c r="B101" s="16" t="str">
        <f>'PERSONEL LİSTESİ'!B101</f>
        <v xml:space="preserve"> AD SOYAD 99</v>
      </c>
      <c r="C101" s="8">
        <f>'PERSONEL LİSTESİ'!C101</f>
        <v>20002.5</v>
      </c>
      <c r="D101" s="10">
        <f>'ÜCRET HESABI'!P101</f>
        <v>17002.125</v>
      </c>
      <c r="E101" s="27">
        <f t="shared" si="18"/>
        <v>20002.5</v>
      </c>
      <c r="F101" s="28">
        <f>'ÜCRET HESABI'!S101</f>
        <v>24503.0625</v>
      </c>
      <c r="G101" s="46">
        <f>'ÜCRET HESABI'!U101</f>
        <v>23502.9375</v>
      </c>
      <c r="H101" s="10">
        <f>'ÜCRET HESABI'!AL101</f>
        <v>17002.125</v>
      </c>
      <c r="I101" s="27">
        <f t="shared" si="19"/>
        <v>20002.5</v>
      </c>
      <c r="J101" s="28">
        <f>'ÜCRET HESABI'!AO101</f>
        <v>24503.0625</v>
      </c>
      <c r="K101" s="46">
        <f>'ÜCRET HESABI'!AQ101</f>
        <v>23502.9375</v>
      </c>
      <c r="L101" s="10">
        <f>'ÜCRET HESABI'!BH101</f>
        <v>17002.125</v>
      </c>
      <c r="M101" s="27">
        <f t="shared" si="20"/>
        <v>20002.5</v>
      </c>
      <c r="N101" s="28">
        <f>'ÜCRET HESABI'!BK101</f>
        <v>24503.0625</v>
      </c>
      <c r="O101" s="46">
        <f>'ÜCRET HESABI'!BM101</f>
        <v>23502.9375</v>
      </c>
      <c r="P101" s="10">
        <f>'ÜCRET HESABI'!CD101</f>
        <v>17002.125</v>
      </c>
      <c r="Q101" s="27">
        <f t="shared" si="21"/>
        <v>20002.5</v>
      </c>
      <c r="R101" s="28">
        <f>'ÜCRET HESABI'!CG101</f>
        <v>24503.0625</v>
      </c>
      <c r="S101" s="46">
        <f>'ÜCRET HESABI'!CI101</f>
        <v>23502.9375</v>
      </c>
      <c r="T101" s="10">
        <f>'ÜCRET HESABI'!CZ101</f>
        <v>17002.125</v>
      </c>
      <c r="U101" s="27">
        <f t="shared" si="22"/>
        <v>20002.5</v>
      </c>
      <c r="V101" s="28">
        <f>'ÜCRET HESABI'!DC101</f>
        <v>24503.0625</v>
      </c>
      <c r="W101" s="46">
        <f>'ÜCRET HESABI'!DE101</f>
        <v>23502.9375</v>
      </c>
      <c r="X101" s="10">
        <f>'ÜCRET HESABI'!DV101</f>
        <v>17002.125</v>
      </c>
      <c r="Y101" s="27">
        <f t="shared" si="23"/>
        <v>20002.5</v>
      </c>
      <c r="Z101" s="28">
        <f>'ÜCRET HESABI'!DY101</f>
        <v>24503.0625</v>
      </c>
      <c r="AA101" s="46">
        <f>'ÜCRET HESABI'!EA101</f>
        <v>23502.9375</v>
      </c>
      <c r="AB101" s="10">
        <f>'ÜCRET HESABI'!ER101</f>
        <v>17002.125</v>
      </c>
      <c r="AC101" s="27">
        <f t="shared" si="30"/>
        <v>20002.5</v>
      </c>
      <c r="AD101" s="28">
        <f>'ÜCRET HESABI'!EU101</f>
        <v>24503.0625</v>
      </c>
      <c r="AE101" s="46">
        <f>'ÜCRET HESABI'!EW101</f>
        <v>23502.9375</v>
      </c>
      <c r="AF101" s="10">
        <f>'ÜCRET HESABI'!FN101</f>
        <v>17002.125</v>
      </c>
      <c r="AG101" s="27">
        <f t="shared" si="31"/>
        <v>20002.5</v>
      </c>
      <c r="AH101" s="28">
        <f>'ÜCRET HESABI'!FQ101</f>
        <v>24503.0625</v>
      </c>
      <c r="AI101" s="46">
        <f>'ÜCRET HESABI'!FS101</f>
        <v>23502.9375</v>
      </c>
      <c r="AJ101" s="10">
        <f>'ÜCRET HESABI'!GJ101</f>
        <v>17002.125</v>
      </c>
      <c r="AK101" s="27">
        <f t="shared" si="32"/>
        <v>20002.5</v>
      </c>
      <c r="AL101" s="28">
        <f>'ÜCRET HESABI'!GM101</f>
        <v>24503.0625</v>
      </c>
      <c r="AM101" s="46">
        <f>'ÜCRET HESABI'!GO101</f>
        <v>23502.9375</v>
      </c>
      <c r="AN101" s="10">
        <f>'ÜCRET HESABI'!HF101</f>
        <v>17002.125</v>
      </c>
      <c r="AO101" s="27">
        <f t="shared" si="33"/>
        <v>20002.5</v>
      </c>
      <c r="AP101" s="28">
        <f>'ÜCRET HESABI'!HI101</f>
        <v>24503.0625</v>
      </c>
      <c r="AQ101" s="46">
        <f>'ÜCRET HESABI'!HK101</f>
        <v>23502.9375</v>
      </c>
      <c r="AR101" s="10">
        <f>'ÜCRET HESABI'!IB101</f>
        <v>17002.125</v>
      </c>
      <c r="AS101" s="27">
        <f t="shared" si="34"/>
        <v>20002.5</v>
      </c>
      <c r="AT101" s="28">
        <f>'ÜCRET HESABI'!IE101</f>
        <v>24503.0625</v>
      </c>
      <c r="AU101" s="46">
        <f>'ÜCRET HESABI'!IG101</f>
        <v>23502.9375</v>
      </c>
      <c r="AV101" s="10">
        <f>'ÜCRET HESABI'!IX101</f>
        <v>17002.125</v>
      </c>
      <c r="AW101" s="27">
        <f t="shared" si="35"/>
        <v>20002.5</v>
      </c>
      <c r="AX101" s="28">
        <f>'ÜCRET HESABI'!JA101</f>
        <v>24503.0625</v>
      </c>
      <c r="AY101" s="46">
        <f>'ÜCRET HESABI'!JC101</f>
        <v>23502.9375</v>
      </c>
      <c r="AZ101" s="36">
        <f t="shared" si="24"/>
        <v>204025.5</v>
      </c>
      <c r="BA101" s="33">
        <f t="shared" si="25"/>
        <v>240030</v>
      </c>
      <c r="BB101" s="37">
        <f t="shared" si="26"/>
        <v>17002.125</v>
      </c>
      <c r="BC101" s="35">
        <f t="shared" si="27"/>
        <v>294036.75</v>
      </c>
      <c r="BD101" s="34">
        <f t="shared" si="28"/>
        <v>12001.5</v>
      </c>
      <c r="BE101" s="35">
        <f t="shared" si="29"/>
        <v>282035.25</v>
      </c>
    </row>
    <row r="102" spans="1:57" x14ac:dyDescent="0.3">
      <c r="A102" s="2">
        <v>100</v>
      </c>
      <c r="B102" s="17" t="str">
        <f>'PERSONEL LİSTESİ'!B102</f>
        <v xml:space="preserve"> AD SOYAD 100</v>
      </c>
      <c r="C102" s="13">
        <f>'PERSONEL LİSTESİ'!C102</f>
        <v>20002.5</v>
      </c>
      <c r="D102" s="10">
        <f>'ÜCRET HESABI'!P102</f>
        <v>17002.125</v>
      </c>
      <c r="E102" s="27">
        <f t="shared" si="18"/>
        <v>20002.5</v>
      </c>
      <c r="F102" s="28">
        <f>'ÜCRET HESABI'!S102</f>
        <v>24503.0625</v>
      </c>
      <c r="G102" s="46">
        <f>'ÜCRET HESABI'!U102</f>
        <v>23502.9375</v>
      </c>
      <c r="H102" s="10">
        <f>'ÜCRET HESABI'!AL102</f>
        <v>17002.125</v>
      </c>
      <c r="I102" s="27">
        <f t="shared" si="19"/>
        <v>20002.5</v>
      </c>
      <c r="J102" s="28">
        <f>'ÜCRET HESABI'!AO102</f>
        <v>24503.0625</v>
      </c>
      <c r="K102" s="46">
        <f>'ÜCRET HESABI'!AQ102</f>
        <v>23502.9375</v>
      </c>
      <c r="L102" s="10">
        <f>'ÜCRET HESABI'!BH102</f>
        <v>17002.125</v>
      </c>
      <c r="M102" s="27">
        <f t="shared" si="20"/>
        <v>20002.5</v>
      </c>
      <c r="N102" s="28">
        <f>'ÜCRET HESABI'!BK102</f>
        <v>24503.0625</v>
      </c>
      <c r="O102" s="46">
        <f>'ÜCRET HESABI'!BM102</f>
        <v>23502.9375</v>
      </c>
      <c r="P102" s="10">
        <f>'ÜCRET HESABI'!CD102</f>
        <v>17002.125</v>
      </c>
      <c r="Q102" s="27">
        <f t="shared" si="21"/>
        <v>20002.5</v>
      </c>
      <c r="R102" s="28">
        <f>'ÜCRET HESABI'!CG102</f>
        <v>24503.0625</v>
      </c>
      <c r="S102" s="46">
        <f>'ÜCRET HESABI'!CI102</f>
        <v>23502.9375</v>
      </c>
      <c r="T102" s="10">
        <f>'ÜCRET HESABI'!CZ102</f>
        <v>17002.125</v>
      </c>
      <c r="U102" s="27">
        <f t="shared" si="22"/>
        <v>20002.5</v>
      </c>
      <c r="V102" s="28">
        <f>'ÜCRET HESABI'!DC102</f>
        <v>24503.0625</v>
      </c>
      <c r="W102" s="46">
        <f>'ÜCRET HESABI'!DE102</f>
        <v>23502.9375</v>
      </c>
      <c r="X102" s="10">
        <f>'ÜCRET HESABI'!DV102</f>
        <v>17002.125</v>
      </c>
      <c r="Y102" s="27">
        <f t="shared" si="23"/>
        <v>20002.5</v>
      </c>
      <c r="Z102" s="28">
        <f>'ÜCRET HESABI'!DY102</f>
        <v>24503.0625</v>
      </c>
      <c r="AA102" s="46">
        <f>'ÜCRET HESABI'!EA102</f>
        <v>23502.9375</v>
      </c>
      <c r="AB102" s="10">
        <f>'ÜCRET HESABI'!ER102</f>
        <v>17002.125</v>
      </c>
      <c r="AC102" s="27">
        <f t="shared" si="30"/>
        <v>20002.5</v>
      </c>
      <c r="AD102" s="28">
        <f>'ÜCRET HESABI'!EU102</f>
        <v>24503.0625</v>
      </c>
      <c r="AE102" s="46">
        <f>'ÜCRET HESABI'!EW102</f>
        <v>23502.9375</v>
      </c>
      <c r="AF102" s="10">
        <f>'ÜCRET HESABI'!FN102</f>
        <v>17002.125</v>
      </c>
      <c r="AG102" s="27">
        <f t="shared" si="31"/>
        <v>20002.5</v>
      </c>
      <c r="AH102" s="28">
        <f>'ÜCRET HESABI'!FQ102</f>
        <v>24503.0625</v>
      </c>
      <c r="AI102" s="46">
        <f>'ÜCRET HESABI'!FS102</f>
        <v>23502.9375</v>
      </c>
      <c r="AJ102" s="10">
        <f>'ÜCRET HESABI'!GJ102</f>
        <v>17002.125</v>
      </c>
      <c r="AK102" s="27">
        <f t="shared" si="32"/>
        <v>20002.5</v>
      </c>
      <c r="AL102" s="28">
        <f>'ÜCRET HESABI'!GM102</f>
        <v>24503.0625</v>
      </c>
      <c r="AM102" s="46">
        <f>'ÜCRET HESABI'!GO102</f>
        <v>23502.9375</v>
      </c>
      <c r="AN102" s="10">
        <f>'ÜCRET HESABI'!HF102</f>
        <v>17002.125</v>
      </c>
      <c r="AO102" s="27">
        <f t="shared" si="33"/>
        <v>20002.5</v>
      </c>
      <c r="AP102" s="28">
        <f>'ÜCRET HESABI'!HI102</f>
        <v>24503.0625</v>
      </c>
      <c r="AQ102" s="46">
        <f>'ÜCRET HESABI'!HK102</f>
        <v>23502.9375</v>
      </c>
      <c r="AR102" s="10">
        <f>'ÜCRET HESABI'!IB102</f>
        <v>17002.125</v>
      </c>
      <c r="AS102" s="27">
        <f t="shared" si="34"/>
        <v>20002.5</v>
      </c>
      <c r="AT102" s="28">
        <f>'ÜCRET HESABI'!IE102</f>
        <v>24503.0625</v>
      </c>
      <c r="AU102" s="46">
        <f>'ÜCRET HESABI'!IG102</f>
        <v>23502.9375</v>
      </c>
      <c r="AV102" s="10">
        <f>'ÜCRET HESABI'!IX102</f>
        <v>17002.125</v>
      </c>
      <c r="AW102" s="27">
        <f t="shared" si="35"/>
        <v>20002.5</v>
      </c>
      <c r="AX102" s="28">
        <f>'ÜCRET HESABI'!JA102</f>
        <v>24503.0625</v>
      </c>
      <c r="AY102" s="46">
        <f>'ÜCRET HESABI'!JC102</f>
        <v>23502.9375</v>
      </c>
      <c r="AZ102" s="36">
        <f t="shared" si="24"/>
        <v>204025.5</v>
      </c>
      <c r="BA102" s="33">
        <f t="shared" si="25"/>
        <v>240030</v>
      </c>
      <c r="BB102" s="37">
        <f t="shared" si="26"/>
        <v>17002.125</v>
      </c>
      <c r="BC102" s="35">
        <f t="shared" si="27"/>
        <v>294036.75</v>
      </c>
      <c r="BD102" s="34">
        <f t="shared" si="28"/>
        <v>12001.5</v>
      </c>
      <c r="BE102" s="35">
        <f t="shared" si="29"/>
        <v>282035.25</v>
      </c>
    </row>
    <row r="103" spans="1:57" x14ac:dyDescent="0.3">
      <c r="A103" s="3">
        <v>101</v>
      </c>
      <c r="B103" s="16" t="str">
        <f>'PERSONEL LİSTESİ'!B103</f>
        <v xml:space="preserve"> AD SOYAD 101</v>
      </c>
      <c r="C103" s="8">
        <f>'PERSONEL LİSTESİ'!C103</f>
        <v>20002.5</v>
      </c>
      <c r="D103" s="10">
        <f>'ÜCRET HESABI'!P103</f>
        <v>17002.125</v>
      </c>
      <c r="E103" s="27">
        <f t="shared" si="18"/>
        <v>20002.5</v>
      </c>
      <c r="F103" s="28">
        <f>'ÜCRET HESABI'!S103</f>
        <v>24503.0625</v>
      </c>
      <c r="G103" s="46">
        <f>'ÜCRET HESABI'!U103</f>
        <v>23502.9375</v>
      </c>
      <c r="H103" s="10">
        <f>'ÜCRET HESABI'!AL103</f>
        <v>17002.125</v>
      </c>
      <c r="I103" s="27">
        <f t="shared" si="19"/>
        <v>20002.5</v>
      </c>
      <c r="J103" s="28">
        <f>'ÜCRET HESABI'!AO103</f>
        <v>24503.0625</v>
      </c>
      <c r="K103" s="46">
        <f>'ÜCRET HESABI'!AQ103</f>
        <v>23502.9375</v>
      </c>
      <c r="L103" s="10">
        <f>'ÜCRET HESABI'!BH103</f>
        <v>17002.125</v>
      </c>
      <c r="M103" s="27">
        <f t="shared" si="20"/>
        <v>20002.5</v>
      </c>
      <c r="N103" s="28">
        <f>'ÜCRET HESABI'!BK103</f>
        <v>24503.0625</v>
      </c>
      <c r="O103" s="46">
        <f>'ÜCRET HESABI'!BM103</f>
        <v>23502.9375</v>
      </c>
      <c r="P103" s="10">
        <f>'ÜCRET HESABI'!CD103</f>
        <v>17002.125</v>
      </c>
      <c r="Q103" s="27">
        <f t="shared" si="21"/>
        <v>20002.5</v>
      </c>
      <c r="R103" s="28">
        <f>'ÜCRET HESABI'!CG103</f>
        <v>24503.0625</v>
      </c>
      <c r="S103" s="46">
        <f>'ÜCRET HESABI'!CI103</f>
        <v>23502.9375</v>
      </c>
      <c r="T103" s="10">
        <f>'ÜCRET HESABI'!CZ103</f>
        <v>17002.125</v>
      </c>
      <c r="U103" s="27">
        <f t="shared" si="22"/>
        <v>20002.5</v>
      </c>
      <c r="V103" s="28">
        <f>'ÜCRET HESABI'!DC103</f>
        <v>24503.0625</v>
      </c>
      <c r="W103" s="46">
        <f>'ÜCRET HESABI'!DE103</f>
        <v>23502.9375</v>
      </c>
      <c r="X103" s="10">
        <f>'ÜCRET HESABI'!DV103</f>
        <v>17002.125</v>
      </c>
      <c r="Y103" s="27">
        <f t="shared" si="23"/>
        <v>20002.5</v>
      </c>
      <c r="Z103" s="28">
        <f>'ÜCRET HESABI'!DY103</f>
        <v>24503.0625</v>
      </c>
      <c r="AA103" s="46">
        <f>'ÜCRET HESABI'!EA103</f>
        <v>23502.9375</v>
      </c>
      <c r="AB103" s="10">
        <f>'ÜCRET HESABI'!ER103</f>
        <v>17002.125</v>
      </c>
      <c r="AC103" s="27">
        <f t="shared" si="30"/>
        <v>20002.5</v>
      </c>
      <c r="AD103" s="28">
        <f>'ÜCRET HESABI'!EU103</f>
        <v>24503.0625</v>
      </c>
      <c r="AE103" s="46">
        <f>'ÜCRET HESABI'!EW103</f>
        <v>23502.9375</v>
      </c>
      <c r="AF103" s="10">
        <f>'ÜCRET HESABI'!FN103</f>
        <v>17002.125</v>
      </c>
      <c r="AG103" s="27">
        <f t="shared" si="31"/>
        <v>20002.5</v>
      </c>
      <c r="AH103" s="28">
        <f>'ÜCRET HESABI'!FQ103</f>
        <v>24503.0625</v>
      </c>
      <c r="AI103" s="46">
        <f>'ÜCRET HESABI'!FS103</f>
        <v>23502.9375</v>
      </c>
      <c r="AJ103" s="10">
        <f>'ÜCRET HESABI'!GJ103</f>
        <v>17002.125</v>
      </c>
      <c r="AK103" s="27">
        <f t="shared" si="32"/>
        <v>20002.5</v>
      </c>
      <c r="AL103" s="28">
        <f>'ÜCRET HESABI'!GM103</f>
        <v>24503.0625</v>
      </c>
      <c r="AM103" s="46">
        <f>'ÜCRET HESABI'!GO103</f>
        <v>23502.9375</v>
      </c>
      <c r="AN103" s="10">
        <f>'ÜCRET HESABI'!HF103</f>
        <v>17002.125</v>
      </c>
      <c r="AO103" s="27">
        <f t="shared" si="33"/>
        <v>20002.5</v>
      </c>
      <c r="AP103" s="28">
        <f>'ÜCRET HESABI'!HI103</f>
        <v>24503.0625</v>
      </c>
      <c r="AQ103" s="46">
        <f>'ÜCRET HESABI'!HK103</f>
        <v>23502.9375</v>
      </c>
      <c r="AR103" s="10">
        <f>'ÜCRET HESABI'!IB103</f>
        <v>17002.125</v>
      </c>
      <c r="AS103" s="27">
        <f t="shared" si="34"/>
        <v>20002.5</v>
      </c>
      <c r="AT103" s="28">
        <f>'ÜCRET HESABI'!IE103</f>
        <v>24503.0625</v>
      </c>
      <c r="AU103" s="46">
        <f>'ÜCRET HESABI'!IG103</f>
        <v>23502.9375</v>
      </c>
      <c r="AV103" s="10">
        <f>'ÜCRET HESABI'!IX103</f>
        <v>17002.125</v>
      </c>
      <c r="AW103" s="27">
        <f t="shared" si="35"/>
        <v>20002.5</v>
      </c>
      <c r="AX103" s="28">
        <f>'ÜCRET HESABI'!JA103</f>
        <v>24503.0625</v>
      </c>
      <c r="AY103" s="46">
        <f>'ÜCRET HESABI'!JC103</f>
        <v>23502.9375</v>
      </c>
      <c r="AZ103" s="36">
        <f t="shared" si="24"/>
        <v>204025.5</v>
      </c>
      <c r="BA103" s="33">
        <f t="shared" si="25"/>
        <v>240030</v>
      </c>
      <c r="BB103" s="37">
        <f t="shared" si="26"/>
        <v>17002.125</v>
      </c>
      <c r="BC103" s="35">
        <f t="shared" si="27"/>
        <v>294036.75</v>
      </c>
      <c r="BD103" s="34">
        <f t="shared" si="28"/>
        <v>12001.5</v>
      </c>
      <c r="BE103" s="35">
        <f t="shared" si="29"/>
        <v>282035.25</v>
      </c>
    </row>
    <row r="104" spans="1:57" x14ac:dyDescent="0.3">
      <c r="A104" s="2">
        <v>102</v>
      </c>
      <c r="B104" s="17" t="str">
        <f>'PERSONEL LİSTESİ'!B104</f>
        <v xml:space="preserve"> AD SOYAD 102</v>
      </c>
      <c r="C104" s="13">
        <f>'PERSONEL LİSTESİ'!C104</f>
        <v>20002.5</v>
      </c>
      <c r="D104" s="10">
        <f>'ÜCRET HESABI'!P104</f>
        <v>17002.125</v>
      </c>
      <c r="E104" s="27">
        <f t="shared" si="18"/>
        <v>20002.5</v>
      </c>
      <c r="F104" s="28">
        <f>'ÜCRET HESABI'!S104</f>
        <v>24503.0625</v>
      </c>
      <c r="G104" s="46">
        <f>'ÜCRET HESABI'!U104</f>
        <v>23502.9375</v>
      </c>
      <c r="H104" s="10">
        <f>'ÜCRET HESABI'!AL104</f>
        <v>17002.125</v>
      </c>
      <c r="I104" s="27">
        <f t="shared" si="19"/>
        <v>20002.5</v>
      </c>
      <c r="J104" s="28">
        <f>'ÜCRET HESABI'!AO104</f>
        <v>24503.0625</v>
      </c>
      <c r="K104" s="46">
        <f>'ÜCRET HESABI'!AQ104</f>
        <v>23502.9375</v>
      </c>
      <c r="L104" s="10">
        <f>'ÜCRET HESABI'!BH104</f>
        <v>17002.125</v>
      </c>
      <c r="M104" s="27">
        <f t="shared" si="20"/>
        <v>20002.5</v>
      </c>
      <c r="N104" s="28">
        <f>'ÜCRET HESABI'!BK104</f>
        <v>24503.0625</v>
      </c>
      <c r="O104" s="46">
        <f>'ÜCRET HESABI'!BM104</f>
        <v>23502.9375</v>
      </c>
      <c r="P104" s="10">
        <f>'ÜCRET HESABI'!CD104</f>
        <v>17002.125</v>
      </c>
      <c r="Q104" s="27">
        <f t="shared" si="21"/>
        <v>20002.5</v>
      </c>
      <c r="R104" s="28">
        <f>'ÜCRET HESABI'!CG104</f>
        <v>24503.0625</v>
      </c>
      <c r="S104" s="46">
        <f>'ÜCRET HESABI'!CI104</f>
        <v>23502.9375</v>
      </c>
      <c r="T104" s="10">
        <f>'ÜCRET HESABI'!CZ104</f>
        <v>17002.125</v>
      </c>
      <c r="U104" s="27">
        <f t="shared" si="22"/>
        <v>20002.5</v>
      </c>
      <c r="V104" s="28">
        <f>'ÜCRET HESABI'!DC104</f>
        <v>24503.0625</v>
      </c>
      <c r="W104" s="46">
        <f>'ÜCRET HESABI'!DE104</f>
        <v>23502.9375</v>
      </c>
      <c r="X104" s="10">
        <f>'ÜCRET HESABI'!DV104</f>
        <v>17002.125</v>
      </c>
      <c r="Y104" s="27">
        <f t="shared" si="23"/>
        <v>20002.5</v>
      </c>
      <c r="Z104" s="28">
        <f>'ÜCRET HESABI'!DY104</f>
        <v>24503.0625</v>
      </c>
      <c r="AA104" s="46">
        <f>'ÜCRET HESABI'!EA104</f>
        <v>23502.9375</v>
      </c>
      <c r="AB104" s="10">
        <f>'ÜCRET HESABI'!ER104</f>
        <v>17002.125</v>
      </c>
      <c r="AC104" s="27">
        <f t="shared" si="30"/>
        <v>20002.5</v>
      </c>
      <c r="AD104" s="28">
        <f>'ÜCRET HESABI'!EU104</f>
        <v>24503.0625</v>
      </c>
      <c r="AE104" s="46">
        <f>'ÜCRET HESABI'!EW104</f>
        <v>23502.9375</v>
      </c>
      <c r="AF104" s="10">
        <f>'ÜCRET HESABI'!FN104</f>
        <v>17002.125</v>
      </c>
      <c r="AG104" s="27">
        <f t="shared" si="31"/>
        <v>20002.5</v>
      </c>
      <c r="AH104" s="28">
        <f>'ÜCRET HESABI'!FQ104</f>
        <v>24503.0625</v>
      </c>
      <c r="AI104" s="46">
        <f>'ÜCRET HESABI'!FS104</f>
        <v>23502.9375</v>
      </c>
      <c r="AJ104" s="10">
        <f>'ÜCRET HESABI'!GJ104</f>
        <v>17002.125</v>
      </c>
      <c r="AK104" s="27">
        <f t="shared" si="32"/>
        <v>20002.5</v>
      </c>
      <c r="AL104" s="28">
        <f>'ÜCRET HESABI'!GM104</f>
        <v>24503.0625</v>
      </c>
      <c r="AM104" s="46">
        <f>'ÜCRET HESABI'!GO104</f>
        <v>23502.9375</v>
      </c>
      <c r="AN104" s="10">
        <f>'ÜCRET HESABI'!HF104</f>
        <v>17002.125</v>
      </c>
      <c r="AO104" s="27">
        <f t="shared" si="33"/>
        <v>20002.5</v>
      </c>
      <c r="AP104" s="28">
        <f>'ÜCRET HESABI'!HI104</f>
        <v>24503.0625</v>
      </c>
      <c r="AQ104" s="46">
        <f>'ÜCRET HESABI'!HK104</f>
        <v>23502.9375</v>
      </c>
      <c r="AR104" s="10">
        <f>'ÜCRET HESABI'!IB104</f>
        <v>17002.125</v>
      </c>
      <c r="AS104" s="27">
        <f t="shared" si="34"/>
        <v>20002.5</v>
      </c>
      <c r="AT104" s="28">
        <f>'ÜCRET HESABI'!IE104</f>
        <v>24503.0625</v>
      </c>
      <c r="AU104" s="46">
        <f>'ÜCRET HESABI'!IG104</f>
        <v>23502.9375</v>
      </c>
      <c r="AV104" s="10">
        <f>'ÜCRET HESABI'!IX104</f>
        <v>17002.125</v>
      </c>
      <c r="AW104" s="27">
        <f t="shared" si="35"/>
        <v>20002.5</v>
      </c>
      <c r="AX104" s="28">
        <f>'ÜCRET HESABI'!JA104</f>
        <v>24503.0625</v>
      </c>
      <c r="AY104" s="46">
        <f>'ÜCRET HESABI'!JC104</f>
        <v>23502.9375</v>
      </c>
      <c r="AZ104" s="36">
        <f t="shared" si="24"/>
        <v>204025.5</v>
      </c>
      <c r="BA104" s="33">
        <f t="shared" si="25"/>
        <v>240030</v>
      </c>
      <c r="BB104" s="37">
        <f t="shared" si="26"/>
        <v>17002.125</v>
      </c>
      <c r="BC104" s="35">
        <f t="shared" si="27"/>
        <v>294036.75</v>
      </c>
      <c r="BD104" s="34">
        <f t="shared" si="28"/>
        <v>12001.5</v>
      </c>
      <c r="BE104" s="35">
        <f t="shared" si="29"/>
        <v>282035.25</v>
      </c>
    </row>
    <row r="105" spans="1:57" x14ac:dyDescent="0.3">
      <c r="A105" s="3">
        <v>103</v>
      </c>
      <c r="B105" s="16" t="str">
        <f>'PERSONEL LİSTESİ'!B105</f>
        <v xml:space="preserve"> AD SOYAD 103</v>
      </c>
      <c r="C105" s="8">
        <f>'PERSONEL LİSTESİ'!C105</f>
        <v>20002.5</v>
      </c>
      <c r="D105" s="10">
        <f>'ÜCRET HESABI'!P105</f>
        <v>17002.125</v>
      </c>
      <c r="E105" s="27">
        <f t="shared" si="18"/>
        <v>20002.5</v>
      </c>
      <c r="F105" s="28">
        <f>'ÜCRET HESABI'!S105</f>
        <v>24503.0625</v>
      </c>
      <c r="G105" s="46">
        <f>'ÜCRET HESABI'!U105</f>
        <v>23502.9375</v>
      </c>
      <c r="H105" s="10">
        <f>'ÜCRET HESABI'!AL105</f>
        <v>17002.125</v>
      </c>
      <c r="I105" s="27">
        <f t="shared" si="19"/>
        <v>20002.5</v>
      </c>
      <c r="J105" s="28">
        <f>'ÜCRET HESABI'!AO105</f>
        <v>24503.0625</v>
      </c>
      <c r="K105" s="46">
        <f>'ÜCRET HESABI'!AQ105</f>
        <v>23502.9375</v>
      </c>
      <c r="L105" s="10">
        <f>'ÜCRET HESABI'!BH105</f>
        <v>17002.125</v>
      </c>
      <c r="M105" s="27">
        <f t="shared" si="20"/>
        <v>20002.5</v>
      </c>
      <c r="N105" s="28">
        <f>'ÜCRET HESABI'!BK105</f>
        <v>24503.0625</v>
      </c>
      <c r="O105" s="46">
        <f>'ÜCRET HESABI'!BM105</f>
        <v>23502.9375</v>
      </c>
      <c r="P105" s="10">
        <f>'ÜCRET HESABI'!CD105</f>
        <v>17002.125</v>
      </c>
      <c r="Q105" s="27">
        <f t="shared" si="21"/>
        <v>20002.5</v>
      </c>
      <c r="R105" s="28">
        <f>'ÜCRET HESABI'!CG105</f>
        <v>24503.0625</v>
      </c>
      <c r="S105" s="46">
        <f>'ÜCRET HESABI'!CI105</f>
        <v>23502.9375</v>
      </c>
      <c r="T105" s="10">
        <f>'ÜCRET HESABI'!CZ105</f>
        <v>17002.125</v>
      </c>
      <c r="U105" s="27">
        <f t="shared" si="22"/>
        <v>20002.5</v>
      </c>
      <c r="V105" s="28">
        <f>'ÜCRET HESABI'!DC105</f>
        <v>24503.0625</v>
      </c>
      <c r="W105" s="46">
        <f>'ÜCRET HESABI'!DE105</f>
        <v>23502.9375</v>
      </c>
      <c r="X105" s="10">
        <f>'ÜCRET HESABI'!DV105</f>
        <v>17002.125</v>
      </c>
      <c r="Y105" s="27">
        <f t="shared" si="23"/>
        <v>20002.5</v>
      </c>
      <c r="Z105" s="28">
        <f>'ÜCRET HESABI'!DY105</f>
        <v>24503.0625</v>
      </c>
      <c r="AA105" s="46">
        <f>'ÜCRET HESABI'!EA105</f>
        <v>23502.9375</v>
      </c>
      <c r="AB105" s="10">
        <f>'ÜCRET HESABI'!ER105</f>
        <v>17002.125</v>
      </c>
      <c r="AC105" s="27">
        <f t="shared" si="30"/>
        <v>20002.5</v>
      </c>
      <c r="AD105" s="28">
        <f>'ÜCRET HESABI'!EU105</f>
        <v>24503.0625</v>
      </c>
      <c r="AE105" s="46">
        <f>'ÜCRET HESABI'!EW105</f>
        <v>23502.9375</v>
      </c>
      <c r="AF105" s="10">
        <f>'ÜCRET HESABI'!FN105</f>
        <v>17002.125</v>
      </c>
      <c r="AG105" s="27">
        <f t="shared" si="31"/>
        <v>20002.5</v>
      </c>
      <c r="AH105" s="28">
        <f>'ÜCRET HESABI'!FQ105</f>
        <v>24503.0625</v>
      </c>
      <c r="AI105" s="46">
        <f>'ÜCRET HESABI'!FS105</f>
        <v>23502.9375</v>
      </c>
      <c r="AJ105" s="10">
        <f>'ÜCRET HESABI'!GJ105</f>
        <v>17002.125</v>
      </c>
      <c r="AK105" s="27">
        <f t="shared" si="32"/>
        <v>20002.5</v>
      </c>
      <c r="AL105" s="28">
        <f>'ÜCRET HESABI'!GM105</f>
        <v>24503.0625</v>
      </c>
      <c r="AM105" s="46">
        <f>'ÜCRET HESABI'!GO105</f>
        <v>23502.9375</v>
      </c>
      <c r="AN105" s="10">
        <f>'ÜCRET HESABI'!HF105</f>
        <v>17002.125</v>
      </c>
      <c r="AO105" s="27">
        <f t="shared" si="33"/>
        <v>20002.5</v>
      </c>
      <c r="AP105" s="28">
        <f>'ÜCRET HESABI'!HI105</f>
        <v>24503.0625</v>
      </c>
      <c r="AQ105" s="46">
        <f>'ÜCRET HESABI'!HK105</f>
        <v>23502.9375</v>
      </c>
      <c r="AR105" s="10">
        <f>'ÜCRET HESABI'!IB105</f>
        <v>17002.125</v>
      </c>
      <c r="AS105" s="27">
        <f t="shared" si="34"/>
        <v>20002.5</v>
      </c>
      <c r="AT105" s="28">
        <f>'ÜCRET HESABI'!IE105</f>
        <v>24503.0625</v>
      </c>
      <c r="AU105" s="46">
        <f>'ÜCRET HESABI'!IG105</f>
        <v>23502.9375</v>
      </c>
      <c r="AV105" s="10">
        <f>'ÜCRET HESABI'!IX105</f>
        <v>17002.125</v>
      </c>
      <c r="AW105" s="27">
        <f t="shared" si="35"/>
        <v>20002.5</v>
      </c>
      <c r="AX105" s="28">
        <f>'ÜCRET HESABI'!JA105</f>
        <v>24503.0625</v>
      </c>
      <c r="AY105" s="46">
        <f>'ÜCRET HESABI'!JC105</f>
        <v>23502.9375</v>
      </c>
      <c r="AZ105" s="36">
        <f t="shared" si="24"/>
        <v>204025.5</v>
      </c>
      <c r="BA105" s="33">
        <f t="shared" si="25"/>
        <v>240030</v>
      </c>
      <c r="BB105" s="37">
        <f t="shared" si="26"/>
        <v>17002.125</v>
      </c>
      <c r="BC105" s="35">
        <f t="shared" si="27"/>
        <v>294036.75</v>
      </c>
      <c r="BD105" s="34">
        <f t="shared" si="28"/>
        <v>12001.5</v>
      </c>
      <c r="BE105" s="35">
        <f t="shared" si="29"/>
        <v>282035.25</v>
      </c>
    </row>
    <row r="106" spans="1:57" x14ac:dyDescent="0.3">
      <c r="A106" s="2">
        <v>104</v>
      </c>
      <c r="B106" s="17" t="str">
        <f>'PERSONEL LİSTESİ'!B106</f>
        <v xml:space="preserve"> AD SOYAD 104</v>
      </c>
      <c r="C106" s="13">
        <f>'PERSONEL LİSTESİ'!C106</f>
        <v>20002.5</v>
      </c>
      <c r="D106" s="10">
        <f>'ÜCRET HESABI'!P106</f>
        <v>17002.125</v>
      </c>
      <c r="E106" s="27">
        <f t="shared" si="18"/>
        <v>20002.5</v>
      </c>
      <c r="F106" s="28">
        <f>'ÜCRET HESABI'!S106</f>
        <v>24503.0625</v>
      </c>
      <c r="G106" s="46">
        <f>'ÜCRET HESABI'!U106</f>
        <v>23502.9375</v>
      </c>
      <c r="H106" s="10">
        <f>'ÜCRET HESABI'!AL106</f>
        <v>17002.125</v>
      </c>
      <c r="I106" s="27">
        <f t="shared" si="19"/>
        <v>20002.5</v>
      </c>
      <c r="J106" s="28">
        <f>'ÜCRET HESABI'!AO106</f>
        <v>24503.0625</v>
      </c>
      <c r="K106" s="46">
        <f>'ÜCRET HESABI'!AQ106</f>
        <v>23502.9375</v>
      </c>
      <c r="L106" s="10">
        <f>'ÜCRET HESABI'!BH106</f>
        <v>17002.125</v>
      </c>
      <c r="M106" s="27">
        <f t="shared" si="20"/>
        <v>20002.5</v>
      </c>
      <c r="N106" s="28">
        <f>'ÜCRET HESABI'!BK106</f>
        <v>24503.0625</v>
      </c>
      <c r="O106" s="46">
        <f>'ÜCRET HESABI'!BM106</f>
        <v>23502.9375</v>
      </c>
      <c r="P106" s="10">
        <f>'ÜCRET HESABI'!CD106</f>
        <v>17002.125</v>
      </c>
      <c r="Q106" s="27">
        <f t="shared" si="21"/>
        <v>20002.5</v>
      </c>
      <c r="R106" s="28">
        <f>'ÜCRET HESABI'!CG106</f>
        <v>24503.0625</v>
      </c>
      <c r="S106" s="46">
        <f>'ÜCRET HESABI'!CI106</f>
        <v>23502.9375</v>
      </c>
      <c r="T106" s="10">
        <f>'ÜCRET HESABI'!CZ106</f>
        <v>17002.125</v>
      </c>
      <c r="U106" s="27">
        <f t="shared" si="22"/>
        <v>20002.5</v>
      </c>
      <c r="V106" s="28">
        <f>'ÜCRET HESABI'!DC106</f>
        <v>24503.0625</v>
      </c>
      <c r="W106" s="46">
        <f>'ÜCRET HESABI'!DE106</f>
        <v>23502.9375</v>
      </c>
      <c r="X106" s="10">
        <f>'ÜCRET HESABI'!DV106</f>
        <v>17002.125</v>
      </c>
      <c r="Y106" s="27">
        <f t="shared" si="23"/>
        <v>20002.5</v>
      </c>
      <c r="Z106" s="28">
        <f>'ÜCRET HESABI'!DY106</f>
        <v>24503.0625</v>
      </c>
      <c r="AA106" s="46">
        <f>'ÜCRET HESABI'!EA106</f>
        <v>23502.9375</v>
      </c>
      <c r="AB106" s="10">
        <f>'ÜCRET HESABI'!ER106</f>
        <v>17002.125</v>
      </c>
      <c r="AC106" s="27">
        <f t="shared" si="30"/>
        <v>20002.5</v>
      </c>
      <c r="AD106" s="28">
        <f>'ÜCRET HESABI'!EU106</f>
        <v>24503.0625</v>
      </c>
      <c r="AE106" s="46">
        <f>'ÜCRET HESABI'!EW106</f>
        <v>23502.9375</v>
      </c>
      <c r="AF106" s="10">
        <f>'ÜCRET HESABI'!FN106</f>
        <v>17002.125</v>
      </c>
      <c r="AG106" s="27">
        <f t="shared" si="31"/>
        <v>20002.5</v>
      </c>
      <c r="AH106" s="28">
        <f>'ÜCRET HESABI'!FQ106</f>
        <v>24503.0625</v>
      </c>
      <c r="AI106" s="46">
        <f>'ÜCRET HESABI'!FS106</f>
        <v>23502.9375</v>
      </c>
      <c r="AJ106" s="10">
        <f>'ÜCRET HESABI'!GJ106</f>
        <v>17002.125</v>
      </c>
      <c r="AK106" s="27">
        <f t="shared" si="32"/>
        <v>20002.5</v>
      </c>
      <c r="AL106" s="28">
        <f>'ÜCRET HESABI'!GM106</f>
        <v>24503.0625</v>
      </c>
      <c r="AM106" s="46">
        <f>'ÜCRET HESABI'!GO106</f>
        <v>23502.9375</v>
      </c>
      <c r="AN106" s="10">
        <f>'ÜCRET HESABI'!HF106</f>
        <v>17002.125</v>
      </c>
      <c r="AO106" s="27">
        <f t="shared" si="33"/>
        <v>20002.5</v>
      </c>
      <c r="AP106" s="28">
        <f>'ÜCRET HESABI'!HI106</f>
        <v>24503.0625</v>
      </c>
      <c r="AQ106" s="46">
        <f>'ÜCRET HESABI'!HK106</f>
        <v>23502.9375</v>
      </c>
      <c r="AR106" s="10">
        <f>'ÜCRET HESABI'!IB106</f>
        <v>17002.125</v>
      </c>
      <c r="AS106" s="27">
        <f t="shared" si="34"/>
        <v>20002.5</v>
      </c>
      <c r="AT106" s="28">
        <f>'ÜCRET HESABI'!IE106</f>
        <v>24503.0625</v>
      </c>
      <c r="AU106" s="46">
        <f>'ÜCRET HESABI'!IG106</f>
        <v>23502.9375</v>
      </c>
      <c r="AV106" s="10">
        <f>'ÜCRET HESABI'!IX106</f>
        <v>17002.125</v>
      </c>
      <c r="AW106" s="27">
        <f t="shared" si="35"/>
        <v>20002.5</v>
      </c>
      <c r="AX106" s="28">
        <f>'ÜCRET HESABI'!JA106</f>
        <v>24503.0625</v>
      </c>
      <c r="AY106" s="46">
        <f>'ÜCRET HESABI'!JC106</f>
        <v>23502.9375</v>
      </c>
      <c r="AZ106" s="36">
        <f t="shared" si="24"/>
        <v>204025.5</v>
      </c>
      <c r="BA106" s="33">
        <f t="shared" si="25"/>
        <v>240030</v>
      </c>
      <c r="BB106" s="37">
        <f t="shared" si="26"/>
        <v>17002.125</v>
      </c>
      <c r="BC106" s="35">
        <f t="shared" si="27"/>
        <v>294036.75</v>
      </c>
      <c r="BD106" s="34">
        <f t="shared" si="28"/>
        <v>12001.5</v>
      </c>
      <c r="BE106" s="35">
        <f t="shared" si="29"/>
        <v>282035.25</v>
      </c>
    </row>
    <row r="107" spans="1:57" x14ac:dyDescent="0.3">
      <c r="A107" s="3">
        <v>105</v>
      </c>
      <c r="B107" s="16" t="str">
        <f>'PERSONEL LİSTESİ'!B107</f>
        <v xml:space="preserve"> AD SOYAD 105</v>
      </c>
      <c r="C107" s="8">
        <f>'PERSONEL LİSTESİ'!C107</f>
        <v>20002.5</v>
      </c>
      <c r="D107" s="10">
        <f>'ÜCRET HESABI'!P107</f>
        <v>17002.125</v>
      </c>
      <c r="E107" s="27">
        <f t="shared" si="18"/>
        <v>20002.5</v>
      </c>
      <c r="F107" s="28">
        <f>'ÜCRET HESABI'!S107</f>
        <v>24503.0625</v>
      </c>
      <c r="G107" s="46">
        <f>'ÜCRET HESABI'!U107</f>
        <v>23502.9375</v>
      </c>
      <c r="H107" s="10">
        <f>'ÜCRET HESABI'!AL107</f>
        <v>17002.125</v>
      </c>
      <c r="I107" s="27">
        <f t="shared" si="19"/>
        <v>20002.5</v>
      </c>
      <c r="J107" s="28">
        <f>'ÜCRET HESABI'!AO107</f>
        <v>24503.0625</v>
      </c>
      <c r="K107" s="46">
        <f>'ÜCRET HESABI'!AQ107</f>
        <v>23502.9375</v>
      </c>
      <c r="L107" s="10">
        <f>'ÜCRET HESABI'!BH107</f>
        <v>17002.125</v>
      </c>
      <c r="M107" s="27">
        <f t="shared" si="20"/>
        <v>20002.5</v>
      </c>
      <c r="N107" s="28">
        <f>'ÜCRET HESABI'!BK107</f>
        <v>24503.0625</v>
      </c>
      <c r="O107" s="46">
        <f>'ÜCRET HESABI'!BM107</f>
        <v>23502.9375</v>
      </c>
      <c r="P107" s="10">
        <f>'ÜCRET HESABI'!CD107</f>
        <v>17002.125</v>
      </c>
      <c r="Q107" s="27">
        <f t="shared" si="21"/>
        <v>20002.5</v>
      </c>
      <c r="R107" s="28">
        <f>'ÜCRET HESABI'!CG107</f>
        <v>24503.0625</v>
      </c>
      <c r="S107" s="46">
        <f>'ÜCRET HESABI'!CI107</f>
        <v>23502.9375</v>
      </c>
      <c r="T107" s="10">
        <f>'ÜCRET HESABI'!CZ107</f>
        <v>17002.125</v>
      </c>
      <c r="U107" s="27">
        <f t="shared" si="22"/>
        <v>20002.5</v>
      </c>
      <c r="V107" s="28">
        <f>'ÜCRET HESABI'!DC107</f>
        <v>24503.0625</v>
      </c>
      <c r="W107" s="46">
        <f>'ÜCRET HESABI'!DE107</f>
        <v>23502.9375</v>
      </c>
      <c r="X107" s="10">
        <f>'ÜCRET HESABI'!DV107</f>
        <v>17002.125</v>
      </c>
      <c r="Y107" s="27">
        <f t="shared" si="23"/>
        <v>20002.5</v>
      </c>
      <c r="Z107" s="28">
        <f>'ÜCRET HESABI'!DY107</f>
        <v>24503.0625</v>
      </c>
      <c r="AA107" s="46">
        <f>'ÜCRET HESABI'!EA107</f>
        <v>23502.9375</v>
      </c>
      <c r="AB107" s="10">
        <f>'ÜCRET HESABI'!ER107</f>
        <v>17002.125</v>
      </c>
      <c r="AC107" s="27">
        <f t="shared" si="30"/>
        <v>20002.5</v>
      </c>
      <c r="AD107" s="28">
        <f>'ÜCRET HESABI'!EU107</f>
        <v>24503.0625</v>
      </c>
      <c r="AE107" s="46">
        <f>'ÜCRET HESABI'!EW107</f>
        <v>23502.9375</v>
      </c>
      <c r="AF107" s="10">
        <f>'ÜCRET HESABI'!FN107</f>
        <v>17002.125</v>
      </c>
      <c r="AG107" s="27">
        <f t="shared" si="31"/>
        <v>20002.5</v>
      </c>
      <c r="AH107" s="28">
        <f>'ÜCRET HESABI'!FQ107</f>
        <v>24503.0625</v>
      </c>
      <c r="AI107" s="46">
        <f>'ÜCRET HESABI'!FS107</f>
        <v>23502.9375</v>
      </c>
      <c r="AJ107" s="10">
        <f>'ÜCRET HESABI'!GJ107</f>
        <v>17002.125</v>
      </c>
      <c r="AK107" s="27">
        <f t="shared" si="32"/>
        <v>20002.5</v>
      </c>
      <c r="AL107" s="28">
        <f>'ÜCRET HESABI'!GM107</f>
        <v>24503.0625</v>
      </c>
      <c r="AM107" s="46">
        <f>'ÜCRET HESABI'!GO107</f>
        <v>23502.9375</v>
      </c>
      <c r="AN107" s="10">
        <f>'ÜCRET HESABI'!HF107</f>
        <v>17002.125</v>
      </c>
      <c r="AO107" s="27">
        <f t="shared" si="33"/>
        <v>20002.5</v>
      </c>
      <c r="AP107" s="28">
        <f>'ÜCRET HESABI'!HI107</f>
        <v>24503.0625</v>
      </c>
      <c r="AQ107" s="46">
        <f>'ÜCRET HESABI'!HK107</f>
        <v>23502.9375</v>
      </c>
      <c r="AR107" s="10">
        <f>'ÜCRET HESABI'!IB107</f>
        <v>17002.125</v>
      </c>
      <c r="AS107" s="27">
        <f t="shared" si="34"/>
        <v>20002.5</v>
      </c>
      <c r="AT107" s="28">
        <f>'ÜCRET HESABI'!IE107</f>
        <v>24503.0625</v>
      </c>
      <c r="AU107" s="46">
        <f>'ÜCRET HESABI'!IG107</f>
        <v>23502.9375</v>
      </c>
      <c r="AV107" s="10">
        <f>'ÜCRET HESABI'!IX107</f>
        <v>17002.125</v>
      </c>
      <c r="AW107" s="27">
        <f t="shared" si="35"/>
        <v>20002.5</v>
      </c>
      <c r="AX107" s="28">
        <f>'ÜCRET HESABI'!JA107</f>
        <v>24503.0625</v>
      </c>
      <c r="AY107" s="46">
        <f>'ÜCRET HESABI'!JC107</f>
        <v>23502.9375</v>
      </c>
      <c r="AZ107" s="36">
        <f t="shared" si="24"/>
        <v>204025.5</v>
      </c>
      <c r="BA107" s="33">
        <f t="shared" si="25"/>
        <v>240030</v>
      </c>
      <c r="BB107" s="37">
        <f t="shared" si="26"/>
        <v>17002.125</v>
      </c>
      <c r="BC107" s="35">
        <f t="shared" si="27"/>
        <v>294036.75</v>
      </c>
      <c r="BD107" s="34">
        <f t="shared" si="28"/>
        <v>12001.5</v>
      </c>
      <c r="BE107" s="35">
        <f t="shared" si="29"/>
        <v>282035.25</v>
      </c>
    </row>
    <row r="108" spans="1:57" x14ac:dyDescent="0.3">
      <c r="A108" s="2">
        <v>106</v>
      </c>
      <c r="B108" s="17" t="str">
        <f>'PERSONEL LİSTESİ'!B108</f>
        <v xml:space="preserve"> AD SOYAD 106</v>
      </c>
      <c r="C108" s="13">
        <f>'PERSONEL LİSTESİ'!C108</f>
        <v>20002.5</v>
      </c>
      <c r="D108" s="10">
        <f>'ÜCRET HESABI'!P108</f>
        <v>17002.125</v>
      </c>
      <c r="E108" s="27">
        <f t="shared" si="18"/>
        <v>20002.5</v>
      </c>
      <c r="F108" s="28">
        <f>'ÜCRET HESABI'!S108</f>
        <v>24503.0625</v>
      </c>
      <c r="G108" s="46">
        <f>'ÜCRET HESABI'!U108</f>
        <v>23502.9375</v>
      </c>
      <c r="H108" s="10">
        <f>'ÜCRET HESABI'!AL108</f>
        <v>17002.125</v>
      </c>
      <c r="I108" s="27">
        <f t="shared" si="19"/>
        <v>20002.5</v>
      </c>
      <c r="J108" s="28">
        <f>'ÜCRET HESABI'!AO108</f>
        <v>24503.0625</v>
      </c>
      <c r="K108" s="46">
        <f>'ÜCRET HESABI'!AQ108</f>
        <v>23502.9375</v>
      </c>
      <c r="L108" s="10">
        <f>'ÜCRET HESABI'!BH108</f>
        <v>17002.125</v>
      </c>
      <c r="M108" s="27">
        <f t="shared" si="20"/>
        <v>20002.5</v>
      </c>
      <c r="N108" s="28">
        <f>'ÜCRET HESABI'!BK108</f>
        <v>24503.0625</v>
      </c>
      <c r="O108" s="46">
        <f>'ÜCRET HESABI'!BM108</f>
        <v>23502.9375</v>
      </c>
      <c r="P108" s="10">
        <f>'ÜCRET HESABI'!CD108</f>
        <v>17002.125</v>
      </c>
      <c r="Q108" s="27">
        <f t="shared" si="21"/>
        <v>20002.5</v>
      </c>
      <c r="R108" s="28">
        <f>'ÜCRET HESABI'!CG108</f>
        <v>24503.0625</v>
      </c>
      <c r="S108" s="46">
        <f>'ÜCRET HESABI'!CI108</f>
        <v>23502.9375</v>
      </c>
      <c r="T108" s="10">
        <f>'ÜCRET HESABI'!CZ108</f>
        <v>17002.125</v>
      </c>
      <c r="U108" s="27">
        <f t="shared" si="22"/>
        <v>20002.5</v>
      </c>
      <c r="V108" s="28">
        <f>'ÜCRET HESABI'!DC108</f>
        <v>24503.0625</v>
      </c>
      <c r="W108" s="46">
        <f>'ÜCRET HESABI'!DE108</f>
        <v>23502.9375</v>
      </c>
      <c r="X108" s="10">
        <f>'ÜCRET HESABI'!DV108</f>
        <v>17002.125</v>
      </c>
      <c r="Y108" s="27">
        <f t="shared" si="23"/>
        <v>20002.5</v>
      </c>
      <c r="Z108" s="28">
        <f>'ÜCRET HESABI'!DY108</f>
        <v>24503.0625</v>
      </c>
      <c r="AA108" s="46">
        <f>'ÜCRET HESABI'!EA108</f>
        <v>23502.9375</v>
      </c>
      <c r="AB108" s="10">
        <f>'ÜCRET HESABI'!ER108</f>
        <v>17002.125</v>
      </c>
      <c r="AC108" s="27">
        <f t="shared" si="30"/>
        <v>20002.5</v>
      </c>
      <c r="AD108" s="28">
        <f>'ÜCRET HESABI'!EU108</f>
        <v>24503.0625</v>
      </c>
      <c r="AE108" s="46">
        <f>'ÜCRET HESABI'!EW108</f>
        <v>23502.9375</v>
      </c>
      <c r="AF108" s="10">
        <f>'ÜCRET HESABI'!FN108</f>
        <v>17002.125</v>
      </c>
      <c r="AG108" s="27">
        <f t="shared" si="31"/>
        <v>20002.5</v>
      </c>
      <c r="AH108" s="28">
        <f>'ÜCRET HESABI'!FQ108</f>
        <v>24503.0625</v>
      </c>
      <c r="AI108" s="46">
        <f>'ÜCRET HESABI'!FS108</f>
        <v>23502.9375</v>
      </c>
      <c r="AJ108" s="10">
        <f>'ÜCRET HESABI'!GJ108</f>
        <v>17002.125</v>
      </c>
      <c r="AK108" s="27">
        <f t="shared" si="32"/>
        <v>20002.5</v>
      </c>
      <c r="AL108" s="28">
        <f>'ÜCRET HESABI'!GM108</f>
        <v>24503.0625</v>
      </c>
      <c r="AM108" s="46">
        <f>'ÜCRET HESABI'!GO108</f>
        <v>23502.9375</v>
      </c>
      <c r="AN108" s="10">
        <f>'ÜCRET HESABI'!HF108</f>
        <v>17002.125</v>
      </c>
      <c r="AO108" s="27">
        <f t="shared" si="33"/>
        <v>20002.5</v>
      </c>
      <c r="AP108" s="28">
        <f>'ÜCRET HESABI'!HI108</f>
        <v>24503.0625</v>
      </c>
      <c r="AQ108" s="46">
        <f>'ÜCRET HESABI'!HK108</f>
        <v>23502.9375</v>
      </c>
      <c r="AR108" s="10">
        <f>'ÜCRET HESABI'!IB108</f>
        <v>17002.125</v>
      </c>
      <c r="AS108" s="27">
        <f t="shared" si="34"/>
        <v>20002.5</v>
      </c>
      <c r="AT108" s="28">
        <f>'ÜCRET HESABI'!IE108</f>
        <v>24503.0625</v>
      </c>
      <c r="AU108" s="46">
        <f>'ÜCRET HESABI'!IG108</f>
        <v>23502.9375</v>
      </c>
      <c r="AV108" s="10">
        <f>'ÜCRET HESABI'!IX108</f>
        <v>17002.125</v>
      </c>
      <c r="AW108" s="27">
        <f t="shared" si="35"/>
        <v>20002.5</v>
      </c>
      <c r="AX108" s="28">
        <f>'ÜCRET HESABI'!JA108</f>
        <v>24503.0625</v>
      </c>
      <c r="AY108" s="46">
        <f>'ÜCRET HESABI'!JC108</f>
        <v>23502.9375</v>
      </c>
      <c r="AZ108" s="36">
        <f t="shared" si="24"/>
        <v>204025.5</v>
      </c>
      <c r="BA108" s="33">
        <f t="shared" si="25"/>
        <v>240030</v>
      </c>
      <c r="BB108" s="37">
        <f t="shared" si="26"/>
        <v>17002.125</v>
      </c>
      <c r="BC108" s="35">
        <f t="shared" si="27"/>
        <v>294036.75</v>
      </c>
      <c r="BD108" s="34">
        <f t="shared" si="28"/>
        <v>12001.5</v>
      </c>
      <c r="BE108" s="35">
        <f t="shared" si="29"/>
        <v>282035.25</v>
      </c>
    </row>
    <row r="109" spans="1:57" x14ac:dyDescent="0.3">
      <c r="A109" s="3">
        <v>107</v>
      </c>
      <c r="B109" s="16" t="str">
        <f>'PERSONEL LİSTESİ'!B109</f>
        <v xml:space="preserve"> AD SOYAD 107</v>
      </c>
      <c r="C109" s="8">
        <f>'PERSONEL LİSTESİ'!C109</f>
        <v>20002.5</v>
      </c>
      <c r="D109" s="10">
        <f>'ÜCRET HESABI'!P109</f>
        <v>17002.125</v>
      </c>
      <c r="E109" s="27">
        <f t="shared" si="18"/>
        <v>20002.5</v>
      </c>
      <c r="F109" s="28">
        <f>'ÜCRET HESABI'!S109</f>
        <v>24503.0625</v>
      </c>
      <c r="G109" s="46">
        <f>'ÜCRET HESABI'!U109</f>
        <v>23502.9375</v>
      </c>
      <c r="H109" s="10">
        <f>'ÜCRET HESABI'!AL109</f>
        <v>17002.125</v>
      </c>
      <c r="I109" s="27">
        <f t="shared" si="19"/>
        <v>20002.5</v>
      </c>
      <c r="J109" s="28">
        <f>'ÜCRET HESABI'!AO109</f>
        <v>24503.0625</v>
      </c>
      <c r="K109" s="46">
        <f>'ÜCRET HESABI'!AQ109</f>
        <v>23502.9375</v>
      </c>
      <c r="L109" s="10">
        <f>'ÜCRET HESABI'!BH109</f>
        <v>17002.125</v>
      </c>
      <c r="M109" s="27">
        <f t="shared" si="20"/>
        <v>20002.5</v>
      </c>
      <c r="N109" s="28">
        <f>'ÜCRET HESABI'!BK109</f>
        <v>24503.0625</v>
      </c>
      <c r="O109" s="46">
        <f>'ÜCRET HESABI'!BM109</f>
        <v>23502.9375</v>
      </c>
      <c r="P109" s="10">
        <f>'ÜCRET HESABI'!CD109</f>
        <v>17002.125</v>
      </c>
      <c r="Q109" s="27">
        <f t="shared" si="21"/>
        <v>20002.5</v>
      </c>
      <c r="R109" s="28">
        <f>'ÜCRET HESABI'!CG109</f>
        <v>24503.0625</v>
      </c>
      <c r="S109" s="46">
        <f>'ÜCRET HESABI'!CI109</f>
        <v>23502.9375</v>
      </c>
      <c r="T109" s="10">
        <f>'ÜCRET HESABI'!CZ109</f>
        <v>17002.125</v>
      </c>
      <c r="U109" s="27">
        <f t="shared" si="22"/>
        <v>20002.5</v>
      </c>
      <c r="V109" s="28">
        <f>'ÜCRET HESABI'!DC109</f>
        <v>24503.0625</v>
      </c>
      <c r="W109" s="46">
        <f>'ÜCRET HESABI'!DE109</f>
        <v>23502.9375</v>
      </c>
      <c r="X109" s="10">
        <f>'ÜCRET HESABI'!DV109</f>
        <v>17002.125</v>
      </c>
      <c r="Y109" s="27">
        <f t="shared" si="23"/>
        <v>20002.5</v>
      </c>
      <c r="Z109" s="28">
        <f>'ÜCRET HESABI'!DY109</f>
        <v>24503.0625</v>
      </c>
      <c r="AA109" s="46">
        <f>'ÜCRET HESABI'!EA109</f>
        <v>23502.9375</v>
      </c>
      <c r="AB109" s="10">
        <f>'ÜCRET HESABI'!ER109</f>
        <v>17002.125</v>
      </c>
      <c r="AC109" s="27">
        <f t="shared" si="30"/>
        <v>20002.5</v>
      </c>
      <c r="AD109" s="28">
        <f>'ÜCRET HESABI'!EU109</f>
        <v>24503.0625</v>
      </c>
      <c r="AE109" s="46">
        <f>'ÜCRET HESABI'!EW109</f>
        <v>23502.9375</v>
      </c>
      <c r="AF109" s="10">
        <f>'ÜCRET HESABI'!FN109</f>
        <v>17002.125</v>
      </c>
      <c r="AG109" s="27">
        <f t="shared" si="31"/>
        <v>20002.5</v>
      </c>
      <c r="AH109" s="28">
        <f>'ÜCRET HESABI'!FQ109</f>
        <v>24503.0625</v>
      </c>
      <c r="AI109" s="46">
        <f>'ÜCRET HESABI'!FS109</f>
        <v>23502.9375</v>
      </c>
      <c r="AJ109" s="10">
        <f>'ÜCRET HESABI'!GJ109</f>
        <v>17002.125</v>
      </c>
      <c r="AK109" s="27">
        <f t="shared" si="32"/>
        <v>20002.5</v>
      </c>
      <c r="AL109" s="28">
        <f>'ÜCRET HESABI'!GM109</f>
        <v>24503.0625</v>
      </c>
      <c r="AM109" s="46">
        <f>'ÜCRET HESABI'!GO109</f>
        <v>23502.9375</v>
      </c>
      <c r="AN109" s="10">
        <f>'ÜCRET HESABI'!HF109</f>
        <v>17002.125</v>
      </c>
      <c r="AO109" s="27">
        <f t="shared" si="33"/>
        <v>20002.5</v>
      </c>
      <c r="AP109" s="28">
        <f>'ÜCRET HESABI'!HI109</f>
        <v>24503.0625</v>
      </c>
      <c r="AQ109" s="46">
        <f>'ÜCRET HESABI'!HK109</f>
        <v>23502.9375</v>
      </c>
      <c r="AR109" s="10">
        <f>'ÜCRET HESABI'!IB109</f>
        <v>17002.125</v>
      </c>
      <c r="AS109" s="27">
        <f t="shared" si="34"/>
        <v>20002.5</v>
      </c>
      <c r="AT109" s="28">
        <f>'ÜCRET HESABI'!IE109</f>
        <v>24503.0625</v>
      </c>
      <c r="AU109" s="46">
        <f>'ÜCRET HESABI'!IG109</f>
        <v>23502.9375</v>
      </c>
      <c r="AV109" s="10">
        <f>'ÜCRET HESABI'!IX109</f>
        <v>17002.125</v>
      </c>
      <c r="AW109" s="27">
        <f t="shared" si="35"/>
        <v>20002.5</v>
      </c>
      <c r="AX109" s="28">
        <f>'ÜCRET HESABI'!JA109</f>
        <v>24503.0625</v>
      </c>
      <c r="AY109" s="46">
        <f>'ÜCRET HESABI'!JC109</f>
        <v>23502.9375</v>
      </c>
      <c r="AZ109" s="36">
        <f t="shared" si="24"/>
        <v>204025.5</v>
      </c>
      <c r="BA109" s="33">
        <f t="shared" si="25"/>
        <v>240030</v>
      </c>
      <c r="BB109" s="37">
        <f t="shared" si="26"/>
        <v>17002.125</v>
      </c>
      <c r="BC109" s="35">
        <f t="shared" si="27"/>
        <v>294036.75</v>
      </c>
      <c r="BD109" s="34">
        <f t="shared" si="28"/>
        <v>12001.5</v>
      </c>
      <c r="BE109" s="35">
        <f t="shared" si="29"/>
        <v>282035.25</v>
      </c>
    </row>
    <row r="110" spans="1:57" x14ac:dyDescent="0.3">
      <c r="A110" s="2">
        <v>108</v>
      </c>
      <c r="B110" s="17" t="str">
        <f>'PERSONEL LİSTESİ'!B110</f>
        <v xml:space="preserve"> AD SOYAD 108</v>
      </c>
      <c r="C110" s="13">
        <f>'PERSONEL LİSTESİ'!C110</f>
        <v>20002.5</v>
      </c>
      <c r="D110" s="10">
        <f>'ÜCRET HESABI'!P110</f>
        <v>17002.125</v>
      </c>
      <c r="E110" s="27">
        <f t="shared" si="18"/>
        <v>20002.5</v>
      </c>
      <c r="F110" s="28">
        <f>'ÜCRET HESABI'!S110</f>
        <v>24503.0625</v>
      </c>
      <c r="G110" s="46">
        <f>'ÜCRET HESABI'!U110</f>
        <v>23502.9375</v>
      </c>
      <c r="H110" s="10">
        <f>'ÜCRET HESABI'!AL110</f>
        <v>17002.125</v>
      </c>
      <c r="I110" s="27">
        <f t="shared" si="19"/>
        <v>20002.5</v>
      </c>
      <c r="J110" s="28">
        <f>'ÜCRET HESABI'!AO110</f>
        <v>24503.0625</v>
      </c>
      <c r="K110" s="46">
        <f>'ÜCRET HESABI'!AQ110</f>
        <v>23502.9375</v>
      </c>
      <c r="L110" s="10">
        <f>'ÜCRET HESABI'!BH110</f>
        <v>17002.125</v>
      </c>
      <c r="M110" s="27">
        <f t="shared" si="20"/>
        <v>20002.5</v>
      </c>
      <c r="N110" s="28">
        <f>'ÜCRET HESABI'!BK110</f>
        <v>24503.0625</v>
      </c>
      <c r="O110" s="46">
        <f>'ÜCRET HESABI'!BM110</f>
        <v>23502.9375</v>
      </c>
      <c r="P110" s="10">
        <f>'ÜCRET HESABI'!CD110</f>
        <v>17002.125</v>
      </c>
      <c r="Q110" s="27">
        <f t="shared" si="21"/>
        <v>20002.5</v>
      </c>
      <c r="R110" s="28">
        <f>'ÜCRET HESABI'!CG110</f>
        <v>24503.0625</v>
      </c>
      <c r="S110" s="46">
        <f>'ÜCRET HESABI'!CI110</f>
        <v>23502.9375</v>
      </c>
      <c r="T110" s="10">
        <f>'ÜCRET HESABI'!CZ110</f>
        <v>17002.125</v>
      </c>
      <c r="U110" s="27">
        <f t="shared" si="22"/>
        <v>20002.5</v>
      </c>
      <c r="V110" s="28">
        <f>'ÜCRET HESABI'!DC110</f>
        <v>24503.0625</v>
      </c>
      <c r="W110" s="46">
        <f>'ÜCRET HESABI'!DE110</f>
        <v>23502.9375</v>
      </c>
      <c r="X110" s="10">
        <f>'ÜCRET HESABI'!DV110</f>
        <v>17002.125</v>
      </c>
      <c r="Y110" s="27">
        <f t="shared" si="23"/>
        <v>20002.5</v>
      </c>
      <c r="Z110" s="28">
        <f>'ÜCRET HESABI'!DY110</f>
        <v>24503.0625</v>
      </c>
      <c r="AA110" s="46">
        <f>'ÜCRET HESABI'!EA110</f>
        <v>23502.9375</v>
      </c>
      <c r="AB110" s="10">
        <f>'ÜCRET HESABI'!ER110</f>
        <v>17002.125</v>
      </c>
      <c r="AC110" s="27">
        <f t="shared" si="30"/>
        <v>20002.5</v>
      </c>
      <c r="AD110" s="28">
        <f>'ÜCRET HESABI'!EU110</f>
        <v>24503.0625</v>
      </c>
      <c r="AE110" s="46">
        <f>'ÜCRET HESABI'!EW110</f>
        <v>23502.9375</v>
      </c>
      <c r="AF110" s="10">
        <f>'ÜCRET HESABI'!FN110</f>
        <v>17002.125</v>
      </c>
      <c r="AG110" s="27">
        <f t="shared" si="31"/>
        <v>20002.5</v>
      </c>
      <c r="AH110" s="28">
        <f>'ÜCRET HESABI'!FQ110</f>
        <v>24503.0625</v>
      </c>
      <c r="AI110" s="46">
        <f>'ÜCRET HESABI'!FS110</f>
        <v>23502.9375</v>
      </c>
      <c r="AJ110" s="10">
        <f>'ÜCRET HESABI'!GJ110</f>
        <v>17002.125</v>
      </c>
      <c r="AK110" s="27">
        <f t="shared" si="32"/>
        <v>20002.5</v>
      </c>
      <c r="AL110" s="28">
        <f>'ÜCRET HESABI'!GM110</f>
        <v>24503.0625</v>
      </c>
      <c r="AM110" s="46">
        <f>'ÜCRET HESABI'!GO110</f>
        <v>23502.9375</v>
      </c>
      <c r="AN110" s="10">
        <f>'ÜCRET HESABI'!HF110</f>
        <v>17002.125</v>
      </c>
      <c r="AO110" s="27">
        <f t="shared" si="33"/>
        <v>20002.5</v>
      </c>
      <c r="AP110" s="28">
        <f>'ÜCRET HESABI'!HI110</f>
        <v>24503.0625</v>
      </c>
      <c r="AQ110" s="46">
        <f>'ÜCRET HESABI'!HK110</f>
        <v>23502.9375</v>
      </c>
      <c r="AR110" s="10">
        <f>'ÜCRET HESABI'!IB110</f>
        <v>17002.125</v>
      </c>
      <c r="AS110" s="27">
        <f t="shared" si="34"/>
        <v>20002.5</v>
      </c>
      <c r="AT110" s="28">
        <f>'ÜCRET HESABI'!IE110</f>
        <v>24503.0625</v>
      </c>
      <c r="AU110" s="46">
        <f>'ÜCRET HESABI'!IG110</f>
        <v>23502.9375</v>
      </c>
      <c r="AV110" s="10">
        <f>'ÜCRET HESABI'!IX110</f>
        <v>17002.125</v>
      </c>
      <c r="AW110" s="27">
        <f t="shared" si="35"/>
        <v>20002.5</v>
      </c>
      <c r="AX110" s="28">
        <f>'ÜCRET HESABI'!JA110</f>
        <v>24503.0625</v>
      </c>
      <c r="AY110" s="46">
        <f>'ÜCRET HESABI'!JC110</f>
        <v>23502.9375</v>
      </c>
      <c r="AZ110" s="36">
        <f t="shared" si="24"/>
        <v>204025.5</v>
      </c>
      <c r="BA110" s="33">
        <f t="shared" si="25"/>
        <v>240030</v>
      </c>
      <c r="BB110" s="37">
        <f t="shared" si="26"/>
        <v>17002.125</v>
      </c>
      <c r="BC110" s="35">
        <f t="shared" si="27"/>
        <v>294036.75</v>
      </c>
      <c r="BD110" s="34">
        <f t="shared" si="28"/>
        <v>12001.5</v>
      </c>
      <c r="BE110" s="35">
        <f t="shared" si="29"/>
        <v>282035.25</v>
      </c>
    </row>
    <row r="111" spans="1:57" x14ac:dyDescent="0.3">
      <c r="A111" s="3">
        <v>109</v>
      </c>
      <c r="B111" s="16" t="str">
        <f>'PERSONEL LİSTESİ'!B111</f>
        <v xml:space="preserve"> AD SOYAD 109</v>
      </c>
      <c r="C111" s="8">
        <f>'PERSONEL LİSTESİ'!C111</f>
        <v>20002.5</v>
      </c>
      <c r="D111" s="10">
        <f>'ÜCRET HESABI'!P111</f>
        <v>17002.125</v>
      </c>
      <c r="E111" s="27">
        <f t="shared" si="18"/>
        <v>20002.5</v>
      </c>
      <c r="F111" s="28">
        <f>'ÜCRET HESABI'!S111</f>
        <v>24503.0625</v>
      </c>
      <c r="G111" s="46">
        <f>'ÜCRET HESABI'!U111</f>
        <v>23502.9375</v>
      </c>
      <c r="H111" s="10">
        <f>'ÜCRET HESABI'!AL111</f>
        <v>17002.125</v>
      </c>
      <c r="I111" s="27">
        <f t="shared" si="19"/>
        <v>20002.5</v>
      </c>
      <c r="J111" s="28">
        <f>'ÜCRET HESABI'!AO111</f>
        <v>24503.0625</v>
      </c>
      <c r="K111" s="46">
        <f>'ÜCRET HESABI'!AQ111</f>
        <v>23502.9375</v>
      </c>
      <c r="L111" s="10">
        <f>'ÜCRET HESABI'!BH111</f>
        <v>17002.125</v>
      </c>
      <c r="M111" s="27">
        <f t="shared" si="20"/>
        <v>20002.5</v>
      </c>
      <c r="N111" s="28">
        <f>'ÜCRET HESABI'!BK111</f>
        <v>24503.0625</v>
      </c>
      <c r="O111" s="46">
        <f>'ÜCRET HESABI'!BM111</f>
        <v>23502.9375</v>
      </c>
      <c r="P111" s="10">
        <f>'ÜCRET HESABI'!CD111</f>
        <v>17002.125</v>
      </c>
      <c r="Q111" s="27">
        <f t="shared" si="21"/>
        <v>20002.5</v>
      </c>
      <c r="R111" s="28">
        <f>'ÜCRET HESABI'!CG111</f>
        <v>24503.0625</v>
      </c>
      <c r="S111" s="46">
        <f>'ÜCRET HESABI'!CI111</f>
        <v>23502.9375</v>
      </c>
      <c r="T111" s="10">
        <f>'ÜCRET HESABI'!CZ111</f>
        <v>17002.125</v>
      </c>
      <c r="U111" s="27">
        <f t="shared" si="22"/>
        <v>20002.5</v>
      </c>
      <c r="V111" s="28">
        <f>'ÜCRET HESABI'!DC111</f>
        <v>24503.0625</v>
      </c>
      <c r="W111" s="46">
        <f>'ÜCRET HESABI'!DE111</f>
        <v>23502.9375</v>
      </c>
      <c r="X111" s="10">
        <f>'ÜCRET HESABI'!DV111</f>
        <v>17002.125</v>
      </c>
      <c r="Y111" s="27">
        <f t="shared" si="23"/>
        <v>20002.5</v>
      </c>
      <c r="Z111" s="28">
        <f>'ÜCRET HESABI'!DY111</f>
        <v>24503.0625</v>
      </c>
      <c r="AA111" s="46">
        <f>'ÜCRET HESABI'!EA111</f>
        <v>23502.9375</v>
      </c>
      <c r="AB111" s="10">
        <f>'ÜCRET HESABI'!ER111</f>
        <v>17002.125</v>
      </c>
      <c r="AC111" s="27">
        <f t="shared" si="30"/>
        <v>20002.5</v>
      </c>
      <c r="AD111" s="28">
        <f>'ÜCRET HESABI'!EU111</f>
        <v>24503.0625</v>
      </c>
      <c r="AE111" s="46">
        <f>'ÜCRET HESABI'!EW111</f>
        <v>23502.9375</v>
      </c>
      <c r="AF111" s="10">
        <f>'ÜCRET HESABI'!FN111</f>
        <v>17002.125</v>
      </c>
      <c r="AG111" s="27">
        <f t="shared" si="31"/>
        <v>20002.5</v>
      </c>
      <c r="AH111" s="28">
        <f>'ÜCRET HESABI'!FQ111</f>
        <v>24503.0625</v>
      </c>
      <c r="AI111" s="46">
        <f>'ÜCRET HESABI'!FS111</f>
        <v>23502.9375</v>
      </c>
      <c r="AJ111" s="10">
        <f>'ÜCRET HESABI'!GJ111</f>
        <v>17002.125</v>
      </c>
      <c r="AK111" s="27">
        <f t="shared" si="32"/>
        <v>20002.5</v>
      </c>
      <c r="AL111" s="28">
        <f>'ÜCRET HESABI'!GM111</f>
        <v>24503.0625</v>
      </c>
      <c r="AM111" s="46">
        <f>'ÜCRET HESABI'!GO111</f>
        <v>23502.9375</v>
      </c>
      <c r="AN111" s="10">
        <f>'ÜCRET HESABI'!HF111</f>
        <v>17002.125</v>
      </c>
      <c r="AO111" s="27">
        <f t="shared" si="33"/>
        <v>20002.5</v>
      </c>
      <c r="AP111" s="28">
        <f>'ÜCRET HESABI'!HI111</f>
        <v>24503.0625</v>
      </c>
      <c r="AQ111" s="46">
        <f>'ÜCRET HESABI'!HK111</f>
        <v>23502.9375</v>
      </c>
      <c r="AR111" s="10">
        <f>'ÜCRET HESABI'!IB111</f>
        <v>17002.125</v>
      </c>
      <c r="AS111" s="27">
        <f t="shared" si="34"/>
        <v>20002.5</v>
      </c>
      <c r="AT111" s="28">
        <f>'ÜCRET HESABI'!IE111</f>
        <v>24503.0625</v>
      </c>
      <c r="AU111" s="46">
        <f>'ÜCRET HESABI'!IG111</f>
        <v>23502.9375</v>
      </c>
      <c r="AV111" s="10">
        <f>'ÜCRET HESABI'!IX111</f>
        <v>17002.125</v>
      </c>
      <c r="AW111" s="27">
        <f t="shared" si="35"/>
        <v>20002.5</v>
      </c>
      <c r="AX111" s="28">
        <f>'ÜCRET HESABI'!JA111</f>
        <v>24503.0625</v>
      </c>
      <c r="AY111" s="46">
        <f>'ÜCRET HESABI'!JC111</f>
        <v>23502.9375</v>
      </c>
      <c r="AZ111" s="36">
        <f t="shared" si="24"/>
        <v>204025.5</v>
      </c>
      <c r="BA111" s="33">
        <f t="shared" si="25"/>
        <v>240030</v>
      </c>
      <c r="BB111" s="37">
        <f t="shared" si="26"/>
        <v>17002.125</v>
      </c>
      <c r="BC111" s="35">
        <f t="shared" si="27"/>
        <v>294036.75</v>
      </c>
      <c r="BD111" s="34">
        <f t="shared" si="28"/>
        <v>12001.5</v>
      </c>
      <c r="BE111" s="35">
        <f t="shared" si="29"/>
        <v>282035.25</v>
      </c>
    </row>
    <row r="112" spans="1:57" x14ac:dyDescent="0.3">
      <c r="A112" s="2">
        <v>110</v>
      </c>
      <c r="B112" s="17" t="str">
        <f>'PERSONEL LİSTESİ'!B112</f>
        <v xml:space="preserve"> AD SOYAD 110</v>
      </c>
      <c r="C112" s="13">
        <f>'PERSONEL LİSTESİ'!C112</f>
        <v>20002.5</v>
      </c>
      <c r="D112" s="10">
        <f>'ÜCRET HESABI'!P112</f>
        <v>17002.125</v>
      </c>
      <c r="E112" s="27">
        <f t="shared" si="18"/>
        <v>20002.5</v>
      </c>
      <c r="F112" s="28">
        <f>'ÜCRET HESABI'!S112</f>
        <v>24503.0625</v>
      </c>
      <c r="G112" s="46">
        <f>'ÜCRET HESABI'!U112</f>
        <v>23502.9375</v>
      </c>
      <c r="H112" s="10">
        <f>'ÜCRET HESABI'!AL112</f>
        <v>17002.125</v>
      </c>
      <c r="I112" s="27">
        <f t="shared" si="19"/>
        <v>20002.5</v>
      </c>
      <c r="J112" s="28">
        <f>'ÜCRET HESABI'!AO112</f>
        <v>24503.0625</v>
      </c>
      <c r="K112" s="46">
        <f>'ÜCRET HESABI'!AQ112</f>
        <v>23502.9375</v>
      </c>
      <c r="L112" s="10">
        <f>'ÜCRET HESABI'!BH112</f>
        <v>17002.125</v>
      </c>
      <c r="M112" s="27">
        <f t="shared" si="20"/>
        <v>20002.5</v>
      </c>
      <c r="N112" s="28">
        <f>'ÜCRET HESABI'!BK112</f>
        <v>24503.0625</v>
      </c>
      <c r="O112" s="46">
        <f>'ÜCRET HESABI'!BM112</f>
        <v>23502.9375</v>
      </c>
      <c r="P112" s="10">
        <f>'ÜCRET HESABI'!CD112</f>
        <v>17002.125</v>
      </c>
      <c r="Q112" s="27">
        <f t="shared" si="21"/>
        <v>20002.5</v>
      </c>
      <c r="R112" s="28">
        <f>'ÜCRET HESABI'!CG112</f>
        <v>24503.0625</v>
      </c>
      <c r="S112" s="46">
        <f>'ÜCRET HESABI'!CI112</f>
        <v>23502.9375</v>
      </c>
      <c r="T112" s="10">
        <f>'ÜCRET HESABI'!CZ112</f>
        <v>17002.125</v>
      </c>
      <c r="U112" s="27">
        <f t="shared" si="22"/>
        <v>20002.5</v>
      </c>
      <c r="V112" s="28">
        <f>'ÜCRET HESABI'!DC112</f>
        <v>24503.0625</v>
      </c>
      <c r="W112" s="46">
        <f>'ÜCRET HESABI'!DE112</f>
        <v>23502.9375</v>
      </c>
      <c r="X112" s="10">
        <f>'ÜCRET HESABI'!DV112</f>
        <v>17002.125</v>
      </c>
      <c r="Y112" s="27">
        <f t="shared" si="23"/>
        <v>20002.5</v>
      </c>
      <c r="Z112" s="28">
        <f>'ÜCRET HESABI'!DY112</f>
        <v>24503.0625</v>
      </c>
      <c r="AA112" s="46">
        <f>'ÜCRET HESABI'!EA112</f>
        <v>23502.9375</v>
      </c>
      <c r="AB112" s="10">
        <f>'ÜCRET HESABI'!ER112</f>
        <v>17002.125</v>
      </c>
      <c r="AC112" s="27">
        <f t="shared" si="30"/>
        <v>20002.5</v>
      </c>
      <c r="AD112" s="28">
        <f>'ÜCRET HESABI'!EU112</f>
        <v>24503.0625</v>
      </c>
      <c r="AE112" s="46">
        <f>'ÜCRET HESABI'!EW112</f>
        <v>23502.9375</v>
      </c>
      <c r="AF112" s="10">
        <f>'ÜCRET HESABI'!FN112</f>
        <v>17002.125</v>
      </c>
      <c r="AG112" s="27">
        <f t="shared" si="31"/>
        <v>20002.5</v>
      </c>
      <c r="AH112" s="28">
        <f>'ÜCRET HESABI'!FQ112</f>
        <v>24503.0625</v>
      </c>
      <c r="AI112" s="46">
        <f>'ÜCRET HESABI'!FS112</f>
        <v>23502.9375</v>
      </c>
      <c r="AJ112" s="10">
        <f>'ÜCRET HESABI'!GJ112</f>
        <v>17002.125</v>
      </c>
      <c r="AK112" s="27">
        <f t="shared" si="32"/>
        <v>20002.5</v>
      </c>
      <c r="AL112" s="28">
        <f>'ÜCRET HESABI'!GM112</f>
        <v>24503.0625</v>
      </c>
      <c r="AM112" s="46">
        <f>'ÜCRET HESABI'!GO112</f>
        <v>23502.9375</v>
      </c>
      <c r="AN112" s="10">
        <f>'ÜCRET HESABI'!HF112</f>
        <v>17002.125</v>
      </c>
      <c r="AO112" s="27">
        <f t="shared" si="33"/>
        <v>20002.5</v>
      </c>
      <c r="AP112" s="28">
        <f>'ÜCRET HESABI'!HI112</f>
        <v>24503.0625</v>
      </c>
      <c r="AQ112" s="46">
        <f>'ÜCRET HESABI'!HK112</f>
        <v>23502.9375</v>
      </c>
      <c r="AR112" s="10">
        <f>'ÜCRET HESABI'!IB112</f>
        <v>17002.125</v>
      </c>
      <c r="AS112" s="27">
        <f t="shared" si="34"/>
        <v>20002.5</v>
      </c>
      <c r="AT112" s="28">
        <f>'ÜCRET HESABI'!IE112</f>
        <v>24503.0625</v>
      </c>
      <c r="AU112" s="46">
        <f>'ÜCRET HESABI'!IG112</f>
        <v>23502.9375</v>
      </c>
      <c r="AV112" s="10">
        <f>'ÜCRET HESABI'!IX112</f>
        <v>17002.125</v>
      </c>
      <c r="AW112" s="27">
        <f t="shared" si="35"/>
        <v>20002.5</v>
      </c>
      <c r="AX112" s="28">
        <f>'ÜCRET HESABI'!JA112</f>
        <v>24503.0625</v>
      </c>
      <c r="AY112" s="46">
        <f>'ÜCRET HESABI'!JC112</f>
        <v>23502.9375</v>
      </c>
      <c r="AZ112" s="36">
        <f t="shared" si="24"/>
        <v>204025.5</v>
      </c>
      <c r="BA112" s="33">
        <f t="shared" si="25"/>
        <v>240030</v>
      </c>
      <c r="BB112" s="37">
        <f t="shared" si="26"/>
        <v>17002.125</v>
      </c>
      <c r="BC112" s="35">
        <f t="shared" si="27"/>
        <v>294036.75</v>
      </c>
      <c r="BD112" s="34">
        <f t="shared" si="28"/>
        <v>12001.5</v>
      </c>
      <c r="BE112" s="35">
        <f t="shared" si="29"/>
        <v>282035.25</v>
      </c>
    </row>
    <row r="113" spans="1:57" x14ac:dyDescent="0.3">
      <c r="A113" s="3">
        <v>111</v>
      </c>
      <c r="B113" s="16" t="str">
        <f>'PERSONEL LİSTESİ'!B113</f>
        <v xml:space="preserve"> AD SOYAD 111</v>
      </c>
      <c r="C113" s="8">
        <f>'PERSONEL LİSTESİ'!C113</f>
        <v>20002.5</v>
      </c>
      <c r="D113" s="10">
        <f>'ÜCRET HESABI'!P113</f>
        <v>17002.125</v>
      </c>
      <c r="E113" s="27">
        <f t="shared" si="18"/>
        <v>20002.5</v>
      </c>
      <c r="F113" s="28">
        <f>'ÜCRET HESABI'!S113</f>
        <v>24503.0625</v>
      </c>
      <c r="G113" s="46">
        <f>'ÜCRET HESABI'!U113</f>
        <v>23502.9375</v>
      </c>
      <c r="H113" s="10">
        <f>'ÜCRET HESABI'!AL113</f>
        <v>17002.125</v>
      </c>
      <c r="I113" s="27">
        <f t="shared" si="19"/>
        <v>20002.5</v>
      </c>
      <c r="J113" s="28">
        <f>'ÜCRET HESABI'!AO113</f>
        <v>24503.0625</v>
      </c>
      <c r="K113" s="46">
        <f>'ÜCRET HESABI'!AQ113</f>
        <v>23502.9375</v>
      </c>
      <c r="L113" s="10">
        <f>'ÜCRET HESABI'!BH113</f>
        <v>17002.125</v>
      </c>
      <c r="M113" s="27">
        <f t="shared" si="20"/>
        <v>20002.5</v>
      </c>
      <c r="N113" s="28">
        <f>'ÜCRET HESABI'!BK113</f>
        <v>24503.0625</v>
      </c>
      <c r="O113" s="46">
        <f>'ÜCRET HESABI'!BM113</f>
        <v>23502.9375</v>
      </c>
      <c r="P113" s="10">
        <f>'ÜCRET HESABI'!CD113</f>
        <v>17002.125</v>
      </c>
      <c r="Q113" s="27">
        <f t="shared" si="21"/>
        <v>20002.5</v>
      </c>
      <c r="R113" s="28">
        <f>'ÜCRET HESABI'!CG113</f>
        <v>24503.0625</v>
      </c>
      <c r="S113" s="46">
        <f>'ÜCRET HESABI'!CI113</f>
        <v>23502.9375</v>
      </c>
      <c r="T113" s="10">
        <f>'ÜCRET HESABI'!CZ113</f>
        <v>17002.125</v>
      </c>
      <c r="U113" s="27">
        <f t="shared" si="22"/>
        <v>20002.5</v>
      </c>
      <c r="V113" s="28">
        <f>'ÜCRET HESABI'!DC113</f>
        <v>24503.0625</v>
      </c>
      <c r="W113" s="46">
        <f>'ÜCRET HESABI'!DE113</f>
        <v>23502.9375</v>
      </c>
      <c r="X113" s="10">
        <f>'ÜCRET HESABI'!DV113</f>
        <v>17002.125</v>
      </c>
      <c r="Y113" s="27">
        <f t="shared" si="23"/>
        <v>20002.5</v>
      </c>
      <c r="Z113" s="28">
        <f>'ÜCRET HESABI'!DY113</f>
        <v>24503.0625</v>
      </c>
      <c r="AA113" s="46">
        <f>'ÜCRET HESABI'!EA113</f>
        <v>23502.9375</v>
      </c>
      <c r="AB113" s="10">
        <f>'ÜCRET HESABI'!ER113</f>
        <v>17002.125</v>
      </c>
      <c r="AC113" s="27">
        <f t="shared" si="30"/>
        <v>20002.5</v>
      </c>
      <c r="AD113" s="28">
        <f>'ÜCRET HESABI'!EU113</f>
        <v>24503.0625</v>
      </c>
      <c r="AE113" s="46">
        <f>'ÜCRET HESABI'!EW113</f>
        <v>23502.9375</v>
      </c>
      <c r="AF113" s="10">
        <f>'ÜCRET HESABI'!FN113</f>
        <v>17002.125</v>
      </c>
      <c r="AG113" s="27">
        <f t="shared" si="31"/>
        <v>20002.5</v>
      </c>
      <c r="AH113" s="28">
        <f>'ÜCRET HESABI'!FQ113</f>
        <v>24503.0625</v>
      </c>
      <c r="AI113" s="46">
        <f>'ÜCRET HESABI'!FS113</f>
        <v>23502.9375</v>
      </c>
      <c r="AJ113" s="10">
        <f>'ÜCRET HESABI'!GJ113</f>
        <v>17002.125</v>
      </c>
      <c r="AK113" s="27">
        <f t="shared" si="32"/>
        <v>20002.5</v>
      </c>
      <c r="AL113" s="28">
        <f>'ÜCRET HESABI'!GM113</f>
        <v>24503.0625</v>
      </c>
      <c r="AM113" s="46">
        <f>'ÜCRET HESABI'!GO113</f>
        <v>23502.9375</v>
      </c>
      <c r="AN113" s="10">
        <f>'ÜCRET HESABI'!HF113</f>
        <v>17002.125</v>
      </c>
      <c r="AO113" s="27">
        <f t="shared" si="33"/>
        <v>20002.5</v>
      </c>
      <c r="AP113" s="28">
        <f>'ÜCRET HESABI'!HI113</f>
        <v>24503.0625</v>
      </c>
      <c r="AQ113" s="46">
        <f>'ÜCRET HESABI'!HK113</f>
        <v>23502.9375</v>
      </c>
      <c r="AR113" s="10">
        <f>'ÜCRET HESABI'!IB113</f>
        <v>17002.125</v>
      </c>
      <c r="AS113" s="27">
        <f t="shared" si="34"/>
        <v>20002.5</v>
      </c>
      <c r="AT113" s="28">
        <f>'ÜCRET HESABI'!IE113</f>
        <v>24503.0625</v>
      </c>
      <c r="AU113" s="46">
        <f>'ÜCRET HESABI'!IG113</f>
        <v>23502.9375</v>
      </c>
      <c r="AV113" s="10">
        <f>'ÜCRET HESABI'!IX113</f>
        <v>17002.125</v>
      </c>
      <c r="AW113" s="27">
        <f t="shared" si="35"/>
        <v>20002.5</v>
      </c>
      <c r="AX113" s="28">
        <f>'ÜCRET HESABI'!JA113</f>
        <v>24503.0625</v>
      </c>
      <c r="AY113" s="46">
        <f>'ÜCRET HESABI'!JC113</f>
        <v>23502.9375</v>
      </c>
      <c r="AZ113" s="36">
        <f t="shared" si="24"/>
        <v>204025.5</v>
      </c>
      <c r="BA113" s="33">
        <f t="shared" si="25"/>
        <v>240030</v>
      </c>
      <c r="BB113" s="37">
        <f t="shared" si="26"/>
        <v>17002.125</v>
      </c>
      <c r="BC113" s="35">
        <f t="shared" si="27"/>
        <v>294036.75</v>
      </c>
      <c r="BD113" s="34">
        <f t="shared" si="28"/>
        <v>12001.5</v>
      </c>
      <c r="BE113" s="35">
        <f t="shared" si="29"/>
        <v>282035.25</v>
      </c>
    </row>
    <row r="114" spans="1:57" x14ac:dyDescent="0.3">
      <c r="A114" s="2">
        <v>112</v>
      </c>
      <c r="B114" s="17" t="str">
        <f>'PERSONEL LİSTESİ'!B114</f>
        <v xml:space="preserve"> AD SOYAD 112</v>
      </c>
      <c r="C114" s="13">
        <f>'PERSONEL LİSTESİ'!C114</f>
        <v>20002.5</v>
      </c>
      <c r="D114" s="10">
        <f>'ÜCRET HESABI'!P114</f>
        <v>17002.125</v>
      </c>
      <c r="E114" s="27">
        <f t="shared" si="18"/>
        <v>20002.5</v>
      </c>
      <c r="F114" s="28">
        <f>'ÜCRET HESABI'!S114</f>
        <v>24503.0625</v>
      </c>
      <c r="G114" s="46">
        <f>'ÜCRET HESABI'!U114</f>
        <v>23502.9375</v>
      </c>
      <c r="H114" s="10">
        <f>'ÜCRET HESABI'!AL114</f>
        <v>17002.125</v>
      </c>
      <c r="I114" s="27">
        <f t="shared" si="19"/>
        <v>20002.5</v>
      </c>
      <c r="J114" s="28">
        <f>'ÜCRET HESABI'!AO114</f>
        <v>24503.0625</v>
      </c>
      <c r="K114" s="46">
        <f>'ÜCRET HESABI'!AQ114</f>
        <v>23502.9375</v>
      </c>
      <c r="L114" s="10">
        <f>'ÜCRET HESABI'!BH114</f>
        <v>17002.125</v>
      </c>
      <c r="M114" s="27">
        <f t="shared" si="20"/>
        <v>20002.5</v>
      </c>
      <c r="N114" s="28">
        <f>'ÜCRET HESABI'!BK114</f>
        <v>24503.0625</v>
      </c>
      <c r="O114" s="46">
        <f>'ÜCRET HESABI'!BM114</f>
        <v>23502.9375</v>
      </c>
      <c r="P114" s="10">
        <f>'ÜCRET HESABI'!CD114</f>
        <v>17002.125</v>
      </c>
      <c r="Q114" s="27">
        <f t="shared" si="21"/>
        <v>20002.5</v>
      </c>
      <c r="R114" s="28">
        <f>'ÜCRET HESABI'!CG114</f>
        <v>24503.0625</v>
      </c>
      <c r="S114" s="46">
        <f>'ÜCRET HESABI'!CI114</f>
        <v>23502.9375</v>
      </c>
      <c r="T114" s="10">
        <f>'ÜCRET HESABI'!CZ114</f>
        <v>17002.125</v>
      </c>
      <c r="U114" s="27">
        <f t="shared" si="22"/>
        <v>20002.5</v>
      </c>
      <c r="V114" s="28">
        <f>'ÜCRET HESABI'!DC114</f>
        <v>24503.0625</v>
      </c>
      <c r="W114" s="46">
        <f>'ÜCRET HESABI'!DE114</f>
        <v>23502.9375</v>
      </c>
      <c r="X114" s="10">
        <f>'ÜCRET HESABI'!DV114</f>
        <v>17002.125</v>
      </c>
      <c r="Y114" s="27">
        <f t="shared" si="23"/>
        <v>20002.5</v>
      </c>
      <c r="Z114" s="28">
        <f>'ÜCRET HESABI'!DY114</f>
        <v>24503.0625</v>
      </c>
      <c r="AA114" s="46">
        <f>'ÜCRET HESABI'!EA114</f>
        <v>23502.9375</v>
      </c>
      <c r="AB114" s="10">
        <f>'ÜCRET HESABI'!ER114</f>
        <v>17002.125</v>
      </c>
      <c r="AC114" s="27">
        <f t="shared" si="30"/>
        <v>20002.5</v>
      </c>
      <c r="AD114" s="28">
        <f>'ÜCRET HESABI'!EU114</f>
        <v>24503.0625</v>
      </c>
      <c r="AE114" s="46">
        <f>'ÜCRET HESABI'!EW114</f>
        <v>23502.9375</v>
      </c>
      <c r="AF114" s="10">
        <f>'ÜCRET HESABI'!FN114</f>
        <v>17002.125</v>
      </c>
      <c r="AG114" s="27">
        <f t="shared" si="31"/>
        <v>20002.5</v>
      </c>
      <c r="AH114" s="28">
        <f>'ÜCRET HESABI'!FQ114</f>
        <v>24503.0625</v>
      </c>
      <c r="AI114" s="46">
        <f>'ÜCRET HESABI'!FS114</f>
        <v>23502.9375</v>
      </c>
      <c r="AJ114" s="10">
        <f>'ÜCRET HESABI'!GJ114</f>
        <v>17002.125</v>
      </c>
      <c r="AK114" s="27">
        <f t="shared" si="32"/>
        <v>20002.5</v>
      </c>
      <c r="AL114" s="28">
        <f>'ÜCRET HESABI'!GM114</f>
        <v>24503.0625</v>
      </c>
      <c r="AM114" s="46">
        <f>'ÜCRET HESABI'!GO114</f>
        <v>23502.9375</v>
      </c>
      <c r="AN114" s="10">
        <f>'ÜCRET HESABI'!HF114</f>
        <v>17002.125</v>
      </c>
      <c r="AO114" s="27">
        <f t="shared" si="33"/>
        <v>20002.5</v>
      </c>
      <c r="AP114" s="28">
        <f>'ÜCRET HESABI'!HI114</f>
        <v>24503.0625</v>
      </c>
      <c r="AQ114" s="46">
        <f>'ÜCRET HESABI'!HK114</f>
        <v>23502.9375</v>
      </c>
      <c r="AR114" s="10">
        <f>'ÜCRET HESABI'!IB114</f>
        <v>17002.125</v>
      </c>
      <c r="AS114" s="27">
        <f t="shared" si="34"/>
        <v>20002.5</v>
      </c>
      <c r="AT114" s="28">
        <f>'ÜCRET HESABI'!IE114</f>
        <v>24503.0625</v>
      </c>
      <c r="AU114" s="46">
        <f>'ÜCRET HESABI'!IG114</f>
        <v>23502.9375</v>
      </c>
      <c r="AV114" s="10">
        <f>'ÜCRET HESABI'!IX114</f>
        <v>17002.125</v>
      </c>
      <c r="AW114" s="27">
        <f t="shared" si="35"/>
        <v>20002.5</v>
      </c>
      <c r="AX114" s="28">
        <f>'ÜCRET HESABI'!JA114</f>
        <v>24503.0625</v>
      </c>
      <c r="AY114" s="46">
        <f>'ÜCRET HESABI'!JC114</f>
        <v>23502.9375</v>
      </c>
      <c r="AZ114" s="36">
        <f t="shared" si="24"/>
        <v>204025.5</v>
      </c>
      <c r="BA114" s="33">
        <f t="shared" si="25"/>
        <v>240030</v>
      </c>
      <c r="BB114" s="37">
        <f t="shared" si="26"/>
        <v>17002.125</v>
      </c>
      <c r="BC114" s="35">
        <f t="shared" si="27"/>
        <v>294036.75</v>
      </c>
      <c r="BD114" s="34">
        <f t="shared" si="28"/>
        <v>12001.5</v>
      </c>
      <c r="BE114" s="35">
        <f t="shared" si="29"/>
        <v>282035.25</v>
      </c>
    </row>
    <row r="115" spans="1:57" x14ac:dyDescent="0.3">
      <c r="A115" s="3">
        <v>113</v>
      </c>
      <c r="B115" s="16" t="str">
        <f>'PERSONEL LİSTESİ'!B115</f>
        <v xml:space="preserve"> AD SOYAD 113</v>
      </c>
      <c r="C115" s="8">
        <f>'PERSONEL LİSTESİ'!C115</f>
        <v>20002.5</v>
      </c>
      <c r="D115" s="10">
        <f>'ÜCRET HESABI'!P115</f>
        <v>17002.125</v>
      </c>
      <c r="E115" s="27">
        <f t="shared" si="18"/>
        <v>20002.5</v>
      </c>
      <c r="F115" s="28">
        <f>'ÜCRET HESABI'!S115</f>
        <v>24503.0625</v>
      </c>
      <c r="G115" s="46">
        <f>'ÜCRET HESABI'!U115</f>
        <v>23502.9375</v>
      </c>
      <c r="H115" s="10">
        <f>'ÜCRET HESABI'!AL115</f>
        <v>17002.125</v>
      </c>
      <c r="I115" s="27">
        <f t="shared" si="19"/>
        <v>20002.5</v>
      </c>
      <c r="J115" s="28">
        <f>'ÜCRET HESABI'!AO115</f>
        <v>24503.0625</v>
      </c>
      <c r="K115" s="46">
        <f>'ÜCRET HESABI'!AQ115</f>
        <v>23502.9375</v>
      </c>
      <c r="L115" s="10">
        <f>'ÜCRET HESABI'!BH115</f>
        <v>17002.125</v>
      </c>
      <c r="M115" s="27">
        <f t="shared" si="20"/>
        <v>20002.5</v>
      </c>
      <c r="N115" s="28">
        <f>'ÜCRET HESABI'!BK115</f>
        <v>24503.0625</v>
      </c>
      <c r="O115" s="46">
        <f>'ÜCRET HESABI'!BM115</f>
        <v>23502.9375</v>
      </c>
      <c r="P115" s="10">
        <f>'ÜCRET HESABI'!CD115</f>
        <v>17002.125</v>
      </c>
      <c r="Q115" s="27">
        <f t="shared" si="21"/>
        <v>20002.5</v>
      </c>
      <c r="R115" s="28">
        <f>'ÜCRET HESABI'!CG115</f>
        <v>24503.0625</v>
      </c>
      <c r="S115" s="46">
        <f>'ÜCRET HESABI'!CI115</f>
        <v>23502.9375</v>
      </c>
      <c r="T115" s="10">
        <f>'ÜCRET HESABI'!CZ115</f>
        <v>17002.125</v>
      </c>
      <c r="U115" s="27">
        <f t="shared" si="22"/>
        <v>20002.5</v>
      </c>
      <c r="V115" s="28">
        <f>'ÜCRET HESABI'!DC115</f>
        <v>24503.0625</v>
      </c>
      <c r="W115" s="46">
        <f>'ÜCRET HESABI'!DE115</f>
        <v>23502.9375</v>
      </c>
      <c r="X115" s="10">
        <f>'ÜCRET HESABI'!DV115</f>
        <v>17002.125</v>
      </c>
      <c r="Y115" s="27">
        <f t="shared" si="23"/>
        <v>20002.5</v>
      </c>
      <c r="Z115" s="28">
        <f>'ÜCRET HESABI'!DY115</f>
        <v>24503.0625</v>
      </c>
      <c r="AA115" s="46">
        <f>'ÜCRET HESABI'!EA115</f>
        <v>23502.9375</v>
      </c>
      <c r="AB115" s="10">
        <f>'ÜCRET HESABI'!ER115</f>
        <v>17002.125</v>
      </c>
      <c r="AC115" s="27">
        <f t="shared" si="30"/>
        <v>20002.5</v>
      </c>
      <c r="AD115" s="28">
        <f>'ÜCRET HESABI'!EU115</f>
        <v>24503.0625</v>
      </c>
      <c r="AE115" s="46">
        <f>'ÜCRET HESABI'!EW115</f>
        <v>23502.9375</v>
      </c>
      <c r="AF115" s="10">
        <f>'ÜCRET HESABI'!FN115</f>
        <v>17002.125</v>
      </c>
      <c r="AG115" s="27">
        <f t="shared" si="31"/>
        <v>20002.5</v>
      </c>
      <c r="AH115" s="28">
        <f>'ÜCRET HESABI'!FQ115</f>
        <v>24503.0625</v>
      </c>
      <c r="AI115" s="46">
        <f>'ÜCRET HESABI'!FS115</f>
        <v>23502.9375</v>
      </c>
      <c r="AJ115" s="10">
        <f>'ÜCRET HESABI'!GJ115</f>
        <v>17002.125</v>
      </c>
      <c r="AK115" s="27">
        <f t="shared" si="32"/>
        <v>20002.5</v>
      </c>
      <c r="AL115" s="28">
        <f>'ÜCRET HESABI'!GM115</f>
        <v>24503.0625</v>
      </c>
      <c r="AM115" s="46">
        <f>'ÜCRET HESABI'!GO115</f>
        <v>23502.9375</v>
      </c>
      <c r="AN115" s="10">
        <f>'ÜCRET HESABI'!HF115</f>
        <v>17002.125</v>
      </c>
      <c r="AO115" s="27">
        <f t="shared" si="33"/>
        <v>20002.5</v>
      </c>
      <c r="AP115" s="28">
        <f>'ÜCRET HESABI'!HI115</f>
        <v>24503.0625</v>
      </c>
      <c r="AQ115" s="46">
        <f>'ÜCRET HESABI'!HK115</f>
        <v>23502.9375</v>
      </c>
      <c r="AR115" s="10">
        <f>'ÜCRET HESABI'!IB115</f>
        <v>17002.125</v>
      </c>
      <c r="AS115" s="27">
        <f t="shared" si="34"/>
        <v>20002.5</v>
      </c>
      <c r="AT115" s="28">
        <f>'ÜCRET HESABI'!IE115</f>
        <v>24503.0625</v>
      </c>
      <c r="AU115" s="46">
        <f>'ÜCRET HESABI'!IG115</f>
        <v>23502.9375</v>
      </c>
      <c r="AV115" s="10">
        <f>'ÜCRET HESABI'!IX115</f>
        <v>17002.125</v>
      </c>
      <c r="AW115" s="27">
        <f t="shared" si="35"/>
        <v>20002.5</v>
      </c>
      <c r="AX115" s="28">
        <f>'ÜCRET HESABI'!JA115</f>
        <v>24503.0625</v>
      </c>
      <c r="AY115" s="46">
        <f>'ÜCRET HESABI'!JC115</f>
        <v>23502.9375</v>
      </c>
      <c r="AZ115" s="36">
        <f t="shared" si="24"/>
        <v>204025.5</v>
      </c>
      <c r="BA115" s="33">
        <f t="shared" si="25"/>
        <v>240030</v>
      </c>
      <c r="BB115" s="37">
        <f t="shared" si="26"/>
        <v>17002.125</v>
      </c>
      <c r="BC115" s="35">
        <f t="shared" si="27"/>
        <v>294036.75</v>
      </c>
      <c r="BD115" s="34">
        <f t="shared" si="28"/>
        <v>12001.5</v>
      </c>
      <c r="BE115" s="35">
        <f t="shared" si="29"/>
        <v>282035.25</v>
      </c>
    </row>
    <row r="116" spans="1:57" x14ac:dyDescent="0.3">
      <c r="A116" s="2">
        <v>114</v>
      </c>
      <c r="B116" s="17" t="str">
        <f>'PERSONEL LİSTESİ'!B116</f>
        <v xml:space="preserve"> AD SOYAD 114</v>
      </c>
      <c r="C116" s="13">
        <f>'PERSONEL LİSTESİ'!C116</f>
        <v>20002.5</v>
      </c>
      <c r="D116" s="10">
        <f>'ÜCRET HESABI'!P116</f>
        <v>17002.125</v>
      </c>
      <c r="E116" s="27">
        <f t="shared" si="18"/>
        <v>20002.5</v>
      </c>
      <c r="F116" s="28">
        <f>'ÜCRET HESABI'!S116</f>
        <v>24503.0625</v>
      </c>
      <c r="G116" s="46">
        <f>'ÜCRET HESABI'!U116</f>
        <v>23502.9375</v>
      </c>
      <c r="H116" s="10">
        <f>'ÜCRET HESABI'!AL116</f>
        <v>17002.125</v>
      </c>
      <c r="I116" s="27">
        <f t="shared" si="19"/>
        <v>20002.5</v>
      </c>
      <c r="J116" s="28">
        <f>'ÜCRET HESABI'!AO116</f>
        <v>24503.0625</v>
      </c>
      <c r="K116" s="46">
        <f>'ÜCRET HESABI'!AQ116</f>
        <v>23502.9375</v>
      </c>
      <c r="L116" s="10">
        <f>'ÜCRET HESABI'!BH116</f>
        <v>17002.125</v>
      </c>
      <c r="M116" s="27">
        <f t="shared" si="20"/>
        <v>20002.5</v>
      </c>
      <c r="N116" s="28">
        <f>'ÜCRET HESABI'!BK116</f>
        <v>24503.0625</v>
      </c>
      <c r="O116" s="46">
        <f>'ÜCRET HESABI'!BM116</f>
        <v>23502.9375</v>
      </c>
      <c r="P116" s="10">
        <f>'ÜCRET HESABI'!CD116</f>
        <v>17002.125</v>
      </c>
      <c r="Q116" s="27">
        <f t="shared" si="21"/>
        <v>20002.5</v>
      </c>
      <c r="R116" s="28">
        <f>'ÜCRET HESABI'!CG116</f>
        <v>24503.0625</v>
      </c>
      <c r="S116" s="46">
        <f>'ÜCRET HESABI'!CI116</f>
        <v>23502.9375</v>
      </c>
      <c r="T116" s="10">
        <f>'ÜCRET HESABI'!CZ116</f>
        <v>17002.125</v>
      </c>
      <c r="U116" s="27">
        <f t="shared" si="22"/>
        <v>20002.5</v>
      </c>
      <c r="V116" s="28">
        <f>'ÜCRET HESABI'!DC116</f>
        <v>24503.0625</v>
      </c>
      <c r="W116" s="46">
        <f>'ÜCRET HESABI'!DE116</f>
        <v>23502.9375</v>
      </c>
      <c r="X116" s="10">
        <f>'ÜCRET HESABI'!DV116</f>
        <v>17002.125</v>
      </c>
      <c r="Y116" s="27">
        <f t="shared" si="23"/>
        <v>20002.5</v>
      </c>
      <c r="Z116" s="28">
        <f>'ÜCRET HESABI'!DY116</f>
        <v>24503.0625</v>
      </c>
      <c r="AA116" s="46">
        <f>'ÜCRET HESABI'!EA116</f>
        <v>23502.9375</v>
      </c>
      <c r="AB116" s="10">
        <f>'ÜCRET HESABI'!ER116</f>
        <v>17002.125</v>
      </c>
      <c r="AC116" s="27">
        <f t="shared" si="30"/>
        <v>20002.5</v>
      </c>
      <c r="AD116" s="28">
        <f>'ÜCRET HESABI'!EU116</f>
        <v>24503.0625</v>
      </c>
      <c r="AE116" s="46">
        <f>'ÜCRET HESABI'!EW116</f>
        <v>23502.9375</v>
      </c>
      <c r="AF116" s="10">
        <f>'ÜCRET HESABI'!FN116</f>
        <v>17002.125</v>
      </c>
      <c r="AG116" s="27">
        <f t="shared" si="31"/>
        <v>20002.5</v>
      </c>
      <c r="AH116" s="28">
        <f>'ÜCRET HESABI'!FQ116</f>
        <v>24503.0625</v>
      </c>
      <c r="AI116" s="46">
        <f>'ÜCRET HESABI'!FS116</f>
        <v>23502.9375</v>
      </c>
      <c r="AJ116" s="10">
        <f>'ÜCRET HESABI'!GJ116</f>
        <v>17002.125</v>
      </c>
      <c r="AK116" s="27">
        <f t="shared" si="32"/>
        <v>20002.5</v>
      </c>
      <c r="AL116" s="28">
        <f>'ÜCRET HESABI'!GM116</f>
        <v>24503.0625</v>
      </c>
      <c r="AM116" s="46">
        <f>'ÜCRET HESABI'!GO116</f>
        <v>23502.9375</v>
      </c>
      <c r="AN116" s="10">
        <f>'ÜCRET HESABI'!HF116</f>
        <v>17002.125</v>
      </c>
      <c r="AO116" s="27">
        <f t="shared" si="33"/>
        <v>20002.5</v>
      </c>
      <c r="AP116" s="28">
        <f>'ÜCRET HESABI'!HI116</f>
        <v>24503.0625</v>
      </c>
      <c r="AQ116" s="46">
        <f>'ÜCRET HESABI'!HK116</f>
        <v>23502.9375</v>
      </c>
      <c r="AR116" s="10">
        <f>'ÜCRET HESABI'!IB116</f>
        <v>17002.125</v>
      </c>
      <c r="AS116" s="27">
        <f t="shared" si="34"/>
        <v>20002.5</v>
      </c>
      <c r="AT116" s="28">
        <f>'ÜCRET HESABI'!IE116</f>
        <v>24503.0625</v>
      </c>
      <c r="AU116" s="46">
        <f>'ÜCRET HESABI'!IG116</f>
        <v>23502.9375</v>
      </c>
      <c r="AV116" s="10">
        <f>'ÜCRET HESABI'!IX116</f>
        <v>17002.125</v>
      </c>
      <c r="AW116" s="27">
        <f t="shared" si="35"/>
        <v>20002.5</v>
      </c>
      <c r="AX116" s="28">
        <f>'ÜCRET HESABI'!JA116</f>
        <v>24503.0625</v>
      </c>
      <c r="AY116" s="46">
        <f>'ÜCRET HESABI'!JC116</f>
        <v>23502.9375</v>
      </c>
      <c r="AZ116" s="36">
        <f t="shared" si="24"/>
        <v>204025.5</v>
      </c>
      <c r="BA116" s="33">
        <f t="shared" si="25"/>
        <v>240030</v>
      </c>
      <c r="BB116" s="37">
        <f t="shared" si="26"/>
        <v>17002.125</v>
      </c>
      <c r="BC116" s="35">
        <f t="shared" si="27"/>
        <v>294036.75</v>
      </c>
      <c r="BD116" s="34">
        <f t="shared" si="28"/>
        <v>12001.5</v>
      </c>
      <c r="BE116" s="35">
        <f t="shared" si="29"/>
        <v>282035.25</v>
      </c>
    </row>
    <row r="117" spans="1:57" x14ac:dyDescent="0.3">
      <c r="A117" s="3">
        <v>115</v>
      </c>
      <c r="B117" s="16" t="str">
        <f>'PERSONEL LİSTESİ'!B117</f>
        <v xml:space="preserve"> AD SOYAD 115</v>
      </c>
      <c r="C117" s="8">
        <f>'PERSONEL LİSTESİ'!C117</f>
        <v>20002.5</v>
      </c>
      <c r="D117" s="10">
        <f>'ÜCRET HESABI'!P117</f>
        <v>17002.125</v>
      </c>
      <c r="E117" s="27">
        <f t="shared" si="18"/>
        <v>20002.5</v>
      </c>
      <c r="F117" s="28">
        <f>'ÜCRET HESABI'!S117</f>
        <v>24503.0625</v>
      </c>
      <c r="G117" s="46">
        <f>'ÜCRET HESABI'!U117</f>
        <v>23502.9375</v>
      </c>
      <c r="H117" s="10">
        <f>'ÜCRET HESABI'!AL117</f>
        <v>17002.125</v>
      </c>
      <c r="I117" s="27">
        <f t="shared" si="19"/>
        <v>20002.5</v>
      </c>
      <c r="J117" s="28">
        <f>'ÜCRET HESABI'!AO117</f>
        <v>24503.0625</v>
      </c>
      <c r="K117" s="46">
        <f>'ÜCRET HESABI'!AQ117</f>
        <v>23502.9375</v>
      </c>
      <c r="L117" s="10">
        <f>'ÜCRET HESABI'!BH117</f>
        <v>17002.125</v>
      </c>
      <c r="M117" s="27">
        <f t="shared" si="20"/>
        <v>20002.5</v>
      </c>
      <c r="N117" s="28">
        <f>'ÜCRET HESABI'!BK117</f>
        <v>24503.0625</v>
      </c>
      <c r="O117" s="46">
        <f>'ÜCRET HESABI'!BM117</f>
        <v>23502.9375</v>
      </c>
      <c r="P117" s="10">
        <f>'ÜCRET HESABI'!CD117</f>
        <v>17002.125</v>
      </c>
      <c r="Q117" s="27">
        <f t="shared" si="21"/>
        <v>20002.5</v>
      </c>
      <c r="R117" s="28">
        <f>'ÜCRET HESABI'!CG117</f>
        <v>24503.0625</v>
      </c>
      <c r="S117" s="46">
        <f>'ÜCRET HESABI'!CI117</f>
        <v>23502.9375</v>
      </c>
      <c r="T117" s="10">
        <f>'ÜCRET HESABI'!CZ117</f>
        <v>17002.125</v>
      </c>
      <c r="U117" s="27">
        <f t="shared" si="22"/>
        <v>20002.5</v>
      </c>
      <c r="V117" s="28">
        <f>'ÜCRET HESABI'!DC117</f>
        <v>24503.0625</v>
      </c>
      <c r="W117" s="46">
        <f>'ÜCRET HESABI'!DE117</f>
        <v>23502.9375</v>
      </c>
      <c r="X117" s="10">
        <f>'ÜCRET HESABI'!DV117</f>
        <v>17002.125</v>
      </c>
      <c r="Y117" s="27">
        <f t="shared" si="23"/>
        <v>20002.5</v>
      </c>
      <c r="Z117" s="28">
        <f>'ÜCRET HESABI'!DY117</f>
        <v>24503.0625</v>
      </c>
      <c r="AA117" s="46">
        <f>'ÜCRET HESABI'!EA117</f>
        <v>23502.9375</v>
      </c>
      <c r="AB117" s="10">
        <f>'ÜCRET HESABI'!ER117</f>
        <v>17002.125</v>
      </c>
      <c r="AC117" s="27">
        <f t="shared" si="30"/>
        <v>20002.5</v>
      </c>
      <c r="AD117" s="28">
        <f>'ÜCRET HESABI'!EU117</f>
        <v>24503.0625</v>
      </c>
      <c r="AE117" s="46">
        <f>'ÜCRET HESABI'!EW117</f>
        <v>23502.9375</v>
      </c>
      <c r="AF117" s="10">
        <f>'ÜCRET HESABI'!FN117</f>
        <v>17002.125</v>
      </c>
      <c r="AG117" s="27">
        <f t="shared" si="31"/>
        <v>20002.5</v>
      </c>
      <c r="AH117" s="28">
        <f>'ÜCRET HESABI'!FQ117</f>
        <v>24503.0625</v>
      </c>
      <c r="AI117" s="46">
        <f>'ÜCRET HESABI'!FS117</f>
        <v>23502.9375</v>
      </c>
      <c r="AJ117" s="10">
        <f>'ÜCRET HESABI'!GJ117</f>
        <v>17002.125</v>
      </c>
      <c r="AK117" s="27">
        <f t="shared" si="32"/>
        <v>20002.5</v>
      </c>
      <c r="AL117" s="28">
        <f>'ÜCRET HESABI'!GM117</f>
        <v>24503.0625</v>
      </c>
      <c r="AM117" s="46">
        <f>'ÜCRET HESABI'!GO117</f>
        <v>23502.9375</v>
      </c>
      <c r="AN117" s="10">
        <f>'ÜCRET HESABI'!HF117</f>
        <v>17002.125</v>
      </c>
      <c r="AO117" s="27">
        <f t="shared" si="33"/>
        <v>20002.5</v>
      </c>
      <c r="AP117" s="28">
        <f>'ÜCRET HESABI'!HI117</f>
        <v>24503.0625</v>
      </c>
      <c r="AQ117" s="46">
        <f>'ÜCRET HESABI'!HK117</f>
        <v>23502.9375</v>
      </c>
      <c r="AR117" s="10">
        <f>'ÜCRET HESABI'!IB117</f>
        <v>17002.125</v>
      </c>
      <c r="AS117" s="27">
        <f t="shared" si="34"/>
        <v>20002.5</v>
      </c>
      <c r="AT117" s="28">
        <f>'ÜCRET HESABI'!IE117</f>
        <v>24503.0625</v>
      </c>
      <c r="AU117" s="46">
        <f>'ÜCRET HESABI'!IG117</f>
        <v>23502.9375</v>
      </c>
      <c r="AV117" s="10">
        <f>'ÜCRET HESABI'!IX117</f>
        <v>17002.125</v>
      </c>
      <c r="AW117" s="27">
        <f t="shared" si="35"/>
        <v>20002.5</v>
      </c>
      <c r="AX117" s="28">
        <f>'ÜCRET HESABI'!JA117</f>
        <v>24503.0625</v>
      </c>
      <c r="AY117" s="46">
        <f>'ÜCRET HESABI'!JC117</f>
        <v>23502.9375</v>
      </c>
      <c r="AZ117" s="36">
        <f t="shared" si="24"/>
        <v>204025.5</v>
      </c>
      <c r="BA117" s="33">
        <f t="shared" si="25"/>
        <v>240030</v>
      </c>
      <c r="BB117" s="37">
        <f t="shared" si="26"/>
        <v>17002.125</v>
      </c>
      <c r="BC117" s="35">
        <f t="shared" si="27"/>
        <v>294036.75</v>
      </c>
      <c r="BD117" s="34">
        <f t="shared" si="28"/>
        <v>12001.5</v>
      </c>
      <c r="BE117" s="35">
        <f t="shared" si="29"/>
        <v>282035.25</v>
      </c>
    </row>
    <row r="118" spans="1:57" x14ac:dyDescent="0.3">
      <c r="A118" s="2">
        <v>116</v>
      </c>
      <c r="B118" s="17" t="str">
        <f>'PERSONEL LİSTESİ'!B118</f>
        <v xml:space="preserve"> AD SOYAD 116</v>
      </c>
      <c r="C118" s="13">
        <f>'PERSONEL LİSTESİ'!C118</f>
        <v>20002.5</v>
      </c>
      <c r="D118" s="10">
        <f>'ÜCRET HESABI'!P118</f>
        <v>17002.125</v>
      </c>
      <c r="E118" s="27">
        <f t="shared" si="18"/>
        <v>20002.5</v>
      </c>
      <c r="F118" s="28">
        <f>'ÜCRET HESABI'!S118</f>
        <v>24503.0625</v>
      </c>
      <c r="G118" s="46">
        <f>'ÜCRET HESABI'!U118</f>
        <v>23502.9375</v>
      </c>
      <c r="H118" s="10">
        <f>'ÜCRET HESABI'!AL118</f>
        <v>17002.125</v>
      </c>
      <c r="I118" s="27">
        <f t="shared" si="19"/>
        <v>20002.5</v>
      </c>
      <c r="J118" s="28">
        <f>'ÜCRET HESABI'!AO118</f>
        <v>24503.0625</v>
      </c>
      <c r="K118" s="46">
        <f>'ÜCRET HESABI'!AQ118</f>
        <v>23502.9375</v>
      </c>
      <c r="L118" s="10">
        <f>'ÜCRET HESABI'!BH118</f>
        <v>17002.125</v>
      </c>
      <c r="M118" s="27">
        <f t="shared" si="20"/>
        <v>20002.5</v>
      </c>
      <c r="N118" s="28">
        <f>'ÜCRET HESABI'!BK118</f>
        <v>24503.0625</v>
      </c>
      <c r="O118" s="46">
        <f>'ÜCRET HESABI'!BM118</f>
        <v>23502.9375</v>
      </c>
      <c r="P118" s="10">
        <f>'ÜCRET HESABI'!CD118</f>
        <v>17002.125</v>
      </c>
      <c r="Q118" s="27">
        <f t="shared" si="21"/>
        <v>20002.5</v>
      </c>
      <c r="R118" s="28">
        <f>'ÜCRET HESABI'!CG118</f>
        <v>24503.0625</v>
      </c>
      <c r="S118" s="46">
        <f>'ÜCRET HESABI'!CI118</f>
        <v>23502.9375</v>
      </c>
      <c r="T118" s="10">
        <f>'ÜCRET HESABI'!CZ118</f>
        <v>17002.125</v>
      </c>
      <c r="U118" s="27">
        <f t="shared" si="22"/>
        <v>20002.5</v>
      </c>
      <c r="V118" s="28">
        <f>'ÜCRET HESABI'!DC118</f>
        <v>24503.0625</v>
      </c>
      <c r="W118" s="46">
        <f>'ÜCRET HESABI'!DE118</f>
        <v>23502.9375</v>
      </c>
      <c r="X118" s="10">
        <f>'ÜCRET HESABI'!DV118</f>
        <v>17002.125</v>
      </c>
      <c r="Y118" s="27">
        <f t="shared" si="23"/>
        <v>20002.5</v>
      </c>
      <c r="Z118" s="28">
        <f>'ÜCRET HESABI'!DY118</f>
        <v>24503.0625</v>
      </c>
      <c r="AA118" s="46">
        <f>'ÜCRET HESABI'!EA118</f>
        <v>23502.9375</v>
      </c>
      <c r="AB118" s="10">
        <f>'ÜCRET HESABI'!ER118</f>
        <v>17002.125</v>
      </c>
      <c r="AC118" s="27">
        <f t="shared" si="30"/>
        <v>20002.5</v>
      </c>
      <c r="AD118" s="28">
        <f>'ÜCRET HESABI'!EU118</f>
        <v>24503.0625</v>
      </c>
      <c r="AE118" s="46">
        <f>'ÜCRET HESABI'!EW118</f>
        <v>23502.9375</v>
      </c>
      <c r="AF118" s="10">
        <f>'ÜCRET HESABI'!FN118</f>
        <v>17002.125</v>
      </c>
      <c r="AG118" s="27">
        <f t="shared" si="31"/>
        <v>20002.5</v>
      </c>
      <c r="AH118" s="28">
        <f>'ÜCRET HESABI'!FQ118</f>
        <v>24503.0625</v>
      </c>
      <c r="AI118" s="46">
        <f>'ÜCRET HESABI'!FS118</f>
        <v>23502.9375</v>
      </c>
      <c r="AJ118" s="10">
        <f>'ÜCRET HESABI'!GJ118</f>
        <v>17002.125</v>
      </c>
      <c r="AK118" s="27">
        <f t="shared" si="32"/>
        <v>20002.5</v>
      </c>
      <c r="AL118" s="28">
        <f>'ÜCRET HESABI'!GM118</f>
        <v>24503.0625</v>
      </c>
      <c r="AM118" s="46">
        <f>'ÜCRET HESABI'!GO118</f>
        <v>23502.9375</v>
      </c>
      <c r="AN118" s="10">
        <f>'ÜCRET HESABI'!HF118</f>
        <v>17002.125</v>
      </c>
      <c r="AO118" s="27">
        <f t="shared" si="33"/>
        <v>20002.5</v>
      </c>
      <c r="AP118" s="28">
        <f>'ÜCRET HESABI'!HI118</f>
        <v>24503.0625</v>
      </c>
      <c r="AQ118" s="46">
        <f>'ÜCRET HESABI'!HK118</f>
        <v>23502.9375</v>
      </c>
      <c r="AR118" s="10">
        <f>'ÜCRET HESABI'!IB118</f>
        <v>17002.125</v>
      </c>
      <c r="AS118" s="27">
        <f t="shared" si="34"/>
        <v>20002.5</v>
      </c>
      <c r="AT118" s="28">
        <f>'ÜCRET HESABI'!IE118</f>
        <v>24503.0625</v>
      </c>
      <c r="AU118" s="46">
        <f>'ÜCRET HESABI'!IG118</f>
        <v>23502.9375</v>
      </c>
      <c r="AV118" s="10">
        <f>'ÜCRET HESABI'!IX118</f>
        <v>17002.125</v>
      </c>
      <c r="AW118" s="27">
        <f t="shared" si="35"/>
        <v>20002.5</v>
      </c>
      <c r="AX118" s="28">
        <f>'ÜCRET HESABI'!JA118</f>
        <v>24503.0625</v>
      </c>
      <c r="AY118" s="46">
        <f>'ÜCRET HESABI'!JC118</f>
        <v>23502.9375</v>
      </c>
      <c r="AZ118" s="36">
        <f t="shared" si="24"/>
        <v>204025.5</v>
      </c>
      <c r="BA118" s="33">
        <f t="shared" si="25"/>
        <v>240030</v>
      </c>
      <c r="BB118" s="37">
        <f t="shared" si="26"/>
        <v>17002.125</v>
      </c>
      <c r="BC118" s="35">
        <f t="shared" si="27"/>
        <v>294036.75</v>
      </c>
      <c r="BD118" s="34">
        <f t="shared" si="28"/>
        <v>12001.5</v>
      </c>
      <c r="BE118" s="35">
        <f t="shared" si="29"/>
        <v>282035.25</v>
      </c>
    </row>
    <row r="119" spans="1:57" x14ac:dyDescent="0.3">
      <c r="A119" s="3">
        <v>117</v>
      </c>
      <c r="B119" s="16" t="str">
        <f>'PERSONEL LİSTESİ'!B119</f>
        <v xml:space="preserve"> AD SOYAD 117</v>
      </c>
      <c r="C119" s="8">
        <f>'PERSONEL LİSTESİ'!C119</f>
        <v>20002.5</v>
      </c>
      <c r="D119" s="10">
        <f>'ÜCRET HESABI'!P119</f>
        <v>17002.125</v>
      </c>
      <c r="E119" s="27">
        <f t="shared" si="18"/>
        <v>20002.5</v>
      </c>
      <c r="F119" s="28">
        <f>'ÜCRET HESABI'!S119</f>
        <v>24503.0625</v>
      </c>
      <c r="G119" s="46">
        <f>'ÜCRET HESABI'!U119</f>
        <v>23502.9375</v>
      </c>
      <c r="H119" s="10">
        <f>'ÜCRET HESABI'!AL119</f>
        <v>17002.125</v>
      </c>
      <c r="I119" s="27">
        <f t="shared" si="19"/>
        <v>20002.5</v>
      </c>
      <c r="J119" s="28">
        <f>'ÜCRET HESABI'!AO119</f>
        <v>24503.0625</v>
      </c>
      <c r="K119" s="46">
        <f>'ÜCRET HESABI'!AQ119</f>
        <v>23502.9375</v>
      </c>
      <c r="L119" s="10">
        <f>'ÜCRET HESABI'!BH119</f>
        <v>17002.125</v>
      </c>
      <c r="M119" s="27">
        <f t="shared" si="20"/>
        <v>20002.5</v>
      </c>
      <c r="N119" s="28">
        <f>'ÜCRET HESABI'!BK119</f>
        <v>24503.0625</v>
      </c>
      <c r="O119" s="46">
        <f>'ÜCRET HESABI'!BM119</f>
        <v>23502.9375</v>
      </c>
      <c r="P119" s="10">
        <f>'ÜCRET HESABI'!CD119</f>
        <v>17002.125</v>
      </c>
      <c r="Q119" s="27">
        <f t="shared" si="21"/>
        <v>20002.5</v>
      </c>
      <c r="R119" s="28">
        <f>'ÜCRET HESABI'!CG119</f>
        <v>24503.0625</v>
      </c>
      <c r="S119" s="46">
        <f>'ÜCRET HESABI'!CI119</f>
        <v>23502.9375</v>
      </c>
      <c r="T119" s="10">
        <f>'ÜCRET HESABI'!CZ119</f>
        <v>17002.125</v>
      </c>
      <c r="U119" s="27">
        <f t="shared" si="22"/>
        <v>20002.5</v>
      </c>
      <c r="V119" s="28">
        <f>'ÜCRET HESABI'!DC119</f>
        <v>24503.0625</v>
      </c>
      <c r="W119" s="46">
        <f>'ÜCRET HESABI'!DE119</f>
        <v>23502.9375</v>
      </c>
      <c r="X119" s="10">
        <f>'ÜCRET HESABI'!DV119</f>
        <v>17002.125</v>
      </c>
      <c r="Y119" s="27">
        <f t="shared" si="23"/>
        <v>20002.5</v>
      </c>
      <c r="Z119" s="28">
        <f>'ÜCRET HESABI'!DY119</f>
        <v>24503.0625</v>
      </c>
      <c r="AA119" s="46">
        <f>'ÜCRET HESABI'!EA119</f>
        <v>23502.9375</v>
      </c>
      <c r="AB119" s="10">
        <f>'ÜCRET HESABI'!ER119</f>
        <v>17002.125</v>
      </c>
      <c r="AC119" s="27">
        <f t="shared" si="30"/>
        <v>20002.5</v>
      </c>
      <c r="AD119" s="28">
        <f>'ÜCRET HESABI'!EU119</f>
        <v>24503.0625</v>
      </c>
      <c r="AE119" s="46">
        <f>'ÜCRET HESABI'!EW119</f>
        <v>23502.9375</v>
      </c>
      <c r="AF119" s="10">
        <f>'ÜCRET HESABI'!FN119</f>
        <v>17002.125</v>
      </c>
      <c r="AG119" s="27">
        <f t="shared" si="31"/>
        <v>20002.5</v>
      </c>
      <c r="AH119" s="28">
        <f>'ÜCRET HESABI'!FQ119</f>
        <v>24503.0625</v>
      </c>
      <c r="AI119" s="46">
        <f>'ÜCRET HESABI'!FS119</f>
        <v>23502.9375</v>
      </c>
      <c r="AJ119" s="10">
        <f>'ÜCRET HESABI'!GJ119</f>
        <v>17002.125</v>
      </c>
      <c r="AK119" s="27">
        <f t="shared" si="32"/>
        <v>20002.5</v>
      </c>
      <c r="AL119" s="28">
        <f>'ÜCRET HESABI'!GM119</f>
        <v>24503.0625</v>
      </c>
      <c r="AM119" s="46">
        <f>'ÜCRET HESABI'!GO119</f>
        <v>23502.9375</v>
      </c>
      <c r="AN119" s="10">
        <f>'ÜCRET HESABI'!HF119</f>
        <v>17002.125</v>
      </c>
      <c r="AO119" s="27">
        <f t="shared" si="33"/>
        <v>20002.5</v>
      </c>
      <c r="AP119" s="28">
        <f>'ÜCRET HESABI'!HI119</f>
        <v>24503.0625</v>
      </c>
      <c r="AQ119" s="46">
        <f>'ÜCRET HESABI'!HK119</f>
        <v>23502.9375</v>
      </c>
      <c r="AR119" s="10">
        <f>'ÜCRET HESABI'!IB119</f>
        <v>17002.125</v>
      </c>
      <c r="AS119" s="27">
        <f t="shared" si="34"/>
        <v>20002.5</v>
      </c>
      <c r="AT119" s="28">
        <f>'ÜCRET HESABI'!IE119</f>
        <v>24503.0625</v>
      </c>
      <c r="AU119" s="46">
        <f>'ÜCRET HESABI'!IG119</f>
        <v>23502.9375</v>
      </c>
      <c r="AV119" s="10">
        <f>'ÜCRET HESABI'!IX119</f>
        <v>17002.125</v>
      </c>
      <c r="AW119" s="27">
        <f t="shared" si="35"/>
        <v>20002.5</v>
      </c>
      <c r="AX119" s="28">
        <f>'ÜCRET HESABI'!JA119</f>
        <v>24503.0625</v>
      </c>
      <c r="AY119" s="46">
        <f>'ÜCRET HESABI'!JC119</f>
        <v>23502.9375</v>
      </c>
      <c r="AZ119" s="36">
        <f t="shared" si="24"/>
        <v>204025.5</v>
      </c>
      <c r="BA119" s="33">
        <f t="shared" si="25"/>
        <v>240030</v>
      </c>
      <c r="BB119" s="37">
        <f t="shared" si="26"/>
        <v>17002.125</v>
      </c>
      <c r="BC119" s="35">
        <f t="shared" si="27"/>
        <v>294036.75</v>
      </c>
      <c r="BD119" s="34">
        <f t="shared" si="28"/>
        <v>12001.5</v>
      </c>
      <c r="BE119" s="35">
        <f t="shared" si="29"/>
        <v>282035.25</v>
      </c>
    </row>
    <row r="120" spans="1:57" x14ac:dyDescent="0.3">
      <c r="A120" s="2">
        <v>118</v>
      </c>
      <c r="B120" s="17" t="str">
        <f>'PERSONEL LİSTESİ'!B120</f>
        <v xml:space="preserve"> AD SOYAD 118</v>
      </c>
      <c r="C120" s="13">
        <f>'PERSONEL LİSTESİ'!C120</f>
        <v>20002.5</v>
      </c>
      <c r="D120" s="10">
        <f>'ÜCRET HESABI'!P120</f>
        <v>17002.125</v>
      </c>
      <c r="E120" s="27">
        <f t="shared" si="18"/>
        <v>20002.5</v>
      </c>
      <c r="F120" s="28">
        <f>'ÜCRET HESABI'!S120</f>
        <v>24503.0625</v>
      </c>
      <c r="G120" s="46">
        <f>'ÜCRET HESABI'!U120</f>
        <v>23502.9375</v>
      </c>
      <c r="H120" s="10">
        <f>'ÜCRET HESABI'!AL120</f>
        <v>17002.125</v>
      </c>
      <c r="I120" s="27">
        <f t="shared" si="19"/>
        <v>20002.5</v>
      </c>
      <c r="J120" s="28">
        <f>'ÜCRET HESABI'!AO120</f>
        <v>24503.0625</v>
      </c>
      <c r="K120" s="46">
        <f>'ÜCRET HESABI'!AQ120</f>
        <v>23502.9375</v>
      </c>
      <c r="L120" s="10">
        <f>'ÜCRET HESABI'!BH120</f>
        <v>17002.125</v>
      </c>
      <c r="M120" s="27">
        <f t="shared" si="20"/>
        <v>20002.5</v>
      </c>
      <c r="N120" s="28">
        <f>'ÜCRET HESABI'!BK120</f>
        <v>24503.0625</v>
      </c>
      <c r="O120" s="46">
        <f>'ÜCRET HESABI'!BM120</f>
        <v>23502.9375</v>
      </c>
      <c r="P120" s="10">
        <f>'ÜCRET HESABI'!CD120</f>
        <v>17002.125</v>
      </c>
      <c r="Q120" s="27">
        <f t="shared" si="21"/>
        <v>20002.5</v>
      </c>
      <c r="R120" s="28">
        <f>'ÜCRET HESABI'!CG120</f>
        <v>24503.0625</v>
      </c>
      <c r="S120" s="46">
        <f>'ÜCRET HESABI'!CI120</f>
        <v>23502.9375</v>
      </c>
      <c r="T120" s="10">
        <f>'ÜCRET HESABI'!CZ120</f>
        <v>17002.125</v>
      </c>
      <c r="U120" s="27">
        <f t="shared" si="22"/>
        <v>20002.5</v>
      </c>
      <c r="V120" s="28">
        <f>'ÜCRET HESABI'!DC120</f>
        <v>24503.0625</v>
      </c>
      <c r="W120" s="46">
        <f>'ÜCRET HESABI'!DE120</f>
        <v>23502.9375</v>
      </c>
      <c r="X120" s="10">
        <f>'ÜCRET HESABI'!DV120</f>
        <v>17002.125</v>
      </c>
      <c r="Y120" s="27">
        <f t="shared" si="23"/>
        <v>20002.5</v>
      </c>
      <c r="Z120" s="28">
        <f>'ÜCRET HESABI'!DY120</f>
        <v>24503.0625</v>
      </c>
      <c r="AA120" s="46">
        <f>'ÜCRET HESABI'!EA120</f>
        <v>23502.9375</v>
      </c>
      <c r="AB120" s="10">
        <f>'ÜCRET HESABI'!ER120</f>
        <v>17002.125</v>
      </c>
      <c r="AC120" s="27">
        <f t="shared" si="30"/>
        <v>20002.5</v>
      </c>
      <c r="AD120" s="28">
        <f>'ÜCRET HESABI'!EU120</f>
        <v>24503.0625</v>
      </c>
      <c r="AE120" s="46">
        <f>'ÜCRET HESABI'!EW120</f>
        <v>23502.9375</v>
      </c>
      <c r="AF120" s="10">
        <f>'ÜCRET HESABI'!FN120</f>
        <v>17002.125</v>
      </c>
      <c r="AG120" s="27">
        <f t="shared" si="31"/>
        <v>20002.5</v>
      </c>
      <c r="AH120" s="28">
        <f>'ÜCRET HESABI'!FQ120</f>
        <v>24503.0625</v>
      </c>
      <c r="AI120" s="46">
        <f>'ÜCRET HESABI'!FS120</f>
        <v>23502.9375</v>
      </c>
      <c r="AJ120" s="10">
        <f>'ÜCRET HESABI'!GJ120</f>
        <v>17002.125</v>
      </c>
      <c r="AK120" s="27">
        <f t="shared" si="32"/>
        <v>20002.5</v>
      </c>
      <c r="AL120" s="28">
        <f>'ÜCRET HESABI'!GM120</f>
        <v>24503.0625</v>
      </c>
      <c r="AM120" s="46">
        <f>'ÜCRET HESABI'!GO120</f>
        <v>23502.9375</v>
      </c>
      <c r="AN120" s="10">
        <f>'ÜCRET HESABI'!HF120</f>
        <v>17002.125</v>
      </c>
      <c r="AO120" s="27">
        <f t="shared" si="33"/>
        <v>20002.5</v>
      </c>
      <c r="AP120" s="28">
        <f>'ÜCRET HESABI'!HI120</f>
        <v>24503.0625</v>
      </c>
      <c r="AQ120" s="46">
        <f>'ÜCRET HESABI'!HK120</f>
        <v>23502.9375</v>
      </c>
      <c r="AR120" s="10">
        <f>'ÜCRET HESABI'!IB120</f>
        <v>17002.125</v>
      </c>
      <c r="AS120" s="27">
        <f t="shared" si="34"/>
        <v>20002.5</v>
      </c>
      <c r="AT120" s="28">
        <f>'ÜCRET HESABI'!IE120</f>
        <v>24503.0625</v>
      </c>
      <c r="AU120" s="46">
        <f>'ÜCRET HESABI'!IG120</f>
        <v>23502.9375</v>
      </c>
      <c r="AV120" s="10">
        <f>'ÜCRET HESABI'!IX120</f>
        <v>17002.125</v>
      </c>
      <c r="AW120" s="27">
        <f t="shared" si="35"/>
        <v>20002.5</v>
      </c>
      <c r="AX120" s="28">
        <f>'ÜCRET HESABI'!JA120</f>
        <v>24503.0625</v>
      </c>
      <c r="AY120" s="46">
        <f>'ÜCRET HESABI'!JC120</f>
        <v>23502.9375</v>
      </c>
      <c r="AZ120" s="36">
        <f t="shared" si="24"/>
        <v>204025.5</v>
      </c>
      <c r="BA120" s="33">
        <f t="shared" si="25"/>
        <v>240030</v>
      </c>
      <c r="BB120" s="37">
        <f t="shared" si="26"/>
        <v>17002.125</v>
      </c>
      <c r="BC120" s="35">
        <f t="shared" si="27"/>
        <v>294036.75</v>
      </c>
      <c r="BD120" s="34">
        <f t="shared" si="28"/>
        <v>12001.5</v>
      </c>
      <c r="BE120" s="35">
        <f t="shared" si="29"/>
        <v>282035.25</v>
      </c>
    </row>
    <row r="121" spans="1:57" x14ac:dyDescent="0.3">
      <c r="A121" s="3">
        <v>119</v>
      </c>
      <c r="B121" s="16" t="str">
        <f>'PERSONEL LİSTESİ'!B121</f>
        <v xml:space="preserve"> AD SOYAD 119</v>
      </c>
      <c r="C121" s="8">
        <f>'PERSONEL LİSTESİ'!C121</f>
        <v>20002.5</v>
      </c>
      <c r="D121" s="10">
        <f>'ÜCRET HESABI'!P121</f>
        <v>17002.125</v>
      </c>
      <c r="E121" s="27">
        <f t="shared" si="18"/>
        <v>20002.5</v>
      </c>
      <c r="F121" s="28">
        <f>'ÜCRET HESABI'!S121</f>
        <v>24503.0625</v>
      </c>
      <c r="G121" s="46">
        <f>'ÜCRET HESABI'!U121</f>
        <v>23502.9375</v>
      </c>
      <c r="H121" s="10">
        <f>'ÜCRET HESABI'!AL121</f>
        <v>17002.125</v>
      </c>
      <c r="I121" s="27">
        <f t="shared" si="19"/>
        <v>20002.5</v>
      </c>
      <c r="J121" s="28">
        <f>'ÜCRET HESABI'!AO121</f>
        <v>24503.0625</v>
      </c>
      <c r="K121" s="46">
        <f>'ÜCRET HESABI'!AQ121</f>
        <v>23502.9375</v>
      </c>
      <c r="L121" s="10">
        <f>'ÜCRET HESABI'!BH121</f>
        <v>17002.125</v>
      </c>
      <c r="M121" s="27">
        <f t="shared" si="20"/>
        <v>20002.5</v>
      </c>
      <c r="N121" s="28">
        <f>'ÜCRET HESABI'!BK121</f>
        <v>24503.0625</v>
      </c>
      <c r="O121" s="46">
        <f>'ÜCRET HESABI'!BM121</f>
        <v>23502.9375</v>
      </c>
      <c r="P121" s="10">
        <f>'ÜCRET HESABI'!CD121</f>
        <v>17002.125</v>
      </c>
      <c r="Q121" s="27">
        <f t="shared" si="21"/>
        <v>20002.5</v>
      </c>
      <c r="R121" s="28">
        <f>'ÜCRET HESABI'!CG121</f>
        <v>24503.0625</v>
      </c>
      <c r="S121" s="46">
        <f>'ÜCRET HESABI'!CI121</f>
        <v>23502.9375</v>
      </c>
      <c r="T121" s="10">
        <f>'ÜCRET HESABI'!CZ121</f>
        <v>17002.125</v>
      </c>
      <c r="U121" s="27">
        <f t="shared" si="22"/>
        <v>20002.5</v>
      </c>
      <c r="V121" s="28">
        <f>'ÜCRET HESABI'!DC121</f>
        <v>24503.0625</v>
      </c>
      <c r="W121" s="46">
        <f>'ÜCRET HESABI'!DE121</f>
        <v>23502.9375</v>
      </c>
      <c r="X121" s="10">
        <f>'ÜCRET HESABI'!DV121</f>
        <v>17002.125</v>
      </c>
      <c r="Y121" s="27">
        <f t="shared" si="23"/>
        <v>20002.5</v>
      </c>
      <c r="Z121" s="28">
        <f>'ÜCRET HESABI'!DY121</f>
        <v>24503.0625</v>
      </c>
      <c r="AA121" s="46">
        <f>'ÜCRET HESABI'!EA121</f>
        <v>23502.9375</v>
      </c>
      <c r="AB121" s="10">
        <f>'ÜCRET HESABI'!ER121</f>
        <v>17002.125</v>
      </c>
      <c r="AC121" s="27">
        <f t="shared" si="30"/>
        <v>20002.5</v>
      </c>
      <c r="AD121" s="28">
        <f>'ÜCRET HESABI'!EU121</f>
        <v>24503.0625</v>
      </c>
      <c r="AE121" s="46">
        <f>'ÜCRET HESABI'!EW121</f>
        <v>23502.9375</v>
      </c>
      <c r="AF121" s="10">
        <f>'ÜCRET HESABI'!FN121</f>
        <v>17002.125</v>
      </c>
      <c r="AG121" s="27">
        <f t="shared" si="31"/>
        <v>20002.5</v>
      </c>
      <c r="AH121" s="28">
        <f>'ÜCRET HESABI'!FQ121</f>
        <v>24503.0625</v>
      </c>
      <c r="AI121" s="46">
        <f>'ÜCRET HESABI'!FS121</f>
        <v>23502.9375</v>
      </c>
      <c r="AJ121" s="10">
        <f>'ÜCRET HESABI'!GJ121</f>
        <v>17002.125</v>
      </c>
      <c r="AK121" s="27">
        <f t="shared" si="32"/>
        <v>20002.5</v>
      </c>
      <c r="AL121" s="28">
        <f>'ÜCRET HESABI'!GM121</f>
        <v>24503.0625</v>
      </c>
      <c r="AM121" s="46">
        <f>'ÜCRET HESABI'!GO121</f>
        <v>23502.9375</v>
      </c>
      <c r="AN121" s="10">
        <f>'ÜCRET HESABI'!HF121</f>
        <v>17002.125</v>
      </c>
      <c r="AO121" s="27">
        <f t="shared" si="33"/>
        <v>20002.5</v>
      </c>
      <c r="AP121" s="28">
        <f>'ÜCRET HESABI'!HI121</f>
        <v>24503.0625</v>
      </c>
      <c r="AQ121" s="46">
        <f>'ÜCRET HESABI'!HK121</f>
        <v>23502.9375</v>
      </c>
      <c r="AR121" s="10">
        <f>'ÜCRET HESABI'!IB121</f>
        <v>17002.125</v>
      </c>
      <c r="AS121" s="27">
        <f t="shared" si="34"/>
        <v>20002.5</v>
      </c>
      <c r="AT121" s="28">
        <f>'ÜCRET HESABI'!IE121</f>
        <v>24503.0625</v>
      </c>
      <c r="AU121" s="46">
        <f>'ÜCRET HESABI'!IG121</f>
        <v>23502.9375</v>
      </c>
      <c r="AV121" s="10">
        <f>'ÜCRET HESABI'!IX121</f>
        <v>17002.125</v>
      </c>
      <c r="AW121" s="27">
        <f t="shared" si="35"/>
        <v>20002.5</v>
      </c>
      <c r="AX121" s="28">
        <f>'ÜCRET HESABI'!JA121</f>
        <v>24503.0625</v>
      </c>
      <c r="AY121" s="46">
        <f>'ÜCRET HESABI'!JC121</f>
        <v>23502.9375</v>
      </c>
      <c r="AZ121" s="36">
        <f t="shared" ref="AZ121:AZ184" si="36">D121+H121+L121+P121+T121+X121+AB121+AF121+AJ121+AN121+AR121+AV121</f>
        <v>204025.5</v>
      </c>
      <c r="BA121" s="33">
        <f t="shared" ref="BA121:BA184" si="37">E121+I121+M121+Q121+U121+Y121+AC121+AG121+AK121+AO121+AS121+AW121</f>
        <v>240030</v>
      </c>
      <c r="BB121" s="37">
        <f t="shared" ref="BB121:BB184" si="38">(D121+H121+L121+P121+T121+X121+AB121+AF121+AJ121+AN121+AR121+AV121)/12</f>
        <v>17002.125</v>
      </c>
      <c r="BC121" s="35">
        <f t="shared" ref="BC121:BC184" si="39">F121+J121+N121+R121+V121+Z121+AD121+AH121+AL121+AP121+AT121+AX121</f>
        <v>294036.75</v>
      </c>
      <c r="BD121" s="34">
        <f t="shared" ref="BD121:BD184" si="40">BC121-BE121</f>
        <v>12001.5</v>
      </c>
      <c r="BE121" s="35">
        <f t="shared" ref="BE121:BE184" si="41">G121+K121+O121+S121+W121+AA121+AE121+AI121+AM121+AQ121+AU121+AY121</f>
        <v>282035.25</v>
      </c>
    </row>
    <row r="122" spans="1:57" x14ac:dyDescent="0.3">
      <c r="A122" s="2">
        <v>120</v>
      </c>
      <c r="B122" s="17" t="str">
        <f>'PERSONEL LİSTESİ'!B122</f>
        <v xml:space="preserve"> AD SOYAD 120</v>
      </c>
      <c r="C122" s="13">
        <f>'PERSONEL LİSTESİ'!C122</f>
        <v>20002.5</v>
      </c>
      <c r="D122" s="10">
        <f>'ÜCRET HESABI'!P122</f>
        <v>17002.125</v>
      </c>
      <c r="E122" s="27">
        <f t="shared" si="18"/>
        <v>20002.5</v>
      </c>
      <c r="F122" s="28">
        <f>'ÜCRET HESABI'!S122</f>
        <v>24503.0625</v>
      </c>
      <c r="G122" s="46">
        <f>'ÜCRET HESABI'!U122</f>
        <v>23502.9375</v>
      </c>
      <c r="H122" s="10">
        <f>'ÜCRET HESABI'!AL122</f>
        <v>17002.125</v>
      </c>
      <c r="I122" s="27">
        <f t="shared" si="19"/>
        <v>20002.5</v>
      </c>
      <c r="J122" s="28">
        <f>'ÜCRET HESABI'!AO122</f>
        <v>24503.0625</v>
      </c>
      <c r="K122" s="46">
        <f>'ÜCRET HESABI'!AQ122</f>
        <v>23502.9375</v>
      </c>
      <c r="L122" s="10">
        <f>'ÜCRET HESABI'!BH122</f>
        <v>17002.125</v>
      </c>
      <c r="M122" s="27">
        <f t="shared" si="20"/>
        <v>20002.5</v>
      </c>
      <c r="N122" s="28">
        <f>'ÜCRET HESABI'!BK122</f>
        <v>24503.0625</v>
      </c>
      <c r="O122" s="46">
        <f>'ÜCRET HESABI'!BM122</f>
        <v>23502.9375</v>
      </c>
      <c r="P122" s="10">
        <f>'ÜCRET HESABI'!CD122</f>
        <v>17002.125</v>
      </c>
      <c r="Q122" s="27">
        <f t="shared" si="21"/>
        <v>20002.5</v>
      </c>
      <c r="R122" s="28">
        <f>'ÜCRET HESABI'!CG122</f>
        <v>24503.0625</v>
      </c>
      <c r="S122" s="46">
        <f>'ÜCRET HESABI'!CI122</f>
        <v>23502.9375</v>
      </c>
      <c r="T122" s="10">
        <f>'ÜCRET HESABI'!CZ122</f>
        <v>17002.125</v>
      </c>
      <c r="U122" s="27">
        <f t="shared" si="22"/>
        <v>20002.5</v>
      </c>
      <c r="V122" s="28">
        <f>'ÜCRET HESABI'!DC122</f>
        <v>24503.0625</v>
      </c>
      <c r="W122" s="46">
        <f>'ÜCRET HESABI'!DE122</f>
        <v>23502.9375</v>
      </c>
      <c r="X122" s="10">
        <f>'ÜCRET HESABI'!DV122</f>
        <v>17002.125</v>
      </c>
      <c r="Y122" s="27">
        <f t="shared" si="23"/>
        <v>20002.5</v>
      </c>
      <c r="Z122" s="28">
        <f>'ÜCRET HESABI'!DY122</f>
        <v>24503.0625</v>
      </c>
      <c r="AA122" s="46">
        <f>'ÜCRET HESABI'!EA122</f>
        <v>23502.9375</v>
      </c>
      <c r="AB122" s="10">
        <f>'ÜCRET HESABI'!ER122</f>
        <v>17002.125</v>
      </c>
      <c r="AC122" s="27">
        <f t="shared" si="30"/>
        <v>20002.5</v>
      </c>
      <c r="AD122" s="28">
        <f>'ÜCRET HESABI'!EU122</f>
        <v>24503.0625</v>
      </c>
      <c r="AE122" s="46">
        <f>'ÜCRET HESABI'!EW122</f>
        <v>23502.9375</v>
      </c>
      <c r="AF122" s="10">
        <f>'ÜCRET HESABI'!FN122</f>
        <v>17002.125</v>
      </c>
      <c r="AG122" s="27">
        <f t="shared" si="31"/>
        <v>20002.5</v>
      </c>
      <c r="AH122" s="28">
        <f>'ÜCRET HESABI'!FQ122</f>
        <v>24503.0625</v>
      </c>
      <c r="AI122" s="46">
        <f>'ÜCRET HESABI'!FS122</f>
        <v>23502.9375</v>
      </c>
      <c r="AJ122" s="10">
        <f>'ÜCRET HESABI'!GJ122</f>
        <v>17002.125</v>
      </c>
      <c r="AK122" s="27">
        <f t="shared" si="32"/>
        <v>20002.5</v>
      </c>
      <c r="AL122" s="28">
        <f>'ÜCRET HESABI'!GM122</f>
        <v>24503.0625</v>
      </c>
      <c r="AM122" s="46">
        <f>'ÜCRET HESABI'!GO122</f>
        <v>23502.9375</v>
      </c>
      <c r="AN122" s="10">
        <f>'ÜCRET HESABI'!HF122</f>
        <v>17002.125</v>
      </c>
      <c r="AO122" s="27">
        <f t="shared" si="33"/>
        <v>20002.5</v>
      </c>
      <c r="AP122" s="28">
        <f>'ÜCRET HESABI'!HI122</f>
        <v>24503.0625</v>
      </c>
      <c r="AQ122" s="46">
        <f>'ÜCRET HESABI'!HK122</f>
        <v>23502.9375</v>
      </c>
      <c r="AR122" s="10">
        <f>'ÜCRET HESABI'!IB122</f>
        <v>17002.125</v>
      </c>
      <c r="AS122" s="27">
        <f t="shared" si="34"/>
        <v>20002.5</v>
      </c>
      <c r="AT122" s="28">
        <f>'ÜCRET HESABI'!IE122</f>
        <v>24503.0625</v>
      </c>
      <c r="AU122" s="46">
        <f>'ÜCRET HESABI'!IG122</f>
        <v>23502.9375</v>
      </c>
      <c r="AV122" s="10">
        <f>'ÜCRET HESABI'!IX122</f>
        <v>17002.125</v>
      </c>
      <c r="AW122" s="27">
        <f t="shared" si="35"/>
        <v>20002.5</v>
      </c>
      <c r="AX122" s="28">
        <f>'ÜCRET HESABI'!JA122</f>
        <v>24503.0625</v>
      </c>
      <c r="AY122" s="46">
        <f>'ÜCRET HESABI'!JC122</f>
        <v>23502.9375</v>
      </c>
      <c r="AZ122" s="36">
        <f t="shared" si="36"/>
        <v>204025.5</v>
      </c>
      <c r="BA122" s="33">
        <f t="shared" si="37"/>
        <v>240030</v>
      </c>
      <c r="BB122" s="37">
        <f t="shared" si="38"/>
        <v>17002.125</v>
      </c>
      <c r="BC122" s="35">
        <f t="shared" si="39"/>
        <v>294036.75</v>
      </c>
      <c r="BD122" s="34">
        <f t="shared" si="40"/>
        <v>12001.5</v>
      </c>
      <c r="BE122" s="35">
        <f t="shared" si="41"/>
        <v>282035.25</v>
      </c>
    </row>
    <row r="123" spans="1:57" x14ac:dyDescent="0.3">
      <c r="A123" s="3">
        <v>121</v>
      </c>
      <c r="B123" s="16" t="str">
        <f>'PERSONEL LİSTESİ'!B123</f>
        <v xml:space="preserve"> AD SOYAD 121</v>
      </c>
      <c r="C123" s="8">
        <f>'PERSONEL LİSTESİ'!C123</f>
        <v>20002.5</v>
      </c>
      <c r="D123" s="10">
        <f>'ÜCRET HESABI'!P123</f>
        <v>17002.125</v>
      </c>
      <c r="E123" s="27">
        <f t="shared" si="18"/>
        <v>20002.5</v>
      </c>
      <c r="F123" s="28">
        <f>'ÜCRET HESABI'!S123</f>
        <v>24503.0625</v>
      </c>
      <c r="G123" s="46">
        <f>'ÜCRET HESABI'!U123</f>
        <v>23502.9375</v>
      </c>
      <c r="H123" s="10">
        <f>'ÜCRET HESABI'!AL123</f>
        <v>17002.125</v>
      </c>
      <c r="I123" s="27">
        <f t="shared" si="19"/>
        <v>20002.5</v>
      </c>
      <c r="J123" s="28">
        <f>'ÜCRET HESABI'!AO123</f>
        <v>24503.0625</v>
      </c>
      <c r="K123" s="46">
        <f>'ÜCRET HESABI'!AQ123</f>
        <v>23502.9375</v>
      </c>
      <c r="L123" s="10">
        <f>'ÜCRET HESABI'!BH123</f>
        <v>17002.125</v>
      </c>
      <c r="M123" s="27">
        <f t="shared" si="20"/>
        <v>20002.5</v>
      </c>
      <c r="N123" s="28">
        <f>'ÜCRET HESABI'!BK123</f>
        <v>24503.0625</v>
      </c>
      <c r="O123" s="46">
        <f>'ÜCRET HESABI'!BM123</f>
        <v>23502.9375</v>
      </c>
      <c r="P123" s="10">
        <f>'ÜCRET HESABI'!CD123</f>
        <v>17002.125</v>
      </c>
      <c r="Q123" s="27">
        <f t="shared" si="21"/>
        <v>20002.5</v>
      </c>
      <c r="R123" s="28">
        <f>'ÜCRET HESABI'!CG123</f>
        <v>24503.0625</v>
      </c>
      <c r="S123" s="46">
        <f>'ÜCRET HESABI'!CI123</f>
        <v>23502.9375</v>
      </c>
      <c r="T123" s="10">
        <f>'ÜCRET HESABI'!CZ123</f>
        <v>17002.125</v>
      </c>
      <c r="U123" s="27">
        <f t="shared" si="22"/>
        <v>20002.5</v>
      </c>
      <c r="V123" s="28">
        <f>'ÜCRET HESABI'!DC123</f>
        <v>24503.0625</v>
      </c>
      <c r="W123" s="46">
        <f>'ÜCRET HESABI'!DE123</f>
        <v>23502.9375</v>
      </c>
      <c r="X123" s="10">
        <f>'ÜCRET HESABI'!DV123</f>
        <v>17002.125</v>
      </c>
      <c r="Y123" s="27">
        <f t="shared" si="23"/>
        <v>20002.5</v>
      </c>
      <c r="Z123" s="28">
        <f>'ÜCRET HESABI'!DY123</f>
        <v>24503.0625</v>
      </c>
      <c r="AA123" s="46">
        <f>'ÜCRET HESABI'!EA123</f>
        <v>23502.9375</v>
      </c>
      <c r="AB123" s="10">
        <f>'ÜCRET HESABI'!ER123</f>
        <v>17002.125</v>
      </c>
      <c r="AC123" s="27">
        <f t="shared" si="30"/>
        <v>20002.5</v>
      </c>
      <c r="AD123" s="28">
        <f>'ÜCRET HESABI'!EU123</f>
        <v>24503.0625</v>
      </c>
      <c r="AE123" s="46">
        <f>'ÜCRET HESABI'!EW123</f>
        <v>23502.9375</v>
      </c>
      <c r="AF123" s="10">
        <f>'ÜCRET HESABI'!FN123</f>
        <v>17002.125</v>
      </c>
      <c r="AG123" s="27">
        <f t="shared" si="31"/>
        <v>20002.5</v>
      </c>
      <c r="AH123" s="28">
        <f>'ÜCRET HESABI'!FQ123</f>
        <v>24503.0625</v>
      </c>
      <c r="AI123" s="46">
        <f>'ÜCRET HESABI'!FS123</f>
        <v>23502.9375</v>
      </c>
      <c r="AJ123" s="10">
        <f>'ÜCRET HESABI'!GJ123</f>
        <v>17002.125</v>
      </c>
      <c r="AK123" s="27">
        <f t="shared" si="32"/>
        <v>20002.5</v>
      </c>
      <c r="AL123" s="28">
        <f>'ÜCRET HESABI'!GM123</f>
        <v>24503.0625</v>
      </c>
      <c r="AM123" s="46">
        <f>'ÜCRET HESABI'!GO123</f>
        <v>23502.9375</v>
      </c>
      <c r="AN123" s="10">
        <f>'ÜCRET HESABI'!HF123</f>
        <v>17002.125</v>
      </c>
      <c r="AO123" s="27">
        <f t="shared" si="33"/>
        <v>20002.5</v>
      </c>
      <c r="AP123" s="28">
        <f>'ÜCRET HESABI'!HI123</f>
        <v>24503.0625</v>
      </c>
      <c r="AQ123" s="46">
        <f>'ÜCRET HESABI'!HK123</f>
        <v>23502.9375</v>
      </c>
      <c r="AR123" s="10">
        <f>'ÜCRET HESABI'!IB123</f>
        <v>17002.125</v>
      </c>
      <c r="AS123" s="27">
        <f t="shared" si="34"/>
        <v>20002.5</v>
      </c>
      <c r="AT123" s="28">
        <f>'ÜCRET HESABI'!IE123</f>
        <v>24503.0625</v>
      </c>
      <c r="AU123" s="46">
        <f>'ÜCRET HESABI'!IG123</f>
        <v>23502.9375</v>
      </c>
      <c r="AV123" s="10">
        <f>'ÜCRET HESABI'!IX123</f>
        <v>17002.125</v>
      </c>
      <c r="AW123" s="27">
        <f t="shared" si="35"/>
        <v>20002.5</v>
      </c>
      <c r="AX123" s="28">
        <f>'ÜCRET HESABI'!JA123</f>
        <v>24503.0625</v>
      </c>
      <c r="AY123" s="46">
        <f>'ÜCRET HESABI'!JC123</f>
        <v>23502.9375</v>
      </c>
      <c r="AZ123" s="36">
        <f t="shared" si="36"/>
        <v>204025.5</v>
      </c>
      <c r="BA123" s="33">
        <f t="shared" si="37"/>
        <v>240030</v>
      </c>
      <c r="BB123" s="37">
        <f t="shared" si="38"/>
        <v>17002.125</v>
      </c>
      <c r="BC123" s="35">
        <f t="shared" si="39"/>
        <v>294036.75</v>
      </c>
      <c r="BD123" s="34">
        <f t="shared" si="40"/>
        <v>12001.5</v>
      </c>
      <c r="BE123" s="35">
        <f t="shared" si="41"/>
        <v>282035.25</v>
      </c>
    </row>
    <row r="124" spans="1:57" x14ac:dyDescent="0.3">
      <c r="A124" s="2">
        <v>122</v>
      </c>
      <c r="B124" s="17" t="str">
        <f>'PERSONEL LİSTESİ'!B124</f>
        <v xml:space="preserve"> AD SOYAD 122</v>
      </c>
      <c r="C124" s="13">
        <f>'PERSONEL LİSTESİ'!C124</f>
        <v>20002.5</v>
      </c>
      <c r="D124" s="10">
        <f>'ÜCRET HESABI'!P124</f>
        <v>17002.125</v>
      </c>
      <c r="E124" s="27">
        <f t="shared" si="18"/>
        <v>20002.5</v>
      </c>
      <c r="F124" s="28">
        <f>'ÜCRET HESABI'!S124</f>
        <v>24503.0625</v>
      </c>
      <c r="G124" s="46">
        <f>'ÜCRET HESABI'!U124</f>
        <v>23502.9375</v>
      </c>
      <c r="H124" s="10">
        <f>'ÜCRET HESABI'!AL124</f>
        <v>17002.125</v>
      </c>
      <c r="I124" s="27">
        <f t="shared" si="19"/>
        <v>20002.5</v>
      </c>
      <c r="J124" s="28">
        <f>'ÜCRET HESABI'!AO124</f>
        <v>24503.0625</v>
      </c>
      <c r="K124" s="46">
        <f>'ÜCRET HESABI'!AQ124</f>
        <v>23502.9375</v>
      </c>
      <c r="L124" s="10">
        <f>'ÜCRET HESABI'!BH124</f>
        <v>17002.125</v>
      </c>
      <c r="M124" s="27">
        <f t="shared" si="20"/>
        <v>20002.5</v>
      </c>
      <c r="N124" s="28">
        <f>'ÜCRET HESABI'!BK124</f>
        <v>24503.0625</v>
      </c>
      <c r="O124" s="46">
        <f>'ÜCRET HESABI'!BM124</f>
        <v>23502.9375</v>
      </c>
      <c r="P124" s="10">
        <f>'ÜCRET HESABI'!CD124</f>
        <v>17002.125</v>
      </c>
      <c r="Q124" s="27">
        <f t="shared" si="21"/>
        <v>20002.5</v>
      </c>
      <c r="R124" s="28">
        <f>'ÜCRET HESABI'!CG124</f>
        <v>24503.0625</v>
      </c>
      <c r="S124" s="46">
        <f>'ÜCRET HESABI'!CI124</f>
        <v>23502.9375</v>
      </c>
      <c r="T124" s="10">
        <f>'ÜCRET HESABI'!CZ124</f>
        <v>17002.125</v>
      </c>
      <c r="U124" s="27">
        <f t="shared" si="22"/>
        <v>20002.5</v>
      </c>
      <c r="V124" s="28">
        <f>'ÜCRET HESABI'!DC124</f>
        <v>24503.0625</v>
      </c>
      <c r="W124" s="46">
        <f>'ÜCRET HESABI'!DE124</f>
        <v>23502.9375</v>
      </c>
      <c r="X124" s="10">
        <f>'ÜCRET HESABI'!DV124</f>
        <v>17002.125</v>
      </c>
      <c r="Y124" s="27">
        <f t="shared" si="23"/>
        <v>20002.5</v>
      </c>
      <c r="Z124" s="28">
        <f>'ÜCRET HESABI'!DY124</f>
        <v>24503.0625</v>
      </c>
      <c r="AA124" s="46">
        <f>'ÜCRET HESABI'!EA124</f>
        <v>23502.9375</v>
      </c>
      <c r="AB124" s="10">
        <f>'ÜCRET HESABI'!ER124</f>
        <v>17002.125</v>
      </c>
      <c r="AC124" s="27">
        <f t="shared" si="30"/>
        <v>20002.5</v>
      </c>
      <c r="AD124" s="28">
        <f>'ÜCRET HESABI'!EU124</f>
        <v>24503.0625</v>
      </c>
      <c r="AE124" s="46">
        <f>'ÜCRET HESABI'!EW124</f>
        <v>23502.9375</v>
      </c>
      <c r="AF124" s="10">
        <f>'ÜCRET HESABI'!FN124</f>
        <v>17002.125</v>
      </c>
      <c r="AG124" s="27">
        <f t="shared" si="31"/>
        <v>20002.5</v>
      </c>
      <c r="AH124" s="28">
        <f>'ÜCRET HESABI'!FQ124</f>
        <v>24503.0625</v>
      </c>
      <c r="AI124" s="46">
        <f>'ÜCRET HESABI'!FS124</f>
        <v>23502.9375</v>
      </c>
      <c r="AJ124" s="10">
        <f>'ÜCRET HESABI'!GJ124</f>
        <v>17002.125</v>
      </c>
      <c r="AK124" s="27">
        <f t="shared" si="32"/>
        <v>20002.5</v>
      </c>
      <c r="AL124" s="28">
        <f>'ÜCRET HESABI'!GM124</f>
        <v>24503.0625</v>
      </c>
      <c r="AM124" s="46">
        <f>'ÜCRET HESABI'!GO124</f>
        <v>23502.9375</v>
      </c>
      <c r="AN124" s="10">
        <f>'ÜCRET HESABI'!HF124</f>
        <v>17002.125</v>
      </c>
      <c r="AO124" s="27">
        <f t="shared" si="33"/>
        <v>20002.5</v>
      </c>
      <c r="AP124" s="28">
        <f>'ÜCRET HESABI'!HI124</f>
        <v>24503.0625</v>
      </c>
      <c r="AQ124" s="46">
        <f>'ÜCRET HESABI'!HK124</f>
        <v>23502.9375</v>
      </c>
      <c r="AR124" s="10">
        <f>'ÜCRET HESABI'!IB124</f>
        <v>17002.125</v>
      </c>
      <c r="AS124" s="27">
        <f t="shared" si="34"/>
        <v>20002.5</v>
      </c>
      <c r="AT124" s="28">
        <f>'ÜCRET HESABI'!IE124</f>
        <v>24503.0625</v>
      </c>
      <c r="AU124" s="46">
        <f>'ÜCRET HESABI'!IG124</f>
        <v>23502.9375</v>
      </c>
      <c r="AV124" s="10">
        <f>'ÜCRET HESABI'!IX124</f>
        <v>17002.125</v>
      </c>
      <c r="AW124" s="27">
        <f t="shared" si="35"/>
        <v>20002.5</v>
      </c>
      <c r="AX124" s="28">
        <f>'ÜCRET HESABI'!JA124</f>
        <v>24503.0625</v>
      </c>
      <c r="AY124" s="46">
        <f>'ÜCRET HESABI'!JC124</f>
        <v>23502.9375</v>
      </c>
      <c r="AZ124" s="36">
        <f t="shared" si="36"/>
        <v>204025.5</v>
      </c>
      <c r="BA124" s="33">
        <f t="shared" si="37"/>
        <v>240030</v>
      </c>
      <c r="BB124" s="37">
        <f t="shared" si="38"/>
        <v>17002.125</v>
      </c>
      <c r="BC124" s="35">
        <f t="shared" si="39"/>
        <v>294036.75</v>
      </c>
      <c r="BD124" s="34">
        <f t="shared" si="40"/>
        <v>12001.5</v>
      </c>
      <c r="BE124" s="35">
        <f t="shared" si="41"/>
        <v>282035.25</v>
      </c>
    </row>
    <row r="125" spans="1:57" x14ac:dyDescent="0.3">
      <c r="A125" s="3">
        <v>123</v>
      </c>
      <c r="B125" s="16" t="str">
        <f>'PERSONEL LİSTESİ'!B125</f>
        <v xml:space="preserve"> AD SOYAD 123</v>
      </c>
      <c r="C125" s="8">
        <f>'PERSONEL LİSTESİ'!C125</f>
        <v>20002.5</v>
      </c>
      <c r="D125" s="10">
        <f>'ÜCRET HESABI'!P125</f>
        <v>17002.125</v>
      </c>
      <c r="E125" s="27">
        <f t="shared" si="18"/>
        <v>20002.5</v>
      </c>
      <c r="F125" s="28">
        <f>'ÜCRET HESABI'!S125</f>
        <v>24503.0625</v>
      </c>
      <c r="G125" s="46">
        <f>'ÜCRET HESABI'!U125</f>
        <v>23502.9375</v>
      </c>
      <c r="H125" s="10">
        <f>'ÜCRET HESABI'!AL125</f>
        <v>17002.125</v>
      </c>
      <c r="I125" s="27">
        <f t="shared" si="19"/>
        <v>20002.5</v>
      </c>
      <c r="J125" s="28">
        <f>'ÜCRET HESABI'!AO125</f>
        <v>24503.0625</v>
      </c>
      <c r="K125" s="46">
        <f>'ÜCRET HESABI'!AQ125</f>
        <v>23502.9375</v>
      </c>
      <c r="L125" s="10">
        <f>'ÜCRET HESABI'!BH125</f>
        <v>17002.125</v>
      </c>
      <c r="M125" s="27">
        <f t="shared" si="20"/>
        <v>20002.5</v>
      </c>
      <c r="N125" s="28">
        <f>'ÜCRET HESABI'!BK125</f>
        <v>24503.0625</v>
      </c>
      <c r="O125" s="46">
        <f>'ÜCRET HESABI'!BM125</f>
        <v>23502.9375</v>
      </c>
      <c r="P125" s="10">
        <f>'ÜCRET HESABI'!CD125</f>
        <v>17002.125</v>
      </c>
      <c r="Q125" s="27">
        <f t="shared" si="21"/>
        <v>20002.5</v>
      </c>
      <c r="R125" s="28">
        <f>'ÜCRET HESABI'!CG125</f>
        <v>24503.0625</v>
      </c>
      <c r="S125" s="46">
        <f>'ÜCRET HESABI'!CI125</f>
        <v>23502.9375</v>
      </c>
      <c r="T125" s="10">
        <f>'ÜCRET HESABI'!CZ125</f>
        <v>17002.125</v>
      </c>
      <c r="U125" s="27">
        <f t="shared" si="22"/>
        <v>20002.5</v>
      </c>
      <c r="V125" s="28">
        <f>'ÜCRET HESABI'!DC125</f>
        <v>24503.0625</v>
      </c>
      <c r="W125" s="46">
        <f>'ÜCRET HESABI'!DE125</f>
        <v>23502.9375</v>
      </c>
      <c r="X125" s="10">
        <f>'ÜCRET HESABI'!DV125</f>
        <v>17002.125</v>
      </c>
      <c r="Y125" s="27">
        <f t="shared" si="23"/>
        <v>20002.5</v>
      </c>
      <c r="Z125" s="28">
        <f>'ÜCRET HESABI'!DY125</f>
        <v>24503.0625</v>
      </c>
      <c r="AA125" s="46">
        <f>'ÜCRET HESABI'!EA125</f>
        <v>23502.9375</v>
      </c>
      <c r="AB125" s="10">
        <f>'ÜCRET HESABI'!ER125</f>
        <v>17002.125</v>
      </c>
      <c r="AC125" s="27">
        <f t="shared" si="30"/>
        <v>20002.5</v>
      </c>
      <c r="AD125" s="28">
        <f>'ÜCRET HESABI'!EU125</f>
        <v>24503.0625</v>
      </c>
      <c r="AE125" s="46">
        <f>'ÜCRET HESABI'!EW125</f>
        <v>23502.9375</v>
      </c>
      <c r="AF125" s="10">
        <f>'ÜCRET HESABI'!FN125</f>
        <v>17002.125</v>
      </c>
      <c r="AG125" s="27">
        <f t="shared" si="31"/>
        <v>20002.5</v>
      </c>
      <c r="AH125" s="28">
        <f>'ÜCRET HESABI'!FQ125</f>
        <v>24503.0625</v>
      </c>
      <c r="AI125" s="46">
        <f>'ÜCRET HESABI'!FS125</f>
        <v>23502.9375</v>
      </c>
      <c r="AJ125" s="10">
        <f>'ÜCRET HESABI'!GJ125</f>
        <v>17002.125</v>
      </c>
      <c r="AK125" s="27">
        <f t="shared" si="32"/>
        <v>20002.5</v>
      </c>
      <c r="AL125" s="28">
        <f>'ÜCRET HESABI'!GM125</f>
        <v>24503.0625</v>
      </c>
      <c r="AM125" s="46">
        <f>'ÜCRET HESABI'!GO125</f>
        <v>23502.9375</v>
      </c>
      <c r="AN125" s="10">
        <f>'ÜCRET HESABI'!HF125</f>
        <v>17002.125</v>
      </c>
      <c r="AO125" s="27">
        <f t="shared" si="33"/>
        <v>20002.5</v>
      </c>
      <c r="AP125" s="28">
        <f>'ÜCRET HESABI'!HI125</f>
        <v>24503.0625</v>
      </c>
      <c r="AQ125" s="46">
        <f>'ÜCRET HESABI'!HK125</f>
        <v>23502.9375</v>
      </c>
      <c r="AR125" s="10">
        <f>'ÜCRET HESABI'!IB125</f>
        <v>17002.125</v>
      </c>
      <c r="AS125" s="27">
        <f t="shared" si="34"/>
        <v>20002.5</v>
      </c>
      <c r="AT125" s="28">
        <f>'ÜCRET HESABI'!IE125</f>
        <v>24503.0625</v>
      </c>
      <c r="AU125" s="46">
        <f>'ÜCRET HESABI'!IG125</f>
        <v>23502.9375</v>
      </c>
      <c r="AV125" s="10">
        <f>'ÜCRET HESABI'!IX125</f>
        <v>17002.125</v>
      </c>
      <c r="AW125" s="27">
        <f t="shared" si="35"/>
        <v>20002.5</v>
      </c>
      <c r="AX125" s="28">
        <f>'ÜCRET HESABI'!JA125</f>
        <v>24503.0625</v>
      </c>
      <c r="AY125" s="46">
        <f>'ÜCRET HESABI'!JC125</f>
        <v>23502.9375</v>
      </c>
      <c r="AZ125" s="36">
        <f t="shared" si="36"/>
        <v>204025.5</v>
      </c>
      <c r="BA125" s="33">
        <f t="shared" si="37"/>
        <v>240030</v>
      </c>
      <c r="BB125" s="37">
        <f t="shared" si="38"/>
        <v>17002.125</v>
      </c>
      <c r="BC125" s="35">
        <f t="shared" si="39"/>
        <v>294036.75</v>
      </c>
      <c r="BD125" s="34">
        <f t="shared" si="40"/>
        <v>12001.5</v>
      </c>
      <c r="BE125" s="35">
        <f t="shared" si="41"/>
        <v>282035.25</v>
      </c>
    </row>
    <row r="126" spans="1:57" x14ac:dyDescent="0.3">
      <c r="A126" s="2">
        <v>124</v>
      </c>
      <c r="B126" s="17" t="str">
        <f>'PERSONEL LİSTESİ'!B126</f>
        <v xml:space="preserve"> AD SOYAD 124</v>
      </c>
      <c r="C126" s="13">
        <f>'PERSONEL LİSTESİ'!C126</f>
        <v>20002.5</v>
      </c>
      <c r="D126" s="10">
        <f>'ÜCRET HESABI'!P126</f>
        <v>17002.125</v>
      </c>
      <c r="E126" s="27">
        <f t="shared" si="18"/>
        <v>20002.5</v>
      </c>
      <c r="F126" s="28">
        <f>'ÜCRET HESABI'!S126</f>
        <v>24503.0625</v>
      </c>
      <c r="G126" s="46">
        <f>'ÜCRET HESABI'!U126</f>
        <v>23502.9375</v>
      </c>
      <c r="H126" s="10">
        <f>'ÜCRET HESABI'!AL126</f>
        <v>17002.125</v>
      </c>
      <c r="I126" s="27">
        <f t="shared" si="19"/>
        <v>20002.5</v>
      </c>
      <c r="J126" s="28">
        <f>'ÜCRET HESABI'!AO126</f>
        <v>24503.0625</v>
      </c>
      <c r="K126" s="46">
        <f>'ÜCRET HESABI'!AQ126</f>
        <v>23502.9375</v>
      </c>
      <c r="L126" s="10">
        <f>'ÜCRET HESABI'!BH126</f>
        <v>17002.125</v>
      </c>
      <c r="M126" s="27">
        <f t="shared" si="20"/>
        <v>20002.5</v>
      </c>
      <c r="N126" s="28">
        <f>'ÜCRET HESABI'!BK126</f>
        <v>24503.0625</v>
      </c>
      <c r="O126" s="46">
        <f>'ÜCRET HESABI'!BM126</f>
        <v>23502.9375</v>
      </c>
      <c r="P126" s="10">
        <f>'ÜCRET HESABI'!CD126</f>
        <v>17002.125</v>
      </c>
      <c r="Q126" s="27">
        <f t="shared" si="21"/>
        <v>20002.5</v>
      </c>
      <c r="R126" s="28">
        <f>'ÜCRET HESABI'!CG126</f>
        <v>24503.0625</v>
      </c>
      <c r="S126" s="46">
        <f>'ÜCRET HESABI'!CI126</f>
        <v>23502.9375</v>
      </c>
      <c r="T126" s="10">
        <f>'ÜCRET HESABI'!CZ126</f>
        <v>17002.125</v>
      </c>
      <c r="U126" s="27">
        <f t="shared" si="22"/>
        <v>20002.5</v>
      </c>
      <c r="V126" s="28">
        <f>'ÜCRET HESABI'!DC126</f>
        <v>24503.0625</v>
      </c>
      <c r="W126" s="46">
        <f>'ÜCRET HESABI'!DE126</f>
        <v>23502.9375</v>
      </c>
      <c r="X126" s="10">
        <f>'ÜCRET HESABI'!DV126</f>
        <v>17002.125</v>
      </c>
      <c r="Y126" s="27">
        <f t="shared" si="23"/>
        <v>20002.5</v>
      </c>
      <c r="Z126" s="28">
        <f>'ÜCRET HESABI'!DY126</f>
        <v>24503.0625</v>
      </c>
      <c r="AA126" s="46">
        <f>'ÜCRET HESABI'!EA126</f>
        <v>23502.9375</v>
      </c>
      <c r="AB126" s="10">
        <f>'ÜCRET HESABI'!ER126</f>
        <v>17002.125</v>
      </c>
      <c r="AC126" s="27">
        <f t="shared" si="30"/>
        <v>20002.5</v>
      </c>
      <c r="AD126" s="28">
        <f>'ÜCRET HESABI'!EU126</f>
        <v>24503.0625</v>
      </c>
      <c r="AE126" s="46">
        <f>'ÜCRET HESABI'!EW126</f>
        <v>23502.9375</v>
      </c>
      <c r="AF126" s="10">
        <f>'ÜCRET HESABI'!FN126</f>
        <v>17002.125</v>
      </c>
      <c r="AG126" s="27">
        <f t="shared" si="31"/>
        <v>20002.5</v>
      </c>
      <c r="AH126" s="28">
        <f>'ÜCRET HESABI'!FQ126</f>
        <v>24503.0625</v>
      </c>
      <c r="AI126" s="46">
        <f>'ÜCRET HESABI'!FS126</f>
        <v>23502.9375</v>
      </c>
      <c r="AJ126" s="10">
        <f>'ÜCRET HESABI'!GJ126</f>
        <v>17002.125</v>
      </c>
      <c r="AK126" s="27">
        <f t="shared" si="32"/>
        <v>20002.5</v>
      </c>
      <c r="AL126" s="28">
        <f>'ÜCRET HESABI'!GM126</f>
        <v>24503.0625</v>
      </c>
      <c r="AM126" s="46">
        <f>'ÜCRET HESABI'!GO126</f>
        <v>23502.9375</v>
      </c>
      <c r="AN126" s="10">
        <f>'ÜCRET HESABI'!HF126</f>
        <v>17002.125</v>
      </c>
      <c r="AO126" s="27">
        <f t="shared" si="33"/>
        <v>20002.5</v>
      </c>
      <c r="AP126" s="28">
        <f>'ÜCRET HESABI'!HI126</f>
        <v>24503.0625</v>
      </c>
      <c r="AQ126" s="46">
        <f>'ÜCRET HESABI'!HK126</f>
        <v>23502.9375</v>
      </c>
      <c r="AR126" s="10">
        <f>'ÜCRET HESABI'!IB126</f>
        <v>17002.125</v>
      </c>
      <c r="AS126" s="27">
        <f t="shared" si="34"/>
        <v>20002.5</v>
      </c>
      <c r="AT126" s="28">
        <f>'ÜCRET HESABI'!IE126</f>
        <v>24503.0625</v>
      </c>
      <c r="AU126" s="46">
        <f>'ÜCRET HESABI'!IG126</f>
        <v>23502.9375</v>
      </c>
      <c r="AV126" s="10">
        <f>'ÜCRET HESABI'!IX126</f>
        <v>17002.125</v>
      </c>
      <c r="AW126" s="27">
        <f t="shared" si="35"/>
        <v>20002.5</v>
      </c>
      <c r="AX126" s="28">
        <f>'ÜCRET HESABI'!JA126</f>
        <v>24503.0625</v>
      </c>
      <c r="AY126" s="46">
        <f>'ÜCRET HESABI'!JC126</f>
        <v>23502.9375</v>
      </c>
      <c r="AZ126" s="36">
        <f t="shared" si="36"/>
        <v>204025.5</v>
      </c>
      <c r="BA126" s="33">
        <f t="shared" si="37"/>
        <v>240030</v>
      </c>
      <c r="BB126" s="37">
        <f t="shared" si="38"/>
        <v>17002.125</v>
      </c>
      <c r="BC126" s="35">
        <f t="shared" si="39"/>
        <v>294036.75</v>
      </c>
      <c r="BD126" s="34">
        <f t="shared" si="40"/>
        <v>12001.5</v>
      </c>
      <c r="BE126" s="35">
        <f t="shared" si="41"/>
        <v>282035.25</v>
      </c>
    </row>
    <row r="127" spans="1:57" x14ac:dyDescent="0.3">
      <c r="A127" s="3">
        <v>125</v>
      </c>
      <c r="B127" s="16" t="str">
        <f>'PERSONEL LİSTESİ'!B127</f>
        <v xml:space="preserve"> AD SOYAD 125</v>
      </c>
      <c r="C127" s="8">
        <f>'PERSONEL LİSTESİ'!C127</f>
        <v>20002.5</v>
      </c>
      <c r="D127" s="10">
        <f>'ÜCRET HESABI'!P127</f>
        <v>17002.125</v>
      </c>
      <c r="E127" s="27">
        <f t="shared" si="18"/>
        <v>20002.5</v>
      </c>
      <c r="F127" s="28">
        <f>'ÜCRET HESABI'!S127</f>
        <v>24503.0625</v>
      </c>
      <c r="G127" s="46">
        <f>'ÜCRET HESABI'!U127</f>
        <v>23502.9375</v>
      </c>
      <c r="H127" s="10">
        <f>'ÜCRET HESABI'!AL127</f>
        <v>17002.125</v>
      </c>
      <c r="I127" s="27">
        <f t="shared" si="19"/>
        <v>20002.5</v>
      </c>
      <c r="J127" s="28">
        <f>'ÜCRET HESABI'!AO127</f>
        <v>24503.0625</v>
      </c>
      <c r="K127" s="46">
        <f>'ÜCRET HESABI'!AQ127</f>
        <v>23502.9375</v>
      </c>
      <c r="L127" s="10">
        <f>'ÜCRET HESABI'!BH127</f>
        <v>17002.125</v>
      </c>
      <c r="M127" s="27">
        <f t="shared" si="20"/>
        <v>20002.5</v>
      </c>
      <c r="N127" s="28">
        <f>'ÜCRET HESABI'!BK127</f>
        <v>24503.0625</v>
      </c>
      <c r="O127" s="46">
        <f>'ÜCRET HESABI'!BM127</f>
        <v>23502.9375</v>
      </c>
      <c r="P127" s="10">
        <f>'ÜCRET HESABI'!CD127</f>
        <v>17002.125</v>
      </c>
      <c r="Q127" s="27">
        <f t="shared" si="21"/>
        <v>20002.5</v>
      </c>
      <c r="R127" s="28">
        <f>'ÜCRET HESABI'!CG127</f>
        <v>24503.0625</v>
      </c>
      <c r="S127" s="46">
        <f>'ÜCRET HESABI'!CI127</f>
        <v>23502.9375</v>
      </c>
      <c r="T127" s="10">
        <f>'ÜCRET HESABI'!CZ127</f>
        <v>17002.125</v>
      </c>
      <c r="U127" s="27">
        <f t="shared" si="22"/>
        <v>20002.5</v>
      </c>
      <c r="V127" s="28">
        <f>'ÜCRET HESABI'!DC127</f>
        <v>24503.0625</v>
      </c>
      <c r="W127" s="46">
        <f>'ÜCRET HESABI'!DE127</f>
        <v>23502.9375</v>
      </c>
      <c r="X127" s="10">
        <f>'ÜCRET HESABI'!DV127</f>
        <v>17002.125</v>
      </c>
      <c r="Y127" s="27">
        <f t="shared" si="23"/>
        <v>20002.5</v>
      </c>
      <c r="Z127" s="28">
        <f>'ÜCRET HESABI'!DY127</f>
        <v>24503.0625</v>
      </c>
      <c r="AA127" s="46">
        <f>'ÜCRET HESABI'!EA127</f>
        <v>23502.9375</v>
      </c>
      <c r="AB127" s="10">
        <f>'ÜCRET HESABI'!ER127</f>
        <v>17002.125</v>
      </c>
      <c r="AC127" s="27">
        <f t="shared" si="30"/>
        <v>20002.5</v>
      </c>
      <c r="AD127" s="28">
        <f>'ÜCRET HESABI'!EU127</f>
        <v>24503.0625</v>
      </c>
      <c r="AE127" s="46">
        <f>'ÜCRET HESABI'!EW127</f>
        <v>23502.9375</v>
      </c>
      <c r="AF127" s="10">
        <f>'ÜCRET HESABI'!FN127</f>
        <v>17002.125</v>
      </c>
      <c r="AG127" s="27">
        <f t="shared" si="31"/>
        <v>20002.5</v>
      </c>
      <c r="AH127" s="28">
        <f>'ÜCRET HESABI'!FQ127</f>
        <v>24503.0625</v>
      </c>
      <c r="AI127" s="46">
        <f>'ÜCRET HESABI'!FS127</f>
        <v>23502.9375</v>
      </c>
      <c r="AJ127" s="10">
        <f>'ÜCRET HESABI'!GJ127</f>
        <v>17002.125</v>
      </c>
      <c r="AK127" s="27">
        <f t="shared" si="32"/>
        <v>20002.5</v>
      </c>
      <c r="AL127" s="28">
        <f>'ÜCRET HESABI'!GM127</f>
        <v>24503.0625</v>
      </c>
      <c r="AM127" s="46">
        <f>'ÜCRET HESABI'!GO127</f>
        <v>23502.9375</v>
      </c>
      <c r="AN127" s="10">
        <f>'ÜCRET HESABI'!HF127</f>
        <v>17002.125</v>
      </c>
      <c r="AO127" s="27">
        <f t="shared" si="33"/>
        <v>20002.5</v>
      </c>
      <c r="AP127" s="28">
        <f>'ÜCRET HESABI'!HI127</f>
        <v>24503.0625</v>
      </c>
      <c r="AQ127" s="46">
        <f>'ÜCRET HESABI'!HK127</f>
        <v>23502.9375</v>
      </c>
      <c r="AR127" s="10">
        <f>'ÜCRET HESABI'!IB127</f>
        <v>17002.125</v>
      </c>
      <c r="AS127" s="27">
        <f t="shared" si="34"/>
        <v>20002.5</v>
      </c>
      <c r="AT127" s="28">
        <f>'ÜCRET HESABI'!IE127</f>
        <v>24503.0625</v>
      </c>
      <c r="AU127" s="46">
        <f>'ÜCRET HESABI'!IG127</f>
        <v>23502.9375</v>
      </c>
      <c r="AV127" s="10">
        <f>'ÜCRET HESABI'!IX127</f>
        <v>17002.125</v>
      </c>
      <c r="AW127" s="27">
        <f t="shared" si="35"/>
        <v>20002.5</v>
      </c>
      <c r="AX127" s="28">
        <f>'ÜCRET HESABI'!JA127</f>
        <v>24503.0625</v>
      </c>
      <c r="AY127" s="46">
        <f>'ÜCRET HESABI'!JC127</f>
        <v>23502.9375</v>
      </c>
      <c r="AZ127" s="36">
        <f t="shared" si="36"/>
        <v>204025.5</v>
      </c>
      <c r="BA127" s="33">
        <f t="shared" si="37"/>
        <v>240030</v>
      </c>
      <c r="BB127" s="37">
        <f t="shared" si="38"/>
        <v>17002.125</v>
      </c>
      <c r="BC127" s="35">
        <f t="shared" si="39"/>
        <v>294036.75</v>
      </c>
      <c r="BD127" s="34">
        <f t="shared" si="40"/>
        <v>12001.5</v>
      </c>
      <c r="BE127" s="35">
        <f t="shared" si="41"/>
        <v>282035.25</v>
      </c>
    </row>
    <row r="128" spans="1:57" x14ac:dyDescent="0.3">
      <c r="A128" s="2">
        <v>126</v>
      </c>
      <c r="B128" s="17" t="str">
        <f>'PERSONEL LİSTESİ'!B128</f>
        <v xml:space="preserve"> AD SOYAD 126</v>
      </c>
      <c r="C128" s="13">
        <f>'PERSONEL LİSTESİ'!C128</f>
        <v>20002.5</v>
      </c>
      <c r="D128" s="10">
        <f>'ÜCRET HESABI'!P128</f>
        <v>17002.125</v>
      </c>
      <c r="E128" s="27">
        <f t="shared" si="18"/>
        <v>20002.5</v>
      </c>
      <c r="F128" s="28">
        <f>'ÜCRET HESABI'!S128</f>
        <v>24503.0625</v>
      </c>
      <c r="G128" s="46">
        <f>'ÜCRET HESABI'!U128</f>
        <v>23502.9375</v>
      </c>
      <c r="H128" s="10">
        <f>'ÜCRET HESABI'!AL128</f>
        <v>17002.125</v>
      </c>
      <c r="I128" s="27">
        <f t="shared" si="19"/>
        <v>20002.5</v>
      </c>
      <c r="J128" s="28">
        <f>'ÜCRET HESABI'!AO128</f>
        <v>24503.0625</v>
      </c>
      <c r="K128" s="46">
        <f>'ÜCRET HESABI'!AQ128</f>
        <v>23502.9375</v>
      </c>
      <c r="L128" s="10">
        <f>'ÜCRET HESABI'!BH128</f>
        <v>17002.125</v>
      </c>
      <c r="M128" s="27">
        <f t="shared" si="20"/>
        <v>20002.5</v>
      </c>
      <c r="N128" s="28">
        <f>'ÜCRET HESABI'!BK128</f>
        <v>24503.0625</v>
      </c>
      <c r="O128" s="46">
        <f>'ÜCRET HESABI'!BM128</f>
        <v>23502.9375</v>
      </c>
      <c r="P128" s="10">
        <f>'ÜCRET HESABI'!CD128</f>
        <v>17002.125</v>
      </c>
      <c r="Q128" s="27">
        <f t="shared" si="21"/>
        <v>20002.5</v>
      </c>
      <c r="R128" s="28">
        <f>'ÜCRET HESABI'!CG128</f>
        <v>24503.0625</v>
      </c>
      <c r="S128" s="46">
        <f>'ÜCRET HESABI'!CI128</f>
        <v>23502.9375</v>
      </c>
      <c r="T128" s="10">
        <f>'ÜCRET HESABI'!CZ128</f>
        <v>17002.125</v>
      </c>
      <c r="U128" s="27">
        <f t="shared" si="22"/>
        <v>20002.5</v>
      </c>
      <c r="V128" s="28">
        <f>'ÜCRET HESABI'!DC128</f>
        <v>24503.0625</v>
      </c>
      <c r="W128" s="46">
        <f>'ÜCRET HESABI'!DE128</f>
        <v>23502.9375</v>
      </c>
      <c r="X128" s="10">
        <f>'ÜCRET HESABI'!DV128</f>
        <v>17002.125</v>
      </c>
      <c r="Y128" s="27">
        <f t="shared" si="23"/>
        <v>20002.5</v>
      </c>
      <c r="Z128" s="28">
        <f>'ÜCRET HESABI'!DY128</f>
        <v>24503.0625</v>
      </c>
      <c r="AA128" s="46">
        <f>'ÜCRET HESABI'!EA128</f>
        <v>23502.9375</v>
      </c>
      <c r="AB128" s="10">
        <f>'ÜCRET HESABI'!ER128</f>
        <v>17002.125</v>
      </c>
      <c r="AC128" s="27">
        <f t="shared" si="30"/>
        <v>20002.5</v>
      </c>
      <c r="AD128" s="28">
        <f>'ÜCRET HESABI'!EU128</f>
        <v>24503.0625</v>
      </c>
      <c r="AE128" s="46">
        <f>'ÜCRET HESABI'!EW128</f>
        <v>23502.9375</v>
      </c>
      <c r="AF128" s="10">
        <f>'ÜCRET HESABI'!FN128</f>
        <v>17002.125</v>
      </c>
      <c r="AG128" s="27">
        <f t="shared" si="31"/>
        <v>20002.5</v>
      </c>
      <c r="AH128" s="28">
        <f>'ÜCRET HESABI'!FQ128</f>
        <v>24503.0625</v>
      </c>
      <c r="AI128" s="46">
        <f>'ÜCRET HESABI'!FS128</f>
        <v>23502.9375</v>
      </c>
      <c r="AJ128" s="10">
        <f>'ÜCRET HESABI'!GJ128</f>
        <v>17002.125</v>
      </c>
      <c r="AK128" s="27">
        <f t="shared" si="32"/>
        <v>20002.5</v>
      </c>
      <c r="AL128" s="28">
        <f>'ÜCRET HESABI'!GM128</f>
        <v>24503.0625</v>
      </c>
      <c r="AM128" s="46">
        <f>'ÜCRET HESABI'!GO128</f>
        <v>23502.9375</v>
      </c>
      <c r="AN128" s="10">
        <f>'ÜCRET HESABI'!HF128</f>
        <v>17002.125</v>
      </c>
      <c r="AO128" s="27">
        <f t="shared" si="33"/>
        <v>20002.5</v>
      </c>
      <c r="AP128" s="28">
        <f>'ÜCRET HESABI'!HI128</f>
        <v>24503.0625</v>
      </c>
      <c r="AQ128" s="46">
        <f>'ÜCRET HESABI'!HK128</f>
        <v>23502.9375</v>
      </c>
      <c r="AR128" s="10">
        <f>'ÜCRET HESABI'!IB128</f>
        <v>17002.125</v>
      </c>
      <c r="AS128" s="27">
        <f t="shared" si="34"/>
        <v>20002.5</v>
      </c>
      <c r="AT128" s="28">
        <f>'ÜCRET HESABI'!IE128</f>
        <v>24503.0625</v>
      </c>
      <c r="AU128" s="46">
        <f>'ÜCRET HESABI'!IG128</f>
        <v>23502.9375</v>
      </c>
      <c r="AV128" s="10">
        <f>'ÜCRET HESABI'!IX128</f>
        <v>17002.125</v>
      </c>
      <c r="AW128" s="27">
        <f t="shared" si="35"/>
        <v>20002.5</v>
      </c>
      <c r="AX128" s="28">
        <f>'ÜCRET HESABI'!JA128</f>
        <v>24503.0625</v>
      </c>
      <c r="AY128" s="46">
        <f>'ÜCRET HESABI'!JC128</f>
        <v>23502.9375</v>
      </c>
      <c r="AZ128" s="36">
        <f t="shared" si="36"/>
        <v>204025.5</v>
      </c>
      <c r="BA128" s="33">
        <f t="shared" si="37"/>
        <v>240030</v>
      </c>
      <c r="BB128" s="37">
        <f t="shared" si="38"/>
        <v>17002.125</v>
      </c>
      <c r="BC128" s="35">
        <f t="shared" si="39"/>
        <v>294036.75</v>
      </c>
      <c r="BD128" s="34">
        <f t="shared" si="40"/>
        <v>12001.5</v>
      </c>
      <c r="BE128" s="35">
        <f t="shared" si="41"/>
        <v>282035.25</v>
      </c>
    </row>
    <row r="129" spans="1:57" x14ac:dyDescent="0.3">
      <c r="A129" s="3">
        <v>127</v>
      </c>
      <c r="B129" s="16" t="str">
        <f>'PERSONEL LİSTESİ'!B129</f>
        <v xml:space="preserve"> AD SOYAD 127</v>
      </c>
      <c r="C129" s="8">
        <f>'PERSONEL LİSTESİ'!C129</f>
        <v>20002.5</v>
      </c>
      <c r="D129" s="10">
        <f>'ÜCRET HESABI'!P129</f>
        <v>17002.125</v>
      </c>
      <c r="E129" s="27">
        <f t="shared" si="18"/>
        <v>20002.5</v>
      </c>
      <c r="F129" s="28">
        <f>'ÜCRET HESABI'!S129</f>
        <v>24503.0625</v>
      </c>
      <c r="G129" s="46">
        <f>'ÜCRET HESABI'!U129</f>
        <v>23502.9375</v>
      </c>
      <c r="H129" s="10">
        <f>'ÜCRET HESABI'!AL129</f>
        <v>17002.125</v>
      </c>
      <c r="I129" s="27">
        <f t="shared" si="19"/>
        <v>20002.5</v>
      </c>
      <c r="J129" s="28">
        <f>'ÜCRET HESABI'!AO129</f>
        <v>24503.0625</v>
      </c>
      <c r="K129" s="46">
        <f>'ÜCRET HESABI'!AQ129</f>
        <v>23502.9375</v>
      </c>
      <c r="L129" s="10">
        <f>'ÜCRET HESABI'!BH129</f>
        <v>17002.125</v>
      </c>
      <c r="M129" s="27">
        <f t="shared" si="20"/>
        <v>20002.5</v>
      </c>
      <c r="N129" s="28">
        <f>'ÜCRET HESABI'!BK129</f>
        <v>24503.0625</v>
      </c>
      <c r="O129" s="46">
        <f>'ÜCRET HESABI'!BM129</f>
        <v>23502.9375</v>
      </c>
      <c r="P129" s="10">
        <f>'ÜCRET HESABI'!CD129</f>
        <v>17002.125</v>
      </c>
      <c r="Q129" s="27">
        <f t="shared" si="21"/>
        <v>20002.5</v>
      </c>
      <c r="R129" s="28">
        <f>'ÜCRET HESABI'!CG129</f>
        <v>24503.0625</v>
      </c>
      <c r="S129" s="46">
        <f>'ÜCRET HESABI'!CI129</f>
        <v>23502.9375</v>
      </c>
      <c r="T129" s="10">
        <f>'ÜCRET HESABI'!CZ129</f>
        <v>17002.125</v>
      </c>
      <c r="U129" s="27">
        <f t="shared" si="22"/>
        <v>20002.5</v>
      </c>
      <c r="V129" s="28">
        <f>'ÜCRET HESABI'!DC129</f>
        <v>24503.0625</v>
      </c>
      <c r="W129" s="46">
        <f>'ÜCRET HESABI'!DE129</f>
        <v>23502.9375</v>
      </c>
      <c r="X129" s="10">
        <f>'ÜCRET HESABI'!DV129</f>
        <v>17002.125</v>
      </c>
      <c r="Y129" s="27">
        <f t="shared" si="23"/>
        <v>20002.5</v>
      </c>
      <c r="Z129" s="28">
        <f>'ÜCRET HESABI'!DY129</f>
        <v>24503.0625</v>
      </c>
      <c r="AA129" s="46">
        <f>'ÜCRET HESABI'!EA129</f>
        <v>23502.9375</v>
      </c>
      <c r="AB129" s="10">
        <f>'ÜCRET HESABI'!ER129</f>
        <v>17002.125</v>
      </c>
      <c r="AC129" s="27">
        <f t="shared" si="30"/>
        <v>20002.5</v>
      </c>
      <c r="AD129" s="28">
        <f>'ÜCRET HESABI'!EU129</f>
        <v>24503.0625</v>
      </c>
      <c r="AE129" s="46">
        <f>'ÜCRET HESABI'!EW129</f>
        <v>23502.9375</v>
      </c>
      <c r="AF129" s="10">
        <f>'ÜCRET HESABI'!FN129</f>
        <v>17002.125</v>
      </c>
      <c r="AG129" s="27">
        <f t="shared" si="31"/>
        <v>20002.5</v>
      </c>
      <c r="AH129" s="28">
        <f>'ÜCRET HESABI'!FQ129</f>
        <v>24503.0625</v>
      </c>
      <c r="AI129" s="46">
        <f>'ÜCRET HESABI'!FS129</f>
        <v>23502.9375</v>
      </c>
      <c r="AJ129" s="10">
        <f>'ÜCRET HESABI'!GJ129</f>
        <v>17002.125</v>
      </c>
      <c r="AK129" s="27">
        <f t="shared" si="32"/>
        <v>20002.5</v>
      </c>
      <c r="AL129" s="28">
        <f>'ÜCRET HESABI'!GM129</f>
        <v>24503.0625</v>
      </c>
      <c r="AM129" s="46">
        <f>'ÜCRET HESABI'!GO129</f>
        <v>23502.9375</v>
      </c>
      <c r="AN129" s="10">
        <f>'ÜCRET HESABI'!HF129</f>
        <v>17002.125</v>
      </c>
      <c r="AO129" s="27">
        <f t="shared" si="33"/>
        <v>20002.5</v>
      </c>
      <c r="AP129" s="28">
        <f>'ÜCRET HESABI'!HI129</f>
        <v>24503.0625</v>
      </c>
      <c r="AQ129" s="46">
        <f>'ÜCRET HESABI'!HK129</f>
        <v>23502.9375</v>
      </c>
      <c r="AR129" s="10">
        <f>'ÜCRET HESABI'!IB129</f>
        <v>17002.125</v>
      </c>
      <c r="AS129" s="27">
        <f t="shared" si="34"/>
        <v>20002.5</v>
      </c>
      <c r="AT129" s="28">
        <f>'ÜCRET HESABI'!IE129</f>
        <v>24503.0625</v>
      </c>
      <c r="AU129" s="46">
        <f>'ÜCRET HESABI'!IG129</f>
        <v>23502.9375</v>
      </c>
      <c r="AV129" s="10">
        <f>'ÜCRET HESABI'!IX129</f>
        <v>17002.125</v>
      </c>
      <c r="AW129" s="27">
        <f t="shared" si="35"/>
        <v>20002.5</v>
      </c>
      <c r="AX129" s="28">
        <f>'ÜCRET HESABI'!JA129</f>
        <v>24503.0625</v>
      </c>
      <c r="AY129" s="46">
        <f>'ÜCRET HESABI'!JC129</f>
        <v>23502.9375</v>
      </c>
      <c r="AZ129" s="36">
        <f t="shared" si="36"/>
        <v>204025.5</v>
      </c>
      <c r="BA129" s="33">
        <f t="shared" si="37"/>
        <v>240030</v>
      </c>
      <c r="BB129" s="37">
        <f t="shared" si="38"/>
        <v>17002.125</v>
      </c>
      <c r="BC129" s="35">
        <f t="shared" si="39"/>
        <v>294036.75</v>
      </c>
      <c r="BD129" s="34">
        <f t="shared" si="40"/>
        <v>12001.5</v>
      </c>
      <c r="BE129" s="35">
        <f t="shared" si="41"/>
        <v>282035.25</v>
      </c>
    </row>
    <row r="130" spans="1:57" x14ac:dyDescent="0.3">
      <c r="A130" s="2">
        <v>128</v>
      </c>
      <c r="B130" s="17" t="str">
        <f>'PERSONEL LİSTESİ'!B130</f>
        <v xml:space="preserve"> AD SOYAD 128</v>
      </c>
      <c r="C130" s="13">
        <f>'PERSONEL LİSTESİ'!C130</f>
        <v>20002.5</v>
      </c>
      <c r="D130" s="10">
        <f>'ÜCRET HESABI'!P130</f>
        <v>17002.125</v>
      </c>
      <c r="E130" s="27">
        <f t="shared" si="18"/>
        <v>20002.5</v>
      </c>
      <c r="F130" s="28">
        <f>'ÜCRET HESABI'!S130</f>
        <v>24503.0625</v>
      </c>
      <c r="G130" s="46">
        <f>'ÜCRET HESABI'!U130</f>
        <v>23502.9375</v>
      </c>
      <c r="H130" s="10">
        <f>'ÜCRET HESABI'!AL130</f>
        <v>17002.125</v>
      </c>
      <c r="I130" s="27">
        <f t="shared" si="19"/>
        <v>20002.5</v>
      </c>
      <c r="J130" s="28">
        <f>'ÜCRET HESABI'!AO130</f>
        <v>24503.0625</v>
      </c>
      <c r="K130" s="46">
        <f>'ÜCRET HESABI'!AQ130</f>
        <v>23502.9375</v>
      </c>
      <c r="L130" s="10">
        <f>'ÜCRET HESABI'!BH130</f>
        <v>17002.125</v>
      </c>
      <c r="M130" s="27">
        <f t="shared" si="20"/>
        <v>20002.5</v>
      </c>
      <c r="N130" s="28">
        <f>'ÜCRET HESABI'!BK130</f>
        <v>24503.0625</v>
      </c>
      <c r="O130" s="46">
        <f>'ÜCRET HESABI'!BM130</f>
        <v>23502.9375</v>
      </c>
      <c r="P130" s="10">
        <f>'ÜCRET HESABI'!CD130</f>
        <v>17002.125</v>
      </c>
      <c r="Q130" s="27">
        <f t="shared" si="21"/>
        <v>20002.5</v>
      </c>
      <c r="R130" s="28">
        <f>'ÜCRET HESABI'!CG130</f>
        <v>24503.0625</v>
      </c>
      <c r="S130" s="46">
        <f>'ÜCRET HESABI'!CI130</f>
        <v>23502.9375</v>
      </c>
      <c r="T130" s="10">
        <f>'ÜCRET HESABI'!CZ130</f>
        <v>17002.125</v>
      </c>
      <c r="U130" s="27">
        <f t="shared" si="22"/>
        <v>20002.5</v>
      </c>
      <c r="V130" s="28">
        <f>'ÜCRET HESABI'!DC130</f>
        <v>24503.0625</v>
      </c>
      <c r="W130" s="46">
        <f>'ÜCRET HESABI'!DE130</f>
        <v>23502.9375</v>
      </c>
      <c r="X130" s="10">
        <f>'ÜCRET HESABI'!DV130</f>
        <v>17002.125</v>
      </c>
      <c r="Y130" s="27">
        <f t="shared" si="23"/>
        <v>20002.5</v>
      </c>
      <c r="Z130" s="28">
        <f>'ÜCRET HESABI'!DY130</f>
        <v>24503.0625</v>
      </c>
      <c r="AA130" s="46">
        <f>'ÜCRET HESABI'!EA130</f>
        <v>23502.9375</v>
      </c>
      <c r="AB130" s="10">
        <f>'ÜCRET HESABI'!ER130</f>
        <v>17002.125</v>
      </c>
      <c r="AC130" s="27">
        <f t="shared" si="30"/>
        <v>20002.5</v>
      </c>
      <c r="AD130" s="28">
        <f>'ÜCRET HESABI'!EU130</f>
        <v>24503.0625</v>
      </c>
      <c r="AE130" s="46">
        <f>'ÜCRET HESABI'!EW130</f>
        <v>23502.9375</v>
      </c>
      <c r="AF130" s="10">
        <f>'ÜCRET HESABI'!FN130</f>
        <v>17002.125</v>
      </c>
      <c r="AG130" s="27">
        <f t="shared" si="31"/>
        <v>20002.5</v>
      </c>
      <c r="AH130" s="28">
        <f>'ÜCRET HESABI'!FQ130</f>
        <v>24503.0625</v>
      </c>
      <c r="AI130" s="46">
        <f>'ÜCRET HESABI'!FS130</f>
        <v>23502.9375</v>
      </c>
      <c r="AJ130" s="10">
        <f>'ÜCRET HESABI'!GJ130</f>
        <v>17002.125</v>
      </c>
      <c r="AK130" s="27">
        <f t="shared" si="32"/>
        <v>20002.5</v>
      </c>
      <c r="AL130" s="28">
        <f>'ÜCRET HESABI'!GM130</f>
        <v>24503.0625</v>
      </c>
      <c r="AM130" s="46">
        <f>'ÜCRET HESABI'!GO130</f>
        <v>23502.9375</v>
      </c>
      <c r="AN130" s="10">
        <f>'ÜCRET HESABI'!HF130</f>
        <v>17002.125</v>
      </c>
      <c r="AO130" s="27">
        <f t="shared" si="33"/>
        <v>20002.5</v>
      </c>
      <c r="AP130" s="28">
        <f>'ÜCRET HESABI'!HI130</f>
        <v>24503.0625</v>
      </c>
      <c r="AQ130" s="46">
        <f>'ÜCRET HESABI'!HK130</f>
        <v>23502.9375</v>
      </c>
      <c r="AR130" s="10">
        <f>'ÜCRET HESABI'!IB130</f>
        <v>17002.125</v>
      </c>
      <c r="AS130" s="27">
        <f t="shared" si="34"/>
        <v>20002.5</v>
      </c>
      <c r="AT130" s="28">
        <f>'ÜCRET HESABI'!IE130</f>
        <v>24503.0625</v>
      </c>
      <c r="AU130" s="46">
        <f>'ÜCRET HESABI'!IG130</f>
        <v>23502.9375</v>
      </c>
      <c r="AV130" s="10">
        <f>'ÜCRET HESABI'!IX130</f>
        <v>17002.125</v>
      </c>
      <c r="AW130" s="27">
        <f t="shared" si="35"/>
        <v>20002.5</v>
      </c>
      <c r="AX130" s="28">
        <f>'ÜCRET HESABI'!JA130</f>
        <v>24503.0625</v>
      </c>
      <c r="AY130" s="46">
        <f>'ÜCRET HESABI'!JC130</f>
        <v>23502.9375</v>
      </c>
      <c r="AZ130" s="36">
        <f t="shared" si="36"/>
        <v>204025.5</v>
      </c>
      <c r="BA130" s="33">
        <f t="shared" si="37"/>
        <v>240030</v>
      </c>
      <c r="BB130" s="37">
        <f t="shared" si="38"/>
        <v>17002.125</v>
      </c>
      <c r="BC130" s="35">
        <f t="shared" si="39"/>
        <v>294036.75</v>
      </c>
      <c r="BD130" s="34">
        <f t="shared" si="40"/>
        <v>12001.5</v>
      </c>
      <c r="BE130" s="35">
        <f t="shared" si="41"/>
        <v>282035.25</v>
      </c>
    </row>
    <row r="131" spans="1:57" x14ac:dyDescent="0.3">
      <c r="A131" s="3">
        <v>129</v>
      </c>
      <c r="B131" s="16" t="str">
        <f>'PERSONEL LİSTESİ'!B131</f>
        <v xml:space="preserve"> AD SOYAD 129</v>
      </c>
      <c r="C131" s="8">
        <f>'PERSONEL LİSTESİ'!C131</f>
        <v>20002.5</v>
      </c>
      <c r="D131" s="10">
        <f>'ÜCRET HESABI'!P131</f>
        <v>17002.125</v>
      </c>
      <c r="E131" s="27">
        <f t="shared" si="18"/>
        <v>20002.5</v>
      </c>
      <c r="F131" s="28">
        <f>'ÜCRET HESABI'!S131</f>
        <v>24503.0625</v>
      </c>
      <c r="G131" s="46">
        <f>'ÜCRET HESABI'!U131</f>
        <v>23502.9375</v>
      </c>
      <c r="H131" s="10">
        <f>'ÜCRET HESABI'!AL131</f>
        <v>17002.125</v>
      </c>
      <c r="I131" s="27">
        <f t="shared" si="19"/>
        <v>20002.5</v>
      </c>
      <c r="J131" s="28">
        <f>'ÜCRET HESABI'!AO131</f>
        <v>24503.0625</v>
      </c>
      <c r="K131" s="46">
        <f>'ÜCRET HESABI'!AQ131</f>
        <v>23502.9375</v>
      </c>
      <c r="L131" s="10">
        <f>'ÜCRET HESABI'!BH131</f>
        <v>17002.125</v>
      </c>
      <c r="M131" s="27">
        <f t="shared" si="20"/>
        <v>20002.5</v>
      </c>
      <c r="N131" s="28">
        <f>'ÜCRET HESABI'!BK131</f>
        <v>24503.0625</v>
      </c>
      <c r="O131" s="46">
        <f>'ÜCRET HESABI'!BM131</f>
        <v>23502.9375</v>
      </c>
      <c r="P131" s="10">
        <f>'ÜCRET HESABI'!CD131</f>
        <v>17002.125</v>
      </c>
      <c r="Q131" s="27">
        <f t="shared" si="21"/>
        <v>20002.5</v>
      </c>
      <c r="R131" s="28">
        <f>'ÜCRET HESABI'!CG131</f>
        <v>24503.0625</v>
      </c>
      <c r="S131" s="46">
        <f>'ÜCRET HESABI'!CI131</f>
        <v>23502.9375</v>
      </c>
      <c r="T131" s="10">
        <f>'ÜCRET HESABI'!CZ131</f>
        <v>17002.125</v>
      </c>
      <c r="U131" s="27">
        <f t="shared" si="22"/>
        <v>20002.5</v>
      </c>
      <c r="V131" s="28">
        <f>'ÜCRET HESABI'!DC131</f>
        <v>24503.0625</v>
      </c>
      <c r="W131" s="46">
        <f>'ÜCRET HESABI'!DE131</f>
        <v>23502.9375</v>
      </c>
      <c r="X131" s="10">
        <f>'ÜCRET HESABI'!DV131</f>
        <v>17002.125</v>
      </c>
      <c r="Y131" s="27">
        <f t="shared" si="23"/>
        <v>20002.5</v>
      </c>
      <c r="Z131" s="28">
        <f>'ÜCRET HESABI'!DY131</f>
        <v>24503.0625</v>
      </c>
      <c r="AA131" s="46">
        <f>'ÜCRET HESABI'!EA131</f>
        <v>23502.9375</v>
      </c>
      <c r="AB131" s="10">
        <f>'ÜCRET HESABI'!ER131</f>
        <v>17002.125</v>
      </c>
      <c r="AC131" s="27">
        <f t="shared" si="30"/>
        <v>20002.5</v>
      </c>
      <c r="AD131" s="28">
        <f>'ÜCRET HESABI'!EU131</f>
        <v>24503.0625</v>
      </c>
      <c r="AE131" s="46">
        <f>'ÜCRET HESABI'!EW131</f>
        <v>23502.9375</v>
      </c>
      <c r="AF131" s="10">
        <f>'ÜCRET HESABI'!FN131</f>
        <v>17002.125</v>
      </c>
      <c r="AG131" s="27">
        <f t="shared" si="31"/>
        <v>20002.5</v>
      </c>
      <c r="AH131" s="28">
        <f>'ÜCRET HESABI'!FQ131</f>
        <v>24503.0625</v>
      </c>
      <c r="AI131" s="46">
        <f>'ÜCRET HESABI'!FS131</f>
        <v>23502.9375</v>
      </c>
      <c r="AJ131" s="10">
        <f>'ÜCRET HESABI'!GJ131</f>
        <v>17002.125</v>
      </c>
      <c r="AK131" s="27">
        <f t="shared" si="32"/>
        <v>20002.5</v>
      </c>
      <c r="AL131" s="28">
        <f>'ÜCRET HESABI'!GM131</f>
        <v>24503.0625</v>
      </c>
      <c r="AM131" s="46">
        <f>'ÜCRET HESABI'!GO131</f>
        <v>23502.9375</v>
      </c>
      <c r="AN131" s="10">
        <f>'ÜCRET HESABI'!HF131</f>
        <v>17002.125</v>
      </c>
      <c r="AO131" s="27">
        <f t="shared" si="33"/>
        <v>20002.5</v>
      </c>
      <c r="AP131" s="28">
        <f>'ÜCRET HESABI'!HI131</f>
        <v>24503.0625</v>
      </c>
      <c r="AQ131" s="46">
        <f>'ÜCRET HESABI'!HK131</f>
        <v>23502.9375</v>
      </c>
      <c r="AR131" s="10">
        <f>'ÜCRET HESABI'!IB131</f>
        <v>17002.125</v>
      </c>
      <c r="AS131" s="27">
        <f t="shared" si="34"/>
        <v>20002.5</v>
      </c>
      <c r="AT131" s="28">
        <f>'ÜCRET HESABI'!IE131</f>
        <v>24503.0625</v>
      </c>
      <c r="AU131" s="46">
        <f>'ÜCRET HESABI'!IG131</f>
        <v>23502.9375</v>
      </c>
      <c r="AV131" s="10">
        <f>'ÜCRET HESABI'!IX131</f>
        <v>17002.125</v>
      </c>
      <c r="AW131" s="27">
        <f t="shared" si="35"/>
        <v>20002.5</v>
      </c>
      <c r="AX131" s="28">
        <f>'ÜCRET HESABI'!JA131</f>
        <v>24503.0625</v>
      </c>
      <c r="AY131" s="46">
        <f>'ÜCRET HESABI'!JC131</f>
        <v>23502.9375</v>
      </c>
      <c r="AZ131" s="36">
        <f t="shared" si="36"/>
        <v>204025.5</v>
      </c>
      <c r="BA131" s="33">
        <f t="shared" si="37"/>
        <v>240030</v>
      </c>
      <c r="BB131" s="37">
        <f t="shared" si="38"/>
        <v>17002.125</v>
      </c>
      <c r="BC131" s="35">
        <f t="shared" si="39"/>
        <v>294036.75</v>
      </c>
      <c r="BD131" s="34">
        <f t="shared" si="40"/>
        <v>12001.5</v>
      </c>
      <c r="BE131" s="35">
        <f t="shared" si="41"/>
        <v>282035.25</v>
      </c>
    </row>
    <row r="132" spans="1:57" x14ac:dyDescent="0.3">
      <c r="A132" s="2">
        <v>130</v>
      </c>
      <c r="B132" s="17" t="str">
        <f>'PERSONEL LİSTESİ'!B132</f>
        <v xml:space="preserve"> AD SOYAD 130</v>
      </c>
      <c r="C132" s="13">
        <f>'PERSONEL LİSTESİ'!C132</f>
        <v>20002.5</v>
      </c>
      <c r="D132" s="10">
        <f>'ÜCRET HESABI'!P132</f>
        <v>17002.125</v>
      </c>
      <c r="E132" s="27">
        <f t="shared" ref="E132:E195" si="42">$C132</f>
        <v>20002.5</v>
      </c>
      <c r="F132" s="28">
        <f>'ÜCRET HESABI'!S132</f>
        <v>24503.0625</v>
      </c>
      <c r="G132" s="46">
        <f>'ÜCRET HESABI'!U132</f>
        <v>23502.9375</v>
      </c>
      <c r="H132" s="10">
        <f>'ÜCRET HESABI'!AL132</f>
        <v>17002.125</v>
      </c>
      <c r="I132" s="27">
        <f t="shared" ref="I132:I195" si="43">$C132</f>
        <v>20002.5</v>
      </c>
      <c r="J132" s="28">
        <f>'ÜCRET HESABI'!AO132</f>
        <v>24503.0625</v>
      </c>
      <c r="K132" s="46">
        <f>'ÜCRET HESABI'!AQ132</f>
        <v>23502.9375</v>
      </c>
      <c r="L132" s="10">
        <f>'ÜCRET HESABI'!BH132</f>
        <v>17002.125</v>
      </c>
      <c r="M132" s="27">
        <f t="shared" ref="M132:M195" si="44">$C132</f>
        <v>20002.5</v>
      </c>
      <c r="N132" s="28">
        <f>'ÜCRET HESABI'!BK132</f>
        <v>24503.0625</v>
      </c>
      <c r="O132" s="46">
        <f>'ÜCRET HESABI'!BM132</f>
        <v>23502.9375</v>
      </c>
      <c r="P132" s="10">
        <f>'ÜCRET HESABI'!CD132</f>
        <v>17002.125</v>
      </c>
      <c r="Q132" s="27">
        <f t="shared" ref="Q132:Q195" si="45">$C132</f>
        <v>20002.5</v>
      </c>
      <c r="R132" s="28">
        <f>'ÜCRET HESABI'!CG132</f>
        <v>24503.0625</v>
      </c>
      <c r="S132" s="46">
        <f>'ÜCRET HESABI'!CI132</f>
        <v>23502.9375</v>
      </c>
      <c r="T132" s="10">
        <f>'ÜCRET HESABI'!CZ132</f>
        <v>17002.125</v>
      </c>
      <c r="U132" s="27">
        <f t="shared" ref="U132:U195" si="46">$C132</f>
        <v>20002.5</v>
      </c>
      <c r="V132" s="28">
        <f>'ÜCRET HESABI'!DC132</f>
        <v>24503.0625</v>
      </c>
      <c r="W132" s="46">
        <f>'ÜCRET HESABI'!DE132</f>
        <v>23502.9375</v>
      </c>
      <c r="X132" s="10">
        <f>'ÜCRET HESABI'!DV132</f>
        <v>17002.125</v>
      </c>
      <c r="Y132" s="27">
        <f t="shared" ref="Y132:Y195" si="47">$C132</f>
        <v>20002.5</v>
      </c>
      <c r="Z132" s="28">
        <f>'ÜCRET HESABI'!DY132</f>
        <v>24503.0625</v>
      </c>
      <c r="AA132" s="46">
        <f>'ÜCRET HESABI'!EA132</f>
        <v>23502.9375</v>
      </c>
      <c r="AB132" s="10">
        <f>'ÜCRET HESABI'!ER132</f>
        <v>17002.125</v>
      </c>
      <c r="AC132" s="27">
        <f t="shared" si="30"/>
        <v>20002.5</v>
      </c>
      <c r="AD132" s="28">
        <f>'ÜCRET HESABI'!EU132</f>
        <v>24503.0625</v>
      </c>
      <c r="AE132" s="46">
        <f>'ÜCRET HESABI'!EW132</f>
        <v>23502.9375</v>
      </c>
      <c r="AF132" s="10">
        <f>'ÜCRET HESABI'!FN132</f>
        <v>17002.125</v>
      </c>
      <c r="AG132" s="27">
        <f t="shared" si="31"/>
        <v>20002.5</v>
      </c>
      <c r="AH132" s="28">
        <f>'ÜCRET HESABI'!FQ132</f>
        <v>24503.0625</v>
      </c>
      <c r="AI132" s="46">
        <f>'ÜCRET HESABI'!FS132</f>
        <v>23502.9375</v>
      </c>
      <c r="AJ132" s="10">
        <f>'ÜCRET HESABI'!GJ132</f>
        <v>17002.125</v>
      </c>
      <c r="AK132" s="27">
        <f t="shared" si="32"/>
        <v>20002.5</v>
      </c>
      <c r="AL132" s="28">
        <f>'ÜCRET HESABI'!GM132</f>
        <v>24503.0625</v>
      </c>
      <c r="AM132" s="46">
        <f>'ÜCRET HESABI'!GO132</f>
        <v>23502.9375</v>
      </c>
      <c r="AN132" s="10">
        <f>'ÜCRET HESABI'!HF132</f>
        <v>17002.125</v>
      </c>
      <c r="AO132" s="27">
        <f t="shared" si="33"/>
        <v>20002.5</v>
      </c>
      <c r="AP132" s="28">
        <f>'ÜCRET HESABI'!HI132</f>
        <v>24503.0625</v>
      </c>
      <c r="AQ132" s="46">
        <f>'ÜCRET HESABI'!HK132</f>
        <v>23502.9375</v>
      </c>
      <c r="AR132" s="10">
        <f>'ÜCRET HESABI'!IB132</f>
        <v>17002.125</v>
      </c>
      <c r="AS132" s="27">
        <f t="shared" si="34"/>
        <v>20002.5</v>
      </c>
      <c r="AT132" s="28">
        <f>'ÜCRET HESABI'!IE132</f>
        <v>24503.0625</v>
      </c>
      <c r="AU132" s="46">
        <f>'ÜCRET HESABI'!IG132</f>
        <v>23502.9375</v>
      </c>
      <c r="AV132" s="10">
        <f>'ÜCRET HESABI'!IX132</f>
        <v>17002.125</v>
      </c>
      <c r="AW132" s="27">
        <f t="shared" si="35"/>
        <v>20002.5</v>
      </c>
      <c r="AX132" s="28">
        <f>'ÜCRET HESABI'!JA132</f>
        <v>24503.0625</v>
      </c>
      <c r="AY132" s="46">
        <f>'ÜCRET HESABI'!JC132</f>
        <v>23502.9375</v>
      </c>
      <c r="AZ132" s="36">
        <f t="shared" si="36"/>
        <v>204025.5</v>
      </c>
      <c r="BA132" s="33">
        <f t="shared" si="37"/>
        <v>240030</v>
      </c>
      <c r="BB132" s="37">
        <f t="shared" si="38"/>
        <v>17002.125</v>
      </c>
      <c r="BC132" s="35">
        <f t="shared" si="39"/>
        <v>294036.75</v>
      </c>
      <c r="BD132" s="34">
        <f t="shared" si="40"/>
        <v>12001.5</v>
      </c>
      <c r="BE132" s="35">
        <f t="shared" si="41"/>
        <v>282035.25</v>
      </c>
    </row>
    <row r="133" spans="1:57" x14ac:dyDescent="0.3">
      <c r="A133" s="3">
        <v>131</v>
      </c>
      <c r="B133" s="16" t="str">
        <f>'PERSONEL LİSTESİ'!B133</f>
        <v xml:space="preserve"> AD SOYAD 131</v>
      </c>
      <c r="C133" s="8">
        <f>'PERSONEL LİSTESİ'!C133</f>
        <v>20002.5</v>
      </c>
      <c r="D133" s="10">
        <f>'ÜCRET HESABI'!P133</f>
        <v>17002.125</v>
      </c>
      <c r="E133" s="27">
        <f t="shared" si="42"/>
        <v>20002.5</v>
      </c>
      <c r="F133" s="28">
        <f>'ÜCRET HESABI'!S133</f>
        <v>24503.0625</v>
      </c>
      <c r="G133" s="46">
        <f>'ÜCRET HESABI'!U133</f>
        <v>23502.9375</v>
      </c>
      <c r="H133" s="10">
        <f>'ÜCRET HESABI'!AL133</f>
        <v>17002.125</v>
      </c>
      <c r="I133" s="27">
        <f t="shared" si="43"/>
        <v>20002.5</v>
      </c>
      <c r="J133" s="28">
        <f>'ÜCRET HESABI'!AO133</f>
        <v>24503.0625</v>
      </c>
      <c r="K133" s="46">
        <f>'ÜCRET HESABI'!AQ133</f>
        <v>23502.9375</v>
      </c>
      <c r="L133" s="10">
        <f>'ÜCRET HESABI'!BH133</f>
        <v>17002.125</v>
      </c>
      <c r="M133" s="27">
        <f t="shared" si="44"/>
        <v>20002.5</v>
      </c>
      <c r="N133" s="28">
        <f>'ÜCRET HESABI'!BK133</f>
        <v>24503.0625</v>
      </c>
      <c r="O133" s="46">
        <f>'ÜCRET HESABI'!BM133</f>
        <v>23502.9375</v>
      </c>
      <c r="P133" s="10">
        <f>'ÜCRET HESABI'!CD133</f>
        <v>17002.125</v>
      </c>
      <c r="Q133" s="27">
        <f t="shared" si="45"/>
        <v>20002.5</v>
      </c>
      <c r="R133" s="28">
        <f>'ÜCRET HESABI'!CG133</f>
        <v>24503.0625</v>
      </c>
      <c r="S133" s="46">
        <f>'ÜCRET HESABI'!CI133</f>
        <v>23502.9375</v>
      </c>
      <c r="T133" s="10">
        <f>'ÜCRET HESABI'!CZ133</f>
        <v>17002.125</v>
      </c>
      <c r="U133" s="27">
        <f t="shared" si="46"/>
        <v>20002.5</v>
      </c>
      <c r="V133" s="28">
        <f>'ÜCRET HESABI'!DC133</f>
        <v>24503.0625</v>
      </c>
      <c r="W133" s="46">
        <f>'ÜCRET HESABI'!DE133</f>
        <v>23502.9375</v>
      </c>
      <c r="X133" s="10">
        <f>'ÜCRET HESABI'!DV133</f>
        <v>17002.125</v>
      </c>
      <c r="Y133" s="27">
        <f t="shared" si="47"/>
        <v>20002.5</v>
      </c>
      <c r="Z133" s="28">
        <f>'ÜCRET HESABI'!DY133</f>
        <v>24503.0625</v>
      </c>
      <c r="AA133" s="46">
        <f>'ÜCRET HESABI'!EA133</f>
        <v>23502.9375</v>
      </c>
      <c r="AB133" s="10">
        <f>'ÜCRET HESABI'!ER133</f>
        <v>17002.125</v>
      </c>
      <c r="AC133" s="27">
        <f t="shared" ref="AC133:AC196" si="48">$C133</f>
        <v>20002.5</v>
      </c>
      <c r="AD133" s="28">
        <f>'ÜCRET HESABI'!EU133</f>
        <v>24503.0625</v>
      </c>
      <c r="AE133" s="46">
        <f>'ÜCRET HESABI'!EW133</f>
        <v>23502.9375</v>
      </c>
      <c r="AF133" s="10">
        <f>'ÜCRET HESABI'!FN133</f>
        <v>17002.125</v>
      </c>
      <c r="AG133" s="27">
        <f t="shared" ref="AG133:AG196" si="49">$C133</f>
        <v>20002.5</v>
      </c>
      <c r="AH133" s="28">
        <f>'ÜCRET HESABI'!FQ133</f>
        <v>24503.0625</v>
      </c>
      <c r="AI133" s="46">
        <f>'ÜCRET HESABI'!FS133</f>
        <v>23502.9375</v>
      </c>
      <c r="AJ133" s="10">
        <f>'ÜCRET HESABI'!GJ133</f>
        <v>17002.125</v>
      </c>
      <c r="AK133" s="27">
        <f t="shared" ref="AK133:AK196" si="50">$C133</f>
        <v>20002.5</v>
      </c>
      <c r="AL133" s="28">
        <f>'ÜCRET HESABI'!GM133</f>
        <v>24503.0625</v>
      </c>
      <c r="AM133" s="46">
        <f>'ÜCRET HESABI'!GO133</f>
        <v>23502.9375</v>
      </c>
      <c r="AN133" s="10">
        <f>'ÜCRET HESABI'!HF133</f>
        <v>17002.125</v>
      </c>
      <c r="AO133" s="27">
        <f t="shared" ref="AO133:AO196" si="51">$C133</f>
        <v>20002.5</v>
      </c>
      <c r="AP133" s="28">
        <f>'ÜCRET HESABI'!HI133</f>
        <v>24503.0625</v>
      </c>
      <c r="AQ133" s="46">
        <f>'ÜCRET HESABI'!HK133</f>
        <v>23502.9375</v>
      </c>
      <c r="AR133" s="10">
        <f>'ÜCRET HESABI'!IB133</f>
        <v>17002.125</v>
      </c>
      <c r="AS133" s="27">
        <f t="shared" ref="AS133:AS196" si="52">$C133</f>
        <v>20002.5</v>
      </c>
      <c r="AT133" s="28">
        <f>'ÜCRET HESABI'!IE133</f>
        <v>24503.0625</v>
      </c>
      <c r="AU133" s="46">
        <f>'ÜCRET HESABI'!IG133</f>
        <v>23502.9375</v>
      </c>
      <c r="AV133" s="10">
        <f>'ÜCRET HESABI'!IX133</f>
        <v>17002.125</v>
      </c>
      <c r="AW133" s="27">
        <f t="shared" ref="AW133:AW196" si="53">$C133</f>
        <v>20002.5</v>
      </c>
      <c r="AX133" s="28">
        <f>'ÜCRET HESABI'!JA133</f>
        <v>24503.0625</v>
      </c>
      <c r="AY133" s="46">
        <f>'ÜCRET HESABI'!JC133</f>
        <v>23502.9375</v>
      </c>
      <c r="AZ133" s="36">
        <f t="shared" si="36"/>
        <v>204025.5</v>
      </c>
      <c r="BA133" s="33">
        <f t="shared" si="37"/>
        <v>240030</v>
      </c>
      <c r="BB133" s="37">
        <f t="shared" si="38"/>
        <v>17002.125</v>
      </c>
      <c r="BC133" s="35">
        <f t="shared" si="39"/>
        <v>294036.75</v>
      </c>
      <c r="BD133" s="34">
        <f t="shared" si="40"/>
        <v>12001.5</v>
      </c>
      <c r="BE133" s="35">
        <f t="shared" si="41"/>
        <v>282035.25</v>
      </c>
    </row>
    <row r="134" spans="1:57" x14ac:dyDescent="0.3">
      <c r="A134" s="2">
        <v>132</v>
      </c>
      <c r="B134" s="17" t="str">
        <f>'PERSONEL LİSTESİ'!B134</f>
        <v xml:space="preserve"> AD SOYAD 132</v>
      </c>
      <c r="C134" s="13">
        <f>'PERSONEL LİSTESİ'!C134</f>
        <v>20002.5</v>
      </c>
      <c r="D134" s="10">
        <f>'ÜCRET HESABI'!P134</f>
        <v>17002.125</v>
      </c>
      <c r="E134" s="27">
        <f t="shared" si="42"/>
        <v>20002.5</v>
      </c>
      <c r="F134" s="28">
        <f>'ÜCRET HESABI'!S134</f>
        <v>24503.0625</v>
      </c>
      <c r="G134" s="46">
        <f>'ÜCRET HESABI'!U134</f>
        <v>23502.9375</v>
      </c>
      <c r="H134" s="10">
        <f>'ÜCRET HESABI'!AL134</f>
        <v>17002.125</v>
      </c>
      <c r="I134" s="27">
        <f t="shared" si="43"/>
        <v>20002.5</v>
      </c>
      <c r="J134" s="28">
        <f>'ÜCRET HESABI'!AO134</f>
        <v>24503.0625</v>
      </c>
      <c r="K134" s="46">
        <f>'ÜCRET HESABI'!AQ134</f>
        <v>23502.9375</v>
      </c>
      <c r="L134" s="10">
        <f>'ÜCRET HESABI'!BH134</f>
        <v>17002.125</v>
      </c>
      <c r="M134" s="27">
        <f t="shared" si="44"/>
        <v>20002.5</v>
      </c>
      <c r="N134" s="28">
        <f>'ÜCRET HESABI'!BK134</f>
        <v>24503.0625</v>
      </c>
      <c r="O134" s="46">
        <f>'ÜCRET HESABI'!BM134</f>
        <v>23502.9375</v>
      </c>
      <c r="P134" s="10">
        <f>'ÜCRET HESABI'!CD134</f>
        <v>17002.125</v>
      </c>
      <c r="Q134" s="27">
        <f t="shared" si="45"/>
        <v>20002.5</v>
      </c>
      <c r="R134" s="28">
        <f>'ÜCRET HESABI'!CG134</f>
        <v>24503.0625</v>
      </c>
      <c r="S134" s="46">
        <f>'ÜCRET HESABI'!CI134</f>
        <v>23502.9375</v>
      </c>
      <c r="T134" s="10">
        <f>'ÜCRET HESABI'!CZ134</f>
        <v>17002.125</v>
      </c>
      <c r="U134" s="27">
        <f t="shared" si="46"/>
        <v>20002.5</v>
      </c>
      <c r="V134" s="28">
        <f>'ÜCRET HESABI'!DC134</f>
        <v>24503.0625</v>
      </c>
      <c r="W134" s="46">
        <f>'ÜCRET HESABI'!DE134</f>
        <v>23502.9375</v>
      </c>
      <c r="X134" s="10">
        <f>'ÜCRET HESABI'!DV134</f>
        <v>17002.125</v>
      </c>
      <c r="Y134" s="27">
        <f t="shared" si="47"/>
        <v>20002.5</v>
      </c>
      <c r="Z134" s="28">
        <f>'ÜCRET HESABI'!DY134</f>
        <v>24503.0625</v>
      </c>
      <c r="AA134" s="46">
        <f>'ÜCRET HESABI'!EA134</f>
        <v>23502.9375</v>
      </c>
      <c r="AB134" s="10">
        <f>'ÜCRET HESABI'!ER134</f>
        <v>17002.125</v>
      </c>
      <c r="AC134" s="27">
        <f t="shared" si="48"/>
        <v>20002.5</v>
      </c>
      <c r="AD134" s="28">
        <f>'ÜCRET HESABI'!EU134</f>
        <v>24503.0625</v>
      </c>
      <c r="AE134" s="46">
        <f>'ÜCRET HESABI'!EW134</f>
        <v>23502.9375</v>
      </c>
      <c r="AF134" s="10">
        <f>'ÜCRET HESABI'!FN134</f>
        <v>17002.125</v>
      </c>
      <c r="AG134" s="27">
        <f t="shared" si="49"/>
        <v>20002.5</v>
      </c>
      <c r="AH134" s="28">
        <f>'ÜCRET HESABI'!FQ134</f>
        <v>24503.0625</v>
      </c>
      <c r="AI134" s="46">
        <f>'ÜCRET HESABI'!FS134</f>
        <v>23502.9375</v>
      </c>
      <c r="AJ134" s="10">
        <f>'ÜCRET HESABI'!GJ134</f>
        <v>17002.125</v>
      </c>
      <c r="AK134" s="27">
        <f t="shared" si="50"/>
        <v>20002.5</v>
      </c>
      <c r="AL134" s="28">
        <f>'ÜCRET HESABI'!GM134</f>
        <v>24503.0625</v>
      </c>
      <c r="AM134" s="46">
        <f>'ÜCRET HESABI'!GO134</f>
        <v>23502.9375</v>
      </c>
      <c r="AN134" s="10">
        <f>'ÜCRET HESABI'!HF134</f>
        <v>17002.125</v>
      </c>
      <c r="AO134" s="27">
        <f t="shared" si="51"/>
        <v>20002.5</v>
      </c>
      <c r="AP134" s="28">
        <f>'ÜCRET HESABI'!HI134</f>
        <v>24503.0625</v>
      </c>
      <c r="AQ134" s="46">
        <f>'ÜCRET HESABI'!HK134</f>
        <v>23502.9375</v>
      </c>
      <c r="AR134" s="10">
        <f>'ÜCRET HESABI'!IB134</f>
        <v>17002.125</v>
      </c>
      <c r="AS134" s="27">
        <f t="shared" si="52"/>
        <v>20002.5</v>
      </c>
      <c r="AT134" s="28">
        <f>'ÜCRET HESABI'!IE134</f>
        <v>24503.0625</v>
      </c>
      <c r="AU134" s="46">
        <f>'ÜCRET HESABI'!IG134</f>
        <v>23502.9375</v>
      </c>
      <c r="AV134" s="10">
        <f>'ÜCRET HESABI'!IX134</f>
        <v>17002.125</v>
      </c>
      <c r="AW134" s="27">
        <f t="shared" si="53"/>
        <v>20002.5</v>
      </c>
      <c r="AX134" s="28">
        <f>'ÜCRET HESABI'!JA134</f>
        <v>24503.0625</v>
      </c>
      <c r="AY134" s="46">
        <f>'ÜCRET HESABI'!JC134</f>
        <v>23502.9375</v>
      </c>
      <c r="AZ134" s="36">
        <f t="shared" si="36"/>
        <v>204025.5</v>
      </c>
      <c r="BA134" s="33">
        <f t="shared" si="37"/>
        <v>240030</v>
      </c>
      <c r="BB134" s="37">
        <f t="shared" si="38"/>
        <v>17002.125</v>
      </c>
      <c r="BC134" s="35">
        <f t="shared" si="39"/>
        <v>294036.75</v>
      </c>
      <c r="BD134" s="34">
        <f t="shared" si="40"/>
        <v>12001.5</v>
      </c>
      <c r="BE134" s="35">
        <f t="shared" si="41"/>
        <v>282035.25</v>
      </c>
    </row>
    <row r="135" spans="1:57" x14ac:dyDescent="0.3">
      <c r="A135" s="3">
        <v>133</v>
      </c>
      <c r="B135" s="16" t="str">
        <f>'PERSONEL LİSTESİ'!B135</f>
        <v xml:space="preserve"> AD SOYAD 133</v>
      </c>
      <c r="C135" s="8">
        <f>'PERSONEL LİSTESİ'!C135</f>
        <v>20002.5</v>
      </c>
      <c r="D135" s="10">
        <f>'ÜCRET HESABI'!P135</f>
        <v>17002.125</v>
      </c>
      <c r="E135" s="27">
        <f t="shared" si="42"/>
        <v>20002.5</v>
      </c>
      <c r="F135" s="28">
        <f>'ÜCRET HESABI'!S135</f>
        <v>24503.0625</v>
      </c>
      <c r="G135" s="46">
        <f>'ÜCRET HESABI'!U135</f>
        <v>23502.9375</v>
      </c>
      <c r="H135" s="10">
        <f>'ÜCRET HESABI'!AL135</f>
        <v>17002.125</v>
      </c>
      <c r="I135" s="27">
        <f t="shared" si="43"/>
        <v>20002.5</v>
      </c>
      <c r="J135" s="28">
        <f>'ÜCRET HESABI'!AO135</f>
        <v>24503.0625</v>
      </c>
      <c r="K135" s="46">
        <f>'ÜCRET HESABI'!AQ135</f>
        <v>23502.9375</v>
      </c>
      <c r="L135" s="10">
        <f>'ÜCRET HESABI'!BH135</f>
        <v>17002.125</v>
      </c>
      <c r="M135" s="27">
        <f t="shared" si="44"/>
        <v>20002.5</v>
      </c>
      <c r="N135" s="28">
        <f>'ÜCRET HESABI'!BK135</f>
        <v>24503.0625</v>
      </c>
      <c r="O135" s="46">
        <f>'ÜCRET HESABI'!BM135</f>
        <v>23502.9375</v>
      </c>
      <c r="P135" s="10">
        <f>'ÜCRET HESABI'!CD135</f>
        <v>17002.125</v>
      </c>
      <c r="Q135" s="27">
        <f t="shared" si="45"/>
        <v>20002.5</v>
      </c>
      <c r="R135" s="28">
        <f>'ÜCRET HESABI'!CG135</f>
        <v>24503.0625</v>
      </c>
      <c r="S135" s="46">
        <f>'ÜCRET HESABI'!CI135</f>
        <v>23502.9375</v>
      </c>
      <c r="T135" s="10">
        <f>'ÜCRET HESABI'!CZ135</f>
        <v>17002.125</v>
      </c>
      <c r="U135" s="27">
        <f t="shared" si="46"/>
        <v>20002.5</v>
      </c>
      <c r="V135" s="28">
        <f>'ÜCRET HESABI'!DC135</f>
        <v>24503.0625</v>
      </c>
      <c r="W135" s="46">
        <f>'ÜCRET HESABI'!DE135</f>
        <v>23502.9375</v>
      </c>
      <c r="X135" s="10">
        <f>'ÜCRET HESABI'!DV135</f>
        <v>17002.125</v>
      </c>
      <c r="Y135" s="27">
        <f t="shared" si="47"/>
        <v>20002.5</v>
      </c>
      <c r="Z135" s="28">
        <f>'ÜCRET HESABI'!DY135</f>
        <v>24503.0625</v>
      </c>
      <c r="AA135" s="46">
        <f>'ÜCRET HESABI'!EA135</f>
        <v>23502.9375</v>
      </c>
      <c r="AB135" s="10">
        <f>'ÜCRET HESABI'!ER135</f>
        <v>17002.125</v>
      </c>
      <c r="AC135" s="27">
        <f t="shared" si="48"/>
        <v>20002.5</v>
      </c>
      <c r="AD135" s="28">
        <f>'ÜCRET HESABI'!EU135</f>
        <v>24503.0625</v>
      </c>
      <c r="AE135" s="46">
        <f>'ÜCRET HESABI'!EW135</f>
        <v>23502.9375</v>
      </c>
      <c r="AF135" s="10">
        <f>'ÜCRET HESABI'!FN135</f>
        <v>17002.125</v>
      </c>
      <c r="AG135" s="27">
        <f t="shared" si="49"/>
        <v>20002.5</v>
      </c>
      <c r="AH135" s="28">
        <f>'ÜCRET HESABI'!FQ135</f>
        <v>24503.0625</v>
      </c>
      <c r="AI135" s="46">
        <f>'ÜCRET HESABI'!FS135</f>
        <v>23502.9375</v>
      </c>
      <c r="AJ135" s="10">
        <f>'ÜCRET HESABI'!GJ135</f>
        <v>17002.125</v>
      </c>
      <c r="AK135" s="27">
        <f t="shared" si="50"/>
        <v>20002.5</v>
      </c>
      <c r="AL135" s="28">
        <f>'ÜCRET HESABI'!GM135</f>
        <v>24503.0625</v>
      </c>
      <c r="AM135" s="46">
        <f>'ÜCRET HESABI'!GO135</f>
        <v>23502.9375</v>
      </c>
      <c r="AN135" s="10">
        <f>'ÜCRET HESABI'!HF135</f>
        <v>17002.125</v>
      </c>
      <c r="AO135" s="27">
        <f t="shared" si="51"/>
        <v>20002.5</v>
      </c>
      <c r="AP135" s="28">
        <f>'ÜCRET HESABI'!HI135</f>
        <v>24503.0625</v>
      </c>
      <c r="AQ135" s="46">
        <f>'ÜCRET HESABI'!HK135</f>
        <v>23502.9375</v>
      </c>
      <c r="AR135" s="10">
        <f>'ÜCRET HESABI'!IB135</f>
        <v>17002.125</v>
      </c>
      <c r="AS135" s="27">
        <f t="shared" si="52"/>
        <v>20002.5</v>
      </c>
      <c r="AT135" s="28">
        <f>'ÜCRET HESABI'!IE135</f>
        <v>24503.0625</v>
      </c>
      <c r="AU135" s="46">
        <f>'ÜCRET HESABI'!IG135</f>
        <v>23502.9375</v>
      </c>
      <c r="AV135" s="10">
        <f>'ÜCRET HESABI'!IX135</f>
        <v>17002.125</v>
      </c>
      <c r="AW135" s="27">
        <f t="shared" si="53"/>
        <v>20002.5</v>
      </c>
      <c r="AX135" s="28">
        <f>'ÜCRET HESABI'!JA135</f>
        <v>24503.0625</v>
      </c>
      <c r="AY135" s="46">
        <f>'ÜCRET HESABI'!JC135</f>
        <v>23502.9375</v>
      </c>
      <c r="AZ135" s="36">
        <f t="shared" si="36"/>
        <v>204025.5</v>
      </c>
      <c r="BA135" s="33">
        <f t="shared" si="37"/>
        <v>240030</v>
      </c>
      <c r="BB135" s="37">
        <f t="shared" si="38"/>
        <v>17002.125</v>
      </c>
      <c r="BC135" s="35">
        <f t="shared" si="39"/>
        <v>294036.75</v>
      </c>
      <c r="BD135" s="34">
        <f t="shared" si="40"/>
        <v>12001.5</v>
      </c>
      <c r="BE135" s="35">
        <f t="shared" si="41"/>
        <v>282035.25</v>
      </c>
    </row>
    <row r="136" spans="1:57" x14ac:dyDescent="0.3">
      <c r="A136" s="2">
        <v>134</v>
      </c>
      <c r="B136" s="17" t="str">
        <f>'PERSONEL LİSTESİ'!B136</f>
        <v xml:space="preserve"> AD SOYAD 134</v>
      </c>
      <c r="C136" s="13">
        <f>'PERSONEL LİSTESİ'!C136</f>
        <v>20002.5</v>
      </c>
      <c r="D136" s="10">
        <f>'ÜCRET HESABI'!P136</f>
        <v>17002.125</v>
      </c>
      <c r="E136" s="27">
        <f t="shared" si="42"/>
        <v>20002.5</v>
      </c>
      <c r="F136" s="28">
        <f>'ÜCRET HESABI'!S136</f>
        <v>24503.0625</v>
      </c>
      <c r="G136" s="46">
        <f>'ÜCRET HESABI'!U136</f>
        <v>23502.9375</v>
      </c>
      <c r="H136" s="10">
        <f>'ÜCRET HESABI'!AL136</f>
        <v>17002.125</v>
      </c>
      <c r="I136" s="27">
        <f t="shared" si="43"/>
        <v>20002.5</v>
      </c>
      <c r="J136" s="28">
        <f>'ÜCRET HESABI'!AO136</f>
        <v>24503.0625</v>
      </c>
      <c r="K136" s="46">
        <f>'ÜCRET HESABI'!AQ136</f>
        <v>23502.9375</v>
      </c>
      <c r="L136" s="10">
        <f>'ÜCRET HESABI'!BH136</f>
        <v>17002.125</v>
      </c>
      <c r="M136" s="27">
        <f t="shared" si="44"/>
        <v>20002.5</v>
      </c>
      <c r="N136" s="28">
        <f>'ÜCRET HESABI'!BK136</f>
        <v>24503.0625</v>
      </c>
      <c r="O136" s="46">
        <f>'ÜCRET HESABI'!BM136</f>
        <v>23502.9375</v>
      </c>
      <c r="P136" s="10">
        <f>'ÜCRET HESABI'!CD136</f>
        <v>17002.125</v>
      </c>
      <c r="Q136" s="27">
        <f t="shared" si="45"/>
        <v>20002.5</v>
      </c>
      <c r="R136" s="28">
        <f>'ÜCRET HESABI'!CG136</f>
        <v>24503.0625</v>
      </c>
      <c r="S136" s="46">
        <f>'ÜCRET HESABI'!CI136</f>
        <v>23502.9375</v>
      </c>
      <c r="T136" s="10">
        <f>'ÜCRET HESABI'!CZ136</f>
        <v>17002.125</v>
      </c>
      <c r="U136" s="27">
        <f t="shared" si="46"/>
        <v>20002.5</v>
      </c>
      <c r="V136" s="28">
        <f>'ÜCRET HESABI'!DC136</f>
        <v>24503.0625</v>
      </c>
      <c r="W136" s="46">
        <f>'ÜCRET HESABI'!DE136</f>
        <v>23502.9375</v>
      </c>
      <c r="X136" s="10">
        <f>'ÜCRET HESABI'!DV136</f>
        <v>17002.125</v>
      </c>
      <c r="Y136" s="27">
        <f t="shared" si="47"/>
        <v>20002.5</v>
      </c>
      <c r="Z136" s="28">
        <f>'ÜCRET HESABI'!DY136</f>
        <v>24503.0625</v>
      </c>
      <c r="AA136" s="46">
        <f>'ÜCRET HESABI'!EA136</f>
        <v>23502.9375</v>
      </c>
      <c r="AB136" s="10">
        <f>'ÜCRET HESABI'!ER136</f>
        <v>17002.125</v>
      </c>
      <c r="AC136" s="27">
        <f t="shared" si="48"/>
        <v>20002.5</v>
      </c>
      <c r="AD136" s="28">
        <f>'ÜCRET HESABI'!EU136</f>
        <v>24503.0625</v>
      </c>
      <c r="AE136" s="46">
        <f>'ÜCRET HESABI'!EW136</f>
        <v>23502.9375</v>
      </c>
      <c r="AF136" s="10">
        <f>'ÜCRET HESABI'!FN136</f>
        <v>17002.125</v>
      </c>
      <c r="AG136" s="27">
        <f t="shared" si="49"/>
        <v>20002.5</v>
      </c>
      <c r="AH136" s="28">
        <f>'ÜCRET HESABI'!FQ136</f>
        <v>24503.0625</v>
      </c>
      <c r="AI136" s="46">
        <f>'ÜCRET HESABI'!FS136</f>
        <v>23502.9375</v>
      </c>
      <c r="AJ136" s="10">
        <f>'ÜCRET HESABI'!GJ136</f>
        <v>17002.125</v>
      </c>
      <c r="AK136" s="27">
        <f t="shared" si="50"/>
        <v>20002.5</v>
      </c>
      <c r="AL136" s="28">
        <f>'ÜCRET HESABI'!GM136</f>
        <v>24503.0625</v>
      </c>
      <c r="AM136" s="46">
        <f>'ÜCRET HESABI'!GO136</f>
        <v>23502.9375</v>
      </c>
      <c r="AN136" s="10">
        <f>'ÜCRET HESABI'!HF136</f>
        <v>17002.125</v>
      </c>
      <c r="AO136" s="27">
        <f t="shared" si="51"/>
        <v>20002.5</v>
      </c>
      <c r="AP136" s="28">
        <f>'ÜCRET HESABI'!HI136</f>
        <v>24503.0625</v>
      </c>
      <c r="AQ136" s="46">
        <f>'ÜCRET HESABI'!HK136</f>
        <v>23502.9375</v>
      </c>
      <c r="AR136" s="10">
        <f>'ÜCRET HESABI'!IB136</f>
        <v>17002.125</v>
      </c>
      <c r="AS136" s="27">
        <f t="shared" si="52"/>
        <v>20002.5</v>
      </c>
      <c r="AT136" s="28">
        <f>'ÜCRET HESABI'!IE136</f>
        <v>24503.0625</v>
      </c>
      <c r="AU136" s="46">
        <f>'ÜCRET HESABI'!IG136</f>
        <v>23502.9375</v>
      </c>
      <c r="AV136" s="10">
        <f>'ÜCRET HESABI'!IX136</f>
        <v>17002.125</v>
      </c>
      <c r="AW136" s="27">
        <f t="shared" si="53"/>
        <v>20002.5</v>
      </c>
      <c r="AX136" s="28">
        <f>'ÜCRET HESABI'!JA136</f>
        <v>24503.0625</v>
      </c>
      <c r="AY136" s="46">
        <f>'ÜCRET HESABI'!JC136</f>
        <v>23502.9375</v>
      </c>
      <c r="AZ136" s="36">
        <f t="shared" si="36"/>
        <v>204025.5</v>
      </c>
      <c r="BA136" s="33">
        <f t="shared" si="37"/>
        <v>240030</v>
      </c>
      <c r="BB136" s="37">
        <f t="shared" si="38"/>
        <v>17002.125</v>
      </c>
      <c r="BC136" s="35">
        <f t="shared" si="39"/>
        <v>294036.75</v>
      </c>
      <c r="BD136" s="34">
        <f t="shared" si="40"/>
        <v>12001.5</v>
      </c>
      <c r="BE136" s="35">
        <f t="shared" si="41"/>
        <v>282035.25</v>
      </c>
    </row>
    <row r="137" spans="1:57" x14ac:dyDescent="0.3">
      <c r="A137" s="3">
        <v>135</v>
      </c>
      <c r="B137" s="16" t="str">
        <f>'PERSONEL LİSTESİ'!B137</f>
        <v xml:space="preserve"> AD SOYAD 135</v>
      </c>
      <c r="C137" s="8">
        <f>'PERSONEL LİSTESİ'!C137</f>
        <v>20002.5</v>
      </c>
      <c r="D137" s="10">
        <f>'ÜCRET HESABI'!P137</f>
        <v>17002.125</v>
      </c>
      <c r="E137" s="27">
        <f t="shared" si="42"/>
        <v>20002.5</v>
      </c>
      <c r="F137" s="28">
        <f>'ÜCRET HESABI'!S137</f>
        <v>24503.0625</v>
      </c>
      <c r="G137" s="46">
        <f>'ÜCRET HESABI'!U137</f>
        <v>23502.9375</v>
      </c>
      <c r="H137" s="10">
        <f>'ÜCRET HESABI'!AL137</f>
        <v>17002.125</v>
      </c>
      <c r="I137" s="27">
        <f t="shared" si="43"/>
        <v>20002.5</v>
      </c>
      <c r="J137" s="28">
        <f>'ÜCRET HESABI'!AO137</f>
        <v>24503.0625</v>
      </c>
      <c r="K137" s="46">
        <f>'ÜCRET HESABI'!AQ137</f>
        <v>23502.9375</v>
      </c>
      <c r="L137" s="10">
        <f>'ÜCRET HESABI'!BH137</f>
        <v>17002.125</v>
      </c>
      <c r="M137" s="27">
        <f t="shared" si="44"/>
        <v>20002.5</v>
      </c>
      <c r="N137" s="28">
        <f>'ÜCRET HESABI'!BK137</f>
        <v>24503.0625</v>
      </c>
      <c r="O137" s="46">
        <f>'ÜCRET HESABI'!BM137</f>
        <v>23502.9375</v>
      </c>
      <c r="P137" s="10">
        <f>'ÜCRET HESABI'!CD137</f>
        <v>17002.125</v>
      </c>
      <c r="Q137" s="27">
        <f t="shared" si="45"/>
        <v>20002.5</v>
      </c>
      <c r="R137" s="28">
        <f>'ÜCRET HESABI'!CG137</f>
        <v>24503.0625</v>
      </c>
      <c r="S137" s="46">
        <f>'ÜCRET HESABI'!CI137</f>
        <v>23502.9375</v>
      </c>
      <c r="T137" s="10">
        <f>'ÜCRET HESABI'!CZ137</f>
        <v>17002.125</v>
      </c>
      <c r="U137" s="27">
        <f t="shared" si="46"/>
        <v>20002.5</v>
      </c>
      <c r="V137" s="28">
        <f>'ÜCRET HESABI'!DC137</f>
        <v>24503.0625</v>
      </c>
      <c r="W137" s="46">
        <f>'ÜCRET HESABI'!DE137</f>
        <v>23502.9375</v>
      </c>
      <c r="X137" s="10">
        <f>'ÜCRET HESABI'!DV137</f>
        <v>17002.125</v>
      </c>
      <c r="Y137" s="27">
        <f t="shared" si="47"/>
        <v>20002.5</v>
      </c>
      <c r="Z137" s="28">
        <f>'ÜCRET HESABI'!DY137</f>
        <v>24503.0625</v>
      </c>
      <c r="AA137" s="46">
        <f>'ÜCRET HESABI'!EA137</f>
        <v>23502.9375</v>
      </c>
      <c r="AB137" s="10">
        <f>'ÜCRET HESABI'!ER137</f>
        <v>17002.125</v>
      </c>
      <c r="AC137" s="27">
        <f t="shared" si="48"/>
        <v>20002.5</v>
      </c>
      <c r="AD137" s="28">
        <f>'ÜCRET HESABI'!EU137</f>
        <v>24503.0625</v>
      </c>
      <c r="AE137" s="46">
        <f>'ÜCRET HESABI'!EW137</f>
        <v>23502.9375</v>
      </c>
      <c r="AF137" s="10">
        <f>'ÜCRET HESABI'!FN137</f>
        <v>17002.125</v>
      </c>
      <c r="AG137" s="27">
        <f t="shared" si="49"/>
        <v>20002.5</v>
      </c>
      <c r="AH137" s="28">
        <f>'ÜCRET HESABI'!FQ137</f>
        <v>24503.0625</v>
      </c>
      <c r="AI137" s="46">
        <f>'ÜCRET HESABI'!FS137</f>
        <v>23502.9375</v>
      </c>
      <c r="AJ137" s="10">
        <f>'ÜCRET HESABI'!GJ137</f>
        <v>17002.125</v>
      </c>
      <c r="AK137" s="27">
        <f t="shared" si="50"/>
        <v>20002.5</v>
      </c>
      <c r="AL137" s="28">
        <f>'ÜCRET HESABI'!GM137</f>
        <v>24503.0625</v>
      </c>
      <c r="AM137" s="46">
        <f>'ÜCRET HESABI'!GO137</f>
        <v>23502.9375</v>
      </c>
      <c r="AN137" s="10">
        <f>'ÜCRET HESABI'!HF137</f>
        <v>17002.125</v>
      </c>
      <c r="AO137" s="27">
        <f t="shared" si="51"/>
        <v>20002.5</v>
      </c>
      <c r="AP137" s="28">
        <f>'ÜCRET HESABI'!HI137</f>
        <v>24503.0625</v>
      </c>
      <c r="AQ137" s="46">
        <f>'ÜCRET HESABI'!HK137</f>
        <v>23502.9375</v>
      </c>
      <c r="AR137" s="10">
        <f>'ÜCRET HESABI'!IB137</f>
        <v>17002.125</v>
      </c>
      <c r="AS137" s="27">
        <f t="shared" si="52"/>
        <v>20002.5</v>
      </c>
      <c r="AT137" s="28">
        <f>'ÜCRET HESABI'!IE137</f>
        <v>24503.0625</v>
      </c>
      <c r="AU137" s="46">
        <f>'ÜCRET HESABI'!IG137</f>
        <v>23502.9375</v>
      </c>
      <c r="AV137" s="10">
        <f>'ÜCRET HESABI'!IX137</f>
        <v>17002.125</v>
      </c>
      <c r="AW137" s="27">
        <f t="shared" si="53"/>
        <v>20002.5</v>
      </c>
      <c r="AX137" s="28">
        <f>'ÜCRET HESABI'!JA137</f>
        <v>24503.0625</v>
      </c>
      <c r="AY137" s="46">
        <f>'ÜCRET HESABI'!JC137</f>
        <v>23502.9375</v>
      </c>
      <c r="AZ137" s="36">
        <f t="shared" si="36"/>
        <v>204025.5</v>
      </c>
      <c r="BA137" s="33">
        <f t="shared" si="37"/>
        <v>240030</v>
      </c>
      <c r="BB137" s="37">
        <f t="shared" si="38"/>
        <v>17002.125</v>
      </c>
      <c r="BC137" s="35">
        <f t="shared" si="39"/>
        <v>294036.75</v>
      </c>
      <c r="BD137" s="34">
        <f t="shared" si="40"/>
        <v>12001.5</v>
      </c>
      <c r="BE137" s="35">
        <f t="shared" si="41"/>
        <v>282035.25</v>
      </c>
    </row>
    <row r="138" spans="1:57" x14ac:dyDescent="0.3">
      <c r="A138" s="2">
        <v>136</v>
      </c>
      <c r="B138" s="17" t="str">
        <f>'PERSONEL LİSTESİ'!B138</f>
        <v xml:space="preserve"> AD SOYAD 136</v>
      </c>
      <c r="C138" s="13">
        <f>'PERSONEL LİSTESİ'!C138</f>
        <v>20002.5</v>
      </c>
      <c r="D138" s="10">
        <f>'ÜCRET HESABI'!P138</f>
        <v>17002.125</v>
      </c>
      <c r="E138" s="27">
        <f t="shared" si="42"/>
        <v>20002.5</v>
      </c>
      <c r="F138" s="28">
        <f>'ÜCRET HESABI'!S138</f>
        <v>24503.0625</v>
      </c>
      <c r="G138" s="46">
        <f>'ÜCRET HESABI'!U138</f>
        <v>23502.9375</v>
      </c>
      <c r="H138" s="10">
        <f>'ÜCRET HESABI'!AL138</f>
        <v>17002.125</v>
      </c>
      <c r="I138" s="27">
        <f t="shared" si="43"/>
        <v>20002.5</v>
      </c>
      <c r="J138" s="28">
        <f>'ÜCRET HESABI'!AO138</f>
        <v>24503.0625</v>
      </c>
      <c r="K138" s="46">
        <f>'ÜCRET HESABI'!AQ138</f>
        <v>23502.9375</v>
      </c>
      <c r="L138" s="10">
        <f>'ÜCRET HESABI'!BH138</f>
        <v>17002.125</v>
      </c>
      <c r="M138" s="27">
        <f t="shared" si="44"/>
        <v>20002.5</v>
      </c>
      <c r="N138" s="28">
        <f>'ÜCRET HESABI'!BK138</f>
        <v>24503.0625</v>
      </c>
      <c r="O138" s="46">
        <f>'ÜCRET HESABI'!BM138</f>
        <v>23502.9375</v>
      </c>
      <c r="P138" s="10">
        <f>'ÜCRET HESABI'!CD138</f>
        <v>17002.125</v>
      </c>
      <c r="Q138" s="27">
        <f t="shared" si="45"/>
        <v>20002.5</v>
      </c>
      <c r="R138" s="28">
        <f>'ÜCRET HESABI'!CG138</f>
        <v>24503.0625</v>
      </c>
      <c r="S138" s="46">
        <f>'ÜCRET HESABI'!CI138</f>
        <v>23502.9375</v>
      </c>
      <c r="T138" s="10">
        <f>'ÜCRET HESABI'!CZ138</f>
        <v>17002.125</v>
      </c>
      <c r="U138" s="27">
        <f t="shared" si="46"/>
        <v>20002.5</v>
      </c>
      <c r="V138" s="28">
        <f>'ÜCRET HESABI'!DC138</f>
        <v>24503.0625</v>
      </c>
      <c r="W138" s="46">
        <f>'ÜCRET HESABI'!DE138</f>
        <v>23502.9375</v>
      </c>
      <c r="X138" s="10">
        <f>'ÜCRET HESABI'!DV138</f>
        <v>17002.125</v>
      </c>
      <c r="Y138" s="27">
        <f t="shared" si="47"/>
        <v>20002.5</v>
      </c>
      <c r="Z138" s="28">
        <f>'ÜCRET HESABI'!DY138</f>
        <v>24503.0625</v>
      </c>
      <c r="AA138" s="46">
        <f>'ÜCRET HESABI'!EA138</f>
        <v>23502.9375</v>
      </c>
      <c r="AB138" s="10">
        <f>'ÜCRET HESABI'!ER138</f>
        <v>17002.125</v>
      </c>
      <c r="AC138" s="27">
        <f t="shared" si="48"/>
        <v>20002.5</v>
      </c>
      <c r="AD138" s="28">
        <f>'ÜCRET HESABI'!EU138</f>
        <v>24503.0625</v>
      </c>
      <c r="AE138" s="46">
        <f>'ÜCRET HESABI'!EW138</f>
        <v>23502.9375</v>
      </c>
      <c r="AF138" s="10">
        <f>'ÜCRET HESABI'!FN138</f>
        <v>17002.125</v>
      </c>
      <c r="AG138" s="27">
        <f t="shared" si="49"/>
        <v>20002.5</v>
      </c>
      <c r="AH138" s="28">
        <f>'ÜCRET HESABI'!FQ138</f>
        <v>24503.0625</v>
      </c>
      <c r="AI138" s="46">
        <f>'ÜCRET HESABI'!FS138</f>
        <v>23502.9375</v>
      </c>
      <c r="AJ138" s="10">
        <f>'ÜCRET HESABI'!GJ138</f>
        <v>17002.125</v>
      </c>
      <c r="AK138" s="27">
        <f t="shared" si="50"/>
        <v>20002.5</v>
      </c>
      <c r="AL138" s="28">
        <f>'ÜCRET HESABI'!GM138</f>
        <v>24503.0625</v>
      </c>
      <c r="AM138" s="46">
        <f>'ÜCRET HESABI'!GO138</f>
        <v>23502.9375</v>
      </c>
      <c r="AN138" s="10">
        <f>'ÜCRET HESABI'!HF138</f>
        <v>17002.125</v>
      </c>
      <c r="AO138" s="27">
        <f t="shared" si="51"/>
        <v>20002.5</v>
      </c>
      <c r="AP138" s="28">
        <f>'ÜCRET HESABI'!HI138</f>
        <v>24503.0625</v>
      </c>
      <c r="AQ138" s="46">
        <f>'ÜCRET HESABI'!HK138</f>
        <v>23502.9375</v>
      </c>
      <c r="AR138" s="10">
        <f>'ÜCRET HESABI'!IB138</f>
        <v>17002.125</v>
      </c>
      <c r="AS138" s="27">
        <f t="shared" si="52"/>
        <v>20002.5</v>
      </c>
      <c r="AT138" s="28">
        <f>'ÜCRET HESABI'!IE138</f>
        <v>24503.0625</v>
      </c>
      <c r="AU138" s="46">
        <f>'ÜCRET HESABI'!IG138</f>
        <v>23502.9375</v>
      </c>
      <c r="AV138" s="10">
        <f>'ÜCRET HESABI'!IX138</f>
        <v>17002.125</v>
      </c>
      <c r="AW138" s="27">
        <f t="shared" si="53"/>
        <v>20002.5</v>
      </c>
      <c r="AX138" s="28">
        <f>'ÜCRET HESABI'!JA138</f>
        <v>24503.0625</v>
      </c>
      <c r="AY138" s="46">
        <f>'ÜCRET HESABI'!JC138</f>
        <v>23502.9375</v>
      </c>
      <c r="AZ138" s="36">
        <f t="shared" si="36"/>
        <v>204025.5</v>
      </c>
      <c r="BA138" s="33">
        <f t="shared" si="37"/>
        <v>240030</v>
      </c>
      <c r="BB138" s="37">
        <f t="shared" si="38"/>
        <v>17002.125</v>
      </c>
      <c r="BC138" s="35">
        <f t="shared" si="39"/>
        <v>294036.75</v>
      </c>
      <c r="BD138" s="34">
        <f t="shared" si="40"/>
        <v>12001.5</v>
      </c>
      <c r="BE138" s="35">
        <f t="shared" si="41"/>
        <v>282035.25</v>
      </c>
    </row>
    <row r="139" spans="1:57" x14ac:dyDescent="0.3">
      <c r="A139" s="3">
        <v>137</v>
      </c>
      <c r="B139" s="16" t="str">
        <f>'PERSONEL LİSTESİ'!B139</f>
        <v xml:space="preserve"> AD SOYAD 137</v>
      </c>
      <c r="C139" s="8">
        <f>'PERSONEL LİSTESİ'!C139</f>
        <v>20002.5</v>
      </c>
      <c r="D139" s="10">
        <f>'ÜCRET HESABI'!P139</f>
        <v>17002.125</v>
      </c>
      <c r="E139" s="27">
        <f t="shared" si="42"/>
        <v>20002.5</v>
      </c>
      <c r="F139" s="28">
        <f>'ÜCRET HESABI'!S139</f>
        <v>24503.0625</v>
      </c>
      <c r="G139" s="46">
        <f>'ÜCRET HESABI'!U139</f>
        <v>23502.9375</v>
      </c>
      <c r="H139" s="10">
        <f>'ÜCRET HESABI'!AL139</f>
        <v>17002.125</v>
      </c>
      <c r="I139" s="27">
        <f t="shared" si="43"/>
        <v>20002.5</v>
      </c>
      <c r="J139" s="28">
        <f>'ÜCRET HESABI'!AO139</f>
        <v>24503.0625</v>
      </c>
      <c r="K139" s="46">
        <f>'ÜCRET HESABI'!AQ139</f>
        <v>23502.9375</v>
      </c>
      <c r="L139" s="10">
        <f>'ÜCRET HESABI'!BH139</f>
        <v>17002.125</v>
      </c>
      <c r="M139" s="27">
        <f t="shared" si="44"/>
        <v>20002.5</v>
      </c>
      <c r="N139" s="28">
        <f>'ÜCRET HESABI'!BK139</f>
        <v>24503.0625</v>
      </c>
      <c r="O139" s="46">
        <f>'ÜCRET HESABI'!BM139</f>
        <v>23502.9375</v>
      </c>
      <c r="P139" s="10">
        <f>'ÜCRET HESABI'!CD139</f>
        <v>17002.125</v>
      </c>
      <c r="Q139" s="27">
        <f t="shared" si="45"/>
        <v>20002.5</v>
      </c>
      <c r="R139" s="28">
        <f>'ÜCRET HESABI'!CG139</f>
        <v>24503.0625</v>
      </c>
      <c r="S139" s="46">
        <f>'ÜCRET HESABI'!CI139</f>
        <v>23502.9375</v>
      </c>
      <c r="T139" s="10">
        <f>'ÜCRET HESABI'!CZ139</f>
        <v>17002.125</v>
      </c>
      <c r="U139" s="27">
        <f t="shared" si="46"/>
        <v>20002.5</v>
      </c>
      <c r="V139" s="28">
        <f>'ÜCRET HESABI'!DC139</f>
        <v>24503.0625</v>
      </c>
      <c r="W139" s="46">
        <f>'ÜCRET HESABI'!DE139</f>
        <v>23502.9375</v>
      </c>
      <c r="X139" s="10">
        <f>'ÜCRET HESABI'!DV139</f>
        <v>17002.125</v>
      </c>
      <c r="Y139" s="27">
        <f t="shared" si="47"/>
        <v>20002.5</v>
      </c>
      <c r="Z139" s="28">
        <f>'ÜCRET HESABI'!DY139</f>
        <v>24503.0625</v>
      </c>
      <c r="AA139" s="46">
        <f>'ÜCRET HESABI'!EA139</f>
        <v>23502.9375</v>
      </c>
      <c r="AB139" s="10">
        <f>'ÜCRET HESABI'!ER139</f>
        <v>17002.125</v>
      </c>
      <c r="AC139" s="27">
        <f t="shared" si="48"/>
        <v>20002.5</v>
      </c>
      <c r="AD139" s="28">
        <f>'ÜCRET HESABI'!EU139</f>
        <v>24503.0625</v>
      </c>
      <c r="AE139" s="46">
        <f>'ÜCRET HESABI'!EW139</f>
        <v>23502.9375</v>
      </c>
      <c r="AF139" s="10">
        <f>'ÜCRET HESABI'!FN139</f>
        <v>17002.125</v>
      </c>
      <c r="AG139" s="27">
        <f t="shared" si="49"/>
        <v>20002.5</v>
      </c>
      <c r="AH139" s="28">
        <f>'ÜCRET HESABI'!FQ139</f>
        <v>24503.0625</v>
      </c>
      <c r="AI139" s="46">
        <f>'ÜCRET HESABI'!FS139</f>
        <v>23502.9375</v>
      </c>
      <c r="AJ139" s="10">
        <f>'ÜCRET HESABI'!GJ139</f>
        <v>17002.125</v>
      </c>
      <c r="AK139" s="27">
        <f t="shared" si="50"/>
        <v>20002.5</v>
      </c>
      <c r="AL139" s="28">
        <f>'ÜCRET HESABI'!GM139</f>
        <v>24503.0625</v>
      </c>
      <c r="AM139" s="46">
        <f>'ÜCRET HESABI'!GO139</f>
        <v>23502.9375</v>
      </c>
      <c r="AN139" s="10">
        <f>'ÜCRET HESABI'!HF139</f>
        <v>17002.125</v>
      </c>
      <c r="AO139" s="27">
        <f t="shared" si="51"/>
        <v>20002.5</v>
      </c>
      <c r="AP139" s="28">
        <f>'ÜCRET HESABI'!HI139</f>
        <v>24503.0625</v>
      </c>
      <c r="AQ139" s="46">
        <f>'ÜCRET HESABI'!HK139</f>
        <v>23502.9375</v>
      </c>
      <c r="AR139" s="10">
        <f>'ÜCRET HESABI'!IB139</f>
        <v>17002.125</v>
      </c>
      <c r="AS139" s="27">
        <f t="shared" si="52"/>
        <v>20002.5</v>
      </c>
      <c r="AT139" s="28">
        <f>'ÜCRET HESABI'!IE139</f>
        <v>24503.0625</v>
      </c>
      <c r="AU139" s="46">
        <f>'ÜCRET HESABI'!IG139</f>
        <v>23502.9375</v>
      </c>
      <c r="AV139" s="10">
        <f>'ÜCRET HESABI'!IX139</f>
        <v>17002.125</v>
      </c>
      <c r="AW139" s="27">
        <f t="shared" si="53"/>
        <v>20002.5</v>
      </c>
      <c r="AX139" s="28">
        <f>'ÜCRET HESABI'!JA139</f>
        <v>24503.0625</v>
      </c>
      <c r="AY139" s="46">
        <f>'ÜCRET HESABI'!JC139</f>
        <v>23502.9375</v>
      </c>
      <c r="AZ139" s="36">
        <f t="shared" si="36"/>
        <v>204025.5</v>
      </c>
      <c r="BA139" s="33">
        <f t="shared" si="37"/>
        <v>240030</v>
      </c>
      <c r="BB139" s="37">
        <f t="shared" si="38"/>
        <v>17002.125</v>
      </c>
      <c r="BC139" s="35">
        <f t="shared" si="39"/>
        <v>294036.75</v>
      </c>
      <c r="BD139" s="34">
        <f t="shared" si="40"/>
        <v>12001.5</v>
      </c>
      <c r="BE139" s="35">
        <f t="shared" si="41"/>
        <v>282035.25</v>
      </c>
    </row>
    <row r="140" spans="1:57" x14ac:dyDescent="0.3">
      <c r="A140" s="2">
        <v>138</v>
      </c>
      <c r="B140" s="17" t="str">
        <f>'PERSONEL LİSTESİ'!B140</f>
        <v xml:space="preserve"> AD SOYAD 138</v>
      </c>
      <c r="C140" s="13">
        <f>'PERSONEL LİSTESİ'!C140</f>
        <v>20002.5</v>
      </c>
      <c r="D140" s="10">
        <f>'ÜCRET HESABI'!P140</f>
        <v>17002.125</v>
      </c>
      <c r="E140" s="27">
        <f t="shared" si="42"/>
        <v>20002.5</v>
      </c>
      <c r="F140" s="28">
        <f>'ÜCRET HESABI'!S140</f>
        <v>24503.0625</v>
      </c>
      <c r="G140" s="46">
        <f>'ÜCRET HESABI'!U140</f>
        <v>23502.9375</v>
      </c>
      <c r="H140" s="10">
        <f>'ÜCRET HESABI'!AL140</f>
        <v>17002.125</v>
      </c>
      <c r="I140" s="27">
        <f t="shared" si="43"/>
        <v>20002.5</v>
      </c>
      <c r="J140" s="28">
        <f>'ÜCRET HESABI'!AO140</f>
        <v>24503.0625</v>
      </c>
      <c r="K140" s="46">
        <f>'ÜCRET HESABI'!AQ140</f>
        <v>23502.9375</v>
      </c>
      <c r="L140" s="10">
        <f>'ÜCRET HESABI'!BH140</f>
        <v>17002.125</v>
      </c>
      <c r="M140" s="27">
        <f t="shared" si="44"/>
        <v>20002.5</v>
      </c>
      <c r="N140" s="28">
        <f>'ÜCRET HESABI'!BK140</f>
        <v>24503.0625</v>
      </c>
      <c r="O140" s="46">
        <f>'ÜCRET HESABI'!BM140</f>
        <v>23502.9375</v>
      </c>
      <c r="P140" s="10">
        <f>'ÜCRET HESABI'!CD140</f>
        <v>17002.125</v>
      </c>
      <c r="Q140" s="27">
        <f t="shared" si="45"/>
        <v>20002.5</v>
      </c>
      <c r="R140" s="28">
        <f>'ÜCRET HESABI'!CG140</f>
        <v>24503.0625</v>
      </c>
      <c r="S140" s="46">
        <f>'ÜCRET HESABI'!CI140</f>
        <v>23502.9375</v>
      </c>
      <c r="T140" s="10">
        <f>'ÜCRET HESABI'!CZ140</f>
        <v>17002.125</v>
      </c>
      <c r="U140" s="27">
        <f t="shared" si="46"/>
        <v>20002.5</v>
      </c>
      <c r="V140" s="28">
        <f>'ÜCRET HESABI'!DC140</f>
        <v>24503.0625</v>
      </c>
      <c r="W140" s="46">
        <f>'ÜCRET HESABI'!DE140</f>
        <v>23502.9375</v>
      </c>
      <c r="X140" s="10">
        <f>'ÜCRET HESABI'!DV140</f>
        <v>17002.125</v>
      </c>
      <c r="Y140" s="27">
        <f t="shared" si="47"/>
        <v>20002.5</v>
      </c>
      <c r="Z140" s="28">
        <f>'ÜCRET HESABI'!DY140</f>
        <v>24503.0625</v>
      </c>
      <c r="AA140" s="46">
        <f>'ÜCRET HESABI'!EA140</f>
        <v>23502.9375</v>
      </c>
      <c r="AB140" s="10">
        <f>'ÜCRET HESABI'!ER140</f>
        <v>17002.125</v>
      </c>
      <c r="AC140" s="27">
        <f t="shared" si="48"/>
        <v>20002.5</v>
      </c>
      <c r="AD140" s="28">
        <f>'ÜCRET HESABI'!EU140</f>
        <v>24503.0625</v>
      </c>
      <c r="AE140" s="46">
        <f>'ÜCRET HESABI'!EW140</f>
        <v>23502.9375</v>
      </c>
      <c r="AF140" s="10">
        <f>'ÜCRET HESABI'!FN140</f>
        <v>17002.125</v>
      </c>
      <c r="AG140" s="27">
        <f t="shared" si="49"/>
        <v>20002.5</v>
      </c>
      <c r="AH140" s="28">
        <f>'ÜCRET HESABI'!FQ140</f>
        <v>24503.0625</v>
      </c>
      <c r="AI140" s="46">
        <f>'ÜCRET HESABI'!FS140</f>
        <v>23502.9375</v>
      </c>
      <c r="AJ140" s="10">
        <f>'ÜCRET HESABI'!GJ140</f>
        <v>17002.125</v>
      </c>
      <c r="AK140" s="27">
        <f t="shared" si="50"/>
        <v>20002.5</v>
      </c>
      <c r="AL140" s="28">
        <f>'ÜCRET HESABI'!GM140</f>
        <v>24503.0625</v>
      </c>
      <c r="AM140" s="46">
        <f>'ÜCRET HESABI'!GO140</f>
        <v>23502.9375</v>
      </c>
      <c r="AN140" s="10">
        <f>'ÜCRET HESABI'!HF140</f>
        <v>17002.125</v>
      </c>
      <c r="AO140" s="27">
        <f t="shared" si="51"/>
        <v>20002.5</v>
      </c>
      <c r="AP140" s="28">
        <f>'ÜCRET HESABI'!HI140</f>
        <v>24503.0625</v>
      </c>
      <c r="AQ140" s="46">
        <f>'ÜCRET HESABI'!HK140</f>
        <v>23502.9375</v>
      </c>
      <c r="AR140" s="10">
        <f>'ÜCRET HESABI'!IB140</f>
        <v>17002.125</v>
      </c>
      <c r="AS140" s="27">
        <f t="shared" si="52"/>
        <v>20002.5</v>
      </c>
      <c r="AT140" s="28">
        <f>'ÜCRET HESABI'!IE140</f>
        <v>24503.0625</v>
      </c>
      <c r="AU140" s="46">
        <f>'ÜCRET HESABI'!IG140</f>
        <v>23502.9375</v>
      </c>
      <c r="AV140" s="10">
        <f>'ÜCRET HESABI'!IX140</f>
        <v>17002.125</v>
      </c>
      <c r="AW140" s="27">
        <f t="shared" si="53"/>
        <v>20002.5</v>
      </c>
      <c r="AX140" s="28">
        <f>'ÜCRET HESABI'!JA140</f>
        <v>24503.0625</v>
      </c>
      <c r="AY140" s="46">
        <f>'ÜCRET HESABI'!JC140</f>
        <v>23502.9375</v>
      </c>
      <c r="AZ140" s="36">
        <f t="shared" si="36"/>
        <v>204025.5</v>
      </c>
      <c r="BA140" s="33">
        <f t="shared" si="37"/>
        <v>240030</v>
      </c>
      <c r="BB140" s="37">
        <f t="shared" si="38"/>
        <v>17002.125</v>
      </c>
      <c r="BC140" s="35">
        <f t="shared" si="39"/>
        <v>294036.75</v>
      </c>
      <c r="BD140" s="34">
        <f t="shared" si="40"/>
        <v>12001.5</v>
      </c>
      <c r="BE140" s="35">
        <f t="shared" si="41"/>
        <v>282035.25</v>
      </c>
    </row>
    <row r="141" spans="1:57" x14ac:dyDescent="0.3">
      <c r="A141" s="3">
        <v>139</v>
      </c>
      <c r="B141" s="16" t="str">
        <f>'PERSONEL LİSTESİ'!B141</f>
        <v xml:space="preserve"> AD SOYAD 139</v>
      </c>
      <c r="C141" s="8">
        <f>'PERSONEL LİSTESİ'!C141</f>
        <v>20002.5</v>
      </c>
      <c r="D141" s="10">
        <f>'ÜCRET HESABI'!P141</f>
        <v>17002.125</v>
      </c>
      <c r="E141" s="27">
        <f t="shared" si="42"/>
        <v>20002.5</v>
      </c>
      <c r="F141" s="28">
        <f>'ÜCRET HESABI'!S141</f>
        <v>24503.0625</v>
      </c>
      <c r="G141" s="46">
        <f>'ÜCRET HESABI'!U141</f>
        <v>23502.9375</v>
      </c>
      <c r="H141" s="10">
        <f>'ÜCRET HESABI'!AL141</f>
        <v>17002.125</v>
      </c>
      <c r="I141" s="27">
        <f t="shared" si="43"/>
        <v>20002.5</v>
      </c>
      <c r="J141" s="28">
        <f>'ÜCRET HESABI'!AO141</f>
        <v>24503.0625</v>
      </c>
      <c r="K141" s="46">
        <f>'ÜCRET HESABI'!AQ141</f>
        <v>23502.9375</v>
      </c>
      <c r="L141" s="10">
        <f>'ÜCRET HESABI'!BH141</f>
        <v>17002.125</v>
      </c>
      <c r="M141" s="27">
        <f t="shared" si="44"/>
        <v>20002.5</v>
      </c>
      <c r="N141" s="28">
        <f>'ÜCRET HESABI'!BK141</f>
        <v>24503.0625</v>
      </c>
      <c r="O141" s="46">
        <f>'ÜCRET HESABI'!BM141</f>
        <v>23502.9375</v>
      </c>
      <c r="P141" s="10">
        <f>'ÜCRET HESABI'!CD141</f>
        <v>17002.125</v>
      </c>
      <c r="Q141" s="27">
        <f t="shared" si="45"/>
        <v>20002.5</v>
      </c>
      <c r="R141" s="28">
        <f>'ÜCRET HESABI'!CG141</f>
        <v>24503.0625</v>
      </c>
      <c r="S141" s="46">
        <f>'ÜCRET HESABI'!CI141</f>
        <v>23502.9375</v>
      </c>
      <c r="T141" s="10">
        <f>'ÜCRET HESABI'!CZ141</f>
        <v>17002.125</v>
      </c>
      <c r="U141" s="27">
        <f t="shared" si="46"/>
        <v>20002.5</v>
      </c>
      <c r="V141" s="28">
        <f>'ÜCRET HESABI'!DC141</f>
        <v>24503.0625</v>
      </c>
      <c r="W141" s="46">
        <f>'ÜCRET HESABI'!DE141</f>
        <v>23502.9375</v>
      </c>
      <c r="X141" s="10">
        <f>'ÜCRET HESABI'!DV141</f>
        <v>17002.125</v>
      </c>
      <c r="Y141" s="27">
        <f t="shared" si="47"/>
        <v>20002.5</v>
      </c>
      <c r="Z141" s="28">
        <f>'ÜCRET HESABI'!DY141</f>
        <v>24503.0625</v>
      </c>
      <c r="AA141" s="46">
        <f>'ÜCRET HESABI'!EA141</f>
        <v>23502.9375</v>
      </c>
      <c r="AB141" s="10">
        <f>'ÜCRET HESABI'!ER141</f>
        <v>17002.125</v>
      </c>
      <c r="AC141" s="27">
        <f t="shared" si="48"/>
        <v>20002.5</v>
      </c>
      <c r="AD141" s="28">
        <f>'ÜCRET HESABI'!EU141</f>
        <v>24503.0625</v>
      </c>
      <c r="AE141" s="46">
        <f>'ÜCRET HESABI'!EW141</f>
        <v>23502.9375</v>
      </c>
      <c r="AF141" s="10">
        <f>'ÜCRET HESABI'!FN141</f>
        <v>17002.125</v>
      </c>
      <c r="AG141" s="27">
        <f t="shared" si="49"/>
        <v>20002.5</v>
      </c>
      <c r="AH141" s="28">
        <f>'ÜCRET HESABI'!FQ141</f>
        <v>24503.0625</v>
      </c>
      <c r="AI141" s="46">
        <f>'ÜCRET HESABI'!FS141</f>
        <v>23502.9375</v>
      </c>
      <c r="AJ141" s="10">
        <f>'ÜCRET HESABI'!GJ141</f>
        <v>17002.125</v>
      </c>
      <c r="AK141" s="27">
        <f t="shared" si="50"/>
        <v>20002.5</v>
      </c>
      <c r="AL141" s="28">
        <f>'ÜCRET HESABI'!GM141</f>
        <v>24503.0625</v>
      </c>
      <c r="AM141" s="46">
        <f>'ÜCRET HESABI'!GO141</f>
        <v>23502.9375</v>
      </c>
      <c r="AN141" s="10">
        <f>'ÜCRET HESABI'!HF141</f>
        <v>17002.125</v>
      </c>
      <c r="AO141" s="27">
        <f t="shared" si="51"/>
        <v>20002.5</v>
      </c>
      <c r="AP141" s="28">
        <f>'ÜCRET HESABI'!HI141</f>
        <v>24503.0625</v>
      </c>
      <c r="AQ141" s="46">
        <f>'ÜCRET HESABI'!HK141</f>
        <v>23502.9375</v>
      </c>
      <c r="AR141" s="10">
        <f>'ÜCRET HESABI'!IB141</f>
        <v>17002.125</v>
      </c>
      <c r="AS141" s="27">
        <f t="shared" si="52"/>
        <v>20002.5</v>
      </c>
      <c r="AT141" s="28">
        <f>'ÜCRET HESABI'!IE141</f>
        <v>24503.0625</v>
      </c>
      <c r="AU141" s="46">
        <f>'ÜCRET HESABI'!IG141</f>
        <v>23502.9375</v>
      </c>
      <c r="AV141" s="10">
        <f>'ÜCRET HESABI'!IX141</f>
        <v>17002.125</v>
      </c>
      <c r="AW141" s="27">
        <f t="shared" si="53"/>
        <v>20002.5</v>
      </c>
      <c r="AX141" s="28">
        <f>'ÜCRET HESABI'!JA141</f>
        <v>24503.0625</v>
      </c>
      <c r="AY141" s="46">
        <f>'ÜCRET HESABI'!JC141</f>
        <v>23502.9375</v>
      </c>
      <c r="AZ141" s="36">
        <f t="shared" si="36"/>
        <v>204025.5</v>
      </c>
      <c r="BA141" s="33">
        <f t="shared" si="37"/>
        <v>240030</v>
      </c>
      <c r="BB141" s="37">
        <f t="shared" si="38"/>
        <v>17002.125</v>
      </c>
      <c r="BC141" s="35">
        <f t="shared" si="39"/>
        <v>294036.75</v>
      </c>
      <c r="BD141" s="34">
        <f t="shared" si="40"/>
        <v>12001.5</v>
      </c>
      <c r="BE141" s="35">
        <f t="shared" si="41"/>
        <v>282035.25</v>
      </c>
    </row>
    <row r="142" spans="1:57" x14ac:dyDescent="0.3">
      <c r="A142" s="2">
        <v>140</v>
      </c>
      <c r="B142" s="17" t="str">
        <f>'PERSONEL LİSTESİ'!B142</f>
        <v xml:space="preserve"> AD SOYAD 140</v>
      </c>
      <c r="C142" s="13">
        <f>'PERSONEL LİSTESİ'!C142</f>
        <v>20002.5</v>
      </c>
      <c r="D142" s="10">
        <f>'ÜCRET HESABI'!P142</f>
        <v>17002.125</v>
      </c>
      <c r="E142" s="27">
        <f t="shared" si="42"/>
        <v>20002.5</v>
      </c>
      <c r="F142" s="28">
        <f>'ÜCRET HESABI'!S142</f>
        <v>24503.0625</v>
      </c>
      <c r="G142" s="46">
        <f>'ÜCRET HESABI'!U142</f>
        <v>23502.9375</v>
      </c>
      <c r="H142" s="10">
        <f>'ÜCRET HESABI'!AL142</f>
        <v>17002.125</v>
      </c>
      <c r="I142" s="27">
        <f t="shared" si="43"/>
        <v>20002.5</v>
      </c>
      <c r="J142" s="28">
        <f>'ÜCRET HESABI'!AO142</f>
        <v>24503.0625</v>
      </c>
      <c r="K142" s="46">
        <f>'ÜCRET HESABI'!AQ142</f>
        <v>23502.9375</v>
      </c>
      <c r="L142" s="10">
        <f>'ÜCRET HESABI'!BH142</f>
        <v>17002.125</v>
      </c>
      <c r="M142" s="27">
        <f t="shared" si="44"/>
        <v>20002.5</v>
      </c>
      <c r="N142" s="28">
        <f>'ÜCRET HESABI'!BK142</f>
        <v>24503.0625</v>
      </c>
      <c r="O142" s="46">
        <f>'ÜCRET HESABI'!BM142</f>
        <v>23502.9375</v>
      </c>
      <c r="P142" s="10">
        <f>'ÜCRET HESABI'!CD142</f>
        <v>17002.125</v>
      </c>
      <c r="Q142" s="27">
        <f t="shared" si="45"/>
        <v>20002.5</v>
      </c>
      <c r="R142" s="28">
        <f>'ÜCRET HESABI'!CG142</f>
        <v>24503.0625</v>
      </c>
      <c r="S142" s="46">
        <f>'ÜCRET HESABI'!CI142</f>
        <v>23502.9375</v>
      </c>
      <c r="T142" s="10">
        <f>'ÜCRET HESABI'!CZ142</f>
        <v>17002.125</v>
      </c>
      <c r="U142" s="27">
        <f t="shared" si="46"/>
        <v>20002.5</v>
      </c>
      <c r="V142" s="28">
        <f>'ÜCRET HESABI'!DC142</f>
        <v>24503.0625</v>
      </c>
      <c r="W142" s="46">
        <f>'ÜCRET HESABI'!DE142</f>
        <v>23502.9375</v>
      </c>
      <c r="X142" s="10">
        <f>'ÜCRET HESABI'!DV142</f>
        <v>17002.125</v>
      </c>
      <c r="Y142" s="27">
        <f t="shared" si="47"/>
        <v>20002.5</v>
      </c>
      <c r="Z142" s="28">
        <f>'ÜCRET HESABI'!DY142</f>
        <v>24503.0625</v>
      </c>
      <c r="AA142" s="46">
        <f>'ÜCRET HESABI'!EA142</f>
        <v>23502.9375</v>
      </c>
      <c r="AB142" s="10">
        <f>'ÜCRET HESABI'!ER142</f>
        <v>17002.125</v>
      </c>
      <c r="AC142" s="27">
        <f t="shared" si="48"/>
        <v>20002.5</v>
      </c>
      <c r="AD142" s="28">
        <f>'ÜCRET HESABI'!EU142</f>
        <v>24503.0625</v>
      </c>
      <c r="AE142" s="46">
        <f>'ÜCRET HESABI'!EW142</f>
        <v>23502.9375</v>
      </c>
      <c r="AF142" s="10">
        <f>'ÜCRET HESABI'!FN142</f>
        <v>17002.125</v>
      </c>
      <c r="AG142" s="27">
        <f t="shared" si="49"/>
        <v>20002.5</v>
      </c>
      <c r="AH142" s="28">
        <f>'ÜCRET HESABI'!FQ142</f>
        <v>24503.0625</v>
      </c>
      <c r="AI142" s="46">
        <f>'ÜCRET HESABI'!FS142</f>
        <v>23502.9375</v>
      </c>
      <c r="AJ142" s="10">
        <f>'ÜCRET HESABI'!GJ142</f>
        <v>17002.125</v>
      </c>
      <c r="AK142" s="27">
        <f t="shared" si="50"/>
        <v>20002.5</v>
      </c>
      <c r="AL142" s="28">
        <f>'ÜCRET HESABI'!GM142</f>
        <v>24503.0625</v>
      </c>
      <c r="AM142" s="46">
        <f>'ÜCRET HESABI'!GO142</f>
        <v>23502.9375</v>
      </c>
      <c r="AN142" s="10">
        <f>'ÜCRET HESABI'!HF142</f>
        <v>17002.125</v>
      </c>
      <c r="AO142" s="27">
        <f t="shared" si="51"/>
        <v>20002.5</v>
      </c>
      <c r="AP142" s="28">
        <f>'ÜCRET HESABI'!HI142</f>
        <v>24503.0625</v>
      </c>
      <c r="AQ142" s="46">
        <f>'ÜCRET HESABI'!HK142</f>
        <v>23502.9375</v>
      </c>
      <c r="AR142" s="10">
        <f>'ÜCRET HESABI'!IB142</f>
        <v>17002.125</v>
      </c>
      <c r="AS142" s="27">
        <f t="shared" si="52"/>
        <v>20002.5</v>
      </c>
      <c r="AT142" s="28">
        <f>'ÜCRET HESABI'!IE142</f>
        <v>24503.0625</v>
      </c>
      <c r="AU142" s="46">
        <f>'ÜCRET HESABI'!IG142</f>
        <v>23502.9375</v>
      </c>
      <c r="AV142" s="10">
        <f>'ÜCRET HESABI'!IX142</f>
        <v>17002.125</v>
      </c>
      <c r="AW142" s="27">
        <f t="shared" si="53"/>
        <v>20002.5</v>
      </c>
      <c r="AX142" s="28">
        <f>'ÜCRET HESABI'!JA142</f>
        <v>24503.0625</v>
      </c>
      <c r="AY142" s="46">
        <f>'ÜCRET HESABI'!JC142</f>
        <v>23502.9375</v>
      </c>
      <c r="AZ142" s="36">
        <f t="shared" si="36"/>
        <v>204025.5</v>
      </c>
      <c r="BA142" s="33">
        <f t="shared" si="37"/>
        <v>240030</v>
      </c>
      <c r="BB142" s="37">
        <f t="shared" si="38"/>
        <v>17002.125</v>
      </c>
      <c r="BC142" s="35">
        <f t="shared" si="39"/>
        <v>294036.75</v>
      </c>
      <c r="BD142" s="34">
        <f t="shared" si="40"/>
        <v>12001.5</v>
      </c>
      <c r="BE142" s="35">
        <f t="shared" si="41"/>
        <v>282035.25</v>
      </c>
    </row>
    <row r="143" spans="1:57" x14ac:dyDescent="0.3">
      <c r="A143" s="3">
        <v>141</v>
      </c>
      <c r="B143" s="16" t="str">
        <f>'PERSONEL LİSTESİ'!B143</f>
        <v xml:space="preserve"> AD SOYAD 141</v>
      </c>
      <c r="C143" s="8">
        <f>'PERSONEL LİSTESİ'!C143</f>
        <v>20002.5</v>
      </c>
      <c r="D143" s="10">
        <f>'ÜCRET HESABI'!P143</f>
        <v>17002.125</v>
      </c>
      <c r="E143" s="27">
        <f t="shared" si="42"/>
        <v>20002.5</v>
      </c>
      <c r="F143" s="28">
        <f>'ÜCRET HESABI'!S143</f>
        <v>24503.0625</v>
      </c>
      <c r="G143" s="46">
        <f>'ÜCRET HESABI'!U143</f>
        <v>23502.9375</v>
      </c>
      <c r="H143" s="10">
        <f>'ÜCRET HESABI'!AL143</f>
        <v>17002.125</v>
      </c>
      <c r="I143" s="27">
        <f t="shared" si="43"/>
        <v>20002.5</v>
      </c>
      <c r="J143" s="28">
        <f>'ÜCRET HESABI'!AO143</f>
        <v>24503.0625</v>
      </c>
      <c r="K143" s="46">
        <f>'ÜCRET HESABI'!AQ143</f>
        <v>23502.9375</v>
      </c>
      <c r="L143" s="10">
        <f>'ÜCRET HESABI'!BH143</f>
        <v>17002.125</v>
      </c>
      <c r="M143" s="27">
        <f t="shared" si="44"/>
        <v>20002.5</v>
      </c>
      <c r="N143" s="28">
        <f>'ÜCRET HESABI'!BK143</f>
        <v>24503.0625</v>
      </c>
      <c r="O143" s="46">
        <f>'ÜCRET HESABI'!BM143</f>
        <v>23502.9375</v>
      </c>
      <c r="P143" s="10">
        <f>'ÜCRET HESABI'!CD143</f>
        <v>17002.125</v>
      </c>
      <c r="Q143" s="27">
        <f t="shared" si="45"/>
        <v>20002.5</v>
      </c>
      <c r="R143" s="28">
        <f>'ÜCRET HESABI'!CG143</f>
        <v>24503.0625</v>
      </c>
      <c r="S143" s="46">
        <f>'ÜCRET HESABI'!CI143</f>
        <v>23502.9375</v>
      </c>
      <c r="T143" s="10">
        <f>'ÜCRET HESABI'!CZ143</f>
        <v>17002.125</v>
      </c>
      <c r="U143" s="27">
        <f t="shared" si="46"/>
        <v>20002.5</v>
      </c>
      <c r="V143" s="28">
        <f>'ÜCRET HESABI'!DC143</f>
        <v>24503.0625</v>
      </c>
      <c r="W143" s="46">
        <f>'ÜCRET HESABI'!DE143</f>
        <v>23502.9375</v>
      </c>
      <c r="X143" s="10">
        <f>'ÜCRET HESABI'!DV143</f>
        <v>17002.125</v>
      </c>
      <c r="Y143" s="27">
        <f t="shared" si="47"/>
        <v>20002.5</v>
      </c>
      <c r="Z143" s="28">
        <f>'ÜCRET HESABI'!DY143</f>
        <v>24503.0625</v>
      </c>
      <c r="AA143" s="46">
        <f>'ÜCRET HESABI'!EA143</f>
        <v>23502.9375</v>
      </c>
      <c r="AB143" s="10">
        <f>'ÜCRET HESABI'!ER143</f>
        <v>17002.125</v>
      </c>
      <c r="AC143" s="27">
        <f t="shared" si="48"/>
        <v>20002.5</v>
      </c>
      <c r="AD143" s="28">
        <f>'ÜCRET HESABI'!EU143</f>
        <v>24503.0625</v>
      </c>
      <c r="AE143" s="46">
        <f>'ÜCRET HESABI'!EW143</f>
        <v>23502.9375</v>
      </c>
      <c r="AF143" s="10">
        <f>'ÜCRET HESABI'!FN143</f>
        <v>17002.125</v>
      </c>
      <c r="AG143" s="27">
        <f t="shared" si="49"/>
        <v>20002.5</v>
      </c>
      <c r="AH143" s="28">
        <f>'ÜCRET HESABI'!FQ143</f>
        <v>24503.0625</v>
      </c>
      <c r="AI143" s="46">
        <f>'ÜCRET HESABI'!FS143</f>
        <v>23502.9375</v>
      </c>
      <c r="AJ143" s="10">
        <f>'ÜCRET HESABI'!GJ143</f>
        <v>17002.125</v>
      </c>
      <c r="AK143" s="27">
        <f t="shared" si="50"/>
        <v>20002.5</v>
      </c>
      <c r="AL143" s="28">
        <f>'ÜCRET HESABI'!GM143</f>
        <v>24503.0625</v>
      </c>
      <c r="AM143" s="46">
        <f>'ÜCRET HESABI'!GO143</f>
        <v>23502.9375</v>
      </c>
      <c r="AN143" s="10">
        <f>'ÜCRET HESABI'!HF143</f>
        <v>17002.125</v>
      </c>
      <c r="AO143" s="27">
        <f t="shared" si="51"/>
        <v>20002.5</v>
      </c>
      <c r="AP143" s="28">
        <f>'ÜCRET HESABI'!HI143</f>
        <v>24503.0625</v>
      </c>
      <c r="AQ143" s="46">
        <f>'ÜCRET HESABI'!HK143</f>
        <v>23502.9375</v>
      </c>
      <c r="AR143" s="10">
        <f>'ÜCRET HESABI'!IB143</f>
        <v>17002.125</v>
      </c>
      <c r="AS143" s="27">
        <f t="shared" si="52"/>
        <v>20002.5</v>
      </c>
      <c r="AT143" s="28">
        <f>'ÜCRET HESABI'!IE143</f>
        <v>24503.0625</v>
      </c>
      <c r="AU143" s="46">
        <f>'ÜCRET HESABI'!IG143</f>
        <v>23502.9375</v>
      </c>
      <c r="AV143" s="10">
        <f>'ÜCRET HESABI'!IX143</f>
        <v>17002.125</v>
      </c>
      <c r="AW143" s="27">
        <f t="shared" si="53"/>
        <v>20002.5</v>
      </c>
      <c r="AX143" s="28">
        <f>'ÜCRET HESABI'!JA143</f>
        <v>24503.0625</v>
      </c>
      <c r="AY143" s="46">
        <f>'ÜCRET HESABI'!JC143</f>
        <v>23502.9375</v>
      </c>
      <c r="AZ143" s="36">
        <f t="shared" si="36"/>
        <v>204025.5</v>
      </c>
      <c r="BA143" s="33">
        <f t="shared" si="37"/>
        <v>240030</v>
      </c>
      <c r="BB143" s="37">
        <f t="shared" si="38"/>
        <v>17002.125</v>
      </c>
      <c r="BC143" s="35">
        <f t="shared" si="39"/>
        <v>294036.75</v>
      </c>
      <c r="BD143" s="34">
        <f t="shared" si="40"/>
        <v>12001.5</v>
      </c>
      <c r="BE143" s="35">
        <f t="shared" si="41"/>
        <v>282035.25</v>
      </c>
    </row>
    <row r="144" spans="1:57" x14ac:dyDescent="0.3">
      <c r="A144" s="2">
        <v>142</v>
      </c>
      <c r="B144" s="17" t="str">
        <f>'PERSONEL LİSTESİ'!B144</f>
        <v xml:space="preserve"> AD SOYAD 142</v>
      </c>
      <c r="C144" s="13">
        <f>'PERSONEL LİSTESİ'!C144</f>
        <v>20002.5</v>
      </c>
      <c r="D144" s="10">
        <f>'ÜCRET HESABI'!P144</f>
        <v>17002.125</v>
      </c>
      <c r="E144" s="27">
        <f t="shared" si="42"/>
        <v>20002.5</v>
      </c>
      <c r="F144" s="28">
        <f>'ÜCRET HESABI'!S144</f>
        <v>24503.0625</v>
      </c>
      <c r="G144" s="46">
        <f>'ÜCRET HESABI'!U144</f>
        <v>23502.9375</v>
      </c>
      <c r="H144" s="10">
        <f>'ÜCRET HESABI'!AL144</f>
        <v>17002.125</v>
      </c>
      <c r="I144" s="27">
        <f t="shared" si="43"/>
        <v>20002.5</v>
      </c>
      <c r="J144" s="28">
        <f>'ÜCRET HESABI'!AO144</f>
        <v>24503.0625</v>
      </c>
      <c r="K144" s="46">
        <f>'ÜCRET HESABI'!AQ144</f>
        <v>23502.9375</v>
      </c>
      <c r="L144" s="10">
        <f>'ÜCRET HESABI'!BH144</f>
        <v>17002.125</v>
      </c>
      <c r="M144" s="27">
        <f t="shared" si="44"/>
        <v>20002.5</v>
      </c>
      <c r="N144" s="28">
        <f>'ÜCRET HESABI'!BK144</f>
        <v>24503.0625</v>
      </c>
      <c r="O144" s="46">
        <f>'ÜCRET HESABI'!BM144</f>
        <v>23502.9375</v>
      </c>
      <c r="P144" s="10">
        <f>'ÜCRET HESABI'!CD144</f>
        <v>17002.125</v>
      </c>
      <c r="Q144" s="27">
        <f t="shared" si="45"/>
        <v>20002.5</v>
      </c>
      <c r="R144" s="28">
        <f>'ÜCRET HESABI'!CG144</f>
        <v>24503.0625</v>
      </c>
      <c r="S144" s="46">
        <f>'ÜCRET HESABI'!CI144</f>
        <v>23502.9375</v>
      </c>
      <c r="T144" s="10">
        <f>'ÜCRET HESABI'!CZ144</f>
        <v>17002.125</v>
      </c>
      <c r="U144" s="27">
        <f t="shared" si="46"/>
        <v>20002.5</v>
      </c>
      <c r="V144" s="28">
        <f>'ÜCRET HESABI'!DC144</f>
        <v>24503.0625</v>
      </c>
      <c r="W144" s="46">
        <f>'ÜCRET HESABI'!DE144</f>
        <v>23502.9375</v>
      </c>
      <c r="X144" s="10">
        <f>'ÜCRET HESABI'!DV144</f>
        <v>17002.125</v>
      </c>
      <c r="Y144" s="27">
        <f t="shared" si="47"/>
        <v>20002.5</v>
      </c>
      <c r="Z144" s="28">
        <f>'ÜCRET HESABI'!DY144</f>
        <v>24503.0625</v>
      </c>
      <c r="AA144" s="46">
        <f>'ÜCRET HESABI'!EA144</f>
        <v>23502.9375</v>
      </c>
      <c r="AB144" s="10">
        <f>'ÜCRET HESABI'!ER144</f>
        <v>17002.125</v>
      </c>
      <c r="AC144" s="27">
        <f t="shared" si="48"/>
        <v>20002.5</v>
      </c>
      <c r="AD144" s="28">
        <f>'ÜCRET HESABI'!EU144</f>
        <v>24503.0625</v>
      </c>
      <c r="AE144" s="46">
        <f>'ÜCRET HESABI'!EW144</f>
        <v>23502.9375</v>
      </c>
      <c r="AF144" s="10">
        <f>'ÜCRET HESABI'!FN144</f>
        <v>17002.125</v>
      </c>
      <c r="AG144" s="27">
        <f t="shared" si="49"/>
        <v>20002.5</v>
      </c>
      <c r="AH144" s="28">
        <f>'ÜCRET HESABI'!FQ144</f>
        <v>24503.0625</v>
      </c>
      <c r="AI144" s="46">
        <f>'ÜCRET HESABI'!FS144</f>
        <v>23502.9375</v>
      </c>
      <c r="AJ144" s="10">
        <f>'ÜCRET HESABI'!GJ144</f>
        <v>17002.125</v>
      </c>
      <c r="AK144" s="27">
        <f t="shared" si="50"/>
        <v>20002.5</v>
      </c>
      <c r="AL144" s="28">
        <f>'ÜCRET HESABI'!GM144</f>
        <v>24503.0625</v>
      </c>
      <c r="AM144" s="46">
        <f>'ÜCRET HESABI'!GO144</f>
        <v>23502.9375</v>
      </c>
      <c r="AN144" s="10">
        <f>'ÜCRET HESABI'!HF144</f>
        <v>17002.125</v>
      </c>
      <c r="AO144" s="27">
        <f t="shared" si="51"/>
        <v>20002.5</v>
      </c>
      <c r="AP144" s="28">
        <f>'ÜCRET HESABI'!HI144</f>
        <v>24503.0625</v>
      </c>
      <c r="AQ144" s="46">
        <f>'ÜCRET HESABI'!HK144</f>
        <v>23502.9375</v>
      </c>
      <c r="AR144" s="10">
        <f>'ÜCRET HESABI'!IB144</f>
        <v>17002.125</v>
      </c>
      <c r="AS144" s="27">
        <f t="shared" si="52"/>
        <v>20002.5</v>
      </c>
      <c r="AT144" s="28">
        <f>'ÜCRET HESABI'!IE144</f>
        <v>24503.0625</v>
      </c>
      <c r="AU144" s="46">
        <f>'ÜCRET HESABI'!IG144</f>
        <v>23502.9375</v>
      </c>
      <c r="AV144" s="10">
        <f>'ÜCRET HESABI'!IX144</f>
        <v>17002.125</v>
      </c>
      <c r="AW144" s="27">
        <f t="shared" si="53"/>
        <v>20002.5</v>
      </c>
      <c r="AX144" s="28">
        <f>'ÜCRET HESABI'!JA144</f>
        <v>24503.0625</v>
      </c>
      <c r="AY144" s="46">
        <f>'ÜCRET HESABI'!JC144</f>
        <v>23502.9375</v>
      </c>
      <c r="AZ144" s="36">
        <f t="shared" si="36"/>
        <v>204025.5</v>
      </c>
      <c r="BA144" s="33">
        <f t="shared" si="37"/>
        <v>240030</v>
      </c>
      <c r="BB144" s="37">
        <f t="shared" si="38"/>
        <v>17002.125</v>
      </c>
      <c r="BC144" s="35">
        <f t="shared" si="39"/>
        <v>294036.75</v>
      </c>
      <c r="BD144" s="34">
        <f t="shared" si="40"/>
        <v>12001.5</v>
      </c>
      <c r="BE144" s="35">
        <f t="shared" si="41"/>
        <v>282035.25</v>
      </c>
    </row>
    <row r="145" spans="1:57" x14ac:dyDescent="0.3">
      <c r="A145" s="3">
        <v>143</v>
      </c>
      <c r="B145" s="16" t="str">
        <f>'PERSONEL LİSTESİ'!B145</f>
        <v xml:space="preserve"> AD SOYAD 143</v>
      </c>
      <c r="C145" s="8">
        <f>'PERSONEL LİSTESİ'!C145</f>
        <v>20002.5</v>
      </c>
      <c r="D145" s="10">
        <f>'ÜCRET HESABI'!P145</f>
        <v>17002.125</v>
      </c>
      <c r="E145" s="27">
        <f t="shared" si="42"/>
        <v>20002.5</v>
      </c>
      <c r="F145" s="28">
        <f>'ÜCRET HESABI'!S145</f>
        <v>24503.0625</v>
      </c>
      <c r="G145" s="46">
        <f>'ÜCRET HESABI'!U145</f>
        <v>23502.9375</v>
      </c>
      <c r="H145" s="10">
        <f>'ÜCRET HESABI'!AL145</f>
        <v>17002.125</v>
      </c>
      <c r="I145" s="27">
        <f t="shared" si="43"/>
        <v>20002.5</v>
      </c>
      <c r="J145" s="28">
        <f>'ÜCRET HESABI'!AO145</f>
        <v>24503.0625</v>
      </c>
      <c r="K145" s="46">
        <f>'ÜCRET HESABI'!AQ145</f>
        <v>23502.9375</v>
      </c>
      <c r="L145" s="10">
        <f>'ÜCRET HESABI'!BH145</f>
        <v>17002.125</v>
      </c>
      <c r="M145" s="27">
        <f t="shared" si="44"/>
        <v>20002.5</v>
      </c>
      <c r="N145" s="28">
        <f>'ÜCRET HESABI'!BK145</f>
        <v>24503.0625</v>
      </c>
      <c r="O145" s="46">
        <f>'ÜCRET HESABI'!BM145</f>
        <v>23502.9375</v>
      </c>
      <c r="P145" s="10">
        <f>'ÜCRET HESABI'!CD145</f>
        <v>17002.125</v>
      </c>
      <c r="Q145" s="27">
        <f t="shared" si="45"/>
        <v>20002.5</v>
      </c>
      <c r="R145" s="28">
        <f>'ÜCRET HESABI'!CG145</f>
        <v>24503.0625</v>
      </c>
      <c r="S145" s="46">
        <f>'ÜCRET HESABI'!CI145</f>
        <v>23502.9375</v>
      </c>
      <c r="T145" s="10">
        <f>'ÜCRET HESABI'!CZ145</f>
        <v>17002.125</v>
      </c>
      <c r="U145" s="27">
        <f t="shared" si="46"/>
        <v>20002.5</v>
      </c>
      <c r="V145" s="28">
        <f>'ÜCRET HESABI'!DC145</f>
        <v>24503.0625</v>
      </c>
      <c r="W145" s="46">
        <f>'ÜCRET HESABI'!DE145</f>
        <v>23502.9375</v>
      </c>
      <c r="X145" s="10">
        <f>'ÜCRET HESABI'!DV145</f>
        <v>17002.125</v>
      </c>
      <c r="Y145" s="27">
        <f t="shared" si="47"/>
        <v>20002.5</v>
      </c>
      <c r="Z145" s="28">
        <f>'ÜCRET HESABI'!DY145</f>
        <v>24503.0625</v>
      </c>
      <c r="AA145" s="46">
        <f>'ÜCRET HESABI'!EA145</f>
        <v>23502.9375</v>
      </c>
      <c r="AB145" s="10">
        <f>'ÜCRET HESABI'!ER145</f>
        <v>17002.125</v>
      </c>
      <c r="AC145" s="27">
        <f t="shared" si="48"/>
        <v>20002.5</v>
      </c>
      <c r="AD145" s="28">
        <f>'ÜCRET HESABI'!EU145</f>
        <v>24503.0625</v>
      </c>
      <c r="AE145" s="46">
        <f>'ÜCRET HESABI'!EW145</f>
        <v>23502.9375</v>
      </c>
      <c r="AF145" s="10">
        <f>'ÜCRET HESABI'!FN145</f>
        <v>17002.125</v>
      </c>
      <c r="AG145" s="27">
        <f t="shared" si="49"/>
        <v>20002.5</v>
      </c>
      <c r="AH145" s="28">
        <f>'ÜCRET HESABI'!FQ145</f>
        <v>24503.0625</v>
      </c>
      <c r="AI145" s="46">
        <f>'ÜCRET HESABI'!FS145</f>
        <v>23502.9375</v>
      </c>
      <c r="AJ145" s="10">
        <f>'ÜCRET HESABI'!GJ145</f>
        <v>17002.125</v>
      </c>
      <c r="AK145" s="27">
        <f t="shared" si="50"/>
        <v>20002.5</v>
      </c>
      <c r="AL145" s="28">
        <f>'ÜCRET HESABI'!GM145</f>
        <v>24503.0625</v>
      </c>
      <c r="AM145" s="46">
        <f>'ÜCRET HESABI'!GO145</f>
        <v>23502.9375</v>
      </c>
      <c r="AN145" s="10">
        <f>'ÜCRET HESABI'!HF145</f>
        <v>17002.125</v>
      </c>
      <c r="AO145" s="27">
        <f t="shared" si="51"/>
        <v>20002.5</v>
      </c>
      <c r="AP145" s="28">
        <f>'ÜCRET HESABI'!HI145</f>
        <v>24503.0625</v>
      </c>
      <c r="AQ145" s="46">
        <f>'ÜCRET HESABI'!HK145</f>
        <v>23502.9375</v>
      </c>
      <c r="AR145" s="10">
        <f>'ÜCRET HESABI'!IB145</f>
        <v>17002.125</v>
      </c>
      <c r="AS145" s="27">
        <f t="shared" si="52"/>
        <v>20002.5</v>
      </c>
      <c r="AT145" s="28">
        <f>'ÜCRET HESABI'!IE145</f>
        <v>24503.0625</v>
      </c>
      <c r="AU145" s="46">
        <f>'ÜCRET HESABI'!IG145</f>
        <v>23502.9375</v>
      </c>
      <c r="AV145" s="10">
        <f>'ÜCRET HESABI'!IX145</f>
        <v>17002.125</v>
      </c>
      <c r="AW145" s="27">
        <f t="shared" si="53"/>
        <v>20002.5</v>
      </c>
      <c r="AX145" s="28">
        <f>'ÜCRET HESABI'!JA145</f>
        <v>24503.0625</v>
      </c>
      <c r="AY145" s="46">
        <f>'ÜCRET HESABI'!JC145</f>
        <v>23502.9375</v>
      </c>
      <c r="AZ145" s="36">
        <f t="shared" si="36"/>
        <v>204025.5</v>
      </c>
      <c r="BA145" s="33">
        <f t="shared" si="37"/>
        <v>240030</v>
      </c>
      <c r="BB145" s="37">
        <f t="shared" si="38"/>
        <v>17002.125</v>
      </c>
      <c r="BC145" s="35">
        <f t="shared" si="39"/>
        <v>294036.75</v>
      </c>
      <c r="BD145" s="34">
        <f t="shared" si="40"/>
        <v>12001.5</v>
      </c>
      <c r="BE145" s="35">
        <f t="shared" si="41"/>
        <v>282035.25</v>
      </c>
    </row>
    <row r="146" spans="1:57" x14ac:dyDescent="0.3">
      <c r="A146" s="2">
        <v>144</v>
      </c>
      <c r="B146" s="17" t="str">
        <f>'PERSONEL LİSTESİ'!B146</f>
        <v xml:space="preserve"> AD SOYAD 144</v>
      </c>
      <c r="C146" s="13">
        <f>'PERSONEL LİSTESİ'!C146</f>
        <v>20002.5</v>
      </c>
      <c r="D146" s="10">
        <f>'ÜCRET HESABI'!P146</f>
        <v>17002.125</v>
      </c>
      <c r="E146" s="27">
        <f t="shared" si="42"/>
        <v>20002.5</v>
      </c>
      <c r="F146" s="28">
        <f>'ÜCRET HESABI'!S146</f>
        <v>24503.0625</v>
      </c>
      <c r="G146" s="46">
        <f>'ÜCRET HESABI'!U146</f>
        <v>23502.9375</v>
      </c>
      <c r="H146" s="10">
        <f>'ÜCRET HESABI'!AL146</f>
        <v>17002.125</v>
      </c>
      <c r="I146" s="27">
        <f t="shared" si="43"/>
        <v>20002.5</v>
      </c>
      <c r="J146" s="28">
        <f>'ÜCRET HESABI'!AO146</f>
        <v>24503.0625</v>
      </c>
      <c r="K146" s="46">
        <f>'ÜCRET HESABI'!AQ146</f>
        <v>23502.9375</v>
      </c>
      <c r="L146" s="10">
        <f>'ÜCRET HESABI'!BH146</f>
        <v>17002.125</v>
      </c>
      <c r="M146" s="27">
        <f t="shared" si="44"/>
        <v>20002.5</v>
      </c>
      <c r="N146" s="28">
        <f>'ÜCRET HESABI'!BK146</f>
        <v>24503.0625</v>
      </c>
      <c r="O146" s="46">
        <f>'ÜCRET HESABI'!BM146</f>
        <v>23502.9375</v>
      </c>
      <c r="P146" s="10">
        <f>'ÜCRET HESABI'!CD146</f>
        <v>17002.125</v>
      </c>
      <c r="Q146" s="27">
        <f t="shared" si="45"/>
        <v>20002.5</v>
      </c>
      <c r="R146" s="28">
        <f>'ÜCRET HESABI'!CG146</f>
        <v>24503.0625</v>
      </c>
      <c r="S146" s="46">
        <f>'ÜCRET HESABI'!CI146</f>
        <v>23502.9375</v>
      </c>
      <c r="T146" s="10">
        <f>'ÜCRET HESABI'!CZ146</f>
        <v>17002.125</v>
      </c>
      <c r="U146" s="27">
        <f t="shared" si="46"/>
        <v>20002.5</v>
      </c>
      <c r="V146" s="28">
        <f>'ÜCRET HESABI'!DC146</f>
        <v>24503.0625</v>
      </c>
      <c r="W146" s="46">
        <f>'ÜCRET HESABI'!DE146</f>
        <v>23502.9375</v>
      </c>
      <c r="X146" s="10">
        <f>'ÜCRET HESABI'!DV146</f>
        <v>17002.125</v>
      </c>
      <c r="Y146" s="27">
        <f t="shared" si="47"/>
        <v>20002.5</v>
      </c>
      <c r="Z146" s="28">
        <f>'ÜCRET HESABI'!DY146</f>
        <v>24503.0625</v>
      </c>
      <c r="AA146" s="46">
        <f>'ÜCRET HESABI'!EA146</f>
        <v>23502.9375</v>
      </c>
      <c r="AB146" s="10">
        <f>'ÜCRET HESABI'!ER146</f>
        <v>17002.125</v>
      </c>
      <c r="AC146" s="27">
        <f t="shared" si="48"/>
        <v>20002.5</v>
      </c>
      <c r="AD146" s="28">
        <f>'ÜCRET HESABI'!EU146</f>
        <v>24503.0625</v>
      </c>
      <c r="AE146" s="46">
        <f>'ÜCRET HESABI'!EW146</f>
        <v>23502.9375</v>
      </c>
      <c r="AF146" s="10">
        <f>'ÜCRET HESABI'!FN146</f>
        <v>17002.125</v>
      </c>
      <c r="AG146" s="27">
        <f t="shared" si="49"/>
        <v>20002.5</v>
      </c>
      <c r="AH146" s="28">
        <f>'ÜCRET HESABI'!FQ146</f>
        <v>24503.0625</v>
      </c>
      <c r="AI146" s="46">
        <f>'ÜCRET HESABI'!FS146</f>
        <v>23502.9375</v>
      </c>
      <c r="AJ146" s="10">
        <f>'ÜCRET HESABI'!GJ146</f>
        <v>17002.125</v>
      </c>
      <c r="AK146" s="27">
        <f t="shared" si="50"/>
        <v>20002.5</v>
      </c>
      <c r="AL146" s="28">
        <f>'ÜCRET HESABI'!GM146</f>
        <v>24503.0625</v>
      </c>
      <c r="AM146" s="46">
        <f>'ÜCRET HESABI'!GO146</f>
        <v>23502.9375</v>
      </c>
      <c r="AN146" s="10">
        <f>'ÜCRET HESABI'!HF146</f>
        <v>17002.125</v>
      </c>
      <c r="AO146" s="27">
        <f t="shared" si="51"/>
        <v>20002.5</v>
      </c>
      <c r="AP146" s="28">
        <f>'ÜCRET HESABI'!HI146</f>
        <v>24503.0625</v>
      </c>
      <c r="AQ146" s="46">
        <f>'ÜCRET HESABI'!HK146</f>
        <v>23502.9375</v>
      </c>
      <c r="AR146" s="10">
        <f>'ÜCRET HESABI'!IB146</f>
        <v>17002.125</v>
      </c>
      <c r="AS146" s="27">
        <f t="shared" si="52"/>
        <v>20002.5</v>
      </c>
      <c r="AT146" s="28">
        <f>'ÜCRET HESABI'!IE146</f>
        <v>24503.0625</v>
      </c>
      <c r="AU146" s="46">
        <f>'ÜCRET HESABI'!IG146</f>
        <v>23502.9375</v>
      </c>
      <c r="AV146" s="10">
        <f>'ÜCRET HESABI'!IX146</f>
        <v>17002.125</v>
      </c>
      <c r="AW146" s="27">
        <f t="shared" si="53"/>
        <v>20002.5</v>
      </c>
      <c r="AX146" s="28">
        <f>'ÜCRET HESABI'!JA146</f>
        <v>24503.0625</v>
      </c>
      <c r="AY146" s="46">
        <f>'ÜCRET HESABI'!JC146</f>
        <v>23502.9375</v>
      </c>
      <c r="AZ146" s="36">
        <f t="shared" si="36"/>
        <v>204025.5</v>
      </c>
      <c r="BA146" s="33">
        <f t="shared" si="37"/>
        <v>240030</v>
      </c>
      <c r="BB146" s="37">
        <f t="shared" si="38"/>
        <v>17002.125</v>
      </c>
      <c r="BC146" s="35">
        <f t="shared" si="39"/>
        <v>294036.75</v>
      </c>
      <c r="BD146" s="34">
        <f t="shared" si="40"/>
        <v>12001.5</v>
      </c>
      <c r="BE146" s="35">
        <f t="shared" si="41"/>
        <v>282035.25</v>
      </c>
    </row>
    <row r="147" spans="1:57" x14ac:dyDescent="0.3">
      <c r="A147" s="3">
        <v>145</v>
      </c>
      <c r="B147" s="16" t="str">
        <f>'PERSONEL LİSTESİ'!B147</f>
        <v xml:space="preserve"> AD SOYAD 145</v>
      </c>
      <c r="C147" s="8">
        <f>'PERSONEL LİSTESİ'!C147</f>
        <v>20002.5</v>
      </c>
      <c r="D147" s="10">
        <f>'ÜCRET HESABI'!P147</f>
        <v>17002.125</v>
      </c>
      <c r="E147" s="27">
        <f t="shared" si="42"/>
        <v>20002.5</v>
      </c>
      <c r="F147" s="28">
        <f>'ÜCRET HESABI'!S147</f>
        <v>24503.0625</v>
      </c>
      <c r="G147" s="46">
        <f>'ÜCRET HESABI'!U147</f>
        <v>23502.9375</v>
      </c>
      <c r="H147" s="10">
        <f>'ÜCRET HESABI'!AL147</f>
        <v>17002.125</v>
      </c>
      <c r="I147" s="27">
        <f t="shared" si="43"/>
        <v>20002.5</v>
      </c>
      <c r="J147" s="28">
        <f>'ÜCRET HESABI'!AO147</f>
        <v>24503.0625</v>
      </c>
      <c r="K147" s="46">
        <f>'ÜCRET HESABI'!AQ147</f>
        <v>23502.9375</v>
      </c>
      <c r="L147" s="10">
        <f>'ÜCRET HESABI'!BH147</f>
        <v>17002.125</v>
      </c>
      <c r="M147" s="27">
        <f t="shared" si="44"/>
        <v>20002.5</v>
      </c>
      <c r="N147" s="28">
        <f>'ÜCRET HESABI'!BK147</f>
        <v>24503.0625</v>
      </c>
      <c r="O147" s="46">
        <f>'ÜCRET HESABI'!BM147</f>
        <v>23502.9375</v>
      </c>
      <c r="P147" s="10">
        <f>'ÜCRET HESABI'!CD147</f>
        <v>17002.125</v>
      </c>
      <c r="Q147" s="27">
        <f t="shared" si="45"/>
        <v>20002.5</v>
      </c>
      <c r="R147" s="28">
        <f>'ÜCRET HESABI'!CG147</f>
        <v>24503.0625</v>
      </c>
      <c r="S147" s="46">
        <f>'ÜCRET HESABI'!CI147</f>
        <v>23502.9375</v>
      </c>
      <c r="T147" s="10">
        <f>'ÜCRET HESABI'!CZ147</f>
        <v>17002.125</v>
      </c>
      <c r="U147" s="27">
        <f t="shared" si="46"/>
        <v>20002.5</v>
      </c>
      <c r="V147" s="28">
        <f>'ÜCRET HESABI'!DC147</f>
        <v>24503.0625</v>
      </c>
      <c r="W147" s="46">
        <f>'ÜCRET HESABI'!DE147</f>
        <v>23502.9375</v>
      </c>
      <c r="X147" s="10">
        <f>'ÜCRET HESABI'!DV147</f>
        <v>17002.125</v>
      </c>
      <c r="Y147" s="27">
        <f t="shared" si="47"/>
        <v>20002.5</v>
      </c>
      <c r="Z147" s="28">
        <f>'ÜCRET HESABI'!DY147</f>
        <v>24503.0625</v>
      </c>
      <c r="AA147" s="46">
        <f>'ÜCRET HESABI'!EA147</f>
        <v>23502.9375</v>
      </c>
      <c r="AB147" s="10">
        <f>'ÜCRET HESABI'!ER147</f>
        <v>17002.125</v>
      </c>
      <c r="AC147" s="27">
        <f t="shared" si="48"/>
        <v>20002.5</v>
      </c>
      <c r="AD147" s="28">
        <f>'ÜCRET HESABI'!EU147</f>
        <v>24503.0625</v>
      </c>
      <c r="AE147" s="46">
        <f>'ÜCRET HESABI'!EW147</f>
        <v>23502.9375</v>
      </c>
      <c r="AF147" s="10">
        <f>'ÜCRET HESABI'!FN147</f>
        <v>17002.125</v>
      </c>
      <c r="AG147" s="27">
        <f t="shared" si="49"/>
        <v>20002.5</v>
      </c>
      <c r="AH147" s="28">
        <f>'ÜCRET HESABI'!FQ147</f>
        <v>24503.0625</v>
      </c>
      <c r="AI147" s="46">
        <f>'ÜCRET HESABI'!FS147</f>
        <v>23502.9375</v>
      </c>
      <c r="AJ147" s="10">
        <f>'ÜCRET HESABI'!GJ147</f>
        <v>17002.125</v>
      </c>
      <c r="AK147" s="27">
        <f t="shared" si="50"/>
        <v>20002.5</v>
      </c>
      <c r="AL147" s="28">
        <f>'ÜCRET HESABI'!GM147</f>
        <v>24503.0625</v>
      </c>
      <c r="AM147" s="46">
        <f>'ÜCRET HESABI'!GO147</f>
        <v>23502.9375</v>
      </c>
      <c r="AN147" s="10">
        <f>'ÜCRET HESABI'!HF147</f>
        <v>17002.125</v>
      </c>
      <c r="AO147" s="27">
        <f t="shared" si="51"/>
        <v>20002.5</v>
      </c>
      <c r="AP147" s="28">
        <f>'ÜCRET HESABI'!HI147</f>
        <v>24503.0625</v>
      </c>
      <c r="AQ147" s="46">
        <f>'ÜCRET HESABI'!HK147</f>
        <v>23502.9375</v>
      </c>
      <c r="AR147" s="10">
        <f>'ÜCRET HESABI'!IB147</f>
        <v>17002.125</v>
      </c>
      <c r="AS147" s="27">
        <f t="shared" si="52"/>
        <v>20002.5</v>
      </c>
      <c r="AT147" s="28">
        <f>'ÜCRET HESABI'!IE147</f>
        <v>24503.0625</v>
      </c>
      <c r="AU147" s="46">
        <f>'ÜCRET HESABI'!IG147</f>
        <v>23502.9375</v>
      </c>
      <c r="AV147" s="10">
        <f>'ÜCRET HESABI'!IX147</f>
        <v>17002.125</v>
      </c>
      <c r="AW147" s="27">
        <f t="shared" si="53"/>
        <v>20002.5</v>
      </c>
      <c r="AX147" s="28">
        <f>'ÜCRET HESABI'!JA147</f>
        <v>24503.0625</v>
      </c>
      <c r="AY147" s="46">
        <f>'ÜCRET HESABI'!JC147</f>
        <v>23502.9375</v>
      </c>
      <c r="AZ147" s="36">
        <f t="shared" si="36"/>
        <v>204025.5</v>
      </c>
      <c r="BA147" s="33">
        <f t="shared" si="37"/>
        <v>240030</v>
      </c>
      <c r="BB147" s="37">
        <f t="shared" si="38"/>
        <v>17002.125</v>
      </c>
      <c r="BC147" s="35">
        <f t="shared" si="39"/>
        <v>294036.75</v>
      </c>
      <c r="BD147" s="34">
        <f t="shared" si="40"/>
        <v>12001.5</v>
      </c>
      <c r="BE147" s="35">
        <f t="shared" si="41"/>
        <v>282035.25</v>
      </c>
    </row>
    <row r="148" spans="1:57" x14ac:dyDescent="0.3">
      <c r="A148" s="2">
        <v>146</v>
      </c>
      <c r="B148" s="17" t="str">
        <f>'PERSONEL LİSTESİ'!B148</f>
        <v xml:space="preserve"> AD SOYAD 146</v>
      </c>
      <c r="C148" s="13">
        <f>'PERSONEL LİSTESİ'!C148</f>
        <v>20002.5</v>
      </c>
      <c r="D148" s="10">
        <f>'ÜCRET HESABI'!P148</f>
        <v>17002.125</v>
      </c>
      <c r="E148" s="27">
        <f t="shared" si="42"/>
        <v>20002.5</v>
      </c>
      <c r="F148" s="28">
        <f>'ÜCRET HESABI'!S148</f>
        <v>24503.0625</v>
      </c>
      <c r="G148" s="46">
        <f>'ÜCRET HESABI'!U148</f>
        <v>23502.9375</v>
      </c>
      <c r="H148" s="10">
        <f>'ÜCRET HESABI'!AL148</f>
        <v>17002.125</v>
      </c>
      <c r="I148" s="27">
        <f t="shared" si="43"/>
        <v>20002.5</v>
      </c>
      <c r="J148" s="28">
        <f>'ÜCRET HESABI'!AO148</f>
        <v>24503.0625</v>
      </c>
      <c r="K148" s="46">
        <f>'ÜCRET HESABI'!AQ148</f>
        <v>23502.9375</v>
      </c>
      <c r="L148" s="10">
        <f>'ÜCRET HESABI'!BH148</f>
        <v>17002.125</v>
      </c>
      <c r="M148" s="27">
        <f t="shared" si="44"/>
        <v>20002.5</v>
      </c>
      <c r="N148" s="28">
        <f>'ÜCRET HESABI'!BK148</f>
        <v>24503.0625</v>
      </c>
      <c r="O148" s="46">
        <f>'ÜCRET HESABI'!BM148</f>
        <v>23502.9375</v>
      </c>
      <c r="P148" s="10">
        <f>'ÜCRET HESABI'!CD148</f>
        <v>17002.125</v>
      </c>
      <c r="Q148" s="27">
        <f t="shared" si="45"/>
        <v>20002.5</v>
      </c>
      <c r="R148" s="28">
        <f>'ÜCRET HESABI'!CG148</f>
        <v>24503.0625</v>
      </c>
      <c r="S148" s="46">
        <f>'ÜCRET HESABI'!CI148</f>
        <v>23502.9375</v>
      </c>
      <c r="T148" s="10">
        <f>'ÜCRET HESABI'!CZ148</f>
        <v>17002.125</v>
      </c>
      <c r="U148" s="27">
        <f t="shared" si="46"/>
        <v>20002.5</v>
      </c>
      <c r="V148" s="28">
        <f>'ÜCRET HESABI'!DC148</f>
        <v>24503.0625</v>
      </c>
      <c r="W148" s="46">
        <f>'ÜCRET HESABI'!DE148</f>
        <v>23502.9375</v>
      </c>
      <c r="X148" s="10">
        <f>'ÜCRET HESABI'!DV148</f>
        <v>17002.125</v>
      </c>
      <c r="Y148" s="27">
        <f t="shared" si="47"/>
        <v>20002.5</v>
      </c>
      <c r="Z148" s="28">
        <f>'ÜCRET HESABI'!DY148</f>
        <v>24503.0625</v>
      </c>
      <c r="AA148" s="46">
        <f>'ÜCRET HESABI'!EA148</f>
        <v>23502.9375</v>
      </c>
      <c r="AB148" s="10">
        <f>'ÜCRET HESABI'!ER148</f>
        <v>17002.125</v>
      </c>
      <c r="AC148" s="27">
        <f t="shared" si="48"/>
        <v>20002.5</v>
      </c>
      <c r="AD148" s="28">
        <f>'ÜCRET HESABI'!EU148</f>
        <v>24503.0625</v>
      </c>
      <c r="AE148" s="46">
        <f>'ÜCRET HESABI'!EW148</f>
        <v>23502.9375</v>
      </c>
      <c r="AF148" s="10">
        <f>'ÜCRET HESABI'!FN148</f>
        <v>17002.125</v>
      </c>
      <c r="AG148" s="27">
        <f t="shared" si="49"/>
        <v>20002.5</v>
      </c>
      <c r="AH148" s="28">
        <f>'ÜCRET HESABI'!FQ148</f>
        <v>24503.0625</v>
      </c>
      <c r="AI148" s="46">
        <f>'ÜCRET HESABI'!FS148</f>
        <v>23502.9375</v>
      </c>
      <c r="AJ148" s="10">
        <f>'ÜCRET HESABI'!GJ148</f>
        <v>17002.125</v>
      </c>
      <c r="AK148" s="27">
        <f t="shared" si="50"/>
        <v>20002.5</v>
      </c>
      <c r="AL148" s="28">
        <f>'ÜCRET HESABI'!GM148</f>
        <v>24503.0625</v>
      </c>
      <c r="AM148" s="46">
        <f>'ÜCRET HESABI'!GO148</f>
        <v>23502.9375</v>
      </c>
      <c r="AN148" s="10">
        <f>'ÜCRET HESABI'!HF148</f>
        <v>17002.125</v>
      </c>
      <c r="AO148" s="27">
        <f t="shared" si="51"/>
        <v>20002.5</v>
      </c>
      <c r="AP148" s="28">
        <f>'ÜCRET HESABI'!HI148</f>
        <v>24503.0625</v>
      </c>
      <c r="AQ148" s="46">
        <f>'ÜCRET HESABI'!HK148</f>
        <v>23502.9375</v>
      </c>
      <c r="AR148" s="10">
        <f>'ÜCRET HESABI'!IB148</f>
        <v>17002.125</v>
      </c>
      <c r="AS148" s="27">
        <f t="shared" si="52"/>
        <v>20002.5</v>
      </c>
      <c r="AT148" s="28">
        <f>'ÜCRET HESABI'!IE148</f>
        <v>24503.0625</v>
      </c>
      <c r="AU148" s="46">
        <f>'ÜCRET HESABI'!IG148</f>
        <v>23502.9375</v>
      </c>
      <c r="AV148" s="10">
        <f>'ÜCRET HESABI'!IX148</f>
        <v>17002.125</v>
      </c>
      <c r="AW148" s="27">
        <f t="shared" si="53"/>
        <v>20002.5</v>
      </c>
      <c r="AX148" s="28">
        <f>'ÜCRET HESABI'!JA148</f>
        <v>24503.0625</v>
      </c>
      <c r="AY148" s="46">
        <f>'ÜCRET HESABI'!JC148</f>
        <v>23502.9375</v>
      </c>
      <c r="AZ148" s="36">
        <f t="shared" si="36"/>
        <v>204025.5</v>
      </c>
      <c r="BA148" s="33">
        <f t="shared" si="37"/>
        <v>240030</v>
      </c>
      <c r="BB148" s="37">
        <f t="shared" si="38"/>
        <v>17002.125</v>
      </c>
      <c r="BC148" s="35">
        <f t="shared" si="39"/>
        <v>294036.75</v>
      </c>
      <c r="BD148" s="34">
        <f t="shared" si="40"/>
        <v>12001.5</v>
      </c>
      <c r="BE148" s="35">
        <f t="shared" si="41"/>
        <v>282035.25</v>
      </c>
    </row>
    <row r="149" spans="1:57" x14ac:dyDescent="0.3">
      <c r="A149" s="3">
        <v>147</v>
      </c>
      <c r="B149" s="16" t="str">
        <f>'PERSONEL LİSTESİ'!B149</f>
        <v xml:space="preserve"> AD SOYAD 147</v>
      </c>
      <c r="C149" s="8">
        <f>'PERSONEL LİSTESİ'!C149</f>
        <v>20002.5</v>
      </c>
      <c r="D149" s="10">
        <f>'ÜCRET HESABI'!P149</f>
        <v>17002.125</v>
      </c>
      <c r="E149" s="27">
        <f t="shared" si="42"/>
        <v>20002.5</v>
      </c>
      <c r="F149" s="28">
        <f>'ÜCRET HESABI'!S149</f>
        <v>24503.0625</v>
      </c>
      <c r="G149" s="46">
        <f>'ÜCRET HESABI'!U149</f>
        <v>23502.9375</v>
      </c>
      <c r="H149" s="10">
        <f>'ÜCRET HESABI'!AL149</f>
        <v>17002.125</v>
      </c>
      <c r="I149" s="27">
        <f t="shared" si="43"/>
        <v>20002.5</v>
      </c>
      <c r="J149" s="28">
        <f>'ÜCRET HESABI'!AO149</f>
        <v>24503.0625</v>
      </c>
      <c r="K149" s="46">
        <f>'ÜCRET HESABI'!AQ149</f>
        <v>23502.9375</v>
      </c>
      <c r="L149" s="10">
        <f>'ÜCRET HESABI'!BH149</f>
        <v>17002.125</v>
      </c>
      <c r="M149" s="27">
        <f t="shared" si="44"/>
        <v>20002.5</v>
      </c>
      <c r="N149" s="28">
        <f>'ÜCRET HESABI'!BK149</f>
        <v>24503.0625</v>
      </c>
      <c r="O149" s="46">
        <f>'ÜCRET HESABI'!BM149</f>
        <v>23502.9375</v>
      </c>
      <c r="P149" s="10">
        <f>'ÜCRET HESABI'!CD149</f>
        <v>17002.125</v>
      </c>
      <c r="Q149" s="27">
        <f t="shared" si="45"/>
        <v>20002.5</v>
      </c>
      <c r="R149" s="28">
        <f>'ÜCRET HESABI'!CG149</f>
        <v>24503.0625</v>
      </c>
      <c r="S149" s="46">
        <f>'ÜCRET HESABI'!CI149</f>
        <v>23502.9375</v>
      </c>
      <c r="T149" s="10">
        <f>'ÜCRET HESABI'!CZ149</f>
        <v>17002.125</v>
      </c>
      <c r="U149" s="27">
        <f t="shared" si="46"/>
        <v>20002.5</v>
      </c>
      <c r="V149" s="28">
        <f>'ÜCRET HESABI'!DC149</f>
        <v>24503.0625</v>
      </c>
      <c r="W149" s="46">
        <f>'ÜCRET HESABI'!DE149</f>
        <v>23502.9375</v>
      </c>
      <c r="X149" s="10">
        <f>'ÜCRET HESABI'!DV149</f>
        <v>17002.125</v>
      </c>
      <c r="Y149" s="27">
        <f t="shared" si="47"/>
        <v>20002.5</v>
      </c>
      <c r="Z149" s="28">
        <f>'ÜCRET HESABI'!DY149</f>
        <v>24503.0625</v>
      </c>
      <c r="AA149" s="46">
        <f>'ÜCRET HESABI'!EA149</f>
        <v>23502.9375</v>
      </c>
      <c r="AB149" s="10">
        <f>'ÜCRET HESABI'!ER149</f>
        <v>17002.125</v>
      </c>
      <c r="AC149" s="27">
        <f t="shared" si="48"/>
        <v>20002.5</v>
      </c>
      <c r="AD149" s="28">
        <f>'ÜCRET HESABI'!EU149</f>
        <v>24503.0625</v>
      </c>
      <c r="AE149" s="46">
        <f>'ÜCRET HESABI'!EW149</f>
        <v>23502.9375</v>
      </c>
      <c r="AF149" s="10">
        <f>'ÜCRET HESABI'!FN149</f>
        <v>17002.125</v>
      </c>
      <c r="AG149" s="27">
        <f t="shared" si="49"/>
        <v>20002.5</v>
      </c>
      <c r="AH149" s="28">
        <f>'ÜCRET HESABI'!FQ149</f>
        <v>24503.0625</v>
      </c>
      <c r="AI149" s="46">
        <f>'ÜCRET HESABI'!FS149</f>
        <v>23502.9375</v>
      </c>
      <c r="AJ149" s="10">
        <f>'ÜCRET HESABI'!GJ149</f>
        <v>17002.125</v>
      </c>
      <c r="AK149" s="27">
        <f t="shared" si="50"/>
        <v>20002.5</v>
      </c>
      <c r="AL149" s="28">
        <f>'ÜCRET HESABI'!GM149</f>
        <v>24503.0625</v>
      </c>
      <c r="AM149" s="46">
        <f>'ÜCRET HESABI'!GO149</f>
        <v>23502.9375</v>
      </c>
      <c r="AN149" s="10">
        <f>'ÜCRET HESABI'!HF149</f>
        <v>17002.125</v>
      </c>
      <c r="AO149" s="27">
        <f t="shared" si="51"/>
        <v>20002.5</v>
      </c>
      <c r="AP149" s="28">
        <f>'ÜCRET HESABI'!HI149</f>
        <v>24503.0625</v>
      </c>
      <c r="AQ149" s="46">
        <f>'ÜCRET HESABI'!HK149</f>
        <v>23502.9375</v>
      </c>
      <c r="AR149" s="10">
        <f>'ÜCRET HESABI'!IB149</f>
        <v>17002.125</v>
      </c>
      <c r="AS149" s="27">
        <f t="shared" si="52"/>
        <v>20002.5</v>
      </c>
      <c r="AT149" s="28">
        <f>'ÜCRET HESABI'!IE149</f>
        <v>24503.0625</v>
      </c>
      <c r="AU149" s="46">
        <f>'ÜCRET HESABI'!IG149</f>
        <v>23502.9375</v>
      </c>
      <c r="AV149" s="10">
        <f>'ÜCRET HESABI'!IX149</f>
        <v>17002.125</v>
      </c>
      <c r="AW149" s="27">
        <f t="shared" si="53"/>
        <v>20002.5</v>
      </c>
      <c r="AX149" s="28">
        <f>'ÜCRET HESABI'!JA149</f>
        <v>24503.0625</v>
      </c>
      <c r="AY149" s="46">
        <f>'ÜCRET HESABI'!JC149</f>
        <v>23502.9375</v>
      </c>
      <c r="AZ149" s="36">
        <f t="shared" si="36"/>
        <v>204025.5</v>
      </c>
      <c r="BA149" s="33">
        <f t="shared" si="37"/>
        <v>240030</v>
      </c>
      <c r="BB149" s="37">
        <f t="shared" si="38"/>
        <v>17002.125</v>
      </c>
      <c r="BC149" s="35">
        <f t="shared" si="39"/>
        <v>294036.75</v>
      </c>
      <c r="BD149" s="34">
        <f t="shared" si="40"/>
        <v>12001.5</v>
      </c>
      <c r="BE149" s="35">
        <f t="shared" si="41"/>
        <v>282035.25</v>
      </c>
    </row>
    <row r="150" spans="1:57" x14ac:dyDescent="0.3">
      <c r="A150" s="2">
        <v>148</v>
      </c>
      <c r="B150" s="17" t="str">
        <f>'PERSONEL LİSTESİ'!B150</f>
        <v xml:space="preserve"> AD SOYAD 148</v>
      </c>
      <c r="C150" s="13">
        <f>'PERSONEL LİSTESİ'!C150</f>
        <v>20002.5</v>
      </c>
      <c r="D150" s="10">
        <f>'ÜCRET HESABI'!P150</f>
        <v>17002.125</v>
      </c>
      <c r="E150" s="27">
        <f t="shared" si="42"/>
        <v>20002.5</v>
      </c>
      <c r="F150" s="28">
        <f>'ÜCRET HESABI'!S150</f>
        <v>24503.0625</v>
      </c>
      <c r="G150" s="46">
        <f>'ÜCRET HESABI'!U150</f>
        <v>23502.9375</v>
      </c>
      <c r="H150" s="10">
        <f>'ÜCRET HESABI'!AL150</f>
        <v>17002.125</v>
      </c>
      <c r="I150" s="27">
        <f t="shared" si="43"/>
        <v>20002.5</v>
      </c>
      <c r="J150" s="28">
        <f>'ÜCRET HESABI'!AO150</f>
        <v>24503.0625</v>
      </c>
      <c r="K150" s="46">
        <f>'ÜCRET HESABI'!AQ150</f>
        <v>23502.9375</v>
      </c>
      <c r="L150" s="10">
        <f>'ÜCRET HESABI'!BH150</f>
        <v>17002.125</v>
      </c>
      <c r="M150" s="27">
        <f t="shared" si="44"/>
        <v>20002.5</v>
      </c>
      <c r="N150" s="28">
        <f>'ÜCRET HESABI'!BK150</f>
        <v>24503.0625</v>
      </c>
      <c r="O150" s="46">
        <f>'ÜCRET HESABI'!BM150</f>
        <v>23502.9375</v>
      </c>
      <c r="P150" s="10">
        <f>'ÜCRET HESABI'!CD150</f>
        <v>17002.125</v>
      </c>
      <c r="Q150" s="27">
        <f t="shared" si="45"/>
        <v>20002.5</v>
      </c>
      <c r="R150" s="28">
        <f>'ÜCRET HESABI'!CG150</f>
        <v>24503.0625</v>
      </c>
      <c r="S150" s="46">
        <f>'ÜCRET HESABI'!CI150</f>
        <v>23502.9375</v>
      </c>
      <c r="T150" s="10">
        <f>'ÜCRET HESABI'!CZ150</f>
        <v>17002.125</v>
      </c>
      <c r="U150" s="27">
        <f t="shared" si="46"/>
        <v>20002.5</v>
      </c>
      <c r="V150" s="28">
        <f>'ÜCRET HESABI'!DC150</f>
        <v>24503.0625</v>
      </c>
      <c r="W150" s="46">
        <f>'ÜCRET HESABI'!DE150</f>
        <v>23502.9375</v>
      </c>
      <c r="X150" s="10">
        <f>'ÜCRET HESABI'!DV150</f>
        <v>17002.125</v>
      </c>
      <c r="Y150" s="27">
        <f t="shared" si="47"/>
        <v>20002.5</v>
      </c>
      <c r="Z150" s="28">
        <f>'ÜCRET HESABI'!DY150</f>
        <v>24503.0625</v>
      </c>
      <c r="AA150" s="46">
        <f>'ÜCRET HESABI'!EA150</f>
        <v>23502.9375</v>
      </c>
      <c r="AB150" s="10">
        <f>'ÜCRET HESABI'!ER150</f>
        <v>17002.125</v>
      </c>
      <c r="AC150" s="27">
        <f t="shared" si="48"/>
        <v>20002.5</v>
      </c>
      <c r="AD150" s="28">
        <f>'ÜCRET HESABI'!EU150</f>
        <v>24503.0625</v>
      </c>
      <c r="AE150" s="46">
        <f>'ÜCRET HESABI'!EW150</f>
        <v>23502.9375</v>
      </c>
      <c r="AF150" s="10">
        <f>'ÜCRET HESABI'!FN150</f>
        <v>17002.125</v>
      </c>
      <c r="AG150" s="27">
        <f t="shared" si="49"/>
        <v>20002.5</v>
      </c>
      <c r="AH150" s="28">
        <f>'ÜCRET HESABI'!FQ150</f>
        <v>24503.0625</v>
      </c>
      <c r="AI150" s="46">
        <f>'ÜCRET HESABI'!FS150</f>
        <v>23502.9375</v>
      </c>
      <c r="AJ150" s="10">
        <f>'ÜCRET HESABI'!GJ150</f>
        <v>17002.125</v>
      </c>
      <c r="AK150" s="27">
        <f t="shared" si="50"/>
        <v>20002.5</v>
      </c>
      <c r="AL150" s="28">
        <f>'ÜCRET HESABI'!GM150</f>
        <v>24503.0625</v>
      </c>
      <c r="AM150" s="46">
        <f>'ÜCRET HESABI'!GO150</f>
        <v>23502.9375</v>
      </c>
      <c r="AN150" s="10">
        <f>'ÜCRET HESABI'!HF150</f>
        <v>17002.125</v>
      </c>
      <c r="AO150" s="27">
        <f t="shared" si="51"/>
        <v>20002.5</v>
      </c>
      <c r="AP150" s="28">
        <f>'ÜCRET HESABI'!HI150</f>
        <v>24503.0625</v>
      </c>
      <c r="AQ150" s="46">
        <f>'ÜCRET HESABI'!HK150</f>
        <v>23502.9375</v>
      </c>
      <c r="AR150" s="10">
        <f>'ÜCRET HESABI'!IB150</f>
        <v>17002.125</v>
      </c>
      <c r="AS150" s="27">
        <f t="shared" si="52"/>
        <v>20002.5</v>
      </c>
      <c r="AT150" s="28">
        <f>'ÜCRET HESABI'!IE150</f>
        <v>24503.0625</v>
      </c>
      <c r="AU150" s="46">
        <f>'ÜCRET HESABI'!IG150</f>
        <v>23502.9375</v>
      </c>
      <c r="AV150" s="10">
        <f>'ÜCRET HESABI'!IX150</f>
        <v>17002.125</v>
      </c>
      <c r="AW150" s="27">
        <f t="shared" si="53"/>
        <v>20002.5</v>
      </c>
      <c r="AX150" s="28">
        <f>'ÜCRET HESABI'!JA150</f>
        <v>24503.0625</v>
      </c>
      <c r="AY150" s="46">
        <f>'ÜCRET HESABI'!JC150</f>
        <v>23502.9375</v>
      </c>
      <c r="AZ150" s="36">
        <f t="shared" si="36"/>
        <v>204025.5</v>
      </c>
      <c r="BA150" s="33">
        <f t="shared" si="37"/>
        <v>240030</v>
      </c>
      <c r="BB150" s="37">
        <f t="shared" si="38"/>
        <v>17002.125</v>
      </c>
      <c r="BC150" s="35">
        <f t="shared" si="39"/>
        <v>294036.75</v>
      </c>
      <c r="BD150" s="34">
        <f t="shared" si="40"/>
        <v>12001.5</v>
      </c>
      <c r="BE150" s="35">
        <f t="shared" si="41"/>
        <v>282035.25</v>
      </c>
    </row>
    <row r="151" spans="1:57" x14ac:dyDescent="0.3">
      <c r="A151" s="3">
        <v>149</v>
      </c>
      <c r="B151" s="16" t="str">
        <f>'PERSONEL LİSTESİ'!B151</f>
        <v xml:space="preserve"> AD SOYAD 149</v>
      </c>
      <c r="C151" s="8">
        <f>'PERSONEL LİSTESİ'!C151</f>
        <v>20002.5</v>
      </c>
      <c r="D151" s="10">
        <f>'ÜCRET HESABI'!P151</f>
        <v>17002.125</v>
      </c>
      <c r="E151" s="27">
        <f t="shared" si="42"/>
        <v>20002.5</v>
      </c>
      <c r="F151" s="28">
        <f>'ÜCRET HESABI'!S151</f>
        <v>24503.0625</v>
      </c>
      <c r="G151" s="46">
        <f>'ÜCRET HESABI'!U151</f>
        <v>23502.9375</v>
      </c>
      <c r="H151" s="10">
        <f>'ÜCRET HESABI'!AL151</f>
        <v>17002.125</v>
      </c>
      <c r="I151" s="27">
        <f t="shared" si="43"/>
        <v>20002.5</v>
      </c>
      <c r="J151" s="28">
        <f>'ÜCRET HESABI'!AO151</f>
        <v>24503.0625</v>
      </c>
      <c r="K151" s="46">
        <f>'ÜCRET HESABI'!AQ151</f>
        <v>23502.9375</v>
      </c>
      <c r="L151" s="10">
        <f>'ÜCRET HESABI'!BH151</f>
        <v>17002.125</v>
      </c>
      <c r="M151" s="27">
        <f t="shared" si="44"/>
        <v>20002.5</v>
      </c>
      <c r="N151" s="28">
        <f>'ÜCRET HESABI'!BK151</f>
        <v>24503.0625</v>
      </c>
      <c r="O151" s="46">
        <f>'ÜCRET HESABI'!BM151</f>
        <v>23502.9375</v>
      </c>
      <c r="P151" s="10">
        <f>'ÜCRET HESABI'!CD151</f>
        <v>17002.125</v>
      </c>
      <c r="Q151" s="27">
        <f t="shared" si="45"/>
        <v>20002.5</v>
      </c>
      <c r="R151" s="28">
        <f>'ÜCRET HESABI'!CG151</f>
        <v>24503.0625</v>
      </c>
      <c r="S151" s="46">
        <f>'ÜCRET HESABI'!CI151</f>
        <v>23502.9375</v>
      </c>
      <c r="T151" s="10">
        <f>'ÜCRET HESABI'!CZ151</f>
        <v>17002.125</v>
      </c>
      <c r="U151" s="27">
        <f t="shared" si="46"/>
        <v>20002.5</v>
      </c>
      <c r="V151" s="28">
        <f>'ÜCRET HESABI'!DC151</f>
        <v>24503.0625</v>
      </c>
      <c r="W151" s="46">
        <f>'ÜCRET HESABI'!DE151</f>
        <v>23502.9375</v>
      </c>
      <c r="X151" s="10">
        <f>'ÜCRET HESABI'!DV151</f>
        <v>17002.125</v>
      </c>
      <c r="Y151" s="27">
        <f t="shared" si="47"/>
        <v>20002.5</v>
      </c>
      <c r="Z151" s="28">
        <f>'ÜCRET HESABI'!DY151</f>
        <v>24503.0625</v>
      </c>
      <c r="AA151" s="46">
        <f>'ÜCRET HESABI'!EA151</f>
        <v>23502.9375</v>
      </c>
      <c r="AB151" s="10">
        <f>'ÜCRET HESABI'!ER151</f>
        <v>17002.125</v>
      </c>
      <c r="AC151" s="27">
        <f t="shared" si="48"/>
        <v>20002.5</v>
      </c>
      <c r="AD151" s="28">
        <f>'ÜCRET HESABI'!EU151</f>
        <v>24503.0625</v>
      </c>
      <c r="AE151" s="46">
        <f>'ÜCRET HESABI'!EW151</f>
        <v>23502.9375</v>
      </c>
      <c r="AF151" s="10">
        <f>'ÜCRET HESABI'!FN151</f>
        <v>17002.125</v>
      </c>
      <c r="AG151" s="27">
        <f t="shared" si="49"/>
        <v>20002.5</v>
      </c>
      <c r="AH151" s="28">
        <f>'ÜCRET HESABI'!FQ151</f>
        <v>24503.0625</v>
      </c>
      <c r="AI151" s="46">
        <f>'ÜCRET HESABI'!FS151</f>
        <v>23502.9375</v>
      </c>
      <c r="AJ151" s="10">
        <f>'ÜCRET HESABI'!GJ151</f>
        <v>17002.125</v>
      </c>
      <c r="AK151" s="27">
        <f t="shared" si="50"/>
        <v>20002.5</v>
      </c>
      <c r="AL151" s="28">
        <f>'ÜCRET HESABI'!GM151</f>
        <v>24503.0625</v>
      </c>
      <c r="AM151" s="46">
        <f>'ÜCRET HESABI'!GO151</f>
        <v>23502.9375</v>
      </c>
      <c r="AN151" s="10">
        <f>'ÜCRET HESABI'!HF151</f>
        <v>17002.125</v>
      </c>
      <c r="AO151" s="27">
        <f t="shared" si="51"/>
        <v>20002.5</v>
      </c>
      <c r="AP151" s="28">
        <f>'ÜCRET HESABI'!HI151</f>
        <v>24503.0625</v>
      </c>
      <c r="AQ151" s="46">
        <f>'ÜCRET HESABI'!HK151</f>
        <v>23502.9375</v>
      </c>
      <c r="AR151" s="10">
        <f>'ÜCRET HESABI'!IB151</f>
        <v>17002.125</v>
      </c>
      <c r="AS151" s="27">
        <f t="shared" si="52"/>
        <v>20002.5</v>
      </c>
      <c r="AT151" s="28">
        <f>'ÜCRET HESABI'!IE151</f>
        <v>24503.0625</v>
      </c>
      <c r="AU151" s="46">
        <f>'ÜCRET HESABI'!IG151</f>
        <v>23502.9375</v>
      </c>
      <c r="AV151" s="10">
        <f>'ÜCRET HESABI'!IX151</f>
        <v>17002.125</v>
      </c>
      <c r="AW151" s="27">
        <f t="shared" si="53"/>
        <v>20002.5</v>
      </c>
      <c r="AX151" s="28">
        <f>'ÜCRET HESABI'!JA151</f>
        <v>24503.0625</v>
      </c>
      <c r="AY151" s="46">
        <f>'ÜCRET HESABI'!JC151</f>
        <v>23502.9375</v>
      </c>
      <c r="AZ151" s="36">
        <f t="shared" si="36"/>
        <v>204025.5</v>
      </c>
      <c r="BA151" s="33">
        <f t="shared" si="37"/>
        <v>240030</v>
      </c>
      <c r="BB151" s="37">
        <f t="shared" si="38"/>
        <v>17002.125</v>
      </c>
      <c r="BC151" s="35">
        <f t="shared" si="39"/>
        <v>294036.75</v>
      </c>
      <c r="BD151" s="34">
        <f t="shared" si="40"/>
        <v>12001.5</v>
      </c>
      <c r="BE151" s="35">
        <f t="shared" si="41"/>
        <v>282035.25</v>
      </c>
    </row>
    <row r="152" spans="1:57" x14ac:dyDescent="0.3">
      <c r="A152" s="2">
        <v>150</v>
      </c>
      <c r="B152" s="17" t="str">
        <f>'PERSONEL LİSTESİ'!B152</f>
        <v xml:space="preserve"> AD SOYAD 150</v>
      </c>
      <c r="C152" s="13">
        <f>'PERSONEL LİSTESİ'!C152</f>
        <v>20002.5</v>
      </c>
      <c r="D152" s="10">
        <f>'ÜCRET HESABI'!P152</f>
        <v>17002.125</v>
      </c>
      <c r="E152" s="27">
        <f t="shared" si="42"/>
        <v>20002.5</v>
      </c>
      <c r="F152" s="28">
        <f>'ÜCRET HESABI'!S152</f>
        <v>24503.0625</v>
      </c>
      <c r="G152" s="46">
        <f>'ÜCRET HESABI'!U152</f>
        <v>23502.9375</v>
      </c>
      <c r="H152" s="10">
        <f>'ÜCRET HESABI'!AL152</f>
        <v>17002.125</v>
      </c>
      <c r="I152" s="27">
        <f t="shared" si="43"/>
        <v>20002.5</v>
      </c>
      <c r="J152" s="28">
        <f>'ÜCRET HESABI'!AO152</f>
        <v>24503.0625</v>
      </c>
      <c r="K152" s="46">
        <f>'ÜCRET HESABI'!AQ152</f>
        <v>23502.9375</v>
      </c>
      <c r="L152" s="10">
        <f>'ÜCRET HESABI'!BH152</f>
        <v>17002.125</v>
      </c>
      <c r="M152" s="27">
        <f t="shared" si="44"/>
        <v>20002.5</v>
      </c>
      <c r="N152" s="28">
        <f>'ÜCRET HESABI'!BK152</f>
        <v>24503.0625</v>
      </c>
      <c r="O152" s="46">
        <f>'ÜCRET HESABI'!BM152</f>
        <v>23502.9375</v>
      </c>
      <c r="P152" s="10">
        <f>'ÜCRET HESABI'!CD152</f>
        <v>17002.125</v>
      </c>
      <c r="Q152" s="27">
        <f t="shared" si="45"/>
        <v>20002.5</v>
      </c>
      <c r="R152" s="28">
        <f>'ÜCRET HESABI'!CG152</f>
        <v>24503.0625</v>
      </c>
      <c r="S152" s="46">
        <f>'ÜCRET HESABI'!CI152</f>
        <v>23502.9375</v>
      </c>
      <c r="T152" s="10">
        <f>'ÜCRET HESABI'!CZ152</f>
        <v>17002.125</v>
      </c>
      <c r="U152" s="27">
        <f t="shared" si="46"/>
        <v>20002.5</v>
      </c>
      <c r="V152" s="28">
        <f>'ÜCRET HESABI'!DC152</f>
        <v>24503.0625</v>
      </c>
      <c r="W152" s="46">
        <f>'ÜCRET HESABI'!DE152</f>
        <v>23502.9375</v>
      </c>
      <c r="X152" s="10">
        <f>'ÜCRET HESABI'!DV152</f>
        <v>17002.125</v>
      </c>
      <c r="Y152" s="27">
        <f t="shared" si="47"/>
        <v>20002.5</v>
      </c>
      <c r="Z152" s="28">
        <f>'ÜCRET HESABI'!DY152</f>
        <v>24503.0625</v>
      </c>
      <c r="AA152" s="46">
        <f>'ÜCRET HESABI'!EA152</f>
        <v>23502.9375</v>
      </c>
      <c r="AB152" s="10">
        <f>'ÜCRET HESABI'!ER152</f>
        <v>17002.125</v>
      </c>
      <c r="AC152" s="27">
        <f t="shared" si="48"/>
        <v>20002.5</v>
      </c>
      <c r="AD152" s="28">
        <f>'ÜCRET HESABI'!EU152</f>
        <v>24503.0625</v>
      </c>
      <c r="AE152" s="46">
        <f>'ÜCRET HESABI'!EW152</f>
        <v>23502.9375</v>
      </c>
      <c r="AF152" s="10">
        <f>'ÜCRET HESABI'!FN152</f>
        <v>17002.125</v>
      </c>
      <c r="AG152" s="27">
        <f t="shared" si="49"/>
        <v>20002.5</v>
      </c>
      <c r="AH152" s="28">
        <f>'ÜCRET HESABI'!FQ152</f>
        <v>24503.0625</v>
      </c>
      <c r="AI152" s="46">
        <f>'ÜCRET HESABI'!FS152</f>
        <v>23502.9375</v>
      </c>
      <c r="AJ152" s="10">
        <f>'ÜCRET HESABI'!GJ152</f>
        <v>17002.125</v>
      </c>
      <c r="AK152" s="27">
        <f t="shared" si="50"/>
        <v>20002.5</v>
      </c>
      <c r="AL152" s="28">
        <f>'ÜCRET HESABI'!GM152</f>
        <v>24503.0625</v>
      </c>
      <c r="AM152" s="46">
        <f>'ÜCRET HESABI'!GO152</f>
        <v>23502.9375</v>
      </c>
      <c r="AN152" s="10">
        <f>'ÜCRET HESABI'!HF152</f>
        <v>17002.125</v>
      </c>
      <c r="AO152" s="27">
        <f t="shared" si="51"/>
        <v>20002.5</v>
      </c>
      <c r="AP152" s="28">
        <f>'ÜCRET HESABI'!HI152</f>
        <v>24503.0625</v>
      </c>
      <c r="AQ152" s="46">
        <f>'ÜCRET HESABI'!HK152</f>
        <v>23502.9375</v>
      </c>
      <c r="AR152" s="10">
        <f>'ÜCRET HESABI'!IB152</f>
        <v>17002.125</v>
      </c>
      <c r="AS152" s="27">
        <f t="shared" si="52"/>
        <v>20002.5</v>
      </c>
      <c r="AT152" s="28">
        <f>'ÜCRET HESABI'!IE152</f>
        <v>24503.0625</v>
      </c>
      <c r="AU152" s="46">
        <f>'ÜCRET HESABI'!IG152</f>
        <v>23502.9375</v>
      </c>
      <c r="AV152" s="10">
        <f>'ÜCRET HESABI'!IX152</f>
        <v>17002.125</v>
      </c>
      <c r="AW152" s="27">
        <f t="shared" si="53"/>
        <v>20002.5</v>
      </c>
      <c r="AX152" s="28">
        <f>'ÜCRET HESABI'!JA152</f>
        <v>24503.0625</v>
      </c>
      <c r="AY152" s="46">
        <f>'ÜCRET HESABI'!JC152</f>
        <v>23502.9375</v>
      </c>
      <c r="AZ152" s="36">
        <f t="shared" si="36"/>
        <v>204025.5</v>
      </c>
      <c r="BA152" s="33">
        <f t="shared" si="37"/>
        <v>240030</v>
      </c>
      <c r="BB152" s="37">
        <f t="shared" si="38"/>
        <v>17002.125</v>
      </c>
      <c r="BC152" s="35">
        <f t="shared" si="39"/>
        <v>294036.75</v>
      </c>
      <c r="BD152" s="34">
        <f t="shared" si="40"/>
        <v>12001.5</v>
      </c>
      <c r="BE152" s="35">
        <f t="shared" si="41"/>
        <v>282035.25</v>
      </c>
    </row>
    <row r="153" spans="1:57" x14ac:dyDescent="0.3">
      <c r="A153" s="3">
        <v>151</v>
      </c>
      <c r="B153" s="16" t="str">
        <f>'PERSONEL LİSTESİ'!B153</f>
        <v xml:space="preserve"> AD SOYAD 151</v>
      </c>
      <c r="C153" s="8">
        <f>'PERSONEL LİSTESİ'!C153</f>
        <v>20002.5</v>
      </c>
      <c r="D153" s="10">
        <f>'ÜCRET HESABI'!P153</f>
        <v>17002.125</v>
      </c>
      <c r="E153" s="27">
        <f t="shared" si="42"/>
        <v>20002.5</v>
      </c>
      <c r="F153" s="28">
        <f>'ÜCRET HESABI'!S153</f>
        <v>24503.0625</v>
      </c>
      <c r="G153" s="46">
        <f>'ÜCRET HESABI'!U153</f>
        <v>23502.9375</v>
      </c>
      <c r="H153" s="10">
        <f>'ÜCRET HESABI'!AL153</f>
        <v>17002.125</v>
      </c>
      <c r="I153" s="27">
        <f t="shared" si="43"/>
        <v>20002.5</v>
      </c>
      <c r="J153" s="28">
        <f>'ÜCRET HESABI'!AO153</f>
        <v>24503.0625</v>
      </c>
      <c r="K153" s="46">
        <f>'ÜCRET HESABI'!AQ153</f>
        <v>23502.9375</v>
      </c>
      <c r="L153" s="10">
        <f>'ÜCRET HESABI'!BH153</f>
        <v>17002.125</v>
      </c>
      <c r="M153" s="27">
        <f t="shared" si="44"/>
        <v>20002.5</v>
      </c>
      <c r="N153" s="28">
        <f>'ÜCRET HESABI'!BK153</f>
        <v>24503.0625</v>
      </c>
      <c r="O153" s="46">
        <f>'ÜCRET HESABI'!BM153</f>
        <v>23502.9375</v>
      </c>
      <c r="P153" s="10">
        <f>'ÜCRET HESABI'!CD153</f>
        <v>17002.125</v>
      </c>
      <c r="Q153" s="27">
        <f t="shared" si="45"/>
        <v>20002.5</v>
      </c>
      <c r="R153" s="28">
        <f>'ÜCRET HESABI'!CG153</f>
        <v>24503.0625</v>
      </c>
      <c r="S153" s="46">
        <f>'ÜCRET HESABI'!CI153</f>
        <v>23502.9375</v>
      </c>
      <c r="T153" s="10">
        <f>'ÜCRET HESABI'!CZ153</f>
        <v>17002.125</v>
      </c>
      <c r="U153" s="27">
        <f t="shared" si="46"/>
        <v>20002.5</v>
      </c>
      <c r="V153" s="28">
        <f>'ÜCRET HESABI'!DC153</f>
        <v>24503.0625</v>
      </c>
      <c r="W153" s="46">
        <f>'ÜCRET HESABI'!DE153</f>
        <v>23502.9375</v>
      </c>
      <c r="X153" s="10">
        <f>'ÜCRET HESABI'!DV153</f>
        <v>17002.125</v>
      </c>
      <c r="Y153" s="27">
        <f t="shared" si="47"/>
        <v>20002.5</v>
      </c>
      <c r="Z153" s="28">
        <f>'ÜCRET HESABI'!DY153</f>
        <v>24503.0625</v>
      </c>
      <c r="AA153" s="46">
        <f>'ÜCRET HESABI'!EA153</f>
        <v>23502.9375</v>
      </c>
      <c r="AB153" s="10">
        <f>'ÜCRET HESABI'!ER153</f>
        <v>17002.125</v>
      </c>
      <c r="AC153" s="27">
        <f t="shared" si="48"/>
        <v>20002.5</v>
      </c>
      <c r="AD153" s="28">
        <f>'ÜCRET HESABI'!EU153</f>
        <v>24503.0625</v>
      </c>
      <c r="AE153" s="46">
        <f>'ÜCRET HESABI'!EW153</f>
        <v>23502.9375</v>
      </c>
      <c r="AF153" s="10">
        <f>'ÜCRET HESABI'!FN153</f>
        <v>17002.125</v>
      </c>
      <c r="AG153" s="27">
        <f t="shared" si="49"/>
        <v>20002.5</v>
      </c>
      <c r="AH153" s="28">
        <f>'ÜCRET HESABI'!FQ153</f>
        <v>24503.0625</v>
      </c>
      <c r="AI153" s="46">
        <f>'ÜCRET HESABI'!FS153</f>
        <v>23502.9375</v>
      </c>
      <c r="AJ153" s="10">
        <f>'ÜCRET HESABI'!GJ153</f>
        <v>17002.125</v>
      </c>
      <c r="AK153" s="27">
        <f t="shared" si="50"/>
        <v>20002.5</v>
      </c>
      <c r="AL153" s="28">
        <f>'ÜCRET HESABI'!GM153</f>
        <v>24503.0625</v>
      </c>
      <c r="AM153" s="46">
        <f>'ÜCRET HESABI'!GO153</f>
        <v>23502.9375</v>
      </c>
      <c r="AN153" s="10">
        <f>'ÜCRET HESABI'!HF153</f>
        <v>17002.125</v>
      </c>
      <c r="AO153" s="27">
        <f t="shared" si="51"/>
        <v>20002.5</v>
      </c>
      <c r="AP153" s="28">
        <f>'ÜCRET HESABI'!HI153</f>
        <v>24503.0625</v>
      </c>
      <c r="AQ153" s="46">
        <f>'ÜCRET HESABI'!HK153</f>
        <v>23502.9375</v>
      </c>
      <c r="AR153" s="10">
        <f>'ÜCRET HESABI'!IB153</f>
        <v>17002.125</v>
      </c>
      <c r="AS153" s="27">
        <f t="shared" si="52"/>
        <v>20002.5</v>
      </c>
      <c r="AT153" s="28">
        <f>'ÜCRET HESABI'!IE153</f>
        <v>24503.0625</v>
      </c>
      <c r="AU153" s="46">
        <f>'ÜCRET HESABI'!IG153</f>
        <v>23502.9375</v>
      </c>
      <c r="AV153" s="10">
        <f>'ÜCRET HESABI'!IX153</f>
        <v>17002.125</v>
      </c>
      <c r="AW153" s="27">
        <f t="shared" si="53"/>
        <v>20002.5</v>
      </c>
      <c r="AX153" s="28">
        <f>'ÜCRET HESABI'!JA153</f>
        <v>24503.0625</v>
      </c>
      <c r="AY153" s="46">
        <f>'ÜCRET HESABI'!JC153</f>
        <v>23502.9375</v>
      </c>
      <c r="AZ153" s="36">
        <f t="shared" si="36"/>
        <v>204025.5</v>
      </c>
      <c r="BA153" s="33">
        <f t="shared" si="37"/>
        <v>240030</v>
      </c>
      <c r="BB153" s="37">
        <f t="shared" si="38"/>
        <v>17002.125</v>
      </c>
      <c r="BC153" s="35">
        <f t="shared" si="39"/>
        <v>294036.75</v>
      </c>
      <c r="BD153" s="34">
        <f t="shared" si="40"/>
        <v>12001.5</v>
      </c>
      <c r="BE153" s="35">
        <f t="shared" si="41"/>
        <v>282035.25</v>
      </c>
    </row>
    <row r="154" spans="1:57" x14ac:dyDescent="0.3">
      <c r="A154" s="2">
        <v>152</v>
      </c>
      <c r="B154" s="17" t="str">
        <f>'PERSONEL LİSTESİ'!B154</f>
        <v xml:space="preserve"> AD SOYAD 152</v>
      </c>
      <c r="C154" s="13">
        <f>'PERSONEL LİSTESİ'!C154</f>
        <v>20002.5</v>
      </c>
      <c r="D154" s="10">
        <f>'ÜCRET HESABI'!P154</f>
        <v>17002.125</v>
      </c>
      <c r="E154" s="27">
        <f t="shared" si="42"/>
        <v>20002.5</v>
      </c>
      <c r="F154" s="28">
        <f>'ÜCRET HESABI'!S154</f>
        <v>24503.0625</v>
      </c>
      <c r="G154" s="46">
        <f>'ÜCRET HESABI'!U154</f>
        <v>23502.9375</v>
      </c>
      <c r="H154" s="10">
        <f>'ÜCRET HESABI'!AL154</f>
        <v>17002.125</v>
      </c>
      <c r="I154" s="27">
        <f t="shared" si="43"/>
        <v>20002.5</v>
      </c>
      <c r="J154" s="28">
        <f>'ÜCRET HESABI'!AO154</f>
        <v>24503.0625</v>
      </c>
      <c r="K154" s="46">
        <f>'ÜCRET HESABI'!AQ154</f>
        <v>23502.9375</v>
      </c>
      <c r="L154" s="10">
        <f>'ÜCRET HESABI'!BH154</f>
        <v>17002.125</v>
      </c>
      <c r="M154" s="27">
        <f t="shared" si="44"/>
        <v>20002.5</v>
      </c>
      <c r="N154" s="28">
        <f>'ÜCRET HESABI'!BK154</f>
        <v>24503.0625</v>
      </c>
      <c r="O154" s="46">
        <f>'ÜCRET HESABI'!BM154</f>
        <v>23502.9375</v>
      </c>
      <c r="P154" s="10">
        <f>'ÜCRET HESABI'!CD154</f>
        <v>17002.125</v>
      </c>
      <c r="Q154" s="27">
        <f t="shared" si="45"/>
        <v>20002.5</v>
      </c>
      <c r="R154" s="28">
        <f>'ÜCRET HESABI'!CG154</f>
        <v>24503.0625</v>
      </c>
      <c r="S154" s="46">
        <f>'ÜCRET HESABI'!CI154</f>
        <v>23502.9375</v>
      </c>
      <c r="T154" s="10">
        <f>'ÜCRET HESABI'!CZ154</f>
        <v>17002.125</v>
      </c>
      <c r="U154" s="27">
        <f t="shared" si="46"/>
        <v>20002.5</v>
      </c>
      <c r="V154" s="28">
        <f>'ÜCRET HESABI'!DC154</f>
        <v>24503.0625</v>
      </c>
      <c r="W154" s="46">
        <f>'ÜCRET HESABI'!DE154</f>
        <v>23502.9375</v>
      </c>
      <c r="X154" s="10">
        <f>'ÜCRET HESABI'!DV154</f>
        <v>17002.125</v>
      </c>
      <c r="Y154" s="27">
        <f t="shared" si="47"/>
        <v>20002.5</v>
      </c>
      <c r="Z154" s="28">
        <f>'ÜCRET HESABI'!DY154</f>
        <v>24503.0625</v>
      </c>
      <c r="AA154" s="46">
        <f>'ÜCRET HESABI'!EA154</f>
        <v>23502.9375</v>
      </c>
      <c r="AB154" s="10">
        <f>'ÜCRET HESABI'!ER154</f>
        <v>17002.125</v>
      </c>
      <c r="AC154" s="27">
        <f t="shared" si="48"/>
        <v>20002.5</v>
      </c>
      <c r="AD154" s="28">
        <f>'ÜCRET HESABI'!EU154</f>
        <v>24503.0625</v>
      </c>
      <c r="AE154" s="46">
        <f>'ÜCRET HESABI'!EW154</f>
        <v>23502.9375</v>
      </c>
      <c r="AF154" s="10">
        <f>'ÜCRET HESABI'!FN154</f>
        <v>17002.125</v>
      </c>
      <c r="AG154" s="27">
        <f t="shared" si="49"/>
        <v>20002.5</v>
      </c>
      <c r="AH154" s="28">
        <f>'ÜCRET HESABI'!FQ154</f>
        <v>24503.0625</v>
      </c>
      <c r="AI154" s="46">
        <f>'ÜCRET HESABI'!FS154</f>
        <v>23502.9375</v>
      </c>
      <c r="AJ154" s="10">
        <f>'ÜCRET HESABI'!GJ154</f>
        <v>17002.125</v>
      </c>
      <c r="AK154" s="27">
        <f t="shared" si="50"/>
        <v>20002.5</v>
      </c>
      <c r="AL154" s="28">
        <f>'ÜCRET HESABI'!GM154</f>
        <v>24503.0625</v>
      </c>
      <c r="AM154" s="46">
        <f>'ÜCRET HESABI'!GO154</f>
        <v>23502.9375</v>
      </c>
      <c r="AN154" s="10">
        <f>'ÜCRET HESABI'!HF154</f>
        <v>17002.125</v>
      </c>
      <c r="AO154" s="27">
        <f t="shared" si="51"/>
        <v>20002.5</v>
      </c>
      <c r="AP154" s="28">
        <f>'ÜCRET HESABI'!HI154</f>
        <v>24503.0625</v>
      </c>
      <c r="AQ154" s="46">
        <f>'ÜCRET HESABI'!HK154</f>
        <v>23502.9375</v>
      </c>
      <c r="AR154" s="10">
        <f>'ÜCRET HESABI'!IB154</f>
        <v>17002.125</v>
      </c>
      <c r="AS154" s="27">
        <f t="shared" si="52"/>
        <v>20002.5</v>
      </c>
      <c r="AT154" s="28">
        <f>'ÜCRET HESABI'!IE154</f>
        <v>24503.0625</v>
      </c>
      <c r="AU154" s="46">
        <f>'ÜCRET HESABI'!IG154</f>
        <v>23502.9375</v>
      </c>
      <c r="AV154" s="10">
        <f>'ÜCRET HESABI'!IX154</f>
        <v>17002.125</v>
      </c>
      <c r="AW154" s="27">
        <f t="shared" si="53"/>
        <v>20002.5</v>
      </c>
      <c r="AX154" s="28">
        <f>'ÜCRET HESABI'!JA154</f>
        <v>24503.0625</v>
      </c>
      <c r="AY154" s="46">
        <f>'ÜCRET HESABI'!JC154</f>
        <v>23502.9375</v>
      </c>
      <c r="AZ154" s="36">
        <f t="shared" si="36"/>
        <v>204025.5</v>
      </c>
      <c r="BA154" s="33">
        <f t="shared" si="37"/>
        <v>240030</v>
      </c>
      <c r="BB154" s="37">
        <f t="shared" si="38"/>
        <v>17002.125</v>
      </c>
      <c r="BC154" s="35">
        <f t="shared" si="39"/>
        <v>294036.75</v>
      </c>
      <c r="BD154" s="34">
        <f t="shared" si="40"/>
        <v>12001.5</v>
      </c>
      <c r="BE154" s="35">
        <f t="shared" si="41"/>
        <v>282035.25</v>
      </c>
    </row>
    <row r="155" spans="1:57" x14ac:dyDescent="0.3">
      <c r="A155" s="3">
        <v>153</v>
      </c>
      <c r="B155" s="16" t="str">
        <f>'PERSONEL LİSTESİ'!B155</f>
        <v xml:space="preserve"> AD SOYAD 153</v>
      </c>
      <c r="C155" s="8">
        <f>'PERSONEL LİSTESİ'!C155</f>
        <v>20002.5</v>
      </c>
      <c r="D155" s="10">
        <f>'ÜCRET HESABI'!P155</f>
        <v>17002.125</v>
      </c>
      <c r="E155" s="27">
        <f t="shared" si="42"/>
        <v>20002.5</v>
      </c>
      <c r="F155" s="28">
        <f>'ÜCRET HESABI'!S155</f>
        <v>24503.0625</v>
      </c>
      <c r="G155" s="46">
        <f>'ÜCRET HESABI'!U155</f>
        <v>23502.9375</v>
      </c>
      <c r="H155" s="10">
        <f>'ÜCRET HESABI'!AL155</f>
        <v>17002.125</v>
      </c>
      <c r="I155" s="27">
        <f t="shared" si="43"/>
        <v>20002.5</v>
      </c>
      <c r="J155" s="28">
        <f>'ÜCRET HESABI'!AO155</f>
        <v>24503.0625</v>
      </c>
      <c r="K155" s="46">
        <f>'ÜCRET HESABI'!AQ155</f>
        <v>23502.9375</v>
      </c>
      <c r="L155" s="10">
        <f>'ÜCRET HESABI'!BH155</f>
        <v>17002.125</v>
      </c>
      <c r="M155" s="27">
        <f t="shared" si="44"/>
        <v>20002.5</v>
      </c>
      <c r="N155" s="28">
        <f>'ÜCRET HESABI'!BK155</f>
        <v>24503.0625</v>
      </c>
      <c r="O155" s="46">
        <f>'ÜCRET HESABI'!BM155</f>
        <v>23502.9375</v>
      </c>
      <c r="P155" s="10">
        <f>'ÜCRET HESABI'!CD155</f>
        <v>17002.125</v>
      </c>
      <c r="Q155" s="27">
        <f t="shared" si="45"/>
        <v>20002.5</v>
      </c>
      <c r="R155" s="28">
        <f>'ÜCRET HESABI'!CG155</f>
        <v>24503.0625</v>
      </c>
      <c r="S155" s="46">
        <f>'ÜCRET HESABI'!CI155</f>
        <v>23502.9375</v>
      </c>
      <c r="T155" s="10">
        <f>'ÜCRET HESABI'!CZ155</f>
        <v>17002.125</v>
      </c>
      <c r="U155" s="27">
        <f t="shared" si="46"/>
        <v>20002.5</v>
      </c>
      <c r="V155" s="28">
        <f>'ÜCRET HESABI'!DC155</f>
        <v>24503.0625</v>
      </c>
      <c r="W155" s="46">
        <f>'ÜCRET HESABI'!DE155</f>
        <v>23502.9375</v>
      </c>
      <c r="X155" s="10">
        <f>'ÜCRET HESABI'!DV155</f>
        <v>17002.125</v>
      </c>
      <c r="Y155" s="27">
        <f t="shared" si="47"/>
        <v>20002.5</v>
      </c>
      <c r="Z155" s="28">
        <f>'ÜCRET HESABI'!DY155</f>
        <v>24503.0625</v>
      </c>
      <c r="AA155" s="46">
        <f>'ÜCRET HESABI'!EA155</f>
        <v>23502.9375</v>
      </c>
      <c r="AB155" s="10">
        <f>'ÜCRET HESABI'!ER155</f>
        <v>17002.125</v>
      </c>
      <c r="AC155" s="27">
        <f t="shared" si="48"/>
        <v>20002.5</v>
      </c>
      <c r="AD155" s="28">
        <f>'ÜCRET HESABI'!EU155</f>
        <v>24503.0625</v>
      </c>
      <c r="AE155" s="46">
        <f>'ÜCRET HESABI'!EW155</f>
        <v>23502.9375</v>
      </c>
      <c r="AF155" s="10">
        <f>'ÜCRET HESABI'!FN155</f>
        <v>17002.125</v>
      </c>
      <c r="AG155" s="27">
        <f t="shared" si="49"/>
        <v>20002.5</v>
      </c>
      <c r="AH155" s="28">
        <f>'ÜCRET HESABI'!FQ155</f>
        <v>24503.0625</v>
      </c>
      <c r="AI155" s="46">
        <f>'ÜCRET HESABI'!FS155</f>
        <v>23502.9375</v>
      </c>
      <c r="AJ155" s="10">
        <f>'ÜCRET HESABI'!GJ155</f>
        <v>17002.125</v>
      </c>
      <c r="AK155" s="27">
        <f t="shared" si="50"/>
        <v>20002.5</v>
      </c>
      <c r="AL155" s="28">
        <f>'ÜCRET HESABI'!GM155</f>
        <v>24503.0625</v>
      </c>
      <c r="AM155" s="46">
        <f>'ÜCRET HESABI'!GO155</f>
        <v>23502.9375</v>
      </c>
      <c r="AN155" s="10">
        <f>'ÜCRET HESABI'!HF155</f>
        <v>17002.125</v>
      </c>
      <c r="AO155" s="27">
        <f t="shared" si="51"/>
        <v>20002.5</v>
      </c>
      <c r="AP155" s="28">
        <f>'ÜCRET HESABI'!HI155</f>
        <v>24503.0625</v>
      </c>
      <c r="AQ155" s="46">
        <f>'ÜCRET HESABI'!HK155</f>
        <v>23502.9375</v>
      </c>
      <c r="AR155" s="10">
        <f>'ÜCRET HESABI'!IB155</f>
        <v>17002.125</v>
      </c>
      <c r="AS155" s="27">
        <f t="shared" si="52"/>
        <v>20002.5</v>
      </c>
      <c r="AT155" s="28">
        <f>'ÜCRET HESABI'!IE155</f>
        <v>24503.0625</v>
      </c>
      <c r="AU155" s="46">
        <f>'ÜCRET HESABI'!IG155</f>
        <v>23502.9375</v>
      </c>
      <c r="AV155" s="10">
        <f>'ÜCRET HESABI'!IX155</f>
        <v>17002.125</v>
      </c>
      <c r="AW155" s="27">
        <f t="shared" si="53"/>
        <v>20002.5</v>
      </c>
      <c r="AX155" s="28">
        <f>'ÜCRET HESABI'!JA155</f>
        <v>24503.0625</v>
      </c>
      <c r="AY155" s="46">
        <f>'ÜCRET HESABI'!JC155</f>
        <v>23502.9375</v>
      </c>
      <c r="AZ155" s="36">
        <f t="shared" si="36"/>
        <v>204025.5</v>
      </c>
      <c r="BA155" s="33">
        <f t="shared" si="37"/>
        <v>240030</v>
      </c>
      <c r="BB155" s="37">
        <f t="shared" si="38"/>
        <v>17002.125</v>
      </c>
      <c r="BC155" s="35">
        <f t="shared" si="39"/>
        <v>294036.75</v>
      </c>
      <c r="BD155" s="34">
        <f t="shared" si="40"/>
        <v>12001.5</v>
      </c>
      <c r="BE155" s="35">
        <f t="shared" si="41"/>
        <v>282035.25</v>
      </c>
    </row>
    <row r="156" spans="1:57" x14ac:dyDescent="0.3">
      <c r="A156" s="2">
        <v>154</v>
      </c>
      <c r="B156" s="17" t="str">
        <f>'PERSONEL LİSTESİ'!B156</f>
        <v xml:space="preserve"> AD SOYAD 154</v>
      </c>
      <c r="C156" s="13">
        <f>'PERSONEL LİSTESİ'!C156</f>
        <v>20002.5</v>
      </c>
      <c r="D156" s="10">
        <f>'ÜCRET HESABI'!P156</f>
        <v>17002.125</v>
      </c>
      <c r="E156" s="27">
        <f t="shared" si="42"/>
        <v>20002.5</v>
      </c>
      <c r="F156" s="28">
        <f>'ÜCRET HESABI'!S156</f>
        <v>24503.0625</v>
      </c>
      <c r="G156" s="46">
        <f>'ÜCRET HESABI'!U156</f>
        <v>23502.9375</v>
      </c>
      <c r="H156" s="10">
        <f>'ÜCRET HESABI'!AL156</f>
        <v>17002.125</v>
      </c>
      <c r="I156" s="27">
        <f t="shared" si="43"/>
        <v>20002.5</v>
      </c>
      <c r="J156" s="28">
        <f>'ÜCRET HESABI'!AO156</f>
        <v>24503.0625</v>
      </c>
      <c r="K156" s="46">
        <f>'ÜCRET HESABI'!AQ156</f>
        <v>23502.9375</v>
      </c>
      <c r="L156" s="10">
        <f>'ÜCRET HESABI'!BH156</f>
        <v>17002.125</v>
      </c>
      <c r="M156" s="27">
        <f t="shared" si="44"/>
        <v>20002.5</v>
      </c>
      <c r="N156" s="28">
        <f>'ÜCRET HESABI'!BK156</f>
        <v>24503.0625</v>
      </c>
      <c r="O156" s="46">
        <f>'ÜCRET HESABI'!BM156</f>
        <v>23502.9375</v>
      </c>
      <c r="P156" s="10">
        <f>'ÜCRET HESABI'!CD156</f>
        <v>17002.125</v>
      </c>
      <c r="Q156" s="27">
        <f t="shared" si="45"/>
        <v>20002.5</v>
      </c>
      <c r="R156" s="28">
        <f>'ÜCRET HESABI'!CG156</f>
        <v>24503.0625</v>
      </c>
      <c r="S156" s="46">
        <f>'ÜCRET HESABI'!CI156</f>
        <v>23502.9375</v>
      </c>
      <c r="T156" s="10">
        <f>'ÜCRET HESABI'!CZ156</f>
        <v>17002.125</v>
      </c>
      <c r="U156" s="27">
        <f t="shared" si="46"/>
        <v>20002.5</v>
      </c>
      <c r="V156" s="28">
        <f>'ÜCRET HESABI'!DC156</f>
        <v>24503.0625</v>
      </c>
      <c r="W156" s="46">
        <f>'ÜCRET HESABI'!DE156</f>
        <v>23502.9375</v>
      </c>
      <c r="X156" s="10">
        <f>'ÜCRET HESABI'!DV156</f>
        <v>17002.125</v>
      </c>
      <c r="Y156" s="27">
        <f t="shared" si="47"/>
        <v>20002.5</v>
      </c>
      <c r="Z156" s="28">
        <f>'ÜCRET HESABI'!DY156</f>
        <v>24503.0625</v>
      </c>
      <c r="AA156" s="46">
        <f>'ÜCRET HESABI'!EA156</f>
        <v>23502.9375</v>
      </c>
      <c r="AB156" s="10">
        <f>'ÜCRET HESABI'!ER156</f>
        <v>17002.125</v>
      </c>
      <c r="AC156" s="27">
        <f t="shared" si="48"/>
        <v>20002.5</v>
      </c>
      <c r="AD156" s="28">
        <f>'ÜCRET HESABI'!EU156</f>
        <v>24503.0625</v>
      </c>
      <c r="AE156" s="46">
        <f>'ÜCRET HESABI'!EW156</f>
        <v>23502.9375</v>
      </c>
      <c r="AF156" s="10">
        <f>'ÜCRET HESABI'!FN156</f>
        <v>17002.125</v>
      </c>
      <c r="AG156" s="27">
        <f t="shared" si="49"/>
        <v>20002.5</v>
      </c>
      <c r="AH156" s="28">
        <f>'ÜCRET HESABI'!FQ156</f>
        <v>24503.0625</v>
      </c>
      <c r="AI156" s="46">
        <f>'ÜCRET HESABI'!FS156</f>
        <v>23502.9375</v>
      </c>
      <c r="AJ156" s="10">
        <f>'ÜCRET HESABI'!GJ156</f>
        <v>17002.125</v>
      </c>
      <c r="AK156" s="27">
        <f t="shared" si="50"/>
        <v>20002.5</v>
      </c>
      <c r="AL156" s="28">
        <f>'ÜCRET HESABI'!GM156</f>
        <v>24503.0625</v>
      </c>
      <c r="AM156" s="46">
        <f>'ÜCRET HESABI'!GO156</f>
        <v>23502.9375</v>
      </c>
      <c r="AN156" s="10">
        <f>'ÜCRET HESABI'!HF156</f>
        <v>17002.125</v>
      </c>
      <c r="AO156" s="27">
        <f t="shared" si="51"/>
        <v>20002.5</v>
      </c>
      <c r="AP156" s="28">
        <f>'ÜCRET HESABI'!HI156</f>
        <v>24503.0625</v>
      </c>
      <c r="AQ156" s="46">
        <f>'ÜCRET HESABI'!HK156</f>
        <v>23502.9375</v>
      </c>
      <c r="AR156" s="10">
        <f>'ÜCRET HESABI'!IB156</f>
        <v>17002.125</v>
      </c>
      <c r="AS156" s="27">
        <f t="shared" si="52"/>
        <v>20002.5</v>
      </c>
      <c r="AT156" s="28">
        <f>'ÜCRET HESABI'!IE156</f>
        <v>24503.0625</v>
      </c>
      <c r="AU156" s="46">
        <f>'ÜCRET HESABI'!IG156</f>
        <v>23502.9375</v>
      </c>
      <c r="AV156" s="10">
        <f>'ÜCRET HESABI'!IX156</f>
        <v>17002.125</v>
      </c>
      <c r="AW156" s="27">
        <f t="shared" si="53"/>
        <v>20002.5</v>
      </c>
      <c r="AX156" s="28">
        <f>'ÜCRET HESABI'!JA156</f>
        <v>24503.0625</v>
      </c>
      <c r="AY156" s="46">
        <f>'ÜCRET HESABI'!JC156</f>
        <v>23502.9375</v>
      </c>
      <c r="AZ156" s="36">
        <f t="shared" si="36"/>
        <v>204025.5</v>
      </c>
      <c r="BA156" s="33">
        <f t="shared" si="37"/>
        <v>240030</v>
      </c>
      <c r="BB156" s="37">
        <f t="shared" si="38"/>
        <v>17002.125</v>
      </c>
      <c r="BC156" s="35">
        <f t="shared" si="39"/>
        <v>294036.75</v>
      </c>
      <c r="BD156" s="34">
        <f t="shared" si="40"/>
        <v>12001.5</v>
      </c>
      <c r="BE156" s="35">
        <f t="shared" si="41"/>
        <v>282035.25</v>
      </c>
    </row>
    <row r="157" spans="1:57" x14ac:dyDescent="0.3">
      <c r="A157" s="3">
        <v>155</v>
      </c>
      <c r="B157" s="16" t="str">
        <f>'PERSONEL LİSTESİ'!B157</f>
        <v xml:space="preserve"> AD SOYAD 155</v>
      </c>
      <c r="C157" s="8">
        <f>'PERSONEL LİSTESİ'!C157</f>
        <v>20002.5</v>
      </c>
      <c r="D157" s="10">
        <f>'ÜCRET HESABI'!P157</f>
        <v>17002.125</v>
      </c>
      <c r="E157" s="27">
        <f t="shared" si="42"/>
        <v>20002.5</v>
      </c>
      <c r="F157" s="28">
        <f>'ÜCRET HESABI'!S157</f>
        <v>24503.0625</v>
      </c>
      <c r="G157" s="46">
        <f>'ÜCRET HESABI'!U157</f>
        <v>23502.9375</v>
      </c>
      <c r="H157" s="10">
        <f>'ÜCRET HESABI'!AL157</f>
        <v>17002.125</v>
      </c>
      <c r="I157" s="27">
        <f t="shared" si="43"/>
        <v>20002.5</v>
      </c>
      <c r="J157" s="28">
        <f>'ÜCRET HESABI'!AO157</f>
        <v>24503.0625</v>
      </c>
      <c r="K157" s="46">
        <f>'ÜCRET HESABI'!AQ157</f>
        <v>23502.9375</v>
      </c>
      <c r="L157" s="10">
        <f>'ÜCRET HESABI'!BH157</f>
        <v>17002.125</v>
      </c>
      <c r="M157" s="27">
        <f t="shared" si="44"/>
        <v>20002.5</v>
      </c>
      <c r="N157" s="28">
        <f>'ÜCRET HESABI'!BK157</f>
        <v>24503.0625</v>
      </c>
      <c r="O157" s="46">
        <f>'ÜCRET HESABI'!BM157</f>
        <v>23502.9375</v>
      </c>
      <c r="P157" s="10">
        <f>'ÜCRET HESABI'!CD157</f>
        <v>17002.125</v>
      </c>
      <c r="Q157" s="27">
        <f t="shared" si="45"/>
        <v>20002.5</v>
      </c>
      <c r="R157" s="28">
        <f>'ÜCRET HESABI'!CG157</f>
        <v>24503.0625</v>
      </c>
      <c r="S157" s="46">
        <f>'ÜCRET HESABI'!CI157</f>
        <v>23502.9375</v>
      </c>
      <c r="T157" s="10">
        <f>'ÜCRET HESABI'!CZ157</f>
        <v>17002.125</v>
      </c>
      <c r="U157" s="27">
        <f t="shared" si="46"/>
        <v>20002.5</v>
      </c>
      <c r="V157" s="28">
        <f>'ÜCRET HESABI'!DC157</f>
        <v>24503.0625</v>
      </c>
      <c r="W157" s="46">
        <f>'ÜCRET HESABI'!DE157</f>
        <v>23502.9375</v>
      </c>
      <c r="X157" s="10">
        <f>'ÜCRET HESABI'!DV157</f>
        <v>17002.125</v>
      </c>
      <c r="Y157" s="27">
        <f t="shared" si="47"/>
        <v>20002.5</v>
      </c>
      <c r="Z157" s="28">
        <f>'ÜCRET HESABI'!DY157</f>
        <v>24503.0625</v>
      </c>
      <c r="AA157" s="46">
        <f>'ÜCRET HESABI'!EA157</f>
        <v>23502.9375</v>
      </c>
      <c r="AB157" s="10">
        <f>'ÜCRET HESABI'!ER157</f>
        <v>17002.125</v>
      </c>
      <c r="AC157" s="27">
        <f t="shared" si="48"/>
        <v>20002.5</v>
      </c>
      <c r="AD157" s="28">
        <f>'ÜCRET HESABI'!EU157</f>
        <v>24503.0625</v>
      </c>
      <c r="AE157" s="46">
        <f>'ÜCRET HESABI'!EW157</f>
        <v>23502.9375</v>
      </c>
      <c r="AF157" s="10">
        <f>'ÜCRET HESABI'!FN157</f>
        <v>17002.125</v>
      </c>
      <c r="AG157" s="27">
        <f t="shared" si="49"/>
        <v>20002.5</v>
      </c>
      <c r="AH157" s="28">
        <f>'ÜCRET HESABI'!FQ157</f>
        <v>24503.0625</v>
      </c>
      <c r="AI157" s="46">
        <f>'ÜCRET HESABI'!FS157</f>
        <v>23502.9375</v>
      </c>
      <c r="AJ157" s="10">
        <f>'ÜCRET HESABI'!GJ157</f>
        <v>17002.125</v>
      </c>
      <c r="AK157" s="27">
        <f t="shared" si="50"/>
        <v>20002.5</v>
      </c>
      <c r="AL157" s="28">
        <f>'ÜCRET HESABI'!GM157</f>
        <v>24503.0625</v>
      </c>
      <c r="AM157" s="46">
        <f>'ÜCRET HESABI'!GO157</f>
        <v>23502.9375</v>
      </c>
      <c r="AN157" s="10">
        <f>'ÜCRET HESABI'!HF157</f>
        <v>17002.125</v>
      </c>
      <c r="AO157" s="27">
        <f t="shared" si="51"/>
        <v>20002.5</v>
      </c>
      <c r="AP157" s="28">
        <f>'ÜCRET HESABI'!HI157</f>
        <v>24503.0625</v>
      </c>
      <c r="AQ157" s="46">
        <f>'ÜCRET HESABI'!HK157</f>
        <v>23502.9375</v>
      </c>
      <c r="AR157" s="10">
        <f>'ÜCRET HESABI'!IB157</f>
        <v>17002.125</v>
      </c>
      <c r="AS157" s="27">
        <f t="shared" si="52"/>
        <v>20002.5</v>
      </c>
      <c r="AT157" s="28">
        <f>'ÜCRET HESABI'!IE157</f>
        <v>24503.0625</v>
      </c>
      <c r="AU157" s="46">
        <f>'ÜCRET HESABI'!IG157</f>
        <v>23502.9375</v>
      </c>
      <c r="AV157" s="10">
        <f>'ÜCRET HESABI'!IX157</f>
        <v>17002.125</v>
      </c>
      <c r="AW157" s="27">
        <f t="shared" si="53"/>
        <v>20002.5</v>
      </c>
      <c r="AX157" s="28">
        <f>'ÜCRET HESABI'!JA157</f>
        <v>24503.0625</v>
      </c>
      <c r="AY157" s="46">
        <f>'ÜCRET HESABI'!JC157</f>
        <v>23502.9375</v>
      </c>
      <c r="AZ157" s="36">
        <f t="shared" si="36"/>
        <v>204025.5</v>
      </c>
      <c r="BA157" s="33">
        <f t="shared" si="37"/>
        <v>240030</v>
      </c>
      <c r="BB157" s="37">
        <f t="shared" si="38"/>
        <v>17002.125</v>
      </c>
      <c r="BC157" s="35">
        <f t="shared" si="39"/>
        <v>294036.75</v>
      </c>
      <c r="BD157" s="34">
        <f t="shared" si="40"/>
        <v>12001.5</v>
      </c>
      <c r="BE157" s="35">
        <f t="shared" si="41"/>
        <v>282035.25</v>
      </c>
    </row>
    <row r="158" spans="1:57" x14ac:dyDescent="0.3">
      <c r="A158" s="2">
        <v>156</v>
      </c>
      <c r="B158" s="17" t="str">
        <f>'PERSONEL LİSTESİ'!B158</f>
        <v xml:space="preserve"> AD SOYAD 156</v>
      </c>
      <c r="C158" s="13">
        <f>'PERSONEL LİSTESİ'!C158</f>
        <v>20002.5</v>
      </c>
      <c r="D158" s="10">
        <f>'ÜCRET HESABI'!P158</f>
        <v>17002.125</v>
      </c>
      <c r="E158" s="27">
        <f t="shared" si="42"/>
        <v>20002.5</v>
      </c>
      <c r="F158" s="28">
        <f>'ÜCRET HESABI'!S158</f>
        <v>24503.0625</v>
      </c>
      <c r="G158" s="46">
        <f>'ÜCRET HESABI'!U158</f>
        <v>23502.9375</v>
      </c>
      <c r="H158" s="10">
        <f>'ÜCRET HESABI'!AL158</f>
        <v>17002.125</v>
      </c>
      <c r="I158" s="27">
        <f t="shared" si="43"/>
        <v>20002.5</v>
      </c>
      <c r="J158" s="28">
        <f>'ÜCRET HESABI'!AO158</f>
        <v>24503.0625</v>
      </c>
      <c r="K158" s="46">
        <f>'ÜCRET HESABI'!AQ158</f>
        <v>23502.9375</v>
      </c>
      <c r="L158" s="10">
        <f>'ÜCRET HESABI'!BH158</f>
        <v>17002.125</v>
      </c>
      <c r="M158" s="27">
        <f t="shared" si="44"/>
        <v>20002.5</v>
      </c>
      <c r="N158" s="28">
        <f>'ÜCRET HESABI'!BK158</f>
        <v>24503.0625</v>
      </c>
      <c r="O158" s="46">
        <f>'ÜCRET HESABI'!BM158</f>
        <v>23502.9375</v>
      </c>
      <c r="P158" s="10">
        <f>'ÜCRET HESABI'!CD158</f>
        <v>17002.125</v>
      </c>
      <c r="Q158" s="27">
        <f t="shared" si="45"/>
        <v>20002.5</v>
      </c>
      <c r="R158" s="28">
        <f>'ÜCRET HESABI'!CG158</f>
        <v>24503.0625</v>
      </c>
      <c r="S158" s="46">
        <f>'ÜCRET HESABI'!CI158</f>
        <v>23502.9375</v>
      </c>
      <c r="T158" s="10">
        <f>'ÜCRET HESABI'!CZ158</f>
        <v>17002.125</v>
      </c>
      <c r="U158" s="27">
        <f t="shared" si="46"/>
        <v>20002.5</v>
      </c>
      <c r="V158" s="28">
        <f>'ÜCRET HESABI'!DC158</f>
        <v>24503.0625</v>
      </c>
      <c r="W158" s="46">
        <f>'ÜCRET HESABI'!DE158</f>
        <v>23502.9375</v>
      </c>
      <c r="X158" s="10">
        <f>'ÜCRET HESABI'!DV158</f>
        <v>17002.125</v>
      </c>
      <c r="Y158" s="27">
        <f t="shared" si="47"/>
        <v>20002.5</v>
      </c>
      <c r="Z158" s="28">
        <f>'ÜCRET HESABI'!DY158</f>
        <v>24503.0625</v>
      </c>
      <c r="AA158" s="46">
        <f>'ÜCRET HESABI'!EA158</f>
        <v>23502.9375</v>
      </c>
      <c r="AB158" s="10">
        <f>'ÜCRET HESABI'!ER158</f>
        <v>17002.125</v>
      </c>
      <c r="AC158" s="27">
        <f t="shared" si="48"/>
        <v>20002.5</v>
      </c>
      <c r="AD158" s="28">
        <f>'ÜCRET HESABI'!EU158</f>
        <v>24503.0625</v>
      </c>
      <c r="AE158" s="46">
        <f>'ÜCRET HESABI'!EW158</f>
        <v>23502.9375</v>
      </c>
      <c r="AF158" s="10">
        <f>'ÜCRET HESABI'!FN158</f>
        <v>17002.125</v>
      </c>
      <c r="AG158" s="27">
        <f t="shared" si="49"/>
        <v>20002.5</v>
      </c>
      <c r="AH158" s="28">
        <f>'ÜCRET HESABI'!FQ158</f>
        <v>24503.0625</v>
      </c>
      <c r="AI158" s="46">
        <f>'ÜCRET HESABI'!FS158</f>
        <v>23502.9375</v>
      </c>
      <c r="AJ158" s="10">
        <f>'ÜCRET HESABI'!GJ158</f>
        <v>17002.125</v>
      </c>
      <c r="AK158" s="27">
        <f t="shared" si="50"/>
        <v>20002.5</v>
      </c>
      <c r="AL158" s="28">
        <f>'ÜCRET HESABI'!GM158</f>
        <v>24503.0625</v>
      </c>
      <c r="AM158" s="46">
        <f>'ÜCRET HESABI'!GO158</f>
        <v>23502.9375</v>
      </c>
      <c r="AN158" s="10">
        <f>'ÜCRET HESABI'!HF158</f>
        <v>17002.125</v>
      </c>
      <c r="AO158" s="27">
        <f t="shared" si="51"/>
        <v>20002.5</v>
      </c>
      <c r="AP158" s="28">
        <f>'ÜCRET HESABI'!HI158</f>
        <v>24503.0625</v>
      </c>
      <c r="AQ158" s="46">
        <f>'ÜCRET HESABI'!HK158</f>
        <v>23502.9375</v>
      </c>
      <c r="AR158" s="10">
        <f>'ÜCRET HESABI'!IB158</f>
        <v>17002.125</v>
      </c>
      <c r="AS158" s="27">
        <f t="shared" si="52"/>
        <v>20002.5</v>
      </c>
      <c r="AT158" s="28">
        <f>'ÜCRET HESABI'!IE158</f>
        <v>24503.0625</v>
      </c>
      <c r="AU158" s="46">
        <f>'ÜCRET HESABI'!IG158</f>
        <v>23502.9375</v>
      </c>
      <c r="AV158" s="10">
        <f>'ÜCRET HESABI'!IX158</f>
        <v>17002.125</v>
      </c>
      <c r="AW158" s="27">
        <f t="shared" si="53"/>
        <v>20002.5</v>
      </c>
      <c r="AX158" s="28">
        <f>'ÜCRET HESABI'!JA158</f>
        <v>24503.0625</v>
      </c>
      <c r="AY158" s="46">
        <f>'ÜCRET HESABI'!JC158</f>
        <v>23502.9375</v>
      </c>
      <c r="AZ158" s="36">
        <f t="shared" si="36"/>
        <v>204025.5</v>
      </c>
      <c r="BA158" s="33">
        <f t="shared" si="37"/>
        <v>240030</v>
      </c>
      <c r="BB158" s="37">
        <f t="shared" si="38"/>
        <v>17002.125</v>
      </c>
      <c r="BC158" s="35">
        <f t="shared" si="39"/>
        <v>294036.75</v>
      </c>
      <c r="BD158" s="34">
        <f t="shared" si="40"/>
        <v>12001.5</v>
      </c>
      <c r="BE158" s="35">
        <f t="shared" si="41"/>
        <v>282035.25</v>
      </c>
    </row>
    <row r="159" spans="1:57" x14ac:dyDescent="0.3">
      <c r="A159" s="3">
        <v>157</v>
      </c>
      <c r="B159" s="16" t="str">
        <f>'PERSONEL LİSTESİ'!B159</f>
        <v xml:space="preserve"> AD SOYAD 157</v>
      </c>
      <c r="C159" s="8">
        <f>'PERSONEL LİSTESİ'!C159</f>
        <v>20002.5</v>
      </c>
      <c r="D159" s="10">
        <f>'ÜCRET HESABI'!P159</f>
        <v>17002.125</v>
      </c>
      <c r="E159" s="27">
        <f t="shared" si="42"/>
        <v>20002.5</v>
      </c>
      <c r="F159" s="28">
        <f>'ÜCRET HESABI'!S159</f>
        <v>24503.0625</v>
      </c>
      <c r="G159" s="46">
        <f>'ÜCRET HESABI'!U159</f>
        <v>23502.9375</v>
      </c>
      <c r="H159" s="10">
        <f>'ÜCRET HESABI'!AL159</f>
        <v>17002.125</v>
      </c>
      <c r="I159" s="27">
        <f t="shared" si="43"/>
        <v>20002.5</v>
      </c>
      <c r="J159" s="28">
        <f>'ÜCRET HESABI'!AO159</f>
        <v>24503.0625</v>
      </c>
      <c r="K159" s="46">
        <f>'ÜCRET HESABI'!AQ159</f>
        <v>23502.9375</v>
      </c>
      <c r="L159" s="10">
        <f>'ÜCRET HESABI'!BH159</f>
        <v>17002.125</v>
      </c>
      <c r="M159" s="27">
        <f t="shared" si="44"/>
        <v>20002.5</v>
      </c>
      <c r="N159" s="28">
        <f>'ÜCRET HESABI'!BK159</f>
        <v>24503.0625</v>
      </c>
      <c r="O159" s="46">
        <f>'ÜCRET HESABI'!BM159</f>
        <v>23502.9375</v>
      </c>
      <c r="P159" s="10">
        <f>'ÜCRET HESABI'!CD159</f>
        <v>17002.125</v>
      </c>
      <c r="Q159" s="27">
        <f t="shared" si="45"/>
        <v>20002.5</v>
      </c>
      <c r="R159" s="28">
        <f>'ÜCRET HESABI'!CG159</f>
        <v>24503.0625</v>
      </c>
      <c r="S159" s="46">
        <f>'ÜCRET HESABI'!CI159</f>
        <v>23502.9375</v>
      </c>
      <c r="T159" s="10">
        <f>'ÜCRET HESABI'!CZ159</f>
        <v>17002.125</v>
      </c>
      <c r="U159" s="27">
        <f t="shared" si="46"/>
        <v>20002.5</v>
      </c>
      <c r="V159" s="28">
        <f>'ÜCRET HESABI'!DC159</f>
        <v>24503.0625</v>
      </c>
      <c r="W159" s="46">
        <f>'ÜCRET HESABI'!DE159</f>
        <v>23502.9375</v>
      </c>
      <c r="X159" s="10">
        <f>'ÜCRET HESABI'!DV159</f>
        <v>17002.125</v>
      </c>
      <c r="Y159" s="27">
        <f t="shared" si="47"/>
        <v>20002.5</v>
      </c>
      <c r="Z159" s="28">
        <f>'ÜCRET HESABI'!DY159</f>
        <v>24503.0625</v>
      </c>
      <c r="AA159" s="46">
        <f>'ÜCRET HESABI'!EA159</f>
        <v>23502.9375</v>
      </c>
      <c r="AB159" s="10">
        <f>'ÜCRET HESABI'!ER159</f>
        <v>17002.125</v>
      </c>
      <c r="AC159" s="27">
        <f t="shared" si="48"/>
        <v>20002.5</v>
      </c>
      <c r="AD159" s="28">
        <f>'ÜCRET HESABI'!EU159</f>
        <v>24503.0625</v>
      </c>
      <c r="AE159" s="46">
        <f>'ÜCRET HESABI'!EW159</f>
        <v>23502.9375</v>
      </c>
      <c r="AF159" s="10">
        <f>'ÜCRET HESABI'!FN159</f>
        <v>17002.125</v>
      </c>
      <c r="AG159" s="27">
        <f t="shared" si="49"/>
        <v>20002.5</v>
      </c>
      <c r="AH159" s="28">
        <f>'ÜCRET HESABI'!FQ159</f>
        <v>24503.0625</v>
      </c>
      <c r="AI159" s="46">
        <f>'ÜCRET HESABI'!FS159</f>
        <v>23502.9375</v>
      </c>
      <c r="AJ159" s="10">
        <f>'ÜCRET HESABI'!GJ159</f>
        <v>17002.125</v>
      </c>
      <c r="AK159" s="27">
        <f t="shared" si="50"/>
        <v>20002.5</v>
      </c>
      <c r="AL159" s="28">
        <f>'ÜCRET HESABI'!GM159</f>
        <v>24503.0625</v>
      </c>
      <c r="AM159" s="46">
        <f>'ÜCRET HESABI'!GO159</f>
        <v>23502.9375</v>
      </c>
      <c r="AN159" s="10">
        <f>'ÜCRET HESABI'!HF159</f>
        <v>17002.125</v>
      </c>
      <c r="AO159" s="27">
        <f t="shared" si="51"/>
        <v>20002.5</v>
      </c>
      <c r="AP159" s="28">
        <f>'ÜCRET HESABI'!HI159</f>
        <v>24503.0625</v>
      </c>
      <c r="AQ159" s="46">
        <f>'ÜCRET HESABI'!HK159</f>
        <v>23502.9375</v>
      </c>
      <c r="AR159" s="10">
        <f>'ÜCRET HESABI'!IB159</f>
        <v>17002.125</v>
      </c>
      <c r="AS159" s="27">
        <f t="shared" si="52"/>
        <v>20002.5</v>
      </c>
      <c r="AT159" s="28">
        <f>'ÜCRET HESABI'!IE159</f>
        <v>24503.0625</v>
      </c>
      <c r="AU159" s="46">
        <f>'ÜCRET HESABI'!IG159</f>
        <v>23502.9375</v>
      </c>
      <c r="AV159" s="10">
        <f>'ÜCRET HESABI'!IX159</f>
        <v>17002.125</v>
      </c>
      <c r="AW159" s="27">
        <f t="shared" si="53"/>
        <v>20002.5</v>
      </c>
      <c r="AX159" s="28">
        <f>'ÜCRET HESABI'!JA159</f>
        <v>24503.0625</v>
      </c>
      <c r="AY159" s="46">
        <f>'ÜCRET HESABI'!JC159</f>
        <v>23502.9375</v>
      </c>
      <c r="AZ159" s="36">
        <f t="shared" si="36"/>
        <v>204025.5</v>
      </c>
      <c r="BA159" s="33">
        <f t="shared" si="37"/>
        <v>240030</v>
      </c>
      <c r="BB159" s="37">
        <f t="shared" si="38"/>
        <v>17002.125</v>
      </c>
      <c r="BC159" s="35">
        <f t="shared" si="39"/>
        <v>294036.75</v>
      </c>
      <c r="BD159" s="34">
        <f t="shared" si="40"/>
        <v>12001.5</v>
      </c>
      <c r="BE159" s="35">
        <f t="shared" si="41"/>
        <v>282035.25</v>
      </c>
    </row>
    <row r="160" spans="1:57" x14ac:dyDescent="0.3">
      <c r="A160" s="2">
        <v>158</v>
      </c>
      <c r="B160" s="17" t="str">
        <f>'PERSONEL LİSTESİ'!B160</f>
        <v xml:space="preserve"> AD SOYAD 158</v>
      </c>
      <c r="C160" s="13">
        <f>'PERSONEL LİSTESİ'!C160</f>
        <v>20002.5</v>
      </c>
      <c r="D160" s="10">
        <f>'ÜCRET HESABI'!P160</f>
        <v>17002.125</v>
      </c>
      <c r="E160" s="27">
        <f t="shared" si="42"/>
        <v>20002.5</v>
      </c>
      <c r="F160" s="28">
        <f>'ÜCRET HESABI'!S160</f>
        <v>24503.0625</v>
      </c>
      <c r="G160" s="46">
        <f>'ÜCRET HESABI'!U160</f>
        <v>23502.9375</v>
      </c>
      <c r="H160" s="10">
        <f>'ÜCRET HESABI'!AL160</f>
        <v>17002.125</v>
      </c>
      <c r="I160" s="27">
        <f t="shared" si="43"/>
        <v>20002.5</v>
      </c>
      <c r="J160" s="28">
        <f>'ÜCRET HESABI'!AO160</f>
        <v>24503.0625</v>
      </c>
      <c r="K160" s="46">
        <f>'ÜCRET HESABI'!AQ160</f>
        <v>23502.9375</v>
      </c>
      <c r="L160" s="10">
        <f>'ÜCRET HESABI'!BH160</f>
        <v>17002.125</v>
      </c>
      <c r="M160" s="27">
        <f t="shared" si="44"/>
        <v>20002.5</v>
      </c>
      <c r="N160" s="28">
        <f>'ÜCRET HESABI'!BK160</f>
        <v>24503.0625</v>
      </c>
      <c r="O160" s="46">
        <f>'ÜCRET HESABI'!BM160</f>
        <v>23502.9375</v>
      </c>
      <c r="P160" s="10">
        <f>'ÜCRET HESABI'!CD160</f>
        <v>17002.125</v>
      </c>
      <c r="Q160" s="27">
        <f t="shared" si="45"/>
        <v>20002.5</v>
      </c>
      <c r="R160" s="28">
        <f>'ÜCRET HESABI'!CG160</f>
        <v>24503.0625</v>
      </c>
      <c r="S160" s="46">
        <f>'ÜCRET HESABI'!CI160</f>
        <v>23502.9375</v>
      </c>
      <c r="T160" s="10">
        <f>'ÜCRET HESABI'!CZ160</f>
        <v>17002.125</v>
      </c>
      <c r="U160" s="27">
        <f t="shared" si="46"/>
        <v>20002.5</v>
      </c>
      <c r="V160" s="28">
        <f>'ÜCRET HESABI'!DC160</f>
        <v>24503.0625</v>
      </c>
      <c r="W160" s="46">
        <f>'ÜCRET HESABI'!DE160</f>
        <v>23502.9375</v>
      </c>
      <c r="X160" s="10">
        <f>'ÜCRET HESABI'!DV160</f>
        <v>17002.125</v>
      </c>
      <c r="Y160" s="27">
        <f t="shared" si="47"/>
        <v>20002.5</v>
      </c>
      <c r="Z160" s="28">
        <f>'ÜCRET HESABI'!DY160</f>
        <v>24503.0625</v>
      </c>
      <c r="AA160" s="46">
        <f>'ÜCRET HESABI'!EA160</f>
        <v>23502.9375</v>
      </c>
      <c r="AB160" s="10">
        <f>'ÜCRET HESABI'!ER160</f>
        <v>17002.125</v>
      </c>
      <c r="AC160" s="27">
        <f t="shared" si="48"/>
        <v>20002.5</v>
      </c>
      <c r="AD160" s="28">
        <f>'ÜCRET HESABI'!EU160</f>
        <v>24503.0625</v>
      </c>
      <c r="AE160" s="46">
        <f>'ÜCRET HESABI'!EW160</f>
        <v>23502.9375</v>
      </c>
      <c r="AF160" s="10">
        <f>'ÜCRET HESABI'!FN160</f>
        <v>17002.125</v>
      </c>
      <c r="AG160" s="27">
        <f t="shared" si="49"/>
        <v>20002.5</v>
      </c>
      <c r="AH160" s="28">
        <f>'ÜCRET HESABI'!FQ160</f>
        <v>24503.0625</v>
      </c>
      <c r="AI160" s="46">
        <f>'ÜCRET HESABI'!FS160</f>
        <v>23502.9375</v>
      </c>
      <c r="AJ160" s="10">
        <f>'ÜCRET HESABI'!GJ160</f>
        <v>17002.125</v>
      </c>
      <c r="AK160" s="27">
        <f t="shared" si="50"/>
        <v>20002.5</v>
      </c>
      <c r="AL160" s="28">
        <f>'ÜCRET HESABI'!GM160</f>
        <v>24503.0625</v>
      </c>
      <c r="AM160" s="46">
        <f>'ÜCRET HESABI'!GO160</f>
        <v>23502.9375</v>
      </c>
      <c r="AN160" s="10">
        <f>'ÜCRET HESABI'!HF160</f>
        <v>17002.125</v>
      </c>
      <c r="AO160" s="27">
        <f t="shared" si="51"/>
        <v>20002.5</v>
      </c>
      <c r="AP160" s="28">
        <f>'ÜCRET HESABI'!HI160</f>
        <v>24503.0625</v>
      </c>
      <c r="AQ160" s="46">
        <f>'ÜCRET HESABI'!HK160</f>
        <v>23502.9375</v>
      </c>
      <c r="AR160" s="10">
        <f>'ÜCRET HESABI'!IB160</f>
        <v>17002.125</v>
      </c>
      <c r="AS160" s="27">
        <f t="shared" si="52"/>
        <v>20002.5</v>
      </c>
      <c r="AT160" s="28">
        <f>'ÜCRET HESABI'!IE160</f>
        <v>24503.0625</v>
      </c>
      <c r="AU160" s="46">
        <f>'ÜCRET HESABI'!IG160</f>
        <v>23502.9375</v>
      </c>
      <c r="AV160" s="10">
        <f>'ÜCRET HESABI'!IX160</f>
        <v>17002.125</v>
      </c>
      <c r="AW160" s="27">
        <f t="shared" si="53"/>
        <v>20002.5</v>
      </c>
      <c r="AX160" s="28">
        <f>'ÜCRET HESABI'!JA160</f>
        <v>24503.0625</v>
      </c>
      <c r="AY160" s="46">
        <f>'ÜCRET HESABI'!JC160</f>
        <v>23502.9375</v>
      </c>
      <c r="AZ160" s="36">
        <f t="shared" si="36"/>
        <v>204025.5</v>
      </c>
      <c r="BA160" s="33">
        <f t="shared" si="37"/>
        <v>240030</v>
      </c>
      <c r="BB160" s="37">
        <f t="shared" si="38"/>
        <v>17002.125</v>
      </c>
      <c r="BC160" s="35">
        <f t="shared" si="39"/>
        <v>294036.75</v>
      </c>
      <c r="BD160" s="34">
        <f t="shared" si="40"/>
        <v>12001.5</v>
      </c>
      <c r="BE160" s="35">
        <f t="shared" si="41"/>
        <v>282035.25</v>
      </c>
    </row>
    <row r="161" spans="1:57" x14ac:dyDescent="0.3">
      <c r="A161" s="3">
        <v>159</v>
      </c>
      <c r="B161" s="16" t="str">
        <f>'PERSONEL LİSTESİ'!B161</f>
        <v xml:space="preserve"> AD SOYAD 159</v>
      </c>
      <c r="C161" s="8">
        <f>'PERSONEL LİSTESİ'!C161</f>
        <v>20002.5</v>
      </c>
      <c r="D161" s="10">
        <f>'ÜCRET HESABI'!P161</f>
        <v>17002.125</v>
      </c>
      <c r="E161" s="27">
        <f t="shared" si="42"/>
        <v>20002.5</v>
      </c>
      <c r="F161" s="28">
        <f>'ÜCRET HESABI'!S161</f>
        <v>24503.0625</v>
      </c>
      <c r="G161" s="46">
        <f>'ÜCRET HESABI'!U161</f>
        <v>23502.9375</v>
      </c>
      <c r="H161" s="10">
        <f>'ÜCRET HESABI'!AL161</f>
        <v>17002.125</v>
      </c>
      <c r="I161" s="27">
        <f t="shared" si="43"/>
        <v>20002.5</v>
      </c>
      <c r="J161" s="28">
        <f>'ÜCRET HESABI'!AO161</f>
        <v>24503.0625</v>
      </c>
      <c r="K161" s="46">
        <f>'ÜCRET HESABI'!AQ161</f>
        <v>23502.9375</v>
      </c>
      <c r="L161" s="10">
        <f>'ÜCRET HESABI'!BH161</f>
        <v>17002.125</v>
      </c>
      <c r="M161" s="27">
        <f t="shared" si="44"/>
        <v>20002.5</v>
      </c>
      <c r="N161" s="28">
        <f>'ÜCRET HESABI'!BK161</f>
        <v>24503.0625</v>
      </c>
      <c r="O161" s="46">
        <f>'ÜCRET HESABI'!BM161</f>
        <v>23502.9375</v>
      </c>
      <c r="P161" s="10">
        <f>'ÜCRET HESABI'!CD161</f>
        <v>17002.125</v>
      </c>
      <c r="Q161" s="27">
        <f t="shared" si="45"/>
        <v>20002.5</v>
      </c>
      <c r="R161" s="28">
        <f>'ÜCRET HESABI'!CG161</f>
        <v>24503.0625</v>
      </c>
      <c r="S161" s="46">
        <f>'ÜCRET HESABI'!CI161</f>
        <v>23502.9375</v>
      </c>
      <c r="T161" s="10">
        <f>'ÜCRET HESABI'!CZ161</f>
        <v>17002.125</v>
      </c>
      <c r="U161" s="27">
        <f t="shared" si="46"/>
        <v>20002.5</v>
      </c>
      <c r="V161" s="28">
        <f>'ÜCRET HESABI'!DC161</f>
        <v>24503.0625</v>
      </c>
      <c r="W161" s="46">
        <f>'ÜCRET HESABI'!DE161</f>
        <v>23502.9375</v>
      </c>
      <c r="X161" s="10">
        <f>'ÜCRET HESABI'!DV161</f>
        <v>17002.125</v>
      </c>
      <c r="Y161" s="27">
        <f t="shared" si="47"/>
        <v>20002.5</v>
      </c>
      <c r="Z161" s="28">
        <f>'ÜCRET HESABI'!DY161</f>
        <v>24503.0625</v>
      </c>
      <c r="AA161" s="46">
        <f>'ÜCRET HESABI'!EA161</f>
        <v>23502.9375</v>
      </c>
      <c r="AB161" s="10">
        <f>'ÜCRET HESABI'!ER161</f>
        <v>17002.125</v>
      </c>
      <c r="AC161" s="27">
        <f t="shared" si="48"/>
        <v>20002.5</v>
      </c>
      <c r="AD161" s="28">
        <f>'ÜCRET HESABI'!EU161</f>
        <v>24503.0625</v>
      </c>
      <c r="AE161" s="46">
        <f>'ÜCRET HESABI'!EW161</f>
        <v>23502.9375</v>
      </c>
      <c r="AF161" s="10">
        <f>'ÜCRET HESABI'!FN161</f>
        <v>17002.125</v>
      </c>
      <c r="AG161" s="27">
        <f t="shared" si="49"/>
        <v>20002.5</v>
      </c>
      <c r="AH161" s="28">
        <f>'ÜCRET HESABI'!FQ161</f>
        <v>24503.0625</v>
      </c>
      <c r="AI161" s="46">
        <f>'ÜCRET HESABI'!FS161</f>
        <v>23502.9375</v>
      </c>
      <c r="AJ161" s="10">
        <f>'ÜCRET HESABI'!GJ161</f>
        <v>17002.125</v>
      </c>
      <c r="AK161" s="27">
        <f t="shared" si="50"/>
        <v>20002.5</v>
      </c>
      <c r="AL161" s="28">
        <f>'ÜCRET HESABI'!GM161</f>
        <v>24503.0625</v>
      </c>
      <c r="AM161" s="46">
        <f>'ÜCRET HESABI'!GO161</f>
        <v>23502.9375</v>
      </c>
      <c r="AN161" s="10">
        <f>'ÜCRET HESABI'!HF161</f>
        <v>17002.125</v>
      </c>
      <c r="AO161" s="27">
        <f t="shared" si="51"/>
        <v>20002.5</v>
      </c>
      <c r="AP161" s="28">
        <f>'ÜCRET HESABI'!HI161</f>
        <v>24503.0625</v>
      </c>
      <c r="AQ161" s="46">
        <f>'ÜCRET HESABI'!HK161</f>
        <v>23502.9375</v>
      </c>
      <c r="AR161" s="10">
        <f>'ÜCRET HESABI'!IB161</f>
        <v>17002.125</v>
      </c>
      <c r="AS161" s="27">
        <f t="shared" si="52"/>
        <v>20002.5</v>
      </c>
      <c r="AT161" s="28">
        <f>'ÜCRET HESABI'!IE161</f>
        <v>24503.0625</v>
      </c>
      <c r="AU161" s="46">
        <f>'ÜCRET HESABI'!IG161</f>
        <v>23502.9375</v>
      </c>
      <c r="AV161" s="10">
        <f>'ÜCRET HESABI'!IX161</f>
        <v>17002.125</v>
      </c>
      <c r="AW161" s="27">
        <f t="shared" si="53"/>
        <v>20002.5</v>
      </c>
      <c r="AX161" s="28">
        <f>'ÜCRET HESABI'!JA161</f>
        <v>24503.0625</v>
      </c>
      <c r="AY161" s="46">
        <f>'ÜCRET HESABI'!JC161</f>
        <v>23502.9375</v>
      </c>
      <c r="AZ161" s="36">
        <f t="shared" si="36"/>
        <v>204025.5</v>
      </c>
      <c r="BA161" s="33">
        <f t="shared" si="37"/>
        <v>240030</v>
      </c>
      <c r="BB161" s="37">
        <f t="shared" si="38"/>
        <v>17002.125</v>
      </c>
      <c r="BC161" s="35">
        <f t="shared" si="39"/>
        <v>294036.75</v>
      </c>
      <c r="BD161" s="34">
        <f t="shared" si="40"/>
        <v>12001.5</v>
      </c>
      <c r="BE161" s="35">
        <f t="shared" si="41"/>
        <v>282035.25</v>
      </c>
    </row>
    <row r="162" spans="1:57" x14ac:dyDescent="0.3">
      <c r="A162" s="2">
        <v>160</v>
      </c>
      <c r="B162" s="17" t="str">
        <f>'PERSONEL LİSTESİ'!B162</f>
        <v xml:space="preserve"> AD SOYAD 160</v>
      </c>
      <c r="C162" s="13">
        <f>'PERSONEL LİSTESİ'!C162</f>
        <v>20002.5</v>
      </c>
      <c r="D162" s="10">
        <f>'ÜCRET HESABI'!P162</f>
        <v>17002.125</v>
      </c>
      <c r="E162" s="27">
        <f t="shared" si="42"/>
        <v>20002.5</v>
      </c>
      <c r="F162" s="28">
        <f>'ÜCRET HESABI'!S162</f>
        <v>24503.0625</v>
      </c>
      <c r="G162" s="46">
        <f>'ÜCRET HESABI'!U162</f>
        <v>23502.9375</v>
      </c>
      <c r="H162" s="10">
        <f>'ÜCRET HESABI'!AL162</f>
        <v>17002.125</v>
      </c>
      <c r="I162" s="27">
        <f t="shared" si="43"/>
        <v>20002.5</v>
      </c>
      <c r="J162" s="28">
        <f>'ÜCRET HESABI'!AO162</f>
        <v>24503.0625</v>
      </c>
      <c r="K162" s="46">
        <f>'ÜCRET HESABI'!AQ162</f>
        <v>23502.9375</v>
      </c>
      <c r="L162" s="10">
        <f>'ÜCRET HESABI'!BH162</f>
        <v>17002.125</v>
      </c>
      <c r="M162" s="27">
        <f t="shared" si="44"/>
        <v>20002.5</v>
      </c>
      <c r="N162" s="28">
        <f>'ÜCRET HESABI'!BK162</f>
        <v>24503.0625</v>
      </c>
      <c r="O162" s="46">
        <f>'ÜCRET HESABI'!BM162</f>
        <v>23502.9375</v>
      </c>
      <c r="P162" s="10">
        <f>'ÜCRET HESABI'!CD162</f>
        <v>17002.125</v>
      </c>
      <c r="Q162" s="27">
        <f t="shared" si="45"/>
        <v>20002.5</v>
      </c>
      <c r="R162" s="28">
        <f>'ÜCRET HESABI'!CG162</f>
        <v>24503.0625</v>
      </c>
      <c r="S162" s="46">
        <f>'ÜCRET HESABI'!CI162</f>
        <v>23502.9375</v>
      </c>
      <c r="T162" s="10">
        <f>'ÜCRET HESABI'!CZ162</f>
        <v>17002.125</v>
      </c>
      <c r="U162" s="27">
        <f t="shared" si="46"/>
        <v>20002.5</v>
      </c>
      <c r="V162" s="28">
        <f>'ÜCRET HESABI'!DC162</f>
        <v>24503.0625</v>
      </c>
      <c r="W162" s="46">
        <f>'ÜCRET HESABI'!DE162</f>
        <v>23502.9375</v>
      </c>
      <c r="X162" s="10">
        <f>'ÜCRET HESABI'!DV162</f>
        <v>17002.125</v>
      </c>
      <c r="Y162" s="27">
        <f t="shared" si="47"/>
        <v>20002.5</v>
      </c>
      <c r="Z162" s="28">
        <f>'ÜCRET HESABI'!DY162</f>
        <v>24503.0625</v>
      </c>
      <c r="AA162" s="46">
        <f>'ÜCRET HESABI'!EA162</f>
        <v>23502.9375</v>
      </c>
      <c r="AB162" s="10">
        <f>'ÜCRET HESABI'!ER162</f>
        <v>17002.125</v>
      </c>
      <c r="AC162" s="27">
        <f t="shared" si="48"/>
        <v>20002.5</v>
      </c>
      <c r="AD162" s="28">
        <f>'ÜCRET HESABI'!EU162</f>
        <v>24503.0625</v>
      </c>
      <c r="AE162" s="46">
        <f>'ÜCRET HESABI'!EW162</f>
        <v>23502.9375</v>
      </c>
      <c r="AF162" s="10">
        <f>'ÜCRET HESABI'!FN162</f>
        <v>17002.125</v>
      </c>
      <c r="AG162" s="27">
        <f t="shared" si="49"/>
        <v>20002.5</v>
      </c>
      <c r="AH162" s="28">
        <f>'ÜCRET HESABI'!FQ162</f>
        <v>24503.0625</v>
      </c>
      <c r="AI162" s="46">
        <f>'ÜCRET HESABI'!FS162</f>
        <v>23502.9375</v>
      </c>
      <c r="AJ162" s="10">
        <f>'ÜCRET HESABI'!GJ162</f>
        <v>17002.125</v>
      </c>
      <c r="AK162" s="27">
        <f t="shared" si="50"/>
        <v>20002.5</v>
      </c>
      <c r="AL162" s="28">
        <f>'ÜCRET HESABI'!GM162</f>
        <v>24503.0625</v>
      </c>
      <c r="AM162" s="46">
        <f>'ÜCRET HESABI'!GO162</f>
        <v>23502.9375</v>
      </c>
      <c r="AN162" s="10">
        <f>'ÜCRET HESABI'!HF162</f>
        <v>17002.125</v>
      </c>
      <c r="AO162" s="27">
        <f t="shared" si="51"/>
        <v>20002.5</v>
      </c>
      <c r="AP162" s="28">
        <f>'ÜCRET HESABI'!HI162</f>
        <v>24503.0625</v>
      </c>
      <c r="AQ162" s="46">
        <f>'ÜCRET HESABI'!HK162</f>
        <v>23502.9375</v>
      </c>
      <c r="AR162" s="10">
        <f>'ÜCRET HESABI'!IB162</f>
        <v>17002.125</v>
      </c>
      <c r="AS162" s="27">
        <f t="shared" si="52"/>
        <v>20002.5</v>
      </c>
      <c r="AT162" s="28">
        <f>'ÜCRET HESABI'!IE162</f>
        <v>24503.0625</v>
      </c>
      <c r="AU162" s="46">
        <f>'ÜCRET HESABI'!IG162</f>
        <v>23502.9375</v>
      </c>
      <c r="AV162" s="10">
        <f>'ÜCRET HESABI'!IX162</f>
        <v>17002.125</v>
      </c>
      <c r="AW162" s="27">
        <f t="shared" si="53"/>
        <v>20002.5</v>
      </c>
      <c r="AX162" s="28">
        <f>'ÜCRET HESABI'!JA162</f>
        <v>24503.0625</v>
      </c>
      <c r="AY162" s="46">
        <f>'ÜCRET HESABI'!JC162</f>
        <v>23502.9375</v>
      </c>
      <c r="AZ162" s="36">
        <f t="shared" si="36"/>
        <v>204025.5</v>
      </c>
      <c r="BA162" s="33">
        <f t="shared" si="37"/>
        <v>240030</v>
      </c>
      <c r="BB162" s="37">
        <f t="shared" si="38"/>
        <v>17002.125</v>
      </c>
      <c r="BC162" s="35">
        <f t="shared" si="39"/>
        <v>294036.75</v>
      </c>
      <c r="BD162" s="34">
        <f t="shared" si="40"/>
        <v>12001.5</v>
      </c>
      <c r="BE162" s="35">
        <f t="shared" si="41"/>
        <v>282035.25</v>
      </c>
    </row>
    <row r="163" spans="1:57" x14ac:dyDescent="0.3">
      <c r="A163" s="3">
        <v>161</v>
      </c>
      <c r="B163" s="16" t="str">
        <f>'PERSONEL LİSTESİ'!B163</f>
        <v xml:space="preserve"> AD SOYAD 161</v>
      </c>
      <c r="C163" s="8">
        <f>'PERSONEL LİSTESİ'!C163</f>
        <v>20002.5</v>
      </c>
      <c r="D163" s="10">
        <f>'ÜCRET HESABI'!P163</f>
        <v>17002.125</v>
      </c>
      <c r="E163" s="27">
        <f t="shared" si="42"/>
        <v>20002.5</v>
      </c>
      <c r="F163" s="28">
        <f>'ÜCRET HESABI'!S163</f>
        <v>24503.0625</v>
      </c>
      <c r="G163" s="46">
        <f>'ÜCRET HESABI'!U163</f>
        <v>23502.9375</v>
      </c>
      <c r="H163" s="10">
        <f>'ÜCRET HESABI'!AL163</f>
        <v>17002.125</v>
      </c>
      <c r="I163" s="27">
        <f t="shared" si="43"/>
        <v>20002.5</v>
      </c>
      <c r="J163" s="28">
        <f>'ÜCRET HESABI'!AO163</f>
        <v>24503.0625</v>
      </c>
      <c r="K163" s="46">
        <f>'ÜCRET HESABI'!AQ163</f>
        <v>23502.9375</v>
      </c>
      <c r="L163" s="10">
        <f>'ÜCRET HESABI'!BH163</f>
        <v>17002.125</v>
      </c>
      <c r="M163" s="27">
        <f t="shared" si="44"/>
        <v>20002.5</v>
      </c>
      <c r="N163" s="28">
        <f>'ÜCRET HESABI'!BK163</f>
        <v>24503.0625</v>
      </c>
      <c r="O163" s="46">
        <f>'ÜCRET HESABI'!BM163</f>
        <v>23502.9375</v>
      </c>
      <c r="P163" s="10">
        <f>'ÜCRET HESABI'!CD163</f>
        <v>17002.125</v>
      </c>
      <c r="Q163" s="27">
        <f t="shared" si="45"/>
        <v>20002.5</v>
      </c>
      <c r="R163" s="28">
        <f>'ÜCRET HESABI'!CG163</f>
        <v>24503.0625</v>
      </c>
      <c r="S163" s="46">
        <f>'ÜCRET HESABI'!CI163</f>
        <v>23502.9375</v>
      </c>
      <c r="T163" s="10">
        <f>'ÜCRET HESABI'!CZ163</f>
        <v>17002.125</v>
      </c>
      <c r="U163" s="27">
        <f t="shared" si="46"/>
        <v>20002.5</v>
      </c>
      <c r="V163" s="28">
        <f>'ÜCRET HESABI'!DC163</f>
        <v>24503.0625</v>
      </c>
      <c r="W163" s="46">
        <f>'ÜCRET HESABI'!DE163</f>
        <v>23502.9375</v>
      </c>
      <c r="X163" s="10">
        <f>'ÜCRET HESABI'!DV163</f>
        <v>17002.125</v>
      </c>
      <c r="Y163" s="27">
        <f t="shared" si="47"/>
        <v>20002.5</v>
      </c>
      <c r="Z163" s="28">
        <f>'ÜCRET HESABI'!DY163</f>
        <v>24503.0625</v>
      </c>
      <c r="AA163" s="46">
        <f>'ÜCRET HESABI'!EA163</f>
        <v>23502.9375</v>
      </c>
      <c r="AB163" s="10">
        <f>'ÜCRET HESABI'!ER163</f>
        <v>17002.125</v>
      </c>
      <c r="AC163" s="27">
        <f t="shared" si="48"/>
        <v>20002.5</v>
      </c>
      <c r="AD163" s="28">
        <f>'ÜCRET HESABI'!EU163</f>
        <v>24503.0625</v>
      </c>
      <c r="AE163" s="46">
        <f>'ÜCRET HESABI'!EW163</f>
        <v>23502.9375</v>
      </c>
      <c r="AF163" s="10">
        <f>'ÜCRET HESABI'!FN163</f>
        <v>17002.125</v>
      </c>
      <c r="AG163" s="27">
        <f t="shared" si="49"/>
        <v>20002.5</v>
      </c>
      <c r="AH163" s="28">
        <f>'ÜCRET HESABI'!FQ163</f>
        <v>24503.0625</v>
      </c>
      <c r="AI163" s="46">
        <f>'ÜCRET HESABI'!FS163</f>
        <v>23502.9375</v>
      </c>
      <c r="AJ163" s="10">
        <f>'ÜCRET HESABI'!GJ163</f>
        <v>17002.125</v>
      </c>
      <c r="AK163" s="27">
        <f t="shared" si="50"/>
        <v>20002.5</v>
      </c>
      <c r="AL163" s="28">
        <f>'ÜCRET HESABI'!GM163</f>
        <v>24503.0625</v>
      </c>
      <c r="AM163" s="46">
        <f>'ÜCRET HESABI'!GO163</f>
        <v>23502.9375</v>
      </c>
      <c r="AN163" s="10">
        <f>'ÜCRET HESABI'!HF163</f>
        <v>17002.125</v>
      </c>
      <c r="AO163" s="27">
        <f t="shared" si="51"/>
        <v>20002.5</v>
      </c>
      <c r="AP163" s="28">
        <f>'ÜCRET HESABI'!HI163</f>
        <v>24503.0625</v>
      </c>
      <c r="AQ163" s="46">
        <f>'ÜCRET HESABI'!HK163</f>
        <v>23502.9375</v>
      </c>
      <c r="AR163" s="10">
        <f>'ÜCRET HESABI'!IB163</f>
        <v>17002.125</v>
      </c>
      <c r="AS163" s="27">
        <f t="shared" si="52"/>
        <v>20002.5</v>
      </c>
      <c r="AT163" s="28">
        <f>'ÜCRET HESABI'!IE163</f>
        <v>24503.0625</v>
      </c>
      <c r="AU163" s="46">
        <f>'ÜCRET HESABI'!IG163</f>
        <v>23502.9375</v>
      </c>
      <c r="AV163" s="10">
        <f>'ÜCRET HESABI'!IX163</f>
        <v>17002.125</v>
      </c>
      <c r="AW163" s="27">
        <f t="shared" si="53"/>
        <v>20002.5</v>
      </c>
      <c r="AX163" s="28">
        <f>'ÜCRET HESABI'!JA163</f>
        <v>24503.0625</v>
      </c>
      <c r="AY163" s="46">
        <f>'ÜCRET HESABI'!JC163</f>
        <v>23502.9375</v>
      </c>
      <c r="AZ163" s="36">
        <f t="shared" si="36"/>
        <v>204025.5</v>
      </c>
      <c r="BA163" s="33">
        <f t="shared" si="37"/>
        <v>240030</v>
      </c>
      <c r="BB163" s="37">
        <f t="shared" si="38"/>
        <v>17002.125</v>
      </c>
      <c r="BC163" s="35">
        <f t="shared" si="39"/>
        <v>294036.75</v>
      </c>
      <c r="BD163" s="34">
        <f t="shared" si="40"/>
        <v>12001.5</v>
      </c>
      <c r="BE163" s="35">
        <f t="shared" si="41"/>
        <v>282035.25</v>
      </c>
    </row>
    <row r="164" spans="1:57" x14ac:dyDescent="0.3">
      <c r="A164" s="2">
        <v>162</v>
      </c>
      <c r="B164" s="17" t="str">
        <f>'PERSONEL LİSTESİ'!B164</f>
        <v xml:space="preserve"> AD SOYAD 162</v>
      </c>
      <c r="C164" s="13">
        <f>'PERSONEL LİSTESİ'!C164</f>
        <v>20002.5</v>
      </c>
      <c r="D164" s="10">
        <f>'ÜCRET HESABI'!P164</f>
        <v>17002.125</v>
      </c>
      <c r="E164" s="27">
        <f t="shared" si="42"/>
        <v>20002.5</v>
      </c>
      <c r="F164" s="28">
        <f>'ÜCRET HESABI'!S164</f>
        <v>24503.0625</v>
      </c>
      <c r="G164" s="46">
        <f>'ÜCRET HESABI'!U164</f>
        <v>23502.9375</v>
      </c>
      <c r="H164" s="10">
        <f>'ÜCRET HESABI'!AL164</f>
        <v>17002.125</v>
      </c>
      <c r="I164" s="27">
        <f t="shared" si="43"/>
        <v>20002.5</v>
      </c>
      <c r="J164" s="28">
        <f>'ÜCRET HESABI'!AO164</f>
        <v>24503.0625</v>
      </c>
      <c r="K164" s="46">
        <f>'ÜCRET HESABI'!AQ164</f>
        <v>23502.9375</v>
      </c>
      <c r="L164" s="10">
        <f>'ÜCRET HESABI'!BH164</f>
        <v>17002.125</v>
      </c>
      <c r="M164" s="27">
        <f t="shared" si="44"/>
        <v>20002.5</v>
      </c>
      <c r="N164" s="28">
        <f>'ÜCRET HESABI'!BK164</f>
        <v>24503.0625</v>
      </c>
      <c r="O164" s="46">
        <f>'ÜCRET HESABI'!BM164</f>
        <v>23502.9375</v>
      </c>
      <c r="P164" s="10">
        <f>'ÜCRET HESABI'!CD164</f>
        <v>17002.125</v>
      </c>
      <c r="Q164" s="27">
        <f t="shared" si="45"/>
        <v>20002.5</v>
      </c>
      <c r="R164" s="28">
        <f>'ÜCRET HESABI'!CG164</f>
        <v>24503.0625</v>
      </c>
      <c r="S164" s="46">
        <f>'ÜCRET HESABI'!CI164</f>
        <v>23502.9375</v>
      </c>
      <c r="T164" s="10">
        <f>'ÜCRET HESABI'!CZ164</f>
        <v>17002.125</v>
      </c>
      <c r="U164" s="27">
        <f t="shared" si="46"/>
        <v>20002.5</v>
      </c>
      <c r="V164" s="28">
        <f>'ÜCRET HESABI'!DC164</f>
        <v>24503.0625</v>
      </c>
      <c r="W164" s="46">
        <f>'ÜCRET HESABI'!DE164</f>
        <v>23502.9375</v>
      </c>
      <c r="X164" s="10">
        <f>'ÜCRET HESABI'!DV164</f>
        <v>17002.125</v>
      </c>
      <c r="Y164" s="27">
        <f t="shared" si="47"/>
        <v>20002.5</v>
      </c>
      <c r="Z164" s="28">
        <f>'ÜCRET HESABI'!DY164</f>
        <v>24503.0625</v>
      </c>
      <c r="AA164" s="46">
        <f>'ÜCRET HESABI'!EA164</f>
        <v>23502.9375</v>
      </c>
      <c r="AB164" s="10">
        <f>'ÜCRET HESABI'!ER164</f>
        <v>17002.125</v>
      </c>
      <c r="AC164" s="27">
        <f t="shared" si="48"/>
        <v>20002.5</v>
      </c>
      <c r="AD164" s="28">
        <f>'ÜCRET HESABI'!EU164</f>
        <v>24503.0625</v>
      </c>
      <c r="AE164" s="46">
        <f>'ÜCRET HESABI'!EW164</f>
        <v>23502.9375</v>
      </c>
      <c r="AF164" s="10">
        <f>'ÜCRET HESABI'!FN164</f>
        <v>17002.125</v>
      </c>
      <c r="AG164" s="27">
        <f t="shared" si="49"/>
        <v>20002.5</v>
      </c>
      <c r="AH164" s="28">
        <f>'ÜCRET HESABI'!FQ164</f>
        <v>24503.0625</v>
      </c>
      <c r="AI164" s="46">
        <f>'ÜCRET HESABI'!FS164</f>
        <v>23502.9375</v>
      </c>
      <c r="AJ164" s="10">
        <f>'ÜCRET HESABI'!GJ164</f>
        <v>17002.125</v>
      </c>
      <c r="AK164" s="27">
        <f t="shared" si="50"/>
        <v>20002.5</v>
      </c>
      <c r="AL164" s="28">
        <f>'ÜCRET HESABI'!GM164</f>
        <v>24503.0625</v>
      </c>
      <c r="AM164" s="46">
        <f>'ÜCRET HESABI'!GO164</f>
        <v>23502.9375</v>
      </c>
      <c r="AN164" s="10">
        <f>'ÜCRET HESABI'!HF164</f>
        <v>17002.125</v>
      </c>
      <c r="AO164" s="27">
        <f t="shared" si="51"/>
        <v>20002.5</v>
      </c>
      <c r="AP164" s="28">
        <f>'ÜCRET HESABI'!HI164</f>
        <v>24503.0625</v>
      </c>
      <c r="AQ164" s="46">
        <f>'ÜCRET HESABI'!HK164</f>
        <v>23502.9375</v>
      </c>
      <c r="AR164" s="10">
        <f>'ÜCRET HESABI'!IB164</f>
        <v>17002.125</v>
      </c>
      <c r="AS164" s="27">
        <f t="shared" si="52"/>
        <v>20002.5</v>
      </c>
      <c r="AT164" s="28">
        <f>'ÜCRET HESABI'!IE164</f>
        <v>24503.0625</v>
      </c>
      <c r="AU164" s="46">
        <f>'ÜCRET HESABI'!IG164</f>
        <v>23502.9375</v>
      </c>
      <c r="AV164" s="10">
        <f>'ÜCRET HESABI'!IX164</f>
        <v>17002.125</v>
      </c>
      <c r="AW164" s="27">
        <f t="shared" si="53"/>
        <v>20002.5</v>
      </c>
      <c r="AX164" s="28">
        <f>'ÜCRET HESABI'!JA164</f>
        <v>24503.0625</v>
      </c>
      <c r="AY164" s="46">
        <f>'ÜCRET HESABI'!JC164</f>
        <v>23502.9375</v>
      </c>
      <c r="AZ164" s="36">
        <f t="shared" si="36"/>
        <v>204025.5</v>
      </c>
      <c r="BA164" s="33">
        <f t="shared" si="37"/>
        <v>240030</v>
      </c>
      <c r="BB164" s="37">
        <f t="shared" si="38"/>
        <v>17002.125</v>
      </c>
      <c r="BC164" s="35">
        <f t="shared" si="39"/>
        <v>294036.75</v>
      </c>
      <c r="BD164" s="34">
        <f t="shared" si="40"/>
        <v>12001.5</v>
      </c>
      <c r="BE164" s="35">
        <f t="shared" si="41"/>
        <v>282035.25</v>
      </c>
    </row>
    <row r="165" spans="1:57" x14ac:dyDescent="0.3">
      <c r="A165" s="3">
        <v>163</v>
      </c>
      <c r="B165" s="16" t="str">
        <f>'PERSONEL LİSTESİ'!B165</f>
        <v xml:space="preserve"> AD SOYAD 163</v>
      </c>
      <c r="C165" s="8">
        <f>'PERSONEL LİSTESİ'!C165</f>
        <v>20002.5</v>
      </c>
      <c r="D165" s="10">
        <f>'ÜCRET HESABI'!P165</f>
        <v>17002.125</v>
      </c>
      <c r="E165" s="27">
        <f t="shared" si="42"/>
        <v>20002.5</v>
      </c>
      <c r="F165" s="28">
        <f>'ÜCRET HESABI'!S165</f>
        <v>24503.0625</v>
      </c>
      <c r="G165" s="46">
        <f>'ÜCRET HESABI'!U165</f>
        <v>23502.9375</v>
      </c>
      <c r="H165" s="10">
        <f>'ÜCRET HESABI'!AL165</f>
        <v>17002.125</v>
      </c>
      <c r="I165" s="27">
        <f t="shared" si="43"/>
        <v>20002.5</v>
      </c>
      <c r="J165" s="28">
        <f>'ÜCRET HESABI'!AO165</f>
        <v>24503.0625</v>
      </c>
      <c r="K165" s="46">
        <f>'ÜCRET HESABI'!AQ165</f>
        <v>23502.9375</v>
      </c>
      <c r="L165" s="10">
        <f>'ÜCRET HESABI'!BH165</f>
        <v>17002.125</v>
      </c>
      <c r="M165" s="27">
        <f t="shared" si="44"/>
        <v>20002.5</v>
      </c>
      <c r="N165" s="28">
        <f>'ÜCRET HESABI'!BK165</f>
        <v>24503.0625</v>
      </c>
      <c r="O165" s="46">
        <f>'ÜCRET HESABI'!BM165</f>
        <v>23502.9375</v>
      </c>
      <c r="P165" s="10">
        <f>'ÜCRET HESABI'!CD165</f>
        <v>17002.125</v>
      </c>
      <c r="Q165" s="27">
        <f t="shared" si="45"/>
        <v>20002.5</v>
      </c>
      <c r="R165" s="28">
        <f>'ÜCRET HESABI'!CG165</f>
        <v>24503.0625</v>
      </c>
      <c r="S165" s="46">
        <f>'ÜCRET HESABI'!CI165</f>
        <v>23502.9375</v>
      </c>
      <c r="T165" s="10">
        <f>'ÜCRET HESABI'!CZ165</f>
        <v>17002.125</v>
      </c>
      <c r="U165" s="27">
        <f t="shared" si="46"/>
        <v>20002.5</v>
      </c>
      <c r="V165" s="28">
        <f>'ÜCRET HESABI'!DC165</f>
        <v>24503.0625</v>
      </c>
      <c r="W165" s="46">
        <f>'ÜCRET HESABI'!DE165</f>
        <v>23502.9375</v>
      </c>
      <c r="X165" s="10">
        <f>'ÜCRET HESABI'!DV165</f>
        <v>17002.125</v>
      </c>
      <c r="Y165" s="27">
        <f t="shared" si="47"/>
        <v>20002.5</v>
      </c>
      <c r="Z165" s="28">
        <f>'ÜCRET HESABI'!DY165</f>
        <v>24503.0625</v>
      </c>
      <c r="AA165" s="46">
        <f>'ÜCRET HESABI'!EA165</f>
        <v>23502.9375</v>
      </c>
      <c r="AB165" s="10">
        <f>'ÜCRET HESABI'!ER165</f>
        <v>17002.125</v>
      </c>
      <c r="AC165" s="27">
        <f t="shared" si="48"/>
        <v>20002.5</v>
      </c>
      <c r="AD165" s="28">
        <f>'ÜCRET HESABI'!EU165</f>
        <v>24503.0625</v>
      </c>
      <c r="AE165" s="46">
        <f>'ÜCRET HESABI'!EW165</f>
        <v>23502.9375</v>
      </c>
      <c r="AF165" s="10">
        <f>'ÜCRET HESABI'!FN165</f>
        <v>17002.125</v>
      </c>
      <c r="AG165" s="27">
        <f t="shared" si="49"/>
        <v>20002.5</v>
      </c>
      <c r="AH165" s="28">
        <f>'ÜCRET HESABI'!FQ165</f>
        <v>24503.0625</v>
      </c>
      <c r="AI165" s="46">
        <f>'ÜCRET HESABI'!FS165</f>
        <v>23502.9375</v>
      </c>
      <c r="AJ165" s="10">
        <f>'ÜCRET HESABI'!GJ165</f>
        <v>17002.125</v>
      </c>
      <c r="AK165" s="27">
        <f t="shared" si="50"/>
        <v>20002.5</v>
      </c>
      <c r="AL165" s="28">
        <f>'ÜCRET HESABI'!GM165</f>
        <v>24503.0625</v>
      </c>
      <c r="AM165" s="46">
        <f>'ÜCRET HESABI'!GO165</f>
        <v>23502.9375</v>
      </c>
      <c r="AN165" s="10">
        <f>'ÜCRET HESABI'!HF165</f>
        <v>17002.125</v>
      </c>
      <c r="AO165" s="27">
        <f t="shared" si="51"/>
        <v>20002.5</v>
      </c>
      <c r="AP165" s="28">
        <f>'ÜCRET HESABI'!HI165</f>
        <v>24503.0625</v>
      </c>
      <c r="AQ165" s="46">
        <f>'ÜCRET HESABI'!HK165</f>
        <v>23502.9375</v>
      </c>
      <c r="AR165" s="10">
        <f>'ÜCRET HESABI'!IB165</f>
        <v>17002.125</v>
      </c>
      <c r="AS165" s="27">
        <f t="shared" si="52"/>
        <v>20002.5</v>
      </c>
      <c r="AT165" s="28">
        <f>'ÜCRET HESABI'!IE165</f>
        <v>24503.0625</v>
      </c>
      <c r="AU165" s="46">
        <f>'ÜCRET HESABI'!IG165</f>
        <v>23502.9375</v>
      </c>
      <c r="AV165" s="10">
        <f>'ÜCRET HESABI'!IX165</f>
        <v>17002.125</v>
      </c>
      <c r="AW165" s="27">
        <f t="shared" si="53"/>
        <v>20002.5</v>
      </c>
      <c r="AX165" s="28">
        <f>'ÜCRET HESABI'!JA165</f>
        <v>24503.0625</v>
      </c>
      <c r="AY165" s="46">
        <f>'ÜCRET HESABI'!JC165</f>
        <v>23502.9375</v>
      </c>
      <c r="AZ165" s="36">
        <f t="shared" si="36"/>
        <v>204025.5</v>
      </c>
      <c r="BA165" s="33">
        <f t="shared" si="37"/>
        <v>240030</v>
      </c>
      <c r="BB165" s="37">
        <f t="shared" si="38"/>
        <v>17002.125</v>
      </c>
      <c r="BC165" s="35">
        <f t="shared" si="39"/>
        <v>294036.75</v>
      </c>
      <c r="BD165" s="34">
        <f t="shared" si="40"/>
        <v>12001.5</v>
      </c>
      <c r="BE165" s="35">
        <f t="shared" si="41"/>
        <v>282035.25</v>
      </c>
    </row>
    <row r="166" spans="1:57" x14ac:dyDescent="0.3">
      <c r="A166" s="2">
        <v>164</v>
      </c>
      <c r="B166" s="17" t="str">
        <f>'PERSONEL LİSTESİ'!B166</f>
        <v xml:space="preserve"> AD SOYAD 164</v>
      </c>
      <c r="C166" s="13">
        <f>'PERSONEL LİSTESİ'!C166</f>
        <v>20002.5</v>
      </c>
      <c r="D166" s="10">
        <f>'ÜCRET HESABI'!P166</f>
        <v>17002.125</v>
      </c>
      <c r="E166" s="27">
        <f t="shared" si="42"/>
        <v>20002.5</v>
      </c>
      <c r="F166" s="28">
        <f>'ÜCRET HESABI'!S166</f>
        <v>24503.0625</v>
      </c>
      <c r="G166" s="46">
        <f>'ÜCRET HESABI'!U166</f>
        <v>23502.9375</v>
      </c>
      <c r="H166" s="10">
        <f>'ÜCRET HESABI'!AL166</f>
        <v>17002.125</v>
      </c>
      <c r="I166" s="27">
        <f t="shared" si="43"/>
        <v>20002.5</v>
      </c>
      <c r="J166" s="28">
        <f>'ÜCRET HESABI'!AO166</f>
        <v>24503.0625</v>
      </c>
      <c r="K166" s="46">
        <f>'ÜCRET HESABI'!AQ166</f>
        <v>23502.9375</v>
      </c>
      <c r="L166" s="10">
        <f>'ÜCRET HESABI'!BH166</f>
        <v>17002.125</v>
      </c>
      <c r="M166" s="27">
        <f t="shared" si="44"/>
        <v>20002.5</v>
      </c>
      <c r="N166" s="28">
        <f>'ÜCRET HESABI'!BK166</f>
        <v>24503.0625</v>
      </c>
      <c r="O166" s="46">
        <f>'ÜCRET HESABI'!BM166</f>
        <v>23502.9375</v>
      </c>
      <c r="P166" s="10">
        <f>'ÜCRET HESABI'!CD166</f>
        <v>17002.125</v>
      </c>
      <c r="Q166" s="27">
        <f t="shared" si="45"/>
        <v>20002.5</v>
      </c>
      <c r="R166" s="28">
        <f>'ÜCRET HESABI'!CG166</f>
        <v>24503.0625</v>
      </c>
      <c r="S166" s="46">
        <f>'ÜCRET HESABI'!CI166</f>
        <v>23502.9375</v>
      </c>
      <c r="T166" s="10">
        <f>'ÜCRET HESABI'!CZ166</f>
        <v>17002.125</v>
      </c>
      <c r="U166" s="27">
        <f t="shared" si="46"/>
        <v>20002.5</v>
      </c>
      <c r="V166" s="28">
        <f>'ÜCRET HESABI'!DC166</f>
        <v>24503.0625</v>
      </c>
      <c r="W166" s="46">
        <f>'ÜCRET HESABI'!DE166</f>
        <v>23502.9375</v>
      </c>
      <c r="X166" s="10">
        <f>'ÜCRET HESABI'!DV166</f>
        <v>17002.125</v>
      </c>
      <c r="Y166" s="27">
        <f t="shared" si="47"/>
        <v>20002.5</v>
      </c>
      <c r="Z166" s="28">
        <f>'ÜCRET HESABI'!DY166</f>
        <v>24503.0625</v>
      </c>
      <c r="AA166" s="46">
        <f>'ÜCRET HESABI'!EA166</f>
        <v>23502.9375</v>
      </c>
      <c r="AB166" s="10">
        <f>'ÜCRET HESABI'!ER166</f>
        <v>17002.125</v>
      </c>
      <c r="AC166" s="27">
        <f t="shared" si="48"/>
        <v>20002.5</v>
      </c>
      <c r="AD166" s="28">
        <f>'ÜCRET HESABI'!EU166</f>
        <v>24503.0625</v>
      </c>
      <c r="AE166" s="46">
        <f>'ÜCRET HESABI'!EW166</f>
        <v>23502.9375</v>
      </c>
      <c r="AF166" s="10">
        <f>'ÜCRET HESABI'!FN166</f>
        <v>17002.125</v>
      </c>
      <c r="AG166" s="27">
        <f t="shared" si="49"/>
        <v>20002.5</v>
      </c>
      <c r="AH166" s="28">
        <f>'ÜCRET HESABI'!FQ166</f>
        <v>24503.0625</v>
      </c>
      <c r="AI166" s="46">
        <f>'ÜCRET HESABI'!FS166</f>
        <v>23502.9375</v>
      </c>
      <c r="AJ166" s="10">
        <f>'ÜCRET HESABI'!GJ166</f>
        <v>17002.125</v>
      </c>
      <c r="AK166" s="27">
        <f t="shared" si="50"/>
        <v>20002.5</v>
      </c>
      <c r="AL166" s="28">
        <f>'ÜCRET HESABI'!GM166</f>
        <v>24503.0625</v>
      </c>
      <c r="AM166" s="46">
        <f>'ÜCRET HESABI'!GO166</f>
        <v>23502.9375</v>
      </c>
      <c r="AN166" s="10">
        <f>'ÜCRET HESABI'!HF166</f>
        <v>17002.125</v>
      </c>
      <c r="AO166" s="27">
        <f t="shared" si="51"/>
        <v>20002.5</v>
      </c>
      <c r="AP166" s="28">
        <f>'ÜCRET HESABI'!HI166</f>
        <v>24503.0625</v>
      </c>
      <c r="AQ166" s="46">
        <f>'ÜCRET HESABI'!HK166</f>
        <v>23502.9375</v>
      </c>
      <c r="AR166" s="10">
        <f>'ÜCRET HESABI'!IB166</f>
        <v>17002.125</v>
      </c>
      <c r="AS166" s="27">
        <f t="shared" si="52"/>
        <v>20002.5</v>
      </c>
      <c r="AT166" s="28">
        <f>'ÜCRET HESABI'!IE166</f>
        <v>24503.0625</v>
      </c>
      <c r="AU166" s="46">
        <f>'ÜCRET HESABI'!IG166</f>
        <v>23502.9375</v>
      </c>
      <c r="AV166" s="10">
        <f>'ÜCRET HESABI'!IX166</f>
        <v>17002.125</v>
      </c>
      <c r="AW166" s="27">
        <f t="shared" si="53"/>
        <v>20002.5</v>
      </c>
      <c r="AX166" s="28">
        <f>'ÜCRET HESABI'!JA166</f>
        <v>24503.0625</v>
      </c>
      <c r="AY166" s="46">
        <f>'ÜCRET HESABI'!JC166</f>
        <v>23502.9375</v>
      </c>
      <c r="AZ166" s="36">
        <f t="shared" si="36"/>
        <v>204025.5</v>
      </c>
      <c r="BA166" s="33">
        <f t="shared" si="37"/>
        <v>240030</v>
      </c>
      <c r="BB166" s="37">
        <f t="shared" si="38"/>
        <v>17002.125</v>
      </c>
      <c r="BC166" s="35">
        <f t="shared" si="39"/>
        <v>294036.75</v>
      </c>
      <c r="BD166" s="34">
        <f t="shared" si="40"/>
        <v>12001.5</v>
      </c>
      <c r="BE166" s="35">
        <f t="shared" si="41"/>
        <v>282035.25</v>
      </c>
    </row>
    <row r="167" spans="1:57" x14ac:dyDescent="0.3">
      <c r="A167" s="3">
        <v>165</v>
      </c>
      <c r="B167" s="16" t="str">
        <f>'PERSONEL LİSTESİ'!B167</f>
        <v xml:space="preserve"> AD SOYAD 165</v>
      </c>
      <c r="C167" s="8">
        <f>'PERSONEL LİSTESİ'!C167</f>
        <v>20002.5</v>
      </c>
      <c r="D167" s="10">
        <f>'ÜCRET HESABI'!P167</f>
        <v>17002.125</v>
      </c>
      <c r="E167" s="27">
        <f t="shared" si="42"/>
        <v>20002.5</v>
      </c>
      <c r="F167" s="28">
        <f>'ÜCRET HESABI'!S167</f>
        <v>24503.0625</v>
      </c>
      <c r="G167" s="46">
        <f>'ÜCRET HESABI'!U167</f>
        <v>23502.9375</v>
      </c>
      <c r="H167" s="10">
        <f>'ÜCRET HESABI'!AL167</f>
        <v>17002.125</v>
      </c>
      <c r="I167" s="27">
        <f t="shared" si="43"/>
        <v>20002.5</v>
      </c>
      <c r="J167" s="28">
        <f>'ÜCRET HESABI'!AO167</f>
        <v>24503.0625</v>
      </c>
      <c r="K167" s="46">
        <f>'ÜCRET HESABI'!AQ167</f>
        <v>23502.9375</v>
      </c>
      <c r="L167" s="10">
        <f>'ÜCRET HESABI'!BH167</f>
        <v>17002.125</v>
      </c>
      <c r="M167" s="27">
        <f t="shared" si="44"/>
        <v>20002.5</v>
      </c>
      <c r="N167" s="28">
        <f>'ÜCRET HESABI'!BK167</f>
        <v>24503.0625</v>
      </c>
      <c r="O167" s="46">
        <f>'ÜCRET HESABI'!BM167</f>
        <v>23502.9375</v>
      </c>
      <c r="P167" s="10">
        <f>'ÜCRET HESABI'!CD167</f>
        <v>17002.125</v>
      </c>
      <c r="Q167" s="27">
        <f t="shared" si="45"/>
        <v>20002.5</v>
      </c>
      <c r="R167" s="28">
        <f>'ÜCRET HESABI'!CG167</f>
        <v>24503.0625</v>
      </c>
      <c r="S167" s="46">
        <f>'ÜCRET HESABI'!CI167</f>
        <v>23502.9375</v>
      </c>
      <c r="T167" s="10">
        <f>'ÜCRET HESABI'!CZ167</f>
        <v>17002.125</v>
      </c>
      <c r="U167" s="27">
        <f t="shared" si="46"/>
        <v>20002.5</v>
      </c>
      <c r="V167" s="28">
        <f>'ÜCRET HESABI'!DC167</f>
        <v>24503.0625</v>
      </c>
      <c r="W167" s="46">
        <f>'ÜCRET HESABI'!DE167</f>
        <v>23502.9375</v>
      </c>
      <c r="X167" s="10">
        <f>'ÜCRET HESABI'!DV167</f>
        <v>17002.125</v>
      </c>
      <c r="Y167" s="27">
        <f t="shared" si="47"/>
        <v>20002.5</v>
      </c>
      <c r="Z167" s="28">
        <f>'ÜCRET HESABI'!DY167</f>
        <v>24503.0625</v>
      </c>
      <c r="AA167" s="46">
        <f>'ÜCRET HESABI'!EA167</f>
        <v>23502.9375</v>
      </c>
      <c r="AB167" s="10">
        <f>'ÜCRET HESABI'!ER167</f>
        <v>17002.125</v>
      </c>
      <c r="AC167" s="27">
        <f t="shared" si="48"/>
        <v>20002.5</v>
      </c>
      <c r="AD167" s="28">
        <f>'ÜCRET HESABI'!EU167</f>
        <v>24503.0625</v>
      </c>
      <c r="AE167" s="46">
        <f>'ÜCRET HESABI'!EW167</f>
        <v>23502.9375</v>
      </c>
      <c r="AF167" s="10">
        <f>'ÜCRET HESABI'!FN167</f>
        <v>17002.125</v>
      </c>
      <c r="AG167" s="27">
        <f t="shared" si="49"/>
        <v>20002.5</v>
      </c>
      <c r="AH167" s="28">
        <f>'ÜCRET HESABI'!FQ167</f>
        <v>24503.0625</v>
      </c>
      <c r="AI167" s="46">
        <f>'ÜCRET HESABI'!FS167</f>
        <v>23502.9375</v>
      </c>
      <c r="AJ167" s="10">
        <f>'ÜCRET HESABI'!GJ167</f>
        <v>17002.125</v>
      </c>
      <c r="AK167" s="27">
        <f t="shared" si="50"/>
        <v>20002.5</v>
      </c>
      <c r="AL167" s="28">
        <f>'ÜCRET HESABI'!GM167</f>
        <v>24503.0625</v>
      </c>
      <c r="AM167" s="46">
        <f>'ÜCRET HESABI'!GO167</f>
        <v>23502.9375</v>
      </c>
      <c r="AN167" s="10">
        <f>'ÜCRET HESABI'!HF167</f>
        <v>17002.125</v>
      </c>
      <c r="AO167" s="27">
        <f t="shared" si="51"/>
        <v>20002.5</v>
      </c>
      <c r="AP167" s="28">
        <f>'ÜCRET HESABI'!HI167</f>
        <v>24503.0625</v>
      </c>
      <c r="AQ167" s="46">
        <f>'ÜCRET HESABI'!HK167</f>
        <v>23502.9375</v>
      </c>
      <c r="AR167" s="10">
        <f>'ÜCRET HESABI'!IB167</f>
        <v>17002.125</v>
      </c>
      <c r="AS167" s="27">
        <f t="shared" si="52"/>
        <v>20002.5</v>
      </c>
      <c r="AT167" s="28">
        <f>'ÜCRET HESABI'!IE167</f>
        <v>24503.0625</v>
      </c>
      <c r="AU167" s="46">
        <f>'ÜCRET HESABI'!IG167</f>
        <v>23502.9375</v>
      </c>
      <c r="AV167" s="10">
        <f>'ÜCRET HESABI'!IX167</f>
        <v>17002.125</v>
      </c>
      <c r="AW167" s="27">
        <f t="shared" si="53"/>
        <v>20002.5</v>
      </c>
      <c r="AX167" s="28">
        <f>'ÜCRET HESABI'!JA167</f>
        <v>24503.0625</v>
      </c>
      <c r="AY167" s="46">
        <f>'ÜCRET HESABI'!JC167</f>
        <v>23502.9375</v>
      </c>
      <c r="AZ167" s="36">
        <f t="shared" si="36"/>
        <v>204025.5</v>
      </c>
      <c r="BA167" s="33">
        <f t="shared" si="37"/>
        <v>240030</v>
      </c>
      <c r="BB167" s="37">
        <f t="shared" si="38"/>
        <v>17002.125</v>
      </c>
      <c r="BC167" s="35">
        <f t="shared" si="39"/>
        <v>294036.75</v>
      </c>
      <c r="BD167" s="34">
        <f t="shared" si="40"/>
        <v>12001.5</v>
      </c>
      <c r="BE167" s="35">
        <f t="shared" si="41"/>
        <v>282035.25</v>
      </c>
    </row>
    <row r="168" spans="1:57" x14ac:dyDescent="0.3">
      <c r="A168" s="2">
        <v>166</v>
      </c>
      <c r="B168" s="17" t="str">
        <f>'PERSONEL LİSTESİ'!B168</f>
        <v xml:space="preserve"> AD SOYAD 166</v>
      </c>
      <c r="C168" s="13">
        <f>'PERSONEL LİSTESİ'!C168</f>
        <v>20002.5</v>
      </c>
      <c r="D168" s="10">
        <f>'ÜCRET HESABI'!P168</f>
        <v>17002.125</v>
      </c>
      <c r="E168" s="27">
        <f t="shared" si="42"/>
        <v>20002.5</v>
      </c>
      <c r="F168" s="28">
        <f>'ÜCRET HESABI'!S168</f>
        <v>24503.0625</v>
      </c>
      <c r="G168" s="46">
        <f>'ÜCRET HESABI'!U168</f>
        <v>23502.9375</v>
      </c>
      <c r="H168" s="10">
        <f>'ÜCRET HESABI'!AL168</f>
        <v>17002.125</v>
      </c>
      <c r="I168" s="27">
        <f t="shared" si="43"/>
        <v>20002.5</v>
      </c>
      <c r="J168" s="28">
        <f>'ÜCRET HESABI'!AO168</f>
        <v>24503.0625</v>
      </c>
      <c r="K168" s="46">
        <f>'ÜCRET HESABI'!AQ168</f>
        <v>23502.9375</v>
      </c>
      <c r="L168" s="10">
        <f>'ÜCRET HESABI'!BH168</f>
        <v>17002.125</v>
      </c>
      <c r="M168" s="27">
        <f t="shared" si="44"/>
        <v>20002.5</v>
      </c>
      <c r="N168" s="28">
        <f>'ÜCRET HESABI'!BK168</f>
        <v>24503.0625</v>
      </c>
      <c r="O168" s="46">
        <f>'ÜCRET HESABI'!BM168</f>
        <v>23502.9375</v>
      </c>
      <c r="P168" s="10">
        <f>'ÜCRET HESABI'!CD168</f>
        <v>17002.125</v>
      </c>
      <c r="Q168" s="27">
        <f t="shared" si="45"/>
        <v>20002.5</v>
      </c>
      <c r="R168" s="28">
        <f>'ÜCRET HESABI'!CG168</f>
        <v>24503.0625</v>
      </c>
      <c r="S168" s="46">
        <f>'ÜCRET HESABI'!CI168</f>
        <v>23502.9375</v>
      </c>
      <c r="T168" s="10">
        <f>'ÜCRET HESABI'!CZ168</f>
        <v>17002.125</v>
      </c>
      <c r="U168" s="27">
        <f t="shared" si="46"/>
        <v>20002.5</v>
      </c>
      <c r="V168" s="28">
        <f>'ÜCRET HESABI'!DC168</f>
        <v>24503.0625</v>
      </c>
      <c r="W168" s="46">
        <f>'ÜCRET HESABI'!DE168</f>
        <v>23502.9375</v>
      </c>
      <c r="X168" s="10">
        <f>'ÜCRET HESABI'!DV168</f>
        <v>17002.125</v>
      </c>
      <c r="Y168" s="27">
        <f t="shared" si="47"/>
        <v>20002.5</v>
      </c>
      <c r="Z168" s="28">
        <f>'ÜCRET HESABI'!DY168</f>
        <v>24503.0625</v>
      </c>
      <c r="AA168" s="46">
        <f>'ÜCRET HESABI'!EA168</f>
        <v>23502.9375</v>
      </c>
      <c r="AB168" s="10">
        <f>'ÜCRET HESABI'!ER168</f>
        <v>17002.125</v>
      </c>
      <c r="AC168" s="27">
        <f t="shared" si="48"/>
        <v>20002.5</v>
      </c>
      <c r="AD168" s="28">
        <f>'ÜCRET HESABI'!EU168</f>
        <v>24503.0625</v>
      </c>
      <c r="AE168" s="46">
        <f>'ÜCRET HESABI'!EW168</f>
        <v>23502.9375</v>
      </c>
      <c r="AF168" s="10">
        <f>'ÜCRET HESABI'!FN168</f>
        <v>17002.125</v>
      </c>
      <c r="AG168" s="27">
        <f t="shared" si="49"/>
        <v>20002.5</v>
      </c>
      <c r="AH168" s="28">
        <f>'ÜCRET HESABI'!FQ168</f>
        <v>24503.0625</v>
      </c>
      <c r="AI168" s="46">
        <f>'ÜCRET HESABI'!FS168</f>
        <v>23502.9375</v>
      </c>
      <c r="AJ168" s="10">
        <f>'ÜCRET HESABI'!GJ168</f>
        <v>17002.125</v>
      </c>
      <c r="AK168" s="27">
        <f t="shared" si="50"/>
        <v>20002.5</v>
      </c>
      <c r="AL168" s="28">
        <f>'ÜCRET HESABI'!GM168</f>
        <v>24503.0625</v>
      </c>
      <c r="AM168" s="46">
        <f>'ÜCRET HESABI'!GO168</f>
        <v>23502.9375</v>
      </c>
      <c r="AN168" s="10">
        <f>'ÜCRET HESABI'!HF168</f>
        <v>17002.125</v>
      </c>
      <c r="AO168" s="27">
        <f t="shared" si="51"/>
        <v>20002.5</v>
      </c>
      <c r="AP168" s="28">
        <f>'ÜCRET HESABI'!HI168</f>
        <v>24503.0625</v>
      </c>
      <c r="AQ168" s="46">
        <f>'ÜCRET HESABI'!HK168</f>
        <v>23502.9375</v>
      </c>
      <c r="AR168" s="10">
        <f>'ÜCRET HESABI'!IB168</f>
        <v>17002.125</v>
      </c>
      <c r="AS168" s="27">
        <f t="shared" si="52"/>
        <v>20002.5</v>
      </c>
      <c r="AT168" s="28">
        <f>'ÜCRET HESABI'!IE168</f>
        <v>24503.0625</v>
      </c>
      <c r="AU168" s="46">
        <f>'ÜCRET HESABI'!IG168</f>
        <v>23502.9375</v>
      </c>
      <c r="AV168" s="10">
        <f>'ÜCRET HESABI'!IX168</f>
        <v>17002.125</v>
      </c>
      <c r="AW168" s="27">
        <f t="shared" si="53"/>
        <v>20002.5</v>
      </c>
      <c r="AX168" s="28">
        <f>'ÜCRET HESABI'!JA168</f>
        <v>24503.0625</v>
      </c>
      <c r="AY168" s="46">
        <f>'ÜCRET HESABI'!JC168</f>
        <v>23502.9375</v>
      </c>
      <c r="AZ168" s="36">
        <f t="shared" si="36"/>
        <v>204025.5</v>
      </c>
      <c r="BA168" s="33">
        <f t="shared" si="37"/>
        <v>240030</v>
      </c>
      <c r="BB168" s="37">
        <f t="shared" si="38"/>
        <v>17002.125</v>
      </c>
      <c r="BC168" s="35">
        <f t="shared" si="39"/>
        <v>294036.75</v>
      </c>
      <c r="BD168" s="34">
        <f t="shared" si="40"/>
        <v>12001.5</v>
      </c>
      <c r="BE168" s="35">
        <f t="shared" si="41"/>
        <v>282035.25</v>
      </c>
    </row>
    <row r="169" spans="1:57" x14ac:dyDescent="0.3">
      <c r="A169" s="3">
        <v>167</v>
      </c>
      <c r="B169" s="16" t="str">
        <f>'PERSONEL LİSTESİ'!B169</f>
        <v xml:space="preserve"> AD SOYAD 167</v>
      </c>
      <c r="C169" s="8">
        <f>'PERSONEL LİSTESİ'!C169</f>
        <v>20002.5</v>
      </c>
      <c r="D169" s="10">
        <f>'ÜCRET HESABI'!P169</f>
        <v>17002.125</v>
      </c>
      <c r="E169" s="27">
        <f t="shared" si="42"/>
        <v>20002.5</v>
      </c>
      <c r="F169" s="28">
        <f>'ÜCRET HESABI'!S169</f>
        <v>24503.0625</v>
      </c>
      <c r="G169" s="46">
        <f>'ÜCRET HESABI'!U169</f>
        <v>23502.9375</v>
      </c>
      <c r="H169" s="10">
        <f>'ÜCRET HESABI'!AL169</f>
        <v>17002.125</v>
      </c>
      <c r="I169" s="27">
        <f t="shared" si="43"/>
        <v>20002.5</v>
      </c>
      <c r="J169" s="28">
        <f>'ÜCRET HESABI'!AO169</f>
        <v>24503.0625</v>
      </c>
      <c r="K169" s="46">
        <f>'ÜCRET HESABI'!AQ169</f>
        <v>23502.9375</v>
      </c>
      <c r="L169" s="10">
        <f>'ÜCRET HESABI'!BH169</f>
        <v>17002.125</v>
      </c>
      <c r="M169" s="27">
        <f t="shared" si="44"/>
        <v>20002.5</v>
      </c>
      <c r="N169" s="28">
        <f>'ÜCRET HESABI'!BK169</f>
        <v>24503.0625</v>
      </c>
      <c r="O169" s="46">
        <f>'ÜCRET HESABI'!BM169</f>
        <v>23502.9375</v>
      </c>
      <c r="P169" s="10">
        <f>'ÜCRET HESABI'!CD169</f>
        <v>17002.125</v>
      </c>
      <c r="Q169" s="27">
        <f t="shared" si="45"/>
        <v>20002.5</v>
      </c>
      <c r="R169" s="28">
        <f>'ÜCRET HESABI'!CG169</f>
        <v>24503.0625</v>
      </c>
      <c r="S169" s="46">
        <f>'ÜCRET HESABI'!CI169</f>
        <v>23502.9375</v>
      </c>
      <c r="T169" s="10">
        <f>'ÜCRET HESABI'!CZ169</f>
        <v>17002.125</v>
      </c>
      <c r="U169" s="27">
        <f t="shared" si="46"/>
        <v>20002.5</v>
      </c>
      <c r="V169" s="28">
        <f>'ÜCRET HESABI'!DC169</f>
        <v>24503.0625</v>
      </c>
      <c r="W169" s="46">
        <f>'ÜCRET HESABI'!DE169</f>
        <v>23502.9375</v>
      </c>
      <c r="X169" s="10">
        <f>'ÜCRET HESABI'!DV169</f>
        <v>17002.125</v>
      </c>
      <c r="Y169" s="27">
        <f t="shared" si="47"/>
        <v>20002.5</v>
      </c>
      <c r="Z169" s="28">
        <f>'ÜCRET HESABI'!DY169</f>
        <v>24503.0625</v>
      </c>
      <c r="AA169" s="46">
        <f>'ÜCRET HESABI'!EA169</f>
        <v>23502.9375</v>
      </c>
      <c r="AB169" s="10">
        <f>'ÜCRET HESABI'!ER169</f>
        <v>17002.125</v>
      </c>
      <c r="AC169" s="27">
        <f t="shared" si="48"/>
        <v>20002.5</v>
      </c>
      <c r="AD169" s="28">
        <f>'ÜCRET HESABI'!EU169</f>
        <v>24503.0625</v>
      </c>
      <c r="AE169" s="46">
        <f>'ÜCRET HESABI'!EW169</f>
        <v>23502.9375</v>
      </c>
      <c r="AF169" s="10">
        <f>'ÜCRET HESABI'!FN169</f>
        <v>17002.125</v>
      </c>
      <c r="AG169" s="27">
        <f t="shared" si="49"/>
        <v>20002.5</v>
      </c>
      <c r="AH169" s="28">
        <f>'ÜCRET HESABI'!FQ169</f>
        <v>24503.0625</v>
      </c>
      <c r="AI169" s="46">
        <f>'ÜCRET HESABI'!FS169</f>
        <v>23502.9375</v>
      </c>
      <c r="AJ169" s="10">
        <f>'ÜCRET HESABI'!GJ169</f>
        <v>17002.125</v>
      </c>
      <c r="AK169" s="27">
        <f t="shared" si="50"/>
        <v>20002.5</v>
      </c>
      <c r="AL169" s="28">
        <f>'ÜCRET HESABI'!GM169</f>
        <v>24503.0625</v>
      </c>
      <c r="AM169" s="46">
        <f>'ÜCRET HESABI'!GO169</f>
        <v>23502.9375</v>
      </c>
      <c r="AN169" s="10">
        <f>'ÜCRET HESABI'!HF169</f>
        <v>17002.125</v>
      </c>
      <c r="AO169" s="27">
        <f t="shared" si="51"/>
        <v>20002.5</v>
      </c>
      <c r="AP169" s="28">
        <f>'ÜCRET HESABI'!HI169</f>
        <v>24503.0625</v>
      </c>
      <c r="AQ169" s="46">
        <f>'ÜCRET HESABI'!HK169</f>
        <v>23502.9375</v>
      </c>
      <c r="AR169" s="10">
        <f>'ÜCRET HESABI'!IB169</f>
        <v>17002.125</v>
      </c>
      <c r="AS169" s="27">
        <f t="shared" si="52"/>
        <v>20002.5</v>
      </c>
      <c r="AT169" s="28">
        <f>'ÜCRET HESABI'!IE169</f>
        <v>24503.0625</v>
      </c>
      <c r="AU169" s="46">
        <f>'ÜCRET HESABI'!IG169</f>
        <v>23502.9375</v>
      </c>
      <c r="AV169" s="10">
        <f>'ÜCRET HESABI'!IX169</f>
        <v>17002.125</v>
      </c>
      <c r="AW169" s="27">
        <f t="shared" si="53"/>
        <v>20002.5</v>
      </c>
      <c r="AX169" s="28">
        <f>'ÜCRET HESABI'!JA169</f>
        <v>24503.0625</v>
      </c>
      <c r="AY169" s="46">
        <f>'ÜCRET HESABI'!JC169</f>
        <v>23502.9375</v>
      </c>
      <c r="AZ169" s="36">
        <f t="shared" si="36"/>
        <v>204025.5</v>
      </c>
      <c r="BA169" s="33">
        <f t="shared" si="37"/>
        <v>240030</v>
      </c>
      <c r="BB169" s="37">
        <f t="shared" si="38"/>
        <v>17002.125</v>
      </c>
      <c r="BC169" s="35">
        <f t="shared" si="39"/>
        <v>294036.75</v>
      </c>
      <c r="BD169" s="34">
        <f t="shared" si="40"/>
        <v>12001.5</v>
      </c>
      <c r="BE169" s="35">
        <f t="shared" si="41"/>
        <v>282035.25</v>
      </c>
    </row>
    <row r="170" spans="1:57" x14ac:dyDescent="0.3">
      <c r="A170" s="2">
        <v>168</v>
      </c>
      <c r="B170" s="17" t="str">
        <f>'PERSONEL LİSTESİ'!B170</f>
        <v xml:space="preserve"> AD SOYAD 168</v>
      </c>
      <c r="C170" s="13">
        <f>'PERSONEL LİSTESİ'!C170</f>
        <v>20002.5</v>
      </c>
      <c r="D170" s="10">
        <f>'ÜCRET HESABI'!P170</f>
        <v>17002.125</v>
      </c>
      <c r="E170" s="27">
        <f t="shared" si="42"/>
        <v>20002.5</v>
      </c>
      <c r="F170" s="28">
        <f>'ÜCRET HESABI'!S170</f>
        <v>24503.0625</v>
      </c>
      <c r="G170" s="46">
        <f>'ÜCRET HESABI'!U170</f>
        <v>23502.9375</v>
      </c>
      <c r="H170" s="10">
        <f>'ÜCRET HESABI'!AL170</f>
        <v>17002.125</v>
      </c>
      <c r="I170" s="27">
        <f t="shared" si="43"/>
        <v>20002.5</v>
      </c>
      <c r="J170" s="28">
        <f>'ÜCRET HESABI'!AO170</f>
        <v>24503.0625</v>
      </c>
      <c r="K170" s="46">
        <f>'ÜCRET HESABI'!AQ170</f>
        <v>23502.9375</v>
      </c>
      <c r="L170" s="10">
        <f>'ÜCRET HESABI'!BH170</f>
        <v>17002.125</v>
      </c>
      <c r="M170" s="27">
        <f t="shared" si="44"/>
        <v>20002.5</v>
      </c>
      <c r="N170" s="28">
        <f>'ÜCRET HESABI'!BK170</f>
        <v>24503.0625</v>
      </c>
      <c r="O170" s="46">
        <f>'ÜCRET HESABI'!BM170</f>
        <v>23502.9375</v>
      </c>
      <c r="P170" s="10">
        <f>'ÜCRET HESABI'!CD170</f>
        <v>17002.125</v>
      </c>
      <c r="Q170" s="27">
        <f t="shared" si="45"/>
        <v>20002.5</v>
      </c>
      <c r="R170" s="28">
        <f>'ÜCRET HESABI'!CG170</f>
        <v>24503.0625</v>
      </c>
      <c r="S170" s="46">
        <f>'ÜCRET HESABI'!CI170</f>
        <v>23502.9375</v>
      </c>
      <c r="T170" s="10">
        <f>'ÜCRET HESABI'!CZ170</f>
        <v>17002.125</v>
      </c>
      <c r="U170" s="27">
        <f t="shared" si="46"/>
        <v>20002.5</v>
      </c>
      <c r="V170" s="28">
        <f>'ÜCRET HESABI'!DC170</f>
        <v>24503.0625</v>
      </c>
      <c r="W170" s="46">
        <f>'ÜCRET HESABI'!DE170</f>
        <v>23502.9375</v>
      </c>
      <c r="X170" s="10">
        <f>'ÜCRET HESABI'!DV170</f>
        <v>17002.125</v>
      </c>
      <c r="Y170" s="27">
        <f t="shared" si="47"/>
        <v>20002.5</v>
      </c>
      <c r="Z170" s="28">
        <f>'ÜCRET HESABI'!DY170</f>
        <v>24503.0625</v>
      </c>
      <c r="AA170" s="46">
        <f>'ÜCRET HESABI'!EA170</f>
        <v>23502.9375</v>
      </c>
      <c r="AB170" s="10">
        <f>'ÜCRET HESABI'!ER170</f>
        <v>17002.125</v>
      </c>
      <c r="AC170" s="27">
        <f t="shared" si="48"/>
        <v>20002.5</v>
      </c>
      <c r="AD170" s="28">
        <f>'ÜCRET HESABI'!EU170</f>
        <v>24503.0625</v>
      </c>
      <c r="AE170" s="46">
        <f>'ÜCRET HESABI'!EW170</f>
        <v>23502.9375</v>
      </c>
      <c r="AF170" s="10">
        <f>'ÜCRET HESABI'!FN170</f>
        <v>17002.125</v>
      </c>
      <c r="AG170" s="27">
        <f t="shared" si="49"/>
        <v>20002.5</v>
      </c>
      <c r="AH170" s="28">
        <f>'ÜCRET HESABI'!FQ170</f>
        <v>24503.0625</v>
      </c>
      <c r="AI170" s="46">
        <f>'ÜCRET HESABI'!FS170</f>
        <v>23502.9375</v>
      </c>
      <c r="AJ170" s="10">
        <f>'ÜCRET HESABI'!GJ170</f>
        <v>17002.125</v>
      </c>
      <c r="AK170" s="27">
        <f t="shared" si="50"/>
        <v>20002.5</v>
      </c>
      <c r="AL170" s="28">
        <f>'ÜCRET HESABI'!GM170</f>
        <v>24503.0625</v>
      </c>
      <c r="AM170" s="46">
        <f>'ÜCRET HESABI'!GO170</f>
        <v>23502.9375</v>
      </c>
      <c r="AN170" s="10">
        <f>'ÜCRET HESABI'!HF170</f>
        <v>17002.125</v>
      </c>
      <c r="AO170" s="27">
        <f t="shared" si="51"/>
        <v>20002.5</v>
      </c>
      <c r="AP170" s="28">
        <f>'ÜCRET HESABI'!HI170</f>
        <v>24503.0625</v>
      </c>
      <c r="AQ170" s="46">
        <f>'ÜCRET HESABI'!HK170</f>
        <v>23502.9375</v>
      </c>
      <c r="AR170" s="10">
        <f>'ÜCRET HESABI'!IB170</f>
        <v>17002.125</v>
      </c>
      <c r="AS170" s="27">
        <f t="shared" si="52"/>
        <v>20002.5</v>
      </c>
      <c r="AT170" s="28">
        <f>'ÜCRET HESABI'!IE170</f>
        <v>24503.0625</v>
      </c>
      <c r="AU170" s="46">
        <f>'ÜCRET HESABI'!IG170</f>
        <v>23502.9375</v>
      </c>
      <c r="AV170" s="10">
        <f>'ÜCRET HESABI'!IX170</f>
        <v>17002.125</v>
      </c>
      <c r="AW170" s="27">
        <f t="shared" si="53"/>
        <v>20002.5</v>
      </c>
      <c r="AX170" s="28">
        <f>'ÜCRET HESABI'!JA170</f>
        <v>24503.0625</v>
      </c>
      <c r="AY170" s="46">
        <f>'ÜCRET HESABI'!JC170</f>
        <v>23502.9375</v>
      </c>
      <c r="AZ170" s="36">
        <f t="shared" si="36"/>
        <v>204025.5</v>
      </c>
      <c r="BA170" s="33">
        <f t="shared" si="37"/>
        <v>240030</v>
      </c>
      <c r="BB170" s="37">
        <f t="shared" si="38"/>
        <v>17002.125</v>
      </c>
      <c r="BC170" s="35">
        <f t="shared" si="39"/>
        <v>294036.75</v>
      </c>
      <c r="BD170" s="34">
        <f t="shared" si="40"/>
        <v>12001.5</v>
      </c>
      <c r="BE170" s="35">
        <f t="shared" si="41"/>
        <v>282035.25</v>
      </c>
    </row>
    <row r="171" spans="1:57" x14ac:dyDescent="0.3">
      <c r="A171" s="3">
        <v>169</v>
      </c>
      <c r="B171" s="16" t="str">
        <f>'PERSONEL LİSTESİ'!B171</f>
        <v xml:space="preserve"> AD SOYAD 169</v>
      </c>
      <c r="C171" s="8">
        <f>'PERSONEL LİSTESİ'!C171</f>
        <v>20002.5</v>
      </c>
      <c r="D171" s="10">
        <f>'ÜCRET HESABI'!P171</f>
        <v>17002.125</v>
      </c>
      <c r="E171" s="27">
        <f t="shared" si="42"/>
        <v>20002.5</v>
      </c>
      <c r="F171" s="28">
        <f>'ÜCRET HESABI'!S171</f>
        <v>24503.0625</v>
      </c>
      <c r="G171" s="46">
        <f>'ÜCRET HESABI'!U171</f>
        <v>23502.9375</v>
      </c>
      <c r="H171" s="10">
        <f>'ÜCRET HESABI'!AL171</f>
        <v>17002.125</v>
      </c>
      <c r="I171" s="27">
        <f t="shared" si="43"/>
        <v>20002.5</v>
      </c>
      <c r="J171" s="28">
        <f>'ÜCRET HESABI'!AO171</f>
        <v>24503.0625</v>
      </c>
      <c r="K171" s="46">
        <f>'ÜCRET HESABI'!AQ171</f>
        <v>23502.9375</v>
      </c>
      <c r="L171" s="10">
        <f>'ÜCRET HESABI'!BH171</f>
        <v>17002.125</v>
      </c>
      <c r="M171" s="27">
        <f t="shared" si="44"/>
        <v>20002.5</v>
      </c>
      <c r="N171" s="28">
        <f>'ÜCRET HESABI'!BK171</f>
        <v>24503.0625</v>
      </c>
      <c r="O171" s="46">
        <f>'ÜCRET HESABI'!BM171</f>
        <v>23502.9375</v>
      </c>
      <c r="P171" s="10">
        <f>'ÜCRET HESABI'!CD171</f>
        <v>17002.125</v>
      </c>
      <c r="Q171" s="27">
        <f t="shared" si="45"/>
        <v>20002.5</v>
      </c>
      <c r="R171" s="28">
        <f>'ÜCRET HESABI'!CG171</f>
        <v>24503.0625</v>
      </c>
      <c r="S171" s="46">
        <f>'ÜCRET HESABI'!CI171</f>
        <v>23502.9375</v>
      </c>
      <c r="T171" s="10">
        <f>'ÜCRET HESABI'!CZ171</f>
        <v>17002.125</v>
      </c>
      <c r="U171" s="27">
        <f t="shared" si="46"/>
        <v>20002.5</v>
      </c>
      <c r="V171" s="28">
        <f>'ÜCRET HESABI'!DC171</f>
        <v>24503.0625</v>
      </c>
      <c r="W171" s="46">
        <f>'ÜCRET HESABI'!DE171</f>
        <v>23502.9375</v>
      </c>
      <c r="X171" s="10">
        <f>'ÜCRET HESABI'!DV171</f>
        <v>17002.125</v>
      </c>
      <c r="Y171" s="27">
        <f t="shared" si="47"/>
        <v>20002.5</v>
      </c>
      <c r="Z171" s="28">
        <f>'ÜCRET HESABI'!DY171</f>
        <v>24503.0625</v>
      </c>
      <c r="AA171" s="46">
        <f>'ÜCRET HESABI'!EA171</f>
        <v>23502.9375</v>
      </c>
      <c r="AB171" s="10">
        <f>'ÜCRET HESABI'!ER171</f>
        <v>17002.125</v>
      </c>
      <c r="AC171" s="27">
        <f t="shared" si="48"/>
        <v>20002.5</v>
      </c>
      <c r="AD171" s="28">
        <f>'ÜCRET HESABI'!EU171</f>
        <v>24503.0625</v>
      </c>
      <c r="AE171" s="46">
        <f>'ÜCRET HESABI'!EW171</f>
        <v>23502.9375</v>
      </c>
      <c r="AF171" s="10">
        <f>'ÜCRET HESABI'!FN171</f>
        <v>17002.125</v>
      </c>
      <c r="AG171" s="27">
        <f t="shared" si="49"/>
        <v>20002.5</v>
      </c>
      <c r="AH171" s="28">
        <f>'ÜCRET HESABI'!FQ171</f>
        <v>24503.0625</v>
      </c>
      <c r="AI171" s="46">
        <f>'ÜCRET HESABI'!FS171</f>
        <v>23502.9375</v>
      </c>
      <c r="AJ171" s="10">
        <f>'ÜCRET HESABI'!GJ171</f>
        <v>17002.125</v>
      </c>
      <c r="AK171" s="27">
        <f t="shared" si="50"/>
        <v>20002.5</v>
      </c>
      <c r="AL171" s="28">
        <f>'ÜCRET HESABI'!GM171</f>
        <v>24503.0625</v>
      </c>
      <c r="AM171" s="46">
        <f>'ÜCRET HESABI'!GO171</f>
        <v>23502.9375</v>
      </c>
      <c r="AN171" s="10">
        <f>'ÜCRET HESABI'!HF171</f>
        <v>17002.125</v>
      </c>
      <c r="AO171" s="27">
        <f t="shared" si="51"/>
        <v>20002.5</v>
      </c>
      <c r="AP171" s="28">
        <f>'ÜCRET HESABI'!HI171</f>
        <v>24503.0625</v>
      </c>
      <c r="AQ171" s="46">
        <f>'ÜCRET HESABI'!HK171</f>
        <v>23502.9375</v>
      </c>
      <c r="AR171" s="10">
        <f>'ÜCRET HESABI'!IB171</f>
        <v>17002.125</v>
      </c>
      <c r="AS171" s="27">
        <f t="shared" si="52"/>
        <v>20002.5</v>
      </c>
      <c r="AT171" s="28">
        <f>'ÜCRET HESABI'!IE171</f>
        <v>24503.0625</v>
      </c>
      <c r="AU171" s="46">
        <f>'ÜCRET HESABI'!IG171</f>
        <v>23502.9375</v>
      </c>
      <c r="AV171" s="10">
        <f>'ÜCRET HESABI'!IX171</f>
        <v>17002.125</v>
      </c>
      <c r="AW171" s="27">
        <f t="shared" si="53"/>
        <v>20002.5</v>
      </c>
      <c r="AX171" s="28">
        <f>'ÜCRET HESABI'!JA171</f>
        <v>24503.0625</v>
      </c>
      <c r="AY171" s="46">
        <f>'ÜCRET HESABI'!JC171</f>
        <v>23502.9375</v>
      </c>
      <c r="AZ171" s="36">
        <f t="shared" si="36"/>
        <v>204025.5</v>
      </c>
      <c r="BA171" s="33">
        <f t="shared" si="37"/>
        <v>240030</v>
      </c>
      <c r="BB171" s="37">
        <f t="shared" si="38"/>
        <v>17002.125</v>
      </c>
      <c r="BC171" s="35">
        <f t="shared" si="39"/>
        <v>294036.75</v>
      </c>
      <c r="BD171" s="34">
        <f t="shared" si="40"/>
        <v>12001.5</v>
      </c>
      <c r="BE171" s="35">
        <f t="shared" si="41"/>
        <v>282035.25</v>
      </c>
    </row>
    <row r="172" spans="1:57" x14ac:dyDescent="0.3">
      <c r="A172" s="2">
        <v>170</v>
      </c>
      <c r="B172" s="17" t="str">
        <f>'PERSONEL LİSTESİ'!B172</f>
        <v xml:space="preserve"> AD SOYAD 170</v>
      </c>
      <c r="C172" s="13">
        <f>'PERSONEL LİSTESİ'!C172</f>
        <v>20002.5</v>
      </c>
      <c r="D172" s="10">
        <f>'ÜCRET HESABI'!P172</f>
        <v>17002.125</v>
      </c>
      <c r="E172" s="27">
        <f t="shared" si="42"/>
        <v>20002.5</v>
      </c>
      <c r="F172" s="28">
        <f>'ÜCRET HESABI'!S172</f>
        <v>24503.0625</v>
      </c>
      <c r="G172" s="46">
        <f>'ÜCRET HESABI'!U172</f>
        <v>23502.9375</v>
      </c>
      <c r="H172" s="10">
        <f>'ÜCRET HESABI'!AL172</f>
        <v>17002.125</v>
      </c>
      <c r="I172" s="27">
        <f t="shared" si="43"/>
        <v>20002.5</v>
      </c>
      <c r="J172" s="28">
        <f>'ÜCRET HESABI'!AO172</f>
        <v>24503.0625</v>
      </c>
      <c r="K172" s="46">
        <f>'ÜCRET HESABI'!AQ172</f>
        <v>23502.9375</v>
      </c>
      <c r="L172" s="10">
        <f>'ÜCRET HESABI'!BH172</f>
        <v>17002.125</v>
      </c>
      <c r="M172" s="27">
        <f t="shared" si="44"/>
        <v>20002.5</v>
      </c>
      <c r="N172" s="28">
        <f>'ÜCRET HESABI'!BK172</f>
        <v>24503.0625</v>
      </c>
      <c r="O172" s="46">
        <f>'ÜCRET HESABI'!BM172</f>
        <v>23502.9375</v>
      </c>
      <c r="P172" s="10">
        <f>'ÜCRET HESABI'!CD172</f>
        <v>17002.125</v>
      </c>
      <c r="Q172" s="27">
        <f t="shared" si="45"/>
        <v>20002.5</v>
      </c>
      <c r="R172" s="28">
        <f>'ÜCRET HESABI'!CG172</f>
        <v>24503.0625</v>
      </c>
      <c r="S172" s="46">
        <f>'ÜCRET HESABI'!CI172</f>
        <v>23502.9375</v>
      </c>
      <c r="T172" s="10">
        <f>'ÜCRET HESABI'!CZ172</f>
        <v>17002.125</v>
      </c>
      <c r="U172" s="27">
        <f t="shared" si="46"/>
        <v>20002.5</v>
      </c>
      <c r="V172" s="28">
        <f>'ÜCRET HESABI'!DC172</f>
        <v>24503.0625</v>
      </c>
      <c r="W172" s="46">
        <f>'ÜCRET HESABI'!DE172</f>
        <v>23502.9375</v>
      </c>
      <c r="X172" s="10">
        <f>'ÜCRET HESABI'!DV172</f>
        <v>17002.125</v>
      </c>
      <c r="Y172" s="27">
        <f t="shared" si="47"/>
        <v>20002.5</v>
      </c>
      <c r="Z172" s="28">
        <f>'ÜCRET HESABI'!DY172</f>
        <v>24503.0625</v>
      </c>
      <c r="AA172" s="46">
        <f>'ÜCRET HESABI'!EA172</f>
        <v>23502.9375</v>
      </c>
      <c r="AB172" s="10">
        <f>'ÜCRET HESABI'!ER172</f>
        <v>17002.125</v>
      </c>
      <c r="AC172" s="27">
        <f t="shared" si="48"/>
        <v>20002.5</v>
      </c>
      <c r="AD172" s="28">
        <f>'ÜCRET HESABI'!EU172</f>
        <v>24503.0625</v>
      </c>
      <c r="AE172" s="46">
        <f>'ÜCRET HESABI'!EW172</f>
        <v>23502.9375</v>
      </c>
      <c r="AF172" s="10">
        <f>'ÜCRET HESABI'!FN172</f>
        <v>17002.125</v>
      </c>
      <c r="AG172" s="27">
        <f t="shared" si="49"/>
        <v>20002.5</v>
      </c>
      <c r="AH172" s="28">
        <f>'ÜCRET HESABI'!FQ172</f>
        <v>24503.0625</v>
      </c>
      <c r="AI172" s="46">
        <f>'ÜCRET HESABI'!FS172</f>
        <v>23502.9375</v>
      </c>
      <c r="AJ172" s="10">
        <f>'ÜCRET HESABI'!GJ172</f>
        <v>17002.125</v>
      </c>
      <c r="AK172" s="27">
        <f t="shared" si="50"/>
        <v>20002.5</v>
      </c>
      <c r="AL172" s="28">
        <f>'ÜCRET HESABI'!GM172</f>
        <v>24503.0625</v>
      </c>
      <c r="AM172" s="46">
        <f>'ÜCRET HESABI'!GO172</f>
        <v>23502.9375</v>
      </c>
      <c r="AN172" s="10">
        <f>'ÜCRET HESABI'!HF172</f>
        <v>17002.125</v>
      </c>
      <c r="AO172" s="27">
        <f t="shared" si="51"/>
        <v>20002.5</v>
      </c>
      <c r="AP172" s="28">
        <f>'ÜCRET HESABI'!HI172</f>
        <v>24503.0625</v>
      </c>
      <c r="AQ172" s="46">
        <f>'ÜCRET HESABI'!HK172</f>
        <v>23502.9375</v>
      </c>
      <c r="AR172" s="10">
        <f>'ÜCRET HESABI'!IB172</f>
        <v>17002.125</v>
      </c>
      <c r="AS172" s="27">
        <f t="shared" si="52"/>
        <v>20002.5</v>
      </c>
      <c r="AT172" s="28">
        <f>'ÜCRET HESABI'!IE172</f>
        <v>24503.0625</v>
      </c>
      <c r="AU172" s="46">
        <f>'ÜCRET HESABI'!IG172</f>
        <v>23502.9375</v>
      </c>
      <c r="AV172" s="10">
        <f>'ÜCRET HESABI'!IX172</f>
        <v>17002.125</v>
      </c>
      <c r="AW172" s="27">
        <f t="shared" si="53"/>
        <v>20002.5</v>
      </c>
      <c r="AX172" s="28">
        <f>'ÜCRET HESABI'!JA172</f>
        <v>24503.0625</v>
      </c>
      <c r="AY172" s="46">
        <f>'ÜCRET HESABI'!JC172</f>
        <v>23502.9375</v>
      </c>
      <c r="AZ172" s="36">
        <f t="shared" si="36"/>
        <v>204025.5</v>
      </c>
      <c r="BA172" s="33">
        <f t="shared" si="37"/>
        <v>240030</v>
      </c>
      <c r="BB172" s="37">
        <f t="shared" si="38"/>
        <v>17002.125</v>
      </c>
      <c r="BC172" s="35">
        <f t="shared" si="39"/>
        <v>294036.75</v>
      </c>
      <c r="BD172" s="34">
        <f t="shared" si="40"/>
        <v>12001.5</v>
      </c>
      <c r="BE172" s="35">
        <f t="shared" si="41"/>
        <v>282035.25</v>
      </c>
    </row>
    <row r="173" spans="1:57" x14ac:dyDescent="0.3">
      <c r="A173" s="3">
        <v>171</v>
      </c>
      <c r="B173" s="16" t="str">
        <f>'PERSONEL LİSTESİ'!B173</f>
        <v xml:space="preserve"> AD SOYAD 171</v>
      </c>
      <c r="C173" s="8">
        <f>'PERSONEL LİSTESİ'!C173</f>
        <v>20002.5</v>
      </c>
      <c r="D173" s="10">
        <f>'ÜCRET HESABI'!P173</f>
        <v>17002.125</v>
      </c>
      <c r="E173" s="27">
        <f t="shared" si="42"/>
        <v>20002.5</v>
      </c>
      <c r="F173" s="28">
        <f>'ÜCRET HESABI'!S173</f>
        <v>24503.0625</v>
      </c>
      <c r="G173" s="46">
        <f>'ÜCRET HESABI'!U173</f>
        <v>23502.9375</v>
      </c>
      <c r="H173" s="10">
        <f>'ÜCRET HESABI'!AL173</f>
        <v>17002.125</v>
      </c>
      <c r="I173" s="27">
        <f t="shared" si="43"/>
        <v>20002.5</v>
      </c>
      <c r="J173" s="28">
        <f>'ÜCRET HESABI'!AO173</f>
        <v>24503.0625</v>
      </c>
      <c r="K173" s="46">
        <f>'ÜCRET HESABI'!AQ173</f>
        <v>23502.9375</v>
      </c>
      <c r="L173" s="10">
        <f>'ÜCRET HESABI'!BH173</f>
        <v>17002.125</v>
      </c>
      <c r="M173" s="27">
        <f t="shared" si="44"/>
        <v>20002.5</v>
      </c>
      <c r="N173" s="28">
        <f>'ÜCRET HESABI'!BK173</f>
        <v>24503.0625</v>
      </c>
      <c r="O173" s="46">
        <f>'ÜCRET HESABI'!BM173</f>
        <v>23502.9375</v>
      </c>
      <c r="P173" s="10">
        <f>'ÜCRET HESABI'!CD173</f>
        <v>17002.125</v>
      </c>
      <c r="Q173" s="27">
        <f t="shared" si="45"/>
        <v>20002.5</v>
      </c>
      <c r="R173" s="28">
        <f>'ÜCRET HESABI'!CG173</f>
        <v>24503.0625</v>
      </c>
      <c r="S173" s="46">
        <f>'ÜCRET HESABI'!CI173</f>
        <v>23502.9375</v>
      </c>
      <c r="T173" s="10">
        <f>'ÜCRET HESABI'!CZ173</f>
        <v>17002.125</v>
      </c>
      <c r="U173" s="27">
        <f t="shared" si="46"/>
        <v>20002.5</v>
      </c>
      <c r="V173" s="28">
        <f>'ÜCRET HESABI'!DC173</f>
        <v>24503.0625</v>
      </c>
      <c r="W173" s="46">
        <f>'ÜCRET HESABI'!DE173</f>
        <v>23502.9375</v>
      </c>
      <c r="X173" s="10">
        <f>'ÜCRET HESABI'!DV173</f>
        <v>17002.125</v>
      </c>
      <c r="Y173" s="27">
        <f t="shared" si="47"/>
        <v>20002.5</v>
      </c>
      <c r="Z173" s="28">
        <f>'ÜCRET HESABI'!DY173</f>
        <v>24503.0625</v>
      </c>
      <c r="AA173" s="46">
        <f>'ÜCRET HESABI'!EA173</f>
        <v>23502.9375</v>
      </c>
      <c r="AB173" s="10">
        <f>'ÜCRET HESABI'!ER173</f>
        <v>17002.125</v>
      </c>
      <c r="AC173" s="27">
        <f t="shared" si="48"/>
        <v>20002.5</v>
      </c>
      <c r="AD173" s="28">
        <f>'ÜCRET HESABI'!EU173</f>
        <v>24503.0625</v>
      </c>
      <c r="AE173" s="46">
        <f>'ÜCRET HESABI'!EW173</f>
        <v>23502.9375</v>
      </c>
      <c r="AF173" s="10">
        <f>'ÜCRET HESABI'!FN173</f>
        <v>17002.125</v>
      </c>
      <c r="AG173" s="27">
        <f t="shared" si="49"/>
        <v>20002.5</v>
      </c>
      <c r="AH173" s="28">
        <f>'ÜCRET HESABI'!FQ173</f>
        <v>24503.0625</v>
      </c>
      <c r="AI173" s="46">
        <f>'ÜCRET HESABI'!FS173</f>
        <v>23502.9375</v>
      </c>
      <c r="AJ173" s="10">
        <f>'ÜCRET HESABI'!GJ173</f>
        <v>17002.125</v>
      </c>
      <c r="AK173" s="27">
        <f t="shared" si="50"/>
        <v>20002.5</v>
      </c>
      <c r="AL173" s="28">
        <f>'ÜCRET HESABI'!GM173</f>
        <v>24503.0625</v>
      </c>
      <c r="AM173" s="46">
        <f>'ÜCRET HESABI'!GO173</f>
        <v>23502.9375</v>
      </c>
      <c r="AN173" s="10">
        <f>'ÜCRET HESABI'!HF173</f>
        <v>17002.125</v>
      </c>
      <c r="AO173" s="27">
        <f t="shared" si="51"/>
        <v>20002.5</v>
      </c>
      <c r="AP173" s="28">
        <f>'ÜCRET HESABI'!HI173</f>
        <v>24503.0625</v>
      </c>
      <c r="AQ173" s="46">
        <f>'ÜCRET HESABI'!HK173</f>
        <v>23502.9375</v>
      </c>
      <c r="AR173" s="10">
        <f>'ÜCRET HESABI'!IB173</f>
        <v>17002.125</v>
      </c>
      <c r="AS173" s="27">
        <f t="shared" si="52"/>
        <v>20002.5</v>
      </c>
      <c r="AT173" s="28">
        <f>'ÜCRET HESABI'!IE173</f>
        <v>24503.0625</v>
      </c>
      <c r="AU173" s="46">
        <f>'ÜCRET HESABI'!IG173</f>
        <v>23502.9375</v>
      </c>
      <c r="AV173" s="10">
        <f>'ÜCRET HESABI'!IX173</f>
        <v>17002.125</v>
      </c>
      <c r="AW173" s="27">
        <f t="shared" si="53"/>
        <v>20002.5</v>
      </c>
      <c r="AX173" s="28">
        <f>'ÜCRET HESABI'!JA173</f>
        <v>24503.0625</v>
      </c>
      <c r="AY173" s="46">
        <f>'ÜCRET HESABI'!JC173</f>
        <v>23502.9375</v>
      </c>
      <c r="AZ173" s="36">
        <f t="shared" si="36"/>
        <v>204025.5</v>
      </c>
      <c r="BA173" s="33">
        <f t="shared" si="37"/>
        <v>240030</v>
      </c>
      <c r="BB173" s="37">
        <f t="shared" si="38"/>
        <v>17002.125</v>
      </c>
      <c r="BC173" s="35">
        <f t="shared" si="39"/>
        <v>294036.75</v>
      </c>
      <c r="BD173" s="34">
        <f t="shared" si="40"/>
        <v>12001.5</v>
      </c>
      <c r="BE173" s="35">
        <f t="shared" si="41"/>
        <v>282035.25</v>
      </c>
    </row>
    <row r="174" spans="1:57" x14ac:dyDescent="0.3">
      <c r="A174" s="2">
        <v>172</v>
      </c>
      <c r="B174" s="17" t="str">
        <f>'PERSONEL LİSTESİ'!B174</f>
        <v xml:space="preserve"> AD SOYAD 172</v>
      </c>
      <c r="C174" s="13">
        <f>'PERSONEL LİSTESİ'!C174</f>
        <v>20002.5</v>
      </c>
      <c r="D174" s="10">
        <f>'ÜCRET HESABI'!P174</f>
        <v>17002.125</v>
      </c>
      <c r="E174" s="27">
        <f t="shared" si="42"/>
        <v>20002.5</v>
      </c>
      <c r="F174" s="28">
        <f>'ÜCRET HESABI'!S174</f>
        <v>24503.0625</v>
      </c>
      <c r="G174" s="46">
        <f>'ÜCRET HESABI'!U174</f>
        <v>23502.9375</v>
      </c>
      <c r="H174" s="10">
        <f>'ÜCRET HESABI'!AL174</f>
        <v>17002.125</v>
      </c>
      <c r="I174" s="27">
        <f t="shared" si="43"/>
        <v>20002.5</v>
      </c>
      <c r="J174" s="28">
        <f>'ÜCRET HESABI'!AO174</f>
        <v>24503.0625</v>
      </c>
      <c r="K174" s="46">
        <f>'ÜCRET HESABI'!AQ174</f>
        <v>23502.9375</v>
      </c>
      <c r="L174" s="10">
        <f>'ÜCRET HESABI'!BH174</f>
        <v>17002.125</v>
      </c>
      <c r="M174" s="27">
        <f t="shared" si="44"/>
        <v>20002.5</v>
      </c>
      <c r="N174" s="28">
        <f>'ÜCRET HESABI'!BK174</f>
        <v>24503.0625</v>
      </c>
      <c r="O174" s="46">
        <f>'ÜCRET HESABI'!BM174</f>
        <v>23502.9375</v>
      </c>
      <c r="P174" s="10">
        <f>'ÜCRET HESABI'!CD174</f>
        <v>17002.125</v>
      </c>
      <c r="Q174" s="27">
        <f t="shared" si="45"/>
        <v>20002.5</v>
      </c>
      <c r="R174" s="28">
        <f>'ÜCRET HESABI'!CG174</f>
        <v>24503.0625</v>
      </c>
      <c r="S174" s="46">
        <f>'ÜCRET HESABI'!CI174</f>
        <v>23502.9375</v>
      </c>
      <c r="T174" s="10">
        <f>'ÜCRET HESABI'!CZ174</f>
        <v>17002.125</v>
      </c>
      <c r="U174" s="27">
        <f t="shared" si="46"/>
        <v>20002.5</v>
      </c>
      <c r="V174" s="28">
        <f>'ÜCRET HESABI'!DC174</f>
        <v>24503.0625</v>
      </c>
      <c r="W174" s="46">
        <f>'ÜCRET HESABI'!DE174</f>
        <v>23502.9375</v>
      </c>
      <c r="X174" s="10">
        <f>'ÜCRET HESABI'!DV174</f>
        <v>17002.125</v>
      </c>
      <c r="Y174" s="27">
        <f t="shared" si="47"/>
        <v>20002.5</v>
      </c>
      <c r="Z174" s="28">
        <f>'ÜCRET HESABI'!DY174</f>
        <v>24503.0625</v>
      </c>
      <c r="AA174" s="46">
        <f>'ÜCRET HESABI'!EA174</f>
        <v>23502.9375</v>
      </c>
      <c r="AB174" s="10">
        <f>'ÜCRET HESABI'!ER174</f>
        <v>17002.125</v>
      </c>
      <c r="AC174" s="27">
        <f t="shared" si="48"/>
        <v>20002.5</v>
      </c>
      <c r="AD174" s="28">
        <f>'ÜCRET HESABI'!EU174</f>
        <v>24503.0625</v>
      </c>
      <c r="AE174" s="46">
        <f>'ÜCRET HESABI'!EW174</f>
        <v>23502.9375</v>
      </c>
      <c r="AF174" s="10">
        <f>'ÜCRET HESABI'!FN174</f>
        <v>17002.125</v>
      </c>
      <c r="AG174" s="27">
        <f t="shared" si="49"/>
        <v>20002.5</v>
      </c>
      <c r="AH174" s="28">
        <f>'ÜCRET HESABI'!FQ174</f>
        <v>24503.0625</v>
      </c>
      <c r="AI174" s="46">
        <f>'ÜCRET HESABI'!FS174</f>
        <v>23502.9375</v>
      </c>
      <c r="AJ174" s="10">
        <f>'ÜCRET HESABI'!GJ174</f>
        <v>17002.125</v>
      </c>
      <c r="AK174" s="27">
        <f t="shared" si="50"/>
        <v>20002.5</v>
      </c>
      <c r="AL174" s="28">
        <f>'ÜCRET HESABI'!GM174</f>
        <v>24503.0625</v>
      </c>
      <c r="AM174" s="46">
        <f>'ÜCRET HESABI'!GO174</f>
        <v>23502.9375</v>
      </c>
      <c r="AN174" s="10">
        <f>'ÜCRET HESABI'!HF174</f>
        <v>17002.125</v>
      </c>
      <c r="AO174" s="27">
        <f t="shared" si="51"/>
        <v>20002.5</v>
      </c>
      <c r="AP174" s="28">
        <f>'ÜCRET HESABI'!HI174</f>
        <v>24503.0625</v>
      </c>
      <c r="AQ174" s="46">
        <f>'ÜCRET HESABI'!HK174</f>
        <v>23502.9375</v>
      </c>
      <c r="AR174" s="10">
        <f>'ÜCRET HESABI'!IB174</f>
        <v>17002.125</v>
      </c>
      <c r="AS174" s="27">
        <f t="shared" si="52"/>
        <v>20002.5</v>
      </c>
      <c r="AT174" s="28">
        <f>'ÜCRET HESABI'!IE174</f>
        <v>24503.0625</v>
      </c>
      <c r="AU174" s="46">
        <f>'ÜCRET HESABI'!IG174</f>
        <v>23502.9375</v>
      </c>
      <c r="AV174" s="10">
        <f>'ÜCRET HESABI'!IX174</f>
        <v>17002.125</v>
      </c>
      <c r="AW174" s="27">
        <f t="shared" si="53"/>
        <v>20002.5</v>
      </c>
      <c r="AX174" s="28">
        <f>'ÜCRET HESABI'!JA174</f>
        <v>24503.0625</v>
      </c>
      <c r="AY174" s="46">
        <f>'ÜCRET HESABI'!JC174</f>
        <v>23502.9375</v>
      </c>
      <c r="AZ174" s="36">
        <f t="shared" si="36"/>
        <v>204025.5</v>
      </c>
      <c r="BA174" s="33">
        <f t="shared" si="37"/>
        <v>240030</v>
      </c>
      <c r="BB174" s="37">
        <f t="shared" si="38"/>
        <v>17002.125</v>
      </c>
      <c r="BC174" s="35">
        <f t="shared" si="39"/>
        <v>294036.75</v>
      </c>
      <c r="BD174" s="34">
        <f t="shared" si="40"/>
        <v>12001.5</v>
      </c>
      <c r="BE174" s="35">
        <f t="shared" si="41"/>
        <v>282035.25</v>
      </c>
    </row>
    <row r="175" spans="1:57" x14ac:dyDescent="0.3">
      <c r="A175" s="3">
        <v>173</v>
      </c>
      <c r="B175" s="16" t="str">
        <f>'PERSONEL LİSTESİ'!B175</f>
        <v xml:space="preserve"> AD SOYAD 173</v>
      </c>
      <c r="C175" s="8">
        <f>'PERSONEL LİSTESİ'!C175</f>
        <v>20002.5</v>
      </c>
      <c r="D175" s="10">
        <f>'ÜCRET HESABI'!P175</f>
        <v>17002.125</v>
      </c>
      <c r="E175" s="27">
        <f t="shared" si="42"/>
        <v>20002.5</v>
      </c>
      <c r="F175" s="28">
        <f>'ÜCRET HESABI'!S175</f>
        <v>24503.0625</v>
      </c>
      <c r="G175" s="46">
        <f>'ÜCRET HESABI'!U175</f>
        <v>23502.9375</v>
      </c>
      <c r="H175" s="10">
        <f>'ÜCRET HESABI'!AL175</f>
        <v>17002.125</v>
      </c>
      <c r="I175" s="27">
        <f t="shared" si="43"/>
        <v>20002.5</v>
      </c>
      <c r="J175" s="28">
        <f>'ÜCRET HESABI'!AO175</f>
        <v>24503.0625</v>
      </c>
      <c r="K175" s="46">
        <f>'ÜCRET HESABI'!AQ175</f>
        <v>23502.9375</v>
      </c>
      <c r="L175" s="10">
        <f>'ÜCRET HESABI'!BH175</f>
        <v>17002.125</v>
      </c>
      <c r="M175" s="27">
        <f t="shared" si="44"/>
        <v>20002.5</v>
      </c>
      <c r="N175" s="28">
        <f>'ÜCRET HESABI'!BK175</f>
        <v>24503.0625</v>
      </c>
      <c r="O175" s="46">
        <f>'ÜCRET HESABI'!BM175</f>
        <v>23502.9375</v>
      </c>
      <c r="P175" s="10">
        <f>'ÜCRET HESABI'!CD175</f>
        <v>17002.125</v>
      </c>
      <c r="Q175" s="27">
        <f t="shared" si="45"/>
        <v>20002.5</v>
      </c>
      <c r="R175" s="28">
        <f>'ÜCRET HESABI'!CG175</f>
        <v>24503.0625</v>
      </c>
      <c r="S175" s="46">
        <f>'ÜCRET HESABI'!CI175</f>
        <v>23502.9375</v>
      </c>
      <c r="T175" s="10">
        <f>'ÜCRET HESABI'!CZ175</f>
        <v>17002.125</v>
      </c>
      <c r="U175" s="27">
        <f t="shared" si="46"/>
        <v>20002.5</v>
      </c>
      <c r="V175" s="28">
        <f>'ÜCRET HESABI'!DC175</f>
        <v>24503.0625</v>
      </c>
      <c r="W175" s="46">
        <f>'ÜCRET HESABI'!DE175</f>
        <v>23502.9375</v>
      </c>
      <c r="X175" s="10">
        <f>'ÜCRET HESABI'!DV175</f>
        <v>17002.125</v>
      </c>
      <c r="Y175" s="27">
        <f t="shared" si="47"/>
        <v>20002.5</v>
      </c>
      <c r="Z175" s="28">
        <f>'ÜCRET HESABI'!DY175</f>
        <v>24503.0625</v>
      </c>
      <c r="AA175" s="46">
        <f>'ÜCRET HESABI'!EA175</f>
        <v>23502.9375</v>
      </c>
      <c r="AB175" s="10">
        <f>'ÜCRET HESABI'!ER175</f>
        <v>17002.125</v>
      </c>
      <c r="AC175" s="27">
        <f t="shared" si="48"/>
        <v>20002.5</v>
      </c>
      <c r="AD175" s="28">
        <f>'ÜCRET HESABI'!EU175</f>
        <v>24503.0625</v>
      </c>
      <c r="AE175" s="46">
        <f>'ÜCRET HESABI'!EW175</f>
        <v>23502.9375</v>
      </c>
      <c r="AF175" s="10">
        <f>'ÜCRET HESABI'!FN175</f>
        <v>17002.125</v>
      </c>
      <c r="AG175" s="27">
        <f t="shared" si="49"/>
        <v>20002.5</v>
      </c>
      <c r="AH175" s="28">
        <f>'ÜCRET HESABI'!FQ175</f>
        <v>24503.0625</v>
      </c>
      <c r="AI175" s="46">
        <f>'ÜCRET HESABI'!FS175</f>
        <v>23502.9375</v>
      </c>
      <c r="AJ175" s="10">
        <f>'ÜCRET HESABI'!GJ175</f>
        <v>17002.125</v>
      </c>
      <c r="AK175" s="27">
        <f t="shared" si="50"/>
        <v>20002.5</v>
      </c>
      <c r="AL175" s="28">
        <f>'ÜCRET HESABI'!GM175</f>
        <v>24503.0625</v>
      </c>
      <c r="AM175" s="46">
        <f>'ÜCRET HESABI'!GO175</f>
        <v>23502.9375</v>
      </c>
      <c r="AN175" s="10">
        <f>'ÜCRET HESABI'!HF175</f>
        <v>17002.125</v>
      </c>
      <c r="AO175" s="27">
        <f t="shared" si="51"/>
        <v>20002.5</v>
      </c>
      <c r="AP175" s="28">
        <f>'ÜCRET HESABI'!HI175</f>
        <v>24503.0625</v>
      </c>
      <c r="AQ175" s="46">
        <f>'ÜCRET HESABI'!HK175</f>
        <v>23502.9375</v>
      </c>
      <c r="AR175" s="10">
        <f>'ÜCRET HESABI'!IB175</f>
        <v>17002.125</v>
      </c>
      <c r="AS175" s="27">
        <f t="shared" si="52"/>
        <v>20002.5</v>
      </c>
      <c r="AT175" s="28">
        <f>'ÜCRET HESABI'!IE175</f>
        <v>24503.0625</v>
      </c>
      <c r="AU175" s="46">
        <f>'ÜCRET HESABI'!IG175</f>
        <v>23502.9375</v>
      </c>
      <c r="AV175" s="10">
        <f>'ÜCRET HESABI'!IX175</f>
        <v>17002.125</v>
      </c>
      <c r="AW175" s="27">
        <f t="shared" si="53"/>
        <v>20002.5</v>
      </c>
      <c r="AX175" s="28">
        <f>'ÜCRET HESABI'!JA175</f>
        <v>24503.0625</v>
      </c>
      <c r="AY175" s="46">
        <f>'ÜCRET HESABI'!JC175</f>
        <v>23502.9375</v>
      </c>
      <c r="AZ175" s="36">
        <f t="shared" si="36"/>
        <v>204025.5</v>
      </c>
      <c r="BA175" s="33">
        <f t="shared" si="37"/>
        <v>240030</v>
      </c>
      <c r="BB175" s="37">
        <f t="shared" si="38"/>
        <v>17002.125</v>
      </c>
      <c r="BC175" s="35">
        <f t="shared" si="39"/>
        <v>294036.75</v>
      </c>
      <c r="BD175" s="34">
        <f t="shared" si="40"/>
        <v>12001.5</v>
      </c>
      <c r="BE175" s="35">
        <f t="shared" si="41"/>
        <v>282035.25</v>
      </c>
    </row>
    <row r="176" spans="1:57" x14ac:dyDescent="0.3">
      <c r="A176" s="2">
        <v>174</v>
      </c>
      <c r="B176" s="17" t="str">
        <f>'PERSONEL LİSTESİ'!B176</f>
        <v xml:space="preserve"> AD SOYAD 174</v>
      </c>
      <c r="C176" s="13">
        <f>'PERSONEL LİSTESİ'!C176</f>
        <v>20002.5</v>
      </c>
      <c r="D176" s="10">
        <f>'ÜCRET HESABI'!P176</f>
        <v>17002.125</v>
      </c>
      <c r="E176" s="27">
        <f t="shared" si="42"/>
        <v>20002.5</v>
      </c>
      <c r="F176" s="28">
        <f>'ÜCRET HESABI'!S176</f>
        <v>24503.0625</v>
      </c>
      <c r="G176" s="46">
        <f>'ÜCRET HESABI'!U176</f>
        <v>23502.9375</v>
      </c>
      <c r="H176" s="10">
        <f>'ÜCRET HESABI'!AL176</f>
        <v>17002.125</v>
      </c>
      <c r="I176" s="27">
        <f t="shared" si="43"/>
        <v>20002.5</v>
      </c>
      <c r="J176" s="28">
        <f>'ÜCRET HESABI'!AO176</f>
        <v>24503.0625</v>
      </c>
      <c r="K176" s="46">
        <f>'ÜCRET HESABI'!AQ176</f>
        <v>23502.9375</v>
      </c>
      <c r="L176" s="10">
        <f>'ÜCRET HESABI'!BH176</f>
        <v>17002.125</v>
      </c>
      <c r="M176" s="27">
        <f t="shared" si="44"/>
        <v>20002.5</v>
      </c>
      <c r="N176" s="28">
        <f>'ÜCRET HESABI'!BK176</f>
        <v>24503.0625</v>
      </c>
      <c r="O176" s="46">
        <f>'ÜCRET HESABI'!BM176</f>
        <v>23502.9375</v>
      </c>
      <c r="P176" s="10">
        <f>'ÜCRET HESABI'!CD176</f>
        <v>17002.125</v>
      </c>
      <c r="Q176" s="27">
        <f t="shared" si="45"/>
        <v>20002.5</v>
      </c>
      <c r="R176" s="28">
        <f>'ÜCRET HESABI'!CG176</f>
        <v>24503.0625</v>
      </c>
      <c r="S176" s="46">
        <f>'ÜCRET HESABI'!CI176</f>
        <v>23502.9375</v>
      </c>
      <c r="T176" s="10">
        <f>'ÜCRET HESABI'!CZ176</f>
        <v>17002.125</v>
      </c>
      <c r="U176" s="27">
        <f t="shared" si="46"/>
        <v>20002.5</v>
      </c>
      <c r="V176" s="28">
        <f>'ÜCRET HESABI'!DC176</f>
        <v>24503.0625</v>
      </c>
      <c r="W176" s="46">
        <f>'ÜCRET HESABI'!DE176</f>
        <v>23502.9375</v>
      </c>
      <c r="X176" s="10">
        <f>'ÜCRET HESABI'!DV176</f>
        <v>17002.125</v>
      </c>
      <c r="Y176" s="27">
        <f t="shared" si="47"/>
        <v>20002.5</v>
      </c>
      <c r="Z176" s="28">
        <f>'ÜCRET HESABI'!DY176</f>
        <v>24503.0625</v>
      </c>
      <c r="AA176" s="46">
        <f>'ÜCRET HESABI'!EA176</f>
        <v>23502.9375</v>
      </c>
      <c r="AB176" s="10">
        <f>'ÜCRET HESABI'!ER176</f>
        <v>17002.125</v>
      </c>
      <c r="AC176" s="27">
        <f t="shared" si="48"/>
        <v>20002.5</v>
      </c>
      <c r="AD176" s="28">
        <f>'ÜCRET HESABI'!EU176</f>
        <v>24503.0625</v>
      </c>
      <c r="AE176" s="46">
        <f>'ÜCRET HESABI'!EW176</f>
        <v>23502.9375</v>
      </c>
      <c r="AF176" s="10">
        <f>'ÜCRET HESABI'!FN176</f>
        <v>17002.125</v>
      </c>
      <c r="AG176" s="27">
        <f t="shared" si="49"/>
        <v>20002.5</v>
      </c>
      <c r="AH176" s="28">
        <f>'ÜCRET HESABI'!FQ176</f>
        <v>24503.0625</v>
      </c>
      <c r="AI176" s="46">
        <f>'ÜCRET HESABI'!FS176</f>
        <v>23502.9375</v>
      </c>
      <c r="AJ176" s="10">
        <f>'ÜCRET HESABI'!GJ176</f>
        <v>17002.125</v>
      </c>
      <c r="AK176" s="27">
        <f t="shared" si="50"/>
        <v>20002.5</v>
      </c>
      <c r="AL176" s="28">
        <f>'ÜCRET HESABI'!GM176</f>
        <v>24503.0625</v>
      </c>
      <c r="AM176" s="46">
        <f>'ÜCRET HESABI'!GO176</f>
        <v>23502.9375</v>
      </c>
      <c r="AN176" s="10">
        <f>'ÜCRET HESABI'!HF176</f>
        <v>17002.125</v>
      </c>
      <c r="AO176" s="27">
        <f t="shared" si="51"/>
        <v>20002.5</v>
      </c>
      <c r="AP176" s="28">
        <f>'ÜCRET HESABI'!HI176</f>
        <v>24503.0625</v>
      </c>
      <c r="AQ176" s="46">
        <f>'ÜCRET HESABI'!HK176</f>
        <v>23502.9375</v>
      </c>
      <c r="AR176" s="10">
        <f>'ÜCRET HESABI'!IB176</f>
        <v>17002.125</v>
      </c>
      <c r="AS176" s="27">
        <f t="shared" si="52"/>
        <v>20002.5</v>
      </c>
      <c r="AT176" s="28">
        <f>'ÜCRET HESABI'!IE176</f>
        <v>24503.0625</v>
      </c>
      <c r="AU176" s="46">
        <f>'ÜCRET HESABI'!IG176</f>
        <v>23502.9375</v>
      </c>
      <c r="AV176" s="10">
        <f>'ÜCRET HESABI'!IX176</f>
        <v>17002.125</v>
      </c>
      <c r="AW176" s="27">
        <f t="shared" si="53"/>
        <v>20002.5</v>
      </c>
      <c r="AX176" s="28">
        <f>'ÜCRET HESABI'!JA176</f>
        <v>24503.0625</v>
      </c>
      <c r="AY176" s="46">
        <f>'ÜCRET HESABI'!JC176</f>
        <v>23502.9375</v>
      </c>
      <c r="AZ176" s="36">
        <f t="shared" si="36"/>
        <v>204025.5</v>
      </c>
      <c r="BA176" s="33">
        <f t="shared" si="37"/>
        <v>240030</v>
      </c>
      <c r="BB176" s="37">
        <f t="shared" si="38"/>
        <v>17002.125</v>
      </c>
      <c r="BC176" s="35">
        <f t="shared" si="39"/>
        <v>294036.75</v>
      </c>
      <c r="BD176" s="34">
        <f t="shared" si="40"/>
        <v>12001.5</v>
      </c>
      <c r="BE176" s="35">
        <f t="shared" si="41"/>
        <v>282035.25</v>
      </c>
    </row>
    <row r="177" spans="1:57" x14ac:dyDescent="0.3">
      <c r="A177" s="3">
        <v>175</v>
      </c>
      <c r="B177" s="16" t="str">
        <f>'PERSONEL LİSTESİ'!B177</f>
        <v xml:space="preserve"> AD SOYAD 175</v>
      </c>
      <c r="C177" s="8">
        <f>'PERSONEL LİSTESİ'!C177</f>
        <v>20002.5</v>
      </c>
      <c r="D177" s="10">
        <f>'ÜCRET HESABI'!P177</f>
        <v>17002.125</v>
      </c>
      <c r="E177" s="27">
        <f t="shared" si="42"/>
        <v>20002.5</v>
      </c>
      <c r="F177" s="28">
        <f>'ÜCRET HESABI'!S177</f>
        <v>24503.0625</v>
      </c>
      <c r="G177" s="46">
        <f>'ÜCRET HESABI'!U177</f>
        <v>23502.9375</v>
      </c>
      <c r="H177" s="10">
        <f>'ÜCRET HESABI'!AL177</f>
        <v>17002.125</v>
      </c>
      <c r="I177" s="27">
        <f t="shared" si="43"/>
        <v>20002.5</v>
      </c>
      <c r="J177" s="28">
        <f>'ÜCRET HESABI'!AO177</f>
        <v>24503.0625</v>
      </c>
      <c r="K177" s="46">
        <f>'ÜCRET HESABI'!AQ177</f>
        <v>23502.9375</v>
      </c>
      <c r="L177" s="10">
        <f>'ÜCRET HESABI'!BH177</f>
        <v>17002.125</v>
      </c>
      <c r="M177" s="27">
        <f t="shared" si="44"/>
        <v>20002.5</v>
      </c>
      <c r="N177" s="28">
        <f>'ÜCRET HESABI'!BK177</f>
        <v>24503.0625</v>
      </c>
      <c r="O177" s="46">
        <f>'ÜCRET HESABI'!BM177</f>
        <v>23502.9375</v>
      </c>
      <c r="P177" s="10">
        <f>'ÜCRET HESABI'!CD177</f>
        <v>17002.125</v>
      </c>
      <c r="Q177" s="27">
        <f t="shared" si="45"/>
        <v>20002.5</v>
      </c>
      <c r="R177" s="28">
        <f>'ÜCRET HESABI'!CG177</f>
        <v>24503.0625</v>
      </c>
      <c r="S177" s="46">
        <f>'ÜCRET HESABI'!CI177</f>
        <v>23502.9375</v>
      </c>
      <c r="T177" s="10">
        <f>'ÜCRET HESABI'!CZ177</f>
        <v>17002.125</v>
      </c>
      <c r="U177" s="27">
        <f t="shared" si="46"/>
        <v>20002.5</v>
      </c>
      <c r="V177" s="28">
        <f>'ÜCRET HESABI'!DC177</f>
        <v>24503.0625</v>
      </c>
      <c r="W177" s="46">
        <f>'ÜCRET HESABI'!DE177</f>
        <v>23502.9375</v>
      </c>
      <c r="X177" s="10">
        <f>'ÜCRET HESABI'!DV177</f>
        <v>17002.125</v>
      </c>
      <c r="Y177" s="27">
        <f t="shared" si="47"/>
        <v>20002.5</v>
      </c>
      <c r="Z177" s="28">
        <f>'ÜCRET HESABI'!DY177</f>
        <v>24503.0625</v>
      </c>
      <c r="AA177" s="46">
        <f>'ÜCRET HESABI'!EA177</f>
        <v>23502.9375</v>
      </c>
      <c r="AB177" s="10">
        <f>'ÜCRET HESABI'!ER177</f>
        <v>17002.125</v>
      </c>
      <c r="AC177" s="27">
        <f t="shared" si="48"/>
        <v>20002.5</v>
      </c>
      <c r="AD177" s="28">
        <f>'ÜCRET HESABI'!EU177</f>
        <v>24503.0625</v>
      </c>
      <c r="AE177" s="46">
        <f>'ÜCRET HESABI'!EW177</f>
        <v>23502.9375</v>
      </c>
      <c r="AF177" s="10">
        <f>'ÜCRET HESABI'!FN177</f>
        <v>17002.125</v>
      </c>
      <c r="AG177" s="27">
        <f t="shared" si="49"/>
        <v>20002.5</v>
      </c>
      <c r="AH177" s="28">
        <f>'ÜCRET HESABI'!FQ177</f>
        <v>24503.0625</v>
      </c>
      <c r="AI177" s="46">
        <f>'ÜCRET HESABI'!FS177</f>
        <v>23502.9375</v>
      </c>
      <c r="AJ177" s="10">
        <f>'ÜCRET HESABI'!GJ177</f>
        <v>17002.125</v>
      </c>
      <c r="AK177" s="27">
        <f t="shared" si="50"/>
        <v>20002.5</v>
      </c>
      <c r="AL177" s="28">
        <f>'ÜCRET HESABI'!GM177</f>
        <v>24503.0625</v>
      </c>
      <c r="AM177" s="46">
        <f>'ÜCRET HESABI'!GO177</f>
        <v>23502.9375</v>
      </c>
      <c r="AN177" s="10">
        <f>'ÜCRET HESABI'!HF177</f>
        <v>17002.125</v>
      </c>
      <c r="AO177" s="27">
        <f t="shared" si="51"/>
        <v>20002.5</v>
      </c>
      <c r="AP177" s="28">
        <f>'ÜCRET HESABI'!HI177</f>
        <v>24503.0625</v>
      </c>
      <c r="AQ177" s="46">
        <f>'ÜCRET HESABI'!HK177</f>
        <v>23502.9375</v>
      </c>
      <c r="AR177" s="10">
        <f>'ÜCRET HESABI'!IB177</f>
        <v>17002.125</v>
      </c>
      <c r="AS177" s="27">
        <f t="shared" si="52"/>
        <v>20002.5</v>
      </c>
      <c r="AT177" s="28">
        <f>'ÜCRET HESABI'!IE177</f>
        <v>24503.0625</v>
      </c>
      <c r="AU177" s="46">
        <f>'ÜCRET HESABI'!IG177</f>
        <v>23502.9375</v>
      </c>
      <c r="AV177" s="10">
        <f>'ÜCRET HESABI'!IX177</f>
        <v>17002.125</v>
      </c>
      <c r="AW177" s="27">
        <f t="shared" si="53"/>
        <v>20002.5</v>
      </c>
      <c r="AX177" s="28">
        <f>'ÜCRET HESABI'!JA177</f>
        <v>24503.0625</v>
      </c>
      <c r="AY177" s="46">
        <f>'ÜCRET HESABI'!JC177</f>
        <v>23502.9375</v>
      </c>
      <c r="AZ177" s="36">
        <f t="shared" si="36"/>
        <v>204025.5</v>
      </c>
      <c r="BA177" s="33">
        <f t="shared" si="37"/>
        <v>240030</v>
      </c>
      <c r="BB177" s="37">
        <f t="shared" si="38"/>
        <v>17002.125</v>
      </c>
      <c r="BC177" s="35">
        <f t="shared" si="39"/>
        <v>294036.75</v>
      </c>
      <c r="BD177" s="34">
        <f t="shared" si="40"/>
        <v>12001.5</v>
      </c>
      <c r="BE177" s="35">
        <f t="shared" si="41"/>
        <v>282035.25</v>
      </c>
    </row>
    <row r="178" spans="1:57" x14ac:dyDescent="0.3">
      <c r="A178" s="2">
        <v>176</v>
      </c>
      <c r="B178" s="17" t="str">
        <f>'PERSONEL LİSTESİ'!B178</f>
        <v xml:space="preserve"> AD SOYAD 176</v>
      </c>
      <c r="C178" s="13">
        <f>'PERSONEL LİSTESİ'!C178</f>
        <v>20002.5</v>
      </c>
      <c r="D178" s="10">
        <f>'ÜCRET HESABI'!P178</f>
        <v>17002.125</v>
      </c>
      <c r="E178" s="27">
        <f t="shared" si="42"/>
        <v>20002.5</v>
      </c>
      <c r="F178" s="28">
        <f>'ÜCRET HESABI'!S178</f>
        <v>24503.0625</v>
      </c>
      <c r="G178" s="46">
        <f>'ÜCRET HESABI'!U178</f>
        <v>23502.9375</v>
      </c>
      <c r="H178" s="10">
        <f>'ÜCRET HESABI'!AL178</f>
        <v>17002.125</v>
      </c>
      <c r="I178" s="27">
        <f t="shared" si="43"/>
        <v>20002.5</v>
      </c>
      <c r="J178" s="28">
        <f>'ÜCRET HESABI'!AO178</f>
        <v>24503.0625</v>
      </c>
      <c r="K178" s="46">
        <f>'ÜCRET HESABI'!AQ178</f>
        <v>23502.9375</v>
      </c>
      <c r="L178" s="10">
        <f>'ÜCRET HESABI'!BH178</f>
        <v>17002.125</v>
      </c>
      <c r="M178" s="27">
        <f t="shared" si="44"/>
        <v>20002.5</v>
      </c>
      <c r="N178" s="28">
        <f>'ÜCRET HESABI'!BK178</f>
        <v>24503.0625</v>
      </c>
      <c r="O178" s="46">
        <f>'ÜCRET HESABI'!BM178</f>
        <v>23502.9375</v>
      </c>
      <c r="P178" s="10">
        <f>'ÜCRET HESABI'!CD178</f>
        <v>17002.125</v>
      </c>
      <c r="Q178" s="27">
        <f t="shared" si="45"/>
        <v>20002.5</v>
      </c>
      <c r="R178" s="28">
        <f>'ÜCRET HESABI'!CG178</f>
        <v>24503.0625</v>
      </c>
      <c r="S178" s="46">
        <f>'ÜCRET HESABI'!CI178</f>
        <v>23502.9375</v>
      </c>
      <c r="T178" s="10">
        <f>'ÜCRET HESABI'!CZ178</f>
        <v>17002.125</v>
      </c>
      <c r="U178" s="27">
        <f t="shared" si="46"/>
        <v>20002.5</v>
      </c>
      <c r="V178" s="28">
        <f>'ÜCRET HESABI'!DC178</f>
        <v>24503.0625</v>
      </c>
      <c r="W178" s="46">
        <f>'ÜCRET HESABI'!DE178</f>
        <v>23502.9375</v>
      </c>
      <c r="X178" s="10">
        <f>'ÜCRET HESABI'!DV178</f>
        <v>17002.125</v>
      </c>
      <c r="Y178" s="27">
        <f t="shared" si="47"/>
        <v>20002.5</v>
      </c>
      <c r="Z178" s="28">
        <f>'ÜCRET HESABI'!DY178</f>
        <v>24503.0625</v>
      </c>
      <c r="AA178" s="46">
        <f>'ÜCRET HESABI'!EA178</f>
        <v>23502.9375</v>
      </c>
      <c r="AB178" s="10">
        <f>'ÜCRET HESABI'!ER178</f>
        <v>17002.125</v>
      </c>
      <c r="AC178" s="27">
        <f t="shared" si="48"/>
        <v>20002.5</v>
      </c>
      <c r="AD178" s="28">
        <f>'ÜCRET HESABI'!EU178</f>
        <v>24503.0625</v>
      </c>
      <c r="AE178" s="46">
        <f>'ÜCRET HESABI'!EW178</f>
        <v>23502.9375</v>
      </c>
      <c r="AF178" s="10">
        <f>'ÜCRET HESABI'!FN178</f>
        <v>17002.125</v>
      </c>
      <c r="AG178" s="27">
        <f t="shared" si="49"/>
        <v>20002.5</v>
      </c>
      <c r="AH178" s="28">
        <f>'ÜCRET HESABI'!FQ178</f>
        <v>24503.0625</v>
      </c>
      <c r="AI178" s="46">
        <f>'ÜCRET HESABI'!FS178</f>
        <v>23502.9375</v>
      </c>
      <c r="AJ178" s="10">
        <f>'ÜCRET HESABI'!GJ178</f>
        <v>17002.125</v>
      </c>
      <c r="AK178" s="27">
        <f t="shared" si="50"/>
        <v>20002.5</v>
      </c>
      <c r="AL178" s="28">
        <f>'ÜCRET HESABI'!GM178</f>
        <v>24503.0625</v>
      </c>
      <c r="AM178" s="46">
        <f>'ÜCRET HESABI'!GO178</f>
        <v>23502.9375</v>
      </c>
      <c r="AN178" s="10">
        <f>'ÜCRET HESABI'!HF178</f>
        <v>17002.125</v>
      </c>
      <c r="AO178" s="27">
        <f t="shared" si="51"/>
        <v>20002.5</v>
      </c>
      <c r="AP178" s="28">
        <f>'ÜCRET HESABI'!HI178</f>
        <v>24503.0625</v>
      </c>
      <c r="AQ178" s="46">
        <f>'ÜCRET HESABI'!HK178</f>
        <v>23502.9375</v>
      </c>
      <c r="AR178" s="10">
        <f>'ÜCRET HESABI'!IB178</f>
        <v>17002.125</v>
      </c>
      <c r="AS178" s="27">
        <f t="shared" si="52"/>
        <v>20002.5</v>
      </c>
      <c r="AT178" s="28">
        <f>'ÜCRET HESABI'!IE178</f>
        <v>24503.0625</v>
      </c>
      <c r="AU178" s="46">
        <f>'ÜCRET HESABI'!IG178</f>
        <v>23502.9375</v>
      </c>
      <c r="AV178" s="10">
        <f>'ÜCRET HESABI'!IX178</f>
        <v>17002.125</v>
      </c>
      <c r="AW178" s="27">
        <f t="shared" si="53"/>
        <v>20002.5</v>
      </c>
      <c r="AX178" s="28">
        <f>'ÜCRET HESABI'!JA178</f>
        <v>24503.0625</v>
      </c>
      <c r="AY178" s="46">
        <f>'ÜCRET HESABI'!JC178</f>
        <v>23502.9375</v>
      </c>
      <c r="AZ178" s="36">
        <f t="shared" si="36"/>
        <v>204025.5</v>
      </c>
      <c r="BA178" s="33">
        <f t="shared" si="37"/>
        <v>240030</v>
      </c>
      <c r="BB178" s="37">
        <f t="shared" si="38"/>
        <v>17002.125</v>
      </c>
      <c r="BC178" s="35">
        <f t="shared" si="39"/>
        <v>294036.75</v>
      </c>
      <c r="BD178" s="34">
        <f t="shared" si="40"/>
        <v>12001.5</v>
      </c>
      <c r="BE178" s="35">
        <f t="shared" si="41"/>
        <v>282035.25</v>
      </c>
    </row>
    <row r="179" spans="1:57" x14ac:dyDescent="0.3">
      <c r="A179" s="3">
        <v>177</v>
      </c>
      <c r="B179" s="16" t="str">
        <f>'PERSONEL LİSTESİ'!B179</f>
        <v xml:space="preserve"> AD SOYAD 177</v>
      </c>
      <c r="C179" s="8">
        <f>'PERSONEL LİSTESİ'!C179</f>
        <v>20002.5</v>
      </c>
      <c r="D179" s="10">
        <f>'ÜCRET HESABI'!P179</f>
        <v>17002.125</v>
      </c>
      <c r="E179" s="27">
        <f t="shared" si="42"/>
        <v>20002.5</v>
      </c>
      <c r="F179" s="28">
        <f>'ÜCRET HESABI'!S179</f>
        <v>24503.0625</v>
      </c>
      <c r="G179" s="46">
        <f>'ÜCRET HESABI'!U179</f>
        <v>23502.9375</v>
      </c>
      <c r="H179" s="10">
        <f>'ÜCRET HESABI'!AL179</f>
        <v>17002.125</v>
      </c>
      <c r="I179" s="27">
        <f t="shared" si="43"/>
        <v>20002.5</v>
      </c>
      <c r="J179" s="28">
        <f>'ÜCRET HESABI'!AO179</f>
        <v>24503.0625</v>
      </c>
      <c r="K179" s="46">
        <f>'ÜCRET HESABI'!AQ179</f>
        <v>23502.9375</v>
      </c>
      <c r="L179" s="10">
        <f>'ÜCRET HESABI'!BH179</f>
        <v>17002.125</v>
      </c>
      <c r="M179" s="27">
        <f t="shared" si="44"/>
        <v>20002.5</v>
      </c>
      <c r="N179" s="28">
        <f>'ÜCRET HESABI'!BK179</f>
        <v>24503.0625</v>
      </c>
      <c r="O179" s="46">
        <f>'ÜCRET HESABI'!BM179</f>
        <v>23502.9375</v>
      </c>
      <c r="P179" s="10">
        <f>'ÜCRET HESABI'!CD179</f>
        <v>17002.125</v>
      </c>
      <c r="Q179" s="27">
        <f t="shared" si="45"/>
        <v>20002.5</v>
      </c>
      <c r="R179" s="28">
        <f>'ÜCRET HESABI'!CG179</f>
        <v>24503.0625</v>
      </c>
      <c r="S179" s="46">
        <f>'ÜCRET HESABI'!CI179</f>
        <v>23502.9375</v>
      </c>
      <c r="T179" s="10">
        <f>'ÜCRET HESABI'!CZ179</f>
        <v>17002.125</v>
      </c>
      <c r="U179" s="27">
        <f t="shared" si="46"/>
        <v>20002.5</v>
      </c>
      <c r="V179" s="28">
        <f>'ÜCRET HESABI'!DC179</f>
        <v>24503.0625</v>
      </c>
      <c r="W179" s="46">
        <f>'ÜCRET HESABI'!DE179</f>
        <v>23502.9375</v>
      </c>
      <c r="X179" s="10">
        <f>'ÜCRET HESABI'!DV179</f>
        <v>17002.125</v>
      </c>
      <c r="Y179" s="27">
        <f t="shared" si="47"/>
        <v>20002.5</v>
      </c>
      <c r="Z179" s="28">
        <f>'ÜCRET HESABI'!DY179</f>
        <v>24503.0625</v>
      </c>
      <c r="AA179" s="46">
        <f>'ÜCRET HESABI'!EA179</f>
        <v>23502.9375</v>
      </c>
      <c r="AB179" s="10">
        <f>'ÜCRET HESABI'!ER179</f>
        <v>17002.125</v>
      </c>
      <c r="AC179" s="27">
        <f t="shared" si="48"/>
        <v>20002.5</v>
      </c>
      <c r="AD179" s="28">
        <f>'ÜCRET HESABI'!EU179</f>
        <v>24503.0625</v>
      </c>
      <c r="AE179" s="46">
        <f>'ÜCRET HESABI'!EW179</f>
        <v>23502.9375</v>
      </c>
      <c r="AF179" s="10">
        <f>'ÜCRET HESABI'!FN179</f>
        <v>17002.125</v>
      </c>
      <c r="AG179" s="27">
        <f t="shared" si="49"/>
        <v>20002.5</v>
      </c>
      <c r="AH179" s="28">
        <f>'ÜCRET HESABI'!FQ179</f>
        <v>24503.0625</v>
      </c>
      <c r="AI179" s="46">
        <f>'ÜCRET HESABI'!FS179</f>
        <v>23502.9375</v>
      </c>
      <c r="AJ179" s="10">
        <f>'ÜCRET HESABI'!GJ179</f>
        <v>17002.125</v>
      </c>
      <c r="AK179" s="27">
        <f t="shared" si="50"/>
        <v>20002.5</v>
      </c>
      <c r="AL179" s="28">
        <f>'ÜCRET HESABI'!GM179</f>
        <v>24503.0625</v>
      </c>
      <c r="AM179" s="46">
        <f>'ÜCRET HESABI'!GO179</f>
        <v>23502.9375</v>
      </c>
      <c r="AN179" s="10">
        <f>'ÜCRET HESABI'!HF179</f>
        <v>17002.125</v>
      </c>
      <c r="AO179" s="27">
        <f t="shared" si="51"/>
        <v>20002.5</v>
      </c>
      <c r="AP179" s="28">
        <f>'ÜCRET HESABI'!HI179</f>
        <v>24503.0625</v>
      </c>
      <c r="AQ179" s="46">
        <f>'ÜCRET HESABI'!HK179</f>
        <v>23502.9375</v>
      </c>
      <c r="AR179" s="10">
        <f>'ÜCRET HESABI'!IB179</f>
        <v>17002.125</v>
      </c>
      <c r="AS179" s="27">
        <f t="shared" si="52"/>
        <v>20002.5</v>
      </c>
      <c r="AT179" s="28">
        <f>'ÜCRET HESABI'!IE179</f>
        <v>24503.0625</v>
      </c>
      <c r="AU179" s="46">
        <f>'ÜCRET HESABI'!IG179</f>
        <v>23502.9375</v>
      </c>
      <c r="AV179" s="10">
        <f>'ÜCRET HESABI'!IX179</f>
        <v>17002.125</v>
      </c>
      <c r="AW179" s="27">
        <f t="shared" si="53"/>
        <v>20002.5</v>
      </c>
      <c r="AX179" s="28">
        <f>'ÜCRET HESABI'!JA179</f>
        <v>24503.0625</v>
      </c>
      <c r="AY179" s="46">
        <f>'ÜCRET HESABI'!JC179</f>
        <v>23502.9375</v>
      </c>
      <c r="AZ179" s="36">
        <f t="shared" si="36"/>
        <v>204025.5</v>
      </c>
      <c r="BA179" s="33">
        <f t="shared" si="37"/>
        <v>240030</v>
      </c>
      <c r="BB179" s="37">
        <f t="shared" si="38"/>
        <v>17002.125</v>
      </c>
      <c r="BC179" s="35">
        <f t="shared" si="39"/>
        <v>294036.75</v>
      </c>
      <c r="BD179" s="34">
        <f t="shared" si="40"/>
        <v>12001.5</v>
      </c>
      <c r="BE179" s="35">
        <f t="shared" si="41"/>
        <v>282035.25</v>
      </c>
    </row>
    <row r="180" spans="1:57" x14ac:dyDescent="0.3">
      <c r="A180" s="2">
        <v>178</v>
      </c>
      <c r="B180" s="17" t="str">
        <f>'PERSONEL LİSTESİ'!B180</f>
        <v xml:space="preserve"> AD SOYAD 178</v>
      </c>
      <c r="C180" s="13">
        <f>'PERSONEL LİSTESİ'!C180</f>
        <v>20002.5</v>
      </c>
      <c r="D180" s="10">
        <f>'ÜCRET HESABI'!P180</f>
        <v>17002.125</v>
      </c>
      <c r="E180" s="27">
        <f t="shared" si="42"/>
        <v>20002.5</v>
      </c>
      <c r="F180" s="28">
        <f>'ÜCRET HESABI'!S180</f>
        <v>24503.0625</v>
      </c>
      <c r="G180" s="46">
        <f>'ÜCRET HESABI'!U180</f>
        <v>23502.9375</v>
      </c>
      <c r="H180" s="10">
        <f>'ÜCRET HESABI'!AL180</f>
        <v>17002.125</v>
      </c>
      <c r="I180" s="27">
        <f t="shared" si="43"/>
        <v>20002.5</v>
      </c>
      <c r="J180" s="28">
        <f>'ÜCRET HESABI'!AO180</f>
        <v>24503.0625</v>
      </c>
      <c r="K180" s="46">
        <f>'ÜCRET HESABI'!AQ180</f>
        <v>23502.9375</v>
      </c>
      <c r="L180" s="10">
        <f>'ÜCRET HESABI'!BH180</f>
        <v>17002.125</v>
      </c>
      <c r="M180" s="27">
        <f t="shared" si="44"/>
        <v>20002.5</v>
      </c>
      <c r="N180" s="28">
        <f>'ÜCRET HESABI'!BK180</f>
        <v>24503.0625</v>
      </c>
      <c r="O180" s="46">
        <f>'ÜCRET HESABI'!BM180</f>
        <v>23502.9375</v>
      </c>
      <c r="P180" s="10">
        <f>'ÜCRET HESABI'!CD180</f>
        <v>17002.125</v>
      </c>
      <c r="Q180" s="27">
        <f t="shared" si="45"/>
        <v>20002.5</v>
      </c>
      <c r="R180" s="28">
        <f>'ÜCRET HESABI'!CG180</f>
        <v>24503.0625</v>
      </c>
      <c r="S180" s="46">
        <f>'ÜCRET HESABI'!CI180</f>
        <v>23502.9375</v>
      </c>
      <c r="T180" s="10">
        <f>'ÜCRET HESABI'!CZ180</f>
        <v>17002.125</v>
      </c>
      <c r="U180" s="27">
        <f t="shared" si="46"/>
        <v>20002.5</v>
      </c>
      <c r="V180" s="28">
        <f>'ÜCRET HESABI'!DC180</f>
        <v>24503.0625</v>
      </c>
      <c r="W180" s="46">
        <f>'ÜCRET HESABI'!DE180</f>
        <v>23502.9375</v>
      </c>
      <c r="X180" s="10">
        <f>'ÜCRET HESABI'!DV180</f>
        <v>17002.125</v>
      </c>
      <c r="Y180" s="27">
        <f t="shared" si="47"/>
        <v>20002.5</v>
      </c>
      <c r="Z180" s="28">
        <f>'ÜCRET HESABI'!DY180</f>
        <v>24503.0625</v>
      </c>
      <c r="AA180" s="46">
        <f>'ÜCRET HESABI'!EA180</f>
        <v>23502.9375</v>
      </c>
      <c r="AB180" s="10">
        <f>'ÜCRET HESABI'!ER180</f>
        <v>17002.125</v>
      </c>
      <c r="AC180" s="27">
        <f t="shared" si="48"/>
        <v>20002.5</v>
      </c>
      <c r="AD180" s="28">
        <f>'ÜCRET HESABI'!EU180</f>
        <v>24503.0625</v>
      </c>
      <c r="AE180" s="46">
        <f>'ÜCRET HESABI'!EW180</f>
        <v>23502.9375</v>
      </c>
      <c r="AF180" s="10">
        <f>'ÜCRET HESABI'!FN180</f>
        <v>17002.125</v>
      </c>
      <c r="AG180" s="27">
        <f t="shared" si="49"/>
        <v>20002.5</v>
      </c>
      <c r="AH180" s="28">
        <f>'ÜCRET HESABI'!FQ180</f>
        <v>24503.0625</v>
      </c>
      <c r="AI180" s="46">
        <f>'ÜCRET HESABI'!FS180</f>
        <v>23502.9375</v>
      </c>
      <c r="AJ180" s="10">
        <f>'ÜCRET HESABI'!GJ180</f>
        <v>17002.125</v>
      </c>
      <c r="AK180" s="27">
        <f t="shared" si="50"/>
        <v>20002.5</v>
      </c>
      <c r="AL180" s="28">
        <f>'ÜCRET HESABI'!GM180</f>
        <v>24503.0625</v>
      </c>
      <c r="AM180" s="46">
        <f>'ÜCRET HESABI'!GO180</f>
        <v>23502.9375</v>
      </c>
      <c r="AN180" s="10">
        <f>'ÜCRET HESABI'!HF180</f>
        <v>17002.125</v>
      </c>
      <c r="AO180" s="27">
        <f t="shared" si="51"/>
        <v>20002.5</v>
      </c>
      <c r="AP180" s="28">
        <f>'ÜCRET HESABI'!HI180</f>
        <v>24503.0625</v>
      </c>
      <c r="AQ180" s="46">
        <f>'ÜCRET HESABI'!HK180</f>
        <v>23502.9375</v>
      </c>
      <c r="AR180" s="10">
        <f>'ÜCRET HESABI'!IB180</f>
        <v>17002.125</v>
      </c>
      <c r="AS180" s="27">
        <f t="shared" si="52"/>
        <v>20002.5</v>
      </c>
      <c r="AT180" s="28">
        <f>'ÜCRET HESABI'!IE180</f>
        <v>24503.0625</v>
      </c>
      <c r="AU180" s="46">
        <f>'ÜCRET HESABI'!IG180</f>
        <v>23502.9375</v>
      </c>
      <c r="AV180" s="10">
        <f>'ÜCRET HESABI'!IX180</f>
        <v>17002.125</v>
      </c>
      <c r="AW180" s="27">
        <f t="shared" si="53"/>
        <v>20002.5</v>
      </c>
      <c r="AX180" s="28">
        <f>'ÜCRET HESABI'!JA180</f>
        <v>24503.0625</v>
      </c>
      <c r="AY180" s="46">
        <f>'ÜCRET HESABI'!JC180</f>
        <v>23502.9375</v>
      </c>
      <c r="AZ180" s="36">
        <f t="shared" si="36"/>
        <v>204025.5</v>
      </c>
      <c r="BA180" s="33">
        <f t="shared" si="37"/>
        <v>240030</v>
      </c>
      <c r="BB180" s="37">
        <f t="shared" si="38"/>
        <v>17002.125</v>
      </c>
      <c r="BC180" s="35">
        <f t="shared" si="39"/>
        <v>294036.75</v>
      </c>
      <c r="BD180" s="34">
        <f t="shared" si="40"/>
        <v>12001.5</v>
      </c>
      <c r="BE180" s="35">
        <f t="shared" si="41"/>
        <v>282035.25</v>
      </c>
    </row>
    <row r="181" spans="1:57" x14ac:dyDescent="0.3">
      <c r="A181" s="3">
        <v>179</v>
      </c>
      <c r="B181" s="16" t="str">
        <f>'PERSONEL LİSTESİ'!B181</f>
        <v xml:space="preserve"> AD SOYAD 179</v>
      </c>
      <c r="C181" s="8">
        <f>'PERSONEL LİSTESİ'!C181</f>
        <v>20002.5</v>
      </c>
      <c r="D181" s="10">
        <f>'ÜCRET HESABI'!P181</f>
        <v>17002.125</v>
      </c>
      <c r="E181" s="27">
        <f t="shared" si="42"/>
        <v>20002.5</v>
      </c>
      <c r="F181" s="28">
        <f>'ÜCRET HESABI'!S181</f>
        <v>24503.0625</v>
      </c>
      <c r="G181" s="46">
        <f>'ÜCRET HESABI'!U181</f>
        <v>23502.9375</v>
      </c>
      <c r="H181" s="10">
        <f>'ÜCRET HESABI'!AL181</f>
        <v>17002.125</v>
      </c>
      <c r="I181" s="27">
        <f t="shared" si="43"/>
        <v>20002.5</v>
      </c>
      <c r="J181" s="28">
        <f>'ÜCRET HESABI'!AO181</f>
        <v>24503.0625</v>
      </c>
      <c r="K181" s="46">
        <f>'ÜCRET HESABI'!AQ181</f>
        <v>23502.9375</v>
      </c>
      <c r="L181" s="10">
        <f>'ÜCRET HESABI'!BH181</f>
        <v>17002.125</v>
      </c>
      <c r="M181" s="27">
        <f t="shared" si="44"/>
        <v>20002.5</v>
      </c>
      <c r="N181" s="28">
        <f>'ÜCRET HESABI'!BK181</f>
        <v>24503.0625</v>
      </c>
      <c r="O181" s="46">
        <f>'ÜCRET HESABI'!BM181</f>
        <v>23502.9375</v>
      </c>
      <c r="P181" s="10">
        <f>'ÜCRET HESABI'!CD181</f>
        <v>17002.125</v>
      </c>
      <c r="Q181" s="27">
        <f t="shared" si="45"/>
        <v>20002.5</v>
      </c>
      <c r="R181" s="28">
        <f>'ÜCRET HESABI'!CG181</f>
        <v>24503.0625</v>
      </c>
      <c r="S181" s="46">
        <f>'ÜCRET HESABI'!CI181</f>
        <v>23502.9375</v>
      </c>
      <c r="T181" s="10">
        <f>'ÜCRET HESABI'!CZ181</f>
        <v>17002.125</v>
      </c>
      <c r="U181" s="27">
        <f t="shared" si="46"/>
        <v>20002.5</v>
      </c>
      <c r="V181" s="28">
        <f>'ÜCRET HESABI'!DC181</f>
        <v>24503.0625</v>
      </c>
      <c r="W181" s="46">
        <f>'ÜCRET HESABI'!DE181</f>
        <v>23502.9375</v>
      </c>
      <c r="X181" s="10">
        <f>'ÜCRET HESABI'!DV181</f>
        <v>17002.125</v>
      </c>
      <c r="Y181" s="27">
        <f t="shared" si="47"/>
        <v>20002.5</v>
      </c>
      <c r="Z181" s="28">
        <f>'ÜCRET HESABI'!DY181</f>
        <v>24503.0625</v>
      </c>
      <c r="AA181" s="46">
        <f>'ÜCRET HESABI'!EA181</f>
        <v>23502.9375</v>
      </c>
      <c r="AB181" s="10">
        <f>'ÜCRET HESABI'!ER181</f>
        <v>17002.125</v>
      </c>
      <c r="AC181" s="27">
        <f t="shared" si="48"/>
        <v>20002.5</v>
      </c>
      <c r="AD181" s="28">
        <f>'ÜCRET HESABI'!EU181</f>
        <v>24503.0625</v>
      </c>
      <c r="AE181" s="46">
        <f>'ÜCRET HESABI'!EW181</f>
        <v>23502.9375</v>
      </c>
      <c r="AF181" s="10">
        <f>'ÜCRET HESABI'!FN181</f>
        <v>17002.125</v>
      </c>
      <c r="AG181" s="27">
        <f t="shared" si="49"/>
        <v>20002.5</v>
      </c>
      <c r="AH181" s="28">
        <f>'ÜCRET HESABI'!FQ181</f>
        <v>24503.0625</v>
      </c>
      <c r="AI181" s="46">
        <f>'ÜCRET HESABI'!FS181</f>
        <v>23502.9375</v>
      </c>
      <c r="AJ181" s="10">
        <f>'ÜCRET HESABI'!GJ181</f>
        <v>17002.125</v>
      </c>
      <c r="AK181" s="27">
        <f t="shared" si="50"/>
        <v>20002.5</v>
      </c>
      <c r="AL181" s="28">
        <f>'ÜCRET HESABI'!GM181</f>
        <v>24503.0625</v>
      </c>
      <c r="AM181" s="46">
        <f>'ÜCRET HESABI'!GO181</f>
        <v>23502.9375</v>
      </c>
      <c r="AN181" s="10">
        <f>'ÜCRET HESABI'!HF181</f>
        <v>17002.125</v>
      </c>
      <c r="AO181" s="27">
        <f t="shared" si="51"/>
        <v>20002.5</v>
      </c>
      <c r="AP181" s="28">
        <f>'ÜCRET HESABI'!HI181</f>
        <v>24503.0625</v>
      </c>
      <c r="AQ181" s="46">
        <f>'ÜCRET HESABI'!HK181</f>
        <v>23502.9375</v>
      </c>
      <c r="AR181" s="10">
        <f>'ÜCRET HESABI'!IB181</f>
        <v>17002.125</v>
      </c>
      <c r="AS181" s="27">
        <f t="shared" si="52"/>
        <v>20002.5</v>
      </c>
      <c r="AT181" s="28">
        <f>'ÜCRET HESABI'!IE181</f>
        <v>24503.0625</v>
      </c>
      <c r="AU181" s="46">
        <f>'ÜCRET HESABI'!IG181</f>
        <v>23502.9375</v>
      </c>
      <c r="AV181" s="10">
        <f>'ÜCRET HESABI'!IX181</f>
        <v>17002.125</v>
      </c>
      <c r="AW181" s="27">
        <f t="shared" si="53"/>
        <v>20002.5</v>
      </c>
      <c r="AX181" s="28">
        <f>'ÜCRET HESABI'!JA181</f>
        <v>24503.0625</v>
      </c>
      <c r="AY181" s="46">
        <f>'ÜCRET HESABI'!JC181</f>
        <v>23502.9375</v>
      </c>
      <c r="AZ181" s="36">
        <f t="shared" si="36"/>
        <v>204025.5</v>
      </c>
      <c r="BA181" s="33">
        <f t="shared" si="37"/>
        <v>240030</v>
      </c>
      <c r="BB181" s="37">
        <f t="shared" si="38"/>
        <v>17002.125</v>
      </c>
      <c r="BC181" s="35">
        <f t="shared" si="39"/>
        <v>294036.75</v>
      </c>
      <c r="BD181" s="34">
        <f t="shared" si="40"/>
        <v>12001.5</v>
      </c>
      <c r="BE181" s="35">
        <f t="shared" si="41"/>
        <v>282035.25</v>
      </c>
    </row>
    <row r="182" spans="1:57" x14ac:dyDescent="0.3">
      <c r="A182" s="2">
        <v>180</v>
      </c>
      <c r="B182" s="17" t="str">
        <f>'PERSONEL LİSTESİ'!B182</f>
        <v xml:space="preserve"> AD SOYAD 180</v>
      </c>
      <c r="C182" s="13">
        <f>'PERSONEL LİSTESİ'!C182</f>
        <v>20002.5</v>
      </c>
      <c r="D182" s="10">
        <f>'ÜCRET HESABI'!P182</f>
        <v>17002.125</v>
      </c>
      <c r="E182" s="27">
        <f t="shared" si="42"/>
        <v>20002.5</v>
      </c>
      <c r="F182" s="28">
        <f>'ÜCRET HESABI'!S182</f>
        <v>24503.0625</v>
      </c>
      <c r="G182" s="46">
        <f>'ÜCRET HESABI'!U182</f>
        <v>23502.9375</v>
      </c>
      <c r="H182" s="10">
        <f>'ÜCRET HESABI'!AL182</f>
        <v>17002.125</v>
      </c>
      <c r="I182" s="27">
        <f t="shared" si="43"/>
        <v>20002.5</v>
      </c>
      <c r="J182" s="28">
        <f>'ÜCRET HESABI'!AO182</f>
        <v>24503.0625</v>
      </c>
      <c r="K182" s="46">
        <f>'ÜCRET HESABI'!AQ182</f>
        <v>23502.9375</v>
      </c>
      <c r="L182" s="10">
        <f>'ÜCRET HESABI'!BH182</f>
        <v>17002.125</v>
      </c>
      <c r="M182" s="27">
        <f t="shared" si="44"/>
        <v>20002.5</v>
      </c>
      <c r="N182" s="28">
        <f>'ÜCRET HESABI'!BK182</f>
        <v>24503.0625</v>
      </c>
      <c r="O182" s="46">
        <f>'ÜCRET HESABI'!BM182</f>
        <v>23502.9375</v>
      </c>
      <c r="P182" s="10">
        <f>'ÜCRET HESABI'!CD182</f>
        <v>17002.125</v>
      </c>
      <c r="Q182" s="27">
        <f t="shared" si="45"/>
        <v>20002.5</v>
      </c>
      <c r="R182" s="28">
        <f>'ÜCRET HESABI'!CG182</f>
        <v>24503.0625</v>
      </c>
      <c r="S182" s="46">
        <f>'ÜCRET HESABI'!CI182</f>
        <v>23502.9375</v>
      </c>
      <c r="T182" s="10">
        <f>'ÜCRET HESABI'!CZ182</f>
        <v>17002.125</v>
      </c>
      <c r="U182" s="27">
        <f t="shared" si="46"/>
        <v>20002.5</v>
      </c>
      <c r="V182" s="28">
        <f>'ÜCRET HESABI'!DC182</f>
        <v>24503.0625</v>
      </c>
      <c r="W182" s="46">
        <f>'ÜCRET HESABI'!DE182</f>
        <v>23502.9375</v>
      </c>
      <c r="X182" s="10">
        <f>'ÜCRET HESABI'!DV182</f>
        <v>17002.125</v>
      </c>
      <c r="Y182" s="27">
        <f t="shared" si="47"/>
        <v>20002.5</v>
      </c>
      <c r="Z182" s="28">
        <f>'ÜCRET HESABI'!DY182</f>
        <v>24503.0625</v>
      </c>
      <c r="AA182" s="46">
        <f>'ÜCRET HESABI'!EA182</f>
        <v>23502.9375</v>
      </c>
      <c r="AB182" s="10">
        <f>'ÜCRET HESABI'!ER182</f>
        <v>17002.125</v>
      </c>
      <c r="AC182" s="27">
        <f t="shared" si="48"/>
        <v>20002.5</v>
      </c>
      <c r="AD182" s="28">
        <f>'ÜCRET HESABI'!EU182</f>
        <v>24503.0625</v>
      </c>
      <c r="AE182" s="46">
        <f>'ÜCRET HESABI'!EW182</f>
        <v>23502.9375</v>
      </c>
      <c r="AF182" s="10">
        <f>'ÜCRET HESABI'!FN182</f>
        <v>17002.125</v>
      </c>
      <c r="AG182" s="27">
        <f t="shared" si="49"/>
        <v>20002.5</v>
      </c>
      <c r="AH182" s="28">
        <f>'ÜCRET HESABI'!FQ182</f>
        <v>24503.0625</v>
      </c>
      <c r="AI182" s="46">
        <f>'ÜCRET HESABI'!FS182</f>
        <v>23502.9375</v>
      </c>
      <c r="AJ182" s="10">
        <f>'ÜCRET HESABI'!GJ182</f>
        <v>17002.125</v>
      </c>
      <c r="AK182" s="27">
        <f t="shared" si="50"/>
        <v>20002.5</v>
      </c>
      <c r="AL182" s="28">
        <f>'ÜCRET HESABI'!GM182</f>
        <v>24503.0625</v>
      </c>
      <c r="AM182" s="46">
        <f>'ÜCRET HESABI'!GO182</f>
        <v>23502.9375</v>
      </c>
      <c r="AN182" s="10">
        <f>'ÜCRET HESABI'!HF182</f>
        <v>17002.125</v>
      </c>
      <c r="AO182" s="27">
        <f t="shared" si="51"/>
        <v>20002.5</v>
      </c>
      <c r="AP182" s="28">
        <f>'ÜCRET HESABI'!HI182</f>
        <v>24503.0625</v>
      </c>
      <c r="AQ182" s="46">
        <f>'ÜCRET HESABI'!HK182</f>
        <v>23502.9375</v>
      </c>
      <c r="AR182" s="10">
        <f>'ÜCRET HESABI'!IB182</f>
        <v>17002.125</v>
      </c>
      <c r="AS182" s="27">
        <f t="shared" si="52"/>
        <v>20002.5</v>
      </c>
      <c r="AT182" s="28">
        <f>'ÜCRET HESABI'!IE182</f>
        <v>24503.0625</v>
      </c>
      <c r="AU182" s="46">
        <f>'ÜCRET HESABI'!IG182</f>
        <v>23502.9375</v>
      </c>
      <c r="AV182" s="10">
        <f>'ÜCRET HESABI'!IX182</f>
        <v>17002.125</v>
      </c>
      <c r="AW182" s="27">
        <f t="shared" si="53"/>
        <v>20002.5</v>
      </c>
      <c r="AX182" s="28">
        <f>'ÜCRET HESABI'!JA182</f>
        <v>24503.0625</v>
      </c>
      <c r="AY182" s="46">
        <f>'ÜCRET HESABI'!JC182</f>
        <v>23502.9375</v>
      </c>
      <c r="AZ182" s="36">
        <f t="shared" si="36"/>
        <v>204025.5</v>
      </c>
      <c r="BA182" s="33">
        <f t="shared" si="37"/>
        <v>240030</v>
      </c>
      <c r="BB182" s="37">
        <f t="shared" si="38"/>
        <v>17002.125</v>
      </c>
      <c r="BC182" s="35">
        <f t="shared" si="39"/>
        <v>294036.75</v>
      </c>
      <c r="BD182" s="34">
        <f t="shared" si="40"/>
        <v>12001.5</v>
      </c>
      <c r="BE182" s="35">
        <f t="shared" si="41"/>
        <v>282035.25</v>
      </c>
    </row>
    <row r="183" spans="1:57" x14ac:dyDescent="0.3">
      <c r="A183" s="3">
        <v>181</v>
      </c>
      <c r="B183" s="16" t="str">
        <f>'PERSONEL LİSTESİ'!B183</f>
        <v xml:space="preserve"> AD SOYAD 181</v>
      </c>
      <c r="C183" s="8">
        <f>'PERSONEL LİSTESİ'!C183</f>
        <v>20002.5</v>
      </c>
      <c r="D183" s="10">
        <f>'ÜCRET HESABI'!P183</f>
        <v>17002.125</v>
      </c>
      <c r="E183" s="27">
        <f t="shared" si="42"/>
        <v>20002.5</v>
      </c>
      <c r="F183" s="28">
        <f>'ÜCRET HESABI'!S183</f>
        <v>24503.0625</v>
      </c>
      <c r="G183" s="46">
        <f>'ÜCRET HESABI'!U183</f>
        <v>23502.9375</v>
      </c>
      <c r="H183" s="10">
        <f>'ÜCRET HESABI'!AL183</f>
        <v>17002.125</v>
      </c>
      <c r="I183" s="27">
        <f t="shared" si="43"/>
        <v>20002.5</v>
      </c>
      <c r="J183" s="28">
        <f>'ÜCRET HESABI'!AO183</f>
        <v>24503.0625</v>
      </c>
      <c r="K183" s="46">
        <f>'ÜCRET HESABI'!AQ183</f>
        <v>23502.9375</v>
      </c>
      <c r="L183" s="10">
        <f>'ÜCRET HESABI'!BH183</f>
        <v>17002.125</v>
      </c>
      <c r="M183" s="27">
        <f t="shared" si="44"/>
        <v>20002.5</v>
      </c>
      <c r="N183" s="28">
        <f>'ÜCRET HESABI'!BK183</f>
        <v>24503.0625</v>
      </c>
      <c r="O183" s="46">
        <f>'ÜCRET HESABI'!BM183</f>
        <v>23502.9375</v>
      </c>
      <c r="P183" s="10">
        <f>'ÜCRET HESABI'!CD183</f>
        <v>17002.125</v>
      </c>
      <c r="Q183" s="27">
        <f t="shared" si="45"/>
        <v>20002.5</v>
      </c>
      <c r="R183" s="28">
        <f>'ÜCRET HESABI'!CG183</f>
        <v>24503.0625</v>
      </c>
      <c r="S183" s="46">
        <f>'ÜCRET HESABI'!CI183</f>
        <v>23502.9375</v>
      </c>
      <c r="T183" s="10">
        <f>'ÜCRET HESABI'!CZ183</f>
        <v>17002.125</v>
      </c>
      <c r="U183" s="27">
        <f t="shared" si="46"/>
        <v>20002.5</v>
      </c>
      <c r="V183" s="28">
        <f>'ÜCRET HESABI'!DC183</f>
        <v>24503.0625</v>
      </c>
      <c r="W183" s="46">
        <f>'ÜCRET HESABI'!DE183</f>
        <v>23502.9375</v>
      </c>
      <c r="X183" s="10">
        <f>'ÜCRET HESABI'!DV183</f>
        <v>17002.125</v>
      </c>
      <c r="Y183" s="27">
        <f t="shared" si="47"/>
        <v>20002.5</v>
      </c>
      <c r="Z183" s="28">
        <f>'ÜCRET HESABI'!DY183</f>
        <v>24503.0625</v>
      </c>
      <c r="AA183" s="46">
        <f>'ÜCRET HESABI'!EA183</f>
        <v>23502.9375</v>
      </c>
      <c r="AB183" s="10">
        <f>'ÜCRET HESABI'!ER183</f>
        <v>17002.125</v>
      </c>
      <c r="AC183" s="27">
        <f t="shared" si="48"/>
        <v>20002.5</v>
      </c>
      <c r="AD183" s="28">
        <f>'ÜCRET HESABI'!EU183</f>
        <v>24503.0625</v>
      </c>
      <c r="AE183" s="46">
        <f>'ÜCRET HESABI'!EW183</f>
        <v>23502.9375</v>
      </c>
      <c r="AF183" s="10">
        <f>'ÜCRET HESABI'!FN183</f>
        <v>17002.125</v>
      </c>
      <c r="AG183" s="27">
        <f t="shared" si="49"/>
        <v>20002.5</v>
      </c>
      <c r="AH183" s="28">
        <f>'ÜCRET HESABI'!FQ183</f>
        <v>24503.0625</v>
      </c>
      <c r="AI183" s="46">
        <f>'ÜCRET HESABI'!FS183</f>
        <v>23502.9375</v>
      </c>
      <c r="AJ183" s="10">
        <f>'ÜCRET HESABI'!GJ183</f>
        <v>17002.125</v>
      </c>
      <c r="AK183" s="27">
        <f t="shared" si="50"/>
        <v>20002.5</v>
      </c>
      <c r="AL183" s="28">
        <f>'ÜCRET HESABI'!GM183</f>
        <v>24503.0625</v>
      </c>
      <c r="AM183" s="46">
        <f>'ÜCRET HESABI'!GO183</f>
        <v>23502.9375</v>
      </c>
      <c r="AN183" s="10">
        <f>'ÜCRET HESABI'!HF183</f>
        <v>17002.125</v>
      </c>
      <c r="AO183" s="27">
        <f t="shared" si="51"/>
        <v>20002.5</v>
      </c>
      <c r="AP183" s="28">
        <f>'ÜCRET HESABI'!HI183</f>
        <v>24503.0625</v>
      </c>
      <c r="AQ183" s="46">
        <f>'ÜCRET HESABI'!HK183</f>
        <v>23502.9375</v>
      </c>
      <c r="AR183" s="10">
        <f>'ÜCRET HESABI'!IB183</f>
        <v>17002.125</v>
      </c>
      <c r="AS183" s="27">
        <f t="shared" si="52"/>
        <v>20002.5</v>
      </c>
      <c r="AT183" s="28">
        <f>'ÜCRET HESABI'!IE183</f>
        <v>24503.0625</v>
      </c>
      <c r="AU183" s="46">
        <f>'ÜCRET HESABI'!IG183</f>
        <v>23502.9375</v>
      </c>
      <c r="AV183" s="10">
        <f>'ÜCRET HESABI'!IX183</f>
        <v>17002.125</v>
      </c>
      <c r="AW183" s="27">
        <f t="shared" si="53"/>
        <v>20002.5</v>
      </c>
      <c r="AX183" s="28">
        <f>'ÜCRET HESABI'!JA183</f>
        <v>24503.0625</v>
      </c>
      <c r="AY183" s="46">
        <f>'ÜCRET HESABI'!JC183</f>
        <v>23502.9375</v>
      </c>
      <c r="AZ183" s="36">
        <f t="shared" si="36"/>
        <v>204025.5</v>
      </c>
      <c r="BA183" s="33">
        <f t="shared" si="37"/>
        <v>240030</v>
      </c>
      <c r="BB183" s="37">
        <f t="shared" si="38"/>
        <v>17002.125</v>
      </c>
      <c r="BC183" s="35">
        <f t="shared" si="39"/>
        <v>294036.75</v>
      </c>
      <c r="BD183" s="34">
        <f t="shared" si="40"/>
        <v>12001.5</v>
      </c>
      <c r="BE183" s="35">
        <f t="shared" si="41"/>
        <v>282035.25</v>
      </c>
    </row>
    <row r="184" spans="1:57" x14ac:dyDescent="0.3">
      <c r="A184" s="2">
        <v>182</v>
      </c>
      <c r="B184" s="17" t="str">
        <f>'PERSONEL LİSTESİ'!B184</f>
        <v xml:space="preserve"> AD SOYAD 182</v>
      </c>
      <c r="C184" s="13">
        <f>'PERSONEL LİSTESİ'!C184</f>
        <v>20002.5</v>
      </c>
      <c r="D184" s="10">
        <f>'ÜCRET HESABI'!P184</f>
        <v>17002.125</v>
      </c>
      <c r="E184" s="27">
        <f t="shared" si="42"/>
        <v>20002.5</v>
      </c>
      <c r="F184" s="28">
        <f>'ÜCRET HESABI'!S184</f>
        <v>24503.0625</v>
      </c>
      <c r="G184" s="46">
        <f>'ÜCRET HESABI'!U184</f>
        <v>23502.9375</v>
      </c>
      <c r="H184" s="10">
        <f>'ÜCRET HESABI'!AL184</f>
        <v>17002.125</v>
      </c>
      <c r="I184" s="27">
        <f t="shared" si="43"/>
        <v>20002.5</v>
      </c>
      <c r="J184" s="28">
        <f>'ÜCRET HESABI'!AO184</f>
        <v>24503.0625</v>
      </c>
      <c r="K184" s="46">
        <f>'ÜCRET HESABI'!AQ184</f>
        <v>23502.9375</v>
      </c>
      <c r="L184" s="10">
        <f>'ÜCRET HESABI'!BH184</f>
        <v>17002.125</v>
      </c>
      <c r="M184" s="27">
        <f t="shared" si="44"/>
        <v>20002.5</v>
      </c>
      <c r="N184" s="28">
        <f>'ÜCRET HESABI'!BK184</f>
        <v>24503.0625</v>
      </c>
      <c r="O184" s="46">
        <f>'ÜCRET HESABI'!BM184</f>
        <v>23502.9375</v>
      </c>
      <c r="P184" s="10">
        <f>'ÜCRET HESABI'!CD184</f>
        <v>17002.125</v>
      </c>
      <c r="Q184" s="27">
        <f t="shared" si="45"/>
        <v>20002.5</v>
      </c>
      <c r="R184" s="28">
        <f>'ÜCRET HESABI'!CG184</f>
        <v>24503.0625</v>
      </c>
      <c r="S184" s="46">
        <f>'ÜCRET HESABI'!CI184</f>
        <v>23502.9375</v>
      </c>
      <c r="T184" s="10">
        <f>'ÜCRET HESABI'!CZ184</f>
        <v>17002.125</v>
      </c>
      <c r="U184" s="27">
        <f t="shared" si="46"/>
        <v>20002.5</v>
      </c>
      <c r="V184" s="28">
        <f>'ÜCRET HESABI'!DC184</f>
        <v>24503.0625</v>
      </c>
      <c r="W184" s="46">
        <f>'ÜCRET HESABI'!DE184</f>
        <v>23502.9375</v>
      </c>
      <c r="X184" s="10">
        <f>'ÜCRET HESABI'!DV184</f>
        <v>17002.125</v>
      </c>
      <c r="Y184" s="27">
        <f t="shared" si="47"/>
        <v>20002.5</v>
      </c>
      <c r="Z184" s="28">
        <f>'ÜCRET HESABI'!DY184</f>
        <v>24503.0625</v>
      </c>
      <c r="AA184" s="46">
        <f>'ÜCRET HESABI'!EA184</f>
        <v>23502.9375</v>
      </c>
      <c r="AB184" s="10">
        <f>'ÜCRET HESABI'!ER184</f>
        <v>17002.125</v>
      </c>
      <c r="AC184" s="27">
        <f t="shared" si="48"/>
        <v>20002.5</v>
      </c>
      <c r="AD184" s="28">
        <f>'ÜCRET HESABI'!EU184</f>
        <v>24503.0625</v>
      </c>
      <c r="AE184" s="46">
        <f>'ÜCRET HESABI'!EW184</f>
        <v>23502.9375</v>
      </c>
      <c r="AF184" s="10">
        <f>'ÜCRET HESABI'!FN184</f>
        <v>17002.125</v>
      </c>
      <c r="AG184" s="27">
        <f t="shared" si="49"/>
        <v>20002.5</v>
      </c>
      <c r="AH184" s="28">
        <f>'ÜCRET HESABI'!FQ184</f>
        <v>24503.0625</v>
      </c>
      <c r="AI184" s="46">
        <f>'ÜCRET HESABI'!FS184</f>
        <v>23502.9375</v>
      </c>
      <c r="AJ184" s="10">
        <f>'ÜCRET HESABI'!GJ184</f>
        <v>17002.125</v>
      </c>
      <c r="AK184" s="27">
        <f t="shared" si="50"/>
        <v>20002.5</v>
      </c>
      <c r="AL184" s="28">
        <f>'ÜCRET HESABI'!GM184</f>
        <v>24503.0625</v>
      </c>
      <c r="AM184" s="46">
        <f>'ÜCRET HESABI'!GO184</f>
        <v>23502.9375</v>
      </c>
      <c r="AN184" s="10">
        <f>'ÜCRET HESABI'!HF184</f>
        <v>17002.125</v>
      </c>
      <c r="AO184" s="27">
        <f t="shared" si="51"/>
        <v>20002.5</v>
      </c>
      <c r="AP184" s="28">
        <f>'ÜCRET HESABI'!HI184</f>
        <v>24503.0625</v>
      </c>
      <c r="AQ184" s="46">
        <f>'ÜCRET HESABI'!HK184</f>
        <v>23502.9375</v>
      </c>
      <c r="AR184" s="10">
        <f>'ÜCRET HESABI'!IB184</f>
        <v>17002.125</v>
      </c>
      <c r="AS184" s="27">
        <f t="shared" si="52"/>
        <v>20002.5</v>
      </c>
      <c r="AT184" s="28">
        <f>'ÜCRET HESABI'!IE184</f>
        <v>24503.0625</v>
      </c>
      <c r="AU184" s="46">
        <f>'ÜCRET HESABI'!IG184</f>
        <v>23502.9375</v>
      </c>
      <c r="AV184" s="10">
        <f>'ÜCRET HESABI'!IX184</f>
        <v>17002.125</v>
      </c>
      <c r="AW184" s="27">
        <f t="shared" si="53"/>
        <v>20002.5</v>
      </c>
      <c r="AX184" s="28">
        <f>'ÜCRET HESABI'!JA184</f>
        <v>24503.0625</v>
      </c>
      <c r="AY184" s="46">
        <f>'ÜCRET HESABI'!JC184</f>
        <v>23502.9375</v>
      </c>
      <c r="AZ184" s="36">
        <f t="shared" si="36"/>
        <v>204025.5</v>
      </c>
      <c r="BA184" s="33">
        <f t="shared" si="37"/>
        <v>240030</v>
      </c>
      <c r="BB184" s="37">
        <f t="shared" si="38"/>
        <v>17002.125</v>
      </c>
      <c r="BC184" s="35">
        <f t="shared" si="39"/>
        <v>294036.75</v>
      </c>
      <c r="BD184" s="34">
        <f t="shared" si="40"/>
        <v>12001.5</v>
      </c>
      <c r="BE184" s="35">
        <f t="shared" si="41"/>
        <v>282035.25</v>
      </c>
    </row>
    <row r="185" spans="1:57" x14ac:dyDescent="0.3">
      <c r="A185" s="3">
        <v>183</v>
      </c>
      <c r="B185" s="16" t="str">
        <f>'PERSONEL LİSTESİ'!B185</f>
        <v xml:space="preserve"> AD SOYAD 183</v>
      </c>
      <c r="C185" s="8">
        <f>'PERSONEL LİSTESİ'!C185</f>
        <v>20002.5</v>
      </c>
      <c r="D185" s="10">
        <f>'ÜCRET HESABI'!P185</f>
        <v>17002.125</v>
      </c>
      <c r="E185" s="27">
        <f t="shared" si="42"/>
        <v>20002.5</v>
      </c>
      <c r="F185" s="28">
        <f>'ÜCRET HESABI'!S185</f>
        <v>24503.0625</v>
      </c>
      <c r="G185" s="46">
        <f>'ÜCRET HESABI'!U185</f>
        <v>23502.9375</v>
      </c>
      <c r="H185" s="10">
        <f>'ÜCRET HESABI'!AL185</f>
        <v>17002.125</v>
      </c>
      <c r="I185" s="27">
        <f t="shared" si="43"/>
        <v>20002.5</v>
      </c>
      <c r="J185" s="28">
        <f>'ÜCRET HESABI'!AO185</f>
        <v>24503.0625</v>
      </c>
      <c r="K185" s="46">
        <f>'ÜCRET HESABI'!AQ185</f>
        <v>23502.9375</v>
      </c>
      <c r="L185" s="10">
        <f>'ÜCRET HESABI'!BH185</f>
        <v>17002.125</v>
      </c>
      <c r="M185" s="27">
        <f t="shared" si="44"/>
        <v>20002.5</v>
      </c>
      <c r="N185" s="28">
        <f>'ÜCRET HESABI'!BK185</f>
        <v>24503.0625</v>
      </c>
      <c r="O185" s="46">
        <f>'ÜCRET HESABI'!BM185</f>
        <v>23502.9375</v>
      </c>
      <c r="P185" s="10">
        <f>'ÜCRET HESABI'!CD185</f>
        <v>17002.125</v>
      </c>
      <c r="Q185" s="27">
        <f t="shared" si="45"/>
        <v>20002.5</v>
      </c>
      <c r="R185" s="28">
        <f>'ÜCRET HESABI'!CG185</f>
        <v>24503.0625</v>
      </c>
      <c r="S185" s="46">
        <f>'ÜCRET HESABI'!CI185</f>
        <v>23502.9375</v>
      </c>
      <c r="T185" s="10">
        <f>'ÜCRET HESABI'!CZ185</f>
        <v>17002.125</v>
      </c>
      <c r="U185" s="27">
        <f t="shared" si="46"/>
        <v>20002.5</v>
      </c>
      <c r="V185" s="28">
        <f>'ÜCRET HESABI'!DC185</f>
        <v>24503.0625</v>
      </c>
      <c r="W185" s="46">
        <f>'ÜCRET HESABI'!DE185</f>
        <v>23502.9375</v>
      </c>
      <c r="X185" s="10">
        <f>'ÜCRET HESABI'!DV185</f>
        <v>17002.125</v>
      </c>
      <c r="Y185" s="27">
        <f t="shared" si="47"/>
        <v>20002.5</v>
      </c>
      <c r="Z185" s="28">
        <f>'ÜCRET HESABI'!DY185</f>
        <v>24503.0625</v>
      </c>
      <c r="AA185" s="46">
        <f>'ÜCRET HESABI'!EA185</f>
        <v>23502.9375</v>
      </c>
      <c r="AB185" s="10">
        <f>'ÜCRET HESABI'!ER185</f>
        <v>17002.125</v>
      </c>
      <c r="AC185" s="27">
        <f t="shared" si="48"/>
        <v>20002.5</v>
      </c>
      <c r="AD185" s="28">
        <f>'ÜCRET HESABI'!EU185</f>
        <v>24503.0625</v>
      </c>
      <c r="AE185" s="46">
        <f>'ÜCRET HESABI'!EW185</f>
        <v>23502.9375</v>
      </c>
      <c r="AF185" s="10">
        <f>'ÜCRET HESABI'!FN185</f>
        <v>17002.125</v>
      </c>
      <c r="AG185" s="27">
        <f t="shared" si="49"/>
        <v>20002.5</v>
      </c>
      <c r="AH185" s="28">
        <f>'ÜCRET HESABI'!FQ185</f>
        <v>24503.0625</v>
      </c>
      <c r="AI185" s="46">
        <f>'ÜCRET HESABI'!FS185</f>
        <v>23502.9375</v>
      </c>
      <c r="AJ185" s="10">
        <f>'ÜCRET HESABI'!GJ185</f>
        <v>17002.125</v>
      </c>
      <c r="AK185" s="27">
        <f t="shared" si="50"/>
        <v>20002.5</v>
      </c>
      <c r="AL185" s="28">
        <f>'ÜCRET HESABI'!GM185</f>
        <v>24503.0625</v>
      </c>
      <c r="AM185" s="46">
        <f>'ÜCRET HESABI'!GO185</f>
        <v>23502.9375</v>
      </c>
      <c r="AN185" s="10">
        <f>'ÜCRET HESABI'!HF185</f>
        <v>17002.125</v>
      </c>
      <c r="AO185" s="27">
        <f t="shared" si="51"/>
        <v>20002.5</v>
      </c>
      <c r="AP185" s="28">
        <f>'ÜCRET HESABI'!HI185</f>
        <v>24503.0625</v>
      </c>
      <c r="AQ185" s="46">
        <f>'ÜCRET HESABI'!HK185</f>
        <v>23502.9375</v>
      </c>
      <c r="AR185" s="10">
        <f>'ÜCRET HESABI'!IB185</f>
        <v>17002.125</v>
      </c>
      <c r="AS185" s="27">
        <f t="shared" si="52"/>
        <v>20002.5</v>
      </c>
      <c r="AT185" s="28">
        <f>'ÜCRET HESABI'!IE185</f>
        <v>24503.0625</v>
      </c>
      <c r="AU185" s="46">
        <f>'ÜCRET HESABI'!IG185</f>
        <v>23502.9375</v>
      </c>
      <c r="AV185" s="10">
        <f>'ÜCRET HESABI'!IX185</f>
        <v>17002.125</v>
      </c>
      <c r="AW185" s="27">
        <f t="shared" si="53"/>
        <v>20002.5</v>
      </c>
      <c r="AX185" s="28">
        <f>'ÜCRET HESABI'!JA185</f>
        <v>24503.0625</v>
      </c>
      <c r="AY185" s="46">
        <f>'ÜCRET HESABI'!JC185</f>
        <v>23502.9375</v>
      </c>
      <c r="AZ185" s="36">
        <f t="shared" ref="AZ185:AZ248" si="54">D185+H185+L185+P185+T185+X185+AB185+AF185+AJ185+AN185+AR185+AV185</f>
        <v>204025.5</v>
      </c>
      <c r="BA185" s="33">
        <f t="shared" ref="BA185:BA248" si="55">E185+I185+M185+Q185+U185+Y185+AC185+AG185+AK185+AO185+AS185+AW185</f>
        <v>240030</v>
      </c>
      <c r="BB185" s="37">
        <f t="shared" ref="BB185:BB248" si="56">(D185+H185+L185+P185+T185+X185+AB185+AF185+AJ185+AN185+AR185+AV185)/12</f>
        <v>17002.125</v>
      </c>
      <c r="BC185" s="35">
        <f t="shared" ref="BC185:BC248" si="57">F185+J185+N185+R185+V185+Z185+AD185+AH185+AL185+AP185+AT185+AX185</f>
        <v>294036.75</v>
      </c>
      <c r="BD185" s="34">
        <f t="shared" ref="BD185:BD248" si="58">BC185-BE185</f>
        <v>12001.5</v>
      </c>
      <c r="BE185" s="35">
        <f t="shared" ref="BE185:BE248" si="59">G185+K185+O185+S185+W185+AA185+AE185+AI185+AM185+AQ185+AU185+AY185</f>
        <v>282035.25</v>
      </c>
    </row>
    <row r="186" spans="1:57" x14ac:dyDescent="0.3">
      <c r="A186" s="2">
        <v>184</v>
      </c>
      <c r="B186" s="17" t="str">
        <f>'PERSONEL LİSTESİ'!B186</f>
        <v xml:space="preserve"> AD SOYAD 184</v>
      </c>
      <c r="C186" s="13">
        <f>'PERSONEL LİSTESİ'!C186</f>
        <v>20002.5</v>
      </c>
      <c r="D186" s="10">
        <f>'ÜCRET HESABI'!P186</f>
        <v>17002.125</v>
      </c>
      <c r="E186" s="27">
        <f t="shared" si="42"/>
        <v>20002.5</v>
      </c>
      <c r="F186" s="28">
        <f>'ÜCRET HESABI'!S186</f>
        <v>24503.0625</v>
      </c>
      <c r="G186" s="46">
        <f>'ÜCRET HESABI'!U186</f>
        <v>23502.9375</v>
      </c>
      <c r="H186" s="10">
        <f>'ÜCRET HESABI'!AL186</f>
        <v>17002.125</v>
      </c>
      <c r="I186" s="27">
        <f t="shared" si="43"/>
        <v>20002.5</v>
      </c>
      <c r="J186" s="28">
        <f>'ÜCRET HESABI'!AO186</f>
        <v>24503.0625</v>
      </c>
      <c r="K186" s="46">
        <f>'ÜCRET HESABI'!AQ186</f>
        <v>23502.9375</v>
      </c>
      <c r="L186" s="10">
        <f>'ÜCRET HESABI'!BH186</f>
        <v>17002.125</v>
      </c>
      <c r="M186" s="27">
        <f t="shared" si="44"/>
        <v>20002.5</v>
      </c>
      <c r="N186" s="28">
        <f>'ÜCRET HESABI'!BK186</f>
        <v>24503.0625</v>
      </c>
      <c r="O186" s="46">
        <f>'ÜCRET HESABI'!BM186</f>
        <v>23502.9375</v>
      </c>
      <c r="P186" s="10">
        <f>'ÜCRET HESABI'!CD186</f>
        <v>17002.125</v>
      </c>
      <c r="Q186" s="27">
        <f t="shared" si="45"/>
        <v>20002.5</v>
      </c>
      <c r="R186" s="28">
        <f>'ÜCRET HESABI'!CG186</f>
        <v>24503.0625</v>
      </c>
      <c r="S186" s="46">
        <f>'ÜCRET HESABI'!CI186</f>
        <v>23502.9375</v>
      </c>
      <c r="T186" s="10">
        <f>'ÜCRET HESABI'!CZ186</f>
        <v>17002.125</v>
      </c>
      <c r="U186" s="27">
        <f t="shared" si="46"/>
        <v>20002.5</v>
      </c>
      <c r="V186" s="28">
        <f>'ÜCRET HESABI'!DC186</f>
        <v>24503.0625</v>
      </c>
      <c r="W186" s="46">
        <f>'ÜCRET HESABI'!DE186</f>
        <v>23502.9375</v>
      </c>
      <c r="X186" s="10">
        <f>'ÜCRET HESABI'!DV186</f>
        <v>17002.125</v>
      </c>
      <c r="Y186" s="27">
        <f t="shared" si="47"/>
        <v>20002.5</v>
      </c>
      <c r="Z186" s="28">
        <f>'ÜCRET HESABI'!DY186</f>
        <v>24503.0625</v>
      </c>
      <c r="AA186" s="46">
        <f>'ÜCRET HESABI'!EA186</f>
        <v>23502.9375</v>
      </c>
      <c r="AB186" s="10">
        <f>'ÜCRET HESABI'!ER186</f>
        <v>17002.125</v>
      </c>
      <c r="AC186" s="27">
        <f t="shared" si="48"/>
        <v>20002.5</v>
      </c>
      <c r="AD186" s="28">
        <f>'ÜCRET HESABI'!EU186</f>
        <v>24503.0625</v>
      </c>
      <c r="AE186" s="46">
        <f>'ÜCRET HESABI'!EW186</f>
        <v>23502.9375</v>
      </c>
      <c r="AF186" s="10">
        <f>'ÜCRET HESABI'!FN186</f>
        <v>17002.125</v>
      </c>
      <c r="AG186" s="27">
        <f t="shared" si="49"/>
        <v>20002.5</v>
      </c>
      <c r="AH186" s="28">
        <f>'ÜCRET HESABI'!FQ186</f>
        <v>24503.0625</v>
      </c>
      <c r="AI186" s="46">
        <f>'ÜCRET HESABI'!FS186</f>
        <v>23502.9375</v>
      </c>
      <c r="AJ186" s="10">
        <f>'ÜCRET HESABI'!GJ186</f>
        <v>17002.125</v>
      </c>
      <c r="AK186" s="27">
        <f t="shared" si="50"/>
        <v>20002.5</v>
      </c>
      <c r="AL186" s="28">
        <f>'ÜCRET HESABI'!GM186</f>
        <v>24503.0625</v>
      </c>
      <c r="AM186" s="46">
        <f>'ÜCRET HESABI'!GO186</f>
        <v>23502.9375</v>
      </c>
      <c r="AN186" s="10">
        <f>'ÜCRET HESABI'!HF186</f>
        <v>17002.125</v>
      </c>
      <c r="AO186" s="27">
        <f t="shared" si="51"/>
        <v>20002.5</v>
      </c>
      <c r="AP186" s="28">
        <f>'ÜCRET HESABI'!HI186</f>
        <v>24503.0625</v>
      </c>
      <c r="AQ186" s="46">
        <f>'ÜCRET HESABI'!HK186</f>
        <v>23502.9375</v>
      </c>
      <c r="AR186" s="10">
        <f>'ÜCRET HESABI'!IB186</f>
        <v>17002.125</v>
      </c>
      <c r="AS186" s="27">
        <f t="shared" si="52"/>
        <v>20002.5</v>
      </c>
      <c r="AT186" s="28">
        <f>'ÜCRET HESABI'!IE186</f>
        <v>24503.0625</v>
      </c>
      <c r="AU186" s="46">
        <f>'ÜCRET HESABI'!IG186</f>
        <v>23502.9375</v>
      </c>
      <c r="AV186" s="10">
        <f>'ÜCRET HESABI'!IX186</f>
        <v>17002.125</v>
      </c>
      <c r="AW186" s="27">
        <f t="shared" si="53"/>
        <v>20002.5</v>
      </c>
      <c r="AX186" s="28">
        <f>'ÜCRET HESABI'!JA186</f>
        <v>24503.0625</v>
      </c>
      <c r="AY186" s="46">
        <f>'ÜCRET HESABI'!JC186</f>
        <v>23502.9375</v>
      </c>
      <c r="AZ186" s="36">
        <f t="shared" si="54"/>
        <v>204025.5</v>
      </c>
      <c r="BA186" s="33">
        <f t="shared" si="55"/>
        <v>240030</v>
      </c>
      <c r="BB186" s="37">
        <f t="shared" si="56"/>
        <v>17002.125</v>
      </c>
      <c r="BC186" s="35">
        <f t="shared" si="57"/>
        <v>294036.75</v>
      </c>
      <c r="BD186" s="34">
        <f t="shared" si="58"/>
        <v>12001.5</v>
      </c>
      <c r="BE186" s="35">
        <f t="shared" si="59"/>
        <v>282035.25</v>
      </c>
    </row>
    <row r="187" spans="1:57" x14ac:dyDescent="0.3">
      <c r="A187" s="3">
        <v>185</v>
      </c>
      <c r="B187" s="16" t="str">
        <f>'PERSONEL LİSTESİ'!B187</f>
        <v xml:space="preserve"> AD SOYAD 185</v>
      </c>
      <c r="C187" s="8">
        <f>'PERSONEL LİSTESİ'!C187</f>
        <v>20002.5</v>
      </c>
      <c r="D187" s="10">
        <f>'ÜCRET HESABI'!P187</f>
        <v>17002.125</v>
      </c>
      <c r="E187" s="27">
        <f t="shared" si="42"/>
        <v>20002.5</v>
      </c>
      <c r="F187" s="28">
        <f>'ÜCRET HESABI'!S187</f>
        <v>24503.0625</v>
      </c>
      <c r="G187" s="46">
        <f>'ÜCRET HESABI'!U187</f>
        <v>23502.9375</v>
      </c>
      <c r="H187" s="10">
        <f>'ÜCRET HESABI'!AL187</f>
        <v>17002.125</v>
      </c>
      <c r="I187" s="27">
        <f t="shared" si="43"/>
        <v>20002.5</v>
      </c>
      <c r="J187" s="28">
        <f>'ÜCRET HESABI'!AO187</f>
        <v>24503.0625</v>
      </c>
      <c r="K187" s="46">
        <f>'ÜCRET HESABI'!AQ187</f>
        <v>23502.9375</v>
      </c>
      <c r="L187" s="10">
        <f>'ÜCRET HESABI'!BH187</f>
        <v>17002.125</v>
      </c>
      <c r="M187" s="27">
        <f t="shared" si="44"/>
        <v>20002.5</v>
      </c>
      <c r="N187" s="28">
        <f>'ÜCRET HESABI'!BK187</f>
        <v>24503.0625</v>
      </c>
      <c r="O187" s="46">
        <f>'ÜCRET HESABI'!BM187</f>
        <v>23502.9375</v>
      </c>
      <c r="P187" s="10">
        <f>'ÜCRET HESABI'!CD187</f>
        <v>17002.125</v>
      </c>
      <c r="Q187" s="27">
        <f t="shared" si="45"/>
        <v>20002.5</v>
      </c>
      <c r="R187" s="28">
        <f>'ÜCRET HESABI'!CG187</f>
        <v>24503.0625</v>
      </c>
      <c r="S187" s="46">
        <f>'ÜCRET HESABI'!CI187</f>
        <v>23502.9375</v>
      </c>
      <c r="T187" s="10">
        <f>'ÜCRET HESABI'!CZ187</f>
        <v>17002.125</v>
      </c>
      <c r="U187" s="27">
        <f t="shared" si="46"/>
        <v>20002.5</v>
      </c>
      <c r="V187" s="28">
        <f>'ÜCRET HESABI'!DC187</f>
        <v>24503.0625</v>
      </c>
      <c r="W187" s="46">
        <f>'ÜCRET HESABI'!DE187</f>
        <v>23502.9375</v>
      </c>
      <c r="X187" s="10">
        <f>'ÜCRET HESABI'!DV187</f>
        <v>17002.125</v>
      </c>
      <c r="Y187" s="27">
        <f t="shared" si="47"/>
        <v>20002.5</v>
      </c>
      <c r="Z187" s="28">
        <f>'ÜCRET HESABI'!DY187</f>
        <v>24503.0625</v>
      </c>
      <c r="AA187" s="46">
        <f>'ÜCRET HESABI'!EA187</f>
        <v>23502.9375</v>
      </c>
      <c r="AB187" s="10">
        <f>'ÜCRET HESABI'!ER187</f>
        <v>17002.125</v>
      </c>
      <c r="AC187" s="27">
        <f t="shared" si="48"/>
        <v>20002.5</v>
      </c>
      <c r="AD187" s="28">
        <f>'ÜCRET HESABI'!EU187</f>
        <v>24503.0625</v>
      </c>
      <c r="AE187" s="46">
        <f>'ÜCRET HESABI'!EW187</f>
        <v>23502.9375</v>
      </c>
      <c r="AF187" s="10">
        <f>'ÜCRET HESABI'!FN187</f>
        <v>17002.125</v>
      </c>
      <c r="AG187" s="27">
        <f t="shared" si="49"/>
        <v>20002.5</v>
      </c>
      <c r="AH187" s="28">
        <f>'ÜCRET HESABI'!FQ187</f>
        <v>24503.0625</v>
      </c>
      <c r="AI187" s="46">
        <f>'ÜCRET HESABI'!FS187</f>
        <v>23502.9375</v>
      </c>
      <c r="AJ187" s="10">
        <f>'ÜCRET HESABI'!GJ187</f>
        <v>17002.125</v>
      </c>
      <c r="AK187" s="27">
        <f t="shared" si="50"/>
        <v>20002.5</v>
      </c>
      <c r="AL187" s="28">
        <f>'ÜCRET HESABI'!GM187</f>
        <v>24503.0625</v>
      </c>
      <c r="AM187" s="46">
        <f>'ÜCRET HESABI'!GO187</f>
        <v>23502.9375</v>
      </c>
      <c r="AN187" s="10">
        <f>'ÜCRET HESABI'!HF187</f>
        <v>17002.125</v>
      </c>
      <c r="AO187" s="27">
        <f t="shared" si="51"/>
        <v>20002.5</v>
      </c>
      <c r="AP187" s="28">
        <f>'ÜCRET HESABI'!HI187</f>
        <v>24503.0625</v>
      </c>
      <c r="AQ187" s="46">
        <f>'ÜCRET HESABI'!HK187</f>
        <v>23502.9375</v>
      </c>
      <c r="AR187" s="10">
        <f>'ÜCRET HESABI'!IB187</f>
        <v>17002.125</v>
      </c>
      <c r="AS187" s="27">
        <f t="shared" si="52"/>
        <v>20002.5</v>
      </c>
      <c r="AT187" s="28">
        <f>'ÜCRET HESABI'!IE187</f>
        <v>24503.0625</v>
      </c>
      <c r="AU187" s="46">
        <f>'ÜCRET HESABI'!IG187</f>
        <v>23502.9375</v>
      </c>
      <c r="AV187" s="10">
        <f>'ÜCRET HESABI'!IX187</f>
        <v>17002.125</v>
      </c>
      <c r="AW187" s="27">
        <f t="shared" si="53"/>
        <v>20002.5</v>
      </c>
      <c r="AX187" s="28">
        <f>'ÜCRET HESABI'!JA187</f>
        <v>24503.0625</v>
      </c>
      <c r="AY187" s="46">
        <f>'ÜCRET HESABI'!JC187</f>
        <v>23502.9375</v>
      </c>
      <c r="AZ187" s="36">
        <f t="shared" si="54"/>
        <v>204025.5</v>
      </c>
      <c r="BA187" s="33">
        <f t="shared" si="55"/>
        <v>240030</v>
      </c>
      <c r="BB187" s="37">
        <f t="shared" si="56"/>
        <v>17002.125</v>
      </c>
      <c r="BC187" s="35">
        <f t="shared" si="57"/>
        <v>294036.75</v>
      </c>
      <c r="BD187" s="34">
        <f t="shared" si="58"/>
        <v>12001.5</v>
      </c>
      <c r="BE187" s="35">
        <f t="shared" si="59"/>
        <v>282035.25</v>
      </c>
    </row>
    <row r="188" spans="1:57" x14ac:dyDescent="0.3">
      <c r="A188" s="2">
        <v>186</v>
      </c>
      <c r="B188" s="17" t="str">
        <f>'PERSONEL LİSTESİ'!B188</f>
        <v xml:space="preserve"> AD SOYAD 186</v>
      </c>
      <c r="C188" s="13">
        <f>'PERSONEL LİSTESİ'!C188</f>
        <v>20002.5</v>
      </c>
      <c r="D188" s="10">
        <f>'ÜCRET HESABI'!P188</f>
        <v>17002.125</v>
      </c>
      <c r="E188" s="27">
        <f t="shared" si="42"/>
        <v>20002.5</v>
      </c>
      <c r="F188" s="28">
        <f>'ÜCRET HESABI'!S188</f>
        <v>24503.0625</v>
      </c>
      <c r="G188" s="46">
        <f>'ÜCRET HESABI'!U188</f>
        <v>23502.9375</v>
      </c>
      <c r="H188" s="10">
        <f>'ÜCRET HESABI'!AL188</f>
        <v>17002.125</v>
      </c>
      <c r="I188" s="27">
        <f t="shared" si="43"/>
        <v>20002.5</v>
      </c>
      <c r="J188" s="28">
        <f>'ÜCRET HESABI'!AO188</f>
        <v>24503.0625</v>
      </c>
      <c r="K188" s="46">
        <f>'ÜCRET HESABI'!AQ188</f>
        <v>23502.9375</v>
      </c>
      <c r="L188" s="10">
        <f>'ÜCRET HESABI'!BH188</f>
        <v>17002.125</v>
      </c>
      <c r="M188" s="27">
        <f t="shared" si="44"/>
        <v>20002.5</v>
      </c>
      <c r="N188" s="28">
        <f>'ÜCRET HESABI'!BK188</f>
        <v>24503.0625</v>
      </c>
      <c r="O188" s="46">
        <f>'ÜCRET HESABI'!BM188</f>
        <v>23502.9375</v>
      </c>
      <c r="P188" s="10">
        <f>'ÜCRET HESABI'!CD188</f>
        <v>17002.125</v>
      </c>
      <c r="Q188" s="27">
        <f t="shared" si="45"/>
        <v>20002.5</v>
      </c>
      <c r="R188" s="28">
        <f>'ÜCRET HESABI'!CG188</f>
        <v>24503.0625</v>
      </c>
      <c r="S188" s="46">
        <f>'ÜCRET HESABI'!CI188</f>
        <v>23502.9375</v>
      </c>
      <c r="T188" s="10">
        <f>'ÜCRET HESABI'!CZ188</f>
        <v>17002.125</v>
      </c>
      <c r="U188" s="27">
        <f t="shared" si="46"/>
        <v>20002.5</v>
      </c>
      <c r="V188" s="28">
        <f>'ÜCRET HESABI'!DC188</f>
        <v>24503.0625</v>
      </c>
      <c r="W188" s="46">
        <f>'ÜCRET HESABI'!DE188</f>
        <v>23502.9375</v>
      </c>
      <c r="X188" s="10">
        <f>'ÜCRET HESABI'!DV188</f>
        <v>17002.125</v>
      </c>
      <c r="Y188" s="27">
        <f t="shared" si="47"/>
        <v>20002.5</v>
      </c>
      <c r="Z188" s="28">
        <f>'ÜCRET HESABI'!DY188</f>
        <v>24503.0625</v>
      </c>
      <c r="AA188" s="46">
        <f>'ÜCRET HESABI'!EA188</f>
        <v>23502.9375</v>
      </c>
      <c r="AB188" s="10">
        <f>'ÜCRET HESABI'!ER188</f>
        <v>17002.125</v>
      </c>
      <c r="AC188" s="27">
        <f t="shared" si="48"/>
        <v>20002.5</v>
      </c>
      <c r="AD188" s="28">
        <f>'ÜCRET HESABI'!EU188</f>
        <v>24503.0625</v>
      </c>
      <c r="AE188" s="46">
        <f>'ÜCRET HESABI'!EW188</f>
        <v>23502.9375</v>
      </c>
      <c r="AF188" s="10">
        <f>'ÜCRET HESABI'!FN188</f>
        <v>17002.125</v>
      </c>
      <c r="AG188" s="27">
        <f t="shared" si="49"/>
        <v>20002.5</v>
      </c>
      <c r="AH188" s="28">
        <f>'ÜCRET HESABI'!FQ188</f>
        <v>24503.0625</v>
      </c>
      <c r="AI188" s="46">
        <f>'ÜCRET HESABI'!FS188</f>
        <v>23502.9375</v>
      </c>
      <c r="AJ188" s="10">
        <f>'ÜCRET HESABI'!GJ188</f>
        <v>17002.125</v>
      </c>
      <c r="AK188" s="27">
        <f t="shared" si="50"/>
        <v>20002.5</v>
      </c>
      <c r="AL188" s="28">
        <f>'ÜCRET HESABI'!GM188</f>
        <v>24503.0625</v>
      </c>
      <c r="AM188" s="46">
        <f>'ÜCRET HESABI'!GO188</f>
        <v>23502.9375</v>
      </c>
      <c r="AN188" s="10">
        <f>'ÜCRET HESABI'!HF188</f>
        <v>17002.125</v>
      </c>
      <c r="AO188" s="27">
        <f t="shared" si="51"/>
        <v>20002.5</v>
      </c>
      <c r="AP188" s="28">
        <f>'ÜCRET HESABI'!HI188</f>
        <v>24503.0625</v>
      </c>
      <c r="AQ188" s="46">
        <f>'ÜCRET HESABI'!HK188</f>
        <v>23502.9375</v>
      </c>
      <c r="AR188" s="10">
        <f>'ÜCRET HESABI'!IB188</f>
        <v>17002.125</v>
      </c>
      <c r="AS188" s="27">
        <f t="shared" si="52"/>
        <v>20002.5</v>
      </c>
      <c r="AT188" s="28">
        <f>'ÜCRET HESABI'!IE188</f>
        <v>24503.0625</v>
      </c>
      <c r="AU188" s="46">
        <f>'ÜCRET HESABI'!IG188</f>
        <v>23502.9375</v>
      </c>
      <c r="AV188" s="10">
        <f>'ÜCRET HESABI'!IX188</f>
        <v>17002.125</v>
      </c>
      <c r="AW188" s="27">
        <f t="shared" si="53"/>
        <v>20002.5</v>
      </c>
      <c r="AX188" s="28">
        <f>'ÜCRET HESABI'!JA188</f>
        <v>24503.0625</v>
      </c>
      <c r="AY188" s="46">
        <f>'ÜCRET HESABI'!JC188</f>
        <v>23502.9375</v>
      </c>
      <c r="AZ188" s="36">
        <f t="shared" si="54"/>
        <v>204025.5</v>
      </c>
      <c r="BA188" s="33">
        <f t="shared" si="55"/>
        <v>240030</v>
      </c>
      <c r="BB188" s="37">
        <f t="shared" si="56"/>
        <v>17002.125</v>
      </c>
      <c r="BC188" s="35">
        <f t="shared" si="57"/>
        <v>294036.75</v>
      </c>
      <c r="BD188" s="34">
        <f t="shared" si="58"/>
        <v>12001.5</v>
      </c>
      <c r="BE188" s="35">
        <f t="shared" si="59"/>
        <v>282035.25</v>
      </c>
    </row>
    <row r="189" spans="1:57" x14ac:dyDescent="0.3">
      <c r="A189" s="3">
        <v>187</v>
      </c>
      <c r="B189" s="16" t="str">
        <f>'PERSONEL LİSTESİ'!B189</f>
        <v xml:space="preserve"> AD SOYAD 187</v>
      </c>
      <c r="C189" s="8">
        <f>'PERSONEL LİSTESİ'!C189</f>
        <v>20002.5</v>
      </c>
      <c r="D189" s="10">
        <f>'ÜCRET HESABI'!P189</f>
        <v>17002.125</v>
      </c>
      <c r="E189" s="27">
        <f t="shared" si="42"/>
        <v>20002.5</v>
      </c>
      <c r="F189" s="28">
        <f>'ÜCRET HESABI'!S189</f>
        <v>24503.0625</v>
      </c>
      <c r="G189" s="46">
        <f>'ÜCRET HESABI'!U189</f>
        <v>23502.9375</v>
      </c>
      <c r="H189" s="10">
        <f>'ÜCRET HESABI'!AL189</f>
        <v>17002.125</v>
      </c>
      <c r="I189" s="27">
        <f t="shared" si="43"/>
        <v>20002.5</v>
      </c>
      <c r="J189" s="28">
        <f>'ÜCRET HESABI'!AO189</f>
        <v>24503.0625</v>
      </c>
      <c r="K189" s="46">
        <f>'ÜCRET HESABI'!AQ189</f>
        <v>23502.9375</v>
      </c>
      <c r="L189" s="10">
        <f>'ÜCRET HESABI'!BH189</f>
        <v>17002.125</v>
      </c>
      <c r="M189" s="27">
        <f t="shared" si="44"/>
        <v>20002.5</v>
      </c>
      <c r="N189" s="28">
        <f>'ÜCRET HESABI'!BK189</f>
        <v>24503.0625</v>
      </c>
      <c r="O189" s="46">
        <f>'ÜCRET HESABI'!BM189</f>
        <v>23502.9375</v>
      </c>
      <c r="P189" s="10">
        <f>'ÜCRET HESABI'!CD189</f>
        <v>17002.125</v>
      </c>
      <c r="Q189" s="27">
        <f t="shared" si="45"/>
        <v>20002.5</v>
      </c>
      <c r="R189" s="28">
        <f>'ÜCRET HESABI'!CG189</f>
        <v>24503.0625</v>
      </c>
      <c r="S189" s="46">
        <f>'ÜCRET HESABI'!CI189</f>
        <v>23502.9375</v>
      </c>
      <c r="T189" s="10">
        <f>'ÜCRET HESABI'!CZ189</f>
        <v>17002.125</v>
      </c>
      <c r="U189" s="27">
        <f t="shared" si="46"/>
        <v>20002.5</v>
      </c>
      <c r="V189" s="28">
        <f>'ÜCRET HESABI'!DC189</f>
        <v>24503.0625</v>
      </c>
      <c r="W189" s="46">
        <f>'ÜCRET HESABI'!DE189</f>
        <v>23502.9375</v>
      </c>
      <c r="X189" s="10">
        <f>'ÜCRET HESABI'!DV189</f>
        <v>17002.125</v>
      </c>
      <c r="Y189" s="27">
        <f t="shared" si="47"/>
        <v>20002.5</v>
      </c>
      <c r="Z189" s="28">
        <f>'ÜCRET HESABI'!DY189</f>
        <v>24503.0625</v>
      </c>
      <c r="AA189" s="46">
        <f>'ÜCRET HESABI'!EA189</f>
        <v>23502.9375</v>
      </c>
      <c r="AB189" s="10">
        <f>'ÜCRET HESABI'!ER189</f>
        <v>17002.125</v>
      </c>
      <c r="AC189" s="27">
        <f t="shared" si="48"/>
        <v>20002.5</v>
      </c>
      <c r="AD189" s="28">
        <f>'ÜCRET HESABI'!EU189</f>
        <v>24503.0625</v>
      </c>
      <c r="AE189" s="46">
        <f>'ÜCRET HESABI'!EW189</f>
        <v>23502.9375</v>
      </c>
      <c r="AF189" s="10">
        <f>'ÜCRET HESABI'!FN189</f>
        <v>17002.125</v>
      </c>
      <c r="AG189" s="27">
        <f t="shared" si="49"/>
        <v>20002.5</v>
      </c>
      <c r="AH189" s="28">
        <f>'ÜCRET HESABI'!FQ189</f>
        <v>24503.0625</v>
      </c>
      <c r="AI189" s="46">
        <f>'ÜCRET HESABI'!FS189</f>
        <v>23502.9375</v>
      </c>
      <c r="AJ189" s="10">
        <f>'ÜCRET HESABI'!GJ189</f>
        <v>17002.125</v>
      </c>
      <c r="AK189" s="27">
        <f t="shared" si="50"/>
        <v>20002.5</v>
      </c>
      <c r="AL189" s="28">
        <f>'ÜCRET HESABI'!GM189</f>
        <v>24503.0625</v>
      </c>
      <c r="AM189" s="46">
        <f>'ÜCRET HESABI'!GO189</f>
        <v>23502.9375</v>
      </c>
      <c r="AN189" s="10">
        <f>'ÜCRET HESABI'!HF189</f>
        <v>17002.125</v>
      </c>
      <c r="AO189" s="27">
        <f t="shared" si="51"/>
        <v>20002.5</v>
      </c>
      <c r="AP189" s="28">
        <f>'ÜCRET HESABI'!HI189</f>
        <v>24503.0625</v>
      </c>
      <c r="AQ189" s="46">
        <f>'ÜCRET HESABI'!HK189</f>
        <v>23502.9375</v>
      </c>
      <c r="AR189" s="10">
        <f>'ÜCRET HESABI'!IB189</f>
        <v>17002.125</v>
      </c>
      <c r="AS189" s="27">
        <f t="shared" si="52"/>
        <v>20002.5</v>
      </c>
      <c r="AT189" s="28">
        <f>'ÜCRET HESABI'!IE189</f>
        <v>24503.0625</v>
      </c>
      <c r="AU189" s="46">
        <f>'ÜCRET HESABI'!IG189</f>
        <v>23502.9375</v>
      </c>
      <c r="AV189" s="10">
        <f>'ÜCRET HESABI'!IX189</f>
        <v>17002.125</v>
      </c>
      <c r="AW189" s="27">
        <f t="shared" si="53"/>
        <v>20002.5</v>
      </c>
      <c r="AX189" s="28">
        <f>'ÜCRET HESABI'!JA189</f>
        <v>24503.0625</v>
      </c>
      <c r="AY189" s="46">
        <f>'ÜCRET HESABI'!JC189</f>
        <v>23502.9375</v>
      </c>
      <c r="AZ189" s="36">
        <f t="shared" si="54"/>
        <v>204025.5</v>
      </c>
      <c r="BA189" s="33">
        <f t="shared" si="55"/>
        <v>240030</v>
      </c>
      <c r="BB189" s="37">
        <f t="shared" si="56"/>
        <v>17002.125</v>
      </c>
      <c r="BC189" s="35">
        <f t="shared" si="57"/>
        <v>294036.75</v>
      </c>
      <c r="BD189" s="34">
        <f t="shared" si="58"/>
        <v>12001.5</v>
      </c>
      <c r="BE189" s="35">
        <f t="shared" si="59"/>
        <v>282035.25</v>
      </c>
    </row>
    <row r="190" spans="1:57" x14ac:dyDescent="0.3">
      <c r="A190" s="2">
        <v>188</v>
      </c>
      <c r="B190" s="17" t="str">
        <f>'PERSONEL LİSTESİ'!B190</f>
        <v xml:space="preserve"> AD SOYAD 188</v>
      </c>
      <c r="C190" s="13">
        <f>'PERSONEL LİSTESİ'!C190</f>
        <v>20002.5</v>
      </c>
      <c r="D190" s="10">
        <f>'ÜCRET HESABI'!P190</f>
        <v>17002.125</v>
      </c>
      <c r="E190" s="27">
        <f t="shared" si="42"/>
        <v>20002.5</v>
      </c>
      <c r="F190" s="28">
        <f>'ÜCRET HESABI'!S190</f>
        <v>24503.0625</v>
      </c>
      <c r="G190" s="46">
        <f>'ÜCRET HESABI'!U190</f>
        <v>23502.9375</v>
      </c>
      <c r="H190" s="10">
        <f>'ÜCRET HESABI'!AL190</f>
        <v>17002.125</v>
      </c>
      <c r="I190" s="27">
        <f t="shared" si="43"/>
        <v>20002.5</v>
      </c>
      <c r="J190" s="28">
        <f>'ÜCRET HESABI'!AO190</f>
        <v>24503.0625</v>
      </c>
      <c r="K190" s="46">
        <f>'ÜCRET HESABI'!AQ190</f>
        <v>23502.9375</v>
      </c>
      <c r="L190" s="10">
        <f>'ÜCRET HESABI'!BH190</f>
        <v>17002.125</v>
      </c>
      <c r="M190" s="27">
        <f t="shared" si="44"/>
        <v>20002.5</v>
      </c>
      <c r="N190" s="28">
        <f>'ÜCRET HESABI'!BK190</f>
        <v>24503.0625</v>
      </c>
      <c r="O190" s="46">
        <f>'ÜCRET HESABI'!BM190</f>
        <v>23502.9375</v>
      </c>
      <c r="P190" s="10">
        <f>'ÜCRET HESABI'!CD190</f>
        <v>17002.125</v>
      </c>
      <c r="Q190" s="27">
        <f t="shared" si="45"/>
        <v>20002.5</v>
      </c>
      <c r="R190" s="28">
        <f>'ÜCRET HESABI'!CG190</f>
        <v>24503.0625</v>
      </c>
      <c r="S190" s="46">
        <f>'ÜCRET HESABI'!CI190</f>
        <v>23502.9375</v>
      </c>
      <c r="T190" s="10">
        <f>'ÜCRET HESABI'!CZ190</f>
        <v>17002.125</v>
      </c>
      <c r="U190" s="27">
        <f t="shared" si="46"/>
        <v>20002.5</v>
      </c>
      <c r="V190" s="28">
        <f>'ÜCRET HESABI'!DC190</f>
        <v>24503.0625</v>
      </c>
      <c r="W190" s="46">
        <f>'ÜCRET HESABI'!DE190</f>
        <v>23502.9375</v>
      </c>
      <c r="X190" s="10">
        <f>'ÜCRET HESABI'!DV190</f>
        <v>17002.125</v>
      </c>
      <c r="Y190" s="27">
        <f t="shared" si="47"/>
        <v>20002.5</v>
      </c>
      <c r="Z190" s="28">
        <f>'ÜCRET HESABI'!DY190</f>
        <v>24503.0625</v>
      </c>
      <c r="AA190" s="46">
        <f>'ÜCRET HESABI'!EA190</f>
        <v>23502.9375</v>
      </c>
      <c r="AB190" s="10">
        <f>'ÜCRET HESABI'!ER190</f>
        <v>17002.125</v>
      </c>
      <c r="AC190" s="27">
        <f t="shared" si="48"/>
        <v>20002.5</v>
      </c>
      <c r="AD190" s="28">
        <f>'ÜCRET HESABI'!EU190</f>
        <v>24503.0625</v>
      </c>
      <c r="AE190" s="46">
        <f>'ÜCRET HESABI'!EW190</f>
        <v>23502.9375</v>
      </c>
      <c r="AF190" s="10">
        <f>'ÜCRET HESABI'!FN190</f>
        <v>17002.125</v>
      </c>
      <c r="AG190" s="27">
        <f t="shared" si="49"/>
        <v>20002.5</v>
      </c>
      <c r="AH190" s="28">
        <f>'ÜCRET HESABI'!FQ190</f>
        <v>24503.0625</v>
      </c>
      <c r="AI190" s="46">
        <f>'ÜCRET HESABI'!FS190</f>
        <v>23502.9375</v>
      </c>
      <c r="AJ190" s="10">
        <f>'ÜCRET HESABI'!GJ190</f>
        <v>17002.125</v>
      </c>
      <c r="AK190" s="27">
        <f t="shared" si="50"/>
        <v>20002.5</v>
      </c>
      <c r="AL190" s="28">
        <f>'ÜCRET HESABI'!GM190</f>
        <v>24503.0625</v>
      </c>
      <c r="AM190" s="46">
        <f>'ÜCRET HESABI'!GO190</f>
        <v>23502.9375</v>
      </c>
      <c r="AN190" s="10">
        <f>'ÜCRET HESABI'!HF190</f>
        <v>17002.125</v>
      </c>
      <c r="AO190" s="27">
        <f t="shared" si="51"/>
        <v>20002.5</v>
      </c>
      <c r="AP190" s="28">
        <f>'ÜCRET HESABI'!HI190</f>
        <v>24503.0625</v>
      </c>
      <c r="AQ190" s="46">
        <f>'ÜCRET HESABI'!HK190</f>
        <v>23502.9375</v>
      </c>
      <c r="AR190" s="10">
        <f>'ÜCRET HESABI'!IB190</f>
        <v>17002.125</v>
      </c>
      <c r="AS190" s="27">
        <f t="shared" si="52"/>
        <v>20002.5</v>
      </c>
      <c r="AT190" s="28">
        <f>'ÜCRET HESABI'!IE190</f>
        <v>24503.0625</v>
      </c>
      <c r="AU190" s="46">
        <f>'ÜCRET HESABI'!IG190</f>
        <v>23502.9375</v>
      </c>
      <c r="AV190" s="10">
        <f>'ÜCRET HESABI'!IX190</f>
        <v>17002.125</v>
      </c>
      <c r="AW190" s="27">
        <f t="shared" si="53"/>
        <v>20002.5</v>
      </c>
      <c r="AX190" s="28">
        <f>'ÜCRET HESABI'!JA190</f>
        <v>24503.0625</v>
      </c>
      <c r="AY190" s="46">
        <f>'ÜCRET HESABI'!JC190</f>
        <v>23502.9375</v>
      </c>
      <c r="AZ190" s="36">
        <f t="shared" si="54"/>
        <v>204025.5</v>
      </c>
      <c r="BA190" s="33">
        <f t="shared" si="55"/>
        <v>240030</v>
      </c>
      <c r="BB190" s="37">
        <f t="shared" si="56"/>
        <v>17002.125</v>
      </c>
      <c r="BC190" s="35">
        <f t="shared" si="57"/>
        <v>294036.75</v>
      </c>
      <c r="BD190" s="34">
        <f t="shared" si="58"/>
        <v>12001.5</v>
      </c>
      <c r="BE190" s="35">
        <f t="shared" si="59"/>
        <v>282035.25</v>
      </c>
    </row>
    <row r="191" spans="1:57" x14ac:dyDescent="0.3">
      <c r="A191" s="3">
        <v>189</v>
      </c>
      <c r="B191" s="16" t="str">
        <f>'PERSONEL LİSTESİ'!B191</f>
        <v xml:space="preserve"> AD SOYAD 189</v>
      </c>
      <c r="C191" s="8">
        <f>'PERSONEL LİSTESİ'!C191</f>
        <v>20002.5</v>
      </c>
      <c r="D191" s="10">
        <f>'ÜCRET HESABI'!P191</f>
        <v>17002.125</v>
      </c>
      <c r="E191" s="27">
        <f t="shared" si="42"/>
        <v>20002.5</v>
      </c>
      <c r="F191" s="28">
        <f>'ÜCRET HESABI'!S191</f>
        <v>24503.0625</v>
      </c>
      <c r="G191" s="46">
        <f>'ÜCRET HESABI'!U191</f>
        <v>23502.9375</v>
      </c>
      <c r="H191" s="10">
        <f>'ÜCRET HESABI'!AL191</f>
        <v>17002.125</v>
      </c>
      <c r="I191" s="27">
        <f t="shared" si="43"/>
        <v>20002.5</v>
      </c>
      <c r="J191" s="28">
        <f>'ÜCRET HESABI'!AO191</f>
        <v>24503.0625</v>
      </c>
      <c r="K191" s="46">
        <f>'ÜCRET HESABI'!AQ191</f>
        <v>23502.9375</v>
      </c>
      <c r="L191" s="10">
        <f>'ÜCRET HESABI'!BH191</f>
        <v>17002.125</v>
      </c>
      <c r="M191" s="27">
        <f t="shared" si="44"/>
        <v>20002.5</v>
      </c>
      <c r="N191" s="28">
        <f>'ÜCRET HESABI'!BK191</f>
        <v>24503.0625</v>
      </c>
      <c r="O191" s="46">
        <f>'ÜCRET HESABI'!BM191</f>
        <v>23502.9375</v>
      </c>
      <c r="P191" s="10">
        <f>'ÜCRET HESABI'!CD191</f>
        <v>17002.125</v>
      </c>
      <c r="Q191" s="27">
        <f t="shared" si="45"/>
        <v>20002.5</v>
      </c>
      <c r="R191" s="28">
        <f>'ÜCRET HESABI'!CG191</f>
        <v>24503.0625</v>
      </c>
      <c r="S191" s="46">
        <f>'ÜCRET HESABI'!CI191</f>
        <v>23502.9375</v>
      </c>
      <c r="T191" s="10">
        <f>'ÜCRET HESABI'!CZ191</f>
        <v>17002.125</v>
      </c>
      <c r="U191" s="27">
        <f t="shared" si="46"/>
        <v>20002.5</v>
      </c>
      <c r="V191" s="28">
        <f>'ÜCRET HESABI'!DC191</f>
        <v>24503.0625</v>
      </c>
      <c r="W191" s="46">
        <f>'ÜCRET HESABI'!DE191</f>
        <v>23502.9375</v>
      </c>
      <c r="X191" s="10">
        <f>'ÜCRET HESABI'!DV191</f>
        <v>17002.125</v>
      </c>
      <c r="Y191" s="27">
        <f t="shared" si="47"/>
        <v>20002.5</v>
      </c>
      <c r="Z191" s="28">
        <f>'ÜCRET HESABI'!DY191</f>
        <v>24503.0625</v>
      </c>
      <c r="AA191" s="46">
        <f>'ÜCRET HESABI'!EA191</f>
        <v>23502.9375</v>
      </c>
      <c r="AB191" s="10">
        <f>'ÜCRET HESABI'!ER191</f>
        <v>17002.125</v>
      </c>
      <c r="AC191" s="27">
        <f t="shared" si="48"/>
        <v>20002.5</v>
      </c>
      <c r="AD191" s="28">
        <f>'ÜCRET HESABI'!EU191</f>
        <v>24503.0625</v>
      </c>
      <c r="AE191" s="46">
        <f>'ÜCRET HESABI'!EW191</f>
        <v>23502.9375</v>
      </c>
      <c r="AF191" s="10">
        <f>'ÜCRET HESABI'!FN191</f>
        <v>17002.125</v>
      </c>
      <c r="AG191" s="27">
        <f t="shared" si="49"/>
        <v>20002.5</v>
      </c>
      <c r="AH191" s="28">
        <f>'ÜCRET HESABI'!FQ191</f>
        <v>24503.0625</v>
      </c>
      <c r="AI191" s="46">
        <f>'ÜCRET HESABI'!FS191</f>
        <v>23502.9375</v>
      </c>
      <c r="AJ191" s="10">
        <f>'ÜCRET HESABI'!GJ191</f>
        <v>17002.125</v>
      </c>
      <c r="AK191" s="27">
        <f t="shared" si="50"/>
        <v>20002.5</v>
      </c>
      <c r="AL191" s="28">
        <f>'ÜCRET HESABI'!GM191</f>
        <v>24503.0625</v>
      </c>
      <c r="AM191" s="46">
        <f>'ÜCRET HESABI'!GO191</f>
        <v>23502.9375</v>
      </c>
      <c r="AN191" s="10">
        <f>'ÜCRET HESABI'!HF191</f>
        <v>17002.125</v>
      </c>
      <c r="AO191" s="27">
        <f t="shared" si="51"/>
        <v>20002.5</v>
      </c>
      <c r="AP191" s="28">
        <f>'ÜCRET HESABI'!HI191</f>
        <v>24503.0625</v>
      </c>
      <c r="AQ191" s="46">
        <f>'ÜCRET HESABI'!HK191</f>
        <v>23502.9375</v>
      </c>
      <c r="AR191" s="10">
        <f>'ÜCRET HESABI'!IB191</f>
        <v>17002.125</v>
      </c>
      <c r="AS191" s="27">
        <f t="shared" si="52"/>
        <v>20002.5</v>
      </c>
      <c r="AT191" s="28">
        <f>'ÜCRET HESABI'!IE191</f>
        <v>24503.0625</v>
      </c>
      <c r="AU191" s="46">
        <f>'ÜCRET HESABI'!IG191</f>
        <v>23502.9375</v>
      </c>
      <c r="AV191" s="10">
        <f>'ÜCRET HESABI'!IX191</f>
        <v>17002.125</v>
      </c>
      <c r="AW191" s="27">
        <f t="shared" si="53"/>
        <v>20002.5</v>
      </c>
      <c r="AX191" s="28">
        <f>'ÜCRET HESABI'!JA191</f>
        <v>24503.0625</v>
      </c>
      <c r="AY191" s="46">
        <f>'ÜCRET HESABI'!JC191</f>
        <v>23502.9375</v>
      </c>
      <c r="AZ191" s="36">
        <f t="shared" si="54"/>
        <v>204025.5</v>
      </c>
      <c r="BA191" s="33">
        <f t="shared" si="55"/>
        <v>240030</v>
      </c>
      <c r="BB191" s="37">
        <f t="shared" si="56"/>
        <v>17002.125</v>
      </c>
      <c r="BC191" s="35">
        <f t="shared" si="57"/>
        <v>294036.75</v>
      </c>
      <c r="BD191" s="34">
        <f t="shared" si="58"/>
        <v>12001.5</v>
      </c>
      <c r="BE191" s="35">
        <f t="shared" si="59"/>
        <v>282035.25</v>
      </c>
    </row>
    <row r="192" spans="1:57" x14ac:dyDescent="0.3">
      <c r="A192" s="2">
        <v>190</v>
      </c>
      <c r="B192" s="17" t="str">
        <f>'PERSONEL LİSTESİ'!B192</f>
        <v xml:space="preserve"> AD SOYAD 190</v>
      </c>
      <c r="C192" s="13">
        <f>'PERSONEL LİSTESİ'!C192</f>
        <v>20002.5</v>
      </c>
      <c r="D192" s="10">
        <f>'ÜCRET HESABI'!P192</f>
        <v>17002.125</v>
      </c>
      <c r="E192" s="27">
        <f t="shared" si="42"/>
        <v>20002.5</v>
      </c>
      <c r="F192" s="28">
        <f>'ÜCRET HESABI'!S192</f>
        <v>24503.0625</v>
      </c>
      <c r="G192" s="46">
        <f>'ÜCRET HESABI'!U192</f>
        <v>23502.9375</v>
      </c>
      <c r="H192" s="10">
        <f>'ÜCRET HESABI'!AL192</f>
        <v>17002.125</v>
      </c>
      <c r="I192" s="27">
        <f t="shared" si="43"/>
        <v>20002.5</v>
      </c>
      <c r="J192" s="28">
        <f>'ÜCRET HESABI'!AO192</f>
        <v>24503.0625</v>
      </c>
      <c r="K192" s="46">
        <f>'ÜCRET HESABI'!AQ192</f>
        <v>23502.9375</v>
      </c>
      <c r="L192" s="10">
        <f>'ÜCRET HESABI'!BH192</f>
        <v>17002.125</v>
      </c>
      <c r="M192" s="27">
        <f t="shared" si="44"/>
        <v>20002.5</v>
      </c>
      <c r="N192" s="28">
        <f>'ÜCRET HESABI'!BK192</f>
        <v>24503.0625</v>
      </c>
      <c r="O192" s="46">
        <f>'ÜCRET HESABI'!BM192</f>
        <v>23502.9375</v>
      </c>
      <c r="P192" s="10">
        <f>'ÜCRET HESABI'!CD192</f>
        <v>17002.125</v>
      </c>
      <c r="Q192" s="27">
        <f t="shared" si="45"/>
        <v>20002.5</v>
      </c>
      <c r="R192" s="28">
        <f>'ÜCRET HESABI'!CG192</f>
        <v>24503.0625</v>
      </c>
      <c r="S192" s="46">
        <f>'ÜCRET HESABI'!CI192</f>
        <v>23502.9375</v>
      </c>
      <c r="T192" s="10">
        <f>'ÜCRET HESABI'!CZ192</f>
        <v>17002.125</v>
      </c>
      <c r="U192" s="27">
        <f t="shared" si="46"/>
        <v>20002.5</v>
      </c>
      <c r="V192" s="28">
        <f>'ÜCRET HESABI'!DC192</f>
        <v>24503.0625</v>
      </c>
      <c r="W192" s="46">
        <f>'ÜCRET HESABI'!DE192</f>
        <v>23502.9375</v>
      </c>
      <c r="X192" s="10">
        <f>'ÜCRET HESABI'!DV192</f>
        <v>17002.125</v>
      </c>
      <c r="Y192" s="27">
        <f t="shared" si="47"/>
        <v>20002.5</v>
      </c>
      <c r="Z192" s="28">
        <f>'ÜCRET HESABI'!DY192</f>
        <v>24503.0625</v>
      </c>
      <c r="AA192" s="46">
        <f>'ÜCRET HESABI'!EA192</f>
        <v>23502.9375</v>
      </c>
      <c r="AB192" s="10">
        <f>'ÜCRET HESABI'!ER192</f>
        <v>17002.125</v>
      </c>
      <c r="AC192" s="27">
        <f t="shared" si="48"/>
        <v>20002.5</v>
      </c>
      <c r="AD192" s="28">
        <f>'ÜCRET HESABI'!EU192</f>
        <v>24503.0625</v>
      </c>
      <c r="AE192" s="46">
        <f>'ÜCRET HESABI'!EW192</f>
        <v>23502.9375</v>
      </c>
      <c r="AF192" s="10">
        <f>'ÜCRET HESABI'!FN192</f>
        <v>17002.125</v>
      </c>
      <c r="AG192" s="27">
        <f t="shared" si="49"/>
        <v>20002.5</v>
      </c>
      <c r="AH192" s="28">
        <f>'ÜCRET HESABI'!FQ192</f>
        <v>24503.0625</v>
      </c>
      <c r="AI192" s="46">
        <f>'ÜCRET HESABI'!FS192</f>
        <v>23502.9375</v>
      </c>
      <c r="AJ192" s="10">
        <f>'ÜCRET HESABI'!GJ192</f>
        <v>17002.125</v>
      </c>
      <c r="AK192" s="27">
        <f t="shared" si="50"/>
        <v>20002.5</v>
      </c>
      <c r="AL192" s="28">
        <f>'ÜCRET HESABI'!GM192</f>
        <v>24503.0625</v>
      </c>
      <c r="AM192" s="46">
        <f>'ÜCRET HESABI'!GO192</f>
        <v>23502.9375</v>
      </c>
      <c r="AN192" s="10">
        <f>'ÜCRET HESABI'!HF192</f>
        <v>17002.125</v>
      </c>
      <c r="AO192" s="27">
        <f t="shared" si="51"/>
        <v>20002.5</v>
      </c>
      <c r="AP192" s="28">
        <f>'ÜCRET HESABI'!HI192</f>
        <v>24503.0625</v>
      </c>
      <c r="AQ192" s="46">
        <f>'ÜCRET HESABI'!HK192</f>
        <v>23502.9375</v>
      </c>
      <c r="AR192" s="10">
        <f>'ÜCRET HESABI'!IB192</f>
        <v>17002.125</v>
      </c>
      <c r="AS192" s="27">
        <f t="shared" si="52"/>
        <v>20002.5</v>
      </c>
      <c r="AT192" s="28">
        <f>'ÜCRET HESABI'!IE192</f>
        <v>24503.0625</v>
      </c>
      <c r="AU192" s="46">
        <f>'ÜCRET HESABI'!IG192</f>
        <v>23502.9375</v>
      </c>
      <c r="AV192" s="10">
        <f>'ÜCRET HESABI'!IX192</f>
        <v>17002.125</v>
      </c>
      <c r="AW192" s="27">
        <f t="shared" si="53"/>
        <v>20002.5</v>
      </c>
      <c r="AX192" s="28">
        <f>'ÜCRET HESABI'!JA192</f>
        <v>24503.0625</v>
      </c>
      <c r="AY192" s="46">
        <f>'ÜCRET HESABI'!JC192</f>
        <v>23502.9375</v>
      </c>
      <c r="AZ192" s="36">
        <f t="shared" si="54"/>
        <v>204025.5</v>
      </c>
      <c r="BA192" s="33">
        <f t="shared" si="55"/>
        <v>240030</v>
      </c>
      <c r="BB192" s="37">
        <f t="shared" si="56"/>
        <v>17002.125</v>
      </c>
      <c r="BC192" s="35">
        <f t="shared" si="57"/>
        <v>294036.75</v>
      </c>
      <c r="BD192" s="34">
        <f t="shared" si="58"/>
        <v>12001.5</v>
      </c>
      <c r="BE192" s="35">
        <f t="shared" si="59"/>
        <v>282035.25</v>
      </c>
    </row>
    <row r="193" spans="1:57" x14ac:dyDescent="0.3">
      <c r="A193" s="3">
        <v>191</v>
      </c>
      <c r="B193" s="16" t="str">
        <f>'PERSONEL LİSTESİ'!B193</f>
        <v xml:space="preserve"> AD SOYAD 191</v>
      </c>
      <c r="C193" s="8">
        <f>'PERSONEL LİSTESİ'!C193</f>
        <v>20002.5</v>
      </c>
      <c r="D193" s="10">
        <f>'ÜCRET HESABI'!P193</f>
        <v>17002.125</v>
      </c>
      <c r="E193" s="27">
        <f t="shared" si="42"/>
        <v>20002.5</v>
      </c>
      <c r="F193" s="28">
        <f>'ÜCRET HESABI'!S193</f>
        <v>24503.0625</v>
      </c>
      <c r="G193" s="46">
        <f>'ÜCRET HESABI'!U193</f>
        <v>23502.9375</v>
      </c>
      <c r="H193" s="10">
        <f>'ÜCRET HESABI'!AL193</f>
        <v>17002.125</v>
      </c>
      <c r="I193" s="27">
        <f t="shared" si="43"/>
        <v>20002.5</v>
      </c>
      <c r="J193" s="28">
        <f>'ÜCRET HESABI'!AO193</f>
        <v>24503.0625</v>
      </c>
      <c r="K193" s="46">
        <f>'ÜCRET HESABI'!AQ193</f>
        <v>23502.9375</v>
      </c>
      <c r="L193" s="10">
        <f>'ÜCRET HESABI'!BH193</f>
        <v>17002.125</v>
      </c>
      <c r="M193" s="27">
        <f t="shared" si="44"/>
        <v>20002.5</v>
      </c>
      <c r="N193" s="28">
        <f>'ÜCRET HESABI'!BK193</f>
        <v>24503.0625</v>
      </c>
      <c r="O193" s="46">
        <f>'ÜCRET HESABI'!BM193</f>
        <v>23502.9375</v>
      </c>
      <c r="P193" s="10">
        <f>'ÜCRET HESABI'!CD193</f>
        <v>17002.125</v>
      </c>
      <c r="Q193" s="27">
        <f t="shared" si="45"/>
        <v>20002.5</v>
      </c>
      <c r="R193" s="28">
        <f>'ÜCRET HESABI'!CG193</f>
        <v>24503.0625</v>
      </c>
      <c r="S193" s="46">
        <f>'ÜCRET HESABI'!CI193</f>
        <v>23502.9375</v>
      </c>
      <c r="T193" s="10">
        <f>'ÜCRET HESABI'!CZ193</f>
        <v>17002.125</v>
      </c>
      <c r="U193" s="27">
        <f t="shared" si="46"/>
        <v>20002.5</v>
      </c>
      <c r="V193" s="28">
        <f>'ÜCRET HESABI'!DC193</f>
        <v>24503.0625</v>
      </c>
      <c r="W193" s="46">
        <f>'ÜCRET HESABI'!DE193</f>
        <v>23502.9375</v>
      </c>
      <c r="X193" s="10">
        <f>'ÜCRET HESABI'!DV193</f>
        <v>17002.125</v>
      </c>
      <c r="Y193" s="27">
        <f t="shared" si="47"/>
        <v>20002.5</v>
      </c>
      <c r="Z193" s="28">
        <f>'ÜCRET HESABI'!DY193</f>
        <v>24503.0625</v>
      </c>
      <c r="AA193" s="46">
        <f>'ÜCRET HESABI'!EA193</f>
        <v>23502.9375</v>
      </c>
      <c r="AB193" s="10">
        <f>'ÜCRET HESABI'!ER193</f>
        <v>17002.125</v>
      </c>
      <c r="AC193" s="27">
        <f t="shared" si="48"/>
        <v>20002.5</v>
      </c>
      <c r="AD193" s="28">
        <f>'ÜCRET HESABI'!EU193</f>
        <v>24503.0625</v>
      </c>
      <c r="AE193" s="46">
        <f>'ÜCRET HESABI'!EW193</f>
        <v>23502.9375</v>
      </c>
      <c r="AF193" s="10">
        <f>'ÜCRET HESABI'!FN193</f>
        <v>17002.125</v>
      </c>
      <c r="AG193" s="27">
        <f t="shared" si="49"/>
        <v>20002.5</v>
      </c>
      <c r="AH193" s="28">
        <f>'ÜCRET HESABI'!FQ193</f>
        <v>24503.0625</v>
      </c>
      <c r="AI193" s="46">
        <f>'ÜCRET HESABI'!FS193</f>
        <v>23502.9375</v>
      </c>
      <c r="AJ193" s="10">
        <f>'ÜCRET HESABI'!GJ193</f>
        <v>17002.125</v>
      </c>
      <c r="AK193" s="27">
        <f t="shared" si="50"/>
        <v>20002.5</v>
      </c>
      <c r="AL193" s="28">
        <f>'ÜCRET HESABI'!GM193</f>
        <v>24503.0625</v>
      </c>
      <c r="AM193" s="46">
        <f>'ÜCRET HESABI'!GO193</f>
        <v>23502.9375</v>
      </c>
      <c r="AN193" s="10">
        <f>'ÜCRET HESABI'!HF193</f>
        <v>17002.125</v>
      </c>
      <c r="AO193" s="27">
        <f t="shared" si="51"/>
        <v>20002.5</v>
      </c>
      <c r="AP193" s="28">
        <f>'ÜCRET HESABI'!HI193</f>
        <v>24503.0625</v>
      </c>
      <c r="AQ193" s="46">
        <f>'ÜCRET HESABI'!HK193</f>
        <v>23502.9375</v>
      </c>
      <c r="AR193" s="10">
        <f>'ÜCRET HESABI'!IB193</f>
        <v>17002.125</v>
      </c>
      <c r="AS193" s="27">
        <f t="shared" si="52"/>
        <v>20002.5</v>
      </c>
      <c r="AT193" s="28">
        <f>'ÜCRET HESABI'!IE193</f>
        <v>24503.0625</v>
      </c>
      <c r="AU193" s="46">
        <f>'ÜCRET HESABI'!IG193</f>
        <v>23502.9375</v>
      </c>
      <c r="AV193" s="10">
        <f>'ÜCRET HESABI'!IX193</f>
        <v>17002.125</v>
      </c>
      <c r="AW193" s="27">
        <f t="shared" si="53"/>
        <v>20002.5</v>
      </c>
      <c r="AX193" s="28">
        <f>'ÜCRET HESABI'!JA193</f>
        <v>24503.0625</v>
      </c>
      <c r="AY193" s="46">
        <f>'ÜCRET HESABI'!JC193</f>
        <v>23502.9375</v>
      </c>
      <c r="AZ193" s="36">
        <f t="shared" si="54"/>
        <v>204025.5</v>
      </c>
      <c r="BA193" s="33">
        <f t="shared" si="55"/>
        <v>240030</v>
      </c>
      <c r="BB193" s="37">
        <f t="shared" si="56"/>
        <v>17002.125</v>
      </c>
      <c r="BC193" s="35">
        <f t="shared" si="57"/>
        <v>294036.75</v>
      </c>
      <c r="BD193" s="34">
        <f t="shared" si="58"/>
        <v>12001.5</v>
      </c>
      <c r="BE193" s="35">
        <f t="shared" si="59"/>
        <v>282035.25</v>
      </c>
    </row>
    <row r="194" spans="1:57" x14ac:dyDescent="0.3">
      <c r="A194" s="2">
        <v>192</v>
      </c>
      <c r="B194" s="17" t="str">
        <f>'PERSONEL LİSTESİ'!B194</f>
        <v xml:space="preserve"> AD SOYAD 192</v>
      </c>
      <c r="C194" s="13">
        <f>'PERSONEL LİSTESİ'!C194</f>
        <v>20002.5</v>
      </c>
      <c r="D194" s="10">
        <f>'ÜCRET HESABI'!P194</f>
        <v>17002.125</v>
      </c>
      <c r="E194" s="27">
        <f t="shared" si="42"/>
        <v>20002.5</v>
      </c>
      <c r="F194" s="28">
        <f>'ÜCRET HESABI'!S194</f>
        <v>24503.0625</v>
      </c>
      <c r="G194" s="46">
        <f>'ÜCRET HESABI'!U194</f>
        <v>23502.9375</v>
      </c>
      <c r="H194" s="10">
        <f>'ÜCRET HESABI'!AL194</f>
        <v>17002.125</v>
      </c>
      <c r="I194" s="27">
        <f t="shared" si="43"/>
        <v>20002.5</v>
      </c>
      <c r="J194" s="28">
        <f>'ÜCRET HESABI'!AO194</f>
        <v>24503.0625</v>
      </c>
      <c r="K194" s="46">
        <f>'ÜCRET HESABI'!AQ194</f>
        <v>23502.9375</v>
      </c>
      <c r="L194" s="10">
        <f>'ÜCRET HESABI'!BH194</f>
        <v>17002.125</v>
      </c>
      <c r="M194" s="27">
        <f t="shared" si="44"/>
        <v>20002.5</v>
      </c>
      <c r="N194" s="28">
        <f>'ÜCRET HESABI'!BK194</f>
        <v>24503.0625</v>
      </c>
      <c r="O194" s="46">
        <f>'ÜCRET HESABI'!BM194</f>
        <v>23502.9375</v>
      </c>
      <c r="P194" s="10">
        <f>'ÜCRET HESABI'!CD194</f>
        <v>17002.125</v>
      </c>
      <c r="Q194" s="27">
        <f t="shared" si="45"/>
        <v>20002.5</v>
      </c>
      <c r="R194" s="28">
        <f>'ÜCRET HESABI'!CG194</f>
        <v>24503.0625</v>
      </c>
      <c r="S194" s="46">
        <f>'ÜCRET HESABI'!CI194</f>
        <v>23502.9375</v>
      </c>
      <c r="T194" s="10">
        <f>'ÜCRET HESABI'!CZ194</f>
        <v>17002.125</v>
      </c>
      <c r="U194" s="27">
        <f t="shared" si="46"/>
        <v>20002.5</v>
      </c>
      <c r="V194" s="28">
        <f>'ÜCRET HESABI'!DC194</f>
        <v>24503.0625</v>
      </c>
      <c r="W194" s="46">
        <f>'ÜCRET HESABI'!DE194</f>
        <v>23502.9375</v>
      </c>
      <c r="X194" s="10">
        <f>'ÜCRET HESABI'!DV194</f>
        <v>17002.125</v>
      </c>
      <c r="Y194" s="27">
        <f t="shared" si="47"/>
        <v>20002.5</v>
      </c>
      <c r="Z194" s="28">
        <f>'ÜCRET HESABI'!DY194</f>
        <v>24503.0625</v>
      </c>
      <c r="AA194" s="46">
        <f>'ÜCRET HESABI'!EA194</f>
        <v>23502.9375</v>
      </c>
      <c r="AB194" s="10">
        <f>'ÜCRET HESABI'!ER194</f>
        <v>17002.125</v>
      </c>
      <c r="AC194" s="27">
        <f t="shared" si="48"/>
        <v>20002.5</v>
      </c>
      <c r="AD194" s="28">
        <f>'ÜCRET HESABI'!EU194</f>
        <v>24503.0625</v>
      </c>
      <c r="AE194" s="46">
        <f>'ÜCRET HESABI'!EW194</f>
        <v>23502.9375</v>
      </c>
      <c r="AF194" s="10">
        <f>'ÜCRET HESABI'!FN194</f>
        <v>17002.125</v>
      </c>
      <c r="AG194" s="27">
        <f t="shared" si="49"/>
        <v>20002.5</v>
      </c>
      <c r="AH194" s="28">
        <f>'ÜCRET HESABI'!FQ194</f>
        <v>24503.0625</v>
      </c>
      <c r="AI194" s="46">
        <f>'ÜCRET HESABI'!FS194</f>
        <v>23502.9375</v>
      </c>
      <c r="AJ194" s="10">
        <f>'ÜCRET HESABI'!GJ194</f>
        <v>17002.125</v>
      </c>
      <c r="AK194" s="27">
        <f t="shared" si="50"/>
        <v>20002.5</v>
      </c>
      <c r="AL194" s="28">
        <f>'ÜCRET HESABI'!GM194</f>
        <v>24503.0625</v>
      </c>
      <c r="AM194" s="46">
        <f>'ÜCRET HESABI'!GO194</f>
        <v>23502.9375</v>
      </c>
      <c r="AN194" s="10">
        <f>'ÜCRET HESABI'!HF194</f>
        <v>17002.125</v>
      </c>
      <c r="AO194" s="27">
        <f t="shared" si="51"/>
        <v>20002.5</v>
      </c>
      <c r="AP194" s="28">
        <f>'ÜCRET HESABI'!HI194</f>
        <v>24503.0625</v>
      </c>
      <c r="AQ194" s="46">
        <f>'ÜCRET HESABI'!HK194</f>
        <v>23502.9375</v>
      </c>
      <c r="AR194" s="10">
        <f>'ÜCRET HESABI'!IB194</f>
        <v>17002.125</v>
      </c>
      <c r="AS194" s="27">
        <f t="shared" si="52"/>
        <v>20002.5</v>
      </c>
      <c r="AT194" s="28">
        <f>'ÜCRET HESABI'!IE194</f>
        <v>24503.0625</v>
      </c>
      <c r="AU194" s="46">
        <f>'ÜCRET HESABI'!IG194</f>
        <v>23502.9375</v>
      </c>
      <c r="AV194" s="10">
        <f>'ÜCRET HESABI'!IX194</f>
        <v>17002.125</v>
      </c>
      <c r="AW194" s="27">
        <f t="shared" si="53"/>
        <v>20002.5</v>
      </c>
      <c r="AX194" s="28">
        <f>'ÜCRET HESABI'!JA194</f>
        <v>24503.0625</v>
      </c>
      <c r="AY194" s="46">
        <f>'ÜCRET HESABI'!JC194</f>
        <v>23502.9375</v>
      </c>
      <c r="AZ194" s="36">
        <f t="shared" si="54"/>
        <v>204025.5</v>
      </c>
      <c r="BA194" s="33">
        <f t="shared" si="55"/>
        <v>240030</v>
      </c>
      <c r="BB194" s="37">
        <f t="shared" si="56"/>
        <v>17002.125</v>
      </c>
      <c r="BC194" s="35">
        <f t="shared" si="57"/>
        <v>294036.75</v>
      </c>
      <c r="BD194" s="34">
        <f t="shared" si="58"/>
        <v>12001.5</v>
      </c>
      <c r="BE194" s="35">
        <f t="shared" si="59"/>
        <v>282035.25</v>
      </c>
    </row>
    <row r="195" spans="1:57" x14ac:dyDescent="0.3">
      <c r="A195" s="3">
        <v>193</v>
      </c>
      <c r="B195" s="16" t="str">
        <f>'PERSONEL LİSTESİ'!B195</f>
        <v xml:space="preserve"> AD SOYAD 193</v>
      </c>
      <c r="C195" s="8">
        <f>'PERSONEL LİSTESİ'!C195</f>
        <v>20002.5</v>
      </c>
      <c r="D195" s="10">
        <f>'ÜCRET HESABI'!P195</f>
        <v>17002.125</v>
      </c>
      <c r="E195" s="27">
        <f t="shared" si="42"/>
        <v>20002.5</v>
      </c>
      <c r="F195" s="28">
        <f>'ÜCRET HESABI'!S195</f>
        <v>24503.0625</v>
      </c>
      <c r="G195" s="46">
        <f>'ÜCRET HESABI'!U195</f>
        <v>23502.9375</v>
      </c>
      <c r="H195" s="10">
        <f>'ÜCRET HESABI'!AL195</f>
        <v>17002.125</v>
      </c>
      <c r="I195" s="27">
        <f t="shared" si="43"/>
        <v>20002.5</v>
      </c>
      <c r="J195" s="28">
        <f>'ÜCRET HESABI'!AO195</f>
        <v>24503.0625</v>
      </c>
      <c r="K195" s="46">
        <f>'ÜCRET HESABI'!AQ195</f>
        <v>23502.9375</v>
      </c>
      <c r="L195" s="10">
        <f>'ÜCRET HESABI'!BH195</f>
        <v>17002.125</v>
      </c>
      <c r="M195" s="27">
        <f t="shared" si="44"/>
        <v>20002.5</v>
      </c>
      <c r="N195" s="28">
        <f>'ÜCRET HESABI'!BK195</f>
        <v>24503.0625</v>
      </c>
      <c r="O195" s="46">
        <f>'ÜCRET HESABI'!BM195</f>
        <v>23502.9375</v>
      </c>
      <c r="P195" s="10">
        <f>'ÜCRET HESABI'!CD195</f>
        <v>17002.125</v>
      </c>
      <c r="Q195" s="27">
        <f t="shared" si="45"/>
        <v>20002.5</v>
      </c>
      <c r="R195" s="28">
        <f>'ÜCRET HESABI'!CG195</f>
        <v>24503.0625</v>
      </c>
      <c r="S195" s="46">
        <f>'ÜCRET HESABI'!CI195</f>
        <v>23502.9375</v>
      </c>
      <c r="T195" s="10">
        <f>'ÜCRET HESABI'!CZ195</f>
        <v>17002.125</v>
      </c>
      <c r="U195" s="27">
        <f t="shared" si="46"/>
        <v>20002.5</v>
      </c>
      <c r="V195" s="28">
        <f>'ÜCRET HESABI'!DC195</f>
        <v>24503.0625</v>
      </c>
      <c r="W195" s="46">
        <f>'ÜCRET HESABI'!DE195</f>
        <v>23502.9375</v>
      </c>
      <c r="X195" s="10">
        <f>'ÜCRET HESABI'!DV195</f>
        <v>17002.125</v>
      </c>
      <c r="Y195" s="27">
        <f t="shared" si="47"/>
        <v>20002.5</v>
      </c>
      <c r="Z195" s="28">
        <f>'ÜCRET HESABI'!DY195</f>
        <v>24503.0625</v>
      </c>
      <c r="AA195" s="46">
        <f>'ÜCRET HESABI'!EA195</f>
        <v>23502.9375</v>
      </c>
      <c r="AB195" s="10">
        <f>'ÜCRET HESABI'!ER195</f>
        <v>17002.125</v>
      </c>
      <c r="AC195" s="27">
        <f t="shared" si="48"/>
        <v>20002.5</v>
      </c>
      <c r="AD195" s="28">
        <f>'ÜCRET HESABI'!EU195</f>
        <v>24503.0625</v>
      </c>
      <c r="AE195" s="46">
        <f>'ÜCRET HESABI'!EW195</f>
        <v>23502.9375</v>
      </c>
      <c r="AF195" s="10">
        <f>'ÜCRET HESABI'!FN195</f>
        <v>17002.125</v>
      </c>
      <c r="AG195" s="27">
        <f t="shared" si="49"/>
        <v>20002.5</v>
      </c>
      <c r="AH195" s="28">
        <f>'ÜCRET HESABI'!FQ195</f>
        <v>24503.0625</v>
      </c>
      <c r="AI195" s="46">
        <f>'ÜCRET HESABI'!FS195</f>
        <v>23502.9375</v>
      </c>
      <c r="AJ195" s="10">
        <f>'ÜCRET HESABI'!GJ195</f>
        <v>17002.125</v>
      </c>
      <c r="AK195" s="27">
        <f t="shared" si="50"/>
        <v>20002.5</v>
      </c>
      <c r="AL195" s="28">
        <f>'ÜCRET HESABI'!GM195</f>
        <v>24503.0625</v>
      </c>
      <c r="AM195" s="46">
        <f>'ÜCRET HESABI'!GO195</f>
        <v>23502.9375</v>
      </c>
      <c r="AN195" s="10">
        <f>'ÜCRET HESABI'!HF195</f>
        <v>17002.125</v>
      </c>
      <c r="AO195" s="27">
        <f t="shared" si="51"/>
        <v>20002.5</v>
      </c>
      <c r="AP195" s="28">
        <f>'ÜCRET HESABI'!HI195</f>
        <v>24503.0625</v>
      </c>
      <c r="AQ195" s="46">
        <f>'ÜCRET HESABI'!HK195</f>
        <v>23502.9375</v>
      </c>
      <c r="AR195" s="10">
        <f>'ÜCRET HESABI'!IB195</f>
        <v>17002.125</v>
      </c>
      <c r="AS195" s="27">
        <f t="shared" si="52"/>
        <v>20002.5</v>
      </c>
      <c r="AT195" s="28">
        <f>'ÜCRET HESABI'!IE195</f>
        <v>24503.0625</v>
      </c>
      <c r="AU195" s="46">
        <f>'ÜCRET HESABI'!IG195</f>
        <v>23502.9375</v>
      </c>
      <c r="AV195" s="10">
        <f>'ÜCRET HESABI'!IX195</f>
        <v>17002.125</v>
      </c>
      <c r="AW195" s="27">
        <f t="shared" si="53"/>
        <v>20002.5</v>
      </c>
      <c r="AX195" s="28">
        <f>'ÜCRET HESABI'!JA195</f>
        <v>24503.0625</v>
      </c>
      <c r="AY195" s="46">
        <f>'ÜCRET HESABI'!JC195</f>
        <v>23502.9375</v>
      </c>
      <c r="AZ195" s="36">
        <f t="shared" si="54"/>
        <v>204025.5</v>
      </c>
      <c r="BA195" s="33">
        <f t="shared" si="55"/>
        <v>240030</v>
      </c>
      <c r="BB195" s="37">
        <f t="shared" si="56"/>
        <v>17002.125</v>
      </c>
      <c r="BC195" s="35">
        <f t="shared" si="57"/>
        <v>294036.75</v>
      </c>
      <c r="BD195" s="34">
        <f t="shared" si="58"/>
        <v>12001.5</v>
      </c>
      <c r="BE195" s="35">
        <f t="shared" si="59"/>
        <v>282035.25</v>
      </c>
    </row>
    <row r="196" spans="1:57" x14ac:dyDescent="0.3">
      <c r="A196" s="2">
        <v>194</v>
      </c>
      <c r="B196" s="17" t="str">
        <f>'PERSONEL LİSTESİ'!B196</f>
        <v xml:space="preserve"> AD SOYAD 194</v>
      </c>
      <c r="C196" s="13">
        <f>'PERSONEL LİSTESİ'!C196</f>
        <v>20002.5</v>
      </c>
      <c r="D196" s="10">
        <f>'ÜCRET HESABI'!P196</f>
        <v>17002.125</v>
      </c>
      <c r="E196" s="27">
        <f t="shared" ref="E196:E259" si="60">$C196</f>
        <v>20002.5</v>
      </c>
      <c r="F196" s="28">
        <f>'ÜCRET HESABI'!S196</f>
        <v>24503.0625</v>
      </c>
      <c r="G196" s="46">
        <f>'ÜCRET HESABI'!U196</f>
        <v>23502.9375</v>
      </c>
      <c r="H196" s="10">
        <f>'ÜCRET HESABI'!AL196</f>
        <v>17002.125</v>
      </c>
      <c r="I196" s="27">
        <f t="shared" ref="I196:I259" si="61">$C196</f>
        <v>20002.5</v>
      </c>
      <c r="J196" s="28">
        <f>'ÜCRET HESABI'!AO196</f>
        <v>24503.0625</v>
      </c>
      <c r="K196" s="46">
        <f>'ÜCRET HESABI'!AQ196</f>
        <v>23502.9375</v>
      </c>
      <c r="L196" s="10">
        <f>'ÜCRET HESABI'!BH196</f>
        <v>17002.125</v>
      </c>
      <c r="M196" s="27">
        <f t="shared" ref="M196:M259" si="62">$C196</f>
        <v>20002.5</v>
      </c>
      <c r="N196" s="28">
        <f>'ÜCRET HESABI'!BK196</f>
        <v>24503.0625</v>
      </c>
      <c r="O196" s="46">
        <f>'ÜCRET HESABI'!BM196</f>
        <v>23502.9375</v>
      </c>
      <c r="P196" s="10">
        <f>'ÜCRET HESABI'!CD196</f>
        <v>17002.125</v>
      </c>
      <c r="Q196" s="27">
        <f t="shared" ref="Q196:Q259" si="63">$C196</f>
        <v>20002.5</v>
      </c>
      <c r="R196" s="28">
        <f>'ÜCRET HESABI'!CG196</f>
        <v>24503.0625</v>
      </c>
      <c r="S196" s="46">
        <f>'ÜCRET HESABI'!CI196</f>
        <v>23502.9375</v>
      </c>
      <c r="T196" s="10">
        <f>'ÜCRET HESABI'!CZ196</f>
        <v>17002.125</v>
      </c>
      <c r="U196" s="27">
        <f t="shared" ref="U196:U259" si="64">$C196</f>
        <v>20002.5</v>
      </c>
      <c r="V196" s="28">
        <f>'ÜCRET HESABI'!DC196</f>
        <v>24503.0625</v>
      </c>
      <c r="W196" s="46">
        <f>'ÜCRET HESABI'!DE196</f>
        <v>23502.9375</v>
      </c>
      <c r="X196" s="10">
        <f>'ÜCRET HESABI'!DV196</f>
        <v>17002.125</v>
      </c>
      <c r="Y196" s="27">
        <f t="shared" ref="Y196:Y259" si="65">$C196</f>
        <v>20002.5</v>
      </c>
      <c r="Z196" s="28">
        <f>'ÜCRET HESABI'!DY196</f>
        <v>24503.0625</v>
      </c>
      <c r="AA196" s="46">
        <f>'ÜCRET HESABI'!EA196</f>
        <v>23502.9375</v>
      </c>
      <c r="AB196" s="10">
        <f>'ÜCRET HESABI'!ER196</f>
        <v>17002.125</v>
      </c>
      <c r="AC196" s="27">
        <f t="shared" si="48"/>
        <v>20002.5</v>
      </c>
      <c r="AD196" s="28">
        <f>'ÜCRET HESABI'!EU196</f>
        <v>24503.0625</v>
      </c>
      <c r="AE196" s="46">
        <f>'ÜCRET HESABI'!EW196</f>
        <v>23502.9375</v>
      </c>
      <c r="AF196" s="10">
        <f>'ÜCRET HESABI'!FN196</f>
        <v>17002.125</v>
      </c>
      <c r="AG196" s="27">
        <f t="shared" si="49"/>
        <v>20002.5</v>
      </c>
      <c r="AH196" s="28">
        <f>'ÜCRET HESABI'!FQ196</f>
        <v>24503.0625</v>
      </c>
      <c r="AI196" s="46">
        <f>'ÜCRET HESABI'!FS196</f>
        <v>23502.9375</v>
      </c>
      <c r="AJ196" s="10">
        <f>'ÜCRET HESABI'!GJ196</f>
        <v>17002.125</v>
      </c>
      <c r="AK196" s="27">
        <f t="shared" si="50"/>
        <v>20002.5</v>
      </c>
      <c r="AL196" s="28">
        <f>'ÜCRET HESABI'!GM196</f>
        <v>24503.0625</v>
      </c>
      <c r="AM196" s="46">
        <f>'ÜCRET HESABI'!GO196</f>
        <v>23502.9375</v>
      </c>
      <c r="AN196" s="10">
        <f>'ÜCRET HESABI'!HF196</f>
        <v>17002.125</v>
      </c>
      <c r="AO196" s="27">
        <f t="shared" si="51"/>
        <v>20002.5</v>
      </c>
      <c r="AP196" s="28">
        <f>'ÜCRET HESABI'!HI196</f>
        <v>24503.0625</v>
      </c>
      <c r="AQ196" s="46">
        <f>'ÜCRET HESABI'!HK196</f>
        <v>23502.9375</v>
      </c>
      <c r="AR196" s="10">
        <f>'ÜCRET HESABI'!IB196</f>
        <v>17002.125</v>
      </c>
      <c r="AS196" s="27">
        <f t="shared" si="52"/>
        <v>20002.5</v>
      </c>
      <c r="AT196" s="28">
        <f>'ÜCRET HESABI'!IE196</f>
        <v>24503.0625</v>
      </c>
      <c r="AU196" s="46">
        <f>'ÜCRET HESABI'!IG196</f>
        <v>23502.9375</v>
      </c>
      <c r="AV196" s="10">
        <f>'ÜCRET HESABI'!IX196</f>
        <v>17002.125</v>
      </c>
      <c r="AW196" s="27">
        <f t="shared" si="53"/>
        <v>20002.5</v>
      </c>
      <c r="AX196" s="28">
        <f>'ÜCRET HESABI'!JA196</f>
        <v>24503.0625</v>
      </c>
      <c r="AY196" s="46">
        <f>'ÜCRET HESABI'!JC196</f>
        <v>23502.9375</v>
      </c>
      <c r="AZ196" s="36">
        <f t="shared" si="54"/>
        <v>204025.5</v>
      </c>
      <c r="BA196" s="33">
        <f t="shared" si="55"/>
        <v>240030</v>
      </c>
      <c r="BB196" s="37">
        <f t="shared" si="56"/>
        <v>17002.125</v>
      </c>
      <c r="BC196" s="35">
        <f t="shared" si="57"/>
        <v>294036.75</v>
      </c>
      <c r="BD196" s="34">
        <f t="shared" si="58"/>
        <v>12001.5</v>
      </c>
      <c r="BE196" s="35">
        <f t="shared" si="59"/>
        <v>282035.25</v>
      </c>
    </row>
    <row r="197" spans="1:57" x14ac:dyDescent="0.3">
      <c r="A197" s="3">
        <v>195</v>
      </c>
      <c r="B197" s="16" t="str">
        <f>'PERSONEL LİSTESİ'!B197</f>
        <v xml:space="preserve"> AD SOYAD 195</v>
      </c>
      <c r="C197" s="8">
        <f>'PERSONEL LİSTESİ'!C197</f>
        <v>20002.5</v>
      </c>
      <c r="D197" s="10">
        <f>'ÜCRET HESABI'!P197</f>
        <v>17002.125</v>
      </c>
      <c r="E197" s="27">
        <f t="shared" si="60"/>
        <v>20002.5</v>
      </c>
      <c r="F197" s="28">
        <f>'ÜCRET HESABI'!S197</f>
        <v>24503.0625</v>
      </c>
      <c r="G197" s="46">
        <f>'ÜCRET HESABI'!U197</f>
        <v>23502.9375</v>
      </c>
      <c r="H197" s="10">
        <f>'ÜCRET HESABI'!AL197</f>
        <v>17002.125</v>
      </c>
      <c r="I197" s="27">
        <f t="shared" si="61"/>
        <v>20002.5</v>
      </c>
      <c r="J197" s="28">
        <f>'ÜCRET HESABI'!AO197</f>
        <v>24503.0625</v>
      </c>
      <c r="K197" s="46">
        <f>'ÜCRET HESABI'!AQ197</f>
        <v>23502.9375</v>
      </c>
      <c r="L197" s="10">
        <f>'ÜCRET HESABI'!BH197</f>
        <v>17002.125</v>
      </c>
      <c r="M197" s="27">
        <f t="shared" si="62"/>
        <v>20002.5</v>
      </c>
      <c r="N197" s="28">
        <f>'ÜCRET HESABI'!BK197</f>
        <v>24503.0625</v>
      </c>
      <c r="O197" s="46">
        <f>'ÜCRET HESABI'!BM197</f>
        <v>23502.9375</v>
      </c>
      <c r="P197" s="10">
        <f>'ÜCRET HESABI'!CD197</f>
        <v>17002.125</v>
      </c>
      <c r="Q197" s="27">
        <f t="shared" si="63"/>
        <v>20002.5</v>
      </c>
      <c r="R197" s="28">
        <f>'ÜCRET HESABI'!CG197</f>
        <v>24503.0625</v>
      </c>
      <c r="S197" s="46">
        <f>'ÜCRET HESABI'!CI197</f>
        <v>23502.9375</v>
      </c>
      <c r="T197" s="10">
        <f>'ÜCRET HESABI'!CZ197</f>
        <v>17002.125</v>
      </c>
      <c r="U197" s="27">
        <f t="shared" si="64"/>
        <v>20002.5</v>
      </c>
      <c r="V197" s="28">
        <f>'ÜCRET HESABI'!DC197</f>
        <v>24503.0625</v>
      </c>
      <c r="W197" s="46">
        <f>'ÜCRET HESABI'!DE197</f>
        <v>23502.9375</v>
      </c>
      <c r="X197" s="10">
        <f>'ÜCRET HESABI'!DV197</f>
        <v>17002.125</v>
      </c>
      <c r="Y197" s="27">
        <f t="shared" si="65"/>
        <v>20002.5</v>
      </c>
      <c r="Z197" s="28">
        <f>'ÜCRET HESABI'!DY197</f>
        <v>24503.0625</v>
      </c>
      <c r="AA197" s="46">
        <f>'ÜCRET HESABI'!EA197</f>
        <v>23502.9375</v>
      </c>
      <c r="AB197" s="10">
        <f>'ÜCRET HESABI'!ER197</f>
        <v>17002.125</v>
      </c>
      <c r="AC197" s="27">
        <f t="shared" ref="AC197:AC260" si="66">$C197</f>
        <v>20002.5</v>
      </c>
      <c r="AD197" s="28">
        <f>'ÜCRET HESABI'!EU197</f>
        <v>24503.0625</v>
      </c>
      <c r="AE197" s="46">
        <f>'ÜCRET HESABI'!EW197</f>
        <v>23502.9375</v>
      </c>
      <c r="AF197" s="10">
        <f>'ÜCRET HESABI'!FN197</f>
        <v>17002.125</v>
      </c>
      <c r="AG197" s="27">
        <f t="shared" ref="AG197:AG260" si="67">$C197</f>
        <v>20002.5</v>
      </c>
      <c r="AH197" s="28">
        <f>'ÜCRET HESABI'!FQ197</f>
        <v>24503.0625</v>
      </c>
      <c r="AI197" s="46">
        <f>'ÜCRET HESABI'!FS197</f>
        <v>23502.9375</v>
      </c>
      <c r="AJ197" s="10">
        <f>'ÜCRET HESABI'!GJ197</f>
        <v>17002.125</v>
      </c>
      <c r="AK197" s="27">
        <f t="shared" ref="AK197:AK260" si="68">$C197</f>
        <v>20002.5</v>
      </c>
      <c r="AL197" s="28">
        <f>'ÜCRET HESABI'!GM197</f>
        <v>24503.0625</v>
      </c>
      <c r="AM197" s="46">
        <f>'ÜCRET HESABI'!GO197</f>
        <v>23502.9375</v>
      </c>
      <c r="AN197" s="10">
        <f>'ÜCRET HESABI'!HF197</f>
        <v>17002.125</v>
      </c>
      <c r="AO197" s="27">
        <f t="shared" ref="AO197:AO260" si="69">$C197</f>
        <v>20002.5</v>
      </c>
      <c r="AP197" s="28">
        <f>'ÜCRET HESABI'!HI197</f>
        <v>24503.0625</v>
      </c>
      <c r="AQ197" s="46">
        <f>'ÜCRET HESABI'!HK197</f>
        <v>23502.9375</v>
      </c>
      <c r="AR197" s="10">
        <f>'ÜCRET HESABI'!IB197</f>
        <v>17002.125</v>
      </c>
      <c r="AS197" s="27">
        <f t="shared" ref="AS197:AS260" si="70">$C197</f>
        <v>20002.5</v>
      </c>
      <c r="AT197" s="28">
        <f>'ÜCRET HESABI'!IE197</f>
        <v>24503.0625</v>
      </c>
      <c r="AU197" s="46">
        <f>'ÜCRET HESABI'!IG197</f>
        <v>23502.9375</v>
      </c>
      <c r="AV197" s="10">
        <f>'ÜCRET HESABI'!IX197</f>
        <v>17002.125</v>
      </c>
      <c r="AW197" s="27">
        <f t="shared" ref="AW197:AW260" si="71">$C197</f>
        <v>20002.5</v>
      </c>
      <c r="AX197" s="28">
        <f>'ÜCRET HESABI'!JA197</f>
        <v>24503.0625</v>
      </c>
      <c r="AY197" s="46">
        <f>'ÜCRET HESABI'!JC197</f>
        <v>23502.9375</v>
      </c>
      <c r="AZ197" s="36">
        <f t="shared" si="54"/>
        <v>204025.5</v>
      </c>
      <c r="BA197" s="33">
        <f t="shared" si="55"/>
        <v>240030</v>
      </c>
      <c r="BB197" s="37">
        <f t="shared" si="56"/>
        <v>17002.125</v>
      </c>
      <c r="BC197" s="35">
        <f t="shared" si="57"/>
        <v>294036.75</v>
      </c>
      <c r="BD197" s="34">
        <f t="shared" si="58"/>
        <v>12001.5</v>
      </c>
      <c r="BE197" s="35">
        <f t="shared" si="59"/>
        <v>282035.25</v>
      </c>
    </row>
    <row r="198" spans="1:57" x14ac:dyDescent="0.3">
      <c r="A198" s="2">
        <v>196</v>
      </c>
      <c r="B198" s="17" t="str">
        <f>'PERSONEL LİSTESİ'!B198</f>
        <v xml:space="preserve"> AD SOYAD 196</v>
      </c>
      <c r="C198" s="13">
        <f>'PERSONEL LİSTESİ'!C198</f>
        <v>20002.5</v>
      </c>
      <c r="D198" s="10">
        <f>'ÜCRET HESABI'!P198</f>
        <v>17002.125</v>
      </c>
      <c r="E198" s="27">
        <f t="shared" si="60"/>
        <v>20002.5</v>
      </c>
      <c r="F198" s="28">
        <f>'ÜCRET HESABI'!S198</f>
        <v>24503.0625</v>
      </c>
      <c r="G198" s="46">
        <f>'ÜCRET HESABI'!U198</f>
        <v>23502.9375</v>
      </c>
      <c r="H198" s="10">
        <f>'ÜCRET HESABI'!AL198</f>
        <v>17002.125</v>
      </c>
      <c r="I198" s="27">
        <f t="shared" si="61"/>
        <v>20002.5</v>
      </c>
      <c r="J198" s="28">
        <f>'ÜCRET HESABI'!AO198</f>
        <v>24503.0625</v>
      </c>
      <c r="K198" s="46">
        <f>'ÜCRET HESABI'!AQ198</f>
        <v>23502.9375</v>
      </c>
      <c r="L198" s="10">
        <f>'ÜCRET HESABI'!BH198</f>
        <v>17002.125</v>
      </c>
      <c r="M198" s="27">
        <f t="shared" si="62"/>
        <v>20002.5</v>
      </c>
      <c r="N198" s="28">
        <f>'ÜCRET HESABI'!BK198</f>
        <v>24503.0625</v>
      </c>
      <c r="O198" s="46">
        <f>'ÜCRET HESABI'!BM198</f>
        <v>23502.9375</v>
      </c>
      <c r="P198" s="10">
        <f>'ÜCRET HESABI'!CD198</f>
        <v>17002.125</v>
      </c>
      <c r="Q198" s="27">
        <f t="shared" si="63"/>
        <v>20002.5</v>
      </c>
      <c r="R198" s="28">
        <f>'ÜCRET HESABI'!CG198</f>
        <v>24503.0625</v>
      </c>
      <c r="S198" s="46">
        <f>'ÜCRET HESABI'!CI198</f>
        <v>23502.9375</v>
      </c>
      <c r="T198" s="10">
        <f>'ÜCRET HESABI'!CZ198</f>
        <v>17002.125</v>
      </c>
      <c r="U198" s="27">
        <f t="shared" si="64"/>
        <v>20002.5</v>
      </c>
      <c r="V198" s="28">
        <f>'ÜCRET HESABI'!DC198</f>
        <v>24503.0625</v>
      </c>
      <c r="W198" s="46">
        <f>'ÜCRET HESABI'!DE198</f>
        <v>23502.9375</v>
      </c>
      <c r="X198" s="10">
        <f>'ÜCRET HESABI'!DV198</f>
        <v>17002.125</v>
      </c>
      <c r="Y198" s="27">
        <f t="shared" si="65"/>
        <v>20002.5</v>
      </c>
      <c r="Z198" s="28">
        <f>'ÜCRET HESABI'!DY198</f>
        <v>24503.0625</v>
      </c>
      <c r="AA198" s="46">
        <f>'ÜCRET HESABI'!EA198</f>
        <v>23502.9375</v>
      </c>
      <c r="AB198" s="10">
        <f>'ÜCRET HESABI'!ER198</f>
        <v>17002.125</v>
      </c>
      <c r="AC198" s="27">
        <f t="shared" si="66"/>
        <v>20002.5</v>
      </c>
      <c r="AD198" s="28">
        <f>'ÜCRET HESABI'!EU198</f>
        <v>24503.0625</v>
      </c>
      <c r="AE198" s="46">
        <f>'ÜCRET HESABI'!EW198</f>
        <v>23502.9375</v>
      </c>
      <c r="AF198" s="10">
        <f>'ÜCRET HESABI'!FN198</f>
        <v>17002.125</v>
      </c>
      <c r="AG198" s="27">
        <f t="shared" si="67"/>
        <v>20002.5</v>
      </c>
      <c r="AH198" s="28">
        <f>'ÜCRET HESABI'!FQ198</f>
        <v>24503.0625</v>
      </c>
      <c r="AI198" s="46">
        <f>'ÜCRET HESABI'!FS198</f>
        <v>23502.9375</v>
      </c>
      <c r="AJ198" s="10">
        <f>'ÜCRET HESABI'!GJ198</f>
        <v>17002.125</v>
      </c>
      <c r="AK198" s="27">
        <f t="shared" si="68"/>
        <v>20002.5</v>
      </c>
      <c r="AL198" s="28">
        <f>'ÜCRET HESABI'!GM198</f>
        <v>24503.0625</v>
      </c>
      <c r="AM198" s="46">
        <f>'ÜCRET HESABI'!GO198</f>
        <v>23502.9375</v>
      </c>
      <c r="AN198" s="10">
        <f>'ÜCRET HESABI'!HF198</f>
        <v>17002.125</v>
      </c>
      <c r="AO198" s="27">
        <f t="shared" si="69"/>
        <v>20002.5</v>
      </c>
      <c r="AP198" s="28">
        <f>'ÜCRET HESABI'!HI198</f>
        <v>24503.0625</v>
      </c>
      <c r="AQ198" s="46">
        <f>'ÜCRET HESABI'!HK198</f>
        <v>23502.9375</v>
      </c>
      <c r="AR198" s="10">
        <f>'ÜCRET HESABI'!IB198</f>
        <v>17002.125</v>
      </c>
      <c r="AS198" s="27">
        <f t="shared" si="70"/>
        <v>20002.5</v>
      </c>
      <c r="AT198" s="28">
        <f>'ÜCRET HESABI'!IE198</f>
        <v>24503.0625</v>
      </c>
      <c r="AU198" s="46">
        <f>'ÜCRET HESABI'!IG198</f>
        <v>23502.9375</v>
      </c>
      <c r="AV198" s="10">
        <f>'ÜCRET HESABI'!IX198</f>
        <v>17002.125</v>
      </c>
      <c r="AW198" s="27">
        <f t="shared" si="71"/>
        <v>20002.5</v>
      </c>
      <c r="AX198" s="28">
        <f>'ÜCRET HESABI'!JA198</f>
        <v>24503.0625</v>
      </c>
      <c r="AY198" s="46">
        <f>'ÜCRET HESABI'!JC198</f>
        <v>23502.9375</v>
      </c>
      <c r="AZ198" s="36">
        <f t="shared" si="54"/>
        <v>204025.5</v>
      </c>
      <c r="BA198" s="33">
        <f t="shared" si="55"/>
        <v>240030</v>
      </c>
      <c r="BB198" s="37">
        <f t="shared" si="56"/>
        <v>17002.125</v>
      </c>
      <c r="BC198" s="35">
        <f t="shared" si="57"/>
        <v>294036.75</v>
      </c>
      <c r="BD198" s="34">
        <f t="shared" si="58"/>
        <v>12001.5</v>
      </c>
      <c r="BE198" s="35">
        <f t="shared" si="59"/>
        <v>282035.25</v>
      </c>
    </row>
    <row r="199" spans="1:57" x14ac:dyDescent="0.3">
      <c r="A199" s="3">
        <v>197</v>
      </c>
      <c r="B199" s="16" t="str">
        <f>'PERSONEL LİSTESİ'!B199</f>
        <v xml:space="preserve"> AD SOYAD 197</v>
      </c>
      <c r="C199" s="8">
        <f>'PERSONEL LİSTESİ'!C199</f>
        <v>20002.5</v>
      </c>
      <c r="D199" s="10">
        <f>'ÜCRET HESABI'!P199</f>
        <v>17002.125</v>
      </c>
      <c r="E199" s="27">
        <f t="shared" si="60"/>
        <v>20002.5</v>
      </c>
      <c r="F199" s="28">
        <f>'ÜCRET HESABI'!S199</f>
        <v>24503.0625</v>
      </c>
      <c r="G199" s="46">
        <f>'ÜCRET HESABI'!U199</f>
        <v>23502.9375</v>
      </c>
      <c r="H199" s="10">
        <f>'ÜCRET HESABI'!AL199</f>
        <v>17002.125</v>
      </c>
      <c r="I199" s="27">
        <f t="shared" si="61"/>
        <v>20002.5</v>
      </c>
      <c r="J199" s="28">
        <f>'ÜCRET HESABI'!AO199</f>
        <v>24503.0625</v>
      </c>
      <c r="K199" s="46">
        <f>'ÜCRET HESABI'!AQ199</f>
        <v>23502.9375</v>
      </c>
      <c r="L199" s="10">
        <f>'ÜCRET HESABI'!BH199</f>
        <v>17002.125</v>
      </c>
      <c r="M199" s="27">
        <f t="shared" si="62"/>
        <v>20002.5</v>
      </c>
      <c r="N199" s="28">
        <f>'ÜCRET HESABI'!BK199</f>
        <v>24503.0625</v>
      </c>
      <c r="O199" s="46">
        <f>'ÜCRET HESABI'!BM199</f>
        <v>23502.9375</v>
      </c>
      <c r="P199" s="10">
        <f>'ÜCRET HESABI'!CD199</f>
        <v>17002.125</v>
      </c>
      <c r="Q199" s="27">
        <f t="shared" si="63"/>
        <v>20002.5</v>
      </c>
      <c r="R199" s="28">
        <f>'ÜCRET HESABI'!CG199</f>
        <v>24503.0625</v>
      </c>
      <c r="S199" s="46">
        <f>'ÜCRET HESABI'!CI199</f>
        <v>23502.9375</v>
      </c>
      <c r="T199" s="10">
        <f>'ÜCRET HESABI'!CZ199</f>
        <v>17002.125</v>
      </c>
      <c r="U199" s="27">
        <f t="shared" si="64"/>
        <v>20002.5</v>
      </c>
      <c r="V199" s="28">
        <f>'ÜCRET HESABI'!DC199</f>
        <v>24503.0625</v>
      </c>
      <c r="W199" s="46">
        <f>'ÜCRET HESABI'!DE199</f>
        <v>23502.9375</v>
      </c>
      <c r="X199" s="10">
        <f>'ÜCRET HESABI'!DV199</f>
        <v>17002.125</v>
      </c>
      <c r="Y199" s="27">
        <f t="shared" si="65"/>
        <v>20002.5</v>
      </c>
      <c r="Z199" s="28">
        <f>'ÜCRET HESABI'!DY199</f>
        <v>24503.0625</v>
      </c>
      <c r="AA199" s="46">
        <f>'ÜCRET HESABI'!EA199</f>
        <v>23502.9375</v>
      </c>
      <c r="AB199" s="10">
        <f>'ÜCRET HESABI'!ER199</f>
        <v>17002.125</v>
      </c>
      <c r="AC199" s="27">
        <f t="shared" si="66"/>
        <v>20002.5</v>
      </c>
      <c r="AD199" s="28">
        <f>'ÜCRET HESABI'!EU199</f>
        <v>24503.0625</v>
      </c>
      <c r="AE199" s="46">
        <f>'ÜCRET HESABI'!EW199</f>
        <v>23502.9375</v>
      </c>
      <c r="AF199" s="10">
        <f>'ÜCRET HESABI'!FN199</f>
        <v>17002.125</v>
      </c>
      <c r="AG199" s="27">
        <f t="shared" si="67"/>
        <v>20002.5</v>
      </c>
      <c r="AH199" s="28">
        <f>'ÜCRET HESABI'!FQ199</f>
        <v>24503.0625</v>
      </c>
      <c r="AI199" s="46">
        <f>'ÜCRET HESABI'!FS199</f>
        <v>23502.9375</v>
      </c>
      <c r="AJ199" s="10">
        <f>'ÜCRET HESABI'!GJ199</f>
        <v>17002.125</v>
      </c>
      <c r="AK199" s="27">
        <f t="shared" si="68"/>
        <v>20002.5</v>
      </c>
      <c r="AL199" s="28">
        <f>'ÜCRET HESABI'!GM199</f>
        <v>24503.0625</v>
      </c>
      <c r="AM199" s="46">
        <f>'ÜCRET HESABI'!GO199</f>
        <v>23502.9375</v>
      </c>
      <c r="AN199" s="10">
        <f>'ÜCRET HESABI'!HF199</f>
        <v>17002.125</v>
      </c>
      <c r="AO199" s="27">
        <f t="shared" si="69"/>
        <v>20002.5</v>
      </c>
      <c r="AP199" s="28">
        <f>'ÜCRET HESABI'!HI199</f>
        <v>24503.0625</v>
      </c>
      <c r="AQ199" s="46">
        <f>'ÜCRET HESABI'!HK199</f>
        <v>23502.9375</v>
      </c>
      <c r="AR199" s="10">
        <f>'ÜCRET HESABI'!IB199</f>
        <v>17002.125</v>
      </c>
      <c r="AS199" s="27">
        <f t="shared" si="70"/>
        <v>20002.5</v>
      </c>
      <c r="AT199" s="28">
        <f>'ÜCRET HESABI'!IE199</f>
        <v>24503.0625</v>
      </c>
      <c r="AU199" s="46">
        <f>'ÜCRET HESABI'!IG199</f>
        <v>23502.9375</v>
      </c>
      <c r="AV199" s="10">
        <f>'ÜCRET HESABI'!IX199</f>
        <v>17002.125</v>
      </c>
      <c r="AW199" s="27">
        <f t="shared" si="71"/>
        <v>20002.5</v>
      </c>
      <c r="AX199" s="28">
        <f>'ÜCRET HESABI'!JA199</f>
        <v>24503.0625</v>
      </c>
      <c r="AY199" s="46">
        <f>'ÜCRET HESABI'!JC199</f>
        <v>23502.9375</v>
      </c>
      <c r="AZ199" s="36">
        <f t="shared" si="54"/>
        <v>204025.5</v>
      </c>
      <c r="BA199" s="33">
        <f t="shared" si="55"/>
        <v>240030</v>
      </c>
      <c r="BB199" s="37">
        <f t="shared" si="56"/>
        <v>17002.125</v>
      </c>
      <c r="BC199" s="35">
        <f t="shared" si="57"/>
        <v>294036.75</v>
      </c>
      <c r="BD199" s="34">
        <f t="shared" si="58"/>
        <v>12001.5</v>
      </c>
      <c r="BE199" s="35">
        <f t="shared" si="59"/>
        <v>282035.25</v>
      </c>
    </row>
    <row r="200" spans="1:57" x14ac:dyDescent="0.3">
      <c r="A200" s="2">
        <v>198</v>
      </c>
      <c r="B200" s="17" t="str">
        <f>'PERSONEL LİSTESİ'!B200</f>
        <v xml:space="preserve"> AD SOYAD 198</v>
      </c>
      <c r="C200" s="13">
        <f>'PERSONEL LİSTESİ'!C200</f>
        <v>20002.5</v>
      </c>
      <c r="D200" s="10">
        <f>'ÜCRET HESABI'!P200</f>
        <v>17002.125</v>
      </c>
      <c r="E200" s="27">
        <f t="shared" si="60"/>
        <v>20002.5</v>
      </c>
      <c r="F200" s="28">
        <f>'ÜCRET HESABI'!S200</f>
        <v>24503.0625</v>
      </c>
      <c r="G200" s="46">
        <f>'ÜCRET HESABI'!U200</f>
        <v>23502.9375</v>
      </c>
      <c r="H200" s="10">
        <f>'ÜCRET HESABI'!AL200</f>
        <v>17002.125</v>
      </c>
      <c r="I200" s="27">
        <f t="shared" si="61"/>
        <v>20002.5</v>
      </c>
      <c r="J200" s="28">
        <f>'ÜCRET HESABI'!AO200</f>
        <v>24503.0625</v>
      </c>
      <c r="K200" s="46">
        <f>'ÜCRET HESABI'!AQ200</f>
        <v>23502.9375</v>
      </c>
      <c r="L200" s="10">
        <f>'ÜCRET HESABI'!BH200</f>
        <v>17002.125</v>
      </c>
      <c r="M200" s="27">
        <f t="shared" si="62"/>
        <v>20002.5</v>
      </c>
      <c r="N200" s="28">
        <f>'ÜCRET HESABI'!BK200</f>
        <v>24503.0625</v>
      </c>
      <c r="O200" s="46">
        <f>'ÜCRET HESABI'!BM200</f>
        <v>23502.9375</v>
      </c>
      <c r="P200" s="10">
        <f>'ÜCRET HESABI'!CD200</f>
        <v>17002.125</v>
      </c>
      <c r="Q200" s="27">
        <f t="shared" si="63"/>
        <v>20002.5</v>
      </c>
      <c r="R200" s="28">
        <f>'ÜCRET HESABI'!CG200</f>
        <v>24503.0625</v>
      </c>
      <c r="S200" s="46">
        <f>'ÜCRET HESABI'!CI200</f>
        <v>23502.9375</v>
      </c>
      <c r="T200" s="10">
        <f>'ÜCRET HESABI'!CZ200</f>
        <v>17002.125</v>
      </c>
      <c r="U200" s="27">
        <f t="shared" si="64"/>
        <v>20002.5</v>
      </c>
      <c r="V200" s="28">
        <f>'ÜCRET HESABI'!DC200</f>
        <v>24503.0625</v>
      </c>
      <c r="W200" s="46">
        <f>'ÜCRET HESABI'!DE200</f>
        <v>23502.9375</v>
      </c>
      <c r="X200" s="10">
        <f>'ÜCRET HESABI'!DV200</f>
        <v>17002.125</v>
      </c>
      <c r="Y200" s="27">
        <f t="shared" si="65"/>
        <v>20002.5</v>
      </c>
      <c r="Z200" s="28">
        <f>'ÜCRET HESABI'!DY200</f>
        <v>24503.0625</v>
      </c>
      <c r="AA200" s="46">
        <f>'ÜCRET HESABI'!EA200</f>
        <v>23502.9375</v>
      </c>
      <c r="AB200" s="10">
        <f>'ÜCRET HESABI'!ER200</f>
        <v>17002.125</v>
      </c>
      <c r="AC200" s="27">
        <f t="shared" si="66"/>
        <v>20002.5</v>
      </c>
      <c r="AD200" s="28">
        <f>'ÜCRET HESABI'!EU200</f>
        <v>24503.0625</v>
      </c>
      <c r="AE200" s="46">
        <f>'ÜCRET HESABI'!EW200</f>
        <v>23502.9375</v>
      </c>
      <c r="AF200" s="10">
        <f>'ÜCRET HESABI'!FN200</f>
        <v>17002.125</v>
      </c>
      <c r="AG200" s="27">
        <f t="shared" si="67"/>
        <v>20002.5</v>
      </c>
      <c r="AH200" s="28">
        <f>'ÜCRET HESABI'!FQ200</f>
        <v>24503.0625</v>
      </c>
      <c r="AI200" s="46">
        <f>'ÜCRET HESABI'!FS200</f>
        <v>23502.9375</v>
      </c>
      <c r="AJ200" s="10">
        <f>'ÜCRET HESABI'!GJ200</f>
        <v>17002.125</v>
      </c>
      <c r="AK200" s="27">
        <f t="shared" si="68"/>
        <v>20002.5</v>
      </c>
      <c r="AL200" s="28">
        <f>'ÜCRET HESABI'!GM200</f>
        <v>24503.0625</v>
      </c>
      <c r="AM200" s="46">
        <f>'ÜCRET HESABI'!GO200</f>
        <v>23502.9375</v>
      </c>
      <c r="AN200" s="10">
        <f>'ÜCRET HESABI'!HF200</f>
        <v>17002.125</v>
      </c>
      <c r="AO200" s="27">
        <f t="shared" si="69"/>
        <v>20002.5</v>
      </c>
      <c r="AP200" s="28">
        <f>'ÜCRET HESABI'!HI200</f>
        <v>24503.0625</v>
      </c>
      <c r="AQ200" s="46">
        <f>'ÜCRET HESABI'!HK200</f>
        <v>23502.9375</v>
      </c>
      <c r="AR200" s="10">
        <f>'ÜCRET HESABI'!IB200</f>
        <v>17002.125</v>
      </c>
      <c r="AS200" s="27">
        <f t="shared" si="70"/>
        <v>20002.5</v>
      </c>
      <c r="AT200" s="28">
        <f>'ÜCRET HESABI'!IE200</f>
        <v>24503.0625</v>
      </c>
      <c r="AU200" s="46">
        <f>'ÜCRET HESABI'!IG200</f>
        <v>23502.9375</v>
      </c>
      <c r="AV200" s="10">
        <f>'ÜCRET HESABI'!IX200</f>
        <v>17002.125</v>
      </c>
      <c r="AW200" s="27">
        <f t="shared" si="71"/>
        <v>20002.5</v>
      </c>
      <c r="AX200" s="28">
        <f>'ÜCRET HESABI'!JA200</f>
        <v>24503.0625</v>
      </c>
      <c r="AY200" s="46">
        <f>'ÜCRET HESABI'!JC200</f>
        <v>23502.9375</v>
      </c>
      <c r="AZ200" s="36">
        <f t="shared" si="54"/>
        <v>204025.5</v>
      </c>
      <c r="BA200" s="33">
        <f t="shared" si="55"/>
        <v>240030</v>
      </c>
      <c r="BB200" s="37">
        <f t="shared" si="56"/>
        <v>17002.125</v>
      </c>
      <c r="BC200" s="35">
        <f t="shared" si="57"/>
        <v>294036.75</v>
      </c>
      <c r="BD200" s="34">
        <f t="shared" si="58"/>
        <v>12001.5</v>
      </c>
      <c r="BE200" s="35">
        <f t="shared" si="59"/>
        <v>282035.25</v>
      </c>
    </row>
    <row r="201" spans="1:57" x14ac:dyDescent="0.3">
      <c r="A201" s="3">
        <v>199</v>
      </c>
      <c r="B201" s="16" t="str">
        <f>'PERSONEL LİSTESİ'!B201</f>
        <v xml:space="preserve"> AD SOYAD 199</v>
      </c>
      <c r="C201" s="8">
        <f>'PERSONEL LİSTESİ'!C201</f>
        <v>20002.5</v>
      </c>
      <c r="D201" s="10">
        <f>'ÜCRET HESABI'!P201</f>
        <v>17002.125</v>
      </c>
      <c r="E201" s="27">
        <f t="shared" si="60"/>
        <v>20002.5</v>
      </c>
      <c r="F201" s="28">
        <f>'ÜCRET HESABI'!S201</f>
        <v>24503.0625</v>
      </c>
      <c r="G201" s="46">
        <f>'ÜCRET HESABI'!U201</f>
        <v>23502.9375</v>
      </c>
      <c r="H201" s="10">
        <f>'ÜCRET HESABI'!AL201</f>
        <v>17002.125</v>
      </c>
      <c r="I201" s="27">
        <f t="shared" si="61"/>
        <v>20002.5</v>
      </c>
      <c r="J201" s="28">
        <f>'ÜCRET HESABI'!AO201</f>
        <v>24503.0625</v>
      </c>
      <c r="K201" s="46">
        <f>'ÜCRET HESABI'!AQ201</f>
        <v>23502.9375</v>
      </c>
      <c r="L201" s="10">
        <f>'ÜCRET HESABI'!BH201</f>
        <v>17002.125</v>
      </c>
      <c r="M201" s="27">
        <f t="shared" si="62"/>
        <v>20002.5</v>
      </c>
      <c r="N201" s="28">
        <f>'ÜCRET HESABI'!BK201</f>
        <v>24503.0625</v>
      </c>
      <c r="O201" s="46">
        <f>'ÜCRET HESABI'!BM201</f>
        <v>23502.9375</v>
      </c>
      <c r="P201" s="10">
        <f>'ÜCRET HESABI'!CD201</f>
        <v>17002.125</v>
      </c>
      <c r="Q201" s="27">
        <f t="shared" si="63"/>
        <v>20002.5</v>
      </c>
      <c r="R201" s="28">
        <f>'ÜCRET HESABI'!CG201</f>
        <v>24503.0625</v>
      </c>
      <c r="S201" s="46">
        <f>'ÜCRET HESABI'!CI201</f>
        <v>23502.9375</v>
      </c>
      <c r="T201" s="10">
        <f>'ÜCRET HESABI'!CZ201</f>
        <v>17002.125</v>
      </c>
      <c r="U201" s="27">
        <f t="shared" si="64"/>
        <v>20002.5</v>
      </c>
      <c r="V201" s="28">
        <f>'ÜCRET HESABI'!DC201</f>
        <v>24503.0625</v>
      </c>
      <c r="W201" s="46">
        <f>'ÜCRET HESABI'!DE201</f>
        <v>23502.9375</v>
      </c>
      <c r="X201" s="10">
        <f>'ÜCRET HESABI'!DV201</f>
        <v>17002.125</v>
      </c>
      <c r="Y201" s="27">
        <f t="shared" si="65"/>
        <v>20002.5</v>
      </c>
      <c r="Z201" s="28">
        <f>'ÜCRET HESABI'!DY201</f>
        <v>24503.0625</v>
      </c>
      <c r="AA201" s="46">
        <f>'ÜCRET HESABI'!EA201</f>
        <v>23502.9375</v>
      </c>
      <c r="AB201" s="10">
        <f>'ÜCRET HESABI'!ER201</f>
        <v>17002.125</v>
      </c>
      <c r="AC201" s="27">
        <f t="shared" si="66"/>
        <v>20002.5</v>
      </c>
      <c r="AD201" s="28">
        <f>'ÜCRET HESABI'!EU201</f>
        <v>24503.0625</v>
      </c>
      <c r="AE201" s="46">
        <f>'ÜCRET HESABI'!EW201</f>
        <v>23502.9375</v>
      </c>
      <c r="AF201" s="10">
        <f>'ÜCRET HESABI'!FN201</f>
        <v>17002.125</v>
      </c>
      <c r="AG201" s="27">
        <f t="shared" si="67"/>
        <v>20002.5</v>
      </c>
      <c r="AH201" s="28">
        <f>'ÜCRET HESABI'!FQ201</f>
        <v>24503.0625</v>
      </c>
      <c r="AI201" s="46">
        <f>'ÜCRET HESABI'!FS201</f>
        <v>23502.9375</v>
      </c>
      <c r="AJ201" s="10">
        <f>'ÜCRET HESABI'!GJ201</f>
        <v>17002.125</v>
      </c>
      <c r="AK201" s="27">
        <f t="shared" si="68"/>
        <v>20002.5</v>
      </c>
      <c r="AL201" s="28">
        <f>'ÜCRET HESABI'!GM201</f>
        <v>24503.0625</v>
      </c>
      <c r="AM201" s="46">
        <f>'ÜCRET HESABI'!GO201</f>
        <v>23502.9375</v>
      </c>
      <c r="AN201" s="10">
        <f>'ÜCRET HESABI'!HF201</f>
        <v>17002.125</v>
      </c>
      <c r="AO201" s="27">
        <f t="shared" si="69"/>
        <v>20002.5</v>
      </c>
      <c r="AP201" s="28">
        <f>'ÜCRET HESABI'!HI201</f>
        <v>24503.0625</v>
      </c>
      <c r="AQ201" s="46">
        <f>'ÜCRET HESABI'!HK201</f>
        <v>23502.9375</v>
      </c>
      <c r="AR201" s="10">
        <f>'ÜCRET HESABI'!IB201</f>
        <v>17002.125</v>
      </c>
      <c r="AS201" s="27">
        <f t="shared" si="70"/>
        <v>20002.5</v>
      </c>
      <c r="AT201" s="28">
        <f>'ÜCRET HESABI'!IE201</f>
        <v>24503.0625</v>
      </c>
      <c r="AU201" s="46">
        <f>'ÜCRET HESABI'!IG201</f>
        <v>23502.9375</v>
      </c>
      <c r="AV201" s="10">
        <f>'ÜCRET HESABI'!IX201</f>
        <v>17002.125</v>
      </c>
      <c r="AW201" s="27">
        <f t="shared" si="71"/>
        <v>20002.5</v>
      </c>
      <c r="AX201" s="28">
        <f>'ÜCRET HESABI'!JA201</f>
        <v>24503.0625</v>
      </c>
      <c r="AY201" s="46">
        <f>'ÜCRET HESABI'!JC201</f>
        <v>23502.9375</v>
      </c>
      <c r="AZ201" s="36">
        <f t="shared" si="54"/>
        <v>204025.5</v>
      </c>
      <c r="BA201" s="33">
        <f t="shared" si="55"/>
        <v>240030</v>
      </c>
      <c r="BB201" s="37">
        <f t="shared" si="56"/>
        <v>17002.125</v>
      </c>
      <c r="BC201" s="35">
        <f t="shared" si="57"/>
        <v>294036.75</v>
      </c>
      <c r="BD201" s="34">
        <f t="shared" si="58"/>
        <v>12001.5</v>
      </c>
      <c r="BE201" s="35">
        <f t="shared" si="59"/>
        <v>282035.25</v>
      </c>
    </row>
    <row r="202" spans="1:57" x14ac:dyDescent="0.3">
      <c r="A202" s="2">
        <v>200</v>
      </c>
      <c r="B202" s="17" t="str">
        <f>'PERSONEL LİSTESİ'!B202</f>
        <v xml:space="preserve"> AD SOYAD 200</v>
      </c>
      <c r="C202" s="13">
        <f>'PERSONEL LİSTESİ'!C202</f>
        <v>20002.5</v>
      </c>
      <c r="D202" s="10">
        <f>'ÜCRET HESABI'!P202</f>
        <v>17002.125</v>
      </c>
      <c r="E202" s="27">
        <f t="shared" si="60"/>
        <v>20002.5</v>
      </c>
      <c r="F202" s="28">
        <f>'ÜCRET HESABI'!S202</f>
        <v>24503.0625</v>
      </c>
      <c r="G202" s="46">
        <f>'ÜCRET HESABI'!U202</f>
        <v>23502.9375</v>
      </c>
      <c r="H202" s="10">
        <f>'ÜCRET HESABI'!AL202</f>
        <v>17002.125</v>
      </c>
      <c r="I202" s="27">
        <f t="shared" si="61"/>
        <v>20002.5</v>
      </c>
      <c r="J202" s="28">
        <f>'ÜCRET HESABI'!AO202</f>
        <v>24503.0625</v>
      </c>
      <c r="K202" s="46">
        <f>'ÜCRET HESABI'!AQ202</f>
        <v>23502.9375</v>
      </c>
      <c r="L202" s="10">
        <f>'ÜCRET HESABI'!BH202</f>
        <v>17002.125</v>
      </c>
      <c r="M202" s="27">
        <f t="shared" si="62"/>
        <v>20002.5</v>
      </c>
      <c r="N202" s="28">
        <f>'ÜCRET HESABI'!BK202</f>
        <v>24503.0625</v>
      </c>
      <c r="O202" s="46">
        <f>'ÜCRET HESABI'!BM202</f>
        <v>23502.9375</v>
      </c>
      <c r="P202" s="10">
        <f>'ÜCRET HESABI'!CD202</f>
        <v>17002.125</v>
      </c>
      <c r="Q202" s="27">
        <f t="shared" si="63"/>
        <v>20002.5</v>
      </c>
      <c r="R202" s="28">
        <f>'ÜCRET HESABI'!CG202</f>
        <v>24503.0625</v>
      </c>
      <c r="S202" s="46">
        <f>'ÜCRET HESABI'!CI202</f>
        <v>23502.9375</v>
      </c>
      <c r="T202" s="10">
        <f>'ÜCRET HESABI'!CZ202</f>
        <v>17002.125</v>
      </c>
      <c r="U202" s="27">
        <f t="shared" si="64"/>
        <v>20002.5</v>
      </c>
      <c r="V202" s="28">
        <f>'ÜCRET HESABI'!DC202</f>
        <v>24503.0625</v>
      </c>
      <c r="W202" s="46">
        <f>'ÜCRET HESABI'!DE202</f>
        <v>23502.9375</v>
      </c>
      <c r="X202" s="10">
        <f>'ÜCRET HESABI'!DV202</f>
        <v>17002.125</v>
      </c>
      <c r="Y202" s="27">
        <f t="shared" si="65"/>
        <v>20002.5</v>
      </c>
      <c r="Z202" s="28">
        <f>'ÜCRET HESABI'!DY202</f>
        <v>24503.0625</v>
      </c>
      <c r="AA202" s="46">
        <f>'ÜCRET HESABI'!EA202</f>
        <v>23502.9375</v>
      </c>
      <c r="AB202" s="10">
        <f>'ÜCRET HESABI'!ER202</f>
        <v>17002.125</v>
      </c>
      <c r="AC202" s="27">
        <f t="shared" si="66"/>
        <v>20002.5</v>
      </c>
      <c r="AD202" s="28">
        <f>'ÜCRET HESABI'!EU202</f>
        <v>24503.0625</v>
      </c>
      <c r="AE202" s="46">
        <f>'ÜCRET HESABI'!EW202</f>
        <v>23502.9375</v>
      </c>
      <c r="AF202" s="10">
        <f>'ÜCRET HESABI'!FN202</f>
        <v>17002.125</v>
      </c>
      <c r="AG202" s="27">
        <f t="shared" si="67"/>
        <v>20002.5</v>
      </c>
      <c r="AH202" s="28">
        <f>'ÜCRET HESABI'!FQ202</f>
        <v>24503.0625</v>
      </c>
      <c r="AI202" s="46">
        <f>'ÜCRET HESABI'!FS202</f>
        <v>23502.9375</v>
      </c>
      <c r="AJ202" s="10">
        <f>'ÜCRET HESABI'!GJ202</f>
        <v>17002.125</v>
      </c>
      <c r="AK202" s="27">
        <f t="shared" si="68"/>
        <v>20002.5</v>
      </c>
      <c r="AL202" s="28">
        <f>'ÜCRET HESABI'!GM202</f>
        <v>24503.0625</v>
      </c>
      <c r="AM202" s="46">
        <f>'ÜCRET HESABI'!GO202</f>
        <v>23502.9375</v>
      </c>
      <c r="AN202" s="10">
        <f>'ÜCRET HESABI'!HF202</f>
        <v>17002.125</v>
      </c>
      <c r="AO202" s="27">
        <f t="shared" si="69"/>
        <v>20002.5</v>
      </c>
      <c r="AP202" s="28">
        <f>'ÜCRET HESABI'!HI202</f>
        <v>24503.0625</v>
      </c>
      <c r="AQ202" s="46">
        <f>'ÜCRET HESABI'!HK202</f>
        <v>23502.9375</v>
      </c>
      <c r="AR202" s="10">
        <f>'ÜCRET HESABI'!IB202</f>
        <v>17002.125</v>
      </c>
      <c r="AS202" s="27">
        <f t="shared" si="70"/>
        <v>20002.5</v>
      </c>
      <c r="AT202" s="28">
        <f>'ÜCRET HESABI'!IE202</f>
        <v>24503.0625</v>
      </c>
      <c r="AU202" s="46">
        <f>'ÜCRET HESABI'!IG202</f>
        <v>23502.9375</v>
      </c>
      <c r="AV202" s="10">
        <f>'ÜCRET HESABI'!IX202</f>
        <v>17002.125</v>
      </c>
      <c r="AW202" s="27">
        <f t="shared" si="71"/>
        <v>20002.5</v>
      </c>
      <c r="AX202" s="28">
        <f>'ÜCRET HESABI'!JA202</f>
        <v>24503.0625</v>
      </c>
      <c r="AY202" s="46">
        <f>'ÜCRET HESABI'!JC202</f>
        <v>23502.9375</v>
      </c>
      <c r="AZ202" s="36">
        <f t="shared" si="54"/>
        <v>204025.5</v>
      </c>
      <c r="BA202" s="33">
        <f t="shared" si="55"/>
        <v>240030</v>
      </c>
      <c r="BB202" s="37">
        <f t="shared" si="56"/>
        <v>17002.125</v>
      </c>
      <c r="BC202" s="35">
        <f t="shared" si="57"/>
        <v>294036.75</v>
      </c>
      <c r="BD202" s="34">
        <f t="shared" si="58"/>
        <v>12001.5</v>
      </c>
      <c r="BE202" s="35">
        <f t="shared" si="59"/>
        <v>282035.25</v>
      </c>
    </row>
    <row r="203" spans="1:57" x14ac:dyDescent="0.3">
      <c r="A203" s="3">
        <v>201</v>
      </c>
      <c r="B203" s="16" t="str">
        <f>'PERSONEL LİSTESİ'!B203</f>
        <v xml:space="preserve"> AD SOYAD 201</v>
      </c>
      <c r="C203" s="8">
        <f>'PERSONEL LİSTESİ'!C203</f>
        <v>20002.5</v>
      </c>
      <c r="D203" s="10">
        <f>'ÜCRET HESABI'!P203</f>
        <v>17002.125</v>
      </c>
      <c r="E203" s="27">
        <f t="shared" si="60"/>
        <v>20002.5</v>
      </c>
      <c r="F203" s="28">
        <f>'ÜCRET HESABI'!S203</f>
        <v>24503.0625</v>
      </c>
      <c r="G203" s="46">
        <f>'ÜCRET HESABI'!U203</f>
        <v>23502.9375</v>
      </c>
      <c r="H203" s="10">
        <f>'ÜCRET HESABI'!AL203</f>
        <v>17002.125</v>
      </c>
      <c r="I203" s="27">
        <f t="shared" si="61"/>
        <v>20002.5</v>
      </c>
      <c r="J203" s="28">
        <f>'ÜCRET HESABI'!AO203</f>
        <v>24503.0625</v>
      </c>
      <c r="K203" s="46">
        <f>'ÜCRET HESABI'!AQ203</f>
        <v>23502.9375</v>
      </c>
      <c r="L203" s="10">
        <f>'ÜCRET HESABI'!BH203</f>
        <v>17002.125</v>
      </c>
      <c r="M203" s="27">
        <f t="shared" si="62"/>
        <v>20002.5</v>
      </c>
      <c r="N203" s="28">
        <f>'ÜCRET HESABI'!BK203</f>
        <v>24503.0625</v>
      </c>
      <c r="O203" s="46">
        <f>'ÜCRET HESABI'!BM203</f>
        <v>23502.9375</v>
      </c>
      <c r="P203" s="10">
        <f>'ÜCRET HESABI'!CD203</f>
        <v>17002.125</v>
      </c>
      <c r="Q203" s="27">
        <f t="shared" si="63"/>
        <v>20002.5</v>
      </c>
      <c r="R203" s="28">
        <f>'ÜCRET HESABI'!CG203</f>
        <v>24503.0625</v>
      </c>
      <c r="S203" s="46">
        <f>'ÜCRET HESABI'!CI203</f>
        <v>23502.9375</v>
      </c>
      <c r="T203" s="10">
        <f>'ÜCRET HESABI'!CZ203</f>
        <v>17002.125</v>
      </c>
      <c r="U203" s="27">
        <f t="shared" si="64"/>
        <v>20002.5</v>
      </c>
      <c r="V203" s="28">
        <f>'ÜCRET HESABI'!DC203</f>
        <v>24503.0625</v>
      </c>
      <c r="W203" s="46">
        <f>'ÜCRET HESABI'!DE203</f>
        <v>23502.9375</v>
      </c>
      <c r="X203" s="10">
        <f>'ÜCRET HESABI'!DV203</f>
        <v>17002.125</v>
      </c>
      <c r="Y203" s="27">
        <f t="shared" si="65"/>
        <v>20002.5</v>
      </c>
      <c r="Z203" s="28">
        <f>'ÜCRET HESABI'!DY203</f>
        <v>24503.0625</v>
      </c>
      <c r="AA203" s="46">
        <f>'ÜCRET HESABI'!EA203</f>
        <v>23502.9375</v>
      </c>
      <c r="AB203" s="10">
        <f>'ÜCRET HESABI'!ER203</f>
        <v>17002.125</v>
      </c>
      <c r="AC203" s="27">
        <f t="shared" si="66"/>
        <v>20002.5</v>
      </c>
      <c r="AD203" s="28">
        <f>'ÜCRET HESABI'!EU203</f>
        <v>24503.0625</v>
      </c>
      <c r="AE203" s="46">
        <f>'ÜCRET HESABI'!EW203</f>
        <v>23502.9375</v>
      </c>
      <c r="AF203" s="10">
        <f>'ÜCRET HESABI'!FN203</f>
        <v>17002.125</v>
      </c>
      <c r="AG203" s="27">
        <f t="shared" si="67"/>
        <v>20002.5</v>
      </c>
      <c r="AH203" s="28">
        <f>'ÜCRET HESABI'!FQ203</f>
        <v>24503.0625</v>
      </c>
      <c r="AI203" s="46">
        <f>'ÜCRET HESABI'!FS203</f>
        <v>23502.9375</v>
      </c>
      <c r="AJ203" s="10">
        <f>'ÜCRET HESABI'!GJ203</f>
        <v>17002.125</v>
      </c>
      <c r="AK203" s="27">
        <f t="shared" si="68"/>
        <v>20002.5</v>
      </c>
      <c r="AL203" s="28">
        <f>'ÜCRET HESABI'!GM203</f>
        <v>24503.0625</v>
      </c>
      <c r="AM203" s="46">
        <f>'ÜCRET HESABI'!GO203</f>
        <v>23502.9375</v>
      </c>
      <c r="AN203" s="10">
        <f>'ÜCRET HESABI'!HF203</f>
        <v>17002.125</v>
      </c>
      <c r="AO203" s="27">
        <f t="shared" si="69"/>
        <v>20002.5</v>
      </c>
      <c r="AP203" s="28">
        <f>'ÜCRET HESABI'!HI203</f>
        <v>24503.0625</v>
      </c>
      <c r="AQ203" s="46">
        <f>'ÜCRET HESABI'!HK203</f>
        <v>23502.9375</v>
      </c>
      <c r="AR203" s="10">
        <f>'ÜCRET HESABI'!IB203</f>
        <v>17002.125</v>
      </c>
      <c r="AS203" s="27">
        <f t="shared" si="70"/>
        <v>20002.5</v>
      </c>
      <c r="AT203" s="28">
        <f>'ÜCRET HESABI'!IE203</f>
        <v>24503.0625</v>
      </c>
      <c r="AU203" s="46">
        <f>'ÜCRET HESABI'!IG203</f>
        <v>23502.9375</v>
      </c>
      <c r="AV203" s="10">
        <f>'ÜCRET HESABI'!IX203</f>
        <v>17002.125</v>
      </c>
      <c r="AW203" s="27">
        <f t="shared" si="71"/>
        <v>20002.5</v>
      </c>
      <c r="AX203" s="28">
        <f>'ÜCRET HESABI'!JA203</f>
        <v>24503.0625</v>
      </c>
      <c r="AY203" s="46">
        <f>'ÜCRET HESABI'!JC203</f>
        <v>23502.9375</v>
      </c>
      <c r="AZ203" s="36">
        <f t="shared" si="54"/>
        <v>204025.5</v>
      </c>
      <c r="BA203" s="33">
        <f t="shared" si="55"/>
        <v>240030</v>
      </c>
      <c r="BB203" s="37">
        <f t="shared" si="56"/>
        <v>17002.125</v>
      </c>
      <c r="BC203" s="35">
        <f t="shared" si="57"/>
        <v>294036.75</v>
      </c>
      <c r="BD203" s="34">
        <f t="shared" si="58"/>
        <v>12001.5</v>
      </c>
      <c r="BE203" s="35">
        <f t="shared" si="59"/>
        <v>282035.25</v>
      </c>
    </row>
    <row r="204" spans="1:57" x14ac:dyDescent="0.3">
      <c r="A204" s="2">
        <v>202</v>
      </c>
      <c r="B204" s="17" t="str">
        <f>'PERSONEL LİSTESİ'!B204</f>
        <v xml:space="preserve"> AD SOYAD 202</v>
      </c>
      <c r="C204" s="13">
        <f>'PERSONEL LİSTESİ'!C204</f>
        <v>20002.5</v>
      </c>
      <c r="D204" s="10">
        <f>'ÜCRET HESABI'!P204</f>
        <v>17002.125</v>
      </c>
      <c r="E204" s="27">
        <f t="shared" si="60"/>
        <v>20002.5</v>
      </c>
      <c r="F204" s="28">
        <f>'ÜCRET HESABI'!S204</f>
        <v>24503.0625</v>
      </c>
      <c r="G204" s="46">
        <f>'ÜCRET HESABI'!U204</f>
        <v>23502.9375</v>
      </c>
      <c r="H204" s="10">
        <f>'ÜCRET HESABI'!AL204</f>
        <v>17002.125</v>
      </c>
      <c r="I204" s="27">
        <f t="shared" si="61"/>
        <v>20002.5</v>
      </c>
      <c r="J204" s="28">
        <f>'ÜCRET HESABI'!AO204</f>
        <v>24503.0625</v>
      </c>
      <c r="K204" s="46">
        <f>'ÜCRET HESABI'!AQ204</f>
        <v>23502.9375</v>
      </c>
      <c r="L204" s="10">
        <f>'ÜCRET HESABI'!BH204</f>
        <v>17002.125</v>
      </c>
      <c r="M204" s="27">
        <f t="shared" si="62"/>
        <v>20002.5</v>
      </c>
      <c r="N204" s="28">
        <f>'ÜCRET HESABI'!BK204</f>
        <v>24503.0625</v>
      </c>
      <c r="O204" s="46">
        <f>'ÜCRET HESABI'!BM204</f>
        <v>23502.9375</v>
      </c>
      <c r="P204" s="10">
        <f>'ÜCRET HESABI'!CD204</f>
        <v>17002.125</v>
      </c>
      <c r="Q204" s="27">
        <f t="shared" si="63"/>
        <v>20002.5</v>
      </c>
      <c r="R204" s="28">
        <f>'ÜCRET HESABI'!CG204</f>
        <v>24503.0625</v>
      </c>
      <c r="S204" s="46">
        <f>'ÜCRET HESABI'!CI204</f>
        <v>23502.9375</v>
      </c>
      <c r="T204" s="10">
        <f>'ÜCRET HESABI'!CZ204</f>
        <v>17002.125</v>
      </c>
      <c r="U204" s="27">
        <f t="shared" si="64"/>
        <v>20002.5</v>
      </c>
      <c r="V204" s="28">
        <f>'ÜCRET HESABI'!DC204</f>
        <v>24503.0625</v>
      </c>
      <c r="W204" s="46">
        <f>'ÜCRET HESABI'!DE204</f>
        <v>23502.9375</v>
      </c>
      <c r="X204" s="10">
        <f>'ÜCRET HESABI'!DV204</f>
        <v>17002.125</v>
      </c>
      <c r="Y204" s="27">
        <f t="shared" si="65"/>
        <v>20002.5</v>
      </c>
      <c r="Z204" s="28">
        <f>'ÜCRET HESABI'!DY204</f>
        <v>24503.0625</v>
      </c>
      <c r="AA204" s="46">
        <f>'ÜCRET HESABI'!EA204</f>
        <v>23502.9375</v>
      </c>
      <c r="AB204" s="10">
        <f>'ÜCRET HESABI'!ER204</f>
        <v>17002.125</v>
      </c>
      <c r="AC204" s="27">
        <f t="shared" si="66"/>
        <v>20002.5</v>
      </c>
      <c r="AD204" s="28">
        <f>'ÜCRET HESABI'!EU204</f>
        <v>24503.0625</v>
      </c>
      <c r="AE204" s="46">
        <f>'ÜCRET HESABI'!EW204</f>
        <v>23502.9375</v>
      </c>
      <c r="AF204" s="10">
        <f>'ÜCRET HESABI'!FN204</f>
        <v>17002.125</v>
      </c>
      <c r="AG204" s="27">
        <f t="shared" si="67"/>
        <v>20002.5</v>
      </c>
      <c r="AH204" s="28">
        <f>'ÜCRET HESABI'!FQ204</f>
        <v>24503.0625</v>
      </c>
      <c r="AI204" s="46">
        <f>'ÜCRET HESABI'!FS204</f>
        <v>23502.9375</v>
      </c>
      <c r="AJ204" s="10">
        <f>'ÜCRET HESABI'!GJ204</f>
        <v>17002.125</v>
      </c>
      <c r="AK204" s="27">
        <f t="shared" si="68"/>
        <v>20002.5</v>
      </c>
      <c r="AL204" s="28">
        <f>'ÜCRET HESABI'!GM204</f>
        <v>24503.0625</v>
      </c>
      <c r="AM204" s="46">
        <f>'ÜCRET HESABI'!GO204</f>
        <v>23502.9375</v>
      </c>
      <c r="AN204" s="10">
        <f>'ÜCRET HESABI'!HF204</f>
        <v>17002.125</v>
      </c>
      <c r="AO204" s="27">
        <f t="shared" si="69"/>
        <v>20002.5</v>
      </c>
      <c r="AP204" s="28">
        <f>'ÜCRET HESABI'!HI204</f>
        <v>24503.0625</v>
      </c>
      <c r="AQ204" s="46">
        <f>'ÜCRET HESABI'!HK204</f>
        <v>23502.9375</v>
      </c>
      <c r="AR204" s="10">
        <f>'ÜCRET HESABI'!IB204</f>
        <v>17002.125</v>
      </c>
      <c r="AS204" s="27">
        <f t="shared" si="70"/>
        <v>20002.5</v>
      </c>
      <c r="AT204" s="28">
        <f>'ÜCRET HESABI'!IE204</f>
        <v>24503.0625</v>
      </c>
      <c r="AU204" s="46">
        <f>'ÜCRET HESABI'!IG204</f>
        <v>23502.9375</v>
      </c>
      <c r="AV204" s="10">
        <f>'ÜCRET HESABI'!IX204</f>
        <v>17002.125</v>
      </c>
      <c r="AW204" s="27">
        <f t="shared" si="71"/>
        <v>20002.5</v>
      </c>
      <c r="AX204" s="28">
        <f>'ÜCRET HESABI'!JA204</f>
        <v>24503.0625</v>
      </c>
      <c r="AY204" s="46">
        <f>'ÜCRET HESABI'!JC204</f>
        <v>23502.9375</v>
      </c>
      <c r="AZ204" s="36">
        <f t="shared" si="54"/>
        <v>204025.5</v>
      </c>
      <c r="BA204" s="33">
        <f t="shared" si="55"/>
        <v>240030</v>
      </c>
      <c r="BB204" s="37">
        <f t="shared" si="56"/>
        <v>17002.125</v>
      </c>
      <c r="BC204" s="35">
        <f t="shared" si="57"/>
        <v>294036.75</v>
      </c>
      <c r="BD204" s="34">
        <f t="shared" si="58"/>
        <v>12001.5</v>
      </c>
      <c r="BE204" s="35">
        <f t="shared" si="59"/>
        <v>282035.25</v>
      </c>
    </row>
    <row r="205" spans="1:57" x14ac:dyDescent="0.3">
      <c r="A205" s="3">
        <v>203</v>
      </c>
      <c r="B205" s="16" t="str">
        <f>'PERSONEL LİSTESİ'!B205</f>
        <v xml:space="preserve"> AD SOYAD 203</v>
      </c>
      <c r="C205" s="8">
        <f>'PERSONEL LİSTESİ'!C205</f>
        <v>20002.5</v>
      </c>
      <c r="D205" s="10">
        <f>'ÜCRET HESABI'!P205</f>
        <v>17002.125</v>
      </c>
      <c r="E205" s="27">
        <f t="shared" si="60"/>
        <v>20002.5</v>
      </c>
      <c r="F205" s="28">
        <f>'ÜCRET HESABI'!S205</f>
        <v>24503.0625</v>
      </c>
      <c r="G205" s="46">
        <f>'ÜCRET HESABI'!U205</f>
        <v>23502.9375</v>
      </c>
      <c r="H205" s="10">
        <f>'ÜCRET HESABI'!AL205</f>
        <v>17002.125</v>
      </c>
      <c r="I205" s="27">
        <f t="shared" si="61"/>
        <v>20002.5</v>
      </c>
      <c r="J205" s="28">
        <f>'ÜCRET HESABI'!AO205</f>
        <v>24503.0625</v>
      </c>
      <c r="K205" s="46">
        <f>'ÜCRET HESABI'!AQ205</f>
        <v>23502.9375</v>
      </c>
      <c r="L205" s="10">
        <f>'ÜCRET HESABI'!BH205</f>
        <v>17002.125</v>
      </c>
      <c r="M205" s="27">
        <f t="shared" si="62"/>
        <v>20002.5</v>
      </c>
      <c r="N205" s="28">
        <f>'ÜCRET HESABI'!BK205</f>
        <v>24503.0625</v>
      </c>
      <c r="O205" s="46">
        <f>'ÜCRET HESABI'!BM205</f>
        <v>23502.9375</v>
      </c>
      <c r="P205" s="10">
        <f>'ÜCRET HESABI'!CD205</f>
        <v>17002.125</v>
      </c>
      <c r="Q205" s="27">
        <f t="shared" si="63"/>
        <v>20002.5</v>
      </c>
      <c r="R205" s="28">
        <f>'ÜCRET HESABI'!CG205</f>
        <v>24503.0625</v>
      </c>
      <c r="S205" s="46">
        <f>'ÜCRET HESABI'!CI205</f>
        <v>23502.9375</v>
      </c>
      <c r="T205" s="10">
        <f>'ÜCRET HESABI'!CZ205</f>
        <v>17002.125</v>
      </c>
      <c r="U205" s="27">
        <f t="shared" si="64"/>
        <v>20002.5</v>
      </c>
      <c r="V205" s="28">
        <f>'ÜCRET HESABI'!DC205</f>
        <v>24503.0625</v>
      </c>
      <c r="W205" s="46">
        <f>'ÜCRET HESABI'!DE205</f>
        <v>23502.9375</v>
      </c>
      <c r="X205" s="10">
        <f>'ÜCRET HESABI'!DV205</f>
        <v>17002.125</v>
      </c>
      <c r="Y205" s="27">
        <f t="shared" si="65"/>
        <v>20002.5</v>
      </c>
      <c r="Z205" s="28">
        <f>'ÜCRET HESABI'!DY205</f>
        <v>24503.0625</v>
      </c>
      <c r="AA205" s="46">
        <f>'ÜCRET HESABI'!EA205</f>
        <v>23502.9375</v>
      </c>
      <c r="AB205" s="10">
        <f>'ÜCRET HESABI'!ER205</f>
        <v>17002.125</v>
      </c>
      <c r="AC205" s="27">
        <f t="shared" si="66"/>
        <v>20002.5</v>
      </c>
      <c r="AD205" s="28">
        <f>'ÜCRET HESABI'!EU205</f>
        <v>24503.0625</v>
      </c>
      <c r="AE205" s="46">
        <f>'ÜCRET HESABI'!EW205</f>
        <v>23502.9375</v>
      </c>
      <c r="AF205" s="10">
        <f>'ÜCRET HESABI'!FN205</f>
        <v>17002.125</v>
      </c>
      <c r="AG205" s="27">
        <f t="shared" si="67"/>
        <v>20002.5</v>
      </c>
      <c r="AH205" s="28">
        <f>'ÜCRET HESABI'!FQ205</f>
        <v>24503.0625</v>
      </c>
      <c r="AI205" s="46">
        <f>'ÜCRET HESABI'!FS205</f>
        <v>23502.9375</v>
      </c>
      <c r="AJ205" s="10">
        <f>'ÜCRET HESABI'!GJ205</f>
        <v>17002.125</v>
      </c>
      <c r="AK205" s="27">
        <f t="shared" si="68"/>
        <v>20002.5</v>
      </c>
      <c r="AL205" s="28">
        <f>'ÜCRET HESABI'!GM205</f>
        <v>24503.0625</v>
      </c>
      <c r="AM205" s="46">
        <f>'ÜCRET HESABI'!GO205</f>
        <v>23502.9375</v>
      </c>
      <c r="AN205" s="10">
        <f>'ÜCRET HESABI'!HF205</f>
        <v>17002.125</v>
      </c>
      <c r="AO205" s="27">
        <f t="shared" si="69"/>
        <v>20002.5</v>
      </c>
      <c r="AP205" s="28">
        <f>'ÜCRET HESABI'!HI205</f>
        <v>24503.0625</v>
      </c>
      <c r="AQ205" s="46">
        <f>'ÜCRET HESABI'!HK205</f>
        <v>23502.9375</v>
      </c>
      <c r="AR205" s="10">
        <f>'ÜCRET HESABI'!IB205</f>
        <v>17002.125</v>
      </c>
      <c r="AS205" s="27">
        <f t="shared" si="70"/>
        <v>20002.5</v>
      </c>
      <c r="AT205" s="28">
        <f>'ÜCRET HESABI'!IE205</f>
        <v>24503.0625</v>
      </c>
      <c r="AU205" s="46">
        <f>'ÜCRET HESABI'!IG205</f>
        <v>23502.9375</v>
      </c>
      <c r="AV205" s="10">
        <f>'ÜCRET HESABI'!IX205</f>
        <v>17002.125</v>
      </c>
      <c r="AW205" s="27">
        <f t="shared" si="71"/>
        <v>20002.5</v>
      </c>
      <c r="AX205" s="28">
        <f>'ÜCRET HESABI'!JA205</f>
        <v>24503.0625</v>
      </c>
      <c r="AY205" s="46">
        <f>'ÜCRET HESABI'!JC205</f>
        <v>23502.9375</v>
      </c>
      <c r="AZ205" s="36">
        <f t="shared" si="54"/>
        <v>204025.5</v>
      </c>
      <c r="BA205" s="33">
        <f t="shared" si="55"/>
        <v>240030</v>
      </c>
      <c r="BB205" s="37">
        <f t="shared" si="56"/>
        <v>17002.125</v>
      </c>
      <c r="BC205" s="35">
        <f t="shared" si="57"/>
        <v>294036.75</v>
      </c>
      <c r="BD205" s="34">
        <f t="shared" si="58"/>
        <v>12001.5</v>
      </c>
      <c r="BE205" s="35">
        <f t="shared" si="59"/>
        <v>282035.25</v>
      </c>
    </row>
    <row r="206" spans="1:57" x14ac:dyDescent="0.3">
      <c r="A206" s="2">
        <v>204</v>
      </c>
      <c r="B206" s="17" t="str">
        <f>'PERSONEL LİSTESİ'!B206</f>
        <v xml:space="preserve"> AD SOYAD 204</v>
      </c>
      <c r="C206" s="13">
        <f>'PERSONEL LİSTESİ'!C206</f>
        <v>20002.5</v>
      </c>
      <c r="D206" s="10">
        <f>'ÜCRET HESABI'!P206</f>
        <v>17002.125</v>
      </c>
      <c r="E206" s="27">
        <f t="shared" si="60"/>
        <v>20002.5</v>
      </c>
      <c r="F206" s="28">
        <f>'ÜCRET HESABI'!S206</f>
        <v>24503.0625</v>
      </c>
      <c r="G206" s="46">
        <f>'ÜCRET HESABI'!U206</f>
        <v>23502.9375</v>
      </c>
      <c r="H206" s="10">
        <f>'ÜCRET HESABI'!AL206</f>
        <v>17002.125</v>
      </c>
      <c r="I206" s="27">
        <f t="shared" si="61"/>
        <v>20002.5</v>
      </c>
      <c r="J206" s="28">
        <f>'ÜCRET HESABI'!AO206</f>
        <v>24503.0625</v>
      </c>
      <c r="K206" s="46">
        <f>'ÜCRET HESABI'!AQ206</f>
        <v>23502.9375</v>
      </c>
      <c r="L206" s="10">
        <f>'ÜCRET HESABI'!BH206</f>
        <v>17002.125</v>
      </c>
      <c r="M206" s="27">
        <f t="shared" si="62"/>
        <v>20002.5</v>
      </c>
      <c r="N206" s="28">
        <f>'ÜCRET HESABI'!BK206</f>
        <v>24503.0625</v>
      </c>
      <c r="O206" s="46">
        <f>'ÜCRET HESABI'!BM206</f>
        <v>23502.9375</v>
      </c>
      <c r="P206" s="10">
        <f>'ÜCRET HESABI'!CD206</f>
        <v>17002.125</v>
      </c>
      <c r="Q206" s="27">
        <f t="shared" si="63"/>
        <v>20002.5</v>
      </c>
      <c r="R206" s="28">
        <f>'ÜCRET HESABI'!CG206</f>
        <v>24503.0625</v>
      </c>
      <c r="S206" s="46">
        <f>'ÜCRET HESABI'!CI206</f>
        <v>23502.9375</v>
      </c>
      <c r="T206" s="10">
        <f>'ÜCRET HESABI'!CZ206</f>
        <v>17002.125</v>
      </c>
      <c r="U206" s="27">
        <f t="shared" si="64"/>
        <v>20002.5</v>
      </c>
      <c r="V206" s="28">
        <f>'ÜCRET HESABI'!DC206</f>
        <v>24503.0625</v>
      </c>
      <c r="W206" s="46">
        <f>'ÜCRET HESABI'!DE206</f>
        <v>23502.9375</v>
      </c>
      <c r="X206" s="10">
        <f>'ÜCRET HESABI'!DV206</f>
        <v>17002.125</v>
      </c>
      <c r="Y206" s="27">
        <f t="shared" si="65"/>
        <v>20002.5</v>
      </c>
      <c r="Z206" s="28">
        <f>'ÜCRET HESABI'!DY206</f>
        <v>24503.0625</v>
      </c>
      <c r="AA206" s="46">
        <f>'ÜCRET HESABI'!EA206</f>
        <v>23502.9375</v>
      </c>
      <c r="AB206" s="10">
        <f>'ÜCRET HESABI'!ER206</f>
        <v>17002.125</v>
      </c>
      <c r="AC206" s="27">
        <f t="shared" si="66"/>
        <v>20002.5</v>
      </c>
      <c r="AD206" s="28">
        <f>'ÜCRET HESABI'!EU206</f>
        <v>24503.0625</v>
      </c>
      <c r="AE206" s="46">
        <f>'ÜCRET HESABI'!EW206</f>
        <v>23502.9375</v>
      </c>
      <c r="AF206" s="10">
        <f>'ÜCRET HESABI'!FN206</f>
        <v>17002.125</v>
      </c>
      <c r="AG206" s="27">
        <f t="shared" si="67"/>
        <v>20002.5</v>
      </c>
      <c r="AH206" s="28">
        <f>'ÜCRET HESABI'!FQ206</f>
        <v>24503.0625</v>
      </c>
      <c r="AI206" s="46">
        <f>'ÜCRET HESABI'!FS206</f>
        <v>23502.9375</v>
      </c>
      <c r="AJ206" s="10">
        <f>'ÜCRET HESABI'!GJ206</f>
        <v>17002.125</v>
      </c>
      <c r="AK206" s="27">
        <f t="shared" si="68"/>
        <v>20002.5</v>
      </c>
      <c r="AL206" s="28">
        <f>'ÜCRET HESABI'!GM206</f>
        <v>24503.0625</v>
      </c>
      <c r="AM206" s="46">
        <f>'ÜCRET HESABI'!GO206</f>
        <v>23502.9375</v>
      </c>
      <c r="AN206" s="10">
        <f>'ÜCRET HESABI'!HF206</f>
        <v>17002.125</v>
      </c>
      <c r="AO206" s="27">
        <f t="shared" si="69"/>
        <v>20002.5</v>
      </c>
      <c r="AP206" s="28">
        <f>'ÜCRET HESABI'!HI206</f>
        <v>24503.0625</v>
      </c>
      <c r="AQ206" s="46">
        <f>'ÜCRET HESABI'!HK206</f>
        <v>23502.9375</v>
      </c>
      <c r="AR206" s="10">
        <f>'ÜCRET HESABI'!IB206</f>
        <v>17002.125</v>
      </c>
      <c r="AS206" s="27">
        <f t="shared" si="70"/>
        <v>20002.5</v>
      </c>
      <c r="AT206" s="28">
        <f>'ÜCRET HESABI'!IE206</f>
        <v>24503.0625</v>
      </c>
      <c r="AU206" s="46">
        <f>'ÜCRET HESABI'!IG206</f>
        <v>23502.9375</v>
      </c>
      <c r="AV206" s="10">
        <f>'ÜCRET HESABI'!IX206</f>
        <v>17002.125</v>
      </c>
      <c r="AW206" s="27">
        <f t="shared" si="71"/>
        <v>20002.5</v>
      </c>
      <c r="AX206" s="28">
        <f>'ÜCRET HESABI'!JA206</f>
        <v>24503.0625</v>
      </c>
      <c r="AY206" s="46">
        <f>'ÜCRET HESABI'!JC206</f>
        <v>23502.9375</v>
      </c>
      <c r="AZ206" s="36">
        <f t="shared" si="54"/>
        <v>204025.5</v>
      </c>
      <c r="BA206" s="33">
        <f t="shared" si="55"/>
        <v>240030</v>
      </c>
      <c r="BB206" s="37">
        <f t="shared" si="56"/>
        <v>17002.125</v>
      </c>
      <c r="BC206" s="35">
        <f t="shared" si="57"/>
        <v>294036.75</v>
      </c>
      <c r="BD206" s="34">
        <f t="shared" si="58"/>
        <v>12001.5</v>
      </c>
      <c r="BE206" s="35">
        <f t="shared" si="59"/>
        <v>282035.25</v>
      </c>
    </row>
    <row r="207" spans="1:57" x14ac:dyDescent="0.3">
      <c r="A207" s="3">
        <v>205</v>
      </c>
      <c r="B207" s="16" t="str">
        <f>'PERSONEL LİSTESİ'!B207</f>
        <v xml:space="preserve"> AD SOYAD 205</v>
      </c>
      <c r="C207" s="8">
        <f>'PERSONEL LİSTESİ'!C207</f>
        <v>20002.5</v>
      </c>
      <c r="D207" s="10">
        <f>'ÜCRET HESABI'!P207</f>
        <v>17002.125</v>
      </c>
      <c r="E207" s="27">
        <f t="shared" si="60"/>
        <v>20002.5</v>
      </c>
      <c r="F207" s="28">
        <f>'ÜCRET HESABI'!S207</f>
        <v>24503.0625</v>
      </c>
      <c r="G207" s="46">
        <f>'ÜCRET HESABI'!U207</f>
        <v>23502.9375</v>
      </c>
      <c r="H207" s="10">
        <f>'ÜCRET HESABI'!AL207</f>
        <v>17002.125</v>
      </c>
      <c r="I207" s="27">
        <f t="shared" si="61"/>
        <v>20002.5</v>
      </c>
      <c r="J207" s="28">
        <f>'ÜCRET HESABI'!AO207</f>
        <v>24503.0625</v>
      </c>
      <c r="K207" s="46">
        <f>'ÜCRET HESABI'!AQ207</f>
        <v>23502.9375</v>
      </c>
      <c r="L207" s="10">
        <f>'ÜCRET HESABI'!BH207</f>
        <v>17002.125</v>
      </c>
      <c r="M207" s="27">
        <f t="shared" si="62"/>
        <v>20002.5</v>
      </c>
      <c r="N207" s="28">
        <f>'ÜCRET HESABI'!BK207</f>
        <v>24503.0625</v>
      </c>
      <c r="O207" s="46">
        <f>'ÜCRET HESABI'!BM207</f>
        <v>23502.9375</v>
      </c>
      <c r="P207" s="10">
        <f>'ÜCRET HESABI'!CD207</f>
        <v>17002.125</v>
      </c>
      <c r="Q207" s="27">
        <f t="shared" si="63"/>
        <v>20002.5</v>
      </c>
      <c r="R207" s="28">
        <f>'ÜCRET HESABI'!CG207</f>
        <v>24503.0625</v>
      </c>
      <c r="S207" s="46">
        <f>'ÜCRET HESABI'!CI207</f>
        <v>23502.9375</v>
      </c>
      <c r="T207" s="10">
        <f>'ÜCRET HESABI'!CZ207</f>
        <v>17002.125</v>
      </c>
      <c r="U207" s="27">
        <f t="shared" si="64"/>
        <v>20002.5</v>
      </c>
      <c r="V207" s="28">
        <f>'ÜCRET HESABI'!DC207</f>
        <v>24503.0625</v>
      </c>
      <c r="W207" s="46">
        <f>'ÜCRET HESABI'!DE207</f>
        <v>23502.9375</v>
      </c>
      <c r="X207" s="10">
        <f>'ÜCRET HESABI'!DV207</f>
        <v>17002.125</v>
      </c>
      <c r="Y207" s="27">
        <f t="shared" si="65"/>
        <v>20002.5</v>
      </c>
      <c r="Z207" s="28">
        <f>'ÜCRET HESABI'!DY207</f>
        <v>24503.0625</v>
      </c>
      <c r="AA207" s="46">
        <f>'ÜCRET HESABI'!EA207</f>
        <v>23502.9375</v>
      </c>
      <c r="AB207" s="10">
        <f>'ÜCRET HESABI'!ER207</f>
        <v>17002.125</v>
      </c>
      <c r="AC207" s="27">
        <f t="shared" si="66"/>
        <v>20002.5</v>
      </c>
      <c r="AD207" s="28">
        <f>'ÜCRET HESABI'!EU207</f>
        <v>24503.0625</v>
      </c>
      <c r="AE207" s="46">
        <f>'ÜCRET HESABI'!EW207</f>
        <v>23502.9375</v>
      </c>
      <c r="AF207" s="10">
        <f>'ÜCRET HESABI'!FN207</f>
        <v>17002.125</v>
      </c>
      <c r="AG207" s="27">
        <f t="shared" si="67"/>
        <v>20002.5</v>
      </c>
      <c r="AH207" s="28">
        <f>'ÜCRET HESABI'!FQ207</f>
        <v>24503.0625</v>
      </c>
      <c r="AI207" s="46">
        <f>'ÜCRET HESABI'!FS207</f>
        <v>23502.9375</v>
      </c>
      <c r="AJ207" s="10">
        <f>'ÜCRET HESABI'!GJ207</f>
        <v>17002.125</v>
      </c>
      <c r="AK207" s="27">
        <f t="shared" si="68"/>
        <v>20002.5</v>
      </c>
      <c r="AL207" s="28">
        <f>'ÜCRET HESABI'!GM207</f>
        <v>24503.0625</v>
      </c>
      <c r="AM207" s="46">
        <f>'ÜCRET HESABI'!GO207</f>
        <v>23502.9375</v>
      </c>
      <c r="AN207" s="10">
        <f>'ÜCRET HESABI'!HF207</f>
        <v>17002.125</v>
      </c>
      <c r="AO207" s="27">
        <f t="shared" si="69"/>
        <v>20002.5</v>
      </c>
      <c r="AP207" s="28">
        <f>'ÜCRET HESABI'!HI207</f>
        <v>24503.0625</v>
      </c>
      <c r="AQ207" s="46">
        <f>'ÜCRET HESABI'!HK207</f>
        <v>23502.9375</v>
      </c>
      <c r="AR207" s="10">
        <f>'ÜCRET HESABI'!IB207</f>
        <v>17002.125</v>
      </c>
      <c r="AS207" s="27">
        <f t="shared" si="70"/>
        <v>20002.5</v>
      </c>
      <c r="AT207" s="28">
        <f>'ÜCRET HESABI'!IE207</f>
        <v>24503.0625</v>
      </c>
      <c r="AU207" s="46">
        <f>'ÜCRET HESABI'!IG207</f>
        <v>23502.9375</v>
      </c>
      <c r="AV207" s="10">
        <f>'ÜCRET HESABI'!IX207</f>
        <v>17002.125</v>
      </c>
      <c r="AW207" s="27">
        <f t="shared" si="71"/>
        <v>20002.5</v>
      </c>
      <c r="AX207" s="28">
        <f>'ÜCRET HESABI'!JA207</f>
        <v>24503.0625</v>
      </c>
      <c r="AY207" s="46">
        <f>'ÜCRET HESABI'!JC207</f>
        <v>23502.9375</v>
      </c>
      <c r="AZ207" s="36">
        <f t="shared" si="54"/>
        <v>204025.5</v>
      </c>
      <c r="BA207" s="33">
        <f t="shared" si="55"/>
        <v>240030</v>
      </c>
      <c r="BB207" s="37">
        <f t="shared" si="56"/>
        <v>17002.125</v>
      </c>
      <c r="BC207" s="35">
        <f t="shared" si="57"/>
        <v>294036.75</v>
      </c>
      <c r="BD207" s="34">
        <f t="shared" si="58"/>
        <v>12001.5</v>
      </c>
      <c r="BE207" s="35">
        <f t="shared" si="59"/>
        <v>282035.25</v>
      </c>
    </row>
    <row r="208" spans="1:57" x14ac:dyDescent="0.3">
      <c r="A208" s="2">
        <v>206</v>
      </c>
      <c r="B208" s="17" t="str">
        <f>'PERSONEL LİSTESİ'!B208</f>
        <v xml:space="preserve"> AD SOYAD 206</v>
      </c>
      <c r="C208" s="13">
        <f>'PERSONEL LİSTESİ'!C208</f>
        <v>20002.5</v>
      </c>
      <c r="D208" s="10">
        <f>'ÜCRET HESABI'!P208</f>
        <v>17002.125</v>
      </c>
      <c r="E208" s="27">
        <f t="shared" si="60"/>
        <v>20002.5</v>
      </c>
      <c r="F208" s="28">
        <f>'ÜCRET HESABI'!S208</f>
        <v>24503.0625</v>
      </c>
      <c r="G208" s="46">
        <f>'ÜCRET HESABI'!U208</f>
        <v>23502.9375</v>
      </c>
      <c r="H208" s="10">
        <f>'ÜCRET HESABI'!AL208</f>
        <v>17002.125</v>
      </c>
      <c r="I208" s="27">
        <f t="shared" si="61"/>
        <v>20002.5</v>
      </c>
      <c r="J208" s="28">
        <f>'ÜCRET HESABI'!AO208</f>
        <v>24503.0625</v>
      </c>
      <c r="K208" s="46">
        <f>'ÜCRET HESABI'!AQ208</f>
        <v>23502.9375</v>
      </c>
      <c r="L208" s="10">
        <f>'ÜCRET HESABI'!BH208</f>
        <v>17002.125</v>
      </c>
      <c r="M208" s="27">
        <f t="shared" si="62"/>
        <v>20002.5</v>
      </c>
      <c r="N208" s="28">
        <f>'ÜCRET HESABI'!BK208</f>
        <v>24503.0625</v>
      </c>
      <c r="O208" s="46">
        <f>'ÜCRET HESABI'!BM208</f>
        <v>23502.9375</v>
      </c>
      <c r="P208" s="10">
        <f>'ÜCRET HESABI'!CD208</f>
        <v>17002.125</v>
      </c>
      <c r="Q208" s="27">
        <f t="shared" si="63"/>
        <v>20002.5</v>
      </c>
      <c r="R208" s="28">
        <f>'ÜCRET HESABI'!CG208</f>
        <v>24503.0625</v>
      </c>
      <c r="S208" s="46">
        <f>'ÜCRET HESABI'!CI208</f>
        <v>23502.9375</v>
      </c>
      <c r="T208" s="10">
        <f>'ÜCRET HESABI'!CZ208</f>
        <v>17002.125</v>
      </c>
      <c r="U208" s="27">
        <f t="shared" si="64"/>
        <v>20002.5</v>
      </c>
      <c r="V208" s="28">
        <f>'ÜCRET HESABI'!DC208</f>
        <v>24503.0625</v>
      </c>
      <c r="W208" s="46">
        <f>'ÜCRET HESABI'!DE208</f>
        <v>23502.9375</v>
      </c>
      <c r="X208" s="10">
        <f>'ÜCRET HESABI'!DV208</f>
        <v>17002.125</v>
      </c>
      <c r="Y208" s="27">
        <f t="shared" si="65"/>
        <v>20002.5</v>
      </c>
      <c r="Z208" s="28">
        <f>'ÜCRET HESABI'!DY208</f>
        <v>24503.0625</v>
      </c>
      <c r="AA208" s="46">
        <f>'ÜCRET HESABI'!EA208</f>
        <v>23502.9375</v>
      </c>
      <c r="AB208" s="10">
        <f>'ÜCRET HESABI'!ER208</f>
        <v>17002.125</v>
      </c>
      <c r="AC208" s="27">
        <f t="shared" si="66"/>
        <v>20002.5</v>
      </c>
      <c r="AD208" s="28">
        <f>'ÜCRET HESABI'!EU208</f>
        <v>24503.0625</v>
      </c>
      <c r="AE208" s="46">
        <f>'ÜCRET HESABI'!EW208</f>
        <v>23502.9375</v>
      </c>
      <c r="AF208" s="10">
        <f>'ÜCRET HESABI'!FN208</f>
        <v>17002.125</v>
      </c>
      <c r="AG208" s="27">
        <f t="shared" si="67"/>
        <v>20002.5</v>
      </c>
      <c r="AH208" s="28">
        <f>'ÜCRET HESABI'!FQ208</f>
        <v>24503.0625</v>
      </c>
      <c r="AI208" s="46">
        <f>'ÜCRET HESABI'!FS208</f>
        <v>23502.9375</v>
      </c>
      <c r="AJ208" s="10">
        <f>'ÜCRET HESABI'!GJ208</f>
        <v>17002.125</v>
      </c>
      <c r="AK208" s="27">
        <f t="shared" si="68"/>
        <v>20002.5</v>
      </c>
      <c r="AL208" s="28">
        <f>'ÜCRET HESABI'!GM208</f>
        <v>24503.0625</v>
      </c>
      <c r="AM208" s="46">
        <f>'ÜCRET HESABI'!GO208</f>
        <v>23502.9375</v>
      </c>
      <c r="AN208" s="10">
        <f>'ÜCRET HESABI'!HF208</f>
        <v>17002.125</v>
      </c>
      <c r="AO208" s="27">
        <f t="shared" si="69"/>
        <v>20002.5</v>
      </c>
      <c r="AP208" s="28">
        <f>'ÜCRET HESABI'!HI208</f>
        <v>24503.0625</v>
      </c>
      <c r="AQ208" s="46">
        <f>'ÜCRET HESABI'!HK208</f>
        <v>23502.9375</v>
      </c>
      <c r="AR208" s="10">
        <f>'ÜCRET HESABI'!IB208</f>
        <v>17002.125</v>
      </c>
      <c r="AS208" s="27">
        <f t="shared" si="70"/>
        <v>20002.5</v>
      </c>
      <c r="AT208" s="28">
        <f>'ÜCRET HESABI'!IE208</f>
        <v>24503.0625</v>
      </c>
      <c r="AU208" s="46">
        <f>'ÜCRET HESABI'!IG208</f>
        <v>23502.9375</v>
      </c>
      <c r="AV208" s="10">
        <f>'ÜCRET HESABI'!IX208</f>
        <v>17002.125</v>
      </c>
      <c r="AW208" s="27">
        <f t="shared" si="71"/>
        <v>20002.5</v>
      </c>
      <c r="AX208" s="28">
        <f>'ÜCRET HESABI'!JA208</f>
        <v>24503.0625</v>
      </c>
      <c r="AY208" s="46">
        <f>'ÜCRET HESABI'!JC208</f>
        <v>23502.9375</v>
      </c>
      <c r="AZ208" s="36">
        <f t="shared" si="54"/>
        <v>204025.5</v>
      </c>
      <c r="BA208" s="33">
        <f t="shared" si="55"/>
        <v>240030</v>
      </c>
      <c r="BB208" s="37">
        <f t="shared" si="56"/>
        <v>17002.125</v>
      </c>
      <c r="BC208" s="35">
        <f t="shared" si="57"/>
        <v>294036.75</v>
      </c>
      <c r="BD208" s="34">
        <f t="shared" si="58"/>
        <v>12001.5</v>
      </c>
      <c r="BE208" s="35">
        <f t="shared" si="59"/>
        <v>282035.25</v>
      </c>
    </row>
    <row r="209" spans="1:57" x14ac:dyDescent="0.3">
      <c r="A209" s="3">
        <v>207</v>
      </c>
      <c r="B209" s="16" t="str">
        <f>'PERSONEL LİSTESİ'!B209</f>
        <v xml:space="preserve"> AD SOYAD 207</v>
      </c>
      <c r="C209" s="8">
        <f>'PERSONEL LİSTESİ'!C209</f>
        <v>20002.5</v>
      </c>
      <c r="D209" s="10">
        <f>'ÜCRET HESABI'!P209</f>
        <v>17002.125</v>
      </c>
      <c r="E209" s="27">
        <f t="shared" si="60"/>
        <v>20002.5</v>
      </c>
      <c r="F209" s="28">
        <f>'ÜCRET HESABI'!S209</f>
        <v>24503.0625</v>
      </c>
      <c r="G209" s="46">
        <f>'ÜCRET HESABI'!U209</f>
        <v>23502.9375</v>
      </c>
      <c r="H209" s="10">
        <f>'ÜCRET HESABI'!AL209</f>
        <v>17002.125</v>
      </c>
      <c r="I209" s="27">
        <f t="shared" si="61"/>
        <v>20002.5</v>
      </c>
      <c r="J209" s="28">
        <f>'ÜCRET HESABI'!AO209</f>
        <v>24503.0625</v>
      </c>
      <c r="K209" s="46">
        <f>'ÜCRET HESABI'!AQ209</f>
        <v>23502.9375</v>
      </c>
      <c r="L209" s="10">
        <f>'ÜCRET HESABI'!BH209</f>
        <v>17002.125</v>
      </c>
      <c r="M209" s="27">
        <f t="shared" si="62"/>
        <v>20002.5</v>
      </c>
      <c r="N209" s="28">
        <f>'ÜCRET HESABI'!BK209</f>
        <v>24503.0625</v>
      </c>
      <c r="O209" s="46">
        <f>'ÜCRET HESABI'!BM209</f>
        <v>23502.9375</v>
      </c>
      <c r="P209" s="10">
        <f>'ÜCRET HESABI'!CD209</f>
        <v>17002.125</v>
      </c>
      <c r="Q209" s="27">
        <f t="shared" si="63"/>
        <v>20002.5</v>
      </c>
      <c r="R209" s="28">
        <f>'ÜCRET HESABI'!CG209</f>
        <v>24503.0625</v>
      </c>
      <c r="S209" s="46">
        <f>'ÜCRET HESABI'!CI209</f>
        <v>23502.9375</v>
      </c>
      <c r="T209" s="10">
        <f>'ÜCRET HESABI'!CZ209</f>
        <v>17002.125</v>
      </c>
      <c r="U209" s="27">
        <f t="shared" si="64"/>
        <v>20002.5</v>
      </c>
      <c r="V209" s="28">
        <f>'ÜCRET HESABI'!DC209</f>
        <v>24503.0625</v>
      </c>
      <c r="W209" s="46">
        <f>'ÜCRET HESABI'!DE209</f>
        <v>23502.9375</v>
      </c>
      <c r="X209" s="10">
        <f>'ÜCRET HESABI'!DV209</f>
        <v>17002.125</v>
      </c>
      <c r="Y209" s="27">
        <f t="shared" si="65"/>
        <v>20002.5</v>
      </c>
      <c r="Z209" s="28">
        <f>'ÜCRET HESABI'!DY209</f>
        <v>24503.0625</v>
      </c>
      <c r="AA209" s="46">
        <f>'ÜCRET HESABI'!EA209</f>
        <v>23502.9375</v>
      </c>
      <c r="AB209" s="10">
        <f>'ÜCRET HESABI'!ER209</f>
        <v>17002.125</v>
      </c>
      <c r="AC209" s="27">
        <f t="shared" si="66"/>
        <v>20002.5</v>
      </c>
      <c r="AD209" s="28">
        <f>'ÜCRET HESABI'!EU209</f>
        <v>24503.0625</v>
      </c>
      <c r="AE209" s="46">
        <f>'ÜCRET HESABI'!EW209</f>
        <v>23502.9375</v>
      </c>
      <c r="AF209" s="10">
        <f>'ÜCRET HESABI'!FN209</f>
        <v>17002.125</v>
      </c>
      <c r="AG209" s="27">
        <f t="shared" si="67"/>
        <v>20002.5</v>
      </c>
      <c r="AH209" s="28">
        <f>'ÜCRET HESABI'!FQ209</f>
        <v>24503.0625</v>
      </c>
      <c r="AI209" s="46">
        <f>'ÜCRET HESABI'!FS209</f>
        <v>23502.9375</v>
      </c>
      <c r="AJ209" s="10">
        <f>'ÜCRET HESABI'!GJ209</f>
        <v>17002.125</v>
      </c>
      <c r="AK209" s="27">
        <f t="shared" si="68"/>
        <v>20002.5</v>
      </c>
      <c r="AL209" s="28">
        <f>'ÜCRET HESABI'!GM209</f>
        <v>24503.0625</v>
      </c>
      <c r="AM209" s="46">
        <f>'ÜCRET HESABI'!GO209</f>
        <v>23502.9375</v>
      </c>
      <c r="AN209" s="10">
        <f>'ÜCRET HESABI'!HF209</f>
        <v>17002.125</v>
      </c>
      <c r="AO209" s="27">
        <f t="shared" si="69"/>
        <v>20002.5</v>
      </c>
      <c r="AP209" s="28">
        <f>'ÜCRET HESABI'!HI209</f>
        <v>24503.0625</v>
      </c>
      <c r="AQ209" s="46">
        <f>'ÜCRET HESABI'!HK209</f>
        <v>23502.9375</v>
      </c>
      <c r="AR209" s="10">
        <f>'ÜCRET HESABI'!IB209</f>
        <v>17002.125</v>
      </c>
      <c r="AS209" s="27">
        <f t="shared" si="70"/>
        <v>20002.5</v>
      </c>
      <c r="AT209" s="28">
        <f>'ÜCRET HESABI'!IE209</f>
        <v>24503.0625</v>
      </c>
      <c r="AU209" s="46">
        <f>'ÜCRET HESABI'!IG209</f>
        <v>23502.9375</v>
      </c>
      <c r="AV209" s="10">
        <f>'ÜCRET HESABI'!IX209</f>
        <v>17002.125</v>
      </c>
      <c r="AW209" s="27">
        <f t="shared" si="71"/>
        <v>20002.5</v>
      </c>
      <c r="AX209" s="28">
        <f>'ÜCRET HESABI'!JA209</f>
        <v>24503.0625</v>
      </c>
      <c r="AY209" s="46">
        <f>'ÜCRET HESABI'!JC209</f>
        <v>23502.9375</v>
      </c>
      <c r="AZ209" s="36">
        <f t="shared" si="54"/>
        <v>204025.5</v>
      </c>
      <c r="BA209" s="33">
        <f t="shared" si="55"/>
        <v>240030</v>
      </c>
      <c r="BB209" s="37">
        <f t="shared" si="56"/>
        <v>17002.125</v>
      </c>
      <c r="BC209" s="35">
        <f t="shared" si="57"/>
        <v>294036.75</v>
      </c>
      <c r="BD209" s="34">
        <f t="shared" si="58"/>
        <v>12001.5</v>
      </c>
      <c r="BE209" s="35">
        <f t="shared" si="59"/>
        <v>282035.25</v>
      </c>
    </row>
    <row r="210" spans="1:57" x14ac:dyDescent="0.3">
      <c r="A210" s="2">
        <v>208</v>
      </c>
      <c r="B210" s="17" t="str">
        <f>'PERSONEL LİSTESİ'!B210</f>
        <v xml:space="preserve"> AD SOYAD 208</v>
      </c>
      <c r="C210" s="13">
        <f>'PERSONEL LİSTESİ'!C210</f>
        <v>20002.5</v>
      </c>
      <c r="D210" s="10">
        <f>'ÜCRET HESABI'!P210</f>
        <v>17002.125</v>
      </c>
      <c r="E210" s="27">
        <f t="shared" si="60"/>
        <v>20002.5</v>
      </c>
      <c r="F210" s="28">
        <f>'ÜCRET HESABI'!S210</f>
        <v>24503.0625</v>
      </c>
      <c r="G210" s="46">
        <f>'ÜCRET HESABI'!U210</f>
        <v>23502.9375</v>
      </c>
      <c r="H210" s="10">
        <f>'ÜCRET HESABI'!AL210</f>
        <v>17002.125</v>
      </c>
      <c r="I210" s="27">
        <f t="shared" si="61"/>
        <v>20002.5</v>
      </c>
      <c r="J210" s="28">
        <f>'ÜCRET HESABI'!AO210</f>
        <v>24503.0625</v>
      </c>
      <c r="K210" s="46">
        <f>'ÜCRET HESABI'!AQ210</f>
        <v>23502.9375</v>
      </c>
      <c r="L210" s="10">
        <f>'ÜCRET HESABI'!BH210</f>
        <v>17002.125</v>
      </c>
      <c r="M210" s="27">
        <f t="shared" si="62"/>
        <v>20002.5</v>
      </c>
      <c r="N210" s="28">
        <f>'ÜCRET HESABI'!BK210</f>
        <v>24503.0625</v>
      </c>
      <c r="O210" s="46">
        <f>'ÜCRET HESABI'!BM210</f>
        <v>23502.9375</v>
      </c>
      <c r="P210" s="10">
        <f>'ÜCRET HESABI'!CD210</f>
        <v>17002.125</v>
      </c>
      <c r="Q210" s="27">
        <f t="shared" si="63"/>
        <v>20002.5</v>
      </c>
      <c r="R210" s="28">
        <f>'ÜCRET HESABI'!CG210</f>
        <v>24503.0625</v>
      </c>
      <c r="S210" s="46">
        <f>'ÜCRET HESABI'!CI210</f>
        <v>23502.9375</v>
      </c>
      <c r="T210" s="10">
        <f>'ÜCRET HESABI'!CZ210</f>
        <v>17002.125</v>
      </c>
      <c r="U210" s="27">
        <f t="shared" si="64"/>
        <v>20002.5</v>
      </c>
      <c r="V210" s="28">
        <f>'ÜCRET HESABI'!DC210</f>
        <v>24503.0625</v>
      </c>
      <c r="W210" s="46">
        <f>'ÜCRET HESABI'!DE210</f>
        <v>23502.9375</v>
      </c>
      <c r="X210" s="10">
        <f>'ÜCRET HESABI'!DV210</f>
        <v>17002.125</v>
      </c>
      <c r="Y210" s="27">
        <f t="shared" si="65"/>
        <v>20002.5</v>
      </c>
      <c r="Z210" s="28">
        <f>'ÜCRET HESABI'!DY210</f>
        <v>24503.0625</v>
      </c>
      <c r="AA210" s="46">
        <f>'ÜCRET HESABI'!EA210</f>
        <v>23502.9375</v>
      </c>
      <c r="AB210" s="10">
        <f>'ÜCRET HESABI'!ER210</f>
        <v>17002.125</v>
      </c>
      <c r="AC210" s="27">
        <f t="shared" si="66"/>
        <v>20002.5</v>
      </c>
      <c r="AD210" s="28">
        <f>'ÜCRET HESABI'!EU210</f>
        <v>24503.0625</v>
      </c>
      <c r="AE210" s="46">
        <f>'ÜCRET HESABI'!EW210</f>
        <v>23502.9375</v>
      </c>
      <c r="AF210" s="10">
        <f>'ÜCRET HESABI'!FN210</f>
        <v>17002.125</v>
      </c>
      <c r="AG210" s="27">
        <f t="shared" si="67"/>
        <v>20002.5</v>
      </c>
      <c r="AH210" s="28">
        <f>'ÜCRET HESABI'!FQ210</f>
        <v>24503.0625</v>
      </c>
      <c r="AI210" s="46">
        <f>'ÜCRET HESABI'!FS210</f>
        <v>23502.9375</v>
      </c>
      <c r="AJ210" s="10">
        <f>'ÜCRET HESABI'!GJ210</f>
        <v>17002.125</v>
      </c>
      <c r="AK210" s="27">
        <f t="shared" si="68"/>
        <v>20002.5</v>
      </c>
      <c r="AL210" s="28">
        <f>'ÜCRET HESABI'!GM210</f>
        <v>24503.0625</v>
      </c>
      <c r="AM210" s="46">
        <f>'ÜCRET HESABI'!GO210</f>
        <v>23502.9375</v>
      </c>
      <c r="AN210" s="10">
        <f>'ÜCRET HESABI'!HF210</f>
        <v>17002.125</v>
      </c>
      <c r="AO210" s="27">
        <f t="shared" si="69"/>
        <v>20002.5</v>
      </c>
      <c r="AP210" s="28">
        <f>'ÜCRET HESABI'!HI210</f>
        <v>24503.0625</v>
      </c>
      <c r="AQ210" s="46">
        <f>'ÜCRET HESABI'!HK210</f>
        <v>23502.9375</v>
      </c>
      <c r="AR210" s="10">
        <f>'ÜCRET HESABI'!IB210</f>
        <v>17002.125</v>
      </c>
      <c r="AS210" s="27">
        <f t="shared" si="70"/>
        <v>20002.5</v>
      </c>
      <c r="AT210" s="28">
        <f>'ÜCRET HESABI'!IE210</f>
        <v>24503.0625</v>
      </c>
      <c r="AU210" s="46">
        <f>'ÜCRET HESABI'!IG210</f>
        <v>23502.9375</v>
      </c>
      <c r="AV210" s="10">
        <f>'ÜCRET HESABI'!IX210</f>
        <v>17002.125</v>
      </c>
      <c r="AW210" s="27">
        <f t="shared" si="71"/>
        <v>20002.5</v>
      </c>
      <c r="AX210" s="28">
        <f>'ÜCRET HESABI'!JA210</f>
        <v>24503.0625</v>
      </c>
      <c r="AY210" s="46">
        <f>'ÜCRET HESABI'!JC210</f>
        <v>23502.9375</v>
      </c>
      <c r="AZ210" s="36">
        <f t="shared" si="54"/>
        <v>204025.5</v>
      </c>
      <c r="BA210" s="33">
        <f t="shared" si="55"/>
        <v>240030</v>
      </c>
      <c r="BB210" s="37">
        <f t="shared" si="56"/>
        <v>17002.125</v>
      </c>
      <c r="BC210" s="35">
        <f t="shared" si="57"/>
        <v>294036.75</v>
      </c>
      <c r="BD210" s="34">
        <f t="shared" si="58"/>
        <v>12001.5</v>
      </c>
      <c r="BE210" s="35">
        <f t="shared" si="59"/>
        <v>282035.25</v>
      </c>
    </row>
    <row r="211" spans="1:57" x14ac:dyDescent="0.3">
      <c r="A211" s="3">
        <v>209</v>
      </c>
      <c r="B211" s="16" t="str">
        <f>'PERSONEL LİSTESİ'!B211</f>
        <v xml:space="preserve"> AD SOYAD 209</v>
      </c>
      <c r="C211" s="8">
        <f>'PERSONEL LİSTESİ'!C211</f>
        <v>20002.5</v>
      </c>
      <c r="D211" s="10">
        <f>'ÜCRET HESABI'!P211</f>
        <v>17002.125</v>
      </c>
      <c r="E211" s="27">
        <f t="shared" si="60"/>
        <v>20002.5</v>
      </c>
      <c r="F211" s="28">
        <f>'ÜCRET HESABI'!S211</f>
        <v>24503.0625</v>
      </c>
      <c r="G211" s="46">
        <f>'ÜCRET HESABI'!U211</f>
        <v>23502.9375</v>
      </c>
      <c r="H211" s="10">
        <f>'ÜCRET HESABI'!AL211</f>
        <v>17002.125</v>
      </c>
      <c r="I211" s="27">
        <f t="shared" si="61"/>
        <v>20002.5</v>
      </c>
      <c r="J211" s="28">
        <f>'ÜCRET HESABI'!AO211</f>
        <v>24503.0625</v>
      </c>
      <c r="K211" s="46">
        <f>'ÜCRET HESABI'!AQ211</f>
        <v>23502.9375</v>
      </c>
      <c r="L211" s="10">
        <f>'ÜCRET HESABI'!BH211</f>
        <v>17002.125</v>
      </c>
      <c r="M211" s="27">
        <f t="shared" si="62"/>
        <v>20002.5</v>
      </c>
      <c r="N211" s="28">
        <f>'ÜCRET HESABI'!BK211</f>
        <v>24503.0625</v>
      </c>
      <c r="O211" s="46">
        <f>'ÜCRET HESABI'!BM211</f>
        <v>23502.9375</v>
      </c>
      <c r="P211" s="10">
        <f>'ÜCRET HESABI'!CD211</f>
        <v>17002.125</v>
      </c>
      <c r="Q211" s="27">
        <f t="shared" si="63"/>
        <v>20002.5</v>
      </c>
      <c r="R211" s="28">
        <f>'ÜCRET HESABI'!CG211</f>
        <v>24503.0625</v>
      </c>
      <c r="S211" s="46">
        <f>'ÜCRET HESABI'!CI211</f>
        <v>23502.9375</v>
      </c>
      <c r="T211" s="10">
        <f>'ÜCRET HESABI'!CZ211</f>
        <v>17002.125</v>
      </c>
      <c r="U211" s="27">
        <f t="shared" si="64"/>
        <v>20002.5</v>
      </c>
      <c r="V211" s="28">
        <f>'ÜCRET HESABI'!DC211</f>
        <v>24503.0625</v>
      </c>
      <c r="W211" s="46">
        <f>'ÜCRET HESABI'!DE211</f>
        <v>23502.9375</v>
      </c>
      <c r="X211" s="10">
        <f>'ÜCRET HESABI'!DV211</f>
        <v>17002.125</v>
      </c>
      <c r="Y211" s="27">
        <f t="shared" si="65"/>
        <v>20002.5</v>
      </c>
      <c r="Z211" s="28">
        <f>'ÜCRET HESABI'!DY211</f>
        <v>24503.0625</v>
      </c>
      <c r="AA211" s="46">
        <f>'ÜCRET HESABI'!EA211</f>
        <v>23502.9375</v>
      </c>
      <c r="AB211" s="10">
        <f>'ÜCRET HESABI'!ER211</f>
        <v>17002.125</v>
      </c>
      <c r="AC211" s="27">
        <f t="shared" si="66"/>
        <v>20002.5</v>
      </c>
      <c r="AD211" s="28">
        <f>'ÜCRET HESABI'!EU211</f>
        <v>24503.0625</v>
      </c>
      <c r="AE211" s="46">
        <f>'ÜCRET HESABI'!EW211</f>
        <v>23502.9375</v>
      </c>
      <c r="AF211" s="10">
        <f>'ÜCRET HESABI'!FN211</f>
        <v>17002.125</v>
      </c>
      <c r="AG211" s="27">
        <f t="shared" si="67"/>
        <v>20002.5</v>
      </c>
      <c r="AH211" s="28">
        <f>'ÜCRET HESABI'!FQ211</f>
        <v>24503.0625</v>
      </c>
      <c r="AI211" s="46">
        <f>'ÜCRET HESABI'!FS211</f>
        <v>23502.9375</v>
      </c>
      <c r="AJ211" s="10">
        <f>'ÜCRET HESABI'!GJ211</f>
        <v>17002.125</v>
      </c>
      <c r="AK211" s="27">
        <f t="shared" si="68"/>
        <v>20002.5</v>
      </c>
      <c r="AL211" s="28">
        <f>'ÜCRET HESABI'!GM211</f>
        <v>24503.0625</v>
      </c>
      <c r="AM211" s="46">
        <f>'ÜCRET HESABI'!GO211</f>
        <v>23502.9375</v>
      </c>
      <c r="AN211" s="10">
        <f>'ÜCRET HESABI'!HF211</f>
        <v>17002.125</v>
      </c>
      <c r="AO211" s="27">
        <f t="shared" si="69"/>
        <v>20002.5</v>
      </c>
      <c r="AP211" s="28">
        <f>'ÜCRET HESABI'!HI211</f>
        <v>24503.0625</v>
      </c>
      <c r="AQ211" s="46">
        <f>'ÜCRET HESABI'!HK211</f>
        <v>23502.9375</v>
      </c>
      <c r="AR211" s="10">
        <f>'ÜCRET HESABI'!IB211</f>
        <v>17002.125</v>
      </c>
      <c r="AS211" s="27">
        <f t="shared" si="70"/>
        <v>20002.5</v>
      </c>
      <c r="AT211" s="28">
        <f>'ÜCRET HESABI'!IE211</f>
        <v>24503.0625</v>
      </c>
      <c r="AU211" s="46">
        <f>'ÜCRET HESABI'!IG211</f>
        <v>23502.9375</v>
      </c>
      <c r="AV211" s="10">
        <f>'ÜCRET HESABI'!IX211</f>
        <v>17002.125</v>
      </c>
      <c r="AW211" s="27">
        <f t="shared" si="71"/>
        <v>20002.5</v>
      </c>
      <c r="AX211" s="28">
        <f>'ÜCRET HESABI'!JA211</f>
        <v>24503.0625</v>
      </c>
      <c r="AY211" s="46">
        <f>'ÜCRET HESABI'!JC211</f>
        <v>23502.9375</v>
      </c>
      <c r="AZ211" s="36">
        <f t="shared" si="54"/>
        <v>204025.5</v>
      </c>
      <c r="BA211" s="33">
        <f t="shared" si="55"/>
        <v>240030</v>
      </c>
      <c r="BB211" s="37">
        <f t="shared" si="56"/>
        <v>17002.125</v>
      </c>
      <c r="BC211" s="35">
        <f t="shared" si="57"/>
        <v>294036.75</v>
      </c>
      <c r="BD211" s="34">
        <f t="shared" si="58"/>
        <v>12001.5</v>
      </c>
      <c r="BE211" s="35">
        <f t="shared" si="59"/>
        <v>282035.25</v>
      </c>
    </row>
    <row r="212" spans="1:57" x14ac:dyDescent="0.3">
      <c r="A212" s="2">
        <v>210</v>
      </c>
      <c r="B212" s="17" t="str">
        <f>'PERSONEL LİSTESİ'!B212</f>
        <v xml:space="preserve"> AD SOYAD 210</v>
      </c>
      <c r="C212" s="13">
        <f>'PERSONEL LİSTESİ'!C212</f>
        <v>20002.5</v>
      </c>
      <c r="D212" s="10">
        <f>'ÜCRET HESABI'!P212</f>
        <v>17002.125</v>
      </c>
      <c r="E212" s="27">
        <f t="shared" si="60"/>
        <v>20002.5</v>
      </c>
      <c r="F212" s="28">
        <f>'ÜCRET HESABI'!S212</f>
        <v>24503.0625</v>
      </c>
      <c r="G212" s="46">
        <f>'ÜCRET HESABI'!U212</f>
        <v>23502.9375</v>
      </c>
      <c r="H212" s="10">
        <f>'ÜCRET HESABI'!AL212</f>
        <v>17002.125</v>
      </c>
      <c r="I212" s="27">
        <f t="shared" si="61"/>
        <v>20002.5</v>
      </c>
      <c r="J212" s="28">
        <f>'ÜCRET HESABI'!AO212</f>
        <v>24503.0625</v>
      </c>
      <c r="K212" s="46">
        <f>'ÜCRET HESABI'!AQ212</f>
        <v>23502.9375</v>
      </c>
      <c r="L212" s="10">
        <f>'ÜCRET HESABI'!BH212</f>
        <v>17002.125</v>
      </c>
      <c r="M212" s="27">
        <f t="shared" si="62"/>
        <v>20002.5</v>
      </c>
      <c r="N212" s="28">
        <f>'ÜCRET HESABI'!BK212</f>
        <v>24503.0625</v>
      </c>
      <c r="O212" s="46">
        <f>'ÜCRET HESABI'!BM212</f>
        <v>23502.9375</v>
      </c>
      <c r="P212" s="10">
        <f>'ÜCRET HESABI'!CD212</f>
        <v>17002.125</v>
      </c>
      <c r="Q212" s="27">
        <f t="shared" si="63"/>
        <v>20002.5</v>
      </c>
      <c r="R212" s="28">
        <f>'ÜCRET HESABI'!CG212</f>
        <v>24503.0625</v>
      </c>
      <c r="S212" s="46">
        <f>'ÜCRET HESABI'!CI212</f>
        <v>23502.9375</v>
      </c>
      <c r="T212" s="10">
        <f>'ÜCRET HESABI'!CZ212</f>
        <v>17002.125</v>
      </c>
      <c r="U212" s="27">
        <f t="shared" si="64"/>
        <v>20002.5</v>
      </c>
      <c r="V212" s="28">
        <f>'ÜCRET HESABI'!DC212</f>
        <v>24503.0625</v>
      </c>
      <c r="W212" s="46">
        <f>'ÜCRET HESABI'!DE212</f>
        <v>23502.9375</v>
      </c>
      <c r="X212" s="10">
        <f>'ÜCRET HESABI'!DV212</f>
        <v>17002.125</v>
      </c>
      <c r="Y212" s="27">
        <f t="shared" si="65"/>
        <v>20002.5</v>
      </c>
      <c r="Z212" s="28">
        <f>'ÜCRET HESABI'!DY212</f>
        <v>24503.0625</v>
      </c>
      <c r="AA212" s="46">
        <f>'ÜCRET HESABI'!EA212</f>
        <v>23502.9375</v>
      </c>
      <c r="AB212" s="10">
        <f>'ÜCRET HESABI'!ER212</f>
        <v>17002.125</v>
      </c>
      <c r="AC212" s="27">
        <f t="shared" si="66"/>
        <v>20002.5</v>
      </c>
      <c r="AD212" s="28">
        <f>'ÜCRET HESABI'!EU212</f>
        <v>24503.0625</v>
      </c>
      <c r="AE212" s="46">
        <f>'ÜCRET HESABI'!EW212</f>
        <v>23502.9375</v>
      </c>
      <c r="AF212" s="10">
        <f>'ÜCRET HESABI'!FN212</f>
        <v>17002.125</v>
      </c>
      <c r="AG212" s="27">
        <f t="shared" si="67"/>
        <v>20002.5</v>
      </c>
      <c r="AH212" s="28">
        <f>'ÜCRET HESABI'!FQ212</f>
        <v>24503.0625</v>
      </c>
      <c r="AI212" s="46">
        <f>'ÜCRET HESABI'!FS212</f>
        <v>23502.9375</v>
      </c>
      <c r="AJ212" s="10">
        <f>'ÜCRET HESABI'!GJ212</f>
        <v>17002.125</v>
      </c>
      <c r="AK212" s="27">
        <f t="shared" si="68"/>
        <v>20002.5</v>
      </c>
      <c r="AL212" s="28">
        <f>'ÜCRET HESABI'!GM212</f>
        <v>24503.0625</v>
      </c>
      <c r="AM212" s="46">
        <f>'ÜCRET HESABI'!GO212</f>
        <v>23502.9375</v>
      </c>
      <c r="AN212" s="10">
        <f>'ÜCRET HESABI'!HF212</f>
        <v>17002.125</v>
      </c>
      <c r="AO212" s="27">
        <f t="shared" si="69"/>
        <v>20002.5</v>
      </c>
      <c r="AP212" s="28">
        <f>'ÜCRET HESABI'!HI212</f>
        <v>24503.0625</v>
      </c>
      <c r="AQ212" s="46">
        <f>'ÜCRET HESABI'!HK212</f>
        <v>23502.9375</v>
      </c>
      <c r="AR212" s="10">
        <f>'ÜCRET HESABI'!IB212</f>
        <v>17002.125</v>
      </c>
      <c r="AS212" s="27">
        <f t="shared" si="70"/>
        <v>20002.5</v>
      </c>
      <c r="AT212" s="28">
        <f>'ÜCRET HESABI'!IE212</f>
        <v>24503.0625</v>
      </c>
      <c r="AU212" s="46">
        <f>'ÜCRET HESABI'!IG212</f>
        <v>23502.9375</v>
      </c>
      <c r="AV212" s="10">
        <f>'ÜCRET HESABI'!IX212</f>
        <v>17002.125</v>
      </c>
      <c r="AW212" s="27">
        <f t="shared" si="71"/>
        <v>20002.5</v>
      </c>
      <c r="AX212" s="28">
        <f>'ÜCRET HESABI'!JA212</f>
        <v>24503.0625</v>
      </c>
      <c r="AY212" s="46">
        <f>'ÜCRET HESABI'!JC212</f>
        <v>23502.9375</v>
      </c>
      <c r="AZ212" s="36">
        <f t="shared" si="54"/>
        <v>204025.5</v>
      </c>
      <c r="BA212" s="33">
        <f t="shared" si="55"/>
        <v>240030</v>
      </c>
      <c r="BB212" s="37">
        <f t="shared" si="56"/>
        <v>17002.125</v>
      </c>
      <c r="BC212" s="35">
        <f t="shared" si="57"/>
        <v>294036.75</v>
      </c>
      <c r="BD212" s="34">
        <f t="shared" si="58"/>
        <v>12001.5</v>
      </c>
      <c r="BE212" s="35">
        <f t="shared" si="59"/>
        <v>282035.25</v>
      </c>
    </row>
    <row r="213" spans="1:57" x14ac:dyDescent="0.3">
      <c r="A213" s="3">
        <v>211</v>
      </c>
      <c r="B213" s="16" t="str">
        <f>'PERSONEL LİSTESİ'!B213</f>
        <v xml:space="preserve"> AD SOYAD 211</v>
      </c>
      <c r="C213" s="8">
        <f>'PERSONEL LİSTESİ'!C213</f>
        <v>20002.5</v>
      </c>
      <c r="D213" s="10">
        <f>'ÜCRET HESABI'!P213</f>
        <v>17002.125</v>
      </c>
      <c r="E213" s="27">
        <f t="shared" si="60"/>
        <v>20002.5</v>
      </c>
      <c r="F213" s="28">
        <f>'ÜCRET HESABI'!S213</f>
        <v>24503.0625</v>
      </c>
      <c r="G213" s="46">
        <f>'ÜCRET HESABI'!U213</f>
        <v>23502.9375</v>
      </c>
      <c r="H213" s="10">
        <f>'ÜCRET HESABI'!AL213</f>
        <v>17002.125</v>
      </c>
      <c r="I213" s="27">
        <f t="shared" si="61"/>
        <v>20002.5</v>
      </c>
      <c r="J213" s="28">
        <f>'ÜCRET HESABI'!AO213</f>
        <v>24503.0625</v>
      </c>
      <c r="K213" s="46">
        <f>'ÜCRET HESABI'!AQ213</f>
        <v>23502.9375</v>
      </c>
      <c r="L213" s="10">
        <f>'ÜCRET HESABI'!BH213</f>
        <v>17002.125</v>
      </c>
      <c r="M213" s="27">
        <f t="shared" si="62"/>
        <v>20002.5</v>
      </c>
      <c r="N213" s="28">
        <f>'ÜCRET HESABI'!BK213</f>
        <v>24503.0625</v>
      </c>
      <c r="O213" s="46">
        <f>'ÜCRET HESABI'!BM213</f>
        <v>23502.9375</v>
      </c>
      <c r="P213" s="10">
        <f>'ÜCRET HESABI'!CD213</f>
        <v>17002.125</v>
      </c>
      <c r="Q213" s="27">
        <f t="shared" si="63"/>
        <v>20002.5</v>
      </c>
      <c r="R213" s="28">
        <f>'ÜCRET HESABI'!CG213</f>
        <v>24503.0625</v>
      </c>
      <c r="S213" s="46">
        <f>'ÜCRET HESABI'!CI213</f>
        <v>23502.9375</v>
      </c>
      <c r="T213" s="10">
        <f>'ÜCRET HESABI'!CZ213</f>
        <v>17002.125</v>
      </c>
      <c r="U213" s="27">
        <f t="shared" si="64"/>
        <v>20002.5</v>
      </c>
      <c r="V213" s="28">
        <f>'ÜCRET HESABI'!DC213</f>
        <v>24503.0625</v>
      </c>
      <c r="W213" s="46">
        <f>'ÜCRET HESABI'!DE213</f>
        <v>23502.9375</v>
      </c>
      <c r="X213" s="10">
        <f>'ÜCRET HESABI'!DV213</f>
        <v>17002.125</v>
      </c>
      <c r="Y213" s="27">
        <f t="shared" si="65"/>
        <v>20002.5</v>
      </c>
      <c r="Z213" s="28">
        <f>'ÜCRET HESABI'!DY213</f>
        <v>24503.0625</v>
      </c>
      <c r="AA213" s="46">
        <f>'ÜCRET HESABI'!EA213</f>
        <v>23502.9375</v>
      </c>
      <c r="AB213" s="10">
        <f>'ÜCRET HESABI'!ER213</f>
        <v>17002.125</v>
      </c>
      <c r="AC213" s="27">
        <f t="shared" si="66"/>
        <v>20002.5</v>
      </c>
      <c r="AD213" s="28">
        <f>'ÜCRET HESABI'!EU213</f>
        <v>24503.0625</v>
      </c>
      <c r="AE213" s="46">
        <f>'ÜCRET HESABI'!EW213</f>
        <v>23502.9375</v>
      </c>
      <c r="AF213" s="10">
        <f>'ÜCRET HESABI'!FN213</f>
        <v>17002.125</v>
      </c>
      <c r="AG213" s="27">
        <f t="shared" si="67"/>
        <v>20002.5</v>
      </c>
      <c r="AH213" s="28">
        <f>'ÜCRET HESABI'!FQ213</f>
        <v>24503.0625</v>
      </c>
      <c r="AI213" s="46">
        <f>'ÜCRET HESABI'!FS213</f>
        <v>23502.9375</v>
      </c>
      <c r="AJ213" s="10">
        <f>'ÜCRET HESABI'!GJ213</f>
        <v>17002.125</v>
      </c>
      <c r="AK213" s="27">
        <f t="shared" si="68"/>
        <v>20002.5</v>
      </c>
      <c r="AL213" s="28">
        <f>'ÜCRET HESABI'!GM213</f>
        <v>24503.0625</v>
      </c>
      <c r="AM213" s="46">
        <f>'ÜCRET HESABI'!GO213</f>
        <v>23502.9375</v>
      </c>
      <c r="AN213" s="10">
        <f>'ÜCRET HESABI'!HF213</f>
        <v>17002.125</v>
      </c>
      <c r="AO213" s="27">
        <f t="shared" si="69"/>
        <v>20002.5</v>
      </c>
      <c r="AP213" s="28">
        <f>'ÜCRET HESABI'!HI213</f>
        <v>24503.0625</v>
      </c>
      <c r="AQ213" s="46">
        <f>'ÜCRET HESABI'!HK213</f>
        <v>23502.9375</v>
      </c>
      <c r="AR213" s="10">
        <f>'ÜCRET HESABI'!IB213</f>
        <v>17002.125</v>
      </c>
      <c r="AS213" s="27">
        <f t="shared" si="70"/>
        <v>20002.5</v>
      </c>
      <c r="AT213" s="28">
        <f>'ÜCRET HESABI'!IE213</f>
        <v>24503.0625</v>
      </c>
      <c r="AU213" s="46">
        <f>'ÜCRET HESABI'!IG213</f>
        <v>23502.9375</v>
      </c>
      <c r="AV213" s="10">
        <f>'ÜCRET HESABI'!IX213</f>
        <v>17002.125</v>
      </c>
      <c r="AW213" s="27">
        <f t="shared" si="71"/>
        <v>20002.5</v>
      </c>
      <c r="AX213" s="28">
        <f>'ÜCRET HESABI'!JA213</f>
        <v>24503.0625</v>
      </c>
      <c r="AY213" s="46">
        <f>'ÜCRET HESABI'!JC213</f>
        <v>23502.9375</v>
      </c>
      <c r="AZ213" s="36">
        <f t="shared" si="54"/>
        <v>204025.5</v>
      </c>
      <c r="BA213" s="33">
        <f t="shared" si="55"/>
        <v>240030</v>
      </c>
      <c r="BB213" s="37">
        <f t="shared" si="56"/>
        <v>17002.125</v>
      </c>
      <c r="BC213" s="35">
        <f t="shared" si="57"/>
        <v>294036.75</v>
      </c>
      <c r="BD213" s="34">
        <f t="shared" si="58"/>
        <v>12001.5</v>
      </c>
      <c r="BE213" s="35">
        <f t="shared" si="59"/>
        <v>282035.25</v>
      </c>
    </row>
    <row r="214" spans="1:57" x14ac:dyDescent="0.3">
      <c r="A214" s="2">
        <v>212</v>
      </c>
      <c r="B214" s="17" t="str">
        <f>'PERSONEL LİSTESİ'!B214</f>
        <v xml:space="preserve"> AD SOYAD 212</v>
      </c>
      <c r="C214" s="13">
        <f>'PERSONEL LİSTESİ'!C214</f>
        <v>20002.5</v>
      </c>
      <c r="D214" s="10">
        <f>'ÜCRET HESABI'!P214</f>
        <v>17002.125</v>
      </c>
      <c r="E214" s="27">
        <f t="shared" si="60"/>
        <v>20002.5</v>
      </c>
      <c r="F214" s="28">
        <f>'ÜCRET HESABI'!S214</f>
        <v>24503.0625</v>
      </c>
      <c r="G214" s="46">
        <f>'ÜCRET HESABI'!U214</f>
        <v>23502.9375</v>
      </c>
      <c r="H214" s="10">
        <f>'ÜCRET HESABI'!AL214</f>
        <v>17002.125</v>
      </c>
      <c r="I214" s="27">
        <f t="shared" si="61"/>
        <v>20002.5</v>
      </c>
      <c r="J214" s="28">
        <f>'ÜCRET HESABI'!AO214</f>
        <v>24503.0625</v>
      </c>
      <c r="K214" s="46">
        <f>'ÜCRET HESABI'!AQ214</f>
        <v>23502.9375</v>
      </c>
      <c r="L214" s="10">
        <f>'ÜCRET HESABI'!BH214</f>
        <v>17002.125</v>
      </c>
      <c r="M214" s="27">
        <f t="shared" si="62"/>
        <v>20002.5</v>
      </c>
      <c r="N214" s="28">
        <f>'ÜCRET HESABI'!BK214</f>
        <v>24503.0625</v>
      </c>
      <c r="O214" s="46">
        <f>'ÜCRET HESABI'!BM214</f>
        <v>23502.9375</v>
      </c>
      <c r="P214" s="10">
        <f>'ÜCRET HESABI'!CD214</f>
        <v>17002.125</v>
      </c>
      <c r="Q214" s="27">
        <f t="shared" si="63"/>
        <v>20002.5</v>
      </c>
      <c r="R214" s="28">
        <f>'ÜCRET HESABI'!CG214</f>
        <v>24503.0625</v>
      </c>
      <c r="S214" s="46">
        <f>'ÜCRET HESABI'!CI214</f>
        <v>23502.9375</v>
      </c>
      <c r="T214" s="10">
        <f>'ÜCRET HESABI'!CZ214</f>
        <v>17002.125</v>
      </c>
      <c r="U214" s="27">
        <f t="shared" si="64"/>
        <v>20002.5</v>
      </c>
      <c r="V214" s="28">
        <f>'ÜCRET HESABI'!DC214</f>
        <v>24503.0625</v>
      </c>
      <c r="W214" s="46">
        <f>'ÜCRET HESABI'!DE214</f>
        <v>23502.9375</v>
      </c>
      <c r="X214" s="10">
        <f>'ÜCRET HESABI'!DV214</f>
        <v>17002.125</v>
      </c>
      <c r="Y214" s="27">
        <f t="shared" si="65"/>
        <v>20002.5</v>
      </c>
      <c r="Z214" s="28">
        <f>'ÜCRET HESABI'!DY214</f>
        <v>24503.0625</v>
      </c>
      <c r="AA214" s="46">
        <f>'ÜCRET HESABI'!EA214</f>
        <v>23502.9375</v>
      </c>
      <c r="AB214" s="10">
        <f>'ÜCRET HESABI'!ER214</f>
        <v>17002.125</v>
      </c>
      <c r="AC214" s="27">
        <f t="shared" si="66"/>
        <v>20002.5</v>
      </c>
      <c r="AD214" s="28">
        <f>'ÜCRET HESABI'!EU214</f>
        <v>24503.0625</v>
      </c>
      <c r="AE214" s="46">
        <f>'ÜCRET HESABI'!EW214</f>
        <v>23502.9375</v>
      </c>
      <c r="AF214" s="10">
        <f>'ÜCRET HESABI'!FN214</f>
        <v>17002.125</v>
      </c>
      <c r="AG214" s="27">
        <f t="shared" si="67"/>
        <v>20002.5</v>
      </c>
      <c r="AH214" s="28">
        <f>'ÜCRET HESABI'!FQ214</f>
        <v>24503.0625</v>
      </c>
      <c r="AI214" s="46">
        <f>'ÜCRET HESABI'!FS214</f>
        <v>23502.9375</v>
      </c>
      <c r="AJ214" s="10">
        <f>'ÜCRET HESABI'!GJ214</f>
        <v>17002.125</v>
      </c>
      <c r="AK214" s="27">
        <f t="shared" si="68"/>
        <v>20002.5</v>
      </c>
      <c r="AL214" s="28">
        <f>'ÜCRET HESABI'!GM214</f>
        <v>24503.0625</v>
      </c>
      <c r="AM214" s="46">
        <f>'ÜCRET HESABI'!GO214</f>
        <v>23502.9375</v>
      </c>
      <c r="AN214" s="10">
        <f>'ÜCRET HESABI'!HF214</f>
        <v>17002.125</v>
      </c>
      <c r="AO214" s="27">
        <f t="shared" si="69"/>
        <v>20002.5</v>
      </c>
      <c r="AP214" s="28">
        <f>'ÜCRET HESABI'!HI214</f>
        <v>24503.0625</v>
      </c>
      <c r="AQ214" s="46">
        <f>'ÜCRET HESABI'!HK214</f>
        <v>23502.9375</v>
      </c>
      <c r="AR214" s="10">
        <f>'ÜCRET HESABI'!IB214</f>
        <v>17002.125</v>
      </c>
      <c r="AS214" s="27">
        <f t="shared" si="70"/>
        <v>20002.5</v>
      </c>
      <c r="AT214" s="28">
        <f>'ÜCRET HESABI'!IE214</f>
        <v>24503.0625</v>
      </c>
      <c r="AU214" s="46">
        <f>'ÜCRET HESABI'!IG214</f>
        <v>23502.9375</v>
      </c>
      <c r="AV214" s="10">
        <f>'ÜCRET HESABI'!IX214</f>
        <v>17002.125</v>
      </c>
      <c r="AW214" s="27">
        <f t="shared" si="71"/>
        <v>20002.5</v>
      </c>
      <c r="AX214" s="28">
        <f>'ÜCRET HESABI'!JA214</f>
        <v>24503.0625</v>
      </c>
      <c r="AY214" s="46">
        <f>'ÜCRET HESABI'!JC214</f>
        <v>23502.9375</v>
      </c>
      <c r="AZ214" s="36">
        <f t="shared" si="54"/>
        <v>204025.5</v>
      </c>
      <c r="BA214" s="33">
        <f t="shared" si="55"/>
        <v>240030</v>
      </c>
      <c r="BB214" s="37">
        <f t="shared" si="56"/>
        <v>17002.125</v>
      </c>
      <c r="BC214" s="35">
        <f t="shared" si="57"/>
        <v>294036.75</v>
      </c>
      <c r="BD214" s="34">
        <f t="shared" si="58"/>
        <v>12001.5</v>
      </c>
      <c r="BE214" s="35">
        <f t="shared" si="59"/>
        <v>282035.25</v>
      </c>
    </row>
    <row r="215" spans="1:57" x14ac:dyDescent="0.3">
      <c r="A215" s="3">
        <v>213</v>
      </c>
      <c r="B215" s="16" t="str">
        <f>'PERSONEL LİSTESİ'!B215</f>
        <v xml:space="preserve"> AD SOYAD 213</v>
      </c>
      <c r="C215" s="8">
        <f>'PERSONEL LİSTESİ'!C215</f>
        <v>20002.5</v>
      </c>
      <c r="D215" s="10">
        <f>'ÜCRET HESABI'!P215</f>
        <v>17002.125</v>
      </c>
      <c r="E215" s="27">
        <f t="shared" si="60"/>
        <v>20002.5</v>
      </c>
      <c r="F215" s="28">
        <f>'ÜCRET HESABI'!S215</f>
        <v>24503.0625</v>
      </c>
      <c r="G215" s="46">
        <f>'ÜCRET HESABI'!U215</f>
        <v>23502.9375</v>
      </c>
      <c r="H215" s="10">
        <f>'ÜCRET HESABI'!AL215</f>
        <v>17002.125</v>
      </c>
      <c r="I215" s="27">
        <f t="shared" si="61"/>
        <v>20002.5</v>
      </c>
      <c r="J215" s="28">
        <f>'ÜCRET HESABI'!AO215</f>
        <v>24503.0625</v>
      </c>
      <c r="K215" s="46">
        <f>'ÜCRET HESABI'!AQ215</f>
        <v>23502.9375</v>
      </c>
      <c r="L215" s="10">
        <f>'ÜCRET HESABI'!BH215</f>
        <v>17002.125</v>
      </c>
      <c r="M215" s="27">
        <f t="shared" si="62"/>
        <v>20002.5</v>
      </c>
      <c r="N215" s="28">
        <f>'ÜCRET HESABI'!BK215</f>
        <v>24503.0625</v>
      </c>
      <c r="O215" s="46">
        <f>'ÜCRET HESABI'!BM215</f>
        <v>23502.9375</v>
      </c>
      <c r="P215" s="10">
        <f>'ÜCRET HESABI'!CD215</f>
        <v>17002.125</v>
      </c>
      <c r="Q215" s="27">
        <f t="shared" si="63"/>
        <v>20002.5</v>
      </c>
      <c r="R215" s="28">
        <f>'ÜCRET HESABI'!CG215</f>
        <v>24503.0625</v>
      </c>
      <c r="S215" s="46">
        <f>'ÜCRET HESABI'!CI215</f>
        <v>23502.9375</v>
      </c>
      <c r="T215" s="10">
        <f>'ÜCRET HESABI'!CZ215</f>
        <v>17002.125</v>
      </c>
      <c r="U215" s="27">
        <f t="shared" si="64"/>
        <v>20002.5</v>
      </c>
      <c r="V215" s="28">
        <f>'ÜCRET HESABI'!DC215</f>
        <v>24503.0625</v>
      </c>
      <c r="W215" s="46">
        <f>'ÜCRET HESABI'!DE215</f>
        <v>23502.9375</v>
      </c>
      <c r="X215" s="10">
        <f>'ÜCRET HESABI'!DV215</f>
        <v>17002.125</v>
      </c>
      <c r="Y215" s="27">
        <f t="shared" si="65"/>
        <v>20002.5</v>
      </c>
      <c r="Z215" s="28">
        <f>'ÜCRET HESABI'!DY215</f>
        <v>24503.0625</v>
      </c>
      <c r="AA215" s="46">
        <f>'ÜCRET HESABI'!EA215</f>
        <v>23502.9375</v>
      </c>
      <c r="AB215" s="10">
        <f>'ÜCRET HESABI'!ER215</f>
        <v>17002.125</v>
      </c>
      <c r="AC215" s="27">
        <f t="shared" si="66"/>
        <v>20002.5</v>
      </c>
      <c r="AD215" s="28">
        <f>'ÜCRET HESABI'!EU215</f>
        <v>24503.0625</v>
      </c>
      <c r="AE215" s="46">
        <f>'ÜCRET HESABI'!EW215</f>
        <v>23502.9375</v>
      </c>
      <c r="AF215" s="10">
        <f>'ÜCRET HESABI'!FN215</f>
        <v>17002.125</v>
      </c>
      <c r="AG215" s="27">
        <f t="shared" si="67"/>
        <v>20002.5</v>
      </c>
      <c r="AH215" s="28">
        <f>'ÜCRET HESABI'!FQ215</f>
        <v>24503.0625</v>
      </c>
      <c r="AI215" s="46">
        <f>'ÜCRET HESABI'!FS215</f>
        <v>23502.9375</v>
      </c>
      <c r="AJ215" s="10">
        <f>'ÜCRET HESABI'!GJ215</f>
        <v>17002.125</v>
      </c>
      <c r="AK215" s="27">
        <f t="shared" si="68"/>
        <v>20002.5</v>
      </c>
      <c r="AL215" s="28">
        <f>'ÜCRET HESABI'!GM215</f>
        <v>24503.0625</v>
      </c>
      <c r="AM215" s="46">
        <f>'ÜCRET HESABI'!GO215</f>
        <v>23502.9375</v>
      </c>
      <c r="AN215" s="10">
        <f>'ÜCRET HESABI'!HF215</f>
        <v>17002.125</v>
      </c>
      <c r="AO215" s="27">
        <f t="shared" si="69"/>
        <v>20002.5</v>
      </c>
      <c r="AP215" s="28">
        <f>'ÜCRET HESABI'!HI215</f>
        <v>24503.0625</v>
      </c>
      <c r="AQ215" s="46">
        <f>'ÜCRET HESABI'!HK215</f>
        <v>23502.9375</v>
      </c>
      <c r="AR215" s="10">
        <f>'ÜCRET HESABI'!IB215</f>
        <v>17002.125</v>
      </c>
      <c r="AS215" s="27">
        <f t="shared" si="70"/>
        <v>20002.5</v>
      </c>
      <c r="AT215" s="28">
        <f>'ÜCRET HESABI'!IE215</f>
        <v>24503.0625</v>
      </c>
      <c r="AU215" s="46">
        <f>'ÜCRET HESABI'!IG215</f>
        <v>23502.9375</v>
      </c>
      <c r="AV215" s="10">
        <f>'ÜCRET HESABI'!IX215</f>
        <v>17002.125</v>
      </c>
      <c r="AW215" s="27">
        <f t="shared" si="71"/>
        <v>20002.5</v>
      </c>
      <c r="AX215" s="28">
        <f>'ÜCRET HESABI'!JA215</f>
        <v>24503.0625</v>
      </c>
      <c r="AY215" s="46">
        <f>'ÜCRET HESABI'!JC215</f>
        <v>23502.9375</v>
      </c>
      <c r="AZ215" s="36">
        <f t="shared" si="54"/>
        <v>204025.5</v>
      </c>
      <c r="BA215" s="33">
        <f t="shared" si="55"/>
        <v>240030</v>
      </c>
      <c r="BB215" s="37">
        <f t="shared" si="56"/>
        <v>17002.125</v>
      </c>
      <c r="BC215" s="35">
        <f t="shared" si="57"/>
        <v>294036.75</v>
      </c>
      <c r="BD215" s="34">
        <f t="shared" si="58"/>
        <v>12001.5</v>
      </c>
      <c r="BE215" s="35">
        <f t="shared" si="59"/>
        <v>282035.25</v>
      </c>
    </row>
    <row r="216" spans="1:57" x14ac:dyDescent="0.3">
      <c r="A216" s="2">
        <v>214</v>
      </c>
      <c r="B216" s="17" t="str">
        <f>'PERSONEL LİSTESİ'!B216</f>
        <v xml:space="preserve"> AD SOYAD 214</v>
      </c>
      <c r="C216" s="13">
        <f>'PERSONEL LİSTESİ'!C216</f>
        <v>20002.5</v>
      </c>
      <c r="D216" s="10">
        <f>'ÜCRET HESABI'!P216</f>
        <v>17002.125</v>
      </c>
      <c r="E216" s="27">
        <f t="shared" si="60"/>
        <v>20002.5</v>
      </c>
      <c r="F216" s="28">
        <f>'ÜCRET HESABI'!S216</f>
        <v>24503.0625</v>
      </c>
      <c r="G216" s="46">
        <f>'ÜCRET HESABI'!U216</f>
        <v>23502.9375</v>
      </c>
      <c r="H216" s="10">
        <f>'ÜCRET HESABI'!AL216</f>
        <v>17002.125</v>
      </c>
      <c r="I216" s="27">
        <f t="shared" si="61"/>
        <v>20002.5</v>
      </c>
      <c r="J216" s="28">
        <f>'ÜCRET HESABI'!AO216</f>
        <v>24503.0625</v>
      </c>
      <c r="K216" s="46">
        <f>'ÜCRET HESABI'!AQ216</f>
        <v>23502.9375</v>
      </c>
      <c r="L216" s="10">
        <f>'ÜCRET HESABI'!BH216</f>
        <v>17002.125</v>
      </c>
      <c r="M216" s="27">
        <f t="shared" si="62"/>
        <v>20002.5</v>
      </c>
      <c r="N216" s="28">
        <f>'ÜCRET HESABI'!BK216</f>
        <v>24503.0625</v>
      </c>
      <c r="O216" s="46">
        <f>'ÜCRET HESABI'!BM216</f>
        <v>23502.9375</v>
      </c>
      <c r="P216" s="10">
        <f>'ÜCRET HESABI'!CD216</f>
        <v>17002.125</v>
      </c>
      <c r="Q216" s="27">
        <f t="shared" si="63"/>
        <v>20002.5</v>
      </c>
      <c r="R216" s="28">
        <f>'ÜCRET HESABI'!CG216</f>
        <v>24503.0625</v>
      </c>
      <c r="S216" s="46">
        <f>'ÜCRET HESABI'!CI216</f>
        <v>23502.9375</v>
      </c>
      <c r="T216" s="10">
        <f>'ÜCRET HESABI'!CZ216</f>
        <v>17002.125</v>
      </c>
      <c r="U216" s="27">
        <f t="shared" si="64"/>
        <v>20002.5</v>
      </c>
      <c r="V216" s="28">
        <f>'ÜCRET HESABI'!DC216</f>
        <v>24503.0625</v>
      </c>
      <c r="W216" s="46">
        <f>'ÜCRET HESABI'!DE216</f>
        <v>23502.9375</v>
      </c>
      <c r="X216" s="10">
        <f>'ÜCRET HESABI'!DV216</f>
        <v>17002.125</v>
      </c>
      <c r="Y216" s="27">
        <f t="shared" si="65"/>
        <v>20002.5</v>
      </c>
      <c r="Z216" s="28">
        <f>'ÜCRET HESABI'!DY216</f>
        <v>24503.0625</v>
      </c>
      <c r="AA216" s="46">
        <f>'ÜCRET HESABI'!EA216</f>
        <v>23502.9375</v>
      </c>
      <c r="AB216" s="10">
        <f>'ÜCRET HESABI'!ER216</f>
        <v>17002.125</v>
      </c>
      <c r="AC216" s="27">
        <f t="shared" si="66"/>
        <v>20002.5</v>
      </c>
      <c r="AD216" s="28">
        <f>'ÜCRET HESABI'!EU216</f>
        <v>24503.0625</v>
      </c>
      <c r="AE216" s="46">
        <f>'ÜCRET HESABI'!EW216</f>
        <v>23502.9375</v>
      </c>
      <c r="AF216" s="10">
        <f>'ÜCRET HESABI'!FN216</f>
        <v>17002.125</v>
      </c>
      <c r="AG216" s="27">
        <f t="shared" si="67"/>
        <v>20002.5</v>
      </c>
      <c r="AH216" s="28">
        <f>'ÜCRET HESABI'!FQ216</f>
        <v>24503.0625</v>
      </c>
      <c r="AI216" s="46">
        <f>'ÜCRET HESABI'!FS216</f>
        <v>23502.9375</v>
      </c>
      <c r="AJ216" s="10">
        <f>'ÜCRET HESABI'!GJ216</f>
        <v>17002.125</v>
      </c>
      <c r="AK216" s="27">
        <f t="shared" si="68"/>
        <v>20002.5</v>
      </c>
      <c r="AL216" s="28">
        <f>'ÜCRET HESABI'!GM216</f>
        <v>24503.0625</v>
      </c>
      <c r="AM216" s="46">
        <f>'ÜCRET HESABI'!GO216</f>
        <v>23502.9375</v>
      </c>
      <c r="AN216" s="10">
        <f>'ÜCRET HESABI'!HF216</f>
        <v>17002.125</v>
      </c>
      <c r="AO216" s="27">
        <f t="shared" si="69"/>
        <v>20002.5</v>
      </c>
      <c r="AP216" s="28">
        <f>'ÜCRET HESABI'!HI216</f>
        <v>24503.0625</v>
      </c>
      <c r="AQ216" s="46">
        <f>'ÜCRET HESABI'!HK216</f>
        <v>23502.9375</v>
      </c>
      <c r="AR216" s="10">
        <f>'ÜCRET HESABI'!IB216</f>
        <v>17002.125</v>
      </c>
      <c r="AS216" s="27">
        <f t="shared" si="70"/>
        <v>20002.5</v>
      </c>
      <c r="AT216" s="28">
        <f>'ÜCRET HESABI'!IE216</f>
        <v>24503.0625</v>
      </c>
      <c r="AU216" s="46">
        <f>'ÜCRET HESABI'!IG216</f>
        <v>23502.9375</v>
      </c>
      <c r="AV216" s="10">
        <f>'ÜCRET HESABI'!IX216</f>
        <v>17002.125</v>
      </c>
      <c r="AW216" s="27">
        <f t="shared" si="71"/>
        <v>20002.5</v>
      </c>
      <c r="AX216" s="28">
        <f>'ÜCRET HESABI'!JA216</f>
        <v>24503.0625</v>
      </c>
      <c r="AY216" s="46">
        <f>'ÜCRET HESABI'!JC216</f>
        <v>23502.9375</v>
      </c>
      <c r="AZ216" s="36">
        <f t="shared" si="54"/>
        <v>204025.5</v>
      </c>
      <c r="BA216" s="33">
        <f t="shared" si="55"/>
        <v>240030</v>
      </c>
      <c r="BB216" s="37">
        <f t="shared" si="56"/>
        <v>17002.125</v>
      </c>
      <c r="BC216" s="35">
        <f t="shared" si="57"/>
        <v>294036.75</v>
      </c>
      <c r="BD216" s="34">
        <f t="shared" si="58"/>
        <v>12001.5</v>
      </c>
      <c r="BE216" s="35">
        <f t="shared" si="59"/>
        <v>282035.25</v>
      </c>
    </row>
    <row r="217" spans="1:57" x14ac:dyDescent="0.3">
      <c r="A217" s="3">
        <v>215</v>
      </c>
      <c r="B217" s="16" t="str">
        <f>'PERSONEL LİSTESİ'!B217</f>
        <v xml:space="preserve"> AD SOYAD 215</v>
      </c>
      <c r="C217" s="8">
        <f>'PERSONEL LİSTESİ'!C217</f>
        <v>20002.5</v>
      </c>
      <c r="D217" s="10">
        <f>'ÜCRET HESABI'!P217</f>
        <v>17002.125</v>
      </c>
      <c r="E217" s="27">
        <f t="shared" si="60"/>
        <v>20002.5</v>
      </c>
      <c r="F217" s="28">
        <f>'ÜCRET HESABI'!S217</f>
        <v>24503.0625</v>
      </c>
      <c r="G217" s="46">
        <f>'ÜCRET HESABI'!U217</f>
        <v>23502.9375</v>
      </c>
      <c r="H217" s="10">
        <f>'ÜCRET HESABI'!AL217</f>
        <v>17002.125</v>
      </c>
      <c r="I217" s="27">
        <f t="shared" si="61"/>
        <v>20002.5</v>
      </c>
      <c r="J217" s="28">
        <f>'ÜCRET HESABI'!AO217</f>
        <v>24503.0625</v>
      </c>
      <c r="K217" s="46">
        <f>'ÜCRET HESABI'!AQ217</f>
        <v>23502.9375</v>
      </c>
      <c r="L217" s="10">
        <f>'ÜCRET HESABI'!BH217</f>
        <v>17002.125</v>
      </c>
      <c r="M217" s="27">
        <f t="shared" si="62"/>
        <v>20002.5</v>
      </c>
      <c r="N217" s="28">
        <f>'ÜCRET HESABI'!BK217</f>
        <v>24503.0625</v>
      </c>
      <c r="O217" s="46">
        <f>'ÜCRET HESABI'!BM217</f>
        <v>23502.9375</v>
      </c>
      <c r="P217" s="10">
        <f>'ÜCRET HESABI'!CD217</f>
        <v>17002.125</v>
      </c>
      <c r="Q217" s="27">
        <f t="shared" si="63"/>
        <v>20002.5</v>
      </c>
      <c r="R217" s="28">
        <f>'ÜCRET HESABI'!CG217</f>
        <v>24503.0625</v>
      </c>
      <c r="S217" s="46">
        <f>'ÜCRET HESABI'!CI217</f>
        <v>23502.9375</v>
      </c>
      <c r="T217" s="10">
        <f>'ÜCRET HESABI'!CZ217</f>
        <v>17002.125</v>
      </c>
      <c r="U217" s="27">
        <f t="shared" si="64"/>
        <v>20002.5</v>
      </c>
      <c r="V217" s="28">
        <f>'ÜCRET HESABI'!DC217</f>
        <v>24503.0625</v>
      </c>
      <c r="W217" s="46">
        <f>'ÜCRET HESABI'!DE217</f>
        <v>23502.9375</v>
      </c>
      <c r="X217" s="10">
        <f>'ÜCRET HESABI'!DV217</f>
        <v>17002.125</v>
      </c>
      <c r="Y217" s="27">
        <f t="shared" si="65"/>
        <v>20002.5</v>
      </c>
      <c r="Z217" s="28">
        <f>'ÜCRET HESABI'!DY217</f>
        <v>24503.0625</v>
      </c>
      <c r="AA217" s="46">
        <f>'ÜCRET HESABI'!EA217</f>
        <v>23502.9375</v>
      </c>
      <c r="AB217" s="10">
        <f>'ÜCRET HESABI'!ER217</f>
        <v>17002.125</v>
      </c>
      <c r="AC217" s="27">
        <f t="shared" si="66"/>
        <v>20002.5</v>
      </c>
      <c r="AD217" s="28">
        <f>'ÜCRET HESABI'!EU217</f>
        <v>24503.0625</v>
      </c>
      <c r="AE217" s="46">
        <f>'ÜCRET HESABI'!EW217</f>
        <v>23502.9375</v>
      </c>
      <c r="AF217" s="10">
        <f>'ÜCRET HESABI'!FN217</f>
        <v>17002.125</v>
      </c>
      <c r="AG217" s="27">
        <f t="shared" si="67"/>
        <v>20002.5</v>
      </c>
      <c r="AH217" s="28">
        <f>'ÜCRET HESABI'!FQ217</f>
        <v>24503.0625</v>
      </c>
      <c r="AI217" s="46">
        <f>'ÜCRET HESABI'!FS217</f>
        <v>23502.9375</v>
      </c>
      <c r="AJ217" s="10">
        <f>'ÜCRET HESABI'!GJ217</f>
        <v>17002.125</v>
      </c>
      <c r="AK217" s="27">
        <f t="shared" si="68"/>
        <v>20002.5</v>
      </c>
      <c r="AL217" s="28">
        <f>'ÜCRET HESABI'!GM217</f>
        <v>24503.0625</v>
      </c>
      <c r="AM217" s="46">
        <f>'ÜCRET HESABI'!GO217</f>
        <v>23502.9375</v>
      </c>
      <c r="AN217" s="10">
        <f>'ÜCRET HESABI'!HF217</f>
        <v>17002.125</v>
      </c>
      <c r="AO217" s="27">
        <f t="shared" si="69"/>
        <v>20002.5</v>
      </c>
      <c r="AP217" s="28">
        <f>'ÜCRET HESABI'!HI217</f>
        <v>24503.0625</v>
      </c>
      <c r="AQ217" s="46">
        <f>'ÜCRET HESABI'!HK217</f>
        <v>23502.9375</v>
      </c>
      <c r="AR217" s="10">
        <f>'ÜCRET HESABI'!IB217</f>
        <v>17002.125</v>
      </c>
      <c r="AS217" s="27">
        <f t="shared" si="70"/>
        <v>20002.5</v>
      </c>
      <c r="AT217" s="28">
        <f>'ÜCRET HESABI'!IE217</f>
        <v>24503.0625</v>
      </c>
      <c r="AU217" s="46">
        <f>'ÜCRET HESABI'!IG217</f>
        <v>23502.9375</v>
      </c>
      <c r="AV217" s="10">
        <f>'ÜCRET HESABI'!IX217</f>
        <v>17002.125</v>
      </c>
      <c r="AW217" s="27">
        <f t="shared" si="71"/>
        <v>20002.5</v>
      </c>
      <c r="AX217" s="28">
        <f>'ÜCRET HESABI'!JA217</f>
        <v>24503.0625</v>
      </c>
      <c r="AY217" s="46">
        <f>'ÜCRET HESABI'!JC217</f>
        <v>23502.9375</v>
      </c>
      <c r="AZ217" s="36">
        <f t="shared" si="54"/>
        <v>204025.5</v>
      </c>
      <c r="BA217" s="33">
        <f t="shared" si="55"/>
        <v>240030</v>
      </c>
      <c r="BB217" s="37">
        <f t="shared" si="56"/>
        <v>17002.125</v>
      </c>
      <c r="BC217" s="35">
        <f t="shared" si="57"/>
        <v>294036.75</v>
      </c>
      <c r="BD217" s="34">
        <f t="shared" si="58"/>
        <v>12001.5</v>
      </c>
      <c r="BE217" s="35">
        <f t="shared" si="59"/>
        <v>282035.25</v>
      </c>
    </row>
    <row r="218" spans="1:57" x14ac:dyDescent="0.3">
      <c r="A218" s="2">
        <v>216</v>
      </c>
      <c r="B218" s="17" t="str">
        <f>'PERSONEL LİSTESİ'!B218</f>
        <v xml:space="preserve"> AD SOYAD 216</v>
      </c>
      <c r="C218" s="13">
        <f>'PERSONEL LİSTESİ'!C218</f>
        <v>20002.5</v>
      </c>
      <c r="D218" s="10">
        <f>'ÜCRET HESABI'!P218</f>
        <v>17002.125</v>
      </c>
      <c r="E218" s="27">
        <f t="shared" si="60"/>
        <v>20002.5</v>
      </c>
      <c r="F218" s="28">
        <f>'ÜCRET HESABI'!S218</f>
        <v>24503.0625</v>
      </c>
      <c r="G218" s="46">
        <f>'ÜCRET HESABI'!U218</f>
        <v>23502.9375</v>
      </c>
      <c r="H218" s="10">
        <f>'ÜCRET HESABI'!AL218</f>
        <v>17002.125</v>
      </c>
      <c r="I218" s="27">
        <f t="shared" si="61"/>
        <v>20002.5</v>
      </c>
      <c r="J218" s="28">
        <f>'ÜCRET HESABI'!AO218</f>
        <v>24503.0625</v>
      </c>
      <c r="K218" s="46">
        <f>'ÜCRET HESABI'!AQ218</f>
        <v>23502.9375</v>
      </c>
      <c r="L218" s="10">
        <f>'ÜCRET HESABI'!BH218</f>
        <v>17002.125</v>
      </c>
      <c r="M218" s="27">
        <f t="shared" si="62"/>
        <v>20002.5</v>
      </c>
      <c r="N218" s="28">
        <f>'ÜCRET HESABI'!BK218</f>
        <v>24503.0625</v>
      </c>
      <c r="O218" s="46">
        <f>'ÜCRET HESABI'!BM218</f>
        <v>23502.9375</v>
      </c>
      <c r="P218" s="10">
        <f>'ÜCRET HESABI'!CD218</f>
        <v>17002.125</v>
      </c>
      <c r="Q218" s="27">
        <f t="shared" si="63"/>
        <v>20002.5</v>
      </c>
      <c r="R218" s="28">
        <f>'ÜCRET HESABI'!CG218</f>
        <v>24503.0625</v>
      </c>
      <c r="S218" s="46">
        <f>'ÜCRET HESABI'!CI218</f>
        <v>23502.9375</v>
      </c>
      <c r="T218" s="10">
        <f>'ÜCRET HESABI'!CZ218</f>
        <v>17002.125</v>
      </c>
      <c r="U218" s="27">
        <f t="shared" si="64"/>
        <v>20002.5</v>
      </c>
      <c r="V218" s="28">
        <f>'ÜCRET HESABI'!DC218</f>
        <v>24503.0625</v>
      </c>
      <c r="W218" s="46">
        <f>'ÜCRET HESABI'!DE218</f>
        <v>23502.9375</v>
      </c>
      <c r="X218" s="10">
        <f>'ÜCRET HESABI'!DV218</f>
        <v>17002.125</v>
      </c>
      <c r="Y218" s="27">
        <f t="shared" si="65"/>
        <v>20002.5</v>
      </c>
      <c r="Z218" s="28">
        <f>'ÜCRET HESABI'!DY218</f>
        <v>24503.0625</v>
      </c>
      <c r="AA218" s="46">
        <f>'ÜCRET HESABI'!EA218</f>
        <v>23502.9375</v>
      </c>
      <c r="AB218" s="10">
        <f>'ÜCRET HESABI'!ER218</f>
        <v>17002.125</v>
      </c>
      <c r="AC218" s="27">
        <f t="shared" si="66"/>
        <v>20002.5</v>
      </c>
      <c r="AD218" s="28">
        <f>'ÜCRET HESABI'!EU218</f>
        <v>24503.0625</v>
      </c>
      <c r="AE218" s="46">
        <f>'ÜCRET HESABI'!EW218</f>
        <v>23502.9375</v>
      </c>
      <c r="AF218" s="10">
        <f>'ÜCRET HESABI'!FN218</f>
        <v>17002.125</v>
      </c>
      <c r="AG218" s="27">
        <f t="shared" si="67"/>
        <v>20002.5</v>
      </c>
      <c r="AH218" s="28">
        <f>'ÜCRET HESABI'!FQ218</f>
        <v>24503.0625</v>
      </c>
      <c r="AI218" s="46">
        <f>'ÜCRET HESABI'!FS218</f>
        <v>23502.9375</v>
      </c>
      <c r="AJ218" s="10">
        <f>'ÜCRET HESABI'!GJ218</f>
        <v>17002.125</v>
      </c>
      <c r="AK218" s="27">
        <f t="shared" si="68"/>
        <v>20002.5</v>
      </c>
      <c r="AL218" s="28">
        <f>'ÜCRET HESABI'!GM218</f>
        <v>24503.0625</v>
      </c>
      <c r="AM218" s="46">
        <f>'ÜCRET HESABI'!GO218</f>
        <v>23502.9375</v>
      </c>
      <c r="AN218" s="10">
        <f>'ÜCRET HESABI'!HF218</f>
        <v>17002.125</v>
      </c>
      <c r="AO218" s="27">
        <f t="shared" si="69"/>
        <v>20002.5</v>
      </c>
      <c r="AP218" s="28">
        <f>'ÜCRET HESABI'!HI218</f>
        <v>24503.0625</v>
      </c>
      <c r="AQ218" s="46">
        <f>'ÜCRET HESABI'!HK218</f>
        <v>23502.9375</v>
      </c>
      <c r="AR218" s="10">
        <f>'ÜCRET HESABI'!IB218</f>
        <v>17002.125</v>
      </c>
      <c r="AS218" s="27">
        <f t="shared" si="70"/>
        <v>20002.5</v>
      </c>
      <c r="AT218" s="28">
        <f>'ÜCRET HESABI'!IE218</f>
        <v>24503.0625</v>
      </c>
      <c r="AU218" s="46">
        <f>'ÜCRET HESABI'!IG218</f>
        <v>23502.9375</v>
      </c>
      <c r="AV218" s="10">
        <f>'ÜCRET HESABI'!IX218</f>
        <v>17002.125</v>
      </c>
      <c r="AW218" s="27">
        <f t="shared" si="71"/>
        <v>20002.5</v>
      </c>
      <c r="AX218" s="28">
        <f>'ÜCRET HESABI'!JA218</f>
        <v>24503.0625</v>
      </c>
      <c r="AY218" s="46">
        <f>'ÜCRET HESABI'!JC218</f>
        <v>23502.9375</v>
      </c>
      <c r="AZ218" s="36">
        <f t="shared" si="54"/>
        <v>204025.5</v>
      </c>
      <c r="BA218" s="33">
        <f t="shared" si="55"/>
        <v>240030</v>
      </c>
      <c r="BB218" s="37">
        <f t="shared" si="56"/>
        <v>17002.125</v>
      </c>
      <c r="BC218" s="35">
        <f t="shared" si="57"/>
        <v>294036.75</v>
      </c>
      <c r="BD218" s="34">
        <f t="shared" si="58"/>
        <v>12001.5</v>
      </c>
      <c r="BE218" s="35">
        <f t="shared" si="59"/>
        <v>282035.25</v>
      </c>
    </row>
    <row r="219" spans="1:57" x14ac:dyDescent="0.3">
      <c r="A219" s="3">
        <v>217</v>
      </c>
      <c r="B219" s="16" t="str">
        <f>'PERSONEL LİSTESİ'!B219</f>
        <v xml:space="preserve"> AD SOYAD 217</v>
      </c>
      <c r="C219" s="8">
        <f>'PERSONEL LİSTESİ'!C219</f>
        <v>20002.5</v>
      </c>
      <c r="D219" s="10">
        <f>'ÜCRET HESABI'!P219</f>
        <v>17002.125</v>
      </c>
      <c r="E219" s="27">
        <f t="shared" si="60"/>
        <v>20002.5</v>
      </c>
      <c r="F219" s="28">
        <f>'ÜCRET HESABI'!S219</f>
        <v>24503.0625</v>
      </c>
      <c r="G219" s="46">
        <f>'ÜCRET HESABI'!U219</f>
        <v>23502.9375</v>
      </c>
      <c r="H219" s="10">
        <f>'ÜCRET HESABI'!AL219</f>
        <v>17002.125</v>
      </c>
      <c r="I219" s="27">
        <f t="shared" si="61"/>
        <v>20002.5</v>
      </c>
      <c r="J219" s="28">
        <f>'ÜCRET HESABI'!AO219</f>
        <v>24503.0625</v>
      </c>
      <c r="K219" s="46">
        <f>'ÜCRET HESABI'!AQ219</f>
        <v>23502.9375</v>
      </c>
      <c r="L219" s="10">
        <f>'ÜCRET HESABI'!BH219</f>
        <v>17002.125</v>
      </c>
      <c r="M219" s="27">
        <f t="shared" si="62"/>
        <v>20002.5</v>
      </c>
      <c r="N219" s="28">
        <f>'ÜCRET HESABI'!BK219</f>
        <v>24503.0625</v>
      </c>
      <c r="O219" s="46">
        <f>'ÜCRET HESABI'!BM219</f>
        <v>23502.9375</v>
      </c>
      <c r="P219" s="10">
        <f>'ÜCRET HESABI'!CD219</f>
        <v>17002.125</v>
      </c>
      <c r="Q219" s="27">
        <f t="shared" si="63"/>
        <v>20002.5</v>
      </c>
      <c r="R219" s="28">
        <f>'ÜCRET HESABI'!CG219</f>
        <v>24503.0625</v>
      </c>
      <c r="S219" s="46">
        <f>'ÜCRET HESABI'!CI219</f>
        <v>23502.9375</v>
      </c>
      <c r="T219" s="10">
        <f>'ÜCRET HESABI'!CZ219</f>
        <v>17002.125</v>
      </c>
      <c r="U219" s="27">
        <f t="shared" si="64"/>
        <v>20002.5</v>
      </c>
      <c r="V219" s="28">
        <f>'ÜCRET HESABI'!DC219</f>
        <v>24503.0625</v>
      </c>
      <c r="W219" s="46">
        <f>'ÜCRET HESABI'!DE219</f>
        <v>23502.9375</v>
      </c>
      <c r="X219" s="10">
        <f>'ÜCRET HESABI'!DV219</f>
        <v>17002.125</v>
      </c>
      <c r="Y219" s="27">
        <f t="shared" si="65"/>
        <v>20002.5</v>
      </c>
      <c r="Z219" s="28">
        <f>'ÜCRET HESABI'!DY219</f>
        <v>24503.0625</v>
      </c>
      <c r="AA219" s="46">
        <f>'ÜCRET HESABI'!EA219</f>
        <v>23502.9375</v>
      </c>
      <c r="AB219" s="10">
        <f>'ÜCRET HESABI'!ER219</f>
        <v>17002.125</v>
      </c>
      <c r="AC219" s="27">
        <f t="shared" si="66"/>
        <v>20002.5</v>
      </c>
      <c r="AD219" s="28">
        <f>'ÜCRET HESABI'!EU219</f>
        <v>24503.0625</v>
      </c>
      <c r="AE219" s="46">
        <f>'ÜCRET HESABI'!EW219</f>
        <v>23502.9375</v>
      </c>
      <c r="AF219" s="10">
        <f>'ÜCRET HESABI'!FN219</f>
        <v>17002.125</v>
      </c>
      <c r="AG219" s="27">
        <f t="shared" si="67"/>
        <v>20002.5</v>
      </c>
      <c r="AH219" s="28">
        <f>'ÜCRET HESABI'!FQ219</f>
        <v>24503.0625</v>
      </c>
      <c r="AI219" s="46">
        <f>'ÜCRET HESABI'!FS219</f>
        <v>23502.9375</v>
      </c>
      <c r="AJ219" s="10">
        <f>'ÜCRET HESABI'!GJ219</f>
        <v>17002.125</v>
      </c>
      <c r="AK219" s="27">
        <f t="shared" si="68"/>
        <v>20002.5</v>
      </c>
      <c r="AL219" s="28">
        <f>'ÜCRET HESABI'!GM219</f>
        <v>24503.0625</v>
      </c>
      <c r="AM219" s="46">
        <f>'ÜCRET HESABI'!GO219</f>
        <v>23502.9375</v>
      </c>
      <c r="AN219" s="10">
        <f>'ÜCRET HESABI'!HF219</f>
        <v>17002.125</v>
      </c>
      <c r="AO219" s="27">
        <f t="shared" si="69"/>
        <v>20002.5</v>
      </c>
      <c r="AP219" s="28">
        <f>'ÜCRET HESABI'!HI219</f>
        <v>24503.0625</v>
      </c>
      <c r="AQ219" s="46">
        <f>'ÜCRET HESABI'!HK219</f>
        <v>23502.9375</v>
      </c>
      <c r="AR219" s="10">
        <f>'ÜCRET HESABI'!IB219</f>
        <v>17002.125</v>
      </c>
      <c r="AS219" s="27">
        <f t="shared" si="70"/>
        <v>20002.5</v>
      </c>
      <c r="AT219" s="28">
        <f>'ÜCRET HESABI'!IE219</f>
        <v>24503.0625</v>
      </c>
      <c r="AU219" s="46">
        <f>'ÜCRET HESABI'!IG219</f>
        <v>23502.9375</v>
      </c>
      <c r="AV219" s="10">
        <f>'ÜCRET HESABI'!IX219</f>
        <v>17002.125</v>
      </c>
      <c r="AW219" s="27">
        <f t="shared" si="71"/>
        <v>20002.5</v>
      </c>
      <c r="AX219" s="28">
        <f>'ÜCRET HESABI'!JA219</f>
        <v>24503.0625</v>
      </c>
      <c r="AY219" s="46">
        <f>'ÜCRET HESABI'!JC219</f>
        <v>23502.9375</v>
      </c>
      <c r="AZ219" s="36">
        <f t="shared" si="54"/>
        <v>204025.5</v>
      </c>
      <c r="BA219" s="33">
        <f t="shared" si="55"/>
        <v>240030</v>
      </c>
      <c r="BB219" s="37">
        <f t="shared" si="56"/>
        <v>17002.125</v>
      </c>
      <c r="BC219" s="35">
        <f t="shared" si="57"/>
        <v>294036.75</v>
      </c>
      <c r="BD219" s="34">
        <f t="shared" si="58"/>
        <v>12001.5</v>
      </c>
      <c r="BE219" s="35">
        <f t="shared" si="59"/>
        <v>282035.25</v>
      </c>
    </row>
    <row r="220" spans="1:57" x14ac:dyDescent="0.3">
      <c r="A220" s="2">
        <v>218</v>
      </c>
      <c r="B220" s="17" t="str">
        <f>'PERSONEL LİSTESİ'!B220</f>
        <v xml:space="preserve"> AD SOYAD 218</v>
      </c>
      <c r="C220" s="13">
        <f>'PERSONEL LİSTESİ'!C220</f>
        <v>20002.5</v>
      </c>
      <c r="D220" s="10">
        <f>'ÜCRET HESABI'!P220</f>
        <v>17002.125</v>
      </c>
      <c r="E220" s="27">
        <f t="shared" si="60"/>
        <v>20002.5</v>
      </c>
      <c r="F220" s="28">
        <f>'ÜCRET HESABI'!S220</f>
        <v>24503.0625</v>
      </c>
      <c r="G220" s="46">
        <f>'ÜCRET HESABI'!U220</f>
        <v>23502.9375</v>
      </c>
      <c r="H220" s="10">
        <f>'ÜCRET HESABI'!AL220</f>
        <v>17002.125</v>
      </c>
      <c r="I220" s="27">
        <f t="shared" si="61"/>
        <v>20002.5</v>
      </c>
      <c r="J220" s="28">
        <f>'ÜCRET HESABI'!AO220</f>
        <v>24503.0625</v>
      </c>
      <c r="K220" s="46">
        <f>'ÜCRET HESABI'!AQ220</f>
        <v>23502.9375</v>
      </c>
      <c r="L220" s="10">
        <f>'ÜCRET HESABI'!BH220</f>
        <v>17002.125</v>
      </c>
      <c r="M220" s="27">
        <f t="shared" si="62"/>
        <v>20002.5</v>
      </c>
      <c r="N220" s="28">
        <f>'ÜCRET HESABI'!BK220</f>
        <v>24503.0625</v>
      </c>
      <c r="O220" s="46">
        <f>'ÜCRET HESABI'!BM220</f>
        <v>23502.9375</v>
      </c>
      <c r="P220" s="10">
        <f>'ÜCRET HESABI'!CD220</f>
        <v>17002.125</v>
      </c>
      <c r="Q220" s="27">
        <f t="shared" si="63"/>
        <v>20002.5</v>
      </c>
      <c r="R220" s="28">
        <f>'ÜCRET HESABI'!CG220</f>
        <v>24503.0625</v>
      </c>
      <c r="S220" s="46">
        <f>'ÜCRET HESABI'!CI220</f>
        <v>23502.9375</v>
      </c>
      <c r="T220" s="10">
        <f>'ÜCRET HESABI'!CZ220</f>
        <v>17002.125</v>
      </c>
      <c r="U220" s="27">
        <f t="shared" si="64"/>
        <v>20002.5</v>
      </c>
      <c r="V220" s="28">
        <f>'ÜCRET HESABI'!DC220</f>
        <v>24503.0625</v>
      </c>
      <c r="W220" s="46">
        <f>'ÜCRET HESABI'!DE220</f>
        <v>23502.9375</v>
      </c>
      <c r="X220" s="10">
        <f>'ÜCRET HESABI'!DV220</f>
        <v>17002.125</v>
      </c>
      <c r="Y220" s="27">
        <f t="shared" si="65"/>
        <v>20002.5</v>
      </c>
      <c r="Z220" s="28">
        <f>'ÜCRET HESABI'!DY220</f>
        <v>24503.0625</v>
      </c>
      <c r="AA220" s="46">
        <f>'ÜCRET HESABI'!EA220</f>
        <v>23502.9375</v>
      </c>
      <c r="AB220" s="10">
        <f>'ÜCRET HESABI'!ER220</f>
        <v>17002.125</v>
      </c>
      <c r="AC220" s="27">
        <f t="shared" si="66"/>
        <v>20002.5</v>
      </c>
      <c r="AD220" s="28">
        <f>'ÜCRET HESABI'!EU220</f>
        <v>24503.0625</v>
      </c>
      <c r="AE220" s="46">
        <f>'ÜCRET HESABI'!EW220</f>
        <v>23502.9375</v>
      </c>
      <c r="AF220" s="10">
        <f>'ÜCRET HESABI'!FN220</f>
        <v>17002.125</v>
      </c>
      <c r="AG220" s="27">
        <f t="shared" si="67"/>
        <v>20002.5</v>
      </c>
      <c r="AH220" s="28">
        <f>'ÜCRET HESABI'!FQ220</f>
        <v>24503.0625</v>
      </c>
      <c r="AI220" s="46">
        <f>'ÜCRET HESABI'!FS220</f>
        <v>23502.9375</v>
      </c>
      <c r="AJ220" s="10">
        <f>'ÜCRET HESABI'!GJ220</f>
        <v>17002.125</v>
      </c>
      <c r="AK220" s="27">
        <f t="shared" si="68"/>
        <v>20002.5</v>
      </c>
      <c r="AL220" s="28">
        <f>'ÜCRET HESABI'!GM220</f>
        <v>24503.0625</v>
      </c>
      <c r="AM220" s="46">
        <f>'ÜCRET HESABI'!GO220</f>
        <v>23502.9375</v>
      </c>
      <c r="AN220" s="10">
        <f>'ÜCRET HESABI'!HF220</f>
        <v>17002.125</v>
      </c>
      <c r="AO220" s="27">
        <f t="shared" si="69"/>
        <v>20002.5</v>
      </c>
      <c r="AP220" s="28">
        <f>'ÜCRET HESABI'!HI220</f>
        <v>24503.0625</v>
      </c>
      <c r="AQ220" s="46">
        <f>'ÜCRET HESABI'!HK220</f>
        <v>23502.9375</v>
      </c>
      <c r="AR220" s="10">
        <f>'ÜCRET HESABI'!IB220</f>
        <v>17002.125</v>
      </c>
      <c r="AS220" s="27">
        <f t="shared" si="70"/>
        <v>20002.5</v>
      </c>
      <c r="AT220" s="28">
        <f>'ÜCRET HESABI'!IE220</f>
        <v>24503.0625</v>
      </c>
      <c r="AU220" s="46">
        <f>'ÜCRET HESABI'!IG220</f>
        <v>23502.9375</v>
      </c>
      <c r="AV220" s="10">
        <f>'ÜCRET HESABI'!IX220</f>
        <v>17002.125</v>
      </c>
      <c r="AW220" s="27">
        <f t="shared" si="71"/>
        <v>20002.5</v>
      </c>
      <c r="AX220" s="28">
        <f>'ÜCRET HESABI'!JA220</f>
        <v>24503.0625</v>
      </c>
      <c r="AY220" s="46">
        <f>'ÜCRET HESABI'!JC220</f>
        <v>23502.9375</v>
      </c>
      <c r="AZ220" s="36">
        <f t="shared" si="54"/>
        <v>204025.5</v>
      </c>
      <c r="BA220" s="33">
        <f t="shared" si="55"/>
        <v>240030</v>
      </c>
      <c r="BB220" s="37">
        <f t="shared" si="56"/>
        <v>17002.125</v>
      </c>
      <c r="BC220" s="35">
        <f t="shared" si="57"/>
        <v>294036.75</v>
      </c>
      <c r="BD220" s="34">
        <f t="shared" si="58"/>
        <v>12001.5</v>
      </c>
      <c r="BE220" s="35">
        <f t="shared" si="59"/>
        <v>282035.25</v>
      </c>
    </row>
    <row r="221" spans="1:57" x14ac:dyDescent="0.3">
      <c r="A221" s="3">
        <v>219</v>
      </c>
      <c r="B221" s="16" t="str">
        <f>'PERSONEL LİSTESİ'!B221</f>
        <v xml:space="preserve"> AD SOYAD 219</v>
      </c>
      <c r="C221" s="8">
        <f>'PERSONEL LİSTESİ'!C221</f>
        <v>20002.5</v>
      </c>
      <c r="D221" s="10">
        <f>'ÜCRET HESABI'!P221</f>
        <v>17002.125</v>
      </c>
      <c r="E221" s="27">
        <f t="shared" si="60"/>
        <v>20002.5</v>
      </c>
      <c r="F221" s="28">
        <f>'ÜCRET HESABI'!S221</f>
        <v>24503.0625</v>
      </c>
      <c r="G221" s="46">
        <f>'ÜCRET HESABI'!U221</f>
        <v>23502.9375</v>
      </c>
      <c r="H221" s="10">
        <f>'ÜCRET HESABI'!AL221</f>
        <v>17002.125</v>
      </c>
      <c r="I221" s="27">
        <f t="shared" si="61"/>
        <v>20002.5</v>
      </c>
      <c r="J221" s="28">
        <f>'ÜCRET HESABI'!AO221</f>
        <v>24503.0625</v>
      </c>
      <c r="K221" s="46">
        <f>'ÜCRET HESABI'!AQ221</f>
        <v>23502.9375</v>
      </c>
      <c r="L221" s="10">
        <f>'ÜCRET HESABI'!BH221</f>
        <v>17002.125</v>
      </c>
      <c r="M221" s="27">
        <f t="shared" si="62"/>
        <v>20002.5</v>
      </c>
      <c r="N221" s="28">
        <f>'ÜCRET HESABI'!BK221</f>
        <v>24503.0625</v>
      </c>
      <c r="O221" s="46">
        <f>'ÜCRET HESABI'!BM221</f>
        <v>23502.9375</v>
      </c>
      <c r="P221" s="10">
        <f>'ÜCRET HESABI'!CD221</f>
        <v>17002.125</v>
      </c>
      <c r="Q221" s="27">
        <f t="shared" si="63"/>
        <v>20002.5</v>
      </c>
      <c r="R221" s="28">
        <f>'ÜCRET HESABI'!CG221</f>
        <v>24503.0625</v>
      </c>
      <c r="S221" s="46">
        <f>'ÜCRET HESABI'!CI221</f>
        <v>23502.9375</v>
      </c>
      <c r="T221" s="10">
        <f>'ÜCRET HESABI'!CZ221</f>
        <v>17002.125</v>
      </c>
      <c r="U221" s="27">
        <f t="shared" si="64"/>
        <v>20002.5</v>
      </c>
      <c r="V221" s="28">
        <f>'ÜCRET HESABI'!DC221</f>
        <v>24503.0625</v>
      </c>
      <c r="W221" s="46">
        <f>'ÜCRET HESABI'!DE221</f>
        <v>23502.9375</v>
      </c>
      <c r="X221" s="10">
        <f>'ÜCRET HESABI'!DV221</f>
        <v>17002.125</v>
      </c>
      <c r="Y221" s="27">
        <f t="shared" si="65"/>
        <v>20002.5</v>
      </c>
      <c r="Z221" s="28">
        <f>'ÜCRET HESABI'!DY221</f>
        <v>24503.0625</v>
      </c>
      <c r="AA221" s="46">
        <f>'ÜCRET HESABI'!EA221</f>
        <v>23502.9375</v>
      </c>
      <c r="AB221" s="10">
        <f>'ÜCRET HESABI'!ER221</f>
        <v>17002.125</v>
      </c>
      <c r="AC221" s="27">
        <f t="shared" si="66"/>
        <v>20002.5</v>
      </c>
      <c r="AD221" s="28">
        <f>'ÜCRET HESABI'!EU221</f>
        <v>24503.0625</v>
      </c>
      <c r="AE221" s="46">
        <f>'ÜCRET HESABI'!EW221</f>
        <v>23502.9375</v>
      </c>
      <c r="AF221" s="10">
        <f>'ÜCRET HESABI'!FN221</f>
        <v>17002.125</v>
      </c>
      <c r="AG221" s="27">
        <f t="shared" si="67"/>
        <v>20002.5</v>
      </c>
      <c r="AH221" s="28">
        <f>'ÜCRET HESABI'!FQ221</f>
        <v>24503.0625</v>
      </c>
      <c r="AI221" s="46">
        <f>'ÜCRET HESABI'!FS221</f>
        <v>23502.9375</v>
      </c>
      <c r="AJ221" s="10">
        <f>'ÜCRET HESABI'!GJ221</f>
        <v>17002.125</v>
      </c>
      <c r="AK221" s="27">
        <f t="shared" si="68"/>
        <v>20002.5</v>
      </c>
      <c r="AL221" s="28">
        <f>'ÜCRET HESABI'!GM221</f>
        <v>24503.0625</v>
      </c>
      <c r="AM221" s="46">
        <f>'ÜCRET HESABI'!GO221</f>
        <v>23502.9375</v>
      </c>
      <c r="AN221" s="10">
        <f>'ÜCRET HESABI'!HF221</f>
        <v>17002.125</v>
      </c>
      <c r="AO221" s="27">
        <f t="shared" si="69"/>
        <v>20002.5</v>
      </c>
      <c r="AP221" s="28">
        <f>'ÜCRET HESABI'!HI221</f>
        <v>24503.0625</v>
      </c>
      <c r="AQ221" s="46">
        <f>'ÜCRET HESABI'!HK221</f>
        <v>23502.9375</v>
      </c>
      <c r="AR221" s="10">
        <f>'ÜCRET HESABI'!IB221</f>
        <v>17002.125</v>
      </c>
      <c r="AS221" s="27">
        <f t="shared" si="70"/>
        <v>20002.5</v>
      </c>
      <c r="AT221" s="28">
        <f>'ÜCRET HESABI'!IE221</f>
        <v>24503.0625</v>
      </c>
      <c r="AU221" s="46">
        <f>'ÜCRET HESABI'!IG221</f>
        <v>23502.9375</v>
      </c>
      <c r="AV221" s="10">
        <f>'ÜCRET HESABI'!IX221</f>
        <v>17002.125</v>
      </c>
      <c r="AW221" s="27">
        <f t="shared" si="71"/>
        <v>20002.5</v>
      </c>
      <c r="AX221" s="28">
        <f>'ÜCRET HESABI'!JA221</f>
        <v>24503.0625</v>
      </c>
      <c r="AY221" s="46">
        <f>'ÜCRET HESABI'!JC221</f>
        <v>23502.9375</v>
      </c>
      <c r="AZ221" s="36">
        <f t="shared" si="54"/>
        <v>204025.5</v>
      </c>
      <c r="BA221" s="33">
        <f t="shared" si="55"/>
        <v>240030</v>
      </c>
      <c r="BB221" s="37">
        <f t="shared" si="56"/>
        <v>17002.125</v>
      </c>
      <c r="BC221" s="35">
        <f t="shared" si="57"/>
        <v>294036.75</v>
      </c>
      <c r="BD221" s="34">
        <f t="shared" si="58"/>
        <v>12001.5</v>
      </c>
      <c r="BE221" s="35">
        <f t="shared" si="59"/>
        <v>282035.25</v>
      </c>
    </row>
    <row r="222" spans="1:57" x14ac:dyDescent="0.3">
      <c r="A222" s="2">
        <v>220</v>
      </c>
      <c r="B222" s="17" t="str">
        <f>'PERSONEL LİSTESİ'!B222</f>
        <v xml:space="preserve"> AD SOYAD 220</v>
      </c>
      <c r="C222" s="13">
        <f>'PERSONEL LİSTESİ'!C222</f>
        <v>20002.5</v>
      </c>
      <c r="D222" s="10">
        <f>'ÜCRET HESABI'!P222</f>
        <v>17002.125</v>
      </c>
      <c r="E222" s="27">
        <f t="shared" si="60"/>
        <v>20002.5</v>
      </c>
      <c r="F222" s="28">
        <f>'ÜCRET HESABI'!S222</f>
        <v>24503.0625</v>
      </c>
      <c r="G222" s="46">
        <f>'ÜCRET HESABI'!U222</f>
        <v>23502.9375</v>
      </c>
      <c r="H222" s="10">
        <f>'ÜCRET HESABI'!AL222</f>
        <v>17002.125</v>
      </c>
      <c r="I222" s="27">
        <f t="shared" si="61"/>
        <v>20002.5</v>
      </c>
      <c r="J222" s="28">
        <f>'ÜCRET HESABI'!AO222</f>
        <v>24503.0625</v>
      </c>
      <c r="K222" s="46">
        <f>'ÜCRET HESABI'!AQ222</f>
        <v>23502.9375</v>
      </c>
      <c r="L222" s="10">
        <f>'ÜCRET HESABI'!BH222</f>
        <v>17002.125</v>
      </c>
      <c r="M222" s="27">
        <f t="shared" si="62"/>
        <v>20002.5</v>
      </c>
      <c r="N222" s="28">
        <f>'ÜCRET HESABI'!BK222</f>
        <v>24503.0625</v>
      </c>
      <c r="O222" s="46">
        <f>'ÜCRET HESABI'!BM222</f>
        <v>23502.9375</v>
      </c>
      <c r="P222" s="10">
        <f>'ÜCRET HESABI'!CD222</f>
        <v>17002.125</v>
      </c>
      <c r="Q222" s="27">
        <f t="shared" si="63"/>
        <v>20002.5</v>
      </c>
      <c r="R222" s="28">
        <f>'ÜCRET HESABI'!CG222</f>
        <v>24503.0625</v>
      </c>
      <c r="S222" s="46">
        <f>'ÜCRET HESABI'!CI222</f>
        <v>23502.9375</v>
      </c>
      <c r="T222" s="10">
        <f>'ÜCRET HESABI'!CZ222</f>
        <v>17002.125</v>
      </c>
      <c r="U222" s="27">
        <f t="shared" si="64"/>
        <v>20002.5</v>
      </c>
      <c r="V222" s="28">
        <f>'ÜCRET HESABI'!DC222</f>
        <v>24503.0625</v>
      </c>
      <c r="W222" s="46">
        <f>'ÜCRET HESABI'!DE222</f>
        <v>23502.9375</v>
      </c>
      <c r="X222" s="10">
        <f>'ÜCRET HESABI'!DV222</f>
        <v>17002.125</v>
      </c>
      <c r="Y222" s="27">
        <f t="shared" si="65"/>
        <v>20002.5</v>
      </c>
      <c r="Z222" s="28">
        <f>'ÜCRET HESABI'!DY222</f>
        <v>24503.0625</v>
      </c>
      <c r="AA222" s="46">
        <f>'ÜCRET HESABI'!EA222</f>
        <v>23502.9375</v>
      </c>
      <c r="AB222" s="10">
        <f>'ÜCRET HESABI'!ER222</f>
        <v>17002.125</v>
      </c>
      <c r="AC222" s="27">
        <f t="shared" si="66"/>
        <v>20002.5</v>
      </c>
      <c r="AD222" s="28">
        <f>'ÜCRET HESABI'!EU222</f>
        <v>24503.0625</v>
      </c>
      <c r="AE222" s="46">
        <f>'ÜCRET HESABI'!EW222</f>
        <v>23502.9375</v>
      </c>
      <c r="AF222" s="10">
        <f>'ÜCRET HESABI'!FN222</f>
        <v>17002.125</v>
      </c>
      <c r="AG222" s="27">
        <f t="shared" si="67"/>
        <v>20002.5</v>
      </c>
      <c r="AH222" s="28">
        <f>'ÜCRET HESABI'!FQ222</f>
        <v>24503.0625</v>
      </c>
      <c r="AI222" s="46">
        <f>'ÜCRET HESABI'!FS222</f>
        <v>23502.9375</v>
      </c>
      <c r="AJ222" s="10">
        <f>'ÜCRET HESABI'!GJ222</f>
        <v>17002.125</v>
      </c>
      <c r="AK222" s="27">
        <f t="shared" si="68"/>
        <v>20002.5</v>
      </c>
      <c r="AL222" s="28">
        <f>'ÜCRET HESABI'!GM222</f>
        <v>24503.0625</v>
      </c>
      <c r="AM222" s="46">
        <f>'ÜCRET HESABI'!GO222</f>
        <v>23502.9375</v>
      </c>
      <c r="AN222" s="10">
        <f>'ÜCRET HESABI'!HF222</f>
        <v>17002.125</v>
      </c>
      <c r="AO222" s="27">
        <f t="shared" si="69"/>
        <v>20002.5</v>
      </c>
      <c r="AP222" s="28">
        <f>'ÜCRET HESABI'!HI222</f>
        <v>24503.0625</v>
      </c>
      <c r="AQ222" s="46">
        <f>'ÜCRET HESABI'!HK222</f>
        <v>23502.9375</v>
      </c>
      <c r="AR222" s="10">
        <f>'ÜCRET HESABI'!IB222</f>
        <v>17002.125</v>
      </c>
      <c r="AS222" s="27">
        <f t="shared" si="70"/>
        <v>20002.5</v>
      </c>
      <c r="AT222" s="28">
        <f>'ÜCRET HESABI'!IE222</f>
        <v>24503.0625</v>
      </c>
      <c r="AU222" s="46">
        <f>'ÜCRET HESABI'!IG222</f>
        <v>23502.9375</v>
      </c>
      <c r="AV222" s="10">
        <f>'ÜCRET HESABI'!IX222</f>
        <v>17002.125</v>
      </c>
      <c r="AW222" s="27">
        <f t="shared" si="71"/>
        <v>20002.5</v>
      </c>
      <c r="AX222" s="28">
        <f>'ÜCRET HESABI'!JA222</f>
        <v>24503.0625</v>
      </c>
      <c r="AY222" s="46">
        <f>'ÜCRET HESABI'!JC222</f>
        <v>23502.9375</v>
      </c>
      <c r="AZ222" s="36">
        <f t="shared" si="54"/>
        <v>204025.5</v>
      </c>
      <c r="BA222" s="33">
        <f t="shared" si="55"/>
        <v>240030</v>
      </c>
      <c r="BB222" s="37">
        <f t="shared" si="56"/>
        <v>17002.125</v>
      </c>
      <c r="BC222" s="35">
        <f t="shared" si="57"/>
        <v>294036.75</v>
      </c>
      <c r="BD222" s="34">
        <f t="shared" si="58"/>
        <v>12001.5</v>
      </c>
      <c r="BE222" s="35">
        <f t="shared" si="59"/>
        <v>282035.25</v>
      </c>
    </row>
    <row r="223" spans="1:57" x14ac:dyDescent="0.3">
      <c r="A223" s="3">
        <v>221</v>
      </c>
      <c r="B223" s="16" t="str">
        <f>'PERSONEL LİSTESİ'!B223</f>
        <v xml:space="preserve"> AD SOYAD 221</v>
      </c>
      <c r="C223" s="8">
        <f>'PERSONEL LİSTESİ'!C223</f>
        <v>20002.5</v>
      </c>
      <c r="D223" s="10">
        <f>'ÜCRET HESABI'!P223</f>
        <v>17002.125</v>
      </c>
      <c r="E223" s="27">
        <f t="shared" si="60"/>
        <v>20002.5</v>
      </c>
      <c r="F223" s="28">
        <f>'ÜCRET HESABI'!S223</f>
        <v>24503.0625</v>
      </c>
      <c r="G223" s="46">
        <f>'ÜCRET HESABI'!U223</f>
        <v>23502.9375</v>
      </c>
      <c r="H223" s="10">
        <f>'ÜCRET HESABI'!AL223</f>
        <v>17002.125</v>
      </c>
      <c r="I223" s="27">
        <f t="shared" si="61"/>
        <v>20002.5</v>
      </c>
      <c r="J223" s="28">
        <f>'ÜCRET HESABI'!AO223</f>
        <v>24503.0625</v>
      </c>
      <c r="K223" s="46">
        <f>'ÜCRET HESABI'!AQ223</f>
        <v>23502.9375</v>
      </c>
      <c r="L223" s="10">
        <f>'ÜCRET HESABI'!BH223</f>
        <v>17002.125</v>
      </c>
      <c r="M223" s="27">
        <f t="shared" si="62"/>
        <v>20002.5</v>
      </c>
      <c r="N223" s="28">
        <f>'ÜCRET HESABI'!BK223</f>
        <v>24503.0625</v>
      </c>
      <c r="O223" s="46">
        <f>'ÜCRET HESABI'!BM223</f>
        <v>23502.9375</v>
      </c>
      <c r="P223" s="10">
        <f>'ÜCRET HESABI'!CD223</f>
        <v>17002.125</v>
      </c>
      <c r="Q223" s="27">
        <f t="shared" si="63"/>
        <v>20002.5</v>
      </c>
      <c r="R223" s="28">
        <f>'ÜCRET HESABI'!CG223</f>
        <v>24503.0625</v>
      </c>
      <c r="S223" s="46">
        <f>'ÜCRET HESABI'!CI223</f>
        <v>23502.9375</v>
      </c>
      <c r="T223" s="10">
        <f>'ÜCRET HESABI'!CZ223</f>
        <v>17002.125</v>
      </c>
      <c r="U223" s="27">
        <f t="shared" si="64"/>
        <v>20002.5</v>
      </c>
      <c r="V223" s="28">
        <f>'ÜCRET HESABI'!DC223</f>
        <v>24503.0625</v>
      </c>
      <c r="W223" s="46">
        <f>'ÜCRET HESABI'!DE223</f>
        <v>23502.9375</v>
      </c>
      <c r="X223" s="10">
        <f>'ÜCRET HESABI'!DV223</f>
        <v>17002.125</v>
      </c>
      <c r="Y223" s="27">
        <f t="shared" si="65"/>
        <v>20002.5</v>
      </c>
      <c r="Z223" s="28">
        <f>'ÜCRET HESABI'!DY223</f>
        <v>24503.0625</v>
      </c>
      <c r="AA223" s="46">
        <f>'ÜCRET HESABI'!EA223</f>
        <v>23502.9375</v>
      </c>
      <c r="AB223" s="10">
        <f>'ÜCRET HESABI'!ER223</f>
        <v>17002.125</v>
      </c>
      <c r="AC223" s="27">
        <f t="shared" si="66"/>
        <v>20002.5</v>
      </c>
      <c r="AD223" s="28">
        <f>'ÜCRET HESABI'!EU223</f>
        <v>24503.0625</v>
      </c>
      <c r="AE223" s="46">
        <f>'ÜCRET HESABI'!EW223</f>
        <v>23502.9375</v>
      </c>
      <c r="AF223" s="10">
        <f>'ÜCRET HESABI'!FN223</f>
        <v>17002.125</v>
      </c>
      <c r="AG223" s="27">
        <f t="shared" si="67"/>
        <v>20002.5</v>
      </c>
      <c r="AH223" s="28">
        <f>'ÜCRET HESABI'!FQ223</f>
        <v>24503.0625</v>
      </c>
      <c r="AI223" s="46">
        <f>'ÜCRET HESABI'!FS223</f>
        <v>23502.9375</v>
      </c>
      <c r="AJ223" s="10">
        <f>'ÜCRET HESABI'!GJ223</f>
        <v>17002.125</v>
      </c>
      <c r="AK223" s="27">
        <f t="shared" si="68"/>
        <v>20002.5</v>
      </c>
      <c r="AL223" s="28">
        <f>'ÜCRET HESABI'!GM223</f>
        <v>24503.0625</v>
      </c>
      <c r="AM223" s="46">
        <f>'ÜCRET HESABI'!GO223</f>
        <v>23502.9375</v>
      </c>
      <c r="AN223" s="10">
        <f>'ÜCRET HESABI'!HF223</f>
        <v>17002.125</v>
      </c>
      <c r="AO223" s="27">
        <f t="shared" si="69"/>
        <v>20002.5</v>
      </c>
      <c r="AP223" s="28">
        <f>'ÜCRET HESABI'!HI223</f>
        <v>24503.0625</v>
      </c>
      <c r="AQ223" s="46">
        <f>'ÜCRET HESABI'!HK223</f>
        <v>23502.9375</v>
      </c>
      <c r="AR223" s="10">
        <f>'ÜCRET HESABI'!IB223</f>
        <v>17002.125</v>
      </c>
      <c r="AS223" s="27">
        <f t="shared" si="70"/>
        <v>20002.5</v>
      </c>
      <c r="AT223" s="28">
        <f>'ÜCRET HESABI'!IE223</f>
        <v>24503.0625</v>
      </c>
      <c r="AU223" s="46">
        <f>'ÜCRET HESABI'!IG223</f>
        <v>23502.9375</v>
      </c>
      <c r="AV223" s="10">
        <f>'ÜCRET HESABI'!IX223</f>
        <v>17002.125</v>
      </c>
      <c r="AW223" s="27">
        <f t="shared" si="71"/>
        <v>20002.5</v>
      </c>
      <c r="AX223" s="28">
        <f>'ÜCRET HESABI'!JA223</f>
        <v>24503.0625</v>
      </c>
      <c r="AY223" s="46">
        <f>'ÜCRET HESABI'!JC223</f>
        <v>23502.9375</v>
      </c>
      <c r="AZ223" s="36">
        <f t="shared" si="54"/>
        <v>204025.5</v>
      </c>
      <c r="BA223" s="33">
        <f t="shared" si="55"/>
        <v>240030</v>
      </c>
      <c r="BB223" s="37">
        <f t="shared" si="56"/>
        <v>17002.125</v>
      </c>
      <c r="BC223" s="35">
        <f t="shared" si="57"/>
        <v>294036.75</v>
      </c>
      <c r="BD223" s="34">
        <f t="shared" si="58"/>
        <v>12001.5</v>
      </c>
      <c r="BE223" s="35">
        <f t="shared" si="59"/>
        <v>282035.25</v>
      </c>
    </row>
    <row r="224" spans="1:57" x14ac:dyDescent="0.3">
      <c r="A224" s="2">
        <v>222</v>
      </c>
      <c r="B224" s="17" t="str">
        <f>'PERSONEL LİSTESİ'!B224</f>
        <v xml:space="preserve"> AD SOYAD 222</v>
      </c>
      <c r="C224" s="13">
        <f>'PERSONEL LİSTESİ'!C224</f>
        <v>20002.5</v>
      </c>
      <c r="D224" s="10">
        <f>'ÜCRET HESABI'!P224</f>
        <v>17002.125</v>
      </c>
      <c r="E224" s="27">
        <f t="shared" si="60"/>
        <v>20002.5</v>
      </c>
      <c r="F224" s="28">
        <f>'ÜCRET HESABI'!S224</f>
        <v>24503.0625</v>
      </c>
      <c r="G224" s="46">
        <f>'ÜCRET HESABI'!U224</f>
        <v>23502.9375</v>
      </c>
      <c r="H224" s="10">
        <f>'ÜCRET HESABI'!AL224</f>
        <v>17002.125</v>
      </c>
      <c r="I224" s="27">
        <f t="shared" si="61"/>
        <v>20002.5</v>
      </c>
      <c r="J224" s="28">
        <f>'ÜCRET HESABI'!AO224</f>
        <v>24503.0625</v>
      </c>
      <c r="K224" s="46">
        <f>'ÜCRET HESABI'!AQ224</f>
        <v>23502.9375</v>
      </c>
      <c r="L224" s="10">
        <f>'ÜCRET HESABI'!BH224</f>
        <v>17002.125</v>
      </c>
      <c r="M224" s="27">
        <f t="shared" si="62"/>
        <v>20002.5</v>
      </c>
      <c r="N224" s="28">
        <f>'ÜCRET HESABI'!BK224</f>
        <v>24503.0625</v>
      </c>
      <c r="O224" s="46">
        <f>'ÜCRET HESABI'!BM224</f>
        <v>23502.9375</v>
      </c>
      <c r="P224" s="10">
        <f>'ÜCRET HESABI'!CD224</f>
        <v>17002.125</v>
      </c>
      <c r="Q224" s="27">
        <f t="shared" si="63"/>
        <v>20002.5</v>
      </c>
      <c r="R224" s="28">
        <f>'ÜCRET HESABI'!CG224</f>
        <v>24503.0625</v>
      </c>
      <c r="S224" s="46">
        <f>'ÜCRET HESABI'!CI224</f>
        <v>23502.9375</v>
      </c>
      <c r="T224" s="10">
        <f>'ÜCRET HESABI'!CZ224</f>
        <v>17002.125</v>
      </c>
      <c r="U224" s="27">
        <f t="shared" si="64"/>
        <v>20002.5</v>
      </c>
      <c r="V224" s="28">
        <f>'ÜCRET HESABI'!DC224</f>
        <v>24503.0625</v>
      </c>
      <c r="W224" s="46">
        <f>'ÜCRET HESABI'!DE224</f>
        <v>23502.9375</v>
      </c>
      <c r="X224" s="10">
        <f>'ÜCRET HESABI'!DV224</f>
        <v>17002.125</v>
      </c>
      <c r="Y224" s="27">
        <f t="shared" si="65"/>
        <v>20002.5</v>
      </c>
      <c r="Z224" s="28">
        <f>'ÜCRET HESABI'!DY224</f>
        <v>24503.0625</v>
      </c>
      <c r="AA224" s="46">
        <f>'ÜCRET HESABI'!EA224</f>
        <v>23502.9375</v>
      </c>
      <c r="AB224" s="10">
        <f>'ÜCRET HESABI'!ER224</f>
        <v>17002.125</v>
      </c>
      <c r="AC224" s="27">
        <f t="shared" si="66"/>
        <v>20002.5</v>
      </c>
      <c r="AD224" s="28">
        <f>'ÜCRET HESABI'!EU224</f>
        <v>24503.0625</v>
      </c>
      <c r="AE224" s="46">
        <f>'ÜCRET HESABI'!EW224</f>
        <v>23502.9375</v>
      </c>
      <c r="AF224" s="10">
        <f>'ÜCRET HESABI'!FN224</f>
        <v>17002.125</v>
      </c>
      <c r="AG224" s="27">
        <f t="shared" si="67"/>
        <v>20002.5</v>
      </c>
      <c r="AH224" s="28">
        <f>'ÜCRET HESABI'!FQ224</f>
        <v>24503.0625</v>
      </c>
      <c r="AI224" s="46">
        <f>'ÜCRET HESABI'!FS224</f>
        <v>23502.9375</v>
      </c>
      <c r="AJ224" s="10">
        <f>'ÜCRET HESABI'!GJ224</f>
        <v>17002.125</v>
      </c>
      <c r="AK224" s="27">
        <f t="shared" si="68"/>
        <v>20002.5</v>
      </c>
      <c r="AL224" s="28">
        <f>'ÜCRET HESABI'!GM224</f>
        <v>24503.0625</v>
      </c>
      <c r="AM224" s="46">
        <f>'ÜCRET HESABI'!GO224</f>
        <v>23502.9375</v>
      </c>
      <c r="AN224" s="10">
        <f>'ÜCRET HESABI'!HF224</f>
        <v>17002.125</v>
      </c>
      <c r="AO224" s="27">
        <f t="shared" si="69"/>
        <v>20002.5</v>
      </c>
      <c r="AP224" s="28">
        <f>'ÜCRET HESABI'!HI224</f>
        <v>24503.0625</v>
      </c>
      <c r="AQ224" s="46">
        <f>'ÜCRET HESABI'!HK224</f>
        <v>23502.9375</v>
      </c>
      <c r="AR224" s="10">
        <f>'ÜCRET HESABI'!IB224</f>
        <v>17002.125</v>
      </c>
      <c r="AS224" s="27">
        <f t="shared" si="70"/>
        <v>20002.5</v>
      </c>
      <c r="AT224" s="28">
        <f>'ÜCRET HESABI'!IE224</f>
        <v>24503.0625</v>
      </c>
      <c r="AU224" s="46">
        <f>'ÜCRET HESABI'!IG224</f>
        <v>23502.9375</v>
      </c>
      <c r="AV224" s="10">
        <f>'ÜCRET HESABI'!IX224</f>
        <v>17002.125</v>
      </c>
      <c r="AW224" s="27">
        <f t="shared" si="71"/>
        <v>20002.5</v>
      </c>
      <c r="AX224" s="28">
        <f>'ÜCRET HESABI'!JA224</f>
        <v>24503.0625</v>
      </c>
      <c r="AY224" s="46">
        <f>'ÜCRET HESABI'!JC224</f>
        <v>23502.9375</v>
      </c>
      <c r="AZ224" s="36">
        <f t="shared" si="54"/>
        <v>204025.5</v>
      </c>
      <c r="BA224" s="33">
        <f t="shared" si="55"/>
        <v>240030</v>
      </c>
      <c r="BB224" s="37">
        <f t="shared" si="56"/>
        <v>17002.125</v>
      </c>
      <c r="BC224" s="35">
        <f t="shared" si="57"/>
        <v>294036.75</v>
      </c>
      <c r="BD224" s="34">
        <f t="shared" si="58"/>
        <v>12001.5</v>
      </c>
      <c r="BE224" s="35">
        <f t="shared" si="59"/>
        <v>282035.25</v>
      </c>
    </row>
    <row r="225" spans="1:57" x14ac:dyDescent="0.3">
      <c r="A225" s="3">
        <v>223</v>
      </c>
      <c r="B225" s="16" t="str">
        <f>'PERSONEL LİSTESİ'!B225</f>
        <v xml:space="preserve"> AD SOYAD 223</v>
      </c>
      <c r="C225" s="8">
        <f>'PERSONEL LİSTESİ'!C225</f>
        <v>20002.5</v>
      </c>
      <c r="D225" s="10">
        <f>'ÜCRET HESABI'!P225</f>
        <v>17002.125</v>
      </c>
      <c r="E225" s="27">
        <f t="shared" si="60"/>
        <v>20002.5</v>
      </c>
      <c r="F225" s="28">
        <f>'ÜCRET HESABI'!S225</f>
        <v>24503.0625</v>
      </c>
      <c r="G225" s="46">
        <f>'ÜCRET HESABI'!U225</f>
        <v>23502.9375</v>
      </c>
      <c r="H225" s="10">
        <f>'ÜCRET HESABI'!AL225</f>
        <v>17002.125</v>
      </c>
      <c r="I225" s="27">
        <f t="shared" si="61"/>
        <v>20002.5</v>
      </c>
      <c r="J225" s="28">
        <f>'ÜCRET HESABI'!AO225</f>
        <v>24503.0625</v>
      </c>
      <c r="K225" s="46">
        <f>'ÜCRET HESABI'!AQ225</f>
        <v>23502.9375</v>
      </c>
      <c r="L225" s="10">
        <f>'ÜCRET HESABI'!BH225</f>
        <v>17002.125</v>
      </c>
      <c r="M225" s="27">
        <f t="shared" si="62"/>
        <v>20002.5</v>
      </c>
      <c r="N225" s="28">
        <f>'ÜCRET HESABI'!BK225</f>
        <v>24503.0625</v>
      </c>
      <c r="O225" s="46">
        <f>'ÜCRET HESABI'!BM225</f>
        <v>23502.9375</v>
      </c>
      <c r="P225" s="10">
        <f>'ÜCRET HESABI'!CD225</f>
        <v>17002.125</v>
      </c>
      <c r="Q225" s="27">
        <f t="shared" si="63"/>
        <v>20002.5</v>
      </c>
      <c r="R225" s="28">
        <f>'ÜCRET HESABI'!CG225</f>
        <v>24503.0625</v>
      </c>
      <c r="S225" s="46">
        <f>'ÜCRET HESABI'!CI225</f>
        <v>23502.9375</v>
      </c>
      <c r="T225" s="10">
        <f>'ÜCRET HESABI'!CZ225</f>
        <v>17002.125</v>
      </c>
      <c r="U225" s="27">
        <f t="shared" si="64"/>
        <v>20002.5</v>
      </c>
      <c r="V225" s="28">
        <f>'ÜCRET HESABI'!DC225</f>
        <v>24503.0625</v>
      </c>
      <c r="W225" s="46">
        <f>'ÜCRET HESABI'!DE225</f>
        <v>23502.9375</v>
      </c>
      <c r="X225" s="10">
        <f>'ÜCRET HESABI'!DV225</f>
        <v>17002.125</v>
      </c>
      <c r="Y225" s="27">
        <f t="shared" si="65"/>
        <v>20002.5</v>
      </c>
      <c r="Z225" s="28">
        <f>'ÜCRET HESABI'!DY225</f>
        <v>24503.0625</v>
      </c>
      <c r="AA225" s="46">
        <f>'ÜCRET HESABI'!EA225</f>
        <v>23502.9375</v>
      </c>
      <c r="AB225" s="10">
        <f>'ÜCRET HESABI'!ER225</f>
        <v>17002.125</v>
      </c>
      <c r="AC225" s="27">
        <f t="shared" si="66"/>
        <v>20002.5</v>
      </c>
      <c r="AD225" s="28">
        <f>'ÜCRET HESABI'!EU225</f>
        <v>24503.0625</v>
      </c>
      <c r="AE225" s="46">
        <f>'ÜCRET HESABI'!EW225</f>
        <v>23502.9375</v>
      </c>
      <c r="AF225" s="10">
        <f>'ÜCRET HESABI'!FN225</f>
        <v>17002.125</v>
      </c>
      <c r="AG225" s="27">
        <f t="shared" si="67"/>
        <v>20002.5</v>
      </c>
      <c r="AH225" s="28">
        <f>'ÜCRET HESABI'!FQ225</f>
        <v>24503.0625</v>
      </c>
      <c r="AI225" s="46">
        <f>'ÜCRET HESABI'!FS225</f>
        <v>23502.9375</v>
      </c>
      <c r="AJ225" s="10">
        <f>'ÜCRET HESABI'!GJ225</f>
        <v>17002.125</v>
      </c>
      <c r="AK225" s="27">
        <f t="shared" si="68"/>
        <v>20002.5</v>
      </c>
      <c r="AL225" s="28">
        <f>'ÜCRET HESABI'!GM225</f>
        <v>24503.0625</v>
      </c>
      <c r="AM225" s="46">
        <f>'ÜCRET HESABI'!GO225</f>
        <v>23502.9375</v>
      </c>
      <c r="AN225" s="10">
        <f>'ÜCRET HESABI'!HF225</f>
        <v>17002.125</v>
      </c>
      <c r="AO225" s="27">
        <f t="shared" si="69"/>
        <v>20002.5</v>
      </c>
      <c r="AP225" s="28">
        <f>'ÜCRET HESABI'!HI225</f>
        <v>24503.0625</v>
      </c>
      <c r="AQ225" s="46">
        <f>'ÜCRET HESABI'!HK225</f>
        <v>23502.9375</v>
      </c>
      <c r="AR225" s="10">
        <f>'ÜCRET HESABI'!IB225</f>
        <v>17002.125</v>
      </c>
      <c r="AS225" s="27">
        <f t="shared" si="70"/>
        <v>20002.5</v>
      </c>
      <c r="AT225" s="28">
        <f>'ÜCRET HESABI'!IE225</f>
        <v>24503.0625</v>
      </c>
      <c r="AU225" s="46">
        <f>'ÜCRET HESABI'!IG225</f>
        <v>23502.9375</v>
      </c>
      <c r="AV225" s="10">
        <f>'ÜCRET HESABI'!IX225</f>
        <v>17002.125</v>
      </c>
      <c r="AW225" s="27">
        <f t="shared" si="71"/>
        <v>20002.5</v>
      </c>
      <c r="AX225" s="28">
        <f>'ÜCRET HESABI'!JA225</f>
        <v>24503.0625</v>
      </c>
      <c r="AY225" s="46">
        <f>'ÜCRET HESABI'!JC225</f>
        <v>23502.9375</v>
      </c>
      <c r="AZ225" s="36">
        <f t="shared" si="54"/>
        <v>204025.5</v>
      </c>
      <c r="BA225" s="33">
        <f t="shared" si="55"/>
        <v>240030</v>
      </c>
      <c r="BB225" s="37">
        <f t="shared" si="56"/>
        <v>17002.125</v>
      </c>
      <c r="BC225" s="35">
        <f t="shared" si="57"/>
        <v>294036.75</v>
      </c>
      <c r="BD225" s="34">
        <f t="shared" si="58"/>
        <v>12001.5</v>
      </c>
      <c r="BE225" s="35">
        <f t="shared" si="59"/>
        <v>282035.25</v>
      </c>
    </row>
    <row r="226" spans="1:57" x14ac:dyDescent="0.3">
      <c r="A226" s="2">
        <v>224</v>
      </c>
      <c r="B226" s="17" t="str">
        <f>'PERSONEL LİSTESİ'!B226</f>
        <v xml:space="preserve"> AD SOYAD 224</v>
      </c>
      <c r="C226" s="13">
        <f>'PERSONEL LİSTESİ'!C226</f>
        <v>20002.5</v>
      </c>
      <c r="D226" s="10">
        <f>'ÜCRET HESABI'!P226</f>
        <v>17002.125</v>
      </c>
      <c r="E226" s="27">
        <f t="shared" si="60"/>
        <v>20002.5</v>
      </c>
      <c r="F226" s="28">
        <f>'ÜCRET HESABI'!S226</f>
        <v>24503.0625</v>
      </c>
      <c r="G226" s="46">
        <f>'ÜCRET HESABI'!U226</f>
        <v>23502.9375</v>
      </c>
      <c r="H226" s="10">
        <f>'ÜCRET HESABI'!AL226</f>
        <v>17002.125</v>
      </c>
      <c r="I226" s="27">
        <f t="shared" si="61"/>
        <v>20002.5</v>
      </c>
      <c r="J226" s="28">
        <f>'ÜCRET HESABI'!AO226</f>
        <v>24503.0625</v>
      </c>
      <c r="K226" s="46">
        <f>'ÜCRET HESABI'!AQ226</f>
        <v>23502.9375</v>
      </c>
      <c r="L226" s="10">
        <f>'ÜCRET HESABI'!BH226</f>
        <v>17002.125</v>
      </c>
      <c r="M226" s="27">
        <f t="shared" si="62"/>
        <v>20002.5</v>
      </c>
      <c r="N226" s="28">
        <f>'ÜCRET HESABI'!BK226</f>
        <v>24503.0625</v>
      </c>
      <c r="O226" s="46">
        <f>'ÜCRET HESABI'!BM226</f>
        <v>23502.9375</v>
      </c>
      <c r="P226" s="10">
        <f>'ÜCRET HESABI'!CD226</f>
        <v>17002.125</v>
      </c>
      <c r="Q226" s="27">
        <f t="shared" si="63"/>
        <v>20002.5</v>
      </c>
      <c r="R226" s="28">
        <f>'ÜCRET HESABI'!CG226</f>
        <v>24503.0625</v>
      </c>
      <c r="S226" s="46">
        <f>'ÜCRET HESABI'!CI226</f>
        <v>23502.9375</v>
      </c>
      <c r="T226" s="10">
        <f>'ÜCRET HESABI'!CZ226</f>
        <v>17002.125</v>
      </c>
      <c r="U226" s="27">
        <f t="shared" si="64"/>
        <v>20002.5</v>
      </c>
      <c r="V226" s="28">
        <f>'ÜCRET HESABI'!DC226</f>
        <v>24503.0625</v>
      </c>
      <c r="W226" s="46">
        <f>'ÜCRET HESABI'!DE226</f>
        <v>23502.9375</v>
      </c>
      <c r="X226" s="10">
        <f>'ÜCRET HESABI'!DV226</f>
        <v>17002.125</v>
      </c>
      <c r="Y226" s="27">
        <f t="shared" si="65"/>
        <v>20002.5</v>
      </c>
      <c r="Z226" s="28">
        <f>'ÜCRET HESABI'!DY226</f>
        <v>24503.0625</v>
      </c>
      <c r="AA226" s="46">
        <f>'ÜCRET HESABI'!EA226</f>
        <v>23502.9375</v>
      </c>
      <c r="AB226" s="10">
        <f>'ÜCRET HESABI'!ER226</f>
        <v>17002.125</v>
      </c>
      <c r="AC226" s="27">
        <f t="shared" si="66"/>
        <v>20002.5</v>
      </c>
      <c r="AD226" s="28">
        <f>'ÜCRET HESABI'!EU226</f>
        <v>24503.0625</v>
      </c>
      <c r="AE226" s="46">
        <f>'ÜCRET HESABI'!EW226</f>
        <v>23502.9375</v>
      </c>
      <c r="AF226" s="10">
        <f>'ÜCRET HESABI'!FN226</f>
        <v>17002.125</v>
      </c>
      <c r="AG226" s="27">
        <f t="shared" si="67"/>
        <v>20002.5</v>
      </c>
      <c r="AH226" s="28">
        <f>'ÜCRET HESABI'!FQ226</f>
        <v>24503.0625</v>
      </c>
      <c r="AI226" s="46">
        <f>'ÜCRET HESABI'!FS226</f>
        <v>23502.9375</v>
      </c>
      <c r="AJ226" s="10">
        <f>'ÜCRET HESABI'!GJ226</f>
        <v>17002.125</v>
      </c>
      <c r="AK226" s="27">
        <f t="shared" si="68"/>
        <v>20002.5</v>
      </c>
      <c r="AL226" s="28">
        <f>'ÜCRET HESABI'!GM226</f>
        <v>24503.0625</v>
      </c>
      <c r="AM226" s="46">
        <f>'ÜCRET HESABI'!GO226</f>
        <v>23502.9375</v>
      </c>
      <c r="AN226" s="10">
        <f>'ÜCRET HESABI'!HF226</f>
        <v>17002.125</v>
      </c>
      <c r="AO226" s="27">
        <f t="shared" si="69"/>
        <v>20002.5</v>
      </c>
      <c r="AP226" s="28">
        <f>'ÜCRET HESABI'!HI226</f>
        <v>24503.0625</v>
      </c>
      <c r="AQ226" s="46">
        <f>'ÜCRET HESABI'!HK226</f>
        <v>23502.9375</v>
      </c>
      <c r="AR226" s="10">
        <f>'ÜCRET HESABI'!IB226</f>
        <v>17002.125</v>
      </c>
      <c r="AS226" s="27">
        <f t="shared" si="70"/>
        <v>20002.5</v>
      </c>
      <c r="AT226" s="28">
        <f>'ÜCRET HESABI'!IE226</f>
        <v>24503.0625</v>
      </c>
      <c r="AU226" s="46">
        <f>'ÜCRET HESABI'!IG226</f>
        <v>23502.9375</v>
      </c>
      <c r="AV226" s="10">
        <f>'ÜCRET HESABI'!IX226</f>
        <v>17002.125</v>
      </c>
      <c r="AW226" s="27">
        <f t="shared" si="71"/>
        <v>20002.5</v>
      </c>
      <c r="AX226" s="28">
        <f>'ÜCRET HESABI'!JA226</f>
        <v>24503.0625</v>
      </c>
      <c r="AY226" s="46">
        <f>'ÜCRET HESABI'!JC226</f>
        <v>23502.9375</v>
      </c>
      <c r="AZ226" s="36">
        <f t="shared" si="54"/>
        <v>204025.5</v>
      </c>
      <c r="BA226" s="33">
        <f t="shared" si="55"/>
        <v>240030</v>
      </c>
      <c r="BB226" s="37">
        <f t="shared" si="56"/>
        <v>17002.125</v>
      </c>
      <c r="BC226" s="35">
        <f t="shared" si="57"/>
        <v>294036.75</v>
      </c>
      <c r="BD226" s="34">
        <f t="shared" si="58"/>
        <v>12001.5</v>
      </c>
      <c r="BE226" s="35">
        <f t="shared" si="59"/>
        <v>282035.25</v>
      </c>
    </row>
    <row r="227" spans="1:57" x14ac:dyDescent="0.3">
      <c r="A227" s="3">
        <v>225</v>
      </c>
      <c r="B227" s="16" t="str">
        <f>'PERSONEL LİSTESİ'!B227</f>
        <v xml:space="preserve"> AD SOYAD 225</v>
      </c>
      <c r="C227" s="8">
        <f>'PERSONEL LİSTESİ'!C227</f>
        <v>20002.5</v>
      </c>
      <c r="D227" s="10">
        <f>'ÜCRET HESABI'!P227</f>
        <v>17002.125</v>
      </c>
      <c r="E227" s="27">
        <f t="shared" si="60"/>
        <v>20002.5</v>
      </c>
      <c r="F227" s="28">
        <f>'ÜCRET HESABI'!S227</f>
        <v>24503.0625</v>
      </c>
      <c r="G227" s="46">
        <f>'ÜCRET HESABI'!U227</f>
        <v>23502.9375</v>
      </c>
      <c r="H227" s="10">
        <f>'ÜCRET HESABI'!AL227</f>
        <v>17002.125</v>
      </c>
      <c r="I227" s="27">
        <f t="shared" si="61"/>
        <v>20002.5</v>
      </c>
      <c r="J227" s="28">
        <f>'ÜCRET HESABI'!AO227</f>
        <v>24503.0625</v>
      </c>
      <c r="K227" s="46">
        <f>'ÜCRET HESABI'!AQ227</f>
        <v>23502.9375</v>
      </c>
      <c r="L227" s="10">
        <f>'ÜCRET HESABI'!BH227</f>
        <v>17002.125</v>
      </c>
      <c r="M227" s="27">
        <f t="shared" si="62"/>
        <v>20002.5</v>
      </c>
      <c r="N227" s="28">
        <f>'ÜCRET HESABI'!BK227</f>
        <v>24503.0625</v>
      </c>
      <c r="O227" s="46">
        <f>'ÜCRET HESABI'!BM227</f>
        <v>23502.9375</v>
      </c>
      <c r="P227" s="10">
        <f>'ÜCRET HESABI'!CD227</f>
        <v>17002.125</v>
      </c>
      <c r="Q227" s="27">
        <f t="shared" si="63"/>
        <v>20002.5</v>
      </c>
      <c r="R227" s="28">
        <f>'ÜCRET HESABI'!CG227</f>
        <v>24503.0625</v>
      </c>
      <c r="S227" s="46">
        <f>'ÜCRET HESABI'!CI227</f>
        <v>23502.9375</v>
      </c>
      <c r="T227" s="10">
        <f>'ÜCRET HESABI'!CZ227</f>
        <v>17002.125</v>
      </c>
      <c r="U227" s="27">
        <f t="shared" si="64"/>
        <v>20002.5</v>
      </c>
      <c r="V227" s="28">
        <f>'ÜCRET HESABI'!DC227</f>
        <v>24503.0625</v>
      </c>
      <c r="W227" s="46">
        <f>'ÜCRET HESABI'!DE227</f>
        <v>23502.9375</v>
      </c>
      <c r="X227" s="10">
        <f>'ÜCRET HESABI'!DV227</f>
        <v>17002.125</v>
      </c>
      <c r="Y227" s="27">
        <f t="shared" si="65"/>
        <v>20002.5</v>
      </c>
      <c r="Z227" s="28">
        <f>'ÜCRET HESABI'!DY227</f>
        <v>24503.0625</v>
      </c>
      <c r="AA227" s="46">
        <f>'ÜCRET HESABI'!EA227</f>
        <v>23502.9375</v>
      </c>
      <c r="AB227" s="10">
        <f>'ÜCRET HESABI'!ER227</f>
        <v>17002.125</v>
      </c>
      <c r="AC227" s="27">
        <f t="shared" si="66"/>
        <v>20002.5</v>
      </c>
      <c r="AD227" s="28">
        <f>'ÜCRET HESABI'!EU227</f>
        <v>24503.0625</v>
      </c>
      <c r="AE227" s="46">
        <f>'ÜCRET HESABI'!EW227</f>
        <v>23502.9375</v>
      </c>
      <c r="AF227" s="10">
        <f>'ÜCRET HESABI'!FN227</f>
        <v>17002.125</v>
      </c>
      <c r="AG227" s="27">
        <f t="shared" si="67"/>
        <v>20002.5</v>
      </c>
      <c r="AH227" s="28">
        <f>'ÜCRET HESABI'!FQ227</f>
        <v>24503.0625</v>
      </c>
      <c r="AI227" s="46">
        <f>'ÜCRET HESABI'!FS227</f>
        <v>23502.9375</v>
      </c>
      <c r="AJ227" s="10">
        <f>'ÜCRET HESABI'!GJ227</f>
        <v>17002.125</v>
      </c>
      <c r="AK227" s="27">
        <f t="shared" si="68"/>
        <v>20002.5</v>
      </c>
      <c r="AL227" s="28">
        <f>'ÜCRET HESABI'!GM227</f>
        <v>24503.0625</v>
      </c>
      <c r="AM227" s="46">
        <f>'ÜCRET HESABI'!GO227</f>
        <v>23502.9375</v>
      </c>
      <c r="AN227" s="10">
        <f>'ÜCRET HESABI'!HF227</f>
        <v>17002.125</v>
      </c>
      <c r="AO227" s="27">
        <f t="shared" si="69"/>
        <v>20002.5</v>
      </c>
      <c r="AP227" s="28">
        <f>'ÜCRET HESABI'!HI227</f>
        <v>24503.0625</v>
      </c>
      <c r="AQ227" s="46">
        <f>'ÜCRET HESABI'!HK227</f>
        <v>23502.9375</v>
      </c>
      <c r="AR227" s="10">
        <f>'ÜCRET HESABI'!IB227</f>
        <v>17002.125</v>
      </c>
      <c r="AS227" s="27">
        <f t="shared" si="70"/>
        <v>20002.5</v>
      </c>
      <c r="AT227" s="28">
        <f>'ÜCRET HESABI'!IE227</f>
        <v>24503.0625</v>
      </c>
      <c r="AU227" s="46">
        <f>'ÜCRET HESABI'!IG227</f>
        <v>23502.9375</v>
      </c>
      <c r="AV227" s="10">
        <f>'ÜCRET HESABI'!IX227</f>
        <v>17002.125</v>
      </c>
      <c r="AW227" s="27">
        <f t="shared" si="71"/>
        <v>20002.5</v>
      </c>
      <c r="AX227" s="28">
        <f>'ÜCRET HESABI'!JA227</f>
        <v>24503.0625</v>
      </c>
      <c r="AY227" s="46">
        <f>'ÜCRET HESABI'!JC227</f>
        <v>23502.9375</v>
      </c>
      <c r="AZ227" s="36">
        <f t="shared" si="54"/>
        <v>204025.5</v>
      </c>
      <c r="BA227" s="33">
        <f t="shared" si="55"/>
        <v>240030</v>
      </c>
      <c r="BB227" s="37">
        <f t="shared" si="56"/>
        <v>17002.125</v>
      </c>
      <c r="BC227" s="35">
        <f t="shared" si="57"/>
        <v>294036.75</v>
      </c>
      <c r="BD227" s="34">
        <f t="shared" si="58"/>
        <v>12001.5</v>
      </c>
      <c r="BE227" s="35">
        <f t="shared" si="59"/>
        <v>282035.25</v>
      </c>
    </row>
    <row r="228" spans="1:57" x14ac:dyDescent="0.3">
      <c r="A228" s="2">
        <v>226</v>
      </c>
      <c r="B228" s="17" t="str">
        <f>'PERSONEL LİSTESİ'!B228</f>
        <v xml:space="preserve"> AD SOYAD 226</v>
      </c>
      <c r="C228" s="13">
        <f>'PERSONEL LİSTESİ'!C228</f>
        <v>20002.5</v>
      </c>
      <c r="D228" s="10">
        <f>'ÜCRET HESABI'!P228</f>
        <v>17002.125</v>
      </c>
      <c r="E228" s="27">
        <f t="shared" si="60"/>
        <v>20002.5</v>
      </c>
      <c r="F228" s="28">
        <f>'ÜCRET HESABI'!S228</f>
        <v>24503.0625</v>
      </c>
      <c r="G228" s="46">
        <f>'ÜCRET HESABI'!U228</f>
        <v>23502.9375</v>
      </c>
      <c r="H228" s="10">
        <f>'ÜCRET HESABI'!AL228</f>
        <v>17002.125</v>
      </c>
      <c r="I228" s="27">
        <f t="shared" si="61"/>
        <v>20002.5</v>
      </c>
      <c r="J228" s="28">
        <f>'ÜCRET HESABI'!AO228</f>
        <v>24503.0625</v>
      </c>
      <c r="K228" s="46">
        <f>'ÜCRET HESABI'!AQ228</f>
        <v>23502.9375</v>
      </c>
      <c r="L228" s="10">
        <f>'ÜCRET HESABI'!BH228</f>
        <v>17002.125</v>
      </c>
      <c r="M228" s="27">
        <f t="shared" si="62"/>
        <v>20002.5</v>
      </c>
      <c r="N228" s="28">
        <f>'ÜCRET HESABI'!BK228</f>
        <v>24503.0625</v>
      </c>
      <c r="O228" s="46">
        <f>'ÜCRET HESABI'!BM228</f>
        <v>23502.9375</v>
      </c>
      <c r="P228" s="10">
        <f>'ÜCRET HESABI'!CD228</f>
        <v>17002.125</v>
      </c>
      <c r="Q228" s="27">
        <f t="shared" si="63"/>
        <v>20002.5</v>
      </c>
      <c r="R228" s="28">
        <f>'ÜCRET HESABI'!CG228</f>
        <v>24503.0625</v>
      </c>
      <c r="S228" s="46">
        <f>'ÜCRET HESABI'!CI228</f>
        <v>23502.9375</v>
      </c>
      <c r="T228" s="10">
        <f>'ÜCRET HESABI'!CZ228</f>
        <v>17002.125</v>
      </c>
      <c r="U228" s="27">
        <f t="shared" si="64"/>
        <v>20002.5</v>
      </c>
      <c r="V228" s="28">
        <f>'ÜCRET HESABI'!DC228</f>
        <v>24503.0625</v>
      </c>
      <c r="W228" s="46">
        <f>'ÜCRET HESABI'!DE228</f>
        <v>23502.9375</v>
      </c>
      <c r="X228" s="10">
        <f>'ÜCRET HESABI'!DV228</f>
        <v>17002.125</v>
      </c>
      <c r="Y228" s="27">
        <f t="shared" si="65"/>
        <v>20002.5</v>
      </c>
      <c r="Z228" s="28">
        <f>'ÜCRET HESABI'!DY228</f>
        <v>24503.0625</v>
      </c>
      <c r="AA228" s="46">
        <f>'ÜCRET HESABI'!EA228</f>
        <v>23502.9375</v>
      </c>
      <c r="AB228" s="10">
        <f>'ÜCRET HESABI'!ER228</f>
        <v>17002.125</v>
      </c>
      <c r="AC228" s="27">
        <f t="shared" si="66"/>
        <v>20002.5</v>
      </c>
      <c r="AD228" s="28">
        <f>'ÜCRET HESABI'!EU228</f>
        <v>24503.0625</v>
      </c>
      <c r="AE228" s="46">
        <f>'ÜCRET HESABI'!EW228</f>
        <v>23502.9375</v>
      </c>
      <c r="AF228" s="10">
        <f>'ÜCRET HESABI'!FN228</f>
        <v>17002.125</v>
      </c>
      <c r="AG228" s="27">
        <f t="shared" si="67"/>
        <v>20002.5</v>
      </c>
      <c r="AH228" s="28">
        <f>'ÜCRET HESABI'!FQ228</f>
        <v>24503.0625</v>
      </c>
      <c r="AI228" s="46">
        <f>'ÜCRET HESABI'!FS228</f>
        <v>23502.9375</v>
      </c>
      <c r="AJ228" s="10">
        <f>'ÜCRET HESABI'!GJ228</f>
        <v>17002.125</v>
      </c>
      <c r="AK228" s="27">
        <f t="shared" si="68"/>
        <v>20002.5</v>
      </c>
      <c r="AL228" s="28">
        <f>'ÜCRET HESABI'!GM228</f>
        <v>24503.0625</v>
      </c>
      <c r="AM228" s="46">
        <f>'ÜCRET HESABI'!GO228</f>
        <v>23502.9375</v>
      </c>
      <c r="AN228" s="10">
        <f>'ÜCRET HESABI'!HF228</f>
        <v>17002.125</v>
      </c>
      <c r="AO228" s="27">
        <f t="shared" si="69"/>
        <v>20002.5</v>
      </c>
      <c r="AP228" s="28">
        <f>'ÜCRET HESABI'!HI228</f>
        <v>24503.0625</v>
      </c>
      <c r="AQ228" s="46">
        <f>'ÜCRET HESABI'!HK228</f>
        <v>23502.9375</v>
      </c>
      <c r="AR228" s="10">
        <f>'ÜCRET HESABI'!IB228</f>
        <v>17002.125</v>
      </c>
      <c r="AS228" s="27">
        <f t="shared" si="70"/>
        <v>20002.5</v>
      </c>
      <c r="AT228" s="28">
        <f>'ÜCRET HESABI'!IE228</f>
        <v>24503.0625</v>
      </c>
      <c r="AU228" s="46">
        <f>'ÜCRET HESABI'!IG228</f>
        <v>23502.9375</v>
      </c>
      <c r="AV228" s="10">
        <f>'ÜCRET HESABI'!IX228</f>
        <v>17002.125</v>
      </c>
      <c r="AW228" s="27">
        <f t="shared" si="71"/>
        <v>20002.5</v>
      </c>
      <c r="AX228" s="28">
        <f>'ÜCRET HESABI'!JA228</f>
        <v>24503.0625</v>
      </c>
      <c r="AY228" s="46">
        <f>'ÜCRET HESABI'!JC228</f>
        <v>23502.9375</v>
      </c>
      <c r="AZ228" s="36">
        <f t="shared" si="54"/>
        <v>204025.5</v>
      </c>
      <c r="BA228" s="33">
        <f t="shared" si="55"/>
        <v>240030</v>
      </c>
      <c r="BB228" s="37">
        <f t="shared" si="56"/>
        <v>17002.125</v>
      </c>
      <c r="BC228" s="35">
        <f t="shared" si="57"/>
        <v>294036.75</v>
      </c>
      <c r="BD228" s="34">
        <f t="shared" si="58"/>
        <v>12001.5</v>
      </c>
      <c r="BE228" s="35">
        <f t="shared" si="59"/>
        <v>282035.25</v>
      </c>
    </row>
    <row r="229" spans="1:57" x14ac:dyDescent="0.3">
      <c r="A229" s="3">
        <v>227</v>
      </c>
      <c r="B229" s="16" t="str">
        <f>'PERSONEL LİSTESİ'!B229</f>
        <v xml:space="preserve"> AD SOYAD 227</v>
      </c>
      <c r="C229" s="8">
        <f>'PERSONEL LİSTESİ'!C229</f>
        <v>20002.5</v>
      </c>
      <c r="D229" s="10">
        <f>'ÜCRET HESABI'!P229</f>
        <v>17002.125</v>
      </c>
      <c r="E229" s="27">
        <f t="shared" si="60"/>
        <v>20002.5</v>
      </c>
      <c r="F229" s="28">
        <f>'ÜCRET HESABI'!S229</f>
        <v>24503.0625</v>
      </c>
      <c r="G229" s="46">
        <f>'ÜCRET HESABI'!U229</f>
        <v>23502.9375</v>
      </c>
      <c r="H229" s="10">
        <f>'ÜCRET HESABI'!AL229</f>
        <v>17002.125</v>
      </c>
      <c r="I229" s="27">
        <f t="shared" si="61"/>
        <v>20002.5</v>
      </c>
      <c r="J229" s="28">
        <f>'ÜCRET HESABI'!AO229</f>
        <v>24503.0625</v>
      </c>
      <c r="K229" s="46">
        <f>'ÜCRET HESABI'!AQ229</f>
        <v>23502.9375</v>
      </c>
      <c r="L229" s="10">
        <f>'ÜCRET HESABI'!BH229</f>
        <v>17002.125</v>
      </c>
      <c r="M229" s="27">
        <f t="shared" si="62"/>
        <v>20002.5</v>
      </c>
      <c r="N229" s="28">
        <f>'ÜCRET HESABI'!BK229</f>
        <v>24503.0625</v>
      </c>
      <c r="O229" s="46">
        <f>'ÜCRET HESABI'!BM229</f>
        <v>23502.9375</v>
      </c>
      <c r="P229" s="10">
        <f>'ÜCRET HESABI'!CD229</f>
        <v>17002.125</v>
      </c>
      <c r="Q229" s="27">
        <f t="shared" si="63"/>
        <v>20002.5</v>
      </c>
      <c r="R229" s="28">
        <f>'ÜCRET HESABI'!CG229</f>
        <v>24503.0625</v>
      </c>
      <c r="S229" s="46">
        <f>'ÜCRET HESABI'!CI229</f>
        <v>23502.9375</v>
      </c>
      <c r="T229" s="10">
        <f>'ÜCRET HESABI'!CZ229</f>
        <v>17002.125</v>
      </c>
      <c r="U229" s="27">
        <f t="shared" si="64"/>
        <v>20002.5</v>
      </c>
      <c r="V229" s="28">
        <f>'ÜCRET HESABI'!DC229</f>
        <v>24503.0625</v>
      </c>
      <c r="W229" s="46">
        <f>'ÜCRET HESABI'!DE229</f>
        <v>23502.9375</v>
      </c>
      <c r="X229" s="10">
        <f>'ÜCRET HESABI'!DV229</f>
        <v>17002.125</v>
      </c>
      <c r="Y229" s="27">
        <f t="shared" si="65"/>
        <v>20002.5</v>
      </c>
      <c r="Z229" s="28">
        <f>'ÜCRET HESABI'!DY229</f>
        <v>24503.0625</v>
      </c>
      <c r="AA229" s="46">
        <f>'ÜCRET HESABI'!EA229</f>
        <v>23502.9375</v>
      </c>
      <c r="AB229" s="10">
        <f>'ÜCRET HESABI'!ER229</f>
        <v>17002.125</v>
      </c>
      <c r="AC229" s="27">
        <f t="shared" si="66"/>
        <v>20002.5</v>
      </c>
      <c r="AD229" s="28">
        <f>'ÜCRET HESABI'!EU229</f>
        <v>24503.0625</v>
      </c>
      <c r="AE229" s="46">
        <f>'ÜCRET HESABI'!EW229</f>
        <v>23502.9375</v>
      </c>
      <c r="AF229" s="10">
        <f>'ÜCRET HESABI'!FN229</f>
        <v>17002.125</v>
      </c>
      <c r="AG229" s="27">
        <f t="shared" si="67"/>
        <v>20002.5</v>
      </c>
      <c r="AH229" s="28">
        <f>'ÜCRET HESABI'!FQ229</f>
        <v>24503.0625</v>
      </c>
      <c r="AI229" s="46">
        <f>'ÜCRET HESABI'!FS229</f>
        <v>23502.9375</v>
      </c>
      <c r="AJ229" s="10">
        <f>'ÜCRET HESABI'!GJ229</f>
        <v>17002.125</v>
      </c>
      <c r="AK229" s="27">
        <f t="shared" si="68"/>
        <v>20002.5</v>
      </c>
      <c r="AL229" s="28">
        <f>'ÜCRET HESABI'!GM229</f>
        <v>24503.0625</v>
      </c>
      <c r="AM229" s="46">
        <f>'ÜCRET HESABI'!GO229</f>
        <v>23502.9375</v>
      </c>
      <c r="AN229" s="10">
        <f>'ÜCRET HESABI'!HF229</f>
        <v>17002.125</v>
      </c>
      <c r="AO229" s="27">
        <f t="shared" si="69"/>
        <v>20002.5</v>
      </c>
      <c r="AP229" s="28">
        <f>'ÜCRET HESABI'!HI229</f>
        <v>24503.0625</v>
      </c>
      <c r="AQ229" s="46">
        <f>'ÜCRET HESABI'!HK229</f>
        <v>23502.9375</v>
      </c>
      <c r="AR229" s="10">
        <f>'ÜCRET HESABI'!IB229</f>
        <v>17002.125</v>
      </c>
      <c r="AS229" s="27">
        <f t="shared" si="70"/>
        <v>20002.5</v>
      </c>
      <c r="AT229" s="28">
        <f>'ÜCRET HESABI'!IE229</f>
        <v>24503.0625</v>
      </c>
      <c r="AU229" s="46">
        <f>'ÜCRET HESABI'!IG229</f>
        <v>23502.9375</v>
      </c>
      <c r="AV229" s="10">
        <f>'ÜCRET HESABI'!IX229</f>
        <v>17002.125</v>
      </c>
      <c r="AW229" s="27">
        <f t="shared" si="71"/>
        <v>20002.5</v>
      </c>
      <c r="AX229" s="28">
        <f>'ÜCRET HESABI'!JA229</f>
        <v>24503.0625</v>
      </c>
      <c r="AY229" s="46">
        <f>'ÜCRET HESABI'!JC229</f>
        <v>23502.9375</v>
      </c>
      <c r="AZ229" s="36">
        <f t="shared" si="54"/>
        <v>204025.5</v>
      </c>
      <c r="BA229" s="33">
        <f t="shared" si="55"/>
        <v>240030</v>
      </c>
      <c r="BB229" s="37">
        <f t="shared" si="56"/>
        <v>17002.125</v>
      </c>
      <c r="BC229" s="35">
        <f t="shared" si="57"/>
        <v>294036.75</v>
      </c>
      <c r="BD229" s="34">
        <f t="shared" si="58"/>
        <v>12001.5</v>
      </c>
      <c r="BE229" s="35">
        <f t="shared" si="59"/>
        <v>282035.25</v>
      </c>
    </row>
    <row r="230" spans="1:57" x14ac:dyDescent="0.3">
      <c r="A230" s="2">
        <v>228</v>
      </c>
      <c r="B230" s="17" t="str">
        <f>'PERSONEL LİSTESİ'!B230</f>
        <v xml:space="preserve"> AD SOYAD 228</v>
      </c>
      <c r="C230" s="13">
        <f>'PERSONEL LİSTESİ'!C230</f>
        <v>20002.5</v>
      </c>
      <c r="D230" s="10">
        <f>'ÜCRET HESABI'!P230</f>
        <v>17002.125</v>
      </c>
      <c r="E230" s="27">
        <f t="shared" si="60"/>
        <v>20002.5</v>
      </c>
      <c r="F230" s="28">
        <f>'ÜCRET HESABI'!S230</f>
        <v>24503.0625</v>
      </c>
      <c r="G230" s="46">
        <f>'ÜCRET HESABI'!U230</f>
        <v>23502.9375</v>
      </c>
      <c r="H230" s="10">
        <f>'ÜCRET HESABI'!AL230</f>
        <v>17002.125</v>
      </c>
      <c r="I230" s="27">
        <f t="shared" si="61"/>
        <v>20002.5</v>
      </c>
      <c r="J230" s="28">
        <f>'ÜCRET HESABI'!AO230</f>
        <v>24503.0625</v>
      </c>
      <c r="K230" s="46">
        <f>'ÜCRET HESABI'!AQ230</f>
        <v>23502.9375</v>
      </c>
      <c r="L230" s="10">
        <f>'ÜCRET HESABI'!BH230</f>
        <v>17002.125</v>
      </c>
      <c r="M230" s="27">
        <f t="shared" si="62"/>
        <v>20002.5</v>
      </c>
      <c r="N230" s="28">
        <f>'ÜCRET HESABI'!BK230</f>
        <v>24503.0625</v>
      </c>
      <c r="O230" s="46">
        <f>'ÜCRET HESABI'!BM230</f>
        <v>23502.9375</v>
      </c>
      <c r="P230" s="10">
        <f>'ÜCRET HESABI'!CD230</f>
        <v>17002.125</v>
      </c>
      <c r="Q230" s="27">
        <f t="shared" si="63"/>
        <v>20002.5</v>
      </c>
      <c r="R230" s="28">
        <f>'ÜCRET HESABI'!CG230</f>
        <v>24503.0625</v>
      </c>
      <c r="S230" s="46">
        <f>'ÜCRET HESABI'!CI230</f>
        <v>23502.9375</v>
      </c>
      <c r="T230" s="10">
        <f>'ÜCRET HESABI'!CZ230</f>
        <v>17002.125</v>
      </c>
      <c r="U230" s="27">
        <f t="shared" si="64"/>
        <v>20002.5</v>
      </c>
      <c r="V230" s="28">
        <f>'ÜCRET HESABI'!DC230</f>
        <v>24503.0625</v>
      </c>
      <c r="W230" s="46">
        <f>'ÜCRET HESABI'!DE230</f>
        <v>23502.9375</v>
      </c>
      <c r="X230" s="10">
        <f>'ÜCRET HESABI'!DV230</f>
        <v>17002.125</v>
      </c>
      <c r="Y230" s="27">
        <f t="shared" si="65"/>
        <v>20002.5</v>
      </c>
      <c r="Z230" s="28">
        <f>'ÜCRET HESABI'!DY230</f>
        <v>24503.0625</v>
      </c>
      <c r="AA230" s="46">
        <f>'ÜCRET HESABI'!EA230</f>
        <v>23502.9375</v>
      </c>
      <c r="AB230" s="10">
        <f>'ÜCRET HESABI'!ER230</f>
        <v>17002.125</v>
      </c>
      <c r="AC230" s="27">
        <f t="shared" si="66"/>
        <v>20002.5</v>
      </c>
      <c r="AD230" s="28">
        <f>'ÜCRET HESABI'!EU230</f>
        <v>24503.0625</v>
      </c>
      <c r="AE230" s="46">
        <f>'ÜCRET HESABI'!EW230</f>
        <v>23502.9375</v>
      </c>
      <c r="AF230" s="10">
        <f>'ÜCRET HESABI'!FN230</f>
        <v>17002.125</v>
      </c>
      <c r="AG230" s="27">
        <f t="shared" si="67"/>
        <v>20002.5</v>
      </c>
      <c r="AH230" s="28">
        <f>'ÜCRET HESABI'!FQ230</f>
        <v>24503.0625</v>
      </c>
      <c r="AI230" s="46">
        <f>'ÜCRET HESABI'!FS230</f>
        <v>23502.9375</v>
      </c>
      <c r="AJ230" s="10">
        <f>'ÜCRET HESABI'!GJ230</f>
        <v>17002.125</v>
      </c>
      <c r="AK230" s="27">
        <f t="shared" si="68"/>
        <v>20002.5</v>
      </c>
      <c r="AL230" s="28">
        <f>'ÜCRET HESABI'!GM230</f>
        <v>24503.0625</v>
      </c>
      <c r="AM230" s="46">
        <f>'ÜCRET HESABI'!GO230</f>
        <v>23502.9375</v>
      </c>
      <c r="AN230" s="10">
        <f>'ÜCRET HESABI'!HF230</f>
        <v>17002.125</v>
      </c>
      <c r="AO230" s="27">
        <f t="shared" si="69"/>
        <v>20002.5</v>
      </c>
      <c r="AP230" s="28">
        <f>'ÜCRET HESABI'!HI230</f>
        <v>24503.0625</v>
      </c>
      <c r="AQ230" s="46">
        <f>'ÜCRET HESABI'!HK230</f>
        <v>23502.9375</v>
      </c>
      <c r="AR230" s="10">
        <f>'ÜCRET HESABI'!IB230</f>
        <v>17002.125</v>
      </c>
      <c r="AS230" s="27">
        <f t="shared" si="70"/>
        <v>20002.5</v>
      </c>
      <c r="AT230" s="28">
        <f>'ÜCRET HESABI'!IE230</f>
        <v>24503.0625</v>
      </c>
      <c r="AU230" s="46">
        <f>'ÜCRET HESABI'!IG230</f>
        <v>23502.9375</v>
      </c>
      <c r="AV230" s="10">
        <f>'ÜCRET HESABI'!IX230</f>
        <v>17002.125</v>
      </c>
      <c r="AW230" s="27">
        <f t="shared" si="71"/>
        <v>20002.5</v>
      </c>
      <c r="AX230" s="28">
        <f>'ÜCRET HESABI'!JA230</f>
        <v>24503.0625</v>
      </c>
      <c r="AY230" s="46">
        <f>'ÜCRET HESABI'!JC230</f>
        <v>23502.9375</v>
      </c>
      <c r="AZ230" s="36">
        <f t="shared" si="54"/>
        <v>204025.5</v>
      </c>
      <c r="BA230" s="33">
        <f t="shared" si="55"/>
        <v>240030</v>
      </c>
      <c r="BB230" s="37">
        <f t="shared" si="56"/>
        <v>17002.125</v>
      </c>
      <c r="BC230" s="35">
        <f t="shared" si="57"/>
        <v>294036.75</v>
      </c>
      <c r="BD230" s="34">
        <f t="shared" si="58"/>
        <v>12001.5</v>
      </c>
      <c r="BE230" s="35">
        <f t="shared" si="59"/>
        <v>282035.25</v>
      </c>
    </row>
    <row r="231" spans="1:57" x14ac:dyDescent="0.3">
      <c r="A231" s="3">
        <v>229</v>
      </c>
      <c r="B231" s="16" t="str">
        <f>'PERSONEL LİSTESİ'!B231</f>
        <v xml:space="preserve"> AD SOYAD 229</v>
      </c>
      <c r="C231" s="8">
        <f>'PERSONEL LİSTESİ'!C231</f>
        <v>20002.5</v>
      </c>
      <c r="D231" s="10">
        <f>'ÜCRET HESABI'!P231</f>
        <v>17002.125</v>
      </c>
      <c r="E231" s="27">
        <f t="shared" si="60"/>
        <v>20002.5</v>
      </c>
      <c r="F231" s="28">
        <f>'ÜCRET HESABI'!S231</f>
        <v>24503.0625</v>
      </c>
      <c r="G231" s="46">
        <f>'ÜCRET HESABI'!U231</f>
        <v>23502.9375</v>
      </c>
      <c r="H231" s="10">
        <f>'ÜCRET HESABI'!AL231</f>
        <v>17002.125</v>
      </c>
      <c r="I231" s="27">
        <f t="shared" si="61"/>
        <v>20002.5</v>
      </c>
      <c r="J231" s="28">
        <f>'ÜCRET HESABI'!AO231</f>
        <v>24503.0625</v>
      </c>
      <c r="K231" s="46">
        <f>'ÜCRET HESABI'!AQ231</f>
        <v>23502.9375</v>
      </c>
      <c r="L231" s="10">
        <f>'ÜCRET HESABI'!BH231</f>
        <v>17002.125</v>
      </c>
      <c r="M231" s="27">
        <f t="shared" si="62"/>
        <v>20002.5</v>
      </c>
      <c r="N231" s="28">
        <f>'ÜCRET HESABI'!BK231</f>
        <v>24503.0625</v>
      </c>
      <c r="O231" s="46">
        <f>'ÜCRET HESABI'!BM231</f>
        <v>23502.9375</v>
      </c>
      <c r="P231" s="10">
        <f>'ÜCRET HESABI'!CD231</f>
        <v>17002.125</v>
      </c>
      <c r="Q231" s="27">
        <f t="shared" si="63"/>
        <v>20002.5</v>
      </c>
      <c r="R231" s="28">
        <f>'ÜCRET HESABI'!CG231</f>
        <v>24503.0625</v>
      </c>
      <c r="S231" s="46">
        <f>'ÜCRET HESABI'!CI231</f>
        <v>23502.9375</v>
      </c>
      <c r="T231" s="10">
        <f>'ÜCRET HESABI'!CZ231</f>
        <v>17002.125</v>
      </c>
      <c r="U231" s="27">
        <f t="shared" si="64"/>
        <v>20002.5</v>
      </c>
      <c r="V231" s="28">
        <f>'ÜCRET HESABI'!DC231</f>
        <v>24503.0625</v>
      </c>
      <c r="W231" s="46">
        <f>'ÜCRET HESABI'!DE231</f>
        <v>23502.9375</v>
      </c>
      <c r="X231" s="10">
        <f>'ÜCRET HESABI'!DV231</f>
        <v>17002.125</v>
      </c>
      <c r="Y231" s="27">
        <f t="shared" si="65"/>
        <v>20002.5</v>
      </c>
      <c r="Z231" s="28">
        <f>'ÜCRET HESABI'!DY231</f>
        <v>24503.0625</v>
      </c>
      <c r="AA231" s="46">
        <f>'ÜCRET HESABI'!EA231</f>
        <v>23502.9375</v>
      </c>
      <c r="AB231" s="10">
        <f>'ÜCRET HESABI'!ER231</f>
        <v>17002.125</v>
      </c>
      <c r="AC231" s="27">
        <f t="shared" si="66"/>
        <v>20002.5</v>
      </c>
      <c r="AD231" s="28">
        <f>'ÜCRET HESABI'!EU231</f>
        <v>24503.0625</v>
      </c>
      <c r="AE231" s="46">
        <f>'ÜCRET HESABI'!EW231</f>
        <v>23502.9375</v>
      </c>
      <c r="AF231" s="10">
        <f>'ÜCRET HESABI'!FN231</f>
        <v>17002.125</v>
      </c>
      <c r="AG231" s="27">
        <f t="shared" si="67"/>
        <v>20002.5</v>
      </c>
      <c r="AH231" s="28">
        <f>'ÜCRET HESABI'!FQ231</f>
        <v>24503.0625</v>
      </c>
      <c r="AI231" s="46">
        <f>'ÜCRET HESABI'!FS231</f>
        <v>23502.9375</v>
      </c>
      <c r="AJ231" s="10">
        <f>'ÜCRET HESABI'!GJ231</f>
        <v>17002.125</v>
      </c>
      <c r="AK231" s="27">
        <f t="shared" si="68"/>
        <v>20002.5</v>
      </c>
      <c r="AL231" s="28">
        <f>'ÜCRET HESABI'!GM231</f>
        <v>24503.0625</v>
      </c>
      <c r="AM231" s="46">
        <f>'ÜCRET HESABI'!GO231</f>
        <v>23502.9375</v>
      </c>
      <c r="AN231" s="10">
        <f>'ÜCRET HESABI'!HF231</f>
        <v>17002.125</v>
      </c>
      <c r="AO231" s="27">
        <f t="shared" si="69"/>
        <v>20002.5</v>
      </c>
      <c r="AP231" s="28">
        <f>'ÜCRET HESABI'!HI231</f>
        <v>24503.0625</v>
      </c>
      <c r="AQ231" s="46">
        <f>'ÜCRET HESABI'!HK231</f>
        <v>23502.9375</v>
      </c>
      <c r="AR231" s="10">
        <f>'ÜCRET HESABI'!IB231</f>
        <v>17002.125</v>
      </c>
      <c r="AS231" s="27">
        <f t="shared" si="70"/>
        <v>20002.5</v>
      </c>
      <c r="AT231" s="28">
        <f>'ÜCRET HESABI'!IE231</f>
        <v>24503.0625</v>
      </c>
      <c r="AU231" s="46">
        <f>'ÜCRET HESABI'!IG231</f>
        <v>23502.9375</v>
      </c>
      <c r="AV231" s="10">
        <f>'ÜCRET HESABI'!IX231</f>
        <v>17002.125</v>
      </c>
      <c r="AW231" s="27">
        <f t="shared" si="71"/>
        <v>20002.5</v>
      </c>
      <c r="AX231" s="28">
        <f>'ÜCRET HESABI'!JA231</f>
        <v>24503.0625</v>
      </c>
      <c r="AY231" s="46">
        <f>'ÜCRET HESABI'!JC231</f>
        <v>23502.9375</v>
      </c>
      <c r="AZ231" s="36">
        <f t="shared" si="54"/>
        <v>204025.5</v>
      </c>
      <c r="BA231" s="33">
        <f t="shared" si="55"/>
        <v>240030</v>
      </c>
      <c r="BB231" s="37">
        <f t="shared" si="56"/>
        <v>17002.125</v>
      </c>
      <c r="BC231" s="35">
        <f t="shared" si="57"/>
        <v>294036.75</v>
      </c>
      <c r="BD231" s="34">
        <f t="shared" si="58"/>
        <v>12001.5</v>
      </c>
      <c r="BE231" s="35">
        <f t="shared" si="59"/>
        <v>282035.25</v>
      </c>
    </row>
    <row r="232" spans="1:57" x14ac:dyDescent="0.3">
      <c r="A232" s="2">
        <v>230</v>
      </c>
      <c r="B232" s="17" t="str">
        <f>'PERSONEL LİSTESİ'!B232</f>
        <v xml:space="preserve"> AD SOYAD 230</v>
      </c>
      <c r="C232" s="13">
        <f>'PERSONEL LİSTESİ'!C232</f>
        <v>20002.5</v>
      </c>
      <c r="D232" s="10">
        <f>'ÜCRET HESABI'!P232</f>
        <v>17002.125</v>
      </c>
      <c r="E232" s="27">
        <f t="shared" si="60"/>
        <v>20002.5</v>
      </c>
      <c r="F232" s="28">
        <f>'ÜCRET HESABI'!S232</f>
        <v>24503.0625</v>
      </c>
      <c r="G232" s="46">
        <f>'ÜCRET HESABI'!U232</f>
        <v>23502.9375</v>
      </c>
      <c r="H232" s="10">
        <f>'ÜCRET HESABI'!AL232</f>
        <v>17002.125</v>
      </c>
      <c r="I232" s="27">
        <f t="shared" si="61"/>
        <v>20002.5</v>
      </c>
      <c r="J232" s="28">
        <f>'ÜCRET HESABI'!AO232</f>
        <v>24503.0625</v>
      </c>
      <c r="K232" s="46">
        <f>'ÜCRET HESABI'!AQ232</f>
        <v>23502.9375</v>
      </c>
      <c r="L232" s="10">
        <f>'ÜCRET HESABI'!BH232</f>
        <v>17002.125</v>
      </c>
      <c r="M232" s="27">
        <f t="shared" si="62"/>
        <v>20002.5</v>
      </c>
      <c r="N232" s="28">
        <f>'ÜCRET HESABI'!BK232</f>
        <v>24503.0625</v>
      </c>
      <c r="O232" s="46">
        <f>'ÜCRET HESABI'!BM232</f>
        <v>23502.9375</v>
      </c>
      <c r="P232" s="10">
        <f>'ÜCRET HESABI'!CD232</f>
        <v>17002.125</v>
      </c>
      <c r="Q232" s="27">
        <f t="shared" si="63"/>
        <v>20002.5</v>
      </c>
      <c r="R232" s="28">
        <f>'ÜCRET HESABI'!CG232</f>
        <v>24503.0625</v>
      </c>
      <c r="S232" s="46">
        <f>'ÜCRET HESABI'!CI232</f>
        <v>23502.9375</v>
      </c>
      <c r="T232" s="10">
        <f>'ÜCRET HESABI'!CZ232</f>
        <v>17002.125</v>
      </c>
      <c r="U232" s="27">
        <f t="shared" si="64"/>
        <v>20002.5</v>
      </c>
      <c r="V232" s="28">
        <f>'ÜCRET HESABI'!DC232</f>
        <v>24503.0625</v>
      </c>
      <c r="W232" s="46">
        <f>'ÜCRET HESABI'!DE232</f>
        <v>23502.9375</v>
      </c>
      <c r="X232" s="10">
        <f>'ÜCRET HESABI'!DV232</f>
        <v>17002.125</v>
      </c>
      <c r="Y232" s="27">
        <f t="shared" si="65"/>
        <v>20002.5</v>
      </c>
      <c r="Z232" s="28">
        <f>'ÜCRET HESABI'!DY232</f>
        <v>24503.0625</v>
      </c>
      <c r="AA232" s="46">
        <f>'ÜCRET HESABI'!EA232</f>
        <v>23502.9375</v>
      </c>
      <c r="AB232" s="10">
        <f>'ÜCRET HESABI'!ER232</f>
        <v>17002.125</v>
      </c>
      <c r="AC232" s="27">
        <f t="shared" si="66"/>
        <v>20002.5</v>
      </c>
      <c r="AD232" s="28">
        <f>'ÜCRET HESABI'!EU232</f>
        <v>24503.0625</v>
      </c>
      <c r="AE232" s="46">
        <f>'ÜCRET HESABI'!EW232</f>
        <v>23502.9375</v>
      </c>
      <c r="AF232" s="10">
        <f>'ÜCRET HESABI'!FN232</f>
        <v>17002.125</v>
      </c>
      <c r="AG232" s="27">
        <f t="shared" si="67"/>
        <v>20002.5</v>
      </c>
      <c r="AH232" s="28">
        <f>'ÜCRET HESABI'!FQ232</f>
        <v>24503.0625</v>
      </c>
      <c r="AI232" s="46">
        <f>'ÜCRET HESABI'!FS232</f>
        <v>23502.9375</v>
      </c>
      <c r="AJ232" s="10">
        <f>'ÜCRET HESABI'!GJ232</f>
        <v>17002.125</v>
      </c>
      <c r="AK232" s="27">
        <f t="shared" si="68"/>
        <v>20002.5</v>
      </c>
      <c r="AL232" s="28">
        <f>'ÜCRET HESABI'!GM232</f>
        <v>24503.0625</v>
      </c>
      <c r="AM232" s="46">
        <f>'ÜCRET HESABI'!GO232</f>
        <v>23502.9375</v>
      </c>
      <c r="AN232" s="10">
        <f>'ÜCRET HESABI'!HF232</f>
        <v>17002.125</v>
      </c>
      <c r="AO232" s="27">
        <f t="shared" si="69"/>
        <v>20002.5</v>
      </c>
      <c r="AP232" s="28">
        <f>'ÜCRET HESABI'!HI232</f>
        <v>24503.0625</v>
      </c>
      <c r="AQ232" s="46">
        <f>'ÜCRET HESABI'!HK232</f>
        <v>23502.9375</v>
      </c>
      <c r="AR232" s="10">
        <f>'ÜCRET HESABI'!IB232</f>
        <v>17002.125</v>
      </c>
      <c r="AS232" s="27">
        <f t="shared" si="70"/>
        <v>20002.5</v>
      </c>
      <c r="AT232" s="28">
        <f>'ÜCRET HESABI'!IE232</f>
        <v>24503.0625</v>
      </c>
      <c r="AU232" s="46">
        <f>'ÜCRET HESABI'!IG232</f>
        <v>23502.9375</v>
      </c>
      <c r="AV232" s="10">
        <f>'ÜCRET HESABI'!IX232</f>
        <v>17002.125</v>
      </c>
      <c r="AW232" s="27">
        <f t="shared" si="71"/>
        <v>20002.5</v>
      </c>
      <c r="AX232" s="28">
        <f>'ÜCRET HESABI'!JA232</f>
        <v>24503.0625</v>
      </c>
      <c r="AY232" s="46">
        <f>'ÜCRET HESABI'!JC232</f>
        <v>23502.9375</v>
      </c>
      <c r="AZ232" s="36">
        <f t="shared" si="54"/>
        <v>204025.5</v>
      </c>
      <c r="BA232" s="33">
        <f t="shared" si="55"/>
        <v>240030</v>
      </c>
      <c r="BB232" s="37">
        <f t="shared" si="56"/>
        <v>17002.125</v>
      </c>
      <c r="BC232" s="35">
        <f t="shared" si="57"/>
        <v>294036.75</v>
      </c>
      <c r="BD232" s="34">
        <f t="shared" si="58"/>
        <v>12001.5</v>
      </c>
      <c r="BE232" s="35">
        <f t="shared" si="59"/>
        <v>282035.25</v>
      </c>
    </row>
    <row r="233" spans="1:57" x14ac:dyDescent="0.3">
      <c r="A233" s="3">
        <v>231</v>
      </c>
      <c r="B233" s="16" t="str">
        <f>'PERSONEL LİSTESİ'!B233</f>
        <v xml:space="preserve"> AD SOYAD 231</v>
      </c>
      <c r="C233" s="8">
        <f>'PERSONEL LİSTESİ'!C233</f>
        <v>20002.5</v>
      </c>
      <c r="D233" s="10">
        <f>'ÜCRET HESABI'!P233</f>
        <v>17002.125</v>
      </c>
      <c r="E233" s="27">
        <f t="shared" si="60"/>
        <v>20002.5</v>
      </c>
      <c r="F233" s="28">
        <f>'ÜCRET HESABI'!S233</f>
        <v>24503.0625</v>
      </c>
      <c r="G233" s="46">
        <f>'ÜCRET HESABI'!U233</f>
        <v>23502.9375</v>
      </c>
      <c r="H233" s="10">
        <f>'ÜCRET HESABI'!AL233</f>
        <v>17002.125</v>
      </c>
      <c r="I233" s="27">
        <f t="shared" si="61"/>
        <v>20002.5</v>
      </c>
      <c r="J233" s="28">
        <f>'ÜCRET HESABI'!AO233</f>
        <v>24503.0625</v>
      </c>
      <c r="K233" s="46">
        <f>'ÜCRET HESABI'!AQ233</f>
        <v>23502.9375</v>
      </c>
      <c r="L233" s="10">
        <f>'ÜCRET HESABI'!BH233</f>
        <v>17002.125</v>
      </c>
      <c r="M233" s="27">
        <f t="shared" si="62"/>
        <v>20002.5</v>
      </c>
      <c r="N233" s="28">
        <f>'ÜCRET HESABI'!BK233</f>
        <v>24503.0625</v>
      </c>
      <c r="O233" s="46">
        <f>'ÜCRET HESABI'!BM233</f>
        <v>23502.9375</v>
      </c>
      <c r="P233" s="10">
        <f>'ÜCRET HESABI'!CD233</f>
        <v>17002.125</v>
      </c>
      <c r="Q233" s="27">
        <f t="shared" si="63"/>
        <v>20002.5</v>
      </c>
      <c r="R233" s="28">
        <f>'ÜCRET HESABI'!CG233</f>
        <v>24503.0625</v>
      </c>
      <c r="S233" s="46">
        <f>'ÜCRET HESABI'!CI233</f>
        <v>23502.9375</v>
      </c>
      <c r="T233" s="10">
        <f>'ÜCRET HESABI'!CZ233</f>
        <v>17002.125</v>
      </c>
      <c r="U233" s="27">
        <f t="shared" si="64"/>
        <v>20002.5</v>
      </c>
      <c r="V233" s="28">
        <f>'ÜCRET HESABI'!DC233</f>
        <v>24503.0625</v>
      </c>
      <c r="W233" s="46">
        <f>'ÜCRET HESABI'!DE233</f>
        <v>23502.9375</v>
      </c>
      <c r="X233" s="10">
        <f>'ÜCRET HESABI'!DV233</f>
        <v>17002.125</v>
      </c>
      <c r="Y233" s="27">
        <f t="shared" si="65"/>
        <v>20002.5</v>
      </c>
      <c r="Z233" s="28">
        <f>'ÜCRET HESABI'!DY233</f>
        <v>24503.0625</v>
      </c>
      <c r="AA233" s="46">
        <f>'ÜCRET HESABI'!EA233</f>
        <v>23502.9375</v>
      </c>
      <c r="AB233" s="10">
        <f>'ÜCRET HESABI'!ER233</f>
        <v>17002.125</v>
      </c>
      <c r="AC233" s="27">
        <f t="shared" si="66"/>
        <v>20002.5</v>
      </c>
      <c r="AD233" s="28">
        <f>'ÜCRET HESABI'!EU233</f>
        <v>24503.0625</v>
      </c>
      <c r="AE233" s="46">
        <f>'ÜCRET HESABI'!EW233</f>
        <v>23502.9375</v>
      </c>
      <c r="AF233" s="10">
        <f>'ÜCRET HESABI'!FN233</f>
        <v>17002.125</v>
      </c>
      <c r="AG233" s="27">
        <f t="shared" si="67"/>
        <v>20002.5</v>
      </c>
      <c r="AH233" s="28">
        <f>'ÜCRET HESABI'!FQ233</f>
        <v>24503.0625</v>
      </c>
      <c r="AI233" s="46">
        <f>'ÜCRET HESABI'!FS233</f>
        <v>23502.9375</v>
      </c>
      <c r="AJ233" s="10">
        <f>'ÜCRET HESABI'!GJ233</f>
        <v>17002.125</v>
      </c>
      <c r="AK233" s="27">
        <f t="shared" si="68"/>
        <v>20002.5</v>
      </c>
      <c r="AL233" s="28">
        <f>'ÜCRET HESABI'!GM233</f>
        <v>24503.0625</v>
      </c>
      <c r="AM233" s="46">
        <f>'ÜCRET HESABI'!GO233</f>
        <v>23502.9375</v>
      </c>
      <c r="AN233" s="10">
        <f>'ÜCRET HESABI'!HF233</f>
        <v>17002.125</v>
      </c>
      <c r="AO233" s="27">
        <f t="shared" si="69"/>
        <v>20002.5</v>
      </c>
      <c r="AP233" s="28">
        <f>'ÜCRET HESABI'!HI233</f>
        <v>24503.0625</v>
      </c>
      <c r="AQ233" s="46">
        <f>'ÜCRET HESABI'!HK233</f>
        <v>23502.9375</v>
      </c>
      <c r="AR233" s="10">
        <f>'ÜCRET HESABI'!IB233</f>
        <v>17002.125</v>
      </c>
      <c r="AS233" s="27">
        <f t="shared" si="70"/>
        <v>20002.5</v>
      </c>
      <c r="AT233" s="28">
        <f>'ÜCRET HESABI'!IE233</f>
        <v>24503.0625</v>
      </c>
      <c r="AU233" s="46">
        <f>'ÜCRET HESABI'!IG233</f>
        <v>23502.9375</v>
      </c>
      <c r="AV233" s="10">
        <f>'ÜCRET HESABI'!IX233</f>
        <v>17002.125</v>
      </c>
      <c r="AW233" s="27">
        <f t="shared" si="71"/>
        <v>20002.5</v>
      </c>
      <c r="AX233" s="28">
        <f>'ÜCRET HESABI'!JA233</f>
        <v>24503.0625</v>
      </c>
      <c r="AY233" s="46">
        <f>'ÜCRET HESABI'!JC233</f>
        <v>23502.9375</v>
      </c>
      <c r="AZ233" s="36">
        <f t="shared" si="54"/>
        <v>204025.5</v>
      </c>
      <c r="BA233" s="33">
        <f t="shared" si="55"/>
        <v>240030</v>
      </c>
      <c r="BB233" s="37">
        <f t="shared" si="56"/>
        <v>17002.125</v>
      </c>
      <c r="BC233" s="35">
        <f t="shared" si="57"/>
        <v>294036.75</v>
      </c>
      <c r="BD233" s="34">
        <f t="shared" si="58"/>
        <v>12001.5</v>
      </c>
      <c r="BE233" s="35">
        <f t="shared" si="59"/>
        <v>282035.25</v>
      </c>
    </row>
    <row r="234" spans="1:57" x14ac:dyDescent="0.3">
      <c r="A234" s="2">
        <v>232</v>
      </c>
      <c r="B234" s="17" t="str">
        <f>'PERSONEL LİSTESİ'!B234</f>
        <v xml:space="preserve"> AD SOYAD 232</v>
      </c>
      <c r="C234" s="13">
        <f>'PERSONEL LİSTESİ'!C234</f>
        <v>20002.5</v>
      </c>
      <c r="D234" s="10">
        <f>'ÜCRET HESABI'!P234</f>
        <v>17002.125</v>
      </c>
      <c r="E234" s="27">
        <f t="shared" si="60"/>
        <v>20002.5</v>
      </c>
      <c r="F234" s="28">
        <f>'ÜCRET HESABI'!S234</f>
        <v>24503.0625</v>
      </c>
      <c r="G234" s="46">
        <f>'ÜCRET HESABI'!U234</f>
        <v>23502.9375</v>
      </c>
      <c r="H234" s="10">
        <f>'ÜCRET HESABI'!AL234</f>
        <v>17002.125</v>
      </c>
      <c r="I234" s="27">
        <f t="shared" si="61"/>
        <v>20002.5</v>
      </c>
      <c r="J234" s="28">
        <f>'ÜCRET HESABI'!AO234</f>
        <v>24503.0625</v>
      </c>
      <c r="K234" s="46">
        <f>'ÜCRET HESABI'!AQ234</f>
        <v>23502.9375</v>
      </c>
      <c r="L234" s="10">
        <f>'ÜCRET HESABI'!BH234</f>
        <v>17002.125</v>
      </c>
      <c r="M234" s="27">
        <f t="shared" si="62"/>
        <v>20002.5</v>
      </c>
      <c r="N234" s="28">
        <f>'ÜCRET HESABI'!BK234</f>
        <v>24503.0625</v>
      </c>
      <c r="O234" s="46">
        <f>'ÜCRET HESABI'!BM234</f>
        <v>23502.9375</v>
      </c>
      <c r="P234" s="10">
        <f>'ÜCRET HESABI'!CD234</f>
        <v>17002.125</v>
      </c>
      <c r="Q234" s="27">
        <f t="shared" si="63"/>
        <v>20002.5</v>
      </c>
      <c r="R234" s="28">
        <f>'ÜCRET HESABI'!CG234</f>
        <v>24503.0625</v>
      </c>
      <c r="S234" s="46">
        <f>'ÜCRET HESABI'!CI234</f>
        <v>23502.9375</v>
      </c>
      <c r="T234" s="10">
        <f>'ÜCRET HESABI'!CZ234</f>
        <v>17002.125</v>
      </c>
      <c r="U234" s="27">
        <f t="shared" si="64"/>
        <v>20002.5</v>
      </c>
      <c r="V234" s="28">
        <f>'ÜCRET HESABI'!DC234</f>
        <v>24503.0625</v>
      </c>
      <c r="W234" s="46">
        <f>'ÜCRET HESABI'!DE234</f>
        <v>23502.9375</v>
      </c>
      <c r="X234" s="10">
        <f>'ÜCRET HESABI'!DV234</f>
        <v>17002.125</v>
      </c>
      <c r="Y234" s="27">
        <f t="shared" si="65"/>
        <v>20002.5</v>
      </c>
      <c r="Z234" s="28">
        <f>'ÜCRET HESABI'!DY234</f>
        <v>24503.0625</v>
      </c>
      <c r="AA234" s="46">
        <f>'ÜCRET HESABI'!EA234</f>
        <v>23502.9375</v>
      </c>
      <c r="AB234" s="10">
        <f>'ÜCRET HESABI'!ER234</f>
        <v>17002.125</v>
      </c>
      <c r="AC234" s="27">
        <f t="shared" si="66"/>
        <v>20002.5</v>
      </c>
      <c r="AD234" s="28">
        <f>'ÜCRET HESABI'!EU234</f>
        <v>24503.0625</v>
      </c>
      <c r="AE234" s="46">
        <f>'ÜCRET HESABI'!EW234</f>
        <v>23502.9375</v>
      </c>
      <c r="AF234" s="10">
        <f>'ÜCRET HESABI'!FN234</f>
        <v>17002.125</v>
      </c>
      <c r="AG234" s="27">
        <f t="shared" si="67"/>
        <v>20002.5</v>
      </c>
      <c r="AH234" s="28">
        <f>'ÜCRET HESABI'!FQ234</f>
        <v>24503.0625</v>
      </c>
      <c r="AI234" s="46">
        <f>'ÜCRET HESABI'!FS234</f>
        <v>23502.9375</v>
      </c>
      <c r="AJ234" s="10">
        <f>'ÜCRET HESABI'!GJ234</f>
        <v>17002.125</v>
      </c>
      <c r="AK234" s="27">
        <f t="shared" si="68"/>
        <v>20002.5</v>
      </c>
      <c r="AL234" s="28">
        <f>'ÜCRET HESABI'!GM234</f>
        <v>24503.0625</v>
      </c>
      <c r="AM234" s="46">
        <f>'ÜCRET HESABI'!GO234</f>
        <v>23502.9375</v>
      </c>
      <c r="AN234" s="10">
        <f>'ÜCRET HESABI'!HF234</f>
        <v>17002.125</v>
      </c>
      <c r="AO234" s="27">
        <f t="shared" si="69"/>
        <v>20002.5</v>
      </c>
      <c r="AP234" s="28">
        <f>'ÜCRET HESABI'!HI234</f>
        <v>24503.0625</v>
      </c>
      <c r="AQ234" s="46">
        <f>'ÜCRET HESABI'!HK234</f>
        <v>23502.9375</v>
      </c>
      <c r="AR234" s="10">
        <f>'ÜCRET HESABI'!IB234</f>
        <v>17002.125</v>
      </c>
      <c r="AS234" s="27">
        <f t="shared" si="70"/>
        <v>20002.5</v>
      </c>
      <c r="AT234" s="28">
        <f>'ÜCRET HESABI'!IE234</f>
        <v>24503.0625</v>
      </c>
      <c r="AU234" s="46">
        <f>'ÜCRET HESABI'!IG234</f>
        <v>23502.9375</v>
      </c>
      <c r="AV234" s="10">
        <f>'ÜCRET HESABI'!IX234</f>
        <v>17002.125</v>
      </c>
      <c r="AW234" s="27">
        <f t="shared" si="71"/>
        <v>20002.5</v>
      </c>
      <c r="AX234" s="28">
        <f>'ÜCRET HESABI'!JA234</f>
        <v>24503.0625</v>
      </c>
      <c r="AY234" s="46">
        <f>'ÜCRET HESABI'!JC234</f>
        <v>23502.9375</v>
      </c>
      <c r="AZ234" s="36">
        <f t="shared" si="54"/>
        <v>204025.5</v>
      </c>
      <c r="BA234" s="33">
        <f t="shared" si="55"/>
        <v>240030</v>
      </c>
      <c r="BB234" s="37">
        <f t="shared" si="56"/>
        <v>17002.125</v>
      </c>
      <c r="BC234" s="35">
        <f t="shared" si="57"/>
        <v>294036.75</v>
      </c>
      <c r="BD234" s="34">
        <f t="shared" si="58"/>
        <v>12001.5</v>
      </c>
      <c r="BE234" s="35">
        <f t="shared" si="59"/>
        <v>282035.25</v>
      </c>
    </row>
    <row r="235" spans="1:57" x14ac:dyDescent="0.3">
      <c r="A235" s="3">
        <v>233</v>
      </c>
      <c r="B235" s="16" t="str">
        <f>'PERSONEL LİSTESİ'!B235</f>
        <v xml:space="preserve"> AD SOYAD 233</v>
      </c>
      <c r="C235" s="8">
        <f>'PERSONEL LİSTESİ'!C235</f>
        <v>20002.5</v>
      </c>
      <c r="D235" s="10">
        <f>'ÜCRET HESABI'!P235</f>
        <v>17002.125</v>
      </c>
      <c r="E235" s="27">
        <f t="shared" si="60"/>
        <v>20002.5</v>
      </c>
      <c r="F235" s="28">
        <f>'ÜCRET HESABI'!S235</f>
        <v>24503.0625</v>
      </c>
      <c r="G235" s="46">
        <f>'ÜCRET HESABI'!U235</f>
        <v>23502.9375</v>
      </c>
      <c r="H235" s="10">
        <f>'ÜCRET HESABI'!AL235</f>
        <v>17002.125</v>
      </c>
      <c r="I235" s="27">
        <f t="shared" si="61"/>
        <v>20002.5</v>
      </c>
      <c r="J235" s="28">
        <f>'ÜCRET HESABI'!AO235</f>
        <v>24503.0625</v>
      </c>
      <c r="K235" s="46">
        <f>'ÜCRET HESABI'!AQ235</f>
        <v>23502.9375</v>
      </c>
      <c r="L235" s="10">
        <f>'ÜCRET HESABI'!BH235</f>
        <v>17002.125</v>
      </c>
      <c r="M235" s="27">
        <f t="shared" si="62"/>
        <v>20002.5</v>
      </c>
      <c r="N235" s="28">
        <f>'ÜCRET HESABI'!BK235</f>
        <v>24503.0625</v>
      </c>
      <c r="O235" s="46">
        <f>'ÜCRET HESABI'!BM235</f>
        <v>23502.9375</v>
      </c>
      <c r="P235" s="10">
        <f>'ÜCRET HESABI'!CD235</f>
        <v>17002.125</v>
      </c>
      <c r="Q235" s="27">
        <f t="shared" si="63"/>
        <v>20002.5</v>
      </c>
      <c r="R235" s="28">
        <f>'ÜCRET HESABI'!CG235</f>
        <v>24503.0625</v>
      </c>
      <c r="S235" s="46">
        <f>'ÜCRET HESABI'!CI235</f>
        <v>23502.9375</v>
      </c>
      <c r="T235" s="10">
        <f>'ÜCRET HESABI'!CZ235</f>
        <v>17002.125</v>
      </c>
      <c r="U235" s="27">
        <f t="shared" si="64"/>
        <v>20002.5</v>
      </c>
      <c r="V235" s="28">
        <f>'ÜCRET HESABI'!DC235</f>
        <v>24503.0625</v>
      </c>
      <c r="W235" s="46">
        <f>'ÜCRET HESABI'!DE235</f>
        <v>23502.9375</v>
      </c>
      <c r="X235" s="10">
        <f>'ÜCRET HESABI'!DV235</f>
        <v>17002.125</v>
      </c>
      <c r="Y235" s="27">
        <f t="shared" si="65"/>
        <v>20002.5</v>
      </c>
      <c r="Z235" s="28">
        <f>'ÜCRET HESABI'!DY235</f>
        <v>24503.0625</v>
      </c>
      <c r="AA235" s="46">
        <f>'ÜCRET HESABI'!EA235</f>
        <v>23502.9375</v>
      </c>
      <c r="AB235" s="10">
        <f>'ÜCRET HESABI'!ER235</f>
        <v>17002.125</v>
      </c>
      <c r="AC235" s="27">
        <f t="shared" si="66"/>
        <v>20002.5</v>
      </c>
      <c r="AD235" s="28">
        <f>'ÜCRET HESABI'!EU235</f>
        <v>24503.0625</v>
      </c>
      <c r="AE235" s="46">
        <f>'ÜCRET HESABI'!EW235</f>
        <v>23502.9375</v>
      </c>
      <c r="AF235" s="10">
        <f>'ÜCRET HESABI'!FN235</f>
        <v>17002.125</v>
      </c>
      <c r="AG235" s="27">
        <f t="shared" si="67"/>
        <v>20002.5</v>
      </c>
      <c r="AH235" s="28">
        <f>'ÜCRET HESABI'!FQ235</f>
        <v>24503.0625</v>
      </c>
      <c r="AI235" s="46">
        <f>'ÜCRET HESABI'!FS235</f>
        <v>23502.9375</v>
      </c>
      <c r="AJ235" s="10">
        <f>'ÜCRET HESABI'!GJ235</f>
        <v>17002.125</v>
      </c>
      <c r="AK235" s="27">
        <f t="shared" si="68"/>
        <v>20002.5</v>
      </c>
      <c r="AL235" s="28">
        <f>'ÜCRET HESABI'!GM235</f>
        <v>24503.0625</v>
      </c>
      <c r="AM235" s="46">
        <f>'ÜCRET HESABI'!GO235</f>
        <v>23502.9375</v>
      </c>
      <c r="AN235" s="10">
        <f>'ÜCRET HESABI'!HF235</f>
        <v>17002.125</v>
      </c>
      <c r="AO235" s="27">
        <f t="shared" si="69"/>
        <v>20002.5</v>
      </c>
      <c r="AP235" s="28">
        <f>'ÜCRET HESABI'!HI235</f>
        <v>24503.0625</v>
      </c>
      <c r="AQ235" s="46">
        <f>'ÜCRET HESABI'!HK235</f>
        <v>23502.9375</v>
      </c>
      <c r="AR235" s="10">
        <f>'ÜCRET HESABI'!IB235</f>
        <v>17002.125</v>
      </c>
      <c r="AS235" s="27">
        <f t="shared" si="70"/>
        <v>20002.5</v>
      </c>
      <c r="AT235" s="28">
        <f>'ÜCRET HESABI'!IE235</f>
        <v>24503.0625</v>
      </c>
      <c r="AU235" s="46">
        <f>'ÜCRET HESABI'!IG235</f>
        <v>23502.9375</v>
      </c>
      <c r="AV235" s="10">
        <f>'ÜCRET HESABI'!IX235</f>
        <v>17002.125</v>
      </c>
      <c r="AW235" s="27">
        <f t="shared" si="71"/>
        <v>20002.5</v>
      </c>
      <c r="AX235" s="28">
        <f>'ÜCRET HESABI'!JA235</f>
        <v>24503.0625</v>
      </c>
      <c r="AY235" s="46">
        <f>'ÜCRET HESABI'!JC235</f>
        <v>23502.9375</v>
      </c>
      <c r="AZ235" s="36">
        <f t="shared" si="54"/>
        <v>204025.5</v>
      </c>
      <c r="BA235" s="33">
        <f t="shared" si="55"/>
        <v>240030</v>
      </c>
      <c r="BB235" s="37">
        <f t="shared" si="56"/>
        <v>17002.125</v>
      </c>
      <c r="BC235" s="35">
        <f t="shared" si="57"/>
        <v>294036.75</v>
      </c>
      <c r="BD235" s="34">
        <f t="shared" si="58"/>
        <v>12001.5</v>
      </c>
      <c r="BE235" s="35">
        <f t="shared" si="59"/>
        <v>282035.25</v>
      </c>
    </row>
    <row r="236" spans="1:57" x14ac:dyDescent="0.3">
      <c r="A236" s="2">
        <v>234</v>
      </c>
      <c r="B236" s="17" t="str">
        <f>'PERSONEL LİSTESİ'!B236</f>
        <v xml:space="preserve"> AD SOYAD 234</v>
      </c>
      <c r="C236" s="13">
        <f>'PERSONEL LİSTESİ'!C236</f>
        <v>20002.5</v>
      </c>
      <c r="D236" s="10">
        <f>'ÜCRET HESABI'!P236</f>
        <v>17002.125</v>
      </c>
      <c r="E236" s="27">
        <f t="shared" si="60"/>
        <v>20002.5</v>
      </c>
      <c r="F236" s="28">
        <f>'ÜCRET HESABI'!S236</f>
        <v>24503.0625</v>
      </c>
      <c r="G236" s="46">
        <f>'ÜCRET HESABI'!U236</f>
        <v>23502.9375</v>
      </c>
      <c r="H236" s="10">
        <f>'ÜCRET HESABI'!AL236</f>
        <v>17002.125</v>
      </c>
      <c r="I236" s="27">
        <f t="shared" si="61"/>
        <v>20002.5</v>
      </c>
      <c r="J236" s="28">
        <f>'ÜCRET HESABI'!AO236</f>
        <v>24503.0625</v>
      </c>
      <c r="K236" s="46">
        <f>'ÜCRET HESABI'!AQ236</f>
        <v>23502.9375</v>
      </c>
      <c r="L236" s="10">
        <f>'ÜCRET HESABI'!BH236</f>
        <v>17002.125</v>
      </c>
      <c r="M236" s="27">
        <f t="shared" si="62"/>
        <v>20002.5</v>
      </c>
      <c r="N236" s="28">
        <f>'ÜCRET HESABI'!BK236</f>
        <v>24503.0625</v>
      </c>
      <c r="O236" s="46">
        <f>'ÜCRET HESABI'!BM236</f>
        <v>23502.9375</v>
      </c>
      <c r="P236" s="10">
        <f>'ÜCRET HESABI'!CD236</f>
        <v>17002.125</v>
      </c>
      <c r="Q236" s="27">
        <f t="shared" si="63"/>
        <v>20002.5</v>
      </c>
      <c r="R236" s="28">
        <f>'ÜCRET HESABI'!CG236</f>
        <v>24503.0625</v>
      </c>
      <c r="S236" s="46">
        <f>'ÜCRET HESABI'!CI236</f>
        <v>23502.9375</v>
      </c>
      <c r="T236" s="10">
        <f>'ÜCRET HESABI'!CZ236</f>
        <v>17002.125</v>
      </c>
      <c r="U236" s="27">
        <f t="shared" si="64"/>
        <v>20002.5</v>
      </c>
      <c r="V236" s="28">
        <f>'ÜCRET HESABI'!DC236</f>
        <v>24503.0625</v>
      </c>
      <c r="W236" s="46">
        <f>'ÜCRET HESABI'!DE236</f>
        <v>23502.9375</v>
      </c>
      <c r="X236" s="10">
        <f>'ÜCRET HESABI'!DV236</f>
        <v>17002.125</v>
      </c>
      <c r="Y236" s="27">
        <f t="shared" si="65"/>
        <v>20002.5</v>
      </c>
      <c r="Z236" s="28">
        <f>'ÜCRET HESABI'!DY236</f>
        <v>24503.0625</v>
      </c>
      <c r="AA236" s="46">
        <f>'ÜCRET HESABI'!EA236</f>
        <v>23502.9375</v>
      </c>
      <c r="AB236" s="10">
        <f>'ÜCRET HESABI'!ER236</f>
        <v>17002.125</v>
      </c>
      <c r="AC236" s="27">
        <f t="shared" si="66"/>
        <v>20002.5</v>
      </c>
      <c r="AD236" s="28">
        <f>'ÜCRET HESABI'!EU236</f>
        <v>24503.0625</v>
      </c>
      <c r="AE236" s="46">
        <f>'ÜCRET HESABI'!EW236</f>
        <v>23502.9375</v>
      </c>
      <c r="AF236" s="10">
        <f>'ÜCRET HESABI'!FN236</f>
        <v>17002.125</v>
      </c>
      <c r="AG236" s="27">
        <f t="shared" si="67"/>
        <v>20002.5</v>
      </c>
      <c r="AH236" s="28">
        <f>'ÜCRET HESABI'!FQ236</f>
        <v>24503.0625</v>
      </c>
      <c r="AI236" s="46">
        <f>'ÜCRET HESABI'!FS236</f>
        <v>23502.9375</v>
      </c>
      <c r="AJ236" s="10">
        <f>'ÜCRET HESABI'!GJ236</f>
        <v>17002.125</v>
      </c>
      <c r="AK236" s="27">
        <f t="shared" si="68"/>
        <v>20002.5</v>
      </c>
      <c r="AL236" s="28">
        <f>'ÜCRET HESABI'!GM236</f>
        <v>24503.0625</v>
      </c>
      <c r="AM236" s="46">
        <f>'ÜCRET HESABI'!GO236</f>
        <v>23502.9375</v>
      </c>
      <c r="AN236" s="10">
        <f>'ÜCRET HESABI'!HF236</f>
        <v>17002.125</v>
      </c>
      <c r="AO236" s="27">
        <f t="shared" si="69"/>
        <v>20002.5</v>
      </c>
      <c r="AP236" s="28">
        <f>'ÜCRET HESABI'!HI236</f>
        <v>24503.0625</v>
      </c>
      <c r="AQ236" s="46">
        <f>'ÜCRET HESABI'!HK236</f>
        <v>23502.9375</v>
      </c>
      <c r="AR236" s="10">
        <f>'ÜCRET HESABI'!IB236</f>
        <v>17002.125</v>
      </c>
      <c r="AS236" s="27">
        <f t="shared" si="70"/>
        <v>20002.5</v>
      </c>
      <c r="AT236" s="28">
        <f>'ÜCRET HESABI'!IE236</f>
        <v>24503.0625</v>
      </c>
      <c r="AU236" s="46">
        <f>'ÜCRET HESABI'!IG236</f>
        <v>23502.9375</v>
      </c>
      <c r="AV236" s="10">
        <f>'ÜCRET HESABI'!IX236</f>
        <v>17002.125</v>
      </c>
      <c r="AW236" s="27">
        <f t="shared" si="71"/>
        <v>20002.5</v>
      </c>
      <c r="AX236" s="28">
        <f>'ÜCRET HESABI'!JA236</f>
        <v>24503.0625</v>
      </c>
      <c r="AY236" s="46">
        <f>'ÜCRET HESABI'!JC236</f>
        <v>23502.9375</v>
      </c>
      <c r="AZ236" s="36">
        <f t="shared" si="54"/>
        <v>204025.5</v>
      </c>
      <c r="BA236" s="33">
        <f t="shared" si="55"/>
        <v>240030</v>
      </c>
      <c r="BB236" s="37">
        <f t="shared" si="56"/>
        <v>17002.125</v>
      </c>
      <c r="BC236" s="35">
        <f t="shared" si="57"/>
        <v>294036.75</v>
      </c>
      <c r="BD236" s="34">
        <f t="shared" si="58"/>
        <v>12001.5</v>
      </c>
      <c r="BE236" s="35">
        <f t="shared" si="59"/>
        <v>282035.25</v>
      </c>
    </row>
    <row r="237" spans="1:57" x14ac:dyDescent="0.3">
      <c r="A237" s="3">
        <v>235</v>
      </c>
      <c r="B237" s="16" t="str">
        <f>'PERSONEL LİSTESİ'!B237</f>
        <v xml:space="preserve"> AD SOYAD 235</v>
      </c>
      <c r="C237" s="8">
        <f>'PERSONEL LİSTESİ'!C237</f>
        <v>20002.5</v>
      </c>
      <c r="D237" s="10">
        <f>'ÜCRET HESABI'!P237</f>
        <v>17002.125</v>
      </c>
      <c r="E237" s="27">
        <f t="shared" si="60"/>
        <v>20002.5</v>
      </c>
      <c r="F237" s="28">
        <f>'ÜCRET HESABI'!S237</f>
        <v>24503.0625</v>
      </c>
      <c r="G237" s="46">
        <f>'ÜCRET HESABI'!U237</f>
        <v>23502.9375</v>
      </c>
      <c r="H237" s="10">
        <f>'ÜCRET HESABI'!AL237</f>
        <v>17002.125</v>
      </c>
      <c r="I237" s="27">
        <f t="shared" si="61"/>
        <v>20002.5</v>
      </c>
      <c r="J237" s="28">
        <f>'ÜCRET HESABI'!AO237</f>
        <v>24503.0625</v>
      </c>
      <c r="K237" s="46">
        <f>'ÜCRET HESABI'!AQ237</f>
        <v>23502.9375</v>
      </c>
      <c r="L237" s="10">
        <f>'ÜCRET HESABI'!BH237</f>
        <v>17002.125</v>
      </c>
      <c r="M237" s="27">
        <f t="shared" si="62"/>
        <v>20002.5</v>
      </c>
      <c r="N237" s="28">
        <f>'ÜCRET HESABI'!BK237</f>
        <v>24503.0625</v>
      </c>
      <c r="O237" s="46">
        <f>'ÜCRET HESABI'!BM237</f>
        <v>23502.9375</v>
      </c>
      <c r="P237" s="10">
        <f>'ÜCRET HESABI'!CD237</f>
        <v>17002.125</v>
      </c>
      <c r="Q237" s="27">
        <f t="shared" si="63"/>
        <v>20002.5</v>
      </c>
      <c r="R237" s="28">
        <f>'ÜCRET HESABI'!CG237</f>
        <v>24503.0625</v>
      </c>
      <c r="S237" s="46">
        <f>'ÜCRET HESABI'!CI237</f>
        <v>23502.9375</v>
      </c>
      <c r="T237" s="10">
        <f>'ÜCRET HESABI'!CZ237</f>
        <v>17002.125</v>
      </c>
      <c r="U237" s="27">
        <f t="shared" si="64"/>
        <v>20002.5</v>
      </c>
      <c r="V237" s="28">
        <f>'ÜCRET HESABI'!DC237</f>
        <v>24503.0625</v>
      </c>
      <c r="W237" s="46">
        <f>'ÜCRET HESABI'!DE237</f>
        <v>23502.9375</v>
      </c>
      <c r="X237" s="10">
        <f>'ÜCRET HESABI'!DV237</f>
        <v>17002.125</v>
      </c>
      <c r="Y237" s="27">
        <f t="shared" si="65"/>
        <v>20002.5</v>
      </c>
      <c r="Z237" s="28">
        <f>'ÜCRET HESABI'!DY237</f>
        <v>24503.0625</v>
      </c>
      <c r="AA237" s="46">
        <f>'ÜCRET HESABI'!EA237</f>
        <v>23502.9375</v>
      </c>
      <c r="AB237" s="10">
        <f>'ÜCRET HESABI'!ER237</f>
        <v>17002.125</v>
      </c>
      <c r="AC237" s="27">
        <f t="shared" si="66"/>
        <v>20002.5</v>
      </c>
      <c r="AD237" s="28">
        <f>'ÜCRET HESABI'!EU237</f>
        <v>24503.0625</v>
      </c>
      <c r="AE237" s="46">
        <f>'ÜCRET HESABI'!EW237</f>
        <v>23502.9375</v>
      </c>
      <c r="AF237" s="10">
        <f>'ÜCRET HESABI'!FN237</f>
        <v>17002.125</v>
      </c>
      <c r="AG237" s="27">
        <f t="shared" si="67"/>
        <v>20002.5</v>
      </c>
      <c r="AH237" s="28">
        <f>'ÜCRET HESABI'!FQ237</f>
        <v>24503.0625</v>
      </c>
      <c r="AI237" s="46">
        <f>'ÜCRET HESABI'!FS237</f>
        <v>23502.9375</v>
      </c>
      <c r="AJ237" s="10">
        <f>'ÜCRET HESABI'!GJ237</f>
        <v>17002.125</v>
      </c>
      <c r="AK237" s="27">
        <f t="shared" si="68"/>
        <v>20002.5</v>
      </c>
      <c r="AL237" s="28">
        <f>'ÜCRET HESABI'!GM237</f>
        <v>24503.0625</v>
      </c>
      <c r="AM237" s="46">
        <f>'ÜCRET HESABI'!GO237</f>
        <v>23502.9375</v>
      </c>
      <c r="AN237" s="10">
        <f>'ÜCRET HESABI'!HF237</f>
        <v>17002.125</v>
      </c>
      <c r="AO237" s="27">
        <f t="shared" si="69"/>
        <v>20002.5</v>
      </c>
      <c r="AP237" s="28">
        <f>'ÜCRET HESABI'!HI237</f>
        <v>24503.0625</v>
      </c>
      <c r="AQ237" s="46">
        <f>'ÜCRET HESABI'!HK237</f>
        <v>23502.9375</v>
      </c>
      <c r="AR237" s="10">
        <f>'ÜCRET HESABI'!IB237</f>
        <v>17002.125</v>
      </c>
      <c r="AS237" s="27">
        <f t="shared" si="70"/>
        <v>20002.5</v>
      </c>
      <c r="AT237" s="28">
        <f>'ÜCRET HESABI'!IE237</f>
        <v>24503.0625</v>
      </c>
      <c r="AU237" s="46">
        <f>'ÜCRET HESABI'!IG237</f>
        <v>23502.9375</v>
      </c>
      <c r="AV237" s="10">
        <f>'ÜCRET HESABI'!IX237</f>
        <v>17002.125</v>
      </c>
      <c r="AW237" s="27">
        <f t="shared" si="71"/>
        <v>20002.5</v>
      </c>
      <c r="AX237" s="28">
        <f>'ÜCRET HESABI'!JA237</f>
        <v>24503.0625</v>
      </c>
      <c r="AY237" s="46">
        <f>'ÜCRET HESABI'!JC237</f>
        <v>23502.9375</v>
      </c>
      <c r="AZ237" s="36">
        <f t="shared" si="54"/>
        <v>204025.5</v>
      </c>
      <c r="BA237" s="33">
        <f t="shared" si="55"/>
        <v>240030</v>
      </c>
      <c r="BB237" s="37">
        <f t="shared" si="56"/>
        <v>17002.125</v>
      </c>
      <c r="BC237" s="35">
        <f t="shared" si="57"/>
        <v>294036.75</v>
      </c>
      <c r="BD237" s="34">
        <f t="shared" si="58"/>
        <v>12001.5</v>
      </c>
      <c r="BE237" s="35">
        <f t="shared" si="59"/>
        <v>282035.25</v>
      </c>
    </row>
    <row r="238" spans="1:57" x14ac:dyDescent="0.3">
      <c r="A238" s="2">
        <v>236</v>
      </c>
      <c r="B238" s="17" t="str">
        <f>'PERSONEL LİSTESİ'!B238</f>
        <v xml:space="preserve"> AD SOYAD 236</v>
      </c>
      <c r="C238" s="13">
        <f>'PERSONEL LİSTESİ'!C238</f>
        <v>20002.5</v>
      </c>
      <c r="D238" s="10">
        <f>'ÜCRET HESABI'!P238</f>
        <v>17002.125</v>
      </c>
      <c r="E238" s="27">
        <f t="shared" si="60"/>
        <v>20002.5</v>
      </c>
      <c r="F238" s="28">
        <f>'ÜCRET HESABI'!S238</f>
        <v>24503.0625</v>
      </c>
      <c r="G238" s="46">
        <f>'ÜCRET HESABI'!U238</f>
        <v>23502.9375</v>
      </c>
      <c r="H238" s="10">
        <f>'ÜCRET HESABI'!AL238</f>
        <v>17002.125</v>
      </c>
      <c r="I238" s="27">
        <f t="shared" si="61"/>
        <v>20002.5</v>
      </c>
      <c r="J238" s="28">
        <f>'ÜCRET HESABI'!AO238</f>
        <v>24503.0625</v>
      </c>
      <c r="K238" s="46">
        <f>'ÜCRET HESABI'!AQ238</f>
        <v>23502.9375</v>
      </c>
      <c r="L238" s="10">
        <f>'ÜCRET HESABI'!BH238</f>
        <v>17002.125</v>
      </c>
      <c r="M238" s="27">
        <f t="shared" si="62"/>
        <v>20002.5</v>
      </c>
      <c r="N238" s="28">
        <f>'ÜCRET HESABI'!BK238</f>
        <v>24503.0625</v>
      </c>
      <c r="O238" s="46">
        <f>'ÜCRET HESABI'!BM238</f>
        <v>23502.9375</v>
      </c>
      <c r="P238" s="10">
        <f>'ÜCRET HESABI'!CD238</f>
        <v>17002.125</v>
      </c>
      <c r="Q238" s="27">
        <f t="shared" si="63"/>
        <v>20002.5</v>
      </c>
      <c r="R238" s="28">
        <f>'ÜCRET HESABI'!CG238</f>
        <v>24503.0625</v>
      </c>
      <c r="S238" s="46">
        <f>'ÜCRET HESABI'!CI238</f>
        <v>23502.9375</v>
      </c>
      <c r="T238" s="10">
        <f>'ÜCRET HESABI'!CZ238</f>
        <v>17002.125</v>
      </c>
      <c r="U238" s="27">
        <f t="shared" si="64"/>
        <v>20002.5</v>
      </c>
      <c r="V238" s="28">
        <f>'ÜCRET HESABI'!DC238</f>
        <v>24503.0625</v>
      </c>
      <c r="W238" s="46">
        <f>'ÜCRET HESABI'!DE238</f>
        <v>23502.9375</v>
      </c>
      <c r="X238" s="10">
        <f>'ÜCRET HESABI'!DV238</f>
        <v>17002.125</v>
      </c>
      <c r="Y238" s="27">
        <f t="shared" si="65"/>
        <v>20002.5</v>
      </c>
      <c r="Z238" s="28">
        <f>'ÜCRET HESABI'!DY238</f>
        <v>24503.0625</v>
      </c>
      <c r="AA238" s="46">
        <f>'ÜCRET HESABI'!EA238</f>
        <v>23502.9375</v>
      </c>
      <c r="AB238" s="10">
        <f>'ÜCRET HESABI'!ER238</f>
        <v>17002.125</v>
      </c>
      <c r="AC238" s="27">
        <f t="shared" si="66"/>
        <v>20002.5</v>
      </c>
      <c r="AD238" s="28">
        <f>'ÜCRET HESABI'!EU238</f>
        <v>24503.0625</v>
      </c>
      <c r="AE238" s="46">
        <f>'ÜCRET HESABI'!EW238</f>
        <v>23502.9375</v>
      </c>
      <c r="AF238" s="10">
        <f>'ÜCRET HESABI'!FN238</f>
        <v>17002.125</v>
      </c>
      <c r="AG238" s="27">
        <f t="shared" si="67"/>
        <v>20002.5</v>
      </c>
      <c r="AH238" s="28">
        <f>'ÜCRET HESABI'!FQ238</f>
        <v>24503.0625</v>
      </c>
      <c r="AI238" s="46">
        <f>'ÜCRET HESABI'!FS238</f>
        <v>23502.9375</v>
      </c>
      <c r="AJ238" s="10">
        <f>'ÜCRET HESABI'!GJ238</f>
        <v>17002.125</v>
      </c>
      <c r="AK238" s="27">
        <f t="shared" si="68"/>
        <v>20002.5</v>
      </c>
      <c r="AL238" s="28">
        <f>'ÜCRET HESABI'!GM238</f>
        <v>24503.0625</v>
      </c>
      <c r="AM238" s="46">
        <f>'ÜCRET HESABI'!GO238</f>
        <v>23502.9375</v>
      </c>
      <c r="AN238" s="10">
        <f>'ÜCRET HESABI'!HF238</f>
        <v>17002.125</v>
      </c>
      <c r="AO238" s="27">
        <f t="shared" si="69"/>
        <v>20002.5</v>
      </c>
      <c r="AP238" s="28">
        <f>'ÜCRET HESABI'!HI238</f>
        <v>24503.0625</v>
      </c>
      <c r="AQ238" s="46">
        <f>'ÜCRET HESABI'!HK238</f>
        <v>23502.9375</v>
      </c>
      <c r="AR238" s="10">
        <f>'ÜCRET HESABI'!IB238</f>
        <v>17002.125</v>
      </c>
      <c r="AS238" s="27">
        <f t="shared" si="70"/>
        <v>20002.5</v>
      </c>
      <c r="AT238" s="28">
        <f>'ÜCRET HESABI'!IE238</f>
        <v>24503.0625</v>
      </c>
      <c r="AU238" s="46">
        <f>'ÜCRET HESABI'!IG238</f>
        <v>23502.9375</v>
      </c>
      <c r="AV238" s="10">
        <f>'ÜCRET HESABI'!IX238</f>
        <v>17002.125</v>
      </c>
      <c r="AW238" s="27">
        <f t="shared" si="71"/>
        <v>20002.5</v>
      </c>
      <c r="AX238" s="28">
        <f>'ÜCRET HESABI'!JA238</f>
        <v>24503.0625</v>
      </c>
      <c r="AY238" s="46">
        <f>'ÜCRET HESABI'!JC238</f>
        <v>23502.9375</v>
      </c>
      <c r="AZ238" s="36">
        <f t="shared" si="54"/>
        <v>204025.5</v>
      </c>
      <c r="BA238" s="33">
        <f t="shared" si="55"/>
        <v>240030</v>
      </c>
      <c r="BB238" s="37">
        <f t="shared" si="56"/>
        <v>17002.125</v>
      </c>
      <c r="BC238" s="35">
        <f t="shared" si="57"/>
        <v>294036.75</v>
      </c>
      <c r="BD238" s="34">
        <f t="shared" si="58"/>
        <v>12001.5</v>
      </c>
      <c r="BE238" s="35">
        <f t="shared" si="59"/>
        <v>282035.25</v>
      </c>
    </row>
    <row r="239" spans="1:57" x14ac:dyDescent="0.3">
      <c r="A239" s="3">
        <v>237</v>
      </c>
      <c r="B239" s="16" t="str">
        <f>'PERSONEL LİSTESİ'!B239</f>
        <v xml:space="preserve"> AD SOYAD 237</v>
      </c>
      <c r="C239" s="8">
        <f>'PERSONEL LİSTESİ'!C239</f>
        <v>20002.5</v>
      </c>
      <c r="D239" s="10">
        <f>'ÜCRET HESABI'!P239</f>
        <v>17002.125</v>
      </c>
      <c r="E239" s="27">
        <f t="shared" si="60"/>
        <v>20002.5</v>
      </c>
      <c r="F239" s="28">
        <f>'ÜCRET HESABI'!S239</f>
        <v>24503.0625</v>
      </c>
      <c r="G239" s="46">
        <f>'ÜCRET HESABI'!U239</f>
        <v>23502.9375</v>
      </c>
      <c r="H239" s="10">
        <f>'ÜCRET HESABI'!AL239</f>
        <v>17002.125</v>
      </c>
      <c r="I239" s="27">
        <f t="shared" si="61"/>
        <v>20002.5</v>
      </c>
      <c r="J239" s="28">
        <f>'ÜCRET HESABI'!AO239</f>
        <v>24503.0625</v>
      </c>
      <c r="K239" s="46">
        <f>'ÜCRET HESABI'!AQ239</f>
        <v>23502.9375</v>
      </c>
      <c r="L239" s="10">
        <f>'ÜCRET HESABI'!BH239</f>
        <v>17002.125</v>
      </c>
      <c r="M239" s="27">
        <f t="shared" si="62"/>
        <v>20002.5</v>
      </c>
      <c r="N239" s="28">
        <f>'ÜCRET HESABI'!BK239</f>
        <v>24503.0625</v>
      </c>
      <c r="O239" s="46">
        <f>'ÜCRET HESABI'!BM239</f>
        <v>23502.9375</v>
      </c>
      <c r="P239" s="10">
        <f>'ÜCRET HESABI'!CD239</f>
        <v>17002.125</v>
      </c>
      <c r="Q239" s="27">
        <f t="shared" si="63"/>
        <v>20002.5</v>
      </c>
      <c r="R239" s="28">
        <f>'ÜCRET HESABI'!CG239</f>
        <v>24503.0625</v>
      </c>
      <c r="S239" s="46">
        <f>'ÜCRET HESABI'!CI239</f>
        <v>23502.9375</v>
      </c>
      <c r="T239" s="10">
        <f>'ÜCRET HESABI'!CZ239</f>
        <v>17002.125</v>
      </c>
      <c r="U239" s="27">
        <f t="shared" si="64"/>
        <v>20002.5</v>
      </c>
      <c r="V239" s="28">
        <f>'ÜCRET HESABI'!DC239</f>
        <v>24503.0625</v>
      </c>
      <c r="W239" s="46">
        <f>'ÜCRET HESABI'!DE239</f>
        <v>23502.9375</v>
      </c>
      <c r="X239" s="10">
        <f>'ÜCRET HESABI'!DV239</f>
        <v>17002.125</v>
      </c>
      <c r="Y239" s="27">
        <f t="shared" si="65"/>
        <v>20002.5</v>
      </c>
      <c r="Z239" s="28">
        <f>'ÜCRET HESABI'!DY239</f>
        <v>24503.0625</v>
      </c>
      <c r="AA239" s="46">
        <f>'ÜCRET HESABI'!EA239</f>
        <v>23502.9375</v>
      </c>
      <c r="AB239" s="10">
        <f>'ÜCRET HESABI'!ER239</f>
        <v>17002.125</v>
      </c>
      <c r="AC239" s="27">
        <f t="shared" si="66"/>
        <v>20002.5</v>
      </c>
      <c r="AD239" s="28">
        <f>'ÜCRET HESABI'!EU239</f>
        <v>24503.0625</v>
      </c>
      <c r="AE239" s="46">
        <f>'ÜCRET HESABI'!EW239</f>
        <v>23502.9375</v>
      </c>
      <c r="AF239" s="10">
        <f>'ÜCRET HESABI'!FN239</f>
        <v>17002.125</v>
      </c>
      <c r="AG239" s="27">
        <f t="shared" si="67"/>
        <v>20002.5</v>
      </c>
      <c r="AH239" s="28">
        <f>'ÜCRET HESABI'!FQ239</f>
        <v>24503.0625</v>
      </c>
      <c r="AI239" s="46">
        <f>'ÜCRET HESABI'!FS239</f>
        <v>23502.9375</v>
      </c>
      <c r="AJ239" s="10">
        <f>'ÜCRET HESABI'!GJ239</f>
        <v>17002.125</v>
      </c>
      <c r="AK239" s="27">
        <f t="shared" si="68"/>
        <v>20002.5</v>
      </c>
      <c r="AL239" s="28">
        <f>'ÜCRET HESABI'!GM239</f>
        <v>24503.0625</v>
      </c>
      <c r="AM239" s="46">
        <f>'ÜCRET HESABI'!GO239</f>
        <v>23502.9375</v>
      </c>
      <c r="AN239" s="10">
        <f>'ÜCRET HESABI'!HF239</f>
        <v>17002.125</v>
      </c>
      <c r="AO239" s="27">
        <f t="shared" si="69"/>
        <v>20002.5</v>
      </c>
      <c r="AP239" s="28">
        <f>'ÜCRET HESABI'!HI239</f>
        <v>24503.0625</v>
      </c>
      <c r="AQ239" s="46">
        <f>'ÜCRET HESABI'!HK239</f>
        <v>23502.9375</v>
      </c>
      <c r="AR239" s="10">
        <f>'ÜCRET HESABI'!IB239</f>
        <v>17002.125</v>
      </c>
      <c r="AS239" s="27">
        <f t="shared" si="70"/>
        <v>20002.5</v>
      </c>
      <c r="AT239" s="28">
        <f>'ÜCRET HESABI'!IE239</f>
        <v>24503.0625</v>
      </c>
      <c r="AU239" s="46">
        <f>'ÜCRET HESABI'!IG239</f>
        <v>23502.9375</v>
      </c>
      <c r="AV239" s="10">
        <f>'ÜCRET HESABI'!IX239</f>
        <v>17002.125</v>
      </c>
      <c r="AW239" s="27">
        <f t="shared" si="71"/>
        <v>20002.5</v>
      </c>
      <c r="AX239" s="28">
        <f>'ÜCRET HESABI'!JA239</f>
        <v>24503.0625</v>
      </c>
      <c r="AY239" s="46">
        <f>'ÜCRET HESABI'!JC239</f>
        <v>23502.9375</v>
      </c>
      <c r="AZ239" s="36">
        <f t="shared" si="54"/>
        <v>204025.5</v>
      </c>
      <c r="BA239" s="33">
        <f t="shared" si="55"/>
        <v>240030</v>
      </c>
      <c r="BB239" s="37">
        <f t="shared" si="56"/>
        <v>17002.125</v>
      </c>
      <c r="BC239" s="35">
        <f t="shared" si="57"/>
        <v>294036.75</v>
      </c>
      <c r="BD239" s="34">
        <f t="shared" si="58"/>
        <v>12001.5</v>
      </c>
      <c r="BE239" s="35">
        <f t="shared" si="59"/>
        <v>282035.25</v>
      </c>
    </row>
    <row r="240" spans="1:57" x14ac:dyDescent="0.3">
      <c r="A240" s="2">
        <v>238</v>
      </c>
      <c r="B240" s="17" t="str">
        <f>'PERSONEL LİSTESİ'!B240</f>
        <v xml:space="preserve"> AD SOYAD 238</v>
      </c>
      <c r="C240" s="13">
        <f>'PERSONEL LİSTESİ'!C240</f>
        <v>20002.5</v>
      </c>
      <c r="D240" s="10">
        <f>'ÜCRET HESABI'!P240</f>
        <v>17002.125</v>
      </c>
      <c r="E240" s="27">
        <f t="shared" si="60"/>
        <v>20002.5</v>
      </c>
      <c r="F240" s="28">
        <f>'ÜCRET HESABI'!S240</f>
        <v>24503.0625</v>
      </c>
      <c r="G240" s="46">
        <f>'ÜCRET HESABI'!U240</f>
        <v>23502.9375</v>
      </c>
      <c r="H240" s="10">
        <f>'ÜCRET HESABI'!AL240</f>
        <v>17002.125</v>
      </c>
      <c r="I240" s="27">
        <f t="shared" si="61"/>
        <v>20002.5</v>
      </c>
      <c r="J240" s="28">
        <f>'ÜCRET HESABI'!AO240</f>
        <v>24503.0625</v>
      </c>
      <c r="K240" s="46">
        <f>'ÜCRET HESABI'!AQ240</f>
        <v>23502.9375</v>
      </c>
      <c r="L240" s="10">
        <f>'ÜCRET HESABI'!BH240</f>
        <v>17002.125</v>
      </c>
      <c r="M240" s="27">
        <f t="shared" si="62"/>
        <v>20002.5</v>
      </c>
      <c r="N240" s="28">
        <f>'ÜCRET HESABI'!BK240</f>
        <v>24503.0625</v>
      </c>
      <c r="O240" s="46">
        <f>'ÜCRET HESABI'!BM240</f>
        <v>23502.9375</v>
      </c>
      <c r="P240" s="10">
        <f>'ÜCRET HESABI'!CD240</f>
        <v>17002.125</v>
      </c>
      <c r="Q240" s="27">
        <f t="shared" si="63"/>
        <v>20002.5</v>
      </c>
      <c r="R240" s="28">
        <f>'ÜCRET HESABI'!CG240</f>
        <v>24503.0625</v>
      </c>
      <c r="S240" s="46">
        <f>'ÜCRET HESABI'!CI240</f>
        <v>23502.9375</v>
      </c>
      <c r="T240" s="10">
        <f>'ÜCRET HESABI'!CZ240</f>
        <v>17002.125</v>
      </c>
      <c r="U240" s="27">
        <f t="shared" si="64"/>
        <v>20002.5</v>
      </c>
      <c r="V240" s="28">
        <f>'ÜCRET HESABI'!DC240</f>
        <v>24503.0625</v>
      </c>
      <c r="W240" s="46">
        <f>'ÜCRET HESABI'!DE240</f>
        <v>23502.9375</v>
      </c>
      <c r="X240" s="10">
        <f>'ÜCRET HESABI'!DV240</f>
        <v>17002.125</v>
      </c>
      <c r="Y240" s="27">
        <f t="shared" si="65"/>
        <v>20002.5</v>
      </c>
      <c r="Z240" s="28">
        <f>'ÜCRET HESABI'!DY240</f>
        <v>24503.0625</v>
      </c>
      <c r="AA240" s="46">
        <f>'ÜCRET HESABI'!EA240</f>
        <v>23502.9375</v>
      </c>
      <c r="AB240" s="10">
        <f>'ÜCRET HESABI'!ER240</f>
        <v>17002.125</v>
      </c>
      <c r="AC240" s="27">
        <f t="shared" si="66"/>
        <v>20002.5</v>
      </c>
      <c r="AD240" s="28">
        <f>'ÜCRET HESABI'!EU240</f>
        <v>24503.0625</v>
      </c>
      <c r="AE240" s="46">
        <f>'ÜCRET HESABI'!EW240</f>
        <v>23502.9375</v>
      </c>
      <c r="AF240" s="10">
        <f>'ÜCRET HESABI'!FN240</f>
        <v>17002.125</v>
      </c>
      <c r="AG240" s="27">
        <f t="shared" si="67"/>
        <v>20002.5</v>
      </c>
      <c r="AH240" s="28">
        <f>'ÜCRET HESABI'!FQ240</f>
        <v>24503.0625</v>
      </c>
      <c r="AI240" s="46">
        <f>'ÜCRET HESABI'!FS240</f>
        <v>23502.9375</v>
      </c>
      <c r="AJ240" s="10">
        <f>'ÜCRET HESABI'!GJ240</f>
        <v>17002.125</v>
      </c>
      <c r="AK240" s="27">
        <f t="shared" si="68"/>
        <v>20002.5</v>
      </c>
      <c r="AL240" s="28">
        <f>'ÜCRET HESABI'!GM240</f>
        <v>24503.0625</v>
      </c>
      <c r="AM240" s="46">
        <f>'ÜCRET HESABI'!GO240</f>
        <v>23502.9375</v>
      </c>
      <c r="AN240" s="10">
        <f>'ÜCRET HESABI'!HF240</f>
        <v>17002.125</v>
      </c>
      <c r="AO240" s="27">
        <f t="shared" si="69"/>
        <v>20002.5</v>
      </c>
      <c r="AP240" s="28">
        <f>'ÜCRET HESABI'!HI240</f>
        <v>24503.0625</v>
      </c>
      <c r="AQ240" s="46">
        <f>'ÜCRET HESABI'!HK240</f>
        <v>23502.9375</v>
      </c>
      <c r="AR240" s="10">
        <f>'ÜCRET HESABI'!IB240</f>
        <v>17002.125</v>
      </c>
      <c r="AS240" s="27">
        <f t="shared" si="70"/>
        <v>20002.5</v>
      </c>
      <c r="AT240" s="28">
        <f>'ÜCRET HESABI'!IE240</f>
        <v>24503.0625</v>
      </c>
      <c r="AU240" s="46">
        <f>'ÜCRET HESABI'!IG240</f>
        <v>23502.9375</v>
      </c>
      <c r="AV240" s="10">
        <f>'ÜCRET HESABI'!IX240</f>
        <v>17002.125</v>
      </c>
      <c r="AW240" s="27">
        <f t="shared" si="71"/>
        <v>20002.5</v>
      </c>
      <c r="AX240" s="28">
        <f>'ÜCRET HESABI'!JA240</f>
        <v>24503.0625</v>
      </c>
      <c r="AY240" s="46">
        <f>'ÜCRET HESABI'!JC240</f>
        <v>23502.9375</v>
      </c>
      <c r="AZ240" s="36">
        <f t="shared" si="54"/>
        <v>204025.5</v>
      </c>
      <c r="BA240" s="33">
        <f t="shared" si="55"/>
        <v>240030</v>
      </c>
      <c r="BB240" s="37">
        <f t="shared" si="56"/>
        <v>17002.125</v>
      </c>
      <c r="BC240" s="35">
        <f t="shared" si="57"/>
        <v>294036.75</v>
      </c>
      <c r="BD240" s="34">
        <f t="shared" si="58"/>
        <v>12001.5</v>
      </c>
      <c r="BE240" s="35">
        <f t="shared" si="59"/>
        <v>282035.25</v>
      </c>
    </row>
    <row r="241" spans="1:57" x14ac:dyDescent="0.3">
      <c r="A241" s="3">
        <v>239</v>
      </c>
      <c r="B241" s="16" t="str">
        <f>'PERSONEL LİSTESİ'!B241</f>
        <v xml:space="preserve"> AD SOYAD 239</v>
      </c>
      <c r="C241" s="8">
        <f>'PERSONEL LİSTESİ'!C241</f>
        <v>20002.5</v>
      </c>
      <c r="D241" s="10">
        <f>'ÜCRET HESABI'!P241</f>
        <v>17002.125</v>
      </c>
      <c r="E241" s="27">
        <f t="shared" si="60"/>
        <v>20002.5</v>
      </c>
      <c r="F241" s="28">
        <f>'ÜCRET HESABI'!S241</f>
        <v>24503.0625</v>
      </c>
      <c r="G241" s="46">
        <f>'ÜCRET HESABI'!U241</f>
        <v>23502.9375</v>
      </c>
      <c r="H241" s="10">
        <f>'ÜCRET HESABI'!AL241</f>
        <v>17002.125</v>
      </c>
      <c r="I241" s="27">
        <f t="shared" si="61"/>
        <v>20002.5</v>
      </c>
      <c r="J241" s="28">
        <f>'ÜCRET HESABI'!AO241</f>
        <v>24503.0625</v>
      </c>
      <c r="K241" s="46">
        <f>'ÜCRET HESABI'!AQ241</f>
        <v>23502.9375</v>
      </c>
      <c r="L241" s="10">
        <f>'ÜCRET HESABI'!BH241</f>
        <v>17002.125</v>
      </c>
      <c r="M241" s="27">
        <f t="shared" si="62"/>
        <v>20002.5</v>
      </c>
      <c r="N241" s="28">
        <f>'ÜCRET HESABI'!BK241</f>
        <v>24503.0625</v>
      </c>
      <c r="O241" s="46">
        <f>'ÜCRET HESABI'!BM241</f>
        <v>23502.9375</v>
      </c>
      <c r="P241" s="10">
        <f>'ÜCRET HESABI'!CD241</f>
        <v>17002.125</v>
      </c>
      <c r="Q241" s="27">
        <f t="shared" si="63"/>
        <v>20002.5</v>
      </c>
      <c r="R241" s="28">
        <f>'ÜCRET HESABI'!CG241</f>
        <v>24503.0625</v>
      </c>
      <c r="S241" s="46">
        <f>'ÜCRET HESABI'!CI241</f>
        <v>23502.9375</v>
      </c>
      <c r="T241" s="10">
        <f>'ÜCRET HESABI'!CZ241</f>
        <v>17002.125</v>
      </c>
      <c r="U241" s="27">
        <f t="shared" si="64"/>
        <v>20002.5</v>
      </c>
      <c r="V241" s="28">
        <f>'ÜCRET HESABI'!DC241</f>
        <v>24503.0625</v>
      </c>
      <c r="W241" s="46">
        <f>'ÜCRET HESABI'!DE241</f>
        <v>23502.9375</v>
      </c>
      <c r="X241" s="10">
        <f>'ÜCRET HESABI'!DV241</f>
        <v>17002.125</v>
      </c>
      <c r="Y241" s="27">
        <f t="shared" si="65"/>
        <v>20002.5</v>
      </c>
      <c r="Z241" s="28">
        <f>'ÜCRET HESABI'!DY241</f>
        <v>24503.0625</v>
      </c>
      <c r="AA241" s="46">
        <f>'ÜCRET HESABI'!EA241</f>
        <v>23502.9375</v>
      </c>
      <c r="AB241" s="10">
        <f>'ÜCRET HESABI'!ER241</f>
        <v>17002.125</v>
      </c>
      <c r="AC241" s="27">
        <f t="shared" si="66"/>
        <v>20002.5</v>
      </c>
      <c r="AD241" s="28">
        <f>'ÜCRET HESABI'!EU241</f>
        <v>24503.0625</v>
      </c>
      <c r="AE241" s="46">
        <f>'ÜCRET HESABI'!EW241</f>
        <v>23502.9375</v>
      </c>
      <c r="AF241" s="10">
        <f>'ÜCRET HESABI'!FN241</f>
        <v>17002.125</v>
      </c>
      <c r="AG241" s="27">
        <f t="shared" si="67"/>
        <v>20002.5</v>
      </c>
      <c r="AH241" s="28">
        <f>'ÜCRET HESABI'!FQ241</f>
        <v>24503.0625</v>
      </c>
      <c r="AI241" s="46">
        <f>'ÜCRET HESABI'!FS241</f>
        <v>23502.9375</v>
      </c>
      <c r="AJ241" s="10">
        <f>'ÜCRET HESABI'!GJ241</f>
        <v>17002.125</v>
      </c>
      <c r="AK241" s="27">
        <f t="shared" si="68"/>
        <v>20002.5</v>
      </c>
      <c r="AL241" s="28">
        <f>'ÜCRET HESABI'!GM241</f>
        <v>24503.0625</v>
      </c>
      <c r="AM241" s="46">
        <f>'ÜCRET HESABI'!GO241</f>
        <v>23502.9375</v>
      </c>
      <c r="AN241" s="10">
        <f>'ÜCRET HESABI'!HF241</f>
        <v>17002.125</v>
      </c>
      <c r="AO241" s="27">
        <f t="shared" si="69"/>
        <v>20002.5</v>
      </c>
      <c r="AP241" s="28">
        <f>'ÜCRET HESABI'!HI241</f>
        <v>24503.0625</v>
      </c>
      <c r="AQ241" s="46">
        <f>'ÜCRET HESABI'!HK241</f>
        <v>23502.9375</v>
      </c>
      <c r="AR241" s="10">
        <f>'ÜCRET HESABI'!IB241</f>
        <v>17002.125</v>
      </c>
      <c r="AS241" s="27">
        <f t="shared" si="70"/>
        <v>20002.5</v>
      </c>
      <c r="AT241" s="28">
        <f>'ÜCRET HESABI'!IE241</f>
        <v>24503.0625</v>
      </c>
      <c r="AU241" s="46">
        <f>'ÜCRET HESABI'!IG241</f>
        <v>23502.9375</v>
      </c>
      <c r="AV241" s="10">
        <f>'ÜCRET HESABI'!IX241</f>
        <v>17002.125</v>
      </c>
      <c r="AW241" s="27">
        <f t="shared" si="71"/>
        <v>20002.5</v>
      </c>
      <c r="AX241" s="28">
        <f>'ÜCRET HESABI'!JA241</f>
        <v>24503.0625</v>
      </c>
      <c r="AY241" s="46">
        <f>'ÜCRET HESABI'!JC241</f>
        <v>23502.9375</v>
      </c>
      <c r="AZ241" s="36">
        <f t="shared" si="54"/>
        <v>204025.5</v>
      </c>
      <c r="BA241" s="33">
        <f t="shared" si="55"/>
        <v>240030</v>
      </c>
      <c r="BB241" s="37">
        <f t="shared" si="56"/>
        <v>17002.125</v>
      </c>
      <c r="BC241" s="35">
        <f t="shared" si="57"/>
        <v>294036.75</v>
      </c>
      <c r="BD241" s="34">
        <f t="shared" si="58"/>
        <v>12001.5</v>
      </c>
      <c r="BE241" s="35">
        <f t="shared" si="59"/>
        <v>282035.25</v>
      </c>
    </row>
    <row r="242" spans="1:57" x14ac:dyDescent="0.3">
      <c r="A242" s="2">
        <v>240</v>
      </c>
      <c r="B242" s="17" t="str">
        <f>'PERSONEL LİSTESİ'!B242</f>
        <v xml:space="preserve"> AD SOYAD 240</v>
      </c>
      <c r="C242" s="13">
        <f>'PERSONEL LİSTESİ'!C242</f>
        <v>20002.5</v>
      </c>
      <c r="D242" s="10">
        <f>'ÜCRET HESABI'!P242</f>
        <v>17002.125</v>
      </c>
      <c r="E242" s="27">
        <f t="shared" si="60"/>
        <v>20002.5</v>
      </c>
      <c r="F242" s="28">
        <f>'ÜCRET HESABI'!S242</f>
        <v>24503.0625</v>
      </c>
      <c r="G242" s="46">
        <f>'ÜCRET HESABI'!U242</f>
        <v>23502.9375</v>
      </c>
      <c r="H242" s="10">
        <f>'ÜCRET HESABI'!AL242</f>
        <v>17002.125</v>
      </c>
      <c r="I242" s="27">
        <f t="shared" si="61"/>
        <v>20002.5</v>
      </c>
      <c r="J242" s="28">
        <f>'ÜCRET HESABI'!AO242</f>
        <v>24503.0625</v>
      </c>
      <c r="K242" s="46">
        <f>'ÜCRET HESABI'!AQ242</f>
        <v>23502.9375</v>
      </c>
      <c r="L242" s="10">
        <f>'ÜCRET HESABI'!BH242</f>
        <v>17002.125</v>
      </c>
      <c r="M242" s="27">
        <f t="shared" si="62"/>
        <v>20002.5</v>
      </c>
      <c r="N242" s="28">
        <f>'ÜCRET HESABI'!BK242</f>
        <v>24503.0625</v>
      </c>
      <c r="O242" s="46">
        <f>'ÜCRET HESABI'!BM242</f>
        <v>23502.9375</v>
      </c>
      <c r="P242" s="10">
        <f>'ÜCRET HESABI'!CD242</f>
        <v>17002.125</v>
      </c>
      <c r="Q242" s="27">
        <f t="shared" si="63"/>
        <v>20002.5</v>
      </c>
      <c r="R242" s="28">
        <f>'ÜCRET HESABI'!CG242</f>
        <v>24503.0625</v>
      </c>
      <c r="S242" s="46">
        <f>'ÜCRET HESABI'!CI242</f>
        <v>23502.9375</v>
      </c>
      <c r="T242" s="10">
        <f>'ÜCRET HESABI'!CZ242</f>
        <v>17002.125</v>
      </c>
      <c r="U242" s="27">
        <f t="shared" si="64"/>
        <v>20002.5</v>
      </c>
      <c r="V242" s="28">
        <f>'ÜCRET HESABI'!DC242</f>
        <v>24503.0625</v>
      </c>
      <c r="W242" s="46">
        <f>'ÜCRET HESABI'!DE242</f>
        <v>23502.9375</v>
      </c>
      <c r="X242" s="10">
        <f>'ÜCRET HESABI'!DV242</f>
        <v>17002.125</v>
      </c>
      <c r="Y242" s="27">
        <f t="shared" si="65"/>
        <v>20002.5</v>
      </c>
      <c r="Z242" s="28">
        <f>'ÜCRET HESABI'!DY242</f>
        <v>24503.0625</v>
      </c>
      <c r="AA242" s="46">
        <f>'ÜCRET HESABI'!EA242</f>
        <v>23502.9375</v>
      </c>
      <c r="AB242" s="10">
        <f>'ÜCRET HESABI'!ER242</f>
        <v>17002.125</v>
      </c>
      <c r="AC242" s="27">
        <f t="shared" si="66"/>
        <v>20002.5</v>
      </c>
      <c r="AD242" s="28">
        <f>'ÜCRET HESABI'!EU242</f>
        <v>24503.0625</v>
      </c>
      <c r="AE242" s="46">
        <f>'ÜCRET HESABI'!EW242</f>
        <v>23502.9375</v>
      </c>
      <c r="AF242" s="10">
        <f>'ÜCRET HESABI'!FN242</f>
        <v>17002.125</v>
      </c>
      <c r="AG242" s="27">
        <f t="shared" si="67"/>
        <v>20002.5</v>
      </c>
      <c r="AH242" s="28">
        <f>'ÜCRET HESABI'!FQ242</f>
        <v>24503.0625</v>
      </c>
      <c r="AI242" s="46">
        <f>'ÜCRET HESABI'!FS242</f>
        <v>23502.9375</v>
      </c>
      <c r="AJ242" s="10">
        <f>'ÜCRET HESABI'!GJ242</f>
        <v>17002.125</v>
      </c>
      <c r="AK242" s="27">
        <f t="shared" si="68"/>
        <v>20002.5</v>
      </c>
      <c r="AL242" s="28">
        <f>'ÜCRET HESABI'!GM242</f>
        <v>24503.0625</v>
      </c>
      <c r="AM242" s="46">
        <f>'ÜCRET HESABI'!GO242</f>
        <v>23502.9375</v>
      </c>
      <c r="AN242" s="10">
        <f>'ÜCRET HESABI'!HF242</f>
        <v>17002.125</v>
      </c>
      <c r="AO242" s="27">
        <f t="shared" si="69"/>
        <v>20002.5</v>
      </c>
      <c r="AP242" s="28">
        <f>'ÜCRET HESABI'!HI242</f>
        <v>24503.0625</v>
      </c>
      <c r="AQ242" s="46">
        <f>'ÜCRET HESABI'!HK242</f>
        <v>23502.9375</v>
      </c>
      <c r="AR242" s="10">
        <f>'ÜCRET HESABI'!IB242</f>
        <v>17002.125</v>
      </c>
      <c r="AS242" s="27">
        <f t="shared" si="70"/>
        <v>20002.5</v>
      </c>
      <c r="AT242" s="28">
        <f>'ÜCRET HESABI'!IE242</f>
        <v>24503.0625</v>
      </c>
      <c r="AU242" s="46">
        <f>'ÜCRET HESABI'!IG242</f>
        <v>23502.9375</v>
      </c>
      <c r="AV242" s="10">
        <f>'ÜCRET HESABI'!IX242</f>
        <v>17002.125</v>
      </c>
      <c r="AW242" s="27">
        <f t="shared" si="71"/>
        <v>20002.5</v>
      </c>
      <c r="AX242" s="28">
        <f>'ÜCRET HESABI'!JA242</f>
        <v>24503.0625</v>
      </c>
      <c r="AY242" s="46">
        <f>'ÜCRET HESABI'!JC242</f>
        <v>23502.9375</v>
      </c>
      <c r="AZ242" s="36">
        <f t="shared" si="54"/>
        <v>204025.5</v>
      </c>
      <c r="BA242" s="33">
        <f t="shared" si="55"/>
        <v>240030</v>
      </c>
      <c r="BB242" s="37">
        <f t="shared" si="56"/>
        <v>17002.125</v>
      </c>
      <c r="BC242" s="35">
        <f t="shared" si="57"/>
        <v>294036.75</v>
      </c>
      <c r="BD242" s="34">
        <f t="shared" si="58"/>
        <v>12001.5</v>
      </c>
      <c r="BE242" s="35">
        <f t="shared" si="59"/>
        <v>282035.25</v>
      </c>
    </row>
    <row r="243" spans="1:57" x14ac:dyDescent="0.3">
      <c r="A243" s="3">
        <v>241</v>
      </c>
      <c r="B243" s="16" t="str">
        <f>'PERSONEL LİSTESİ'!B243</f>
        <v xml:space="preserve"> AD SOYAD 241</v>
      </c>
      <c r="C243" s="8">
        <f>'PERSONEL LİSTESİ'!C243</f>
        <v>20002.5</v>
      </c>
      <c r="D243" s="10">
        <f>'ÜCRET HESABI'!P243</f>
        <v>17002.125</v>
      </c>
      <c r="E243" s="27">
        <f t="shared" si="60"/>
        <v>20002.5</v>
      </c>
      <c r="F243" s="28">
        <f>'ÜCRET HESABI'!S243</f>
        <v>24503.0625</v>
      </c>
      <c r="G243" s="46">
        <f>'ÜCRET HESABI'!U243</f>
        <v>23502.9375</v>
      </c>
      <c r="H243" s="10">
        <f>'ÜCRET HESABI'!AL243</f>
        <v>17002.125</v>
      </c>
      <c r="I243" s="27">
        <f t="shared" si="61"/>
        <v>20002.5</v>
      </c>
      <c r="J243" s="28">
        <f>'ÜCRET HESABI'!AO243</f>
        <v>24503.0625</v>
      </c>
      <c r="K243" s="46">
        <f>'ÜCRET HESABI'!AQ243</f>
        <v>23502.9375</v>
      </c>
      <c r="L243" s="10">
        <f>'ÜCRET HESABI'!BH243</f>
        <v>17002.125</v>
      </c>
      <c r="M243" s="27">
        <f t="shared" si="62"/>
        <v>20002.5</v>
      </c>
      <c r="N243" s="28">
        <f>'ÜCRET HESABI'!BK243</f>
        <v>24503.0625</v>
      </c>
      <c r="O243" s="46">
        <f>'ÜCRET HESABI'!BM243</f>
        <v>23502.9375</v>
      </c>
      <c r="P243" s="10">
        <f>'ÜCRET HESABI'!CD243</f>
        <v>17002.125</v>
      </c>
      <c r="Q243" s="27">
        <f t="shared" si="63"/>
        <v>20002.5</v>
      </c>
      <c r="R243" s="28">
        <f>'ÜCRET HESABI'!CG243</f>
        <v>24503.0625</v>
      </c>
      <c r="S243" s="46">
        <f>'ÜCRET HESABI'!CI243</f>
        <v>23502.9375</v>
      </c>
      <c r="T243" s="10">
        <f>'ÜCRET HESABI'!CZ243</f>
        <v>17002.125</v>
      </c>
      <c r="U243" s="27">
        <f t="shared" si="64"/>
        <v>20002.5</v>
      </c>
      <c r="V243" s="28">
        <f>'ÜCRET HESABI'!DC243</f>
        <v>24503.0625</v>
      </c>
      <c r="W243" s="46">
        <f>'ÜCRET HESABI'!DE243</f>
        <v>23502.9375</v>
      </c>
      <c r="X243" s="10">
        <f>'ÜCRET HESABI'!DV243</f>
        <v>17002.125</v>
      </c>
      <c r="Y243" s="27">
        <f t="shared" si="65"/>
        <v>20002.5</v>
      </c>
      <c r="Z243" s="28">
        <f>'ÜCRET HESABI'!DY243</f>
        <v>24503.0625</v>
      </c>
      <c r="AA243" s="46">
        <f>'ÜCRET HESABI'!EA243</f>
        <v>23502.9375</v>
      </c>
      <c r="AB243" s="10">
        <f>'ÜCRET HESABI'!ER243</f>
        <v>17002.125</v>
      </c>
      <c r="AC243" s="27">
        <f t="shared" si="66"/>
        <v>20002.5</v>
      </c>
      <c r="AD243" s="28">
        <f>'ÜCRET HESABI'!EU243</f>
        <v>24503.0625</v>
      </c>
      <c r="AE243" s="46">
        <f>'ÜCRET HESABI'!EW243</f>
        <v>23502.9375</v>
      </c>
      <c r="AF243" s="10">
        <f>'ÜCRET HESABI'!FN243</f>
        <v>17002.125</v>
      </c>
      <c r="AG243" s="27">
        <f t="shared" si="67"/>
        <v>20002.5</v>
      </c>
      <c r="AH243" s="28">
        <f>'ÜCRET HESABI'!FQ243</f>
        <v>24503.0625</v>
      </c>
      <c r="AI243" s="46">
        <f>'ÜCRET HESABI'!FS243</f>
        <v>23502.9375</v>
      </c>
      <c r="AJ243" s="10">
        <f>'ÜCRET HESABI'!GJ243</f>
        <v>17002.125</v>
      </c>
      <c r="AK243" s="27">
        <f t="shared" si="68"/>
        <v>20002.5</v>
      </c>
      <c r="AL243" s="28">
        <f>'ÜCRET HESABI'!GM243</f>
        <v>24503.0625</v>
      </c>
      <c r="AM243" s="46">
        <f>'ÜCRET HESABI'!GO243</f>
        <v>23502.9375</v>
      </c>
      <c r="AN243" s="10">
        <f>'ÜCRET HESABI'!HF243</f>
        <v>17002.125</v>
      </c>
      <c r="AO243" s="27">
        <f t="shared" si="69"/>
        <v>20002.5</v>
      </c>
      <c r="AP243" s="28">
        <f>'ÜCRET HESABI'!HI243</f>
        <v>24503.0625</v>
      </c>
      <c r="AQ243" s="46">
        <f>'ÜCRET HESABI'!HK243</f>
        <v>23502.9375</v>
      </c>
      <c r="AR243" s="10">
        <f>'ÜCRET HESABI'!IB243</f>
        <v>17002.125</v>
      </c>
      <c r="AS243" s="27">
        <f t="shared" si="70"/>
        <v>20002.5</v>
      </c>
      <c r="AT243" s="28">
        <f>'ÜCRET HESABI'!IE243</f>
        <v>24503.0625</v>
      </c>
      <c r="AU243" s="46">
        <f>'ÜCRET HESABI'!IG243</f>
        <v>23502.9375</v>
      </c>
      <c r="AV243" s="10">
        <f>'ÜCRET HESABI'!IX243</f>
        <v>17002.125</v>
      </c>
      <c r="AW243" s="27">
        <f t="shared" si="71"/>
        <v>20002.5</v>
      </c>
      <c r="AX243" s="28">
        <f>'ÜCRET HESABI'!JA243</f>
        <v>24503.0625</v>
      </c>
      <c r="AY243" s="46">
        <f>'ÜCRET HESABI'!JC243</f>
        <v>23502.9375</v>
      </c>
      <c r="AZ243" s="36">
        <f t="shared" si="54"/>
        <v>204025.5</v>
      </c>
      <c r="BA243" s="33">
        <f t="shared" si="55"/>
        <v>240030</v>
      </c>
      <c r="BB243" s="37">
        <f t="shared" si="56"/>
        <v>17002.125</v>
      </c>
      <c r="BC243" s="35">
        <f t="shared" si="57"/>
        <v>294036.75</v>
      </c>
      <c r="BD243" s="34">
        <f t="shared" si="58"/>
        <v>12001.5</v>
      </c>
      <c r="BE243" s="35">
        <f t="shared" si="59"/>
        <v>282035.25</v>
      </c>
    </row>
    <row r="244" spans="1:57" x14ac:dyDescent="0.3">
      <c r="A244" s="2">
        <v>242</v>
      </c>
      <c r="B244" s="17" t="str">
        <f>'PERSONEL LİSTESİ'!B244</f>
        <v xml:space="preserve"> AD SOYAD 242</v>
      </c>
      <c r="C244" s="13">
        <f>'PERSONEL LİSTESİ'!C244</f>
        <v>20002.5</v>
      </c>
      <c r="D244" s="10">
        <f>'ÜCRET HESABI'!P244</f>
        <v>17002.125</v>
      </c>
      <c r="E244" s="27">
        <f t="shared" si="60"/>
        <v>20002.5</v>
      </c>
      <c r="F244" s="28">
        <f>'ÜCRET HESABI'!S244</f>
        <v>24503.0625</v>
      </c>
      <c r="G244" s="46">
        <f>'ÜCRET HESABI'!U244</f>
        <v>23502.9375</v>
      </c>
      <c r="H244" s="10">
        <f>'ÜCRET HESABI'!AL244</f>
        <v>17002.125</v>
      </c>
      <c r="I244" s="27">
        <f t="shared" si="61"/>
        <v>20002.5</v>
      </c>
      <c r="J244" s="28">
        <f>'ÜCRET HESABI'!AO244</f>
        <v>24503.0625</v>
      </c>
      <c r="K244" s="46">
        <f>'ÜCRET HESABI'!AQ244</f>
        <v>23502.9375</v>
      </c>
      <c r="L244" s="10">
        <f>'ÜCRET HESABI'!BH244</f>
        <v>17002.125</v>
      </c>
      <c r="M244" s="27">
        <f t="shared" si="62"/>
        <v>20002.5</v>
      </c>
      <c r="N244" s="28">
        <f>'ÜCRET HESABI'!BK244</f>
        <v>24503.0625</v>
      </c>
      <c r="O244" s="46">
        <f>'ÜCRET HESABI'!BM244</f>
        <v>23502.9375</v>
      </c>
      <c r="P244" s="10">
        <f>'ÜCRET HESABI'!CD244</f>
        <v>17002.125</v>
      </c>
      <c r="Q244" s="27">
        <f t="shared" si="63"/>
        <v>20002.5</v>
      </c>
      <c r="R244" s="28">
        <f>'ÜCRET HESABI'!CG244</f>
        <v>24503.0625</v>
      </c>
      <c r="S244" s="46">
        <f>'ÜCRET HESABI'!CI244</f>
        <v>23502.9375</v>
      </c>
      <c r="T244" s="10">
        <f>'ÜCRET HESABI'!CZ244</f>
        <v>17002.125</v>
      </c>
      <c r="U244" s="27">
        <f t="shared" si="64"/>
        <v>20002.5</v>
      </c>
      <c r="V244" s="28">
        <f>'ÜCRET HESABI'!DC244</f>
        <v>24503.0625</v>
      </c>
      <c r="W244" s="46">
        <f>'ÜCRET HESABI'!DE244</f>
        <v>23502.9375</v>
      </c>
      <c r="X244" s="10">
        <f>'ÜCRET HESABI'!DV244</f>
        <v>17002.125</v>
      </c>
      <c r="Y244" s="27">
        <f t="shared" si="65"/>
        <v>20002.5</v>
      </c>
      <c r="Z244" s="28">
        <f>'ÜCRET HESABI'!DY244</f>
        <v>24503.0625</v>
      </c>
      <c r="AA244" s="46">
        <f>'ÜCRET HESABI'!EA244</f>
        <v>23502.9375</v>
      </c>
      <c r="AB244" s="10">
        <f>'ÜCRET HESABI'!ER244</f>
        <v>17002.125</v>
      </c>
      <c r="AC244" s="27">
        <f t="shared" si="66"/>
        <v>20002.5</v>
      </c>
      <c r="AD244" s="28">
        <f>'ÜCRET HESABI'!EU244</f>
        <v>24503.0625</v>
      </c>
      <c r="AE244" s="46">
        <f>'ÜCRET HESABI'!EW244</f>
        <v>23502.9375</v>
      </c>
      <c r="AF244" s="10">
        <f>'ÜCRET HESABI'!FN244</f>
        <v>17002.125</v>
      </c>
      <c r="AG244" s="27">
        <f t="shared" si="67"/>
        <v>20002.5</v>
      </c>
      <c r="AH244" s="28">
        <f>'ÜCRET HESABI'!FQ244</f>
        <v>24503.0625</v>
      </c>
      <c r="AI244" s="46">
        <f>'ÜCRET HESABI'!FS244</f>
        <v>23502.9375</v>
      </c>
      <c r="AJ244" s="10">
        <f>'ÜCRET HESABI'!GJ244</f>
        <v>17002.125</v>
      </c>
      <c r="AK244" s="27">
        <f t="shared" si="68"/>
        <v>20002.5</v>
      </c>
      <c r="AL244" s="28">
        <f>'ÜCRET HESABI'!GM244</f>
        <v>24503.0625</v>
      </c>
      <c r="AM244" s="46">
        <f>'ÜCRET HESABI'!GO244</f>
        <v>23502.9375</v>
      </c>
      <c r="AN244" s="10">
        <f>'ÜCRET HESABI'!HF244</f>
        <v>17002.125</v>
      </c>
      <c r="AO244" s="27">
        <f t="shared" si="69"/>
        <v>20002.5</v>
      </c>
      <c r="AP244" s="28">
        <f>'ÜCRET HESABI'!HI244</f>
        <v>24503.0625</v>
      </c>
      <c r="AQ244" s="46">
        <f>'ÜCRET HESABI'!HK244</f>
        <v>23502.9375</v>
      </c>
      <c r="AR244" s="10">
        <f>'ÜCRET HESABI'!IB244</f>
        <v>17002.125</v>
      </c>
      <c r="AS244" s="27">
        <f t="shared" si="70"/>
        <v>20002.5</v>
      </c>
      <c r="AT244" s="28">
        <f>'ÜCRET HESABI'!IE244</f>
        <v>24503.0625</v>
      </c>
      <c r="AU244" s="46">
        <f>'ÜCRET HESABI'!IG244</f>
        <v>23502.9375</v>
      </c>
      <c r="AV244" s="10">
        <f>'ÜCRET HESABI'!IX244</f>
        <v>17002.125</v>
      </c>
      <c r="AW244" s="27">
        <f t="shared" si="71"/>
        <v>20002.5</v>
      </c>
      <c r="AX244" s="28">
        <f>'ÜCRET HESABI'!JA244</f>
        <v>24503.0625</v>
      </c>
      <c r="AY244" s="46">
        <f>'ÜCRET HESABI'!JC244</f>
        <v>23502.9375</v>
      </c>
      <c r="AZ244" s="36">
        <f t="shared" si="54"/>
        <v>204025.5</v>
      </c>
      <c r="BA244" s="33">
        <f t="shared" si="55"/>
        <v>240030</v>
      </c>
      <c r="BB244" s="37">
        <f t="shared" si="56"/>
        <v>17002.125</v>
      </c>
      <c r="BC244" s="35">
        <f t="shared" si="57"/>
        <v>294036.75</v>
      </c>
      <c r="BD244" s="34">
        <f t="shared" si="58"/>
        <v>12001.5</v>
      </c>
      <c r="BE244" s="35">
        <f t="shared" si="59"/>
        <v>282035.25</v>
      </c>
    </row>
    <row r="245" spans="1:57" x14ac:dyDescent="0.3">
      <c r="A245" s="3">
        <v>243</v>
      </c>
      <c r="B245" s="16" t="str">
        <f>'PERSONEL LİSTESİ'!B245</f>
        <v xml:space="preserve"> AD SOYAD 243</v>
      </c>
      <c r="C245" s="8">
        <f>'PERSONEL LİSTESİ'!C245</f>
        <v>20002.5</v>
      </c>
      <c r="D245" s="10">
        <f>'ÜCRET HESABI'!P245</f>
        <v>17002.125</v>
      </c>
      <c r="E245" s="27">
        <f t="shared" si="60"/>
        <v>20002.5</v>
      </c>
      <c r="F245" s="28">
        <f>'ÜCRET HESABI'!S245</f>
        <v>24503.0625</v>
      </c>
      <c r="G245" s="46">
        <f>'ÜCRET HESABI'!U245</f>
        <v>23502.9375</v>
      </c>
      <c r="H245" s="10">
        <f>'ÜCRET HESABI'!AL245</f>
        <v>17002.125</v>
      </c>
      <c r="I245" s="27">
        <f t="shared" si="61"/>
        <v>20002.5</v>
      </c>
      <c r="J245" s="28">
        <f>'ÜCRET HESABI'!AO245</f>
        <v>24503.0625</v>
      </c>
      <c r="K245" s="46">
        <f>'ÜCRET HESABI'!AQ245</f>
        <v>23502.9375</v>
      </c>
      <c r="L245" s="10">
        <f>'ÜCRET HESABI'!BH245</f>
        <v>17002.125</v>
      </c>
      <c r="M245" s="27">
        <f t="shared" si="62"/>
        <v>20002.5</v>
      </c>
      <c r="N245" s="28">
        <f>'ÜCRET HESABI'!BK245</f>
        <v>24503.0625</v>
      </c>
      <c r="O245" s="46">
        <f>'ÜCRET HESABI'!BM245</f>
        <v>23502.9375</v>
      </c>
      <c r="P245" s="10">
        <f>'ÜCRET HESABI'!CD245</f>
        <v>17002.125</v>
      </c>
      <c r="Q245" s="27">
        <f t="shared" si="63"/>
        <v>20002.5</v>
      </c>
      <c r="R245" s="28">
        <f>'ÜCRET HESABI'!CG245</f>
        <v>24503.0625</v>
      </c>
      <c r="S245" s="46">
        <f>'ÜCRET HESABI'!CI245</f>
        <v>23502.9375</v>
      </c>
      <c r="T245" s="10">
        <f>'ÜCRET HESABI'!CZ245</f>
        <v>17002.125</v>
      </c>
      <c r="U245" s="27">
        <f t="shared" si="64"/>
        <v>20002.5</v>
      </c>
      <c r="V245" s="28">
        <f>'ÜCRET HESABI'!DC245</f>
        <v>24503.0625</v>
      </c>
      <c r="W245" s="46">
        <f>'ÜCRET HESABI'!DE245</f>
        <v>23502.9375</v>
      </c>
      <c r="X245" s="10">
        <f>'ÜCRET HESABI'!DV245</f>
        <v>17002.125</v>
      </c>
      <c r="Y245" s="27">
        <f t="shared" si="65"/>
        <v>20002.5</v>
      </c>
      <c r="Z245" s="28">
        <f>'ÜCRET HESABI'!DY245</f>
        <v>24503.0625</v>
      </c>
      <c r="AA245" s="46">
        <f>'ÜCRET HESABI'!EA245</f>
        <v>23502.9375</v>
      </c>
      <c r="AB245" s="10">
        <f>'ÜCRET HESABI'!ER245</f>
        <v>17002.125</v>
      </c>
      <c r="AC245" s="27">
        <f t="shared" si="66"/>
        <v>20002.5</v>
      </c>
      <c r="AD245" s="28">
        <f>'ÜCRET HESABI'!EU245</f>
        <v>24503.0625</v>
      </c>
      <c r="AE245" s="46">
        <f>'ÜCRET HESABI'!EW245</f>
        <v>23502.9375</v>
      </c>
      <c r="AF245" s="10">
        <f>'ÜCRET HESABI'!FN245</f>
        <v>17002.125</v>
      </c>
      <c r="AG245" s="27">
        <f t="shared" si="67"/>
        <v>20002.5</v>
      </c>
      <c r="AH245" s="28">
        <f>'ÜCRET HESABI'!FQ245</f>
        <v>24503.0625</v>
      </c>
      <c r="AI245" s="46">
        <f>'ÜCRET HESABI'!FS245</f>
        <v>23502.9375</v>
      </c>
      <c r="AJ245" s="10">
        <f>'ÜCRET HESABI'!GJ245</f>
        <v>17002.125</v>
      </c>
      <c r="AK245" s="27">
        <f t="shared" si="68"/>
        <v>20002.5</v>
      </c>
      <c r="AL245" s="28">
        <f>'ÜCRET HESABI'!GM245</f>
        <v>24503.0625</v>
      </c>
      <c r="AM245" s="46">
        <f>'ÜCRET HESABI'!GO245</f>
        <v>23502.9375</v>
      </c>
      <c r="AN245" s="10">
        <f>'ÜCRET HESABI'!HF245</f>
        <v>17002.125</v>
      </c>
      <c r="AO245" s="27">
        <f t="shared" si="69"/>
        <v>20002.5</v>
      </c>
      <c r="AP245" s="28">
        <f>'ÜCRET HESABI'!HI245</f>
        <v>24503.0625</v>
      </c>
      <c r="AQ245" s="46">
        <f>'ÜCRET HESABI'!HK245</f>
        <v>23502.9375</v>
      </c>
      <c r="AR245" s="10">
        <f>'ÜCRET HESABI'!IB245</f>
        <v>17002.125</v>
      </c>
      <c r="AS245" s="27">
        <f t="shared" si="70"/>
        <v>20002.5</v>
      </c>
      <c r="AT245" s="28">
        <f>'ÜCRET HESABI'!IE245</f>
        <v>24503.0625</v>
      </c>
      <c r="AU245" s="46">
        <f>'ÜCRET HESABI'!IG245</f>
        <v>23502.9375</v>
      </c>
      <c r="AV245" s="10">
        <f>'ÜCRET HESABI'!IX245</f>
        <v>17002.125</v>
      </c>
      <c r="AW245" s="27">
        <f t="shared" si="71"/>
        <v>20002.5</v>
      </c>
      <c r="AX245" s="28">
        <f>'ÜCRET HESABI'!JA245</f>
        <v>24503.0625</v>
      </c>
      <c r="AY245" s="46">
        <f>'ÜCRET HESABI'!JC245</f>
        <v>23502.9375</v>
      </c>
      <c r="AZ245" s="36">
        <f t="shared" si="54"/>
        <v>204025.5</v>
      </c>
      <c r="BA245" s="33">
        <f t="shared" si="55"/>
        <v>240030</v>
      </c>
      <c r="BB245" s="37">
        <f t="shared" si="56"/>
        <v>17002.125</v>
      </c>
      <c r="BC245" s="35">
        <f t="shared" si="57"/>
        <v>294036.75</v>
      </c>
      <c r="BD245" s="34">
        <f t="shared" si="58"/>
        <v>12001.5</v>
      </c>
      <c r="BE245" s="35">
        <f t="shared" si="59"/>
        <v>282035.25</v>
      </c>
    </row>
    <row r="246" spans="1:57" x14ac:dyDescent="0.3">
      <c r="A246" s="2">
        <v>244</v>
      </c>
      <c r="B246" s="17" t="str">
        <f>'PERSONEL LİSTESİ'!B246</f>
        <v xml:space="preserve"> AD SOYAD 244</v>
      </c>
      <c r="C246" s="13">
        <f>'PERSONEL LİSTESİ'!C246</f>
        <v>20002.5</v>
      </c>
      <c r="D246" s="10">
        <f>'ÜCRET HESABI'!P246</f>
        <v>17002.125</v>
      </c>
      <c r="E246" s="27">
        <f t="shared" si="60"/>
        <v>20002.5</v>
      </c>
      <c r="F246" s="28">
        <f>'ÜCRET HESABI'!S246</f>
        <v>24503.0625</v>
      </c>
      <c r="G246" s="46">
        <f>'ÜCRET HESABI'!U246</f>
        <v>23502.9375</v>
      </c>
      <c r="H246" s="10">
        <f>'ÜCRET HESABI'!AL246</f>
        <v>17002.125</v>
      </c>
      <c r="I246" s="27">
        <f t="shared" si="61"/>
        <v>20002.5</v>
      </c>
      <c r="J246" s="28">
        <f>'ÜCRET HESABI'!AO246</f>
        <v>24503.0625</v>
      </c>
      <c r="K246" s="46">
        <f>'ÜCRET HESABI'!AQ246</f>
        <v>23502.9375</v>
      </c>
      <c r="L246" s="10">
        <f>'ÜCRET HESABI'!BH246</f>
        <v>17002.125</v>
      </c>
      <c r="M246" s="27">
        <f t="shared" si="62"/>
        <v>20002.5</v>
      </c>
      <c r="N246" s="28">
        <f>'ÜCRET HESABI'!BK246</f>
        <v>24503.0625</v>
      </c>
      <c r="O246" s="46">
        <f>'ÜCRET HESABI'!BM246</f>
        <v>23502.9375</v>
      </c>
      <c r="P246" s="10">
        <f>'ÜCRET HESABI'!CD246</f>
        <v>17002.125</v>
      </c>
      <c r="Q246" s="27">
        <f t="shared" si="63"/>
        <v>20002.5</v>
      </c>
      <c r="R246" s="28">
        <f>'ÜCRET HESABI'!CG246</f>
        <v>24503.0625</v>
      </c>
      <c r="S246" s="46">
        <f>'ÜCRET HESABI'!CI246</f>
        <v>23502.9375</v>
      </c>
      <c r="T246" s="10">
        <f>'ÜCRET HESABI'!CZ246</f>
        <v>17002.125</v>
      </c>
      <c r="U246" s="27">
        <f t="shared" si="64"/>
        <v>20002.5</v>
      </c>
      <c r="V246" s="28">
        <f>'ÜCRET HESABI'!DC246</f>
        <v>24503.0625</v>
      </c>
      <c r="W246" s="46">
        <f>'ÜCRET HESABI'!DE246</f>
        <v>23502.9375</v>
      </c>
      <c r="X246" s="10">
        <f>'ÜCRET HESABI'!DV246</f>
        <v>17002.125</v>
      </c>
      <c r="Y246" s="27">
        <f t="shared" si="65"/>
        <v>20002.5</v>
      </c>
      <c r="Z246" s="28">
        <f>'ÜCRET HESABI'!DY246</f>
        <v>24503.0625</v>
      </c>
      <c r="AA246" s="46">
        <f>'ÜCRET HESABI'!EA246</f>
        <v>23502.9375</v>
      </c>
      <c r="AB246" s="10">
        <f>'ÜCRET HESABI'!ER246</f>
        <v>17002.125</v>
      </c>
      <c r="AC246" s="27">
        <f t="shared" si="66"/>
        <v>20002.5</v>
      </c>
      <c r="AD246" s="28">
        <f>'ÜCRET HESABI'!EU246</f>
        <v>24503.0625</v>
      </c>
      <c r="AE246" s="46">
        <f>'ÜCRET HESABI'!EW246</f>
        <v>23502.9375</v>
      </c>
      <c r="AF246" s="10">
        <f>'ÜCRET HESABI'!FN246</f>
        <v>17002.125</v>
      </c>
      <c r="AG246" s="27">
        <f t="shared" si="67"/>
        <v>20002.5</v>
      </c>
      <c r="AH246" s="28">
        <f>'ÜCRET HESABI'!FQ246</f>
        <v>24503.0625</v>
      </c>
      <c r="AI246" s="46">
        <f>'ÜCRET HESABI'!FS246</f>
        <v>23502.9375</v>
      </c>
      <c r="AJ246" s="10">
        <f>'ÜCRET HESABI'!GJ246</f>
        <v>17002.125</v>
      </c>
      <c r="AK246" s="27">
        <f t="shared" si="68"/>
        <v>20002.5</v>
      </c>
      <c r="AL246" s="28">
        <f>'ÜCRET HESABI'!GM246</f>
        <v>24503.0625</v>
      </c>
      <c r="AM246" s="46">
        <f>'ÜCRET HESABI'!GO246</f>
        <v>23502.9375</v>
      </c>
      <c r="AN246" s="10">
        <f>'ÜCRET HESABI'!HF246</f>
        <v>17002.125</v>
      </c>
      <c r="AO246" s="27">
        <f t="shared" si="69"/>
        <v>20002.5</v>
      </c>
      <c r="AP246" s="28">
        <f>'ÜCRET HESABI'!HI246</f>
        <v>24503.0625</v>
      </c>
      <c r="AQ246" s="46">
        <f>'ÜCRET HESABI'!HK246</f>
        <v>23502.9375</v>
      </c>
      <c r="AR246" s="10">
        <f>'ÜCRET HESABI'!IB246</f>
        <v>17002.125</v>
      </c>
      <c r="AS246" s="27">
        <f t="shared" si="70"/>
        <v>20002.5</v>
      </c>
      <c r="AT246" s="28">
        <f>'ÜCRET HESABI'!IE246</f>
        <v>24503.0625</v>
      </c>
      <c r="AU246" s="46">
        <f>'ÜCRET HESABI'!IG246</f>
        <v>23502.9375</v>
      </c>
      <c r="AV246" s="10">
        <f>'ÜCRET HESABI'!IX246</f>
        <v>17002.125</v>
      </c>
      <c r="AW246" s="27">
        <f t="shared" si="71"/>
        <v>20002.5</v>
      </c>
      <c r="AX246" s="28">
        <f>'ÜCRET HESABI'!JA246</f>
        <v>24503.0625</v>
      </c>
      <c r="AY246" s="46">
        <f>'ÜCRET HESABI'!JC246</f>
        <v>23502.9375</v>
      </c>
      <c r="AZ246" s="36">
        <f t="shared" si="54"/>
        <v>204025.5</v>
      </c>
      <c r="BA246" s="33">
        <f t="shared" si="55"/>
        <v>240030</v>
      </c>
      <c r="BB246" s="37">
        <f t="shared" si="56"/>
        <v>17002.125</v>
      </c>
      <c r="BC246" s="35">
        <f t="shared" si="57"/>
        <v>294036.75</v>
      </c>
      <c r="BD246" s="34">
        <f t="shared" si="58"/>
        <v>12001.5</v>
      </c>
      <c r="BE246" s="35">
        <f t="shared" si="59"/>
        <v>282035.25</v>
      </c>
    </row>
    <row r="247" spans="1:57" x14ac:dyDescent="0.3">
      <c r="A247" s="3">
        <v>245</v>
      </c>
      <c r="B247" s="16" t="str">
        <f>'PERSONEL LİSTESİ'!B247</f>
        <v xml:space="preserve"> AD SOYAD 245</v>
      </c>
      <c r="C247" s="8">
        <f>'PERSONEL LİSTESİ'!C247</f>
        <v>20002.5</v>
      </c>
      <c r="D247" s="10">
        <f>'ÜCRET HESABI'!P247</f>
        <v>17002.125</v>
      </c>
      <c r="E247" s="27">
        <f t="shared" si="60"/>
        <v>20002.5</v>
      </c>
      <c r="F247" s="28">
        <f>'ÜCRET HESABI'!S247</f>
        <v>24503.0625</v>
      </c>
      <c r="G247" s="46">
        <f>'ÜCRET HESABI'!U247</f>
        <v>23502.9375</v>
      </c>
      <c r="H247" s="10">
        <f>'ÜCRET HESABI'!AL247</f>
        <v>17002.125</v>
      </c>
      <c r="I247" s="27">
        <f t="shared" si="61"/>
        <v>20002.5</v>
      </c>
      <c r="J247" s="28">
        <f>'ÜCRET HESABI'!AO247</f>
        <v>24503.0625</v>
      </c>
      <c r="K247" s="46">
        <f>'ÜCRET HESABI'!AQ247</f>
        <v>23502.9375</v>
      </c>
      <c r="L247" s="10">
        <f>'ÜCRET HESABI'!BH247</f>
        <v>17002.125</v>
      </c>
      <c r="M247" s="27">
        <f t="shared" si="62"/>
        <v>20002.5</v>
      </c>
      <c r="N247" s="28">
        <f>'ÜCRET HESABI'!BK247</f>
        <v>24503.0625</v>
      </c>
      <c r="O247" s="46">
        <f>'ÜCRET HESABI'!BM247</f>
        <v>23502.9375</v>
      </c>
      <c r="P247" s="10">
        <f>'ÜCRET HESABI'!CD247</f>
        <v>17002.125</v>
      </c>
      <c r="Q247" s="27">
        <f t="shared" si="63"/>
        <v>20002.5</v>
      </c>
      <c r="R247" s="28">
        <f>'ÜCRET HESABI'!CG247</f>
        <v>24503.0625</v>
      </c>
      <c r="S247" s="46">
        <f>'ÜCRET HESABI'!CI247</f>
        <v>23502.9375</v>
      </c>
      <c r="T247" s="10">
        <f>'ÜCRET HESABI'!CZ247</f>
        <v>17002.125</v>
      </c>
      <c r="U247" s="27">
        <f t="shared" si="64"/>
        <v>20002.5</v>
      </c>
      <c r="V247" s="28">
        <f>'ÜCRET HESABI'!DC247</f>
        <v>24503.0625</v>
      </c>
      <c r="W247" s="46">
        <f>'ÜCRET HESABI'!DE247</f>
        <v>23502.9375</v>
      </c>
      <c r="X247" s="10">
        <f>'ÜCRET HESABI'!DV247</f>
        <v>17002.125</v>
      </c>
      <c r="Y247" s="27">
        <f t="shared" si="65"/>
        <v>20002.5</v>
      </c>
      <c r="Z247" s="28">
        <f>'ÜCRET HESABI'!DY247</f>
        <v>24503.0625</v>
      </c>
      <c r="AA247" s="46">
        <f>'ÜCRET HESABI'!EA247</f>
        <v>23502.9375</v>
      </c>
      <c r="AB247" s="10">
        <f>'ÜCRET HESABI'!ER247</f>
        <v>17002.125</v>
      </c>
      <c r="AC247" s="27">
        <f t="shared" si="66"/>
        <v>20002.5</v>
      </c>
      <c r="AD247" s="28">
        <f>'ÜCRET HESABI'!EU247</f>
        <v>24503.0625</v>
      </c>
      <c r="AE247" s="46">
        <f>'ÜCRET HESABI'!EW247</f>
        <v>23502.9375</v>
      </c>
      <c r="AF247" s="10">
        <f>'ÜCRET HESABI'!FN247</f>
        <v>17002.125</v>
      </c>
      <c r="AG247" s="27">
        <f t="shared" si="67"/>
        <v>20002.5</v>
      </c>
      <c r="AH247" s="28">
        <f>'ÜCRET HESABI'!FQ247</f>
        <v>24503.0625</v>
      </c>
      <c r="AI247" s="46">
        <f>'ÜCRET HESABI'!FS247</f>
        <v>23502.9375</v>
      </c>
      <c r="AJ247" s="10">
        <f>'ÜCRET HESABI'!GJ247</f>
        <v>17002.125</v>
      </c>
      <c r="AK247" s="27">
        <f t="shared" si="68"/>
        <v>20002.5</v>
      </c>
      <c r="AL247" s="28">
        <f>'ÜCRET HESABI'!GM247</f>
        <v>24503.0625</v>
      </c>
      <c r="AM247" s="46">
        <f>'ÜCRET HESABI'!GO247</f>
        <v>23502.9375</v>
      </c>
      <c r="AN247" s="10">
        <f>'ÜCRET HESABI'!HF247</f>
        <v>17002.125</v>
      </c>
      <c r="AO247" s="27">
        <f t="shared" si="69"/>
        <v>20002.5</v>
      </c>
      <c r="AP247" s="28">
        <f>'ÜCRET HESABI'!HI247</f>
        <v>24503.0625</v>
      </c>
      <c r="AQ247" s="46">
        <f>'ÜCRET HESABI'!HK247</f>
        <v>23502.9375</v>
      </c>
      <c r="AR247" s="10">
        <f>'ÜCRET HESABI'!IB247</f>
        <v>17002.125</v>
      </c>
      <c r="AS247" s="27">
        <f t="shared" si="70"/>
        <v>20002.5</v>
      </c>
      <c r="AT247" s="28">
        <f>'ÜCRET HESABI'!IE247</f>
        <v>24503.0625</v>
      </c>
      <c r="AU247" s="46">
        <f>'ÜCRET HESABI'!IG247</f>
        <v>23502.9375</v>
      </c>
      <c r="AV247" s="10">
        <f>'ÜCRET HESABI'!IX247</f>
        <v>17002.125</v>
      </c>
      <c r="AW247" s="27">
        <f t="shared" si="71"/>
        <v>20002.5</v>
      </c>
      <c r="AX247" s="28">
        <f>'ÜCRET HESABI'!JA247</f>
        <v>24503.0625</v>
      </c>
      <c r="AY247" s="46">
        <f>'ÜCRET HESABI'!JC247</f>
        <v>23502.9375</v>
      </c>
      <c r="AZ247" s="36">
        <f t="shared" si="54"/>
        <v>204025.5</v>
      </c>
      <c r="BA247" s="33">
        <f t="shared" si="55"/>
        <v>240030</v>
      </c>
      <c r="BB247" s="37">
        <f t="shared" si="56"/>
        <v>17002.125</v>
      </c>
      <c r="BC247" s="35">
        <f t="shared" si="57"/>
        <v>294036.75</v>
      </c>
      <c r="BD247" s="34">
        <f t="shared" si="58"/>
        <v>12001.5</v>
      </c>
      <c r="BE247" s="35">
        <f t="shared" si="59"/>
        <v>282035.25</v>
      </c>
    </row>
    <row r="248" spans="1:57" x14ac:dyDescent="0.3">
      <c r="A248" s="2">
        <v>246</v>
      </c>
      <c r="B248" s="17" t="str">
        <f>'PERSONEL LİSTESİ'!B248</f>
        <v xml:space="preserve"> AD SOYAD 246</v>
      </c>
      <c r="C248" s="13">
        <f>'PERSONEL LİSTESİ'!C248</f>
        <v>20002.5</v>
      </c>
      <c r="D248" s="10">
        <f>'ÜCRET HESABI'!P248</f>
        <v>17002.125</v>
      </c>
      <c r="E248" s="27">
        <f t="shared" si="60"/>
        <v>20002.5</v>
      </c>
      <c r="F248" s="28">
        <f>'ÜCRET HESABI'!S248</f>
        <v>24503.0625</v>
      </c>
      <c r="G248" s="46">
        <f>'ÜCRET HESABI'!U248</f>
        <v>23502.9375</v>
      </c>
      <c r="H248" s="10">
        <f>'ÜCRET HESABI'!AL248</f>
        <v>17002.125</v>
      </c>
      <c r="I248" s="27">
        <f t="shared" si="61"/>
        <v>20002.5</v>
      </c>
      <c r="J248" s="28">
        <f>'ÜCRET HESABI'!AO248</f>
        <v>24503.0625</v>
      </c>
      <c r="K248" s="46">
        <f>'ÜCRET HESABI'!AQ248</f>
        <v>23502.9375</v>
      </c>
      <c r="L248" s="10">
        <f>'ÜCRET HESABI'!BH248</f>
        <v>17002.125</v>
      </c>
      <c r="M248" s="27">
        <f t="shared" si="62"/>
        <v>20002.5</v>
      </c>
      <c r="N248" s="28">
        <f>'ÜCRET HESABI'!BK248</f>
        <v>24503.0625</v>
      </c>
      <c r="O248" s="46">
        <f>'ÜCRET HESABI'!BM248</f>
        <v>23502.9375</v>
      </c>
      <c r="P248" s="10">
        <f>'ÜCRET HESABI'!CD248</f>
        <v>17002.125</v>
      </c>
      <c r="Q248" s="27">
        <f t="shared" si="63"/>
        <v>20002.5</v>
      </c>
      <c r="R248" s="28">
        <f>'ÜCRET HESABI'!CG248</f>
        <v>24503.0625</v>
      </c>
      <c r="S248" s="46">
        <f>'ÜCRET HESABI'!CI248</f>
        <v>23502.9375</v>
      </c>
      <c r="T248" s="10">
        <f>'ÜCRET HESABI'!CZ248</f>
        <v>17002.125</v>
      </c>
      <c r="U248" s="27">
        <f t="shared" si="64"/>
        <v>20002.5</v>
      </c>
      <c r="V248" s="28">
        <f>'ÜCRET HESABI'!DC248</f>
        <v>24503.0625</v>
      </c>
      <c r="W248" s="46">
        <f>'ÜCRET HESABI'!DE248</f>
        <v>23502.9375</v>
      </c>
      <c r="X248" s="10">
        <f>'ÜCRET HESABI'!DV248</f>
        <v>17002.125</v>
      </c>
      <c r="Y248" s="27">
        <f t="shared" si="65"/>
        <v>20002.5</v>
      </c>
      <c r="Z248" s="28">
        <f>'ÜCRET HESABI'!DY248</f>
        <v>24503.0625</v>
      </c>
      <c r="AA248" s="46">
        <f>'ÜCRET HESABI'!EA248</f>
        <v>23502.9375</v>
      </c>
      <c r="AB248" s="10">
        <f>'ÜCRET HESABI'!ER248</f>
        <v>17002.125</v>
      </c>
      <c r="AC248" s="27">
        <f t="shared" si="66"/>
        <v>20002.5</v>
      </c>
      <c r="AD248" s="28">
        <f>'ÜCRET HESABI'!EU248</f>
        <v>24503.0625</v>
      </c>
      <c r="AE248" s="46">
        <f>'ÜCRET HESABI'!EW248</f>
        <v>23502.9375</v>
      </c>
      <c r="AF248" s="10">
        <f>'ÜCRET HESABI'!FN248</f>
        <v>17002.125</v>
      </c>
      <c r="AG248" s="27">
        <f t="shared" si="67"/>
        <v>20002.5</v>
      </c>
      <c r="AH248" s="28">
        <f>'ÜCRET HESABI'!FQ248</f>
        <v>24503.0625</v>
      </c>
      <c r="AI248" s="46">
        <f>'ÜCRET HESABI'!FS248</f>
        <v>23502.9375</v>
      </c>
      <c r="AJ248" s="10">
        <f>'ÜCRET HESABI'!GJ248</f>
        <v>17002.125</v>
      </c>
      <c r="AK248" s="27">
        <f t="shared" si="68"/>
        <v>20002.5</v>
      </c>
      <c r="AL248" s="28">
        <f>'ÜCRET HESABI'!GM248</f>
        <v>24503.0625</v>
      </c>
      <c r="AM248" s="46">
        <f>'ÜCRET HESABI'!GO248</f>
        <v>23502.9375</v>
      </c>
      <c r="AN248" s="10">
        <f>'ÜCRET HESABI'!HF248</f>
        <v>17002.125</v>
      </c>
      <c r="AO248" s="27">
        <f t="shared" si="69"/>
        <v>20002.5</v>
      </c>
      <c r="AP248" s="28">
        <f>'ÜCRET HESABI'!HI248</f>
        <v>24503.0625</v>
      </c>
      <c r="AQ248" s="46">
        <f>'ÜCRET HESABI'!HK248</f>
        <v>23502.9375</v>
      </c>
      <c r="AR248" s="10">
        <f>'ÜCRET HESABI'!IB248</f>
        <v>17002.125</v>
      </c>
      <c r="AS248" s="27">
        <f t="shared" si="70"/>
        <v>20002.5</v>
      </c>
      <c r="AT248" s="28">
        <f>'ÜCRET HESABI'!IE248</f>
        <v>24503.0625</v>
      </c>
      <c r="AU248" s="46">
        <f>'ÜCRET HESABI'!IG248</f>
        <v>23502.9375</v>
      </c>
      <c r="AV248" s="10">
        <f>'ÜCRET HESABI'!IX248</f>
        <v>17002.125</v>
      </c>
      <c r="AW248" s="27">
        <f t="shared" si="71"/>
        <v>20002.5</v>
      </c>
      <c r="AX248" s="28">
        <f>'ÜCRET HESABI'!JA248</f>
        <v>24503.0625</v>
      </c>
      <c r="AY248" s="46">
        <f>'ÜCRET HESABI'!JC248</f>
        <v>23502.9375</v>
      </c>
      <c r="AZ248" s="36">
        <f t="shared" si="54"/>
        <v>204025.5</v>
      </c>
      <c r="BA248" s="33">
        <f t="shared" si="55"/>
        <v>240030</v>
      </c>
      <c r="BB248" s="37">
        <f t="shared" si="56"/>
        <v>17002.125</v>
      </c>
      <c r="BC248" s="35">
        <f t="shared" si="57"/>
        <v>294036.75</v>
      </c>
      <c r="BD248" s="34">
        <f t="shared" si="58"/>
        <v>12001.5</v>
      </c>
      <c r="BE248" s="35">
        <f t="shared" si="59"/>
        <v>282035.25</v>
      </c>
    </row>
    <row r="249" spans="1:57" x14ac:dyDescent="0.3">
      <c r="A249" s="3">
        <v>247</v>
      </c>
      <c r="B249" s="16" t="str">
        <f>'PERSONEL LİSTESİ'!B249</f>
        <v xml:space="preserve"> AD SOYAD 247</v>
      </c>
      <c r="C249" s="8">
        <f>'PERSONEL LİSTESİ'!C249</f>
        <v>20002.5</v>
      </c>
      <c r="D249" s="10">
        <f>'ÜCRET HESABI'!P249</f>
        <v>17002.125</v>
      </c>
      <c r="E249" s="27">
        <f t="shared" si="60"/>
        <v>20002.5</v>
      </c>
      <c r="F249" s="28">
        <f>'ÜCRET HESABI'!S249</f>
        <v>24503.0625</v>
      </c>
      <c r="G249" s="46">
        <f>'ÜCRET HESABI'!U249</f>
        <v>23502.9375</v>
      </c>
      <c r="H249" s="10">
        <f>'ÜCRET HESABI'!AL249</f>
        <v>17002.125</v>
      </c>
      <c r="I249" s="27">
        <f t="shared" si="61"/>
        <v>20002.5</v>
      </c>
      <c r="J249" s="28">
        <f>'ÜCRET HESABI'!AO249</f>
        <v>24503.0625</v>
      </c>
      <c r="K249" s="46">
        <f>'ÜCRET HESABI'!AQ249</f>
        <v>23502.9375</v>
      </c>
      <c r="L249" s="10">
        <f>'ÜCRET HESABI'!BH249</f>
        <v>17002.125</v>
      </c>
      <c r="M249" s="27">
        <f t="shared" si="62"/>
        <v>20002.5</v>
      </c>
      <c r="N249" s="28">
        <f>'ÜCRET HESABI'!BK249</f>
        <v>24503.0625</v>
      </c>
      <c r="O249" s="46">
        <f>'ÜCRET HESABI'!BM249</f>
        <v>23502.9375</v>
      </c>
      <c r="P249" s="10">
        <f>'ÜCRET HESABI'!CD249</f>
        <v>17002.125</v>
      </c>
      <c r="Q249" s="27">
        <f t="shared" si="63"/>
        <v>20002.5</v>
      </c>
      <c r="R249" s="28">
        <f>'ÜCRET HESABI'!CG249</f>
        <v>24503.0625</v>
      </c>
      <c r="S249" s="46">
        <f>'ÜCRET HESABI'!CI249</f>
        <v>23502.9375</v>
      </c>
      <c r="T249" s="10">
        <f>'ÜCRET HESABI'!CZ249</f>
        <v>17002.125</v>
      </c>
      <c r="U249" s="27">
        <f t="shared" si="64"/>
        <v>20002.5</v>
      </c>
      <c r="V249" s="28">
        <f>'ÜCRET HESABI'!DC249</f>
        <v>24503.0625</v>
      </c>
      <c r="W249" s="46">
        <f>'ÜCRET HESABI'!DE249</f>
        <v>23502.9375</v>
      </c>
      <c r="X249" s="10">
        <f>'ÜCRET HESABI'!DV249</f>
        <v>17002.125</v>
      </c>
      <c r="Y249" s="27">
        <f t="shared" si="65"/>
        <v>20002.5</v>
      </c>
      <c r="Z249" s="28">
        <f>'ÜCRET HESABI'!DY249</f>
        <v>24503.0625</v>
      </c>
      <c r="AA249" s="46">
        <f>'ÜCRET HESABI'!EA249</f>
        <v>23502.9375</v>
      </c>
      <c r="AB249" s="10">
        <f>'ÜCRET HESABI'!ER249</f>
        <v>17002.125</v>
      </c>
      <c r="AC249" s="27">
        <f t="shared" si="66"/>
        <v>20002.5</v>
      </c>
      <c r="AD249" s="28">
        <f>'ÜCRET HESABI'!EU249</f>
        <v>24503.0625</v>
      </c>
      <c r="AE249" s="46">
        <f>'ÜCRET HESABI'!EW249</f>
        <v>23502.9375</v>
      </c>
      <c r="AF249" s="10">
        <f>'ÜCRET HESABI'!FN249</f>
        <v>17002.125</v>
      </c>
      <c r="AG249" s="27">
        <f t="shared" si="67"/>
        <v>20002.5</v>
      </c>
      <c r="AH249" s="28">
        <f>'ÜCRET HESABI'!FQ249</f>
        <v>24503.0625</v>
      </c>
      <c r="AI249" s="46">
        <f>'ÜCRET HESABI'!FS249</f>
        <v>23502.9375</v>
      </c>
      <c r="AJ249" s="10">
        <f>'ÜCRET HESABI'!GJ249</f>
        <v>17002.125</v>
      </c>
      <c r="AK249" s="27">
        <f t="shared" si="68"/>
        <v>20002.5</v>
      </c>
      <c r="AL249" s="28">
        <f>'ÜCRET HESABI'!GM249</f>
        <v>24503.0625</v>
      </c>
      <c r="AM249" s="46">
        <f>'ÜCRET HESABI'!GO249</f>
        <v>23502.9375</v>
      </c>
      <c r="AN249" s="10">
        <f>'ÜCRET HESABI'!HF249</f>
        <v>17002.125</v>
      </c>
      <c r="AO249" s="27">
        <f t="shared" si="69"/>
        <v>20002.5</v>
      </c>
      <c r="AP249" s="28">
        <f>'ÜCRET HESABI'!HI249</f>
        <v>24503.0625</v>
      </c>
      <c r="AQ249" s="46">
        <f>'ÜCRET HESABI'!HK249</f>
        <v>23502.9375</v>
      </c>
      <c r="AR249" s="10">
        <f>'ÜCRET HESABI'!IB249</f>
        <v>17002.125</v>
      </c>
      <c r="AS249" s="27">
        <f t="shared" si="70"/>
        <v>20002.5</v>
      </c>
      <c r="AT249" s="28">
        <f>'ÜCRET HESABI'!IE249</f>
        <v>24503.0625</v>
      </c>
      <c r="AU249" s="46">
        <f>'ÜCRET HESABI'!IG249</f>
        <v>23502.9375</v>
      </c>
      <c r="AV249" s="10">
        <f>'ÜCRET HESABI'!IX249</f>
        <v>17002.125</v>
      </c>
      <c r="AW249" s="27">
        <f t="shared" si="71"/>
        <v>20002.5</v>
      </c>
      <c r="AX249" s="28">
        <f>'ÜCRET HESABI'!JA249</f>
        <v>24503.0625</v>
      </c>
      <c r="AY249" s="46">
        <f>'ÜCRET HESABI'!JC249</f>
        <v>23502.9375</v>
      </c>
      <c r="AZ249" s="36">
        <f t="shared" ref="AZ249:AZ302" si="72">D249+H249+L249+P249+T249+X249+AB249+AF249+AJ249+AN249+AR249+AV249</f>
        <v>204025.5</v>
      </c>
      <c r="BA249" s="33">
        <f t="shared" ref="BA249:BA302" si="73">E249+I249+M249+Q249+U249+Y249+AC249+AG249+AK249+AO249+AS249+AW249</f>
        <v>240030</v>
      </c>
      <c r="BB249" s="37">
        <f t="shared" ref="BB249:BB302" si="74">(D249+H249+L249+P249+T249+X249+AB249+AF249+AJ249+AN249+AR249+AV249)/12</f>
        <v>17002.125</v>
      </c>
      <c r="BC249" s="35">
        <f t="shared" ref="BC249:BC302" si="75">F249+J249+N249+R249+V249+Z249+AD249+AH249+AL249+AP249+AT249+AX249</f>
        <v>294036.75</v>
      </c>
      <c r="BD249" s="34">
        <f t="shared" ref="BD249:BD302" si="76">BC249-BE249</f>
        <v>12001.5</v>
      </c>
      <c r="BE249" s="35">
        <f t="shared" ref="BE249:BE302" si="77">G249+K249+O249+S249+W249+AA249+AE249+AI249+AM249+AQ249+AU249+AY249</f>
        <v>282035.25</v>
      </c>
    </row>
    <row r="250" spans="1:57" x14ac:dyDescent="0.3">
      <c r="A250" s="2">
        <v>248</v>
      </c>
      <c r="B250" s="17" t="str">
        <f>'PERSONEL LİSTESİ'!B250</f>
        <v xml:space="preserve"> AD SOYAD 248</v>
      </c>
      <c r="C250" s="13">
        <f>'PERSONEL LİSTESİ'!C250</f>
        <v>20002.5</v>
      </c>
      <c r="D250" s="10">
        <f>'ÜCRET HESABI'!P250</f>
        <v>17002.125</v>
      </c>
      <c r="E250" s="27">
        <f t="shared" si="60"/>
        <v>20002.5</v>
      </c>
      <c r="F250" s="28">
        <f>'ÜCRET HESABI'!S250</f>
        <v>24503.0625</v>
      </c>
      <c r="G250" s="46">
        <f>'ÜCRET HESABI'!U250</f>
        <v>23502.9375</v>
      </c>
      <c r="H250" s="10">
        <f>'ÜCRET HESABI'!AL250</f>
        <v>17002.125</v>
      </c>
      <c r="I250" s="27">
        <f t="shared" si="61"/>
        <v>20002.5</v>
      </c>
      <c r="J250" s="28">
        <f>'ÜCRET HESABI'!AO250</f>
        <v>24503.0625</v>
      </c>
      <c r="K250" s="46">
        <f>'ÜCRET HESABI'!AQ250</f>
        <v>23502.9375</v>
      </c>
      <c r="L250" s="10">
        <f>'ÜCRET HESABI'!BH250</f>
        <v>17002.125</v>
      </c>
      <c r="M250" s="27">
        <f t="shared" si="62"/>
        <v>20002.5</v>
      </c>
      <c r="N250" s="28">
        <f>'ÜCRET HESABI'!BK250</f>
        <v>24503.0625</v>
      </c>
      <c r="O250" s="46">
        <f>'ÜCRET HESABI'!BM250</f>
        <v>23502.9375</v>
      </c>
      <c r="P250" s="10">
        <f>'ÜCRET HESABI'!CD250</f>
        <v>17002.125</v>
      </c>
      <c r="Q250" s="27">
        <f t="shared" si="63"/>
        <v>20002.5</v>
      </c>
      <c r="R250" s="28">
        <f>'ÜCRET HESABI'!CG250</f>
        <v>24503.0625</v>
      </c>
      <c r="S250" s="46">
        <f>'ÜCRET HESABI'!CI250</f>
        <v>23502.9375</v>
      </c>
      <c r="T250" s="10">
        <f>'ÜCRET HESABI'!CZ250</f>
        <v>17002.125</v>
      </c>
      <c r="U250" s="27">
        <f t="shared" si="64"/>
        <v>20002.5</v>
      </c>
      <c r="V250" s="28">
        <f>'ÜCRET HESABI'!DC250</f>
        <v>24503.0625</v>
      </c>
      <c r="W250" s="46">
        <f>'ÜCRET HESABI'!DE250</f>
        <v>23502.9375</v>
      </c>
      <c r="X250" s="10">
        <f>'ÜCRET HESABI'!DV250</f>
        <v>17002.125</v>
      </c>
      <c r="Y250" s="27">
        <f t="shared" si="65"/>
        <v>20002.5</v>
      </c>
      <c r="Z250" s="28">
        <f>'ÜCRET HESABI'!DY250</f>
        <v>24503.0625</v>
      </c>
      <c r="AA250" s="46">
        <f>'ÜCRET HESABI'!EA250</f>
        <v>23502.9375</v>
      </c>
      <c r="AB250" s="10">
        <f>'ÜCRET HESABI'!ER250</f>
        <v>17002.125</v>
      </c>
      <c r="AC250" s="27">
        <f t="shared" si="66"/>
        <v>20002.5</v>
      </c>
      <c r="AD250" s="28">
        <f>'ÜCRET HESABI'!EU250</f>
        <v>24503.0625</v>
      </c>
      <c r="AE250" s="46">
        <f>'ÜCRET HESABI'!EW250</f>
        <v>23502.9375</v>
      </c>
      <c r="AF250" s="10">
        <f>'ÜCRET HESABI'!FN250</f>
        <v>17002.125</v>
      </c>
      <c r="AG250" s="27">
        <f t="shared" si="67"/>
        <v>20002.5</v>
      </c>
      <c r="AH250" s="28">
        <f>'ÜCRET HESABI'!FQ250</f>
        <v>24503.0625</v>
      </c>
      <c r="AI250" s="46">
        <f>'ÜCRET HESABI'!FS250</f>
        <v>23502.9375</v>
      </c>
      <c r="AJ250" s="10">
        <f>'ÜCRET HESABI'!GJ250</f>
        <v>17002.125</v>
      </c>
      <c r="AK250" s="27">
        <f t="shared" si="68"/>
        <v>20002.5</v>
      </c>
      <c r="AL250" s="28">
        <f>'ÜCRET HESABI'!GM250</f>
        <v>24503.0625</v>
      </c>
      <c r="AM250" s="46">
        <f>'ÜCRET HESABI'!GO250</f>
        <v>23502.9375</v>
      </c>
      <c r="AN250" s="10">
        <f>'ÜCRET HESABI'!HF250</f>
        <v>17002.125</v>
      </c>
      <c r="AO250" s="27">
        <f t="shared" si="69"/>
        <v>20002.5</v>
      </c>
      <c r="AP250" s="28">
        <f>'ÜCRET HESABI'!HI250</f>
        <v>24503.0625</v>
      </c>
      <c r="AQ250" s="46">
        <f>'ÜCRET HESABI'!HK250</f>
        <v>23502.9375</v>
      </c>
      <c r="AR250" s="10">
        <f>'ÜCRET HESABI'!IB250</f>
        <v>17002.125</v>
      </c>
      <c r="AS250" s="27">
        <f t="shared" si="70"/>
        <v>20002.5</v>
      </c>
      <c r="AT250" s="28">
        <f>'ÜCRET HESABI'!IE250</f>
        <v>24503.0625</v>
      </c>
      <c r="AU250" s="46">
        <f>'ÜCRET HESABI'!IG250</f>
        <v>23502.9375</v>
      </c>
      <c r="AV250" s="10">
        <f>'ÜCRET HESABI'!IX250</f>
        <v>17002.125</v>
      </c>
      <c r="AW250" s="27">
        <f t="shared" si="71"/>
        <v>20002.5</v>
      </c>
      <c r="AX250" s="28">
        <f>'ÜCRET HESABI'!JA250</f>
        <v>24503.0625</v>
      </c>
      <c r="AY250" s="46">
        <f>'ÜCRET HESABI'!JC250</f>
        <v>23502.9375</v>
      </c>
      <c r="AZ250" s="36">
        <f t="shared" si="72"/>
        <v>204025.5</v>
      </c>
      <c r="BA250" s="33">
        <f t="shared" si="73"/>
        <v>240030</v>
      </c>
      <c r="BB250" s="37">
        <f t="shared" si="74"/>
        <v>17002.125</v>
      </c>
      <c r="BC250" s="35">
        <f t="shared" si="75"/>
        <v>294036.75</v>
      </c>
      <c r="BD250" s="34">
        <f t="shared" si="76"/>
        <v>12001.5</v>
      </c>
      <c r="BE250" s="35">
        <f t="shared" si="77"/>
        <v>282035.25</v>
      </c>
    </row>
    <row r="251" spans="1:57" x14ac:dyDescent="0.3">
      <c r="A251" s="3">
        <v>249</v>
      </c>
      <c r="B251" s="16" t="str">
        <f>'PERSONEL LİSTESİ'!B251</f>
        <v xml:space="preserve"> AD SOYAD 249</v>
      </c>
      <c r="C251" s="8">
        <f>'PERSONEL LİSTESİ'!C251</f>
        <v>20002.5</v>
      </c>
      <c r="D251" s="10">
        <f>'ÜCRET HESABI'!P251</f>
        <v>17002.125</v>
      </c>
      <c r="E251" s="27">
        <f t="shared" si="60"/>
        <v>20002.5</v>
      </c>
      <c r="F251" s="28">
        <f>'ÜCRET HESABI'!S251</f>
        <v>24503.0625</v>
      </c>
      <c r="G251" s="46">
        <f>'ÜCRET HESABI'!U251</f>
        <v>23502.9375</v>
      </c>
      <c r="H251" s="10">
        <f>'ÜCRET HESABI'!AL251</f>
        <v>17002.125</v>
      </c>
      <c r="I251" s="27">
        <f t="shared" si="61"/>
        <v>20002.5</v>
      </c>
      <c r="J251" s="28">
        <f>'ÜCRET HESABI'!AO251</f>
        <v>24503.0625</v>
      </c>
      <c r="K251" s="46">
        <f>'ÜCRET HESABI'!AQ251</f>
        <v>23502.9375</v>
      </c>
      <c r="L251" s="10">
        <f>'ÜCRET HESABI'!BH251</f>
        <v>17002.125</v>
      </c>
      <c r="M251" s="27">
        <f t="shared" si="62"/>
        <v>20002.5</v>
      </c>
      <c r="N251" s="28">
        <f>'ÜCRET HESABI'!BK251</f>
        <v>24503.0625</v>
      </c>
      <c r="O251" s="46">
        <f>'ÜCRET HESABI'!BM251</f>
        <v>23502.9375</v>
      </c>
      <c r="P251" s="10">
        <f>'ÜCRET HESABI'!CD251</f>
        <v>17002.125</v>
      </c>
      <c r="Q251" s="27">
        <f t="shared" si="63"/>
        <v>20002.5</v>
      </c>
      <c r="R251" s="28">
        <f>'ÜCRET HESABI'!CG251</f>
        <v>24503.0625</v>
      </c>
      <c r="S251" s="46">
        <f>'ÜCRET HESABI'!CI251</f>
        <v>23502.9375</v>
      </c>
      <c r="T251" s="10">
        <f>'ÜCRET HESABI'!CZ251</f>
        <v>17002.125</v>
      </c>
      <c r="U251" s="27">
        <f t="shared" si="64"/>
        <v>20002.5</v>
      </c>
      <c r="V251" s="28">
        <f>'ÜCRET HESABI'!DC251</f>
        <v>24503.0625</v>
      </c>
      <c r="W251" s="46">
        <f>'ÜCRET HESABI'!DE251</f>
        <v>23502.9375</v>
      </c>
      <c r="X251" s="10">
        <f>'ÜCRET HESABI'!DV251</f>
        <v>17002.125</v>
      </c>
      <c r="Y251" s="27">
        <f t="shared" si="65"/>
        <v>20002.5</v>
      </c>
      <c r="Z251" s="28">
        <f>'ÜCRET HESABI'!DY251</f>
        <v>24503.0625</v>
      </c>
      <c r="AA251" s="46">
        <f>'ÜCRET HESABI'!EA251</f>
        <v>23502.9375</v>
      </c>
      <c r="AB251" s="10">
        <f>'ÜCRET HESABI'!ER251</f>
        <v>17002.125</v>
      </c>
      <c r="AC251" s="27">
        <f t="shared" si="66"/>
        <v>20002.5</v>
      </c>
      <c r="AD251" s="28">
        <f>'ÜCRET HESABI'!EU251</f>
        <v>24503.0625</v>
      </c>
      <c r="AE251" s="46">
        <f>'ÜCRET HESABI'!EW251</f>
        <v>23502.9375</v>
      </c>
      <c r="AF251" s="10">
        <f>'ÜCRET HESABI'!FN251</f>
        <v>17002.125</v>
      </c>
      <c r="AG251" s="27">
        <f t="shared" si="67"/>
        <v>20002.5</v>
      </c>
      <c r="AH251" s="28">
        <f>'ÜCRET HESABI'!FQ251</f>
        <v>24503.0625</v>
      </c>
      <c r="AI251" s="46">
        <f>'ÜCRET HESABI'!FS251</f>
        <v>23502.9375</v>
      </c>
      <c r="AJ251" s="10">
        <f>'ÜCRET HESABI'!GJ251</f>
        <v>17002.125</v>
      </c>
      <c r="AK251" s="27">
        <f t="shared" si="68"/>
        <v>20002.5</v>
      </c>
      <c r="AL251" s="28">
        <f>'ÜCRET HESABI'!GM251</f>
        <v>24503.0625</v>
      </c>
      <c r="AM251" s="46">
        <f>'ÜCRET HESABI'!GO251</f>
        <v>23502.9375</v>
      </c>
      <c r="AN251" s="10">
        <f>'ÜCRET HESABI'!HF251</f>
        <v>17002.125</v>
      </c>
      <c r="AO251" s="27">
        <f t="shared" si="69"/>
        <v>20002.5</v>
      </c>
      <c r="AP251" s="28">
        <f>'ÜCRET HESABI'!HI251</f>
        <v>24503.0625</v>
      </c>
      <c r="AQ251" s="46">
        <f>'ÜCRET HESABI'!HK251</f>
        <v>23502.9375</v>
      </c>
      <c r="AR251" s="10">
        <f>'ÜCRET HESABI'!IB251</f>
        <v>17002.125</v>
      </c>
      <c r="AS251" s="27">
        <f t="shared" si="70"/>
        <v>20002.5</v>
      </c>
      <c r="AT251" s="28">
        <f>'ÜCRET HESABI'!IE251</f>
        <v>24503.0625</v>
      </c>
      <c r="AU251" s="46">
        <f>'ÜCRET HESABI'!IG251</f>
        <v>23502.9375</v>
      </c>
      <c r="AV251" s="10">
        <f>'ÜCRET HESABI'!IX251</f>
        <v>17002.125</v>
      </c>
      <c r="AW251" s="27">
        <f t="shared" si="71"/>
        <v>20002.5</v>
      </c>
      <c r="AX251" s="28">
        <f>'ÜCRET HESABI'!JA251</f>
        <v>24503.0625</v>
      </c>
      <c r="AY251" s="46">
        <f>'ÜCRET HESABI'!JC251</f>
        <v>23502.9375</v>
      </c>
      <c r="AZ251" s="36">
        <f t="shared" si="72"/>
        <v>204025.5</v>
      </c>
      <c r="BA251" s="33">
        <f t="shared" si="73"/>
        <v>240030</v>
      </c>
      <c r="BB251" s="37">
        <f t="shared" si="74"/>
        <v>17002.125</v>
      </c>
      <c r="BC251" s="35">
        <f t="shared" si="75"/>
        <v>294036.75</v>
      </c>
      <c r="BD251" s="34">
        <f t="shared" si="76"/>
        <v>12001.5</v>
      </c>
      <c r="BE251" s="35">
        <f t="shared" si="77"/>
        <v>282035.25</v>
      </c>
    </row>
    <row r="252" spans="1:57" x14ac:dyDescent="0.3">
      <c r="A252" s="2">
        <v>250</v>
      </c>
      <c r="B252" s="17" t="str">
        <f>'PERSONEL LİSTESİ'!B252</f>
        <v xml:space="preserve"> AD SOYAD 250</v>
      </c>
      <c r="C252" s="13">
        <f>'PERSONEL LİSTESİ'!C252</f>
        <v>20002.5</v>
      </c>
      <c r="D252" s="10">
        <f>'ÜCRET HESABI'!P252</f>
        <v>17002.125</v>
      </c>
      <c r="E252" s="27">
        <f t="shared" si="60"/>
        <v>20002.5</v>
      </c>
      <c r="F252" s="28">
        <f>'ÜCRET HESABI'!S252</f>
        <v>24503.0625</v>
      </c>
      <c r="G252" s="46">
        <f>'ÜCRET HESABI'!U252</f>
        <v>23502.9375</v>
      </c>
      <c r="H252" s="10">
        <f>'ÜCRET HESABI'!AL252</f>
        <v>17002.125</v>
      </c>
      <c r="I252" s="27">
        <f t="shared" si="61"/>
        <v>20002.5</v>
      </c>
      <c r="J252" s="28">
        <f>'ÜCRET HESABI'!AO252</f>
        <v>24503.0625</v>
      </c>
      <c r="K252" s="46">
        <f>'ÜCRET HESABI'!AQ252</f>
        <v>23502.9375</v>
      </c>
      <c r="L252" s="10">
        <f>'ÜCRET HESABI'!BH252</f>
        <v>17002.125</v>
      </c>
      <c r="M252" s="27">
        <f t="shared" si="62"/>
        <v>20002.5</v>
      </c>
      <c r="N252" s="28">
        <f>'ÜCRET HESABI'!BK252</f>
        <v>24503.0625</v>
      </c>
      <c r="O252" s="46">
        <f>'ÜCRET HESABI'!BM252</f>
        <v>23502.9375</v>
      </c>
      <c r="P252" s="10">
        <f>'ÜCRET HESABI'!CD252</f>
        <v>17002.125</v>
      </c>
      <c r="Q252" s="27">
        <f t="shared" si="63"/>
        <v>20002.5</v>
      </c>
      <c r="R252" s="28">
        <f>'ÜCRET HESABI'!CG252</f>
        <v>24503.0625</v>
      </c>
      <c r="S252" s="46">
        <f>'ÜCRET HESABI'!CI252</f>
        <v>23502.9375</v>
      </c>
      <c r="T252" s="10">
        <f>'ÜCRET HESABI'!CZ252</f>
        <v>17002.125</v>
      </c>
      <c r="U252" s="27">
        <f t="shared" si="64"/>
        <v>20002.5</v>
      </c>
      <c r="V252" s="28">
        <f>'ÜCRET HESABI'!DC252</f>
        <v>24503.0625</v>
      </c>
      <c r="W252" s="46">
        <f>'ÜCRET HESABI'!DE252</f>
        <v>23502.9375</v>
      </c>
      <c r="X252" s="10">
        <f>'ÜCRET HESABI'!DV252</f>
        <v>17002.125</v>
      </c>
      <c r="Y252" s="27">
        <f t="shared" si="65"/>
        <v>20002.5</v>
      </c>
      <c r="Z252" s="28">
        <f>'ÜCRET HESABI'!DY252</f>
        <v>24503.0625</v>
      </c>
      <c r="AA252" s="46">
        <f>'ÜCRET HESABI'!EA252</f>
        <v>23502.9375</v>
      </c>
      <c r="AB252" s="10">
        <f>'ÜCRET HESABI'!ER252</f>
        <v>17002.125</v>
      </c>
      <c r="AC252" s="27">
        <f t="shared" si="66"/>
        <v>20002.5</v>
      </c>
      <c r="AD252" s="28">
        <f>'ÜCRET HESABI'!EU252</f>
        <v>24503.0625</v>
      </c>
      <c r="AE252" s="46">
        <f>'ÜCRET HESABI'!EW252</f>
        <v>23502.9375</v>
      </c>
      <c r="AF252" s="10">
        <f>'ÜCRET HESABI'!FN252</f>
        <v>17002.125</v>
      </c>
      <c r="AG252" s="27">
        <f t="shared" si="67"/>
        <v>20002.5</v>
      </c>
      <c r="AH252" s="28">
        <f>'ÜCRET HESABI'!FQ252</f>
        <v>24503.0625</v>
      </c>
      <c r="AI252" s="46">
        <f>'ÜCRET HESABI'!FS252</f>
        <v>23502.9375</v>
      </c>
      <c r="AJ252" s="10">
        <f>'ÜCRET HESABI'!GJ252</f>
        <v>17002.125</v>
      </c>
      <c r="AK252" s="27">
        <f t="shared" si="68"/>
        <v>20002.5</v>
      </c>
      <c r="AL252" s="28">
        <f>'ÜCRET HESABI'!GM252</f>
        <v>24503.0625</v>
      </c>
      <c r="AM252" s="46">
        <f>'ÜCRET HESABI'!GO252</f>
        <v>23502.9375</v>
      </c>
      <c r="AN252" s="10">
        <f>'ÜCRET HESABI'!HF252</f>
        <v>17002.125</v>
      </c>
      <c r="AO252" s="27">
        <f t="shared" si="69"/>
        <v>20002.5</v>
      </c>
      <c r="AP252" s="28">
        <f>'ÜCRET HESABI'!HI252</f>
        <v>24503.0625</v>
      </c>
      <c r="AQ252" s="46">
        <f>'ÜCRET HESABI'!HK252</f>
        <v>23502.9375</v>
      </c>
      <c r="AR252" s="10">
        <f>'ÜCRET HESABI'!IB252</f>
        <v>17002.125</v>
      </c>
      <c r="AS252" s="27">
        <f t="shared" si="70"/>
        <v>20002.5</v>
      </c>
      <c r="AT252" s="28">
        <f>'ÜCRET HESABI'!IE252</f>
        <v>24503.0625</v>
      </c>
      <c r="AU252" s="46">
        <f>'ÜCRET HESABI'!IG252</f>
        <v>23502.9375</v>
      </c>
      <c r="AV252" s="10">
        <f>'ÜCRET HESABI'!IX252</f>
        <v>17002.125</v>
      </c>
      <c r="AW252" s="27">
        <f t="shared" si="71"/>
        <v>20002.5</v>
      </c>
      <c r="AX252" s="28">
        <f>'ÜCRET HESABI'!JA252</f>
        <v>24503.0625</v>
      </c>
      <c r="AY252" s="46">
        <f>'ÜCRET HESABI'!JC252</f>
        <v>23502.9375</v>
      </c>
      <c r="AZ252" s="36">
        <f t="shared" si="72"/>
        <v>204025.5</v>
      </c>
      <c r="BA252" s="33">
        <f t="shared" si="73"/>
        <v>240030</v>
      </c>
      <c r="BB252" s="37">
        <f t="shared" si="74"/>
        <v>17002.125</v>
      </c>
      <c r="BC252" s="35">
        <f t="shared" si="75"/>
        <v>294036.75</v>
      </c>
      <c r="BD252" s="34">
        <f t="shared" si="76"/>
        <v>12001.5</v>
      </c>
      <c r="BE252" s="35">
        <f t="shared" si="77"/>
        <v>282035.25</v>
      </c>
    </row>
    <row r="253" spans="1:57" x14ac:dyDescent="0.3">
      <c r="A253" s="3">
        <v>251</v>
      </c>
      <c r="B253" s="16" t="str">
        <f>'PERSONEL LİSTESİ'!B253</f>
        <v xml:space="preserve"> AD SOYAD 251</v>
      </c>
      <c r="C253" s="8">
        <f>'PERSONEL LİSTESİ'!C253</f>
        <v>20002.5</v>
      </c>
      <c r="D253" s="10">
        <f>'ÜCRET HESABI'!P253</f>
        <v>17002.125</v>
      </c>
      <c r="E253" s="27">
        <f t="shared" si="60"/>
        <v>20002.5</v>
      </c>
      <c r="F253" s="28">
        <f>'ÜCRET HESABI'!S253</f>
        <v>24503.0625</v>
      </c>
      <c r="G253" s="46">
        <f>'ÜCRET HESABI'!U253</f>
        <v>23502.9375</v>
      </c>
      <c r="H253" s="10">
        <f>'ÜCRET HESABI'!AL253</f>
        <v>17002.125</v>
      </c>
      <c r="I253" s="27">
        <f t="shared" si="61"/>
        <v>20002.5</v>
      </c>
      <c r="J253" s="28">
        <f>'ÜCRET HESABI'!AO253</f>
        <v>24503.0625</v>
      </c>
      <c r="K253" s="46">
        <f>'ÜCRET HESABI'!AQ253</f>
        <v>23502.9375</v>
      </c>
      <c r="L253" s="10">
        <f>'ÜCRET HESABI'!BH253</f>
        <v>17002.125</v>
      </c>
      <c r="M253" s="27">
        <f t="shared" si="62"/>
        <v>20002.5</v>
      </c>
      <c r="N253" s="28">
        <f>'ÜCRET HESABI'!BK253</f>
        <v>24503.0625</v>
      </c>
      <c r="O253" s="46">
        <f>'ÜCRET HESABI'!BM253</f>
        <v>23502.9375</v>
      </c>
      <c r="P253" s="10">
        <f>'ÜCRET HESABI'!CD253</f>
        <v>17002.125</v>
      </c>
      <c r="Q253" s="27">
        <f t="shared" si="63"/>
        <v>20002.5</v>
      </c>
      <c r="R253" s="28">
        <f>'ÜCRET HESABI'!CG253</f>
        <v>24503.0625</v>
      </c>
      <c r="S253" s="46">
        <f>'ÜCRET HESABI'!CI253</f>
        <v>23502.9375</v>
      </c>
      <c r="T253" s="10">
        <f>'ÜCRET HESABI'!CZ253</f>
        <v>17002.125</v>
      </c>
      <c r="U253" s="27">
        <f t="shared" si="64"/>
        <v>20002.5</v>
      </c>
      <c r="V253" s="28">
        <f>'ÜCRET HESABI'!DC253</f>
        <v>24503.0625</v>
      </c>
      <c r="W253" s="46">
        <f>'ÜCRET HESABI'!DE253</f>
        <v>23502.9375</v>
      </c>
      <c r="X253" s="10">
        <f>'ÜCRET HESABI'!DV253</f>
        <v>17002.125</v>
      </c>
      <c r="Y253" s="27">
        <f t="shared" si="65"/>
        <v>20002.5</v>
      </c>
      <c r="Z253" s="28">
        <f>'ÜCRET HESABI'!DY253</f>
        <v>24503.0625</v>
      </c>
      <c r="AA253" s="46">
        <f>'ÜCRET HESABI'!EA253</f>
        <v>23502.9375</v>
      </c>
      <c r="AB253" s="10">
        <f>'ÜCRET HESABI'!ER253</f>
        <v>17002.125</v>
      </c>
      <c r="AC253" s="27">
        <f t="shared" si="66"/>
        <v>20002.5</v>
      </c>
      <c r="AD253" s="28">
        <f>'ÜCRET HESABI'!EU253</f>
        <v>24503.0625</v>
      </c>
      <c r="AE253" s="46">
        <f>'ÜCRET HESABI'!EW253</f>
        <v>23502.9375</v>
      </c>
      <c r="AF253" s="10">
        <f>'ÜCRET HESABI'!FN253</f>
        <v>17002.125</v>
      </c>
      <c r="AG253" s="27">
        <f t="shared" si="67"/>
        <v>20002.5</v>
      </c>
      <c r="AH253" s="28">
        <f>'ÜCRET HESABI'!FQ253</f>
        <v>24503.0625</v>
      </c>
      <c r="AI253" s="46">
        <f>'ÜCRET HESABI'!FS253</f>
        <v>23502.9375</v>
      </c>
      <c r="AJ253" s="10">
        <f>'ÜCRET HESABI'!GJ253</f>
        <v>17002.125</v>
      </c>
      <c r="AK253" s="27">
        <f t="shared" si="68"/>
        <v>20002.5</v>
      </c>
      <c r="AL253" s="28">
        <f>'ÜCRET HESABI'!GM253</f>
        <v>24503.0625</v>
      </c>
      <c r="AM253" s="46">
        <f>'ÜCRET HESABI'!GO253</f>
        <v>23502.9375</v>
      </c>
      <c r="AN253" s="10">
        <f>'ÜCRET HESABI'!HF253</f>
        <v>17002.125</v>
      </c>
      <c r="AO253" s="27">
        <f t="shared" si="69"/>
        <v>20002.5</v>
      </c>
      <c r="AP253" s="28">
        <f>'ÜCRET HESABI'!HI253</f>
        <v>24503.0625</v>
      </c>
      <c r="AQ253" s="46">
        <f>'ÜCRET HESABI'!HK253</f>
        <v>23502.9375</v>
      </c>
      <c r="AR253" s="10">
        <f>'ÜCRET HESABI'!IB253</f>
        <v>17002.125</v>
      </c>
      <c r="AS253" s="27">
        <f t="shared" si="70"/>
        <v>20002.5</v>
      </c>
      <c r="AT253" s="28">
        <f>'ÜCRET HESABI'!IE253</f>
        <v>24503.0625</v>
      </c>
      <c r="AU253" s="46">
        <f>'ÜCRET HESABI'!IG253</f>
        <v>23502.9375</v>
      </c>
      <c r="AV253" s="10">
        <f>'ÜCRET HESABI'!IX253</f>
        <v>17002.125</v>
      </c>
      <c r="AW253" s="27">
        <f t="shared" si="71"/>
        <v>20002.5</v>
      </c>
      <c r="AX253" s="28">
        <f>'ÜCRET HESABI'!JA253</f>
        <v>24503.0625</v>
      </c>
      <c r="AY253" s="46">
        <f>'ÜCRET HESABI'!JC253</f>
        <v>23502.9375</v>
      </c>
      <c r="AZ253" s="36">
        <f t="shared" si="72"/>
        <v>204025.5</v>
      </c>
      <c r="BA253" s="33">
        <f t="shared" si="73"/>
        <v>240030</v>
      </c>
      <c r="BB253" s="37">
        <f t="shared" si="74"/>
        <v>17002.125</v>
      </c>
      <c r="BC253" s="35">
        <f t="shared" si="75"/>
        <v>294036.75</v>
      </c>
      <c r="BD253" s="34">
        <f t="shared" si="76"/>
        <v>12001.5</v>
      </c>
      <c r="BE253" s="35">
        <f t="shared" si="77"/>
        <v>282035.25</v>
      </c>
    </row>
    <row r="254" spans="1:57" x14ac:dyDescent="0.3">
      <c r="A254" s="2">
        <v>252</v>
      </c>
      <c r="B254" s="17" t="str">
        <f>'PERSONEL LİSTESİ'!B254</f>
        <v xml:space="preserve"> AD SOYAD 252</v>
      </c>
      <c r="C254" s="13">
        <f>'PERSONEL LİSTESİ'!C254</f>
        <v>20002.5</v>
      </c>
      <c r="D254" s="10">
        <f>'ÜCRET HESABI'!P254</f>
        <v>17002.125</v>
      </c>
      <c r="E254" s="27">
        <f t="shared" si="60"/>
        <v>20002.5</v>
      </c>
      <c r="F254" s="28">
        <f>'ÜCRET HESABI'!S254</f>
        <v>24503.0625</v>
      </c>
      <c r="G254" s="46">
        <f>'ÜCRET HESABI'!U254</f>
        <v>23502.9375</v>
      </c>
      <c r="H254" s="10">
        <f>'ÜCRET HESABI'!AL254</f>
        <v>17002.125</v>
      </c>
      <c r="I254" s="27">
        <f t="shared" si="61"/>
        <v>20002.5</v>
      </c>
      <c r="J254" s="28">
        <f>'ÜCRET HESABI'!AO254</f>
        <v>24503.0625</v>
      </c>
      <c r="K254" s="46">
        <f>'ÜCRET HESABI'!AQ254</f>
        <v>23502.9375</v>
      </c>
      <c r="L254" s="10">
        <f>'ÜCRET HESABI'!BH254</f>
        <v>17002.125</v>
      </c>
      <c r="M254" s="27">
        <f t="shared" si="62"/>
        <v>20002.5</v>
      </c>
      <c r="N254" s="28">
        <f>'ÜCRET HESABI'!BK254</f>
        <v>24503.0625</v>
      </c>
      <c r="O254" s="46">
        <f>'ÜCRET HESABI'!BM254</f>
        <v>23502.9375</v>
      </c>
      <c r="P254" s="10">
        <f>'ÜCRET HESABI'!CD254</f>
        <v>17002.125</v>
      </c>
      <c r="Q254" s="27">
        <f t="shared" si="63"/>
        <v>20002.5</v>
      </c>
      <c r="R254" s="28">
        <f>'ÜCRET HESABI'!CG254</f>
        <v>24503.0625</v>
      </c>
      <c r="S254" s="46">
        <f>'ÜCRET HESABI'!CI254</f>
        <v>23502.9375</v>
      </c>
      <c r="T254" s="10">
        <f>'ÜCRET HESABI'!CZ254</f>
        <v>17002.125</v>
      </c>
      <c r="U254" s="27">
        <f t="shared" si="64"/>
        <v>20002.5</v>
      </c>
      <c r="V254" s="28">
        <f>'ÜCRET HESABI'!DC254</f>
        <v>24503.0625</v>
      </c>
      <c r="W254" s="46">
        <f>'ÜCRET HESABI'!DE254</f>
        <v>23502.9375</v>
      </c>
      <c r="X254" s="10">
        <f>'ÜCRET HESABI'!DV254</f>
        <v>17002.125</v>
      </c>
      <c r="Y254" s="27">
        <f t="shared" si="65"/>
        <v>20002.5</v>
      </c>
      <c r="Z254" s="28">
        <f>'ÜCRET HESABI'!DY254</f>
        <v>24503.0625</v>
      </c>
      <c r="AA254" s="46">
        <f>'ÜCRET HESABI'!EA254</f>
        <v>23502.9375</v>
      </c>
      <c r="AB254" s="10">
        <f>'ÜCRET HESABI'!ER254</f>
        <v>17002.125</v>
      </c>
      <c r="AC254" s="27">
        <f t="shared" si="66"/>
        <v>20002.5</v>
      </c>
      <c r="AD254" s="28">
        <f>'ÜCRET HESABI'!EU254</f>
        <v>24503.0625</v>
      </c>
      <c r="AE254" s="46">
        <f>'ÜCRET HESABI'!EW254</f>
        <v>23502.9375</v>
      </c>
      <c r="AF254" s="10">
        <f>'ÜCRET HESABI'!FN254</f>
        <v>17002.125</v>
      </c>
      <c r="AG254" s="27">
        <f t="shared" si="67"/>
        <v>20002.5</v>
      </c>
      <c r="AH254" s="28">
        <f>'ÜCRET HESABI'!FQ254</f>
        <v>24503.0625</v>
      </c>
      <c r="AI254" s="46">
        <f>'ÜCRET HESABI'!FS254</f>
        <v>23502.9375</v>
      </c>
      <c r="AJ254" s="10">
        <f>'ÜCRET HESABI'!GJ254</f>
        <v>17002.125</v>
      </c>
      <c r="AK254" s="27">
        <f t="shared" si="68"/>
        <v>20002.5</v>
      </c>
      <c r="AL254" s="28">
        <f>'ÜCRET HESABI'!GM254</f>
        <v>24503.0625</v>
      </c>
      <c r="AM254" s="46">
        <f>'ÜCRET HESABI'!GO254</f>
        <v>23502.9375</v>
      </c>
      <c r="AN254" s="10">
        <f>'ÜCRET HESABI'!HF254</f>
        <v>17002.125</v>
      </c>
      <c r="AO254" s="27">
        <f t="shared" si="69"/>
        <v>20002.5</v>
      </c>
      <c r="AP254" s="28">
        <f>'ÜCRET HESABI'!HI254</f>
        <v>24503.0625</v>
      </c>
      <c r="AQ254" s="46">
        <f>'ÜCRET HESABI'!HK254</f>
        <v>23502.9375</v>
      </c>
      <c r="AR254" s="10">
        <f>'ÜCRET HESABI'!IB254</f>
        <v>17002.125</v>
      </c>
      <c r="AS254" s="27">
        <f t="shared" si="70"/>
        <v>20002.5</v>
      </c>
      <c r="AT254" s="28">
        <f>'ÜCRET HESABI'!IE254</f>
        <v>24503.0625</v>
      </c>
      <c r="AU254" s="46">
        <f>'ÜCRET HESABI'!IG254</f>
        <v>23502.9375</v>
      </c>
      <c r="AV254" s="10">
        <f>'ÜCRET HESABI'!IX254</f>
        <v>17002.125</v>
      </c>
      <c r="AW254" s="27">
        <f t="shared" si="71"/>
        <v>20002.5</v>
      </c>
      <c r="AX254" s="28">
        <f>'ÜCRET HESABI'!JA254</f>
        <v>24503.0625</v>
      </c>
      <c r="AY254" s="46">
        <f>'ÜCRET HESABI'!JC254</f>
        <v>23502.9375</v>
      </c>
      <c r="AZ254" s="36">
        <f t="shared" si="72"/>
        <v>204025.5</v>
      </c>
      <c r="BA254" s="33">
        <f t="shared" si="73"/>
        <v>240030</v>
      </c>
      <c r="BB254" s="37">
        <f t="shared" si="74"/>
        <v>17002.125</v>
      </c>
      <c r="BC254" s="35">
        <f t="shared" si="75"/>
        <v>294036.75</v>
      </c>
      <c r="BD254" s="34">
        <f t="shared" si="76"/>
        <v>12001.5</v>
      </c>
      <c r="BE254" s="35">
        <f t="shared" si="77"/>
        <v>282035.25</v>
      </c>
    </row>
    <row r="255" spans="1:57" x14ac:dyDescent="0.3">
      <c r="A255" s="3">
        <v>253</v>
      </c>
      <c r="B255" s="16" t="str">
        <f>'PERSONEL LİSTESİ'!B255</f>
        <v xml:space="preserve"> AD SOYAD 253</v>
      </c>
      <c r="C255" s="8">
        <f>'PERSONEL LİSTESİ'!C255</f>
        <v>20002.5</v>
      </c>
      <c r="D255" s="10">
        <f>'ÜCRET HESABI'!P255</f>
        <v>17002.125</v>
      </c>
      <c r="E255" s="27">
        <f t="shared" si="60"/>
        <v>20002.5</v>
      </c>
      <c r="F255" s="28">
        <f>'ÜCRET HESABI'!S255</f>
        <v>24503.0625</v>
      </c>
      <c r="G255" s="46">
        <f>'ÜCRET HESABI'!U255</f>
        <v>23502.9375</v>
      </c>
      <c r="H255" s="10">
        <f>'ÜCRET HESABI'!AL255</f>
        <v>17002.125</v>
      </c>
      <c r="I255" s="27">
        <f t="shared" si="61"/>
        <v>20002.5</v>
      </c>
      <c r="J255" s="28">
        <f>'ÜCRET HESABI'!AO255</f>
        <v>24503.0625</v>
      </c>
      <c r="K255" s="46">
        <f>'ÜCRET HESABI'!AQ255</f>
        <v>23502.9375</v>
      </c>
      <c r="L255" s="10">
        <f>'ÜCRET HESABI'!BH255</f>
        <v>17002.125</v>
      </c>
      <c r="M255" s="27">
        <f t="shared" si="62"/>
        <v>20002.5</v>
      </c>
      <c r="N255" s="28">
        <f>'ÜCRET HESABI'!BK255</f>
        <v>24503.0625</v>
      </c>
      <c r="O255" s="46">
        <f>'ÜCRET HESABI'!BM255</f>
        <v>23502.9375</v>
      </c>
      <c r="P255" s="10">
        <f>'ÜCRET HESABI'!CD255</f>
        <v>17002.125</v>
      </c>
      <c r="Q255" s="27">
        <f t="shared" si="63"/>
        <v>20002.5</v>
      </c>
      <c r="R255" s="28">
        <f>'ÜCRET HESABI'!CG255</f>
        <v>24503.0625</v>
      </c>
      <c r="S255" s="46">
        <f>'ÜCRET HESABI'!CI255</f>
        <v>23502.9375</v>
      </c>
      <c r="T255" s="10">
        <f>'ÜCRET HESABI'!CZ255</f>
        <v>17002.125</v>
      </c>
      <c r="U255" s="27">
        <f t="shared" si="64"/>
        <v>20002.5</v>
      </c>
      <c r="V255" s="28">
        <f>'ÜCRET HESABI'!DC255</f>
        <v>24503.0625</v>
      </c>
      <c r="W255" s="46">
        <f>'ÜCRET HESABI'!DE255</f>
        <v>23502.9375</v>
      </c>
      <c r="X255" s="10">
        <f>'ÜCRET HESABI'!DV255</f>
        <v>17002.125</v>
      </c>
      <c r="Y255" s="27">
        <f t="shared" si="65"/>
        <v>20002.5</v>
      </c>
      <c r="Z255" s="28">
        <f>'ÜCRET HESABI'!DY255</f>
        <v>24503.0625</v>
      </c>
      <c r="AA255" s="46">
        <f>'ÜCRET HESABI'!EA255</f>
        <v>23502.9375</v>
      </c>
      <c r="AB255" s="10">
        <f>'ÜCRET HESABI'!ER255</f>
        <v>17002.125</v>
      </c>
      <c r="AC255" s="27">
        <f t="shared" si="66"/>
        <v>20002.5</v>
      </c>
      <c r="AD255" s="28">
        <f>'ÜCRET HESABI'!EU255</f>
        <v>24503.0625</v>
      </c>
      <c r="AE255" s="46">
        <f>'ÜCRET HESABI'!EW255</f>
        <v>23502.9375</v>
      </c>
      <c r="AF255" s="10">
        <f>'ÜCRET HESABI'!FN255</f>
        <v>17002.125</v>
      </c>
      <c r="AG255" s="27">
        <f t="shared" si="67"/>
        <v>20002.5</v>
      </c>
      <c r="AH255" s="28">
        <f>'ÜCRET HESABI'!FQ255</f>
        <v>24503.0625</v>
      </c>
      <c r="AI255" s="46">
        <f>'ÜCRET HESABI'!FS255</f>
        <v>23502.9375</v>
      </c>
      <c r="AJ255" s="10">
        <f>'ÜCRET HESABI'!GJ255</f>
        <v>17002.125</v>
      </c>
      <c r="AK255" s="27">
        <f t="shared" si="68"/>
        <v>20002.5</v>
      </c>
      <c r="AL255" s="28">
        <f>'ÜCRET HESABI'!GM255</f>
        <v>24503.0625</v>
      </c>
      <c r="AM255" s="46">
        <f>'ÜCRET HESABI'!GO255</f>
        <v>23502.9375</v>
      </c>
      <c r="AN255" s="10">
        <f>'ÜCRET HESABI'!HF255</f>
        <v>17002.125</v>
      </c>
      <c r="AO255" s="27">
        <f t="shared" si="69"/>
        <v>20002.5</v>
      </c>
      <c r="AP255" s="28">
        <f>'ÜCRET HESABI'!HI255</f>
        <v>24503.0625</v>
      </c>
      <c r="AQ255" s="46">
        <f>'ÜCRET HESABI'!HK255</f>
        <v>23502.9375</v>
      </c>
      <c r="AR255" s="10">
        <f>'ÜCRET HESABI'!IB255</f>
        <v>17002.125</v>
      </c>
      <c r="AS255" s="27">
        <f t="shared" si="70"/>
        <v>20002.5</v>
      </c>
      <c r="AT255" s="28">
        <f>'ÜCRET HESABI'!IE255</f>
        <v>24503.0625</v>
      </c>
      <c r="AU255" s="46">
        <f>'ÜCRET HESABI'!IG255</f>
        <v>23502.9375</v>
      </c>
      <c r="AV255" s="10">
        <f>'ÜCRET HESABI'!IX255</f>
        <v>17002.125</v>
      </c>
      <c r="AW255" s="27">
        <f t="shared" si="71"/>
        <v>20002.5</v>
      </c>
      <c r="AX255" s="28">
        <f>'ÜCRET HESABI'!JA255</f>
        <v>24503.0625</v>
      </c>
      <c r="AY255" s="46">
        <f>'ÜCRET HESABI'!JC255</f>
        <v>23502.9375</v>
      </c>
      <c r="AZ255" s="36">
        <f t="shared" si="72"/>
        <v>204025.5</v>
      </c>
      <c r="BA255" s="33">
        <f t="shared" si="73"/>
        <v>240030</v>
      </c>
      <c r="BB255" s="37">
        <f t="shared" si="74"/>
        <v>17002.125</v>
      </c>
      <c r="BC255" s="35">
        <f t="shared" si="75"/>
        <v>294036.75</v>
      </c>
      <c r="BD255" s="34">
        <f t="shared" si="76"/>
        <v>12001.5</v>
      </c>
      <c r="BE255" s="35">
        <f t="shared" si="77"/>
        <v>282035.25</v>
      </c>
    </row>
    <row r="256" spans="1:57" x14ac:dyDescent="0.3">
      <c r="A256" s="2">
        <v>254</v>
      </c>
      <c r="B256" s="17" t="str">
        <f>'PERSONEL LİSTESİ'!B256</f>
        <v xml:space="preserve"> AD SOYAD 254</v>
      </c>
      <c r="C256" s="13">
        <f>'PERSONEL LİSTESİ'!C256</f>
        <v>20002.5</v>
      </c>
      <c r="D256" s="10">
        <f>'ÜCRET HESABI'!P256</f>
        <v>17002.125</v>
      </c>
      <c r="E256" s="27">
        <f t="shared" si="60"/>
        <v>20002.5</v>
      </c>
      <c r="F256" s="28">
        <f>'ÜCRET HESABI'!S256</f>
        <v>24503.0625</v>
      </c>
      <c r="G256" s="46">
        <f>'ÜCRET HESABI'!U256</f>
        <v>23502.9375</v>
      </c>
      <c r="H256" s="10">
        <f>'ÜCRET HESABI'!AL256</f>
        <v>17002.125</v>
      </c>
      <c r="I256" s="27">
        <f t="shared" si="61"/>
        <v>20002.5</v>
      </c>
      <c r="J256" s="28">
        <f>'ÜCRET HESABI'!AO256</f>
        <v>24503.0625</v>
      </c>
      <c r="K256" s="46">
        <f>'ÜCRET HESABI'!AQ256</f>
        <v>23502.9375</v>
      </c>
      <c r="L256" s="10">
        <f>'ÜCRET HESABI'!BH256</f>
        <v>17002.125</v>
      </c>
      <c r="M256" s="27">
        <f t="shared" si="62"/>
        <v>20002.5</v>
      </c>
      <c r="N256" s="28">
        <f>'ÜCRET HESABI'!BK256</f>
        <v>24503.0625</v>
      </c>
      <c r="O256" s="46">
        <f>'ÜCRET HESABI'!BM256</f>
        <v>23502.9375</v>
      </c>
      <c r="P256" s="10">
        <f>'ÜCRET HESABI'!CD256</f>
        <v>17002.125</v>
      </c>
      <c r="Q256" s="27">
        <f t="shared" si="63"/>
        <v>20002.5</v>
      </c>
      <c r="R256" s="28">
        <f>'ÜCRET HESABI'!CG256</f>
        <v>24503.0625</v>
      </c>
      <c r="S256" s="46">
        <f>'ÜCRET HESABI'!CI256</f>
        <v>23502.9375</v>
      </c>
      <c r="T256" s="10">
        <f>'ÜCRET HESABI'!CZ256</f>
        <v>17002.125</v>
      </c>
      <c r="U256" s="27">
        <f t="shared" si="64"/>
        <v>20002.5</v>
      </c>
      <c r="V256" s="28">
        <f>'ÜCRET HESABI'!DC256</f>
        <v>24503.0625</v>
      </c>
      <c r="W256" s="46">
        <f>'ÜCRET HESABI'!DE256</f>
        <v>23502.9375</v>
      </c>
      <c r="X256" s="10">
        <f>'ÜCRET HESABI'!DV256</f>
        <v>17002.125</v>
      </c>
      <c r="Y256" s="27">
        <f t="shared" si="65"/>
        <v>20002.5</v>
      </c>
      <c r="Z256" s="28">
        <f>'ÜCRET HESABI'!DY256</f>
        <v>24503.0625</v>
      </c>
      <c r="AA256" s="46">
        <f>'ÜCRET HESABI'!EA256</f>
        <v>23502.9375</v>
      </c>
      <c r="AB256" s="10">
        <f>'ÜCRET HESABI'!ER256</f>
        <v>17002.125</v>
      </c>
      <c r="AC256" s="27">
        <f t="shared" si="66"/>
        <v>20002.5</v>
      </c>
      <c r="AD256" s="28">
        <f>'ÜCRET HESABI'!EU256</f>
        <v>24503.0625</v>
      </c>
      <c r="AE256" s="46">
        <f>'ÜCRET HESABI'!EW256</f>
        <v>23502.9375</v>
      </c>
      <c r="AF256" s="10">
        <f>'ÜCRET HESABI'!FN256</f>
        <v>17002.125</v>
      </c>
      <c r="AG256" s="27">
        <f t="shared" si="67"/>
        <v>20002.5</v>
      </c>
      <c r="AH256" s="28">
        <f>'ÜCRET HESABI'!FQ256</f>
        <v>24503.0625</v>
      </c>
      <c r="AI256" s="46">
        <f>'ÜCRET HESABI'!FS256</f>
        <v>23502.9375</v>
      </c>
      <c r="AJ256" s="10">
        <f>'ÜCRET HESABI'!GJ256</f>
        <v>17002.125</v>
      </c>
      <c r="AK256" s="27">
        <f t="shared" si="68"/>
        <v>20002.5</v>
      </c>
      <c r="AL256" s="28">
        <f>'ÜCRET HESABI'!GM256</f>
        <v>24503.0625</v>
      </c>
      <c r="AM256" s="46">
        <f>'ÜCRET HESABI'!GO256</f>
        <v>23502.9375</v>
      </c>
      <c r="AN256" s="10">
        <f>'ÜCRET HESABI'!HF256</f>
        <v>17002.125</v>
      </c>
      <c r="AO256" s="27">
        <f t="shared" si="69"/>
        <v>20002.5</v>
      </c>
      <c r="AP256" s="28">
        <f>'ÜCRET HESABI'!HI256</f>
        <v>24503.0625</v>
      </c>
      <c r="AQ256" s="46">
        <f>'ÜCRET HESABI'!HK256</f>
        <v>23502.9375</v>
      </c>
      <c r="AR256" s="10">
        <f>'ÜCRET HESABI'!IB256</f>
        <v>17002.125</v>
      </c>
      <c r="AS256" s="27">
        <f t="shared" si="70"/>
        <v>20002.5</v>
      </c>
      <c r="AT256" s="28">
        <f>'ÜCRET HESABI'!IE256</f>
        <v>24503.0625</v>
      </c>
      <c r="AU256" s="46">
        <f>'ÜCRET HESABI'!IG256</f>
        <v>23502.9375</v>
      </c>
      <c r="AV256" s="10">
        <f>'ÜCRET HESABI'!IX256</f>
        <v>17002.125</v>
      </c>
      <c r="AW256" s="27">
        <f t="shared" si="71"/>
        <v>20002.5</v>
      </c>
      <c r="AX256" s="28">
        <f>'ÜCRET HESABI'!JA256</f>
        <v>24503.0625</v>
      </c>
      <c r="AY256" s="46">
        <f>'ÜCRET HESABI'!JC256</f>
        <v>23502.9375</v>
      </c>
      <c r="AZ256" s="36">
        <f t="shared" si="72"/>
        <v>204025.5</v>
      </c>
      <c r="BA256" s="33">
        <f t="shared" si="73"/>
        <v>240030</v>
      </c>
      <c r="BB256" s="37">
        <f t="shared" si="74"/>
        <v>17002.125</v>
      </c>
      <c r="BC256" s="35">
        <f t="shared" si="75"/>
        <v>294036.75</v>
      </c>
      <c r="BD256" s="34">
        <f t="shared" si="76"/>
        <v>12001.5</v>
      </c>
      <c r="BE256" s="35">
        <f t="shared" si="77"/>
        <v>282035.25</v>
      </c>
    </row>
    <row r="257" spans="1:57" x14ac:dyDescent="0.3">
      <c r="A257" s="3">
        <v>255</v>
      </c>
      <c r="B257" s="16" t="str">
        <f>'PERSONEL LİSTESİ'!B257</f>
        <v xml:space="preserve"> AD SOYAD 255</v>
      </c>
      <c r="C257" s="8">
        <f>'PERSONEL LİSTESİ'!C257</f>
        <v>20002.5</v>
      </c>
      <c r="D257" s="10">
        <f>'ÜCRET HESABI'!P257</f>
        <v>17002.125</v>
      </c>
      <c r="E257" s="27">
        <f t="shared" si="60"/>
        <v>20002.5</v>
      </c>
      <c r="F257" s="28">
        <f>'ÜCRET HESABI'!S257</f>
        <v>24503.0625</v>
      </c>
      <c r="G257" s="46">
        <f>'ÜCRET HESABI'!U257</f>
        <v>23502.9375</v>
      </c>
      <c r="H257" s="10">
        <f>'ÜCRET HESABI'!AL257</f>
        <v>17002.125</v>
      </c>
      <c r="I257" s="27">
        <f t="shared" si="61"/>
        <v>20002.5</v>
      </c>
      <c r="J257" s="28">
        <f>'ÜCRET HESABI'!AO257</f>
        <v>24503.0625</v>
      </c>
      <c r="K257" s="46">
        <f>'ÜCRET HESABI'!AQ257</f>
        <v>23502.9375</v>
      </c>
      <c r="L257" s="10">
        <f>'ÜCRET HESABI'!BH257</f>
        <v>17002.125</v>
      </c>
      <c r="M257" s="27">
        <f t="shared" si="62"/>
        <v>20002.5</v>
      </c>
      <c r="N257" s="28">
        <f>'ÜCRET HESABI'!BK257</f>
        <v>24503.0625</v>
      </c>
      <c r="O257" s="46">
        <f>'ÜCRET HESABI'!BM257</f>
        <v>23502.9375</v>
      </c>
      <c r="P257" s="10">
        <f>'ÜCRET HESABI'!CD257</f>
        <v>17002.125</v>
      </c>
      <c r="Q257" s="27">
        <f t="shared" si="63"/>
        <v>20002.5</v>
      </c>
      <c r="R257" s="28">
        <f>'ÜCRET HESABI'!CG257</f>
        <v>24503.0625</v>
      </c>
      <c r="S257" s="46">
        <f>'ÜCRET HESABI'!CI257</f>
        <v>23502.9375</v>
      </c>
      <c r="T257" s="10">
        <f>'ÜCRET HESABI'!CZ257</f>
        <v>17002.125</v>
      </c>
      <c r="U257" s="27">
        <f t="shared" si="64"/>
        <v>20002.5</v>
      </c>
      <c r="V257" s="28">
        <f>'ÜCRET HESABI'!DC257</f>
        <v>24503.0625</v>
      </c>
      <c r="W257" s="46">
        <f>'ÜCRET HESABI'!DE257</f>
        <v>23502.9375</v>
      </c>
      <c r="X257" s="10">
        <f>'ÜCRET HESABI'!DV257</f>
        <v>17002.125</v>
      </c>
      <c r="Y257" s="27">
        <f t="shared" si="65"/>
        <v>20002.5</v>
      </c>
      <c r="Z257" s="28">
        <f>'ÜCRET HESABI'!DY257</f>
        <v>24503.0625</v>
      </c>
      <c r="AA257" s="46">
        <f>'ÜCRET HESABI'!EA257</f>
        <v>23502.9375</v>
      </c>
      <c r="AB257" s="10">
        <f>'ÜCRET HESABI'!ER257</f>
        <v>17002.125</v>
      </c>
      <c r="AC257" s="27">
        <f t="shared" si="66"/>
        <v>20002.5</v>
      </c>
      <c r="AD257" s="28">
        <f>'ÜCRET HESABI'!EU257</f>
        <v>24503.0625</v>
      </c>
      <c r="AE257" s="46">
        <f>'ÜCRET HESABI'!EW257</f>
        <v>23502.9375</v>
      </c>
      <c r="AF257" s="10">
        <f>'ÜCRET HESABI'!FN257</f>
        <v>17002.125</v>
      </c>
      <c r="AG257" s="27">
        <f t="shared" si="67"/>
        <v>20002.5</v>
      </c>
      <c r="AH257" s="28">
        <f>'ÜCRET HESABI'!FQ257</f>
        <v>24503.0625</v>
      </c>
      <c r="AI257" s="46">
        <f>'ÜCRET HESABI'!FS257</f>
        <v>23502.9375</v>
      </c>
      <c r="AJ257" s="10">
        <f>'ÜCRET HESABI'!GJ257</f>
        <v>17002.125</v>
      </c>
      <c r="AK257" s="27">
        <f t="shared" si="68"/>
        <v>20002.5</v>
      </c>
      <c r="AL257" s="28">
        <f>'ÜCRET HESABI'!GM257</f>
        <v>24503.0625</v>
      </c>
      <c r="AM257" s="46">
        <f>'ÜCRET HESABI'!GO257</f>
        <v>23502.9375</v>
      </c>
      <c r="AN257" s="10">
        <f>'ÜCRET HESABI'!HF257</f>
        <v>17002.125</v>
      </c>
      <c r="AO257" s="27">
        <f t="shared" si="69"/>
        <v>20002.5</v>
      </c>
      <c r="AP257" s="28">
        <f>'ÜCRET HESABI'!HI257</f>
        <v>24503.0625</v>
      </c>
      <c r="AQ257" s="46">
        <f>'ÜCRET HESABI'!HK257</f>
        <v>23502.9375</v>
      </c>
      <c r="AR257" s="10">
        <f>'ÜCRET HESABI'!IB257</f>
        <v>17002.125</v>
      </c>
      <c r="AS257" s="27">
        <f t="shared" si="70"/>
        <v>20002.5</v>
      </c>
      <c r="AT257" s="28">
        <f>'ÜCRET HESABI'!IE257</f>
        <v>24503.0625</v>
      </c>
      <c r="AU257" s="46">
        <f>'ÜCRET HESABI'!IG257</f>
        <v>23502.9375</v>
      </c>
      <c r="AV257" s="10">
        <f>'ÜCRET HESABI'!IX257</f>
        <v>17002.125</v>
      </c>
      <c r="AW257" s="27">
        <f t="shared" si="71"/>
        <v>20002.5</v>
      </c>
      <c r="AX257" s="28">
        <f>'ÜCRET HESABI'!JA257</f>
        <v>24503.0625</v>
      </c>
      <c r="AY257" s="46">
        <f>'ÜCRET HESABI'!JC257</f>
        <v>23502.9375</v>
      </c>
      <c r="AZ257" s="36">
        <f t="shared" si="72"/>
        <v>204025.5</v>
      </c>
      <c r="BA257" s="33">
        <f t="shared" si="73"/>
        <v>240030</v>
      </c>
      <c r="BB257" s="37">
        <f t="shared" si="74"/>
        <v>17002.125</v>
      </c>
      <c r="BC257" s="35">
        <f t="shared" si="75"/>
        <v>294036.75</v>
      </c>
      <c r="BD257" s="34">
        <f t="shared" si="76"/>
        <v>12001.5</v>
      </c>
      <c r="BE257" s="35">
        <f t="shared" si="77"/>
        <v>282035.25</v>
      </c>
    </row>
    <row r="258" spans="1:57" x14ac:dyDescent="0.3">
      <c r="A258" s="2">
        <v>256</v>
      </c>
      <c r="B258" s="17" t="str">
        <f>'PERSONEL LİSTESİ'!B258</f>
        <v xml:space="preserve"> AD SOYAD 256</v>
      </c>
      <c r="C258" s="13">
        <f>'PERSONEL LİSTESİ'!C258</f>
        <v>20002.5</v>
      </c>
      <c r="D258" s="10">
        <f>'ÜCRET HESABI'!P258</f>
        <v>17002.125</v>
      </c>
      <c r="E258" s="27">
        <f t="shared" si="60"/>
        <v>20002.5</v>
      </c>
      <c r="F258" s="28">
        <f>'ÜCRET HESABI'!S258</f>
        <v>24503.0625</v>
      </c>
      <c r="G258" s="46">
        <f>'ÜCRET HESABI'!U258</f>
        <v>23502.9375</v>
      </c>
      <c r="H258" s="10">
        <f>'ÜCRET HESABI'!AL258</f>
        <v>17002.125</v>
      </c>
      <c r="I258" s="27">
        <f t="shared" si="61"/>
        <v>20002.5</v>
      </c>
      <c r="J258" s="28">
        <f>'ÜCRET HESABI'!AO258</f>
        <v>24503.0625</v>
      </c>
      <c r="K258" s="46">
        <f>'ÜCRET HESABI'!AQ258</f>
        <v>23502.9375</v>
      </c>
      <c r="L258" s="10">
        <f>'ÜCRET HESABI'!BH258</f>
        <v>17002.125</v>
      </c>
      <c r="M258" s="27">
        <f t="shared" si="62"/>
        <v>20002.5</v>
      </c>
      <c r="N258" s="28">
        <f>'ÜCRET HESABI'!BK258</f>
        <v>24503.0625</v>
      </c>
      <c r="O258" s="46">
        <f>'ÜCRET HESABI'!BM258</f>
        <v>23502.9375</v>
      </c>
      <c r="P258" s="10">
        <f>'ÜCRET HESABI'!CD258</f>
        <v>17002.125</v>
      </c>
      <c r="Q258" s="27">
        <f t="shared" si="63"/>
        <v>20002.5</v>
      </c>
      <c r="R258" s="28">
        <f>'ÜCRET HESABI'!CG258</f>
        <v>24503.0625</v>
      </c>
      <c r="S258" s="46">
        <f>'ÜCRET HESABI'!CI258</f>
        <v>23502.9375</v>
      </c>
      <c r="T258" s="10">
        <f>'ÜCRET HESABI'!CZ258</f>
        <v>17002.125</v>
      </c>
      <c r="U258" s="27">
        <f t="shared" si="64"/>
        <v>20002.5</v>
      </c>
      <c r="V258" s="28">
        <f>'ÜCRET HESABI'!DC258</f>
        <v>24503.0625</v>
      </c>
      <c r="W258" s="46">
        <f>'ÜCRET HESABI'!DE258</f>
        <v>23502.9375</v>
      </c>
      <c r="X258" s="10">
        <f>'ÜCRET HESABI'!DV258</f>
        <v>17002.125</v>
      </c>
      <c r="Y258" s="27">
        <f t="shared" si="65"/>
        <v>20002.5</v>
      </c>
      <c r="Z258" s="28">
        <f>'ÜCRET HESABI'!DY258</f>
        <v>24503.0625</v>
      </c>
      <c r="AA258" s="46">
        <f>'ÜCRET HESABI'!EA258</f>
        <v>23502.9375</v>
      </c>
      <c r="AB258" s="10">
        <f>'ÜCRET HESABI'!ER258</f>
        <v>17002.125</v>
      </c>
      <c r="AC258" s="27">
        <f t="shared" si="66"/>
        <v>20002.5</v>
      </c>
      <c r="AD258" s="28">
        <f>'ÜCRET HESABI'!EU258</f>
        <v>24503.0625</v>
      </c>
      <c r="AE258" s="46">
        <f>'ÜCRET HESABI'!EW258</f>
        <v>23502.9375</v>
      </c>
      <c r="AF258" s="10">
        <f>'ÜCRET HESABI'!FN258</f>
        <v>17002.125</v>
      </c>
      <c r="AG258" s="27">
        <f t="shared" si="67"/>
        <v>20002.5</v>
      </c>
      <c r="AH258" s="28">
        <f>'ÜCRET HESABI'!FQ258</f>
        <v>24503.0625</v>
      </c>
      <c r="AI258" s="46">
        <f>'ÜCRET HESABI'!FS258</f>
        <v>23502.9375</v>
      </c>
      <c r="AJ258" s="10">
        <f>'ÜCRET HESABI'!GJ258</f>
        <v>17002.125</v>
      </c>
      <c r="AK258" s="27">
        <f t="shared" si="68"/>
        <v>20002.5</v>
      </c>
      <c r="AL258" s="28">
        <f>'ÜCRET HESABI'!GM258</f>
        <v>24503.0625</v>
      </c>
      <c r="AM258" s="46">
        <f>'ÜCRET HESABI'!GO258</f>
        <v>23502.9375</v>
      </c>
      <c r="AN258" s="10">
        <f>'ÜCRET HESABI'!HF258</f>
        <v>17002.125</v>
      </c>
      <c r="AO258" s="27">
        <f t="shared" si="69"/>
        <v>20002.5</v>
      </c>
      <c r="AP258" s="28">
        <f>'ÜCRET HESABI'!HI258</f>
        <v>24503.0625</v>
      </c>
      <c r="AQ258" s="46">
        <f>'ÜCRET HESABI'!HK258</f>
        <v>23502.9375</v>
      </c>
      <c r="AR258" s="10">
        <f>'ÜCRET HESABI'!IB258</f>
        <v>17002.125</v>
      </c>
      <c r="AS258" s="27">
        <f t="shared" si="70"/>
        <v>20002.5</v>
      </c>
      <c r="AT258" s="28">
        <f>'ÜCRET HESABI'!IE258</f>
        <v>24503.0625</v>
      </c>
      <c r="AU258" s="46">
        <f>'ÜCRET HESABI'!IG258</f>
        <v>23502.9375</v>
      </c>
      <c r="AV258" s="10">
        <f>'ÜCRET HESABI'!IX258</f>
        <v>17002.125</v>
      </c>
      <c r="AW258" s="27">
        <f t="shared" si="71"/>
        <v>20002.5</v>
      </c>
      <c r="AX258" s="28">
        <f>'ÜCRET HESABI'!JA258</f>
        <v>24503.0625</v>
      </c>
      <c r="AY258" s="46">
        <f>'ÜCRET HESABI'!JC258</f>
        <v>23502.9375</v>
      </c>
      <c r="AZ258" s="36">
        <f t="shared" si="72"/>
        <v>204025.5</v>
      </c>
      <c r="BA258" s="33">
        <f t="shared" si="73"/>
        <v>240030</v>
      </c>
      <c r="BB258" s="37">
        <f t="shared" si="74"/>
        <v>17002.125</v>
      </c>
      <c r="BC258" s="35">
        <f t="shared" si="75"/>
        <v>294036.75</v>
      </c>
      <c r="BD258" s="34">
        <f t="shared" si="76"/>
        <v>12001.5</v>
      </c>
      <c r="BE258" s="35">
        <f t="shared" si="77"/>
        <v>282035.25</v>
      </c>
    </row>
    <row r="259" spans="1:57" x14ac:dyDescent="0.3">
      <c r="A259" s="3">
        <v>257</v>
      </c>
      <c r="B259" s="16" t="str">
        <f>'PERSONEL LİSTESİ'!B259</f>
        <v xml:space="preserve"> AD SOYAD 257</v>
      </c>
      <c r="C259" s="8">
        <f>'PERSONEL LİSTESİ'!C259</f>
        <v>20002.5</v>
      </c>
      <c r="D259" s="10">
        <f>'ÜCRET HESABI'!P259</f>
        <v>17002.125</v>
      </c>
      <c r="E259" s="27">
        <f t="shared" si="60"/>
        <v>20002.5</v>
      </c>
      <c r="F259" s="28">
        <f>'ÜCRET HESABI'!S259</f>
        <v>24503.0625</v>
      </c>
      <c r="G259" s="46">
        <f>'ÜCRET HESABI'!U259</f>
        <v>23502.9375</v>
      </c>
      <c r="H259" s="10">
        <f>'ÜCRET HESABI'!AL259</f>
        <v>17002.125</v>
      </c>
      <c r="I259" s="27">
        <f t="shared" si="61"/>
        <v>20002.5</v>
      </c>
      <c r="J259" s="28">
        <f>'ÜCRET HESABI'!AO259</f>
        <v>24503.0625</v>
      </c>
      <c r="K259" s="46">
        <f>'ÜCRET HESABI'!AQ259</f>
        <v>23502.9375</v>
      </c>
      <c r="L259" s="10">
        <f>'ÜCRET HESABI'!BH259</f>
        <v>17002.125</v>
      </c>
      <c r="M259" s="27">
        <f t="shared" si="62"/>
        <v>20002.5</v>
      </c>
      <c r="N259" s="28">
        <f>'ÜCRET HESABI'!BK259</f>
        <v>24503.0625</v>
      </c>
      <c r="O259" s="46">
        <f>'ÜCRET HESABI'!BM259</f>
        <v>23502.9375</v>
      </c>
      <c r="P259" s="10">
        <f>'ÜCRET HESABI'!CD259</f>
        <v>17002.125</v>
      </c>
      <c r="Q259" s="27">
        <f t="shared" si="63"/>
        <v>20002.5</v>
      </c>
      <c r="R259" s="28">
        <f>'ÜCRET HESABI'!CG259</f>
        <v>24503.0625</v>
      </c>
      <c r="S259" s="46">
        <f>'ÜCRET HESABI'!CI259</f>
        <v>23502.9375</v>
      </c>
      <c r="T259" s="10">
        <f>'ÜCRET HESABI'!CZ259</f>
        <v>17002.125</v>
      </c>
      <c r="U259" s="27">
        <f t="shared" si="64"/>
        <v>20002.5</v>
      </c>
      <c r="V259" s="28">
        <f>'ÜCRET HESABI'!DC259</f>
        <v>24503.0625</v>
      </c>
      <c r="W259" s="46">
        <f>'ÜCRET HESABI'!DE259</f>
        <v>23502.9375</v>
      </c>
      <c r="X259" s="10">
        <f>'ÜCRET HESABI'!DV259</f>
        <v>17002.125</v>
      </c>
      <c r="Y259" s="27">
        <f t="shared" si="65"/>
        <v>20002.5</v>
      </c>
      <c r="Z259" s="28">
        <f>'ÜCRET HESABI'!DY259</f>
        <v>24503.0625</v>
      </c>
      <c r="AA259" s="46">
        <f>'ÜCRET HESABI'!EA259</f>
        <v>23502.9375</v>
      </c>
      <c r="AB259" s="10">
        <f>'ÜCRET HESABI'!ER259</f>
        <v>17002.125</v>
      </c>
      <c r="AC259" s="27">
        <f t="shared" si="66"/>
        <v>20002.5</v>
      </c>
      <c r="AD259" s="28">
        <f>'ÜCRET HESABI'!EU259</f>
        <v>24503.0625</v>
      </c>
      <c r="AE259" s="46">
        <f>'ÜCRET HESABI'!EW259</f>
        <v>23502.9375</v>
      </c>
      <c r="AF259" s="10">
        <f>'ÜCRET HESABI'!FN259</f>
        <v>17002.125</v>
      </c>
      <c r="AG259" s="27">
        <f t="shared" si="67"/>
        <v>20002.5</v>
      </c>
      <c r="AH259" s="28">
        <f>'ÜCRET HESABI'!FQ259</f>
        <v>24503.0625</v>
      </c>
      <c r="AI259" s="46">
        <f>'ÜCRET HESABI'!FS259</f>
        <v>23502.9375</v>
      </c>
      <c r="AJ259" s="10">
        <f>'ÜCRET HESABI'!GJ259</f>
        <v>17002.125</v>
      </c>
      <c r="AK259" s="27">
        <f t="shared" si="68"/>
        <v>20002.5</v>
      </c>
      <c r="AL259" s="28">
        <f>'ÜCRET HESABI'!GM259</f>
        <v>24503.0625</v>
      </c>
      <c r="AM259" s="46">
        <f>'ÜCRET HESABI'!GO259</f>
        <v>23502.9375</v>
      </c>
      <c r="AN259" s="10">
        <f>'ÜCRET HESABI'!HF259</f>
        <v>17002.125</v>
      </c>
      <c r="AO259" s="27">
        <f t="shared" si="69"/>
        <v>20002.5</v>
      </c>
      <c r="AP259" s="28">
        <f>'ÜCRET HESABI'!HI259</f>
        <v>24503.0625</v>
      </c>
      <c r="AQ259" s="46">
        <f>'ÜCRET HESABI'!HK259</f>
        <v>23502.9375</v>
      </c>
      <c r="AR259" s="10">
        <f>'ÜCRET HESABI'!IB259</f>
        <v>17002.125</v>
      </c>
      <c r="AS259" s="27">
        <f t="shared" si="70"/>
        <v>20002.5</v>
      </c>
      <c r="AT259" s="28">
        <f>'ÜCRET HESABI'!IE259</f>
        <v>24503.0625</v>
      </c>
      <c r="AU259" s="46">
        <f>'ÜCRET HESABI'!IG259</f>
        <v>23502.9375</v>
      </c>
      <c r="AV259" s="10">
        <f>'ÜCRET HESABI'!IX259</f>
        <v>17002.125</v>
      </c>
      <c r="AW259" s="27">
        <f t="shared" si="71"/>
        <v>20002.5</v>
      </c>
      <c r="AX259" s="28">
        <f>'ÜCRET HESABI'!JA259</f>
        <v>24503.0625</v>
      </c>
      <c r="AY259" s="46">
        <f>'ÜCRET HESABI'!JC259</f>
        <v>23502.9375</v>
      </c>
      <c r="AZ259" s="36">
        <f t="shared" si="72"/>
        <v>204025.5</v>
      </c>
      <c r="BA259" s="33">
        <f t="shared" si="73"/>
        <v>240030</v>
      </c>
      <c r="BB259" s="37">
        <f t="shared" si="74"/>
        <v>17002.125</v>
      </c>
      <c r="BC259" s="35">
        <f t="shared" si="75"/>
        <v>294036.75</v>
      </c>
      <c r="BD259" s="34">
        <f t="shared" si="76"/>
        <v>12001.5</v>
      </c>
      <c r="BE259" s="35">
        <f t="shared" si="77"/>
        <v>282035.25</v>
      </c>
    </row>
    <row r="260" spans="1:57" x14ac:dyDescent="0.3">
      <c r="A260" s="2">
        <v>258</v>
      </c>
      <c r="B260" s="17" t="str">
        <f>'PERSONEL LİSTESİ'!B260</f>
        <v xml:space="preserve"> AD SOYAD 258</v>
      </c>
      <c r="C260" s="13">
        <f>'PERSONEL LİSTESİ'!C260</f>
        <v>20002.5</v>
      </c>
      <c r="D260" s="10">
        <f>'ÜCRET HESABI'!P260</f>
        <v>17002.125</v>
      </c>
      <c r="E260" s="27">
        <f t="shared" ref="E260:E302" si="78">$C260</f>
        <v>20002.5</v>
      </c>
      <c r="F260" s="28">
        <f>'ÜCRET HESABI'!S260</f>
        <v>24503.0625</v>
      </c>
      <c r="G260" s="46">
        <f>'ÜCRET HESABI'!U260</f>
        <v>23502.9375</v>
      </c>
      <c r="H260" s="10">
        <f>'ÜCRET HESABI'!AL260</f>
        <v>17002.125</v>
      </c>
      <c r="I260" s="27">
        <f t="shared" ref="I260:I302" si="79">$C260</f>
        <v>20002.5</v>
      </c>
      <c r="J260" s="28">
        <f>'ÜCRET HESABI'!AO260</f>
        <v>24503.0625</v>
      </c>
      <c r="K260" s="46">
        <f>'ÜCRET HESABI'!AQ260</f>
        <v>23502.9375</v>
      </c>
      <c r="L260" s="10">
        <f>'ÜCRET HESABI'!BH260</f>
        <v>17002.125</v>
      </c>
      <c r="M260" s="27">
        <f t="shared" ref="M260:M302" si="80">$C260</f>
        <v>20002.5</v>
      </c>
      <c r="N260" s="28">
        <f>'ÜCRET HESABI'!BK260</f>
        <v>24503.0625</v>
      </c>
      <c r="O260" s="46">
        <f>'ÜCRET HESABI'!BM260</f>
        <v>23502.9375</v>
      </c>
      <c r="P260" s="10">
        <f>'ÜCRET HESABI'!CD260</f>
        <v>17002.125</v>
      </c>
      <c r="Q260" s="27">
        <f t="shared" ref="Q260:Q302" si="81">$C260</f>
        <v>20002.5</v>
      </c>
      <c r="R260" s="28">
        <f>'ÜCRET HESABI'!CG260</f>
        <v>24503.0625</v>
      </c>
      <c r="S260" s="46">
        <f>'ÜCRET HESABI'!CI260</f>
        <v>23502.9375</v>
      </c>
      <c r="T260" s="10">
        <f>'ÜCRET HESABI'!CZ260</f>
        <v>17002.125</v>
      </c>
      <c r="U260" s="27">
        <f t="shared" ref="U260:U302" si="82">$C260</f>
        <v>20002.5</v>
      </c>
      <c r="V260" s="28">
        <f>'ÜCRET HESABI'!DC260</f>
        <v>24503.0625</v>
      </c>
      <c r="W260" s="46">
        <f>'ÜCRET HESABI'!DE260</f>
        <v>23502.9375</v>
      </c>
      <c r="X260" s="10">
        <f>'ÜCRET HESABI'!DV260</f>
        <v>17002.125</v>
      </c>
      <c r="Y260" s="27">
        <f t="shared" ref="Y260:Y302" si="83">$C260</f>
        <v>20002.5</v>
      </c>
      <c r="Z260" s="28">
        <f>'ÜCRET HESABI'!DY260</f>
        <v>24503.0625</v>
      </c>
      <c r="AA260" s="46">
        <f>'ÜCRET HESABI'!EA260</f>
        <v>23502.9375</v>
      </c>
      <c r="AB260" s="10">
        <f>'ÜCRET HESABI'!ER260</f>
        <v>17002.125</v>
      </c>
      <c r="AC260" s="27">
        <f t="shared" si="66"/>
        <v>20002.5</v>
      </c>
      <c r="AD260" s="28">
        <f>'ÜCRET HESABI'!EU260</f>
        <v>24503.0625</v>
      </c>
      <c r="AE260" s="46">
        <f>'ÜCRET HESABI'!EW260</f>
        <v>23502.9375</v>
      </c>
      <c r="AF260" s="10">
        <f>'ÜCRET HESABI'!FN260</f>
        <v>17002.125</v>
      </c>
      <c r="AG260" s="27">
        <f t="shared" si="67"/>
        <v>20002.5</v>
      </c>
      <c r="AH260" s="28">
        <f>'ÜCRET HESABI'!FQ260</f>
        <v>24503.0625</v>
      </c>
      <c r="AI260" s="46">
        <f>'ÜCRET HESABI'!FS260</f>
        <v>23502.9375</v>
      </c>
      <c r="AJ260" s="10">
        <f>'ÜCRET HESABI'!GJ260</f>
        <v>17002.125</v>
      </c>
      <c r="AK260" s="27">
        <f t="shared" si="68"/>
        <v>20002.5</v>
      </c>
      <c r="AL260" s="28">
        <f>'ÜCRET HESABI'!GM260</f>
        <v>24503.0625</v>
      </c>
      <c r="AM260" s="46">
        <f>'ÜCRET HESABI'!GO260</f>
        <v>23502.9375</v>
      </c>
      <c r="AN260" s="10">
        <f>'ÜCRET HESABI'!HF260</f>
        <v>17002.125</v>
      </c>
      <c r="AO260" s="27">
        <f t="shared" si="69"/>
        <v>20002.5</v>
      </c>
      <c r="AP260" s="28">
        <f>'ÜCRET HESABI'!HI260</f>
        <v>24503.0625</v>
      </c>
      <c r="AQ260" s="46">
        <f>'ÜCRET HESABI'!HK260</f>
        <v>23502.9375</v>
      </c>
      <c r="AR260" s="10">
        <f>'ÜCRET HESABI'!IB260</f>
        <v>17002.125</v>
      </c>
      <c r="AS260" s="27">
        <f t="shared" si="70"/>
        <v>20002.5</v>
      </c>
      <c r="AT260" s="28">
        <f>'ÜCRET HESABI'!IE260</f>
        <v>24503.0625</v>
      </c>
      <c r="AU260" s="46">
        <f>'ÜCRET HESABI'!IG260</f>
        <v>23502.9375</v>
      </c>
      <c r="AV260" s="10">
        <f>'ÜCRET HESABI'!IX260</f>
        <v>17002.125</v>
      </c>
      <c r="AW260" s="27">
        <f t="shared" si="71"/>
        <v>20002.5</v>
      </c>
      <c r="AX260" s="28">
        <f>'ÜCRET HESABI'!JA260</f>
        <v>24503.0625</v>
      </c>
      <c r="AY260" s="46">
        <f>'ÜCRET HESABI'!JC260</f>
        <v>23502.9375</v>
      </c>
      <c r="AZ260" s="36">
        <f t="shared" si="72"/>
        <v>204025.5</v>
      </c>
      <c r="BA260" s="33">
        <f t="shared" si="73"/>
        <v>240030</v>
      </c>
      <c r="BB260" s="37">
        <f t="shared" si="74"/>
        <v>17002.125</v>
      </c>
      <c r="BC260" s="35">
        <f t="shared" si="75"/>
        <v>294036.75</v>
      </c>
      <c r="BD260" s="34">
        <f t="shared" si="76"/>
        <v>12001.5</v>
      </c>
      <c r="BE260" s="35">
        <f t="shared" si="77"/>
        <v>282035.25</v>
      </c>
    </row>
    <row r="261" spans="1:57" x14ac:dyDescent="0.3">
      <c r="A261" s="3">
        <v>259</v>
      </c>
      <c r="B261" s="16" t="str">
        <f>'PERSONEL LİSTESİ'!B261</f>
        <v xml:space="preserve"> AD SOYAD 259</v>
      </c>
      <c r="C261" s="8">
        <f>'PERSONEL LİSTESİ'!C261</f>
        <v>20002.5</v>
      </c>
      <c r="D261" s="10">
        <f>'ÜCRET HESABI'!P261</f>
        <v>17002.125</v>
      </c>
      <c r="E261" s="27">
        <f t="shared" si="78"/>
        <v>20002.5</v>
      </c>
      <c r="F261" s="28">
        <f>'ÜCRET HESABI'!S261</f>
        <v>24503.0625</v>
      </c>
      <c r="G261" s="46">
        <f>'ÜCRET HESABI'!U261</f>
        <v>23502.9375</v>
      </c>
      <c r="H261" s="10">
        <f>'ÜCRET HESABI'!AL261</f>
        <v>17002.125</v>
      </c>
      <c r="I261" s="27">
        <f t="shared" si="79"/>
        <v>20002.5</v>
      </c>
      <c r="J261" s="28">
        <f>'ÜCRET HESABI'!AO261</f>
        <v>24503.0625</v>
      </c>
      <c r="K261" s="46">
        <f>'ÜCRET HESABI'!AQ261</f>
        <v>23502.9375</v>
      </c>
      <c r="L261" s="10">
        <f>'ÜCRET HESABI'!BH261</f>
        <v>17002.125</v>
      </c>
      <c r="M261" s="27">
        <f t="shared" si="80"/>
        <v>20002.5</v>
      </c>
      <c r="N261" s="28">
        <f>'ÜCRET HESABI'!BK261</f>
        <v>24503.0625</v>
      </c>
      <c r="O261" s="46">
        <f>'ÜCRET HESABI'!BM261</f>
        <v>23502.9375</v>
      </c>
      <c r="P261" s="10">
        <f>'ÜCRET HESABI'!CD261</f>
        <v>17002.125</v>
      </c>
      <c r="Q261" s="27">
        <f t="shared" si="81"/>
        <v>20002.5</v>
      </c>
      <c r="R261" s="28">
        <f>'ÜCRET HESABI'!CG261</f>
        <v>24503.0625</v>
      </c>
      <c r="S261" s="46">
        <f>'ÜCRET HESABI'!CI261</f>
        <v>23502.9375</v>
      </c>
      <c r="T261" s="10">
        <f>'ÜCRET HESABI'!CZ261</f>
        <v>17002.125</v>
      </c>
      <c r="U261" s="27">
        <f t="shared" si="82"/>
        <v>20002.5</v>
      </c>
      <c r="V261" s="28">
        <f>'ÜCRET HESABI'!DC261</f>
        <v>24503.0625</v>
      </c>
      <c r="W261" s="46">
        <f>'ÜCRET HESABI'!DE261</f>
        <v>23502.9375</v>
      </c>
      <c r="X261" s="10">
        <f>'ÜCRET HESABI'!DV261</f>
        <v>17002.125</v>
      </c>
      <c r="Y261" s="27">
        <f t="shared" si="83"/>
        <v>20002.5</v>
      </c>
      <c r="Z261" s="28">
        <f>'ÜCRET HESABI'!DY261</f>
        <v>24503.0625</v>
      </c>
      <c r="AA261" s="46">
        <f>'ÜCRET HESABI'!EA261</f>
        <v>23502.9375</v>
      </c>
      <c r="AB261" s="10">
        <f>'ÜCRET HESABI'!ER261</f>
        <v>17002.125</v>
      </c>
      <c r="AC261" s="27">
        <f t="shared" ref="AC261:AC302" si="84">$C261</f>
        <v>20002.5</v>
      </c>
      <c r="AD261" s="28">
        <f>'ÜCRET HESABI'!EU261</f>
        <v>24503.0625</v>
      </c>
      <c r="AE261" s="46">
        <f>'ÜCRET HESABI'!EW261</f>
        <v>23502.9375</v>
      </c>
      <c r="AF261" s="10">
        <f>'ÜCRET HESABI'!FN261</f>
        <v>17002.125</v>
      </c>
      <c r="AG261" s="27">
        <f t="shared" ref="AG261:AG302" si="85">$C261</f>
        <v>20002.5</v>
      </c>
      <c r="AH261" s="28">
        <f>'ÜCRET HESABI'!FQ261</f>
        <v>24503.0625</v>
      </c>
      <c r="AI261" s="46">
        <f>'ÜCRET HESABI'!FS261</f>
        <v>23502.9375</v>
      </c>
      <c r="AJ261" s="10">
        <f>'ÜCRET HESABI'!GJ261</f>
        <v>17002.125</v>
      </c>
      <c r="AK261" s="27">
        <f t="shared" ref="AK261:AK302" si="86">$C261</f>
        <v>20002.5</v>
      </c>
      <c r="AL261" s="28">
        <f>'ÜCRET HESABI'!GM261</f>
        <v>24503.0625</v>
      </c>
      <c r="AM261" s="46">
        <f>'ÜCRET HESABI'!GO261</f>
        <v>23502.9375</v>
      </c>
      <c r="AN261" s="10">
        <f>'ÜCRET HESABI'!HF261</f>
        <v>17002.125</v>
      </c>
      <c r="AO261" s="27">
        <f t="shared" ref="AO261:AO302" si="87">$C261</f>
        <v>20002.5</v>
      </c>
      <c r="AP261" s="28">
        <f>'ÜCRET HESABI'!HI261</f>
        <v>24503.0625</v>
      </c>
      <c r="AQ261" s="46">
        <f>'ÜCRET HESABI'!HK261</f>
        <v>23502.9375</v>
      </c>
      <c r="AR261" s="10">
        <f>'ÜCRET HESABI'!IB261</f>
        <v>17002.125</v>
      </c>
      <c r="AS261" s="27">
        <f t="shared" ref="AS261:AS302" si="88">$C261</f>
        <v>20002.5</v>
      </c>
      <c r="AT261" s="28">
        <f>'ÜCRET HESABI'!IE261</f>
        <v>24503.0625</v>
      </c>
      <c r="AU261" s="46">
        <f>'ÜCRET HESABI'!IG261</f>
        <v>23502.9375</v>
      </c>
      <c r="AV261" s="10">
        <f>'ÜCRET HESABI'!IX261</f>
        <v>17002.125</v>
      </c>
      <c r="AW261" s="27">
        <f t="shared" ref="AW261:AW302" si="89">$C261</f>
        <v>20002.5</v>
      </c>
      <c r="AX261" s="28">
        <f>'ÜCRET HESABI'!JA261</f>
        <v>24503.0625</v>
      </c>
      <c r="AY261" s="46">
        <f>'ÜCRET HESABI'!JC261</f>
        <v>23502.9375</v>
      </c>
      <c r="AZ261" s="36">
        <f t="shared" si="72"/>
        <v>204025.5</v>
      </c>
      <c r="BA261" s="33">
        <f t="shared" si="73"/>
        <v>240030</v>
      </c>
      <c r="BB261" s="37">
        <f t="shared" si="74"/>
        <v>17002.125</v>
      </c>
      <c r="BC261" s="35">
        <f t="shared" si="75"/>
        <v>294036.75</v>
      </c>
      <c r="BD261" s="34">
        <f t="shared" si="76"/>
        <v>12001.5</v>
      </c>
      <c r="BE261" s="35">
        <f t="shared" si="77"/>
        <v>282035.25</v>
      </c>
    </row>
    <row r="262" spans="1:57" x14ac:dyDescent="0.3">
      <c r="A262" s="2">
        <v>260</v>
      </c>
      <c r="B262" s="17" t="str">
        <f>'PERSONEL LİSTESİ'!B262</f>
        <v xml:space="preserve"> AD SOYAD 260</v>
      </c>
      <c r="C262" s="13">
        <f>'PERSONEL LİSTESİ'!C262</f>
        <v>20002.5</v>
      </c>
      <c r="D262" s="10">
        <f>'ÜCRET HESABI'!P262</f>
        <v>17002.125</v>
      </c>
      <c r="E262" s="27">
        <f t="shared" si="78"/>
        <v>20002.5</v>
      </c>
      <c r="F262" s="28">
        <f>'ÜCRET HESABI'!S262</f>
        <v>24503.0625</v>
      </c>
      <c r="G262" s="46">
        <f>'ÜCRET HESABI'!U262</f>
        <v>23502.9375</v>
      </c>
      <c r="H262" s="10">
        <f>'ÜCRET HESABI'!AL262</f>
        <v>17002.125</v>
      </c>
      <c r="I262" s="27">
        <f t="shared" si="79"/>
        <v>20002.5</v>
      </c>
      <c r="J262" s="28">
        <f>'ÜCRET HESABI'!AO262</f>
        <v>24503.0625</v>
      </c>
      <c r="K262" s="46">
        <f>'ÜCRET HESABI'!AQ262</f>
        <v>23502.9375</v>
      </c>
      <c r="L262" s="10">
        <f>'ÜCRET HESABI'!BH262</f>
        <v>17002.125</v>
      </c>
      <c r="M262" s="27">
        <f t="shared" si="80"/>
        <v>20002.5</v>
      </c>
      <c r="N262" s="28">
        <f>'ÜCRET HESABI'!BK262</f>
        <v>24503.0625</v>
      </c>
      <c r="O262" s="46">
        <f>'ÜCRET HESABI'!BM262</f>
        <v>23502.9375</v>
      </c>
      <c r="P262" s="10">
        <f>'ÜCRET HESABI'!CD262</f>
        <v>17002.125</v>
      </c>
      <c r="Q262" s="27">
        <f t="shared" si="81"/>
        <v>20002.5</v>
      </c>
      <c r="R262" s="28">
        <f>'ÜCRET HESABI'!CG262</f>
        <v>24503.0625</v>
      </c>
      <c r="S262" s="46">
        <f>'ÜCRET HESABI'!CI262</f>
        <v>23502.9375</v>
      </c>
      <c r="T262" s="10">
        <f>'ÜCRET HESABI'!CZ262</f>
        <v>17002.125</v>
      </c>
      <c r="U262" s="27">
        <f t="shared" si="82"/>
        <v>20002.5</v>
      </c>
      <c r="V262" s="28">
        <f>'ÜCRET HESABI'!DC262</f>
        <v>24503.0625</v>
      </c>
      <c r="W262" s="46">
        <f>'ÜCRET HESABI'!DE262</f>
        <v>23502.9375</v>
      </c>
      <c r="X262" s="10">
        <f>'ÜCRET HESABI'!DV262</f>
        <v>17002.125</v>
      </c>
      <c r="Y262" s="27">
        <f t="shared" si="83"/>
        <v>20002.5</v>
      </c>
      <c r="Z262" s="28">
        <f>'ÜCRET HESABI'!DY262</f>
        <v>24503.0625</v>
      </c>
      <c r="AA262" s="46">
        <f>'ÜCRET HESABI'!EA262</f>
        <v>23502.9375</v>
      </c>
      <c r="AB262" s="10">
        <f>'ÜCRET HESABI'!ER262</f>
        <v>17002.125</v>
      </c>
      <c r="AC262" s="27">
        <f t="shared" si="84"/>
        <v>20002.5</v>
      </c>
      <c r="AD262" s="28">
        <f>'ÜCRET HESABI'!EU262</f>
        <v>24503.0625</v>
      </c>
      <c r="AE262" s="46">
        <f>'ÜCRET HESABI'!EW262</f>
        <v>23502.9375</v>
      </c>
      <c r="AF262" s="10">
        <f>'ÜCRET HESABI'!FN262</f>
        <v>17002.125</v>
      </c>
      <c r="AG262" s="27">
        <f t="shared" si="85"/>
        <v>20002.5</v>
      </c>
      <c r="AH262" s="28">
        <f>'ÜCRET HESABI'!FQ262</f>
        <v>24503.0625</v>
      </c>
      <c r="AI262" s="46">
        <f>'ÜCRET HESABI'!FS262</f>
        <v>23502.9375</v>
      </c>
      <c r="AJ262" s="10">
        <f>'ÜCRET HESABI'!GJ262</f>
        <v>17002.125</v>
      </c>
      <c r="AK262" s="27">
        <f t="shared" si="86"/>
        <v>20002.5</v>
      </c>
      <c r="AL262" s="28">
        <f>'ÜCRET HESABI'!GM262</f>
        <v>24503.0625</v>
      </c>
      <c r="AM262" s="46">
        <f>'ÜCRET HESABI'!GO262</f>
        <v>23502.9375</v>
      </c>
      <c r="AN262" s="10">
        <f>'ÜCRET HESABI'!HF262</f>
        <v>17002.125</v>
      </c>
      <c r="AO262" s="27">
        <f t="shared" si="87"/>
        <v>20002.5</v>
      </c>
      <c r="AP262" s="28">
        <f>'ÜCRET HESABI'!HI262</f>
        <v>24503.0625</v>
      </c>
      <c r="AQ262" s="46">
        <f>'ÜCRET HESABI'!HK262</f>
        <v>23502.9375</v>
      </c>
      <c r="AR262" s="10">
        <f>'ÜCRET HESABI'!IB262</f>
        <v>17002.125</v>
      </c>
      <c r="AS262" s="27">
        <f t="shared" si="88"/>
        <v>20002.5</v>
      </c>
      <c r="AT262" s="28">
        <f>'ÜCRET HESABI'!IE262</f>
        <v>24503.0625</v>
      </c>
      <c r="AU262" s="46">
        <f>'ÜCRET HESABI'!IG262</f>
        <v>23502.9375</v>
      </c>
      <c r="AV262" s="10">
        <f>'ÜCRET HESABI'!IX262</f>
        <v>17002.125</v>
      </c>
      <c r="AW262" s="27">
        <f t="shared" si="89"/>
        <v>20002.5</v>
      </c>
      <c r="AX262" s="28">
        <f>'ÜCRET HESABI'!JA262</f>
        <v>24503.0625</v>
      </c>
      <c r="AY262" s="46">
        <f>'ÜCRET HESABI'!JC262</f>
        <v>23502.9375</v>
      </c>
      <c r="AZ262" s="36">
        <f t="shared" si="72"/>
        <v>204025.5</v>
      </c>
      <c r="BA262" s="33">
        <f t="shared" si="73"/>
        <v>240030</v>
      </c>
      <c r="BB262" s="37">
        <f t="shared" si="74"/>
        <v>17002.125</v>
      </c>
      <c r="BC262" s="35">
        <f t="shared" si="75"/>
        <v>294036.75</v>
      </c>
      <c r="BD262" s="34">
        <f t="shared" si="76"/>
        <v>12001.5</v>
      </c>
      <c r="BE262" s="35">
        <f t="shared" si="77"/>
        <v>282035.25</v>
      </c>
    </row>
    <row r="263" spans="1:57" x14ac:dyDescent="0.3">
      <c r="A263" s="3">
        <v>261</v>
      </c>
      <c r="B263" s="16" t="str">
        <f>'PERSONEL LİSTESİ'!B263</f>
        <v xml:space="preserve"> AD SOYAD 261</v>
      </c>
      <c r="C263" s="8">
        <f>'PERSONEL LİSTESİ'!C263</f>
        <v>20002.5</v>
      </c>
      <c r="D263" s="10">
        <f>'ÜCRET HESABI'!P263</f>
        <v>17002.125</v>
      </c>
      <c r="E263" s="27">
        <f t="shared" si="78"/>
        <v>20002.5</v>
      </c>
      <c r="F263" s="28">
        <f>'ÜCRET HESABI'!S263</f>
        <v>24503.0625</v>
      </c>
      <c r="G263" s="46">
        <f>'ÜCRET HESABI'!U263</f>
        <v>23502.9375</v>
      </c>
      <c r="H263" s="10">
        <f>'ÜCRET HESABI'!AL263</f>
        <v>17002.125</v>
      </c>
      <c r="I263" s="27">
        <f t="shared" si="79"/>
        <v>20002.5</v>
      </c>
      <c r="J263" s="28">
        <f>'ÜCRET HESABI'!AO263</f>
        <v>24503.0625</v>
      </c>
      <c r="K263" s="46">
        <f>'ÜCRET HESABI'!AQ263</f>
        <v>23502.9375</v>
      </c>
      <c r="L263" s="10">
        <f>'ÜCRET HESABI'!BH263</f>
        <v>17002.125</v>
      </c>
      <c r="M263" s="27">
        <f t="shared" si="80"/>
        <v>20002.5</v>
      </c>
      <c r="N263" s="28">
        <f>'ÜCRET HESABI'!BK263</f>
        <v>24503.0625</v>
      </c>
      <c r="O263" s="46">
        <f>'ÜCRET HESABI'!BM263</f>
        <v>23502.9375</v>
      </c>
      <c r="P263" s="10">
        <f>'ÜCRET HESABI'!CD263</f>
        <v>17002.125</v>
      </c>
      <c r="Q263" s="27">
        <f t="shared" si="81"/>
        <v>20002.5</v>
      </c>
      <c r="R263" s="28">
        <f>'ÜCRET HESABI'!CG263</f>
        <v>24503.0625</v>
      </c>
      <c r="S263" s="46">
        <f>'ÜCRET HESABI'!CI263</f>
        <v>23502.9375</v>
      </c>
      <c r="T263" s="10">
        <f>'ÜCRET HESABI'!CZ263</f>
        <v>17002.125</v>
      </c>
      <c r="U263" s="27">
        <f t="shared" si="82"/>
        <v>20002.5</v>
      </c>
      <c r="V263" s="28">
        <f>'ÜCRET HESABI'!DC263</f>
        <v>24503.0625</v>
      </c>
      <c r="W263" s="46">
        <f>'ÜCRET HESABI'!DE263</f>
        <v>23502.9375</v>
      </c>
      <c r="X263" s="10">
        <f>'ÜCRET HESABI'!DV263</f>
        <v>17002.125</v>
      </c>
      <c r="Y263" s="27">
        <f t="shared" si="83"/>
        <v>20002.5</v>
      </c>
      <c r="Z263" s="28">
        <f>'ÜCRET HESABI'!DY263</f>
        <v>24503.0625</v>
      </c>
      <c r="AA263" s="46">
        <f>'ÜCRET HESABI'!EA263</f>
        <v>23502.9375</v>
      </c>
      <c r="AB263" s="10">
        <f>'ÜCRET HESABI'!ER263</f>
        <v>17002.125</v>
      </c>
      <c r="AC263" s="27">
        <f t="shared" si="84"/>
        <v>20002.5</v>
      </c>
      <c r="AD263" s="28">
        <f>'ÜCRET HESABI'!EU263</f>
        <v>24503.0625</v>
      </c>
      <c r="AE263" s="46">
        <f>'ÜCRET HESABI'!EW263</f>
        <v>23502.9375</v>
      </c>
      <c r="AF263" s="10">
        <f>'ÜCRET HESABI'!FN263</f>
        <v>17002.125</v>
      </c>
      <c r="AG263" s="27">
        <f t="shared" si="85"/>
        <v>20002.5</v>
      </c>
      <c r="AH263" s="28">
        <f>'ÜCRET HESABI'!FQ263</f>
        <v>24503.0625</v>
      </c>
      <c r="AI263" s="46">
        <f>'ÜCRET HESABI'!FS263</f>
        <v>23502.9375</v>
      </c>
      <c r="AJ263" s="10">
        <f>'ÜCRET HESABI'!GJ263</f>
        <v>17002.125</v>
      </c>
      <c r="AK263" s="27">
        <f t="shared" si="86"/>
        <v>20002.5</v>
      </c>
      <c r="AL263" s="28">
        <f>'ÜCRET HESABI'!GM263</f>
        <v>24503.0625</v>
      </c>
      <c r="AM263" s="46">
        <f>'ÜCRET HESABI'!GO263</f>
        <v>23502.9375</v>
      </c>
      <c r="AN263" s="10">
        <f>'ÜCRET HESABI'!HF263</f>
        <v>17002.125</v>
      </c>
      <c r="AO263" s="27">
        <f t="shared" si="87"/>
        <v>20002.5</v>
      </c>
      <c r="AP263" s="28">
        <f>'ÜCRET HESABI'!HI263</f>
        <v>24503.0625</v>
      </c>
      <c r="AQ263" s="46">
        <f>'ÜCRET HESABI'!HK263</f>
        <v>23502.9375</v>
      </c>
      <c r="AR263" s="10">
        <f>'ÜCRET HESABI'!IB263</f>
        <v>17002.125</v>
      </c>
      <c r="AS263" s="27">
        <f t="shared" si="88"/>
        <v>20002.5</v>
      </c>
      <c r="AT263" s="28">
        <f>'ÜCRET HESABI'!IE263</f>
        <v>24503.0625</v>
      </c>
      <c r="AU263" s="46">
        <f>'ÜCRET HESABI'!IG263</f>
        <v>23502.9375</v>
      </c>
      <c r="AV263" s="10">
        <f>'ÜCRET HESABI'!IX263</f>
        <v>17002.125</v>
      </c>
      <c r="AW263" s="27">
        <f t="shared" si="89"/>
        <v>20002.5</v>
      </c>
      <c r="AX263" s="28">
        <f>'ÜCRET HESABI'!JA263</f>
        <v>24503.0625</v>
      </c>
      <c r="AY263" s="46">
        <f>'ÜCRET HESABI'!JC263</f>
        <v>23502.9375</v>
      </c>
      <c r="AZ263" s="36">
        <f t="shared" si="72"/>
        <v>204025.5</v>
      </c>
      <c r="BA263" s="33">
        <f t="shared" si="73"/>
        <v>240030</v>
      </c>
      <c r="BB263" s="37">
        <f t="shared" si="74"/>
        <v>17002.125</v>
      </c>
      <c r="BC263" s="35">
        <f t="shared" si="75"/>
        <v>294036.75</v>
      </c>
      <c r="BD263" s="34">
        <f t="shared" si="76"/>
        <v>12001.5</v>
      </c>
      <c r="BE263" s="35">
        <f t="shared" si="77"/>
        <v>282035.25</v>
      </c>
    </row>
    <row r="264" spans="1:57" x14ac:dyDescent="0.3">
      <c r="A264" s="2">
        <v>262</v>
      </c>
      <c r="B264" s="17" t="str">
        <f>'PERSONEL LİSTESİ'!B264</f>
        <v xml:space="preserve"> AD SOYAD 262</v>
      </c>
      <c r="C264" s="13">
        <f>'PERSONEL LİSTESİ'!C264</f>
        <v>20002.5</v>
      </c>
      <c r="D264" s="10">
        <f>'ÜCRET HESABI'!P264</f>
        <v>17002.125</v>
      </c>
      <c r="E264" s="27">
        <f t="shared" si="78"/>
        <v>20002.5</v>
      </c>
      <c r="F264" s="28">
        <f>'ÜCRET HESABI'!S264</f>
        <v>24503.0625</v>
      </c>
      <c r="G264" s="46">
        <f>'ÜCRET HESABI'!U264</f>
        <v>23502.9375</v>
      </c>
      <c r="H264" s="10">
        <f>'ÜCRET HESABI'!AL264</f>
        <v>17002.125</v>
      </c>
      <c r="I264" s="27">
        <f t="shared" si="79"/>
        <v>20002.5</v>
      </c>
      <c r="J264" s="28">
        <f>'ÜCRET HESABI'!AO264</f>
        <v>24503.0625</v>
      </c>
      <c r="K264" s="46">
        <f>'ÜCRET HESABI'!AQ264</f>
        <v>23502.9375</v>
      </c>
      <c r="L264" s="10">
        <f>'ÜCRET HESABI'!BH264</f>
        <v>17002.125</v>
      </c>
      <c r="M264" s="27">
        <f t="shared" si="80"/>
        <v>20002.5</v>
      </c>
      <c r="N264" s="28">
        <f>'ÜCRET HESABI'!BK264</f>
        <v>24503.0625</v>
      </c>
      <c r="O264" s="46">
        <f>'ÜCRET HESABI'!BM264</f>
        <v>23502.9375</v>
      </c>
      <c r="P264" s="10">
        <f>'ÜCRET HESABI'!CD264</f>
        <v>17002.125</v>
      </c>
      <c r="Q264" s="27">
        <f t="shared" si="81"/>
        <v>20002.5</v>
      </c>
      <c r="R264" s="28">
        <f>'ÜCRET HESABI'!CG264</f>
        <v>24503.0625</v>
      </c>
      <c r="S264" s="46">
        <f>'ÜCRET HESABI'!CI264</f>
        <v>23502.9375</v>
      </c>
      <c r="T264" s="10">
        <f>'ÜCRET HESABI'!CZ264</f>
        <v>17002.125</v>
      </c>
      <c r="U264" s="27">
        <f t="shared" si="82"/>
        <v>20002.5</v>
      </c>
      <c r="V264" s="28">
        <f>'ÜCRET HESABI'!DC264</f>
        <v>24503.0625</v>
      </c>
      <c r="W264" s="46">
        <f>'ÜCRET HESABI'!DE264</f>
        <v>23502.9375</v>
      </c>
      <c r="X264" s="10">
        <f>'ÜCRET HESABI'!DV264</f>
        <v>17002.125</v>
      </c>
      <c r="Y264" s="27">
        <f t="shared" si="83"/>
        <v>20002.5</v>
      </c>
      <c r="Z264" s="28">
        <f>'ÜCRET HESABI'!DY264</f>
        <v>24503.0625</v>
      </c>
      <c r="AA264" s="46">
        <f>'ÜCRET HESABI'!EA264</f>
        <v>23502.9375</v>
      </c>
      <c r="AB264" s="10">
        <f>'ÜCRET HESABI'!ER264</f>
        <v>17002.125</v>
      </c>
      <c r="AC264" s="27">
        <f t="shared" si="84"/>
        <v>20002.5</v>
      </c>
      <c r="AD264" s="28">
        <f>'ÜCRET HESABI'!EU264</f>
        <v>24503.0625</v>
      </c>
      <c r="AE264" s="46">
        <f>'ÜCRET HESABI'!EW264</f>
        <v>23502.9375</v>
      </c>
      <c r="AF264" s="10">
        <f>'ÜCRET HESABI'!FN264</f>
        <v>17002.125</v>
      </c>
      <c r="AG264" s="27">
        <f t="shared" si="85"/>
        <v>20002.5</v>
      </c>
      <c r="AH264" s="28">
        <f>'ÜCRET HESABI'!FQ264</f>
        <v>24503.0625</v>
      </c>
      <c r="AI264" s="46">
        <f>'ÜCRET HESABI'!FS264</f>
        <v>23502.9375</v>
      </c>
      <c r="AJ264" s="10">
        <f>'ÜCRET HESABI'!GJ264</f>
        <v>17002.125</v>
      </c>
      <c r="AK264" s="27">
        <f t="shared" si="86"/>
        <v>20002.5</v>
      </c>
      <c r="AL264" s="28">
        <f>'ÜCRET HESABI'!GM264</f>
        <v>24503.0625</v>
      </c>
      <c r="AM264" s="46">
        <f>'ÜCRET HESABI'!GO264</f>
        <v>23502.9375</v>
      </c>
      <c r="AN264" s="10">
        <f>'ÜCRET HESABI'!HF264</f>
        <v>17002.125</v>
      </c>
      <c r="AO264" s="27">
        <f t="shared" si="87"/>
        <v>20002.5</v>
      </c>
      <c r="AP264" s="28">
        <f>'ÜCRET HESABI'!HI264</f>
        <v>24503.0625</v>
      </c>
      <c r="AQ264" s="46">
        <f>'ÜCRET HESABI'!HK264</f>
        <v>23502.9375</v>
      </c>
      <c r="AR264" s="10">
        <f>'ÜCRET HESABI'!IB264</f>
        <v>17002.125</v>
      </c>
      <c r="AS264" s="27">
        <f t="shared" si="88"/>
        <v>20002.5</v>
      </c>
      <c r="AT264" s="28">
        <f>'ÜCRET HESABI'!IE264</f>
        <v>24503.0625</v>
      </c>
      <c r="AU264" s="46">
        <f>'ÜCRET HESABI'!IG264</f>
        <v>23502.9375</v>
      </c>
      <c r="AV264" s="10">
        <f>'ÜCRET HESABI'!IX264</f>
        <v>17002.125</v>
      </c>
      <c r="AW264" s="27">
        <f t="shared" si="89"/>
        <v>20002.5</v>
      </c>
      <c r="AX264" s="28">
        <f>'ÜCRET HESABI'!JA264</f>
        <v>24503.0625</v>
      </c>
      <c r="AY264" s="46">
        <f>'ÜCRET HESABI'!JC264</f>
        <v>23502.9375</v>
      </c>
      <c r="AZ264" s="36">
        <f t="shared" si="72"/>
        <v>204025.5</v>
      </c>
      <c r="BA264" s="33">
        <f t="shared" si="73"/>
        <v>240030</v>
      </c>
      <c r="BB264" s="37">
        <f t="shared" si="74"/>
        <v>17002.125</v>
      </c>
      <c r="BC264" s="35">
        <f t="shared" si="75"/>
        <v>294036.75</v>
      </c>
      <c r="BD264" s="34">
        <f t="shared" si="76"/>
        <v>12001.5</v>
      </c>
      <c r="BE264" s="35">
        <f t="shared" si="77"/>
        <v>282035.25</v>
      </c>
    </row>
    <row r="265" spans="1:57" x14ac:dyDescent="0.3">
      <c r="A265" s="3">
        <v>263</v>
      </c>
      <c r="B265" s="16" t="str">
        <f>'PERSONEL LİSTESİ'!B265</f>
        <v xml:space="preserve"> AD SOYAD 263</v>
      </c>
      <c r="C265" s="8">
        <f>'PERSONEL LİSTESİ'!C265</f>
        <v>20002.5</v>
      </c>
      <c r="D265" s="10">
        <f>'ÜCRET HESABI'!P265</f>
        <v>17002.125</v>
      </c>
      <c r="E265" s="27">
        <f t="shared" si="78"/>
        <v>20002.5</v>
      </c>
      <c r="F265" s="28">
        <f>'ÜCRET HESABI'!S265</f>
        <v>24503.0625</v>
      </c>
      <c r="G265" s="46">
        <f>'ÜCRET HESABI'!U265</f>
        <v>23502.9375</v>
      </c>
      <c r="H265" s="10">
        <f>'ÜCRET HESABI'!AL265</f>
        <v>17002.125</v>
      </c>
      <c r="I265" s="27">
        <f t="shared" si="79"/>
        <v>20002.5</v>
      </c>
      <c r="J265" s="28">
        <f>'ÜCRET HESABI'!AO265</f>
        <v>24503.0625</v>
      </c>
      <c r="K265" s="46">
        <f>'ÜCRET HESABI'!AQ265</f>
        <v>23502.9375</v>
      </c>
      <c r="L265" s="10">
        <f>'ÜCRET HESABI'!BH265</f>
        <v>17002.125</v>
      </c>
      <c r="M265" s="27">
        <f t="shared" si="80"/>
        <v>20002.5</v>
      </c>
      <c r="N265" s="28">
        <f>'ÜCRET HESABI'!BK265</f>
        <v>24503.0625</v>
      </c>
      <c r="O265" s="46">
        <f>'ÜCRET HESABI'!BM265</f>
        <v>23502.9375</v>
      </c>
      <c r="P265" s="10">
        <f>'ÜCRET HESABI'!CD265</f>
        <v>17002.125</v>
      </c>
      <c r="Q265" s="27">
        <f t="shared" si="81"/>
        <v>20002.5</v>
      </c>
      <c r="R265" s="28">
        <f>'ÜCRET HESABI'!CG265</f>
        <v>24503.0625</v>
      </c>
      <c r="S265" s="46">
        <f>'ÜCRET HESABI'!CI265</f>
        <v>23502.9375</v>
      </c>
      <c r="T265" s="10">
        <f>'ÜCRET HESABI'!CZ265</f>
        <v>17002.125</v>
      </c>
      <c r="U265" s="27">
        <f t="shared" si="82"/>
        <v>20002.5</v>
      </c>
      <c r="V265" s="28">
        <f>'ÜCRET HESABI'!DC265</f>
        <v>24503.0625</v>
      </c>
      <c r="W265" s="46">
        <f>'ÜCRET HESABI'!DE265</f>
        <v>23502.9375</v>
      </c>
      <c r="X265" s="10">
        <f>'ÜCRET HESABI'!DV265</f>
        <v>17002.125</v>
      </c>
      <c r="Y265" s="27">
        <f t="shared" si="83"/>
        <v>20002.5</v>
      </c>
      <c r="Z265" s="28">
        <f>'ÜCRET HESABI'!DY265</f>
        <v>24503.0625</v>
      </c>
      <c r="AA265" s="46">
        <f>'ÜCRET HESABI'!EA265</f>
        <v>23502.9375</v>
      </c>
      <c r="AB265" s="10">
        <f>'ÜCRET HESABI'!ER265</f>
        <v>17002.125</v>
      </c>
      <c r="AC265" s="27">
        <f t="shared" si="84"/>
        <v>20002.5</v>
      </c>
      <c r="AD265" s="28">
        <f>'ÜCRET HESABI'!EU265</f>
        <v>24503.0625</v>
      </c>
      <c r="AE265" s="46">
        <f>'ÜCRET HESABI'!EW265</f>
        <v>23502.9375</v>
      </c>
      <c r="AF265" s="10">
        <f>'ÜCRET HESABI'!FN265</f>
        <v>17002.125</v>
      </c>
      <c r="AG265" s="27">
        <f t="shared" si="85"/>
        <v>20002.5</v>
      </c>
      <c r="AH265" s="28">
        <f>'ÜCRET HESABI'!FQ265</f>
        <v>24503.0625</v>
      </c>
      <c r="AI265" s="46">
        <f>'ÜCRET HESABI'!FS265</f>
        <v>23502.9375</v>
      </c>
      <c r="AJ265" s="10">
        <f>'ÜCRET HESABI'!GJ265</f>
        <v>17002.125</v>
      </c>
      <c r="AK265" s="27">
        <f t="shared" si="86"/>
        <v>20002.5</v>
      </c>
      <c r="AL265" s="28">
        <f>'ÜCRET HESABI'!GM265</f>
        <v>24503.0625</v>
      </c>
      <c r="AM265" s="46">
        <f>'ÜCRET HESABI'!GO265</f>
        <v>23502.9375</v>
      </c>
      <c r="AN265" s="10">
        <f>'ÜCRET HESABI'!HF265</f>
        <v>17002.125</v>
      </c>
      <c r="AO265" s="27">
        <f t="shared" si="87"/>
        <v>20002.5</v>
      </c>
      <c r="AP265" s="28">
        <f>'ÜCRET HESABI'!HI265</f>
        <v>24503.0625</v>
      </c>
      <c r="AQ265" s="46">
        <f>'ÜCRET HESABI'!HK265</f>
        <v>23502.9375</v>
      </c>
      <c r="AR265" s="10">
        <f>'ÜCRET HESABI'!IB265</f>
        <v>17002.125</v>
      </c>
      <c r="AS265" s="27">
        <f t="shared" si="88"/>
        <v>20002.5</v>
      </c>
      <c r="AT265" s="28">
        <f>'ÜCRET HESABI'!IE265</f>
        <v>24503.0625</v>
      </c>
      <c r="AU265" s="46">
        <f>'ÜCRET HESABI'!IG265</f>
        <v>23502.9375</v>
      </c>
      <c r="AV265" s="10">
        <f>'ÜCRET HESABI'!IX265</f>
        <v>17002.125</v>
      </c>
      <c r="AW265" s="27">
        <f t="shared" si="89"/>
        <v>20002.5</v>
      </c>
      <c r="AX265" s="28">
        <f>'ÜCRET HESABI'!JA265</f>
        <v>24503.0625</v>
      </c>
      <c r="AY265" s="46">
        <f>'ÜCRET HESABI'!JC265</f>
        <v>23502.9375</v>
      </c>
      <c r="AZ265" s="36">
        <f t="shared" si="72"/>
        <v>204025.5</v>
      </c>
      <c r="BA265" s="33">
        <f t="shared" si="73"/>
        <v>240030</v>
      </c>
      <c r="BB265" s="37">
        <f t="shared" si="74"/>
        <v>17002.125</v>
      </c>
      <c r="BC265" s="35">
        <f t="shared" si="75"/>
        <v>294036.75</v>
      </c>
      <c r="BD265" s="34">
        <f t="shared" si="76"/>
        <v>12001.5</v>
      </c>
      <c r="BE265" s="35">
        <f t="shared" si="77"/>
        <v>282035.25</v>
      </c>
    </row>
    <row r="266" spans="1:57" x14ac:dyDescent="0.3">
      <c r="A266" s="2">
        <v>264</v>
      </c>
      <c r="B266" s="17" t="str">
        <f>'PERSONEL LİSTESİ'!B266</f>
        <v xml:space="preserve"> AD SOYAD 264</v>
      </c>
      <c r="C266" s="13">
        <f>'PERSONEL LİSTESİ'!C266</f>
        <v>20002.5</v>
      </c>
      <c r="D266" s="10">
        <f>'ÜCRET HESABI'!P266</f>
        <v>17002.125</v>
      </c>
      <c r="E266" s="27">
        <f t="shared" si="78"/>
        <v>20002.5</v>
      </c>
      <c r="F266" s="28">
        <f>'ÜCRET HESABI'!S266</f>
        <v>24503.0625</v>
      </c>
      <c r="G266" s="46">
        <f>'ÜCRET HESABI'!U266</f>
        <v>23502.9375</v>
      </c>
      <c r="H266" s="10">
        <f>'ÜCRET HESABI'!AL266</f>
        <v>17002.125</v>
      </c>
      <c r="I266" s="27">
        <f t="shared" si="79"/>
        <v>20002.5</v>
      </c>
      <c r="J266" s="28">
        <f>'ÜCRET HESABI'!AO266</f>
        <v>24503.0625</v>
      </c>
      <c r="K266" s="46">
        <f>'ÜCRET HESABI'!AQ266</f>
        <v>23502.9375</v>
      </c>
      <c r="L266" s="10">
        <f>'ÜCRET HESABI'!BH266</f>
        <v>17002.125</v>
      </c>
      <c r="M266" s="27">
        <f t="shared" si="80"/>
        <v>20002.5</v>
      </c>
      <c r="N266" s="28">
        <f>'ÜCRET HESABI'!BK266</f>
        <v>24503.0625</v>
      </c>
      <c r="O266" s="46">
        <f>'ÜCRET HESABI'!BM266</f>
        <v>23502.9375</v>
      </c>
      <c r="P266" s="10">
        <f>'ÜCRET HESABI'!CD266</f>
        <v>17002.125</v>
      </c>
      <c r="Q266" s="27">
        <f t="shared" si="81"/>
        <v>20002.5</v>
      </c>
      <c r="R266" s="28">
        <f>'ÜCRET HESABI'!CG266</f>
        <v>24503.0625</v>
      </c>
      <c r="S266" s="46">
        <f>'ÜCRET HESABI'!CI266</f>
        <v>23502.9375</v>
      </c>
      <c r="T266" s="10">
        <f>'ÜCRET HESABI'!CZ266</f>
        <v>17002.125</v>
      </c>
      <c r="U266" s="27">
        <f t="shared" si="82"/>
        <v>20002.5</v>
      </c>
      <c r="V266" s="28">
        <f>'ÜCRET HESABI'!DC266</f>
        <v>24503.0625</v>
      </c>
      <c r="W266" s="46">
        <f>'ÜCRET HESABI'!DE266</f>
        <v>23502.9375</v>
      </c>
      <c r="X266" s="10">
        <f>'ÜCRET HESABI'!DV266</f>
        <v>17002.125</v>
      </c>
      <c r="Y266" s="27">
        <f t="shared" si="83"/>
        <v>20002.5</v>
      </c>
      <c r="Z266" s="28">
        <f>'ÜCRET HESABI'!DY266</f>
        <v>24503.0625</v>
      </c>
      <c r="AA266" s="46">
        <f>'ÜCRET HESABI'!EA266</f>
        <v>23502.9375</v>
      </c>
      <c r="AB266" s="10">
        <f>'ÜCRET HESABI'!ER266</f>
        <v>17002.125</v>
      </c>
      <c r="AC266" s="27">
        <f t="shared" si="84"/>
        <v>20002.5</v>
      </c>
      <c r="AD266" s="28">
        <f>'ÜCRET HESABI'!EU266</f>
        <v>24503.0625</v>
      </c>
      <c r="AE266" s="46">
        <f>'ÜCRET HESABI'!EW266</f>
        <v>23502.9375</v>
      </c>
      <c r="AF266" s="10">
        <f>'ÜCRET HESABI'!FN266</f>
        <v>17002.125</v>
      </c>
      <c r="AG266" s="27">
        <f t="shared" si="85"/>
        <v>20002.5</v>
      </c>
      <c r="AH266" s="28">
        <f>'ÜCRET HESABI'!FQ266</f>
        <v>24503.0625</v>
      </c>
      <c r="AI266" s="46">
        <f>'ÜCRET HESABI'!FS266</f>
        <v>23502.9375</v>
      </c>
      <c r="AJ266" s="10">
        <f>'ÜCRET HESABI'!GJ266</f>
        <v>17002.125</v>
      </c>
      <c r="AK266" s="27">
        <f t="shared" si="86"/>
        <v>20002.5</v>
      </c>
      <c r="AL266" s="28">
        <f>'ÜCRET HESABI'!GM266</f>
        <v>24503.0625</v>
      </c>
      <c r="AM266" s="46">
        <f>'ÜCRET HESABI'!GO266</f>
        <v>23502.9375</v>
      </c>
      <c r="AN266" s="10">
        <f>'ÜCRET HESABI'!HF266</f>
        <v>17002.125</v>
      </c>
      <c r="AO266" s="27">
        <f t="shared" si="87"/>
        <v>20002.5</v>
      </c>
      <c r="AP266" s="28">
        <f>'ÜCRET HESABI'!HI266</f>
        <v>24503.0625</v>
      </c>
      <c r="AQ266" s="46">
        <f>'ÜCRET HESABI'!HK266</f>
        <v>23502.9375</v>
      </c>
      <c r="AR266" s="10">
        <f>'ÜCRET HESABI'!IB266</f>
        <v>17002.125</v>
      </c>
      <c r="AS266" s="27">
        <f t="shared" si="88"/>
        <v>20002.5</v>
      </c>
      <c r="AT266" s="28">
        <f>'ÜCRET HESABI'!IE266</f>
        <v>24503.0625</v>
      </c>
      <c r="AU266" s="46">
        <f>'ÜCRET HESABI'!IG266</f>
        <v>23502.9375</v>
      </c>
      <c r="AV266" s="10">
        <f>'ÜCRET HESABI'!IX266</f>
        <v>17002.125</v>
      </c>
      <c r="AW266" s="27">
        <f t="shared" si="89"/>
        <v>20002.5</v>
      </c>
      <c r="AX266" s="28">
        <f>'ÜCRET HESABI'!JA266</f>
        <v>24503.0625</v>
      </c>
      <c r="AY266" s="46">
        <f>'ÜCRET HESABI'!JC266</f>
        <v>23502.9375</v>
      </c>
      <c r="AZ266" s="36">
        <f t="shared" si="72"/>
        <v>204025.5</v>
      </c>
      <c r="BA266" s="33">
        <f t="shared" si="73"/>
        <v>240030</v>
      </c>
      <c r="BB266" s="37">
        <f t="shared" si="74"/>
        <v>17002.125</v>
      </c>
      <c r="BC266" s="35">
        <f t="shared" si="75"/>
        <v>294036.75</v>
      </c>
      <c r="BD266" s="34">
        <f t="shared" si="76"/>
        <v>12001.5</v>
      </c>
      <c r="BE266" s="35">
        <f t="shared" si="77"/>
        <v>282035.25</v>
      </c>
    </row>
    <row r="267" spans="1:57" x14ac:dyDescent="0.3">
      <c r="A267" s="3">
        <v>265</v>
      </c>
      <c r="B267" s="16" t="str">
        <f>'PERSONEL LİSTESİ'!B267</f>
        <v xml:space="preserve"> AD SOYAD 265</v>
      </c>
      <c r="C267" s="8">
        <f>'PERSONEL LİSTESİ'!C267</f>
        <v>20002.5</v>
      </c>
      <c r="D267" s="10">
        <f>'ÜCRET HESABI'!P267</f>
        <v>17002.125</v>
      </c>
      <c r="E267" s="27">
        <f t="shared" si="78"/>
        <v>20002.5</v>
      </c>
      <c r="F267" s="28">
        <f>'ÜCRET HESABI'!S267</f>
        <v>24503.0625</v>
      </c>
      <c r="G267" s="46">
        <f>'ÜCRET HESABI'!U267</f>
        <v>23502.9375</v>
      </c>
      <c r="H267" s="10">
        <f>'ÜCRET HESABI'!AL267</f>
        <v>17002.125</v>
      </c>
      <c r="I267" s="27">
        <f t="shared" si="79"/>
        <v>20002.5</v>
      </c>
      <c r="J267" s="28">
        <f>'ÜCRET HESABI'!AO267</f>
        <v>24503.0625</v>
      </c>
      <c r="K267" s="46">
        <f>'ÜCRET HESABI'!AQ267</f>
        <v>23502.9375</v>
      </c>
      <c r="L267" s="10">
        <f>'ÜCRET HESABI'!BH267</f>
        <v>17002.125</v>
      </c>
      <c r="M267" s="27">
        <f t="shared" si="80"/>
        <v>20002.5</v>
      </c>
      <c r="N267" s="28">
        <f>'ÜCRET HESABI'!BK267</f>
        <v>24503.0625</v>
      </c>
      <c r="O267" s="46">
        <f>'ÜCRET HESABI'!BM267</f>
        <v>23502.9375</v>
      </c>
      <c r="P267" s="10">
        <f>'ÜCRET HESABI'!CD267</f>
        <v>17002.125</v>
      </c>
      <c r="Q267" s="27">
        <f t="shared" si="81"/>
        <v>20002.5</v>
      </c>
      <c r="R267" s="28">
        <f>'ÜCRET HESABI'!CG267</f>
        <v>24503.0625</v>
      </c>
      <c r="S267" s="46">
        <f>'ÜCRET HESABI'!CI267</f>
        <v>23502.9375</v>
      </c>
      <c r="T267" s="10">
        <f>'ÜCRET HESABI'!CZ267</f>
        <v>17002.125</v>
      </c>
      <c r="U267" s="27">
        <f t="shared" si="82"/>
        <v>20002.5</v>
      </c>
      <c r="V267" s="28">
        <f>'ÜCRET HESABI'!DC267</f>
        <v>24503.0625</v>
      </c>
      <c r="W267" s="46">
        <f>'ÜCRET HESABI'!DE267</f>
        <v>23502.9375</v>
      </c>
      <c r="X267" s="10">
        <f>'ÜCRET HESABI'!DV267</f>
        <v>17002.125</v>
      </c>
      <c r="Y267" s="27">
        <f t="shared" si="83"/>
        <v>20002.5</v>
      </c>
      <c r="Z267" s="28">
        <f>'ÜCRET HESABI'!DY267</f>
        <v>24503.0625</v>
      </c>
      <c r="AA267" s="46">
        <f>'ÜCRET HESABI'!EA267</f>
        <v>23502.9375</v>
      </c>
      <c r="AB267" s="10">
        <f>'ÜCRET HESABI'!ER267</f>
        <v>17002.125</v>
      </c>
      <c r="AC267" s="27">
        <f t="shared" si="84"/>
        <v>20002.5</v>
      </c>
      <c r="AD267" s="28">
        <f>'ÜCRET HESABI'!EU267</f>
        <v>24503.0625</v>
      </c>
      <c r="AE267" s="46">
        <f>'ÜCRET HESABI'!EW267</f>
        <v>23502.9375</v>
      </c>
      <c r="AF267" s="10">
        <f>'ÜCRET HESABI'!FN267</f>
        <v>17002.125</v>
      </c>
      <c r="AG267" s="27">
        <f t="shared" si="85"/>
        <v>20002.5</v>
      </c>
      <c r="AH267" s="28">
        <f>'ÜCRET HESABI'!FQ267</f>
        <v>24503.0625</v>
      </c>
      <c r="AI267" s="46">
        <f>'ÜCRET HESABI'!FS267</f>
        <v>23502.9375</v>
      </c>
      <c r="AJ267" s="10">
        <f>'ÜCRET HESABI'!GJ267</f>
        <v>17002.125</v>
      </c>
      <c r="AK267" s="27">
        <f t="shared" si="86"/>
        <v>20002.5</v>
      </c>
      <c r="AL267" s="28">
        <f>'ÜCRET HESABI'!GM267</f>
        <v>24503.0625</v>
      </c>
      <c r="AM267" s="46">
        <f>'ÜCRET HESABI'!GO267</f>
        <v>23502.9375</v>
      </c>
      <c r="AN267" s="10">
        <f>'ÜCRET HESABI'!HF267</f>
        <v>17002.125</v>
      </c>
      <c r="AO267" s="27">
        <f t="shared" si="87"/>
        <v>20002.5</v>
      </c>
      <c r="AP267" s="28">
        <f>'ÜCRET HESABI'!HI267</f>
        <v>24503.0625</v>
      </c>
      <c r="AQ267" s="46">
        <f>'ÜCRET HESABI'!HK267</f>
        <v>23502.9375</v>
      </c>
      <c r="AR267" s="10">
        <f>'ÜCRET HESABI'!IB267</f>
        <v>17002.125</v>
      </c>
      <c r="AS267" s="27">
        <f t="shared" si="88"/>
        <v>20002.5</v>
      </c>
      <c r="AT267" s="28">
        <f>'ÜCRET HESABI'!IE267</f>
        <v>24503.0625</v>
      </c>
      <c r="AU267" s="46">
        <f>'ÜCRET HESABI'!IG267</f>
        <v>23502.9375</v>
      </c>
      <c r="AV267" s="10">
        <f>'ÜCRET HESABI'!IX267</f>
        <v>17002.125</v>
      </c>
      <c r="AW267" s="27">
        <f t="shared" si="89"/>
        <v>20002.5</v>
      </c>
      <c r="AX267" s="28">
        <f>'ÜCRET HESABI'!JA267</f>
        <v>24503.0625</v>
      </c>
      <c r="AY267" s="46">
        <f>'ÜCRET HESABI'!JC267</f>
        <v>23502.9375</v>
      </c>
      <c r="AZ267" s="36">
        <f t="shared" si="72"/>
        <v>204025.5</v>
      </c>
      <c r="BA267" s="33">
        <f t="shared" si="73"/>
        <v>240030</v>
      </c>
      <c r="BB267" s="37">
        <f t="shared" si="74"/>
        <v>17002.125</v>
      </c>
      <c r="BC267" s="35">
        <f t="shared" si="75"/>
        <v>294036.75</v>
      </c>
      <c r="BD267" s="34">
        <f t="shared" si="76"/>
        <v>12001.5</v>
      </c>
      <c r="BE267" s="35">
        <f t="shared" si="77"/>
        <v>282035.25</v>
      </c>
    </row>
    <row r="268" spans="1:57" x14ac:dyDescent="0.3">
      <c r="A268" s="2">
        <v>266</v>
      </c>
      <c r="B268" s="17" t="str">
        <f>'PERSONEL LİSTESİ'!B268</f>
        <v xml:space="preserve"> AD SOYAD 266</v>
      </c>
      <c r="C268" s="13">
        <f>'PERSONEL LİSTESİ'!C268</f>
        <v>20002.5</v>
      </c>
      <c r="D268" s="10">
        <f>'ÜCRET HESABI'!P268</f>
        <v>17002.125</v>
      </c>
      <c r="E268" s="27">
        <f t="shared" si="78"/>
        <v>20002.5</v>
      </c>
      <c r="F268" s="28">
        <f>'ÜCRET HESABI'!S268</f>
        <v>24503.0625</v>
      </c>
      <c r="G268" s="46">
        <f>'ÜCRET HESABI'!U268</f>
        <v>23502.9375</v>
      </c>
      <c r="H268" s="10">
        <f>'ÜCRET HESABI'!AL268</f>
        <v>17002.125</v>
      </c>
      <c r="I268" s="27">
        <f t="shared" si="79"/>
        <v>20002.5</v>
      </c>
      <c r="J268" s="28">
        <f>'ÜCRET HESABI'!AO268</f>
        <v>24503.0625</v>
      </c>
      <c r="K268" s="46">
        <f>'ÜCRET HESABI'!AQ268</f>
        <v>23502.9375</v>
      </c>
      <c r="L268" s="10">
        <f>'ÜCRET HESABI'!BH268</f>
        <v>17002.125</v>
      </c>
      <c r="M268" s="27">
        <f t="shared" si="80"/>
        <v>20002.5</v>
      </c>
      <c r="N268" s="28">
        <f>'ÜCRET HESABI'!BK268</f>
        <v>24503.0625</v>
      </c>
      <c r="O268" s="46">
        <f>'ÜCRET HESABI'!BM268</f>
        <v>23502.9375</v>
      </c>
      <c r="P268" s="10">
        <f>'ÜCRET HESABI'!CD268</f>
        <v>17002.125</v>
      </c>
      <c r="Q268" s="27">
        <f t="shared" si="81"/>
        <v>20002.5</v>
      </c>
      <c r="R268" s="28">
        <f>'ÜCRET HESABI'!CG268</f>
        <v>24503.0625</v>
      </c>
      <c r="S268" s="46">
        <f>'ÜCRET HESABI'!CI268</f>
        <v>23502.9375</v>
      </c>
      <c r="T268" s="10">
        <f>'ÜCRET HESABI'!CZ268</f>
        <v>17002.125</v>
      </c>
      <c r="U268" s="27">
        <f t="shared" si="82"/>
        <v>20002.5</v>
      </c>
      <c r="V268" s="28">
        <f>'ÜCRET HESABI'!DC268</f>
        <v>24503.0625</v>
      </c>
      <c r="W268" s="46">
        <f>'ÜCRET HESABI'!DE268</f>
        <v>23502.9375</v>
      </c>
      <c r="X268" s="10">
        <f>'ÜCRET HESABI'!DV268</f>
        <v>17002.125</v>
      </c>
      <c r="Y268" s="27">
        <f t="shared" si="83"/>
        <v>20002.5</v>
      </c>
      <c r="Z268" s="28">
        <f>'ÜCRET HESABI'!DY268</f>
        <v>24503.0625</v>
      </c>
      <c r="AA268" s="46">
        <f>'ÜCRET HESABI'!EA268</f>
        <v>23502.9375</v>
      </c>
      <c r="AB268" s="10">
        <f>'ÜCRET HESABI'!ER268</f>
        <v>17002.125</v>
      </c>
      <c r="AC268" s="27">
        <f t="shared" si="84"/>
        <v>20002.5</v>
      </c>
      <c r="AD268" s="28">
        <f>'ÜCRET HESABI'!EU268</f>
        <v>24503.0625</v>
      </c>
      <c r="AE268" s="46">
        <f>'ÜCRET HESABI'!EW268</f>
        <v>23502.9375</v>
      </c>
      <c r="AF268" s="10">
        <f>'ÜCRET HESABI'!FN268</f>
        <v>17002.125</v>
      </c>
      <c r="AG268" s="27">
        <f t="shared" si="85"/>
        <v>20002.5</v>
      </c>
      <c r="AH268" s="28">
        <f>'ÜCRET HESABI'!FQ268</f>
        <v>24503.0625</v>
      </c>
      <c r="AI268" s="46">
        <f>'ÜCRET HESABI'!FS268</f>
        <v>23502.9375</v>
      </c>
      <c r="AJ268" s="10">
        <f>'ÜCRET HESABI'!GJ268</f>
        <v>17002.125</v>
      </c>
      <c r="AK268" s="27">
        <f t="shared" si="86"/>
        <v>20002.5</v>
      </c>
      <c r="AL268" s="28">
        <f>'ÜCRET HESABI'!GM268</f>
        <v>24503.0625</v>
      </c>
      <c r="AM268" s="46">
        <f>'ÜCRET HESABI'!GO268</f>
        <v>23502.9375</v>
      </c>
      <c r="AN268" s="10">
        <f>'ÜCRET HESABI'!HF268</f>
        <v>17002.125</v>
      </c>
      <c r="AO268" s="27">
        <f t="shared" si="87"/>
        <v>20002.5</v>
      </c>
      <c r="AP268" s="28">
        <f>'ÜCRET HESABI'!HI268</f>
        <v>24503.0625</v>
      </c>
      <c r="AQ268" s="46">
        <f>'ÜCRET HESABI'!HK268</f>
        <v>23502.9375</v>
      </c>
      <c r="AR268" s="10">
        <f>'ÜCRET HESABI'!IB268</f>
        <v>17002.125</v>
      </c>
      <c r="AS268" s="27">
        <f t="shared" si="88"/>
        <v>20002.5</v>
      </c>
      <c r="AT268" s="28">
        <f>'ÜCRET HESABI'!IE268</f>
        <v>24503.0625</v>
      </c>
      <c r="AU268" s="46">
        <f>'ÜCRET HESABI'!IG268</f>
        <v>23502.9375</v>
      </c>
      <c r="AV268" s="10">
        <f>'ÜCRET HESABI'!IX268</f>
        <v>17002.125</v>
      </c>
      <c r="AW268" s="27">
        <f t="shared" si="89"/>
        <v>20002.5</v>
      </c>
      <c r="AX268" s="28">
        <f>'ÜCRET HESABI'!JA268</f>
        <v>24503.0625</v>
      </c>
      <c r="AY268" s="46">
        <f>'ÜCRET HESABI'!JC268</f>
        <v>23502.9375</v>
      </c>
      <c r="AZ268" s="36">
        <f t="shared" si="72"/>
        <v>204025.5</v>
      </c>
      <c r="BA268" s="33">
        <f t="shared" si="73"/>
        <v>240030</v>
      </c>
      <c r="BB268" s="37">
        <f t="shared" si="74"/>
        <v>17002.125</v>
      </c>
      <c r="BC268" s="35">
        <f t="shared" si="75"/>
        <v>294036.75</v>
      </c>
      <c r="BD268" s="34">
        <f t="shared" si="76"/>
        <v>12001.5</v>
      </c>
      <c r="BE268" s="35">
        <f t="shared" si="77"/>
        <v>282035.25</v>
      </c>
    </row>
    <row r="269" spans="1:57" x14ac:dyDescent="0.3">
      <c r="A269" s="3">
        <v>267</v>
      </c>
      <c r="B269" s="16" t="str">
        <f>'PERSONEL LİSTESİ'!B269</f>
        <v xml:space="preserve"> AD SOYAD 267</v>
      </c>
      <c r="C269" s="8">
        <f>'PERSONEL LİSTESİ'!C269</f>
        <v>20002.5</v>
      </c>
      <c r="D269" s="10">
        <f>'ÜCRET HESABI'!P269</f>
        <v>17002.125</v>
      </c>
      <c r="E269" s="27">
        <f t="shared" si="78"/>
        <v>20002.5</v>
      </c>
      <c r="F269" s="28">
        <f>'ÜCRET HESABI'!S269</f>
        <v>24503.0625</v>
      </c>
      <c r="G269" s="46">
        <f>'ÜCRET HESABI'!U269</f>
        <v>23502.9375</v>
      </c>
      <c r="H269" s="10">
        <f>'ÜCRET HESABI'!AL269</f>
        <v>17002.125</v>
      </c>
      <c r="I269" s="27">
        <f t="shared" si="79"/>
        <v>20002.5</v>
      </c>
      <c r="J269" s="28">
        <f>'ÜCRET HESABI'!AO269</f>
        <v>24503.0625</v>
      </c>
      <c r="K269" s="46">
        <f>'ÜCRET HESABI'!AQ269</f>
        <v>23502.9375</v>
      </c>
      <c r="L269" s="10">
        <f>'ÜCRET HESABI'!BH269</f>
        <v>17002.125</v>
      </c>
      <c r="M269" s="27">
        <f t="shared" si="80"/>
        <v>20002.5</v>
      </c>
      <c r="N269" s="28">
        <f>'ÜCRET HESABI'!BK269</f>
        <v>24503.0625</v>
      </c>
      <c r="O269" s="46">
        <f>'ÜCRET HESABI'!BM269</f>
        <v>23502.9375</v>
      </c>
      <c r="P269" s="10">
        <f>'ÜCRET HESABI'!CD269</f>
        <v>17002.125</v>
      </c>
      <c r="Q269" s="27">
        <f t="shared" si="81"/>
        <v>20002.5</v>
      </c>
      <c r="R269" s="28">
        <f>'ÜCRET HESABI'!CG269</f>
        <v>24503.0625</v>
      </c>
      <c r="S269" s="46">
        <f>'ÜCRET HESABI'!CI269</f>
        <v>23502.9375</v>
      </c>
      <c r="T269" s="10">
        <f>'ÜCRET HESABI'!CZ269</f>
        <v>17002.125</v>
      </c>
      <c r="U269" s="27">
        <f t="shared" si="82"/>
        <v>20002.5</v>
      </c>
      <c r="V269" s="28">
        <f>'ÜCRET HESABI'!DC269</f>
        <v>24503.0625</v>
      </c>
      <c r="W269" s="46">
        <f>'ÜCRET HESABI'!DE269</f>
        <v>23502.9375</v>
      </c>
      <c r="X269" s="10">
        <f>'ÜCRET HESABI'!DV269</f>
        <v>17002.125</v>
      </c>
      <c r="Y269" s="27">
        <f t="shared" si="83"/>
        <v>20002.5</v>
      </c>
      <c r="Z269" s="28">
        <f>'ÜCRET HESABI'!DY269</f>
        <v>24503.0625</v>
      </c>
      <c r="AA269" s="46">
        <f>'ÜCRET HESABI'!EA269</f>
        <v>23502.9375</v>
      </c>
      <c r="AB269" s="10">
        <f>'ÜCRET HESABI'!ER269</f>
        <v>17002.125</v>
      </c>
      <c r="AC269" s="27">
        <f t="shared" si="84"/>
        <v>20002.5</v>
      </c>
      <c r="AD269" s="28">
        <f>'ÜCRET HESABI'!EU269</f>
        <v>24503.0625</v>
      </c>
      <c r="AE269" s="46">
        <f>'ÜCRET HESABI'!EW269</f>
        <v>23502.9375</v>
      </c>
      <c r="AF269" s="10">
        <f>'ÜCRET HESABI'!FN269</f>
        <v>17002.125</v>
      </c>
      <c r="AG269" s="27">
        <f t="shared" si="85"/>
        <v>20002.5</v>
      </c>
      <c r="AH269" s="28">
        <f>'ÜCRET HESABI'!FQ269</f>
        <v>24503.0625</v>
      </c>
      <c r="AI269" s="46">
        <f>'ÜCRET HESABI'!FS269</f>
        <v>23502.9375</v>
      </c>
      <c r="AJ269" s="10">
        <f>'ÜCRET HESABI'!GJ269</f>
        <v>17002.125</v>
      </c>
      <c r="AK269" s="27">
        <f t="shared" si="86"/>
        <v>20002.5</v>
      </c>
      <c r="AL269" s="28">
        <f>'ÜCRET HESABI'!GM269</f>
        <v>24503.0625</v>
      </c>
      <c r="AM269" s="46">
        <f>'ÜCRET HESABI'!GO269</f>
        <v>23502.9375</v>
      </c>
      <c r="AN269" s="10">
        <f>'ÜCRET HESABI'!HF269</f>
        <v>17002.125</v>
      </c>
      <c r="AO269" s="27">
        <f t="shared" si="87"/>
        <v>20002.5</v>
      </c>
      <c r="AP269" s="28">
        <f>'ÜCRET HESABI'!HI269</f>
        <v>24503.0625</v>
      </c>
      <c r="AQ269" s="46">
        <f>'ÜCRET HESABI'!HK269</f>
        <v>23502.9375</v>
      </c>
      <c r="AR269" s="10">
        <f>'ÜCRET HESABI'!IB269</f>
        <v>17002.125</v>
      </c>
      <c r="AS269" s="27">
        <f t="shared" si="88"/>
        <v>20002.5</v>
      </c>
      <c r="AT269" s="28">
        <f>'ÜCRET HESABI'!IE269</f>
        <v>24503.0625</v>
      </c>
      <c r="AU269" s="46">
        <f>'ÜCRET HESABI'!IG269</f>
        <v>23502.9375</v>
      </c>
      <c r="AV269" s="10">
        <f>'ÜCRET HESABI'!IX269</f>
        <v>17002.125</v>
      </c>
      <c r="AW269" s="27">
        <f t="shared" si="89"/>
        <v>20002.5</v>
      </c>
      <c r="AX269" s="28">
        <f>'ÜCRET HESABI'!JA269</f>
        <v>24503.0625</v>
      </c>
      <c r="AY269" s="46">
        <f>'ÜCRET HESABI'!JC269</f>
        <v>23502.9375</v>
      </c>
      <c r="AZ269" s="36">
        <f t="shared" si="72"/>
        <v>204025.5</v>
      </c>
      <c r="BA269" s="33">
        <f t="shared" si="73"/>
        <v>240030</v>
      </c>
      <c r="BB269" s="37">
        <f t="shared" si="74"/>
        <v>17002.125</v>
      </c>
      <c r="BC269" s="35">
        <f t="shared" si="75"/>
        <v>294036.75</v>
      </c>
      <c r="BD269" s="34">
        <f t="shared" si="76"/>
        <v>12001.5</v>
      </c>
      <c r="BE269" s="35">
        <f t="shared" si="77"/>
        <v>282035.25</v>
      </c>
    </row>
    <row r="270" spans="1:57" x14ac:dyDescent="0.3">
      <c r="A270" s="2">
        <v>268</v>
      </c>
      <c r="B270" s="17" t="str">
        <f>'PERSONEL LİSTESİ'!B270</f>
        <v xml:space="preserve"> AD SOYAD 268</v>
      </c>
      <c r="C270" s="13">
        <f>'PERSONEL LİSTESİ'!C270</f>
        <v>20002.5</v>
      </c>
      <c r="D270" s="10">
        <f>'ÜCRET HESABI'!P270</f>
        <v>17002.125</v>
      </c>
      <c r="E270" s="27">
        <f t="shared" si="78"/>
        <v>20002.5</v>
      </c>
      <c r="F270" s="28">
        <f>'ÜCRET HESABI'!S270</f>
        <v>24503.0625</v>
      </c>
      <c r="G270" s="46">
        <f>'ÜCRET HESABI'!U270</f>
        <v>23502.9375</v>
      </c>
      <c r="H270" s="10">
        <f>'ÜCRET HESABI'!AL270</f>
        <v>17002.125</v>
      </c>
      <c r="I270" s="27">
        <f t="shared" si="79"/>
        <v>20002.5</v>
      </c>
      <c r="J270" s="28">
        <f>'ÜCRET HESABI'!AO270</f>
        <v>24503.0625</v>
      </c>
      <c r="K270" s="46">
        <f>'ÜCRET HESABI'!AQ270</f>
        <v>23502.9375</v>
      </c>
      <c r="L270" s="10">
        <f>'ÜCRET HESABI'!BH270</f>
        <v>17002.125</v>
      </c>
      <c r="M270" s="27">
        <f t="shared" si="80"/>
        <v>20002.5</v>
      </c>
      <c r="N270" s="28">
        <f>'ÜCRET HESABI'!BK270</f>
        <v>24503.0625</v>
      </c>
      <c r="O270" s="46">
        <f>'ÜCRET HESABI'!BM270</f>
        <v>23502.9375</v>
      </c>
      <c r="P270" s="10">
        <f>'ÜCRET HESABI'!CD270</f>
        <v>17002.125</v>
      </c>
      <c r="Q270" s="27">
        <f t="shared" si="81"/>
        <v>20002.5</v>
      </c>
      <c r="R270" s="28">
        <f>'ÜCRET HESABI'!CG270</f>
        <v>24503.0625</v>
      </c>
      <c r="S270" s="46">
        <f>'ÜCRET HESABI'!CI270</f>
        <v>23502.9375</v>
      </c>
      <c r="T270" s="10">
        <f>'ÜCRET HESABI'!CZ270</f>
        <v>17002.125</v>
      </c>
      <c r="U270" s="27">
        <f t="shared" si="82"/>
        <v>20002.5</v>
      </c>
      <c r="V270" s="28">
        <f>'ÜCRET HESABI'!DC270</f>
        <v>24503.0625</v>
      </c>
      <c r="W270" s="46">
        <f>'ÜCRET HESABI'!DE270</f>
        <v>23502.9375</v>
      </c>
      <c r="X270" s="10">
        <f>'ÜCRET HESABI'!DV270</f>
        <v>17002.125</v>
      </c>
      <c r="Y270" s="27">
        <f t="shared" si="83"/>
        <v>20002.5</v>
      </c>
      <c r="Z270" s="28">
        <f>'ÜCRET HESABI'!DY270</f>
        <v>24503.0625</v>
      </c>
      <c r="AA270" s="46">
        <f>'ÜCRET HESABI'!EA270</f>
        <v>23502.9375</v>
      </c>
      <c r="AB270" s="10">
        <f>'ÜCRET HESABI'!ER270</f>
        <v>17002.125</v>
      </c>
      <c r="AC270" s="27">
        <f t="shared" si="84"/>
        <v>20002.5</v>
      </c>
      <c r="AD270" s="28">
        <f>'ÜCRET HESABI'!EU270</f>
        <v>24503.0625</v>
      </c>
      <c r="AE270" s="46">
        <f>'ÜCRET HESABI'!EW270</f>
        <v>23502.9375</v>
      </c>
      <c r="AF270" s="10">
        <f>'ÜCRET HESABI'!FN270</f>
        <v>17002.125</v>
      </c>
      <c r="AG270" s="27">
        <f t="shared" si="85"/>
        <v>20002.5</v>
      </c>
      <c r="AH270" s="28">
        <f>'ÜCRET HESABI'!FQ270</f>
        <v>24503.0625</v>
      </c>
      <c r="AI270" s="46">
        <f>'ÜCRET HESABI'!FS270</f>
        <v>23502.9375</v>
      </c>
      <c r="AJ270" s="10">
        <f>'ÜCRET HESABI'!GJ270</f>
        <v>17002.125</v>
      </c>
      <c r="AK270" s="27">
        <f t="shared" si="86"/>
        <v>20002.5</v>
      </c>
      <c r="AL270" s="28">
        <f>'ÜCRET HESABI'!GM270</f>
        <v>24503.0625</v>
      </c>
      <c r="AM270" s="46">
        <f>'ÜCRET HESABI'!GO270</f>
        <v>23502.9375</v>
      </c>
      <c r="AN270" s="10">
        <f>'ÜCRET HESABI'!HF270</f>
        <v>17002.125</v>
      </c>
      <c r="AO270" s="27">
        <f t="shared" si="87"/>
        <v>20002.5</v>
      </c>
      <c r="AP270" s="28">
        <f>'ÜCRET HESABI'!HI270</f>
        <v>24503.0625</v>
      </c>
      <c r="AQ270" s="46">
        <f>'ÜCRET HESABI'!HK270</f>
        <v>23502.9375</v>
      </c>
      <c r="AR270" s="10">
        <f>'ÜCRET HESABI'!IB270</f>
        <v>17002.125</v>
      </c>
      <c r="AS270" s="27">
        <f t="shared" si="88"/>
        <v>20002.5</v>
      </c>
      <c r="AT270" s="28">
        <f>'ÜCRET HESABI'!IE270</f>
        <v>24503.0625</v>
      </c>
      <c r="AU270" s="46">
        <f>'ÜCRET HESABI'!IG270</f>
        <v>23502.9375</v>
      </c>
      <c r="AV270" s="10">
        <f>'ÜCRET HESABI'!IX270</f>
        <v>17002.125</v>
      </c>
      <c r="AW270" s="27">
        <f t="shared" si="89"/>
        <v>20002.5</v>
      </c>
      <c r="AX270" s="28">
        <f>'ÜCRET HESABI'!JA270</f>
        <v>24503.0625</v>
      </c>
      <c r="AY270" s="46">
        <f>'ÜCRET HESABI'!JC270</f>
        <v>23502.9375</v>
      </c>
      <c r="AZ270" s="36">
        <f t="shared" si="72"/>
        <v>204025.5</v>
      </c>
      <c r="BA270" s="33">
        <f t="shared" si="73"/>
        <v>240030</v>
      </c>
      <c r="BB270" s="37">
        <f t="shared" si="74"/>
        <v>17002.125</v>
      </c>
      <c r="BC270" s="35">
        <f t="shared" si="75"/>
        <v>294036.75</v>
      </c>
      <c r="BD270" s="34">
        <f t="shared" si="76"/>
        <v>12001.5</v>
      </c>
      <c r="BE270" s="35">
        <f t="shared" si="77"/>
        <v>282035.25</v>
      </c>
    </row>
    <row r="271" spans="1:57" x14ac:dyDescent="0.3">
      <c r="A271" s="3">
        <v>269</v>
      </c>
      <c r="B271" s="16" t="str">
        <f>'PERSONEL LİSTESİ'!B271</f>
        <v xml:space="preserve"> AD SOYAD 269</v>
      </c>
      <c r="C271" s="8">
        <f>'PERSONEL LİSTESİ'!C271</f>
        <v>20002.5</v>
      </c>
      <c r="D271" s="10">
        <f>'ÜCRET HESABI'!P271</f>
        <v>17002.125</v>
      </c>
      <c r="E271" s="27">
        <f t="shared" si="78"/>
        <v>20002.5</v>
      </c>
      <c r="F271" s="28">
        <f>'ÜCRET HESABI'!S271</f>
        <v>24503.0625</v>
      </c>
      <c r="G271" s="46">
        <f>'ÜCRET HESABI'!U271</f>
        <v>23502.9375</v>
      </c>
      <c r="H271" s="10">
        <f>'ÜCRET HESABI'!AL271</f>
        <v>17002.125</v>
      </c>
      <c r="I271" s="27">
        <f t="shared" si="79"/>
        <v>20002.5</v>
      </c>
      <c r="J271" s="28">
        <f>'ÜCRET HESABI'!AO271</f>
        <v>24503.0625</v>
      </c>
      <c r="K271" s="46">
        <f>'ÜCRET HESABI'!AQ271</f>
        <v>23502.9375</v>
      </c>
      <c r="L271" s="10">
        <f>'ÜCRET HESABI'!BH271</f>
        <v>17002.125</v>
      </c>
      <c r="M271" s="27">
        <f t="shared" si="80"/>
        <v>20002.5</v>
      </c>
      <c r="N271" s="28">
        <f>'ÜCRET HESABI'!BK271</f>
        <v>24503.0625</v>
      </c>
      <c r="O271" s="46">
        <f>'ÜCRET HESABI'!BM271</f>
        <v>23502.9375</v>
      </c>
      <c r="P271" s="10">
        <f>'ÜCRET HESABI'!CD271</f>
        <v>17002.125</v>
      </c>
      <c r="Q271" s="27">
        <f t="shared" si="81"/>
        <v>20002.5</v>
      </c>
      <c r="R271" s="28">
        <f>'ÜCRET HESABI'!CG271</f>
        <v>24503.0625</v>
      </c>
      <c r="S271" s="46">
        <f>'ÜCRET HESABI'!CI271</f>
        <v>23502.9375</v>
      </c>
      <c r="T271" s="10">
        <f>'ÜCRET HESABI'!CZ271</f>
        <v>17002.125</v>
      </c>
      <c r="U271" s="27">
        <f t="shared" si="82"/>
        <v>20002.5</v>
      </c>
      <c r="V271" s="28">
        <f>'ÜCRET HESABI'!DC271</f>
        <v>24503.0625</v>
      </c>
      <c r="W271" s="46">
        <f>'ÜCRET HESABI'!DE271</f>
        <v>23502.9375</v>
      </c>
      <c r="X271" s="10">
        <f>'ÜCRET HESABI'!DV271</f>
        <v>17002.125</v>
      </c>
      <c r="Y271" s="27">
        <f t="shared" si="83"/>
        <v>20002.5</v>
      </c>
      <c r="Z271" s="28">
        <f>'ÜCRET HESABI'!DY271</f>
        <v>24503.0625</v>
      </c>
      <c r="AA271" s="46">
        <f>'ÜCRET HESABI'!EA271</f>
        <v>23502.9375</v>
      </c>
      <c r="AB271" s="10">
        <f>'ÜCRET HESABI'!ER271</f>
        <v>17002.125</v>
      </c>
      <c r="AC271" s="27">
        <f t="shared" si="84"/>
        <v>20002.5</v>
      </c>
      <c r="AD271" s="28">
        <f>'ÜCRET HESABI'!EU271</f>
        <v>24503.0625</v>
      </c>
      <c r="AE271" s="46">
        <f>'ÜCRET HESABI'!EW271</f>
        <v>23502.9375</v>
      </c>
      <c r="AF271" s="10">
        <f>'ÜCRET HESABI'!FN271</f>
        <v>17002.125</v>
      </c>
      <c r="AG271" s="27">
        <f t="shared" si="85"/>
        <v>20002.5</v>
      </c>
      <c r="AH271" s="28">
        <f>'ÜCRET HESABI'!FQ271</f>
        <v>24503.0625</v>
      </c>
      <c r="AI271" s="46">
        <f>'ÜCRET HESABI'!FS271</f>
        <v>23502.9375</v>
      </c>
      <c r="AJ271" s="10">
        <f>'ÜCRET HESABI'!GJ271</f>
        <v>17002.125</v>
      </c>
      <c r="AK271" s="27">
        <f t="shared" si="86"/>
        <v>20002.5</v>
      </c>
      <c r="AL271" s="28">
        <f>'ÜCRET HESABI'!GM271</f>
        <v>24503.0625</v>
      </c>
      <c r="AM271" s="46">
        <f>'ÜCRET HESABI'!GO271</f>
        <v>23502.9375</v>
      </c>
      <c r="AN271" s="10">
        <f>'ÜCRET HESABI'!HF271</f>
        <v>17002.125</v>
      </c>
      <c r="AO271" s="27">
        <f t="shared" si="87"/>
        <v>20002.5</v>
      </c>
      <c r="AP271" s="28">
        <f>'ÜCRET HESABI'!HI271</f>
        <v>24503.0625</v>
      </c>
      <c r="AQ271" s="46">
        <f>'ÜCRET HESABI'!HK271</f>
        <v>23502.9375</v>
      </c>
      <c r="AR271" s="10">
        <f>'ÜCRET HESABI'!IB271</f>
        <v>17002.125</v>
      </c>
      <c r="AS271" s="27">
        <f t="shared" si="88"/>
        <v>20002.5</v>
      </c>
      <c r="AT271" s="28">
        <f>'ÜCRET HESABI'!IE271</f>
        <v>24503.0625</v>
      </c>
      <c r="AU271" s="46">
        <f>'ÜCRET HESABI'!IG271</f>
        <v>23502.9375</v>
      </c>
      <c r="AV271" s="10">
        <f>'ÜCRET HESABI'!IX271</f>
        <v>17002.125</v>
      </c>
      <c r="AW271" s="27">
        <f t="shared" si="89"/>
        <v>20002.5</v>
      </c>
      <c r="AX271" s="28">
        <f>'ÜCRET HESABI'!JA271</f>
        <v>24503.0625</v>
      </c>
      <c r="AY271" s="46">
        <f>'ÜCRET HESABI'!JC271</f>
        <v>23502.9375</v>
      </c>
      <c r="AZ271" s="36">
        <f t="shared" si="72"/>
        <v>204025.5</v>
      </c>
      <c r="BA271" s="33">
        <f t="shared" si="73"/>
        <v>240030</v>
      </c>
      <c r="BB271" s="37">
        <f t="shared" si="74"/>
        <v>17002.125</v>
      </c>
      <c r="BC271" s="35">
        <f t="shared" si="75"/>
        <v>294036.75</v>
      </c>
      <c r="BD271" s="34">
        <f t="shared" si="76"/>
        <v>12001.5</v>
      </c>
      <c r="BE271" s="35">
        <f t="shared" si="77"/>
        <v>282035.25</v>
      </c>
    </row>
    <row r="272" spans="1:57" x14ac:dyDescent="0.3">
      <c r="A272" s="2">
        <v>270</v>
      </c>
      <c r="B272" s="17" t="str">
        <f>'PERSONEL LİSTESİ'!B272</f>
        <v xml:space="preserve"> AD SOYAD 270</v>
      </c>
      <c r="C272" s="13">
        <f>'PERSONEL LİSTESİ'!C272</f>
        <v>20002.5</v>
      </c>
      <c r="D272" s="10">
        <f>'ÜCRET HESABI'!P272</f>
        <v>17002.125</v>
      </c>
      <c r="E272" s="27">
        <f t="shared" si="78"/>
        <v>20002.5</v>
      </c>
      <c r="F272" s="28">
        <f>'ÜCRET HESABI'!S272</f>
        <v>24503.0625</v>
      </c>
      <c r="G272" s="46">
        <f>'ÜCRET HESABI'!U272</f>
        <v>23502.9375</v>
      </c>
      <c r="H272" s="10">
        <f>'ÜCRET HESABI'!AL272</f>
        <v>17002.125</v>
      </c>
      <c r="I272" s="27">
        <f t="shared" si="79"/>
        <v>20002.5</v>
      </c>
      <c r="J272" s="28">
        <f>'ÜCRET HESABI'!AO272</f>
        <v>24503.0625</v>
      </c>
      <c r="K272" s="46">
        <f>'ÜCRET HESABI'!AQ272</f>
        <v>23502.9375</v>
      </c>
      <c r="L272" s="10">
        <f>'ÜCRET HESABI'!BH272</f>
        <v>17002.125</v>
      </c>
      <c r="M272" s="27">
        <f t="shared" si="80"/>
        <v>20002.5</v>
      </c>
      <c r="N272" s="28">
        <f>'ÜCRET HESABI'!BK272</f>
        <v>24503.0625</v>
      </c>
      <c r="O272" s="46">
        <f>'ÜCRET HESABI'!BM272</f>
        <v>23502.9375</v>
      </c>
      <c r="P272" s="10">
        <f>'ÜCRET HESABI'!CD272</f>
        <v>17002.125</v>
      </c>
      <c r="Q272" s="27">
        <f t="shared" si="81"/>
        <v>20002.5</v>
      </c>
      <c r="R272" s="28">
        <f>'ÜCRET HESABI'!CG272</f>
        <v>24503.0625</v>
      </c>
      <c r="S272" s="46">
        <f>'ÜCRET HESABI'!CI272</f>
        <v>23502.9375</v>
      </c>
      <c r="T272" s="10">
        <f>'ÜCRET HESABI'!CZ272</f>
        <v>17002.125</v>
      </c>
      <c r="U272" s="27">
        <f t="shared" si="82"/>
        <v>20002.5</v>
      </c>
      <c r="V272" s="28">
        <f>'ÜCRET HESABI'!DC272</f>
        <v>24503.0625</v>
      </c>
      <c r="W272" s="46">
        <f>'ÜCRET HESABI'!DE272</f>
        <v>23502.9375</v>
      </c>
      <c r="X272" s="10">
        <f>'ÜCRET HESABI'!DV272</f>
        <v>17002.125</v>
      </c>
      <c r="Y272" s="27">
        <f t="shared" si="83"/>
        <v>20002.5</v>
      </c>
      <c r="Z272" s="28">
        <f>'ÜCRET HESABI'!DY272</f>
        <v>24503.0625</v>
      </c>
      <c r="AA272" s="46">
        <f>'ÜCRET HESABI'!EA272</f>
        <v>23502.9375</v>
      </c>
      <c r="AB272" s="10">
        <f>'ÜCRET HESABI'!ER272</f>
        <v>17002.125</v>
      </c>
      <c r="AC272" s="27">
        <f t="shared" si="84"/>
        <v>20002.5</v>
      </c>
      <c r="AD272" s="28">
        <f>'ÜCRET HESABI'!EU272</f>
        <v>24503.0625</v>
      </c>
      <c r="AE272" s="46">
        <f>'ÜCRET HESABI'!EW272</f>
        <v>23502.9375</v>
      </c>
      <c r="AF272" s="10">
        <f>'ÜCRET HESABI'!FN272</f>
        <v>17002.125</v>
      </c>
      <c r="AG272" s="27">
        <f t="shared" si="85"/>
        <v>20002.5</v>
      </c>
      <c r="AH272" s="28">
        <f>'ÜCRET HESABI'!FQ272</f>
        <v>24503.0625</v>
      </c>
      <c r="AI272" s="46">
        <f>'ÜCRET HESABI'!FS272</f>
        <v>23502.9375</v>
      </c>
      <c r="AJ272" s="10">
        <f>'ÜCRET HESABI'!GJ272</f>
        <v>17002.125</v>
      </c>
      <c r="AK272" s="27">
        <f t="shared" si="86"/>
        <v>20002.5</v>
      </c>
      <c r="AL272" s="28">
        <f>'ÜCRET HESABI'!GM272</f>
        <v>24503.0625</v>
      </c>
      <c r="AM272" s="46">
        <f>'ÜCRET HESABI'!GO272</f>
        <v>23502.9375</v>
      </c>
      <c r="AN272" s="10">
        <f>'ÜCRET HESABI'!HF272</f>
        <v>17002.125</v>
      </c>
      <c r="AO272" s="27">
        <f t="shared" si="87"/>
        <v>20002.5</v>
      </c>
      <c r="AP272" s="28">
        <f>'ÜCRET HESABI'!HI272</f>
        <v>24503.0625</v>
      </c>
      <c r="AQ272" s="46">
        <f>'ÜCRET HESABI'!HK272</f>
        <v>23502.9375</v>
      </c>
      <c r="AR272" s="10">
        <f>'ÜCRET HESABI'!IB272</f>
        <v>17002.125</v>
      </c>
      <c r="AS272" s="27">
        <f t="shared" si="88"/>
        <v>20002.5</v>
      </c>
      <c r="AT272" s="28">
        <f>'ÜCRET HESABI'!IE272</f>
        <v>24503.0625</v>
      </c>
      <c r="AU272" s="46">
        <f>'ÜCRET HESABI'!IG272</f>
        <v>23502.9375</v>
      </c>
      <c r="AV272" s="10">
        <f>'ÜCRET HESABI'!IX272</f>
        <v>17002.125</v>
      </c>
      <c r="AW272" s="27">
        <f t="shared" si="89"/>
        <v>20002.5</v>
      </c>
      <c r="AX272" s="28">
        <f>'ÜCRET HESABI'!JA272</f>
        <v>24503.0625</v>
      </c>
      <c r="AY272" s="46">
        <f>'ÜCRET HESABI'!JC272</f>
        <v>23502.9375</v>
      </c>
      <c r="AZ272" s="36">
        <f t="shared" si="72"/>
        <v>204025.5</v>
      </c>
      <c r="BA272" s="33">
        <f t="shared" si="73"/>
        <v>240030</v>
      </c>
      <c r="BB272" s="37">
        <f t="shared" si="74"/>
        <v>17002.125</v>
      </c>
      <c r="BC272" s="35">
        <f t="shared" si="75"/>
        <v>294036.75</v>
      </c>
      <c r="BD272" s="34">
        <f t="shared" si="76"/>
        <v>12001.5</v>
      </c>
      <c r="BE272" s="35">
        <f t="shared" si="77"/>
        <v>282035.25</v>
      </c>
    </row>
    <row r="273" spans="1:57" x14ac:dyDescent="0.3">
      <c r="A273" s="3">
        <v>271</v>
      </c>
      <c r="B273" s="16" t="str">
        <f>'PERSONEL LİSTESİ'!B273</f>
        <v xml:space="preserve"> AD SOYAD 271</v>
      </c>
      <c r="C273" s="8">
        <f>'PERSONEL LİSTESİ'!C273</f>
        <v>20002.5</v>
      </c>
      <c r="D273" s="10">
        <f>'ÜCRET HESABI'!P273</f>
        <v>17002.125</v>
      </c>
      <c r="E273" s="27">
        <f t="shared" si="78"/>
        <v>20002.5</v>
      </c>
      <c r="F273" s="28">
        <f>'ÜCRET HESABI'!S273</f>
        <v>24503.0625</v>
      </c>
      <c r="G273" s="46">
        <f>'ÜCRET HESABI'!U273</f>
        <v>23502.9375</v>
      </c>
      <c r="H273" s="10">
        <f>'ÜCRET HESABI'!AL273</f>
        <v>17002.125</v>
      </c>
      <c r="I273" s="27">
        <f t="shared" si="79"/>
        <v>20002.5</v>
      </c>
      <c r="J273" s="28">
        <f>'ÜCRET HESABI'!AO273</f>
        <v>24503.0625</v>
      </c>
      <c r="K273" s="46">
        <f>'ÜCRET HESABI'!AQ273</f>
        <v>23502.9375</v>
      </c>
      <c r="L273" s="10">
        <f>'ÜCRET HESABI'!BH273</f>
        <v>17002.125</v>
      </c>
      <c r="M273" s="27">
        <f t="shared" si="80"/>
        <v>20002.5</v>
      </c>
      <c r="N273" s="28">
        <f>'ÜCRET HESABI'!BK273</f>
        <v>24503.0625</v>
      </c>
      <c r="O273" s="46">
        <f>'ÜCRET HESABI'!BM273</f>
        <v>23502.9375</v>
      </c>
      <c r="P273" s="10">
        <f>'ÜCRET HESABI'!CD273</f>
        <v>17002.125</v>
      </c>
      <c r="Q273" s="27">
        <f t="shared" si="81"/>
        <v>20002.5</v>
      </c>
      <c r="R273" s="28">
        <f>'ÜCRET HESABI'!CG273</f>
        <v>24503.0625</v>
      </c>
      <c r="S273" s="46">
        <f>'ÜCRET HESABI'!CI273</f>
        <v>23502.9375</v>
      </c>
      <c r="T273" s="10">
        <f>'ÜCRET HESABI'!CZ273</f>
        <v>17002.125</v>
      </c>
      <c r="U273" s="27">
        <f t="shared" si="82"/>
        <v>20002.5</v>
      </c>
      <c r="V273" s="28">
        <f>'ÜCRET HESABI'!DC273</f>
        <v>24503.0625</v>
      </c>
      <c r="W273" s="46">
        <f>'ÜCRET HESABI'!DE273</f>
        <v>23502.9375</v>
      </c>
      <c r="X273" s="10">
        <f>'ÜCRET HESABI'!DV273</f>
        <v>17002.125</v>
      </c>
      <c r="Y273" s="27">
        <f t="shared" si="83"/>
        <v>20002.5</v>
      </c>
      <c r="Z273" s="28">
        <f>'ÜCRET HESABI'!DY273</f>
        <v>24503.0625</v>
      </c>
      <c r="AA273" s="46">
        <f>'ÜCRET HESABI'!EA273</f>
        <v>23502.9375</v>
      </c>
      <c r="AB273" s="10">
        <f>'ÜCRET HESABI'!ER273</f>
        <v>17002.125</v>
      </c>
      <c r="AC273" s="27">
        <f t="shared" si="84"/>
        <v>20002.5</v>
      </c>
      <c r="AD273" s="28">
        <f>'ÜCRET HESABI'!EU273</f>
        <v>24503.0625</v>
      </c>
      <c r="AE273" s="46">
        <f>'ÜCRET HESABI'!EW273</f>
        <v>23502.9375</v>
      </c>
      <c r="AF273" s="10">
        <f>'ÜCRET HESABI'!FN273</f>
        <v>17002.125</v>
      </c>
      <c r="AG273" s="27">
        <f t="shared" si="85"/>
        <v>20002.5</v>
      </c>
      <c r="AH273" s="28">
        <f>'ÜCRET HESABI'!FQ273</f>
        <v>24503.0625</v>
      </c>
      <c r="AI273" s="46">
        <f>'ÜCRET HESABI'!FS273</f>
        <v>23502.9375</v>
      </c>
      <c r="AJ273" s="10">
        <f>'ÜCRET HESABI'!GJ273</f>
        <v>17002.125</v>
      </c>
      <c r="AK273" s="27">
        <f t="shared" si="86"/>
        <v>20002.5</v>
      </c>
      <c r="AL273" s="28">
        <f>'ÜCRET HESABI'!GM273</f>
        <v>24503.0625</v>
      </c>
      <c r="AM273" s="46">
        <f>'ÜCRET HESABI'!GO273</f>
        <v>23502.9375</v>
      </c>
      <c r="AN273" s="10">
        <f>'ÜCRET HESABI'!HF273</f>
        <v>17002.125</v>
      </c>
      <c r="AO273" s="27">
        <f t="shared" si="87"/>
        <v>20002.5</v>
      </c>
      <c r="AP273" s="28">
        <f>'ÜCRET HESABI'!HI273</f>
        <v>24503.0625</v>
      </c>
      <c r="AQ273" s="46">
        <f>'ÜCRET HESABI'!HK273</f>
        <v>23502.9375</v>
      </c>
      <c r="AR273" s="10">
        <f>'ÜCRET HESABI'!IB273</f>
        <v>17002.125</v>
      </c>
      <c r="AS273" s="27">
        <f t="shared" si="88"/>
        <v>20002.5</v>
      </c>
      <c r="AT273" s="28">
        <f>'ÜCRET HESABI'!IE273</f>
        <v>24503.0625</v>
      </c>
      <c r="AU273" s="46">
        <f>'ÜCRET HESABI'!IG273</f>
        <v>23502.9375</v>
      </c>
      <c r="AV273" s="10">
        <f>'ÜCRET HESABI'!IX273</f>
        <v>17002.125</v>
      </c>
      <c r="AW273" s="27">
        <f t="shared" si="89"/>
        <v>20002.5</v>
      </c>
      <c r="AX273" s="28">
        <f>'ÜCRET HESABI'!JA273</f>
        <v>24503.0625</v>
      </c>
      <c r="AY273" s="46">
        <f>'ÜCRET HESABI'!JC273</f>
        <v>23502.9375</v>
      </c>
      <c r="AZ273" s="36">
        <f t="shared" si="72"/>
        <v>204025.5</v>
      </c>
      <c r="BA273" s="33">
        <f t="shared" si="73"/>
        <v>240030</v>
      </c>
      <c r="BB273" s="37">
        <f t="shared" si="74"/>
        <v>17002.125</v>
      </c>
      <c r="BC273" s="35">
        <f t="shared" si="75"/>
        <v>294036.75</v>
      </c>
      <c r="BD273" s="34">
        <f t="shared" si="76"/>
        <v>12001.5</v>
      </c>
      <c r="BE273" s="35">
        <f t="shared" si="77"/>
        <v>282035.25</v>
      </c>
    </row>
    <row r="274" spans="1:57" x14ac:dyDescent="0.3">
      <c r="A274" s="2">
        <v>272</v>
      </c>
      <c r="B274" s="17" t="str">
        <f>'PERSONEL LİSTESİ'!B274</f>
        <v xml:space="preserve"> AD SOYAD 272</v>
      </c>
      <c r="C274" s="13">
        <f>'PERSONEL LİSTESİ'!C274</f>
        <v>20002.5</v>
      </c>
      <c r="D274" s="10">
        <f>'ÜCRET HESABI'!P274</f>
        <v>17002.125</v>
      </c>
      <c r="E274" s="27">
        <f t="shared" si="78"/>
        <v>20002.5</v>
      </c>
      <c r="F274" s="28">
        <f>'ÜCRET HESABI'!S274</f>
        <v>24503.0625</v>
      </c>
      <c r="G274" s="46">
        <f>'ÜCRET HESABI'!U274</f>
        <v>23502.9375</v>
      </c>
      <c r="H274" s="10">
        <f>'ÜCRET HESABI'!AL274</f>
        <v>17002.125</v>
      </c>
      <c r="I274" s="27">
        <f t="shared" si="79"/>
        <v>20002.5</v>
      </c>
      <c r="J274" s="28">
        <f>'ÜCRET HESABI'!AO274</f>
        <v>24503.0625</v>
      </c>
      <c r="K274" s="46">
        <f>'ÜCRET HESABI'!AQ274</f>
        <v>23502.9375</v>
      </c>
      <c r="L274" s="10">
        <f>'ÜCRET HESABI'!BH274</f>
        <v>17002.125</v>
      </c>
      <c r="M274" s="27">
        <f t="shared" si="80"/>
        <v>20002.5</v>
      </c>
      <c r="N274" s="28">
        <f>'ÜCRET HESABI'!BK274</f>
        <v>24503.0625</v>
      </c>
      <c r="O274" s="46">
        <f>'ÜCRET HESABI'!BM274</f>
        <v>23502.9375</v>
      </c>
      <c r="P274" s="10">
        <f>'ÜCRET HESABI'!CD274</f>
        <v>17002.125</v>
      </c>
      <c r="Q274" s="27">
        <f t="shared" si="81"/>
        <v>20002.5</v>
      </c>
      <c r="R274" s="28">
        <f>'ÜCRET HESABI'!CG274</f>
        <v>24503.0625</v>
      </c>
      <c r="S274" s="46">
        <f>'ÜCRET HESABI'!CI274</f>
        <v>23502.9375</v>
      </c>
      <c r="T274" s="10">
        <f>'ÜCRET HESABI'!CZ274</f>
        <v>17002.125</v>
      </c>
      <c r="U274" s="27">
        <f t="shared" si="82"/>
        <v>20002.5</v>
      </c>
      <c r="V274" s="28">
        <f>'ÜCRET HESABI'!DC274</f>
        <v>24503.0625</v>
      </c>
      <c r="W274" s="46">
        <f>'ÜCRET HESABI'!DE274</f>
        <v>23502.9375</v>
      </c>
      <c r="X274" s="10">
        <f>'ÜCRET HESABI'!DV274</f>
        <v>17002.125</v>
      </c>
      <c r="Y274" s="27">
        <f t="shared" si="83"/>
        <v>20002.5</v>
      </c>
      <c r="Z274" s="28">
        <f>'ÜCRET HESABI'!DY274</f>
        <v>24503.0625</v>
      </c>
      <c r="AA274" s="46">
        <f>'ÜCRET HESABI'!EA274</f>
        <v>23502.9375</v>
      </c>
      <c r="AB274" s="10">
        <f>'ÜCRET HESABI'!ER274</f>
        <v>17002.125</v>
      </c>
      <c r="AC274" s="27">
        <f t="shared" si="84"/>
        <v>20002.5</v>
      </c>
      <c r="AD274" s="28">
        <f>'ÜCRET HESABI'!EU274</f>
        <v>24503.0625</v>
      </c>
      <c r="AE274" s="46">
        <f>'ÜCRET HESABI'!EW274</f>
        <v>23502.9375</v>
      </c>
      <c r="AF274" s="10">
        <f>'ÜCRET HESABI'!FN274</f>
        <v>17002.125</v>
      </c>
      <c r="AG274" s="27">
        <f t="shared" si="85"/>
        <v>20002.5</v>
      </c>
      <c r="AH274" s="28">
        <f>'ÜCRET HESABI'!FQ274</f>
        <v>24503.0625</v>
      </c>
      <c r="AI274" s="46">
        <f>'ÜCRET HESABI'!FS274</f>
        <v>23502.9375</v>
      </c>
      <c r="AJ274" s="10">
        <f>'ÜCRET HESABI'!GJ274</f>
        <v>17002.125</v>
      </c>
      <c r="AK274" s="27">
        <f t="shared" si="86"/>
        <v>20002.5</v>
      </c>
      <c r="AL274" s="28">
        <f>'ÜCRET HESABI'!GM274</f>
        <v>24503.0625</v>
      </c>
      <c r="AM274" s="46">
        <f>'ÜCRET HESABI'!GO274</f>
        <v>23502.9375</v>
      </c>
      <c r="AN274" s="10">
        <f>'ÜCRET HESABI'!HF274</f>
        <v>17002.125</v>
      </c>
      <c r="AO274" s="27">
        <f t="shared" si="87"/>
        <v>20002.5</v>
      </c>
      <c r="AP274" s="28">
        <f>'ÜCRET HESABI'!HI274</f>
        <v>24503.0625</v>
      </c>
      <c r="AQ274" s="46">
        <f>'ÜCRET HESABI'!HK274</f>
        <v>23502.9375</v>
      </c>
      <c r="AR274" s="10">
        <f>'ÜCRET HESABI'!IB274</f>
        <v>17002.125</v>
      </c>
      <c r="AS274" s="27">
        <f t="shared" si="88"/>
        <v>20002.5</v>
      </c>
      <c r="AT274" s="28">
        <f>'ÜCRET HESABI'!IE274</f>
        <v>24503.0625</v>
      </c>
      <c r="AU274" s="46">
        <f>'ÜCRET HESABI'!IG274</f>
        <v>23502.9375</v>
      </c>
      <c r="AV274" s="10">
        <f>'ÜCRET HESABI'!IX274</f>
        <v>17002.125</v>
      </c>
      <c r="AW274" s="27">
        <f t="shared" si="89"/>
        <v>20002.5</v>
      </c>
      <c r="AX274" s="28">
        <f>'ÜCRET HESABI'!JA274</f>
        <v>24503.0625</v>
      </c>
      <c r="AY274" s="46">
        <f>'ÜCRET HESABI'!JC274</f>
        <v>23502.9375</v>
      </c>
      <c r="AZ274" s="36">
        <f t="shared" si="72"/>
        <v>204025.5</v>
      </c>
      <c r="BA274" s="33">
        <f t="shared" si="73"/>
        <v>240030</v>
      </c>
      <c r="BB274" s="37">
        <f t="shared" si="74"/>
        <v>17002.125</v>
      </c>
      <c r="BC274" s="35">
        <f t="shared" si="75"/>
        <v>294036.75</v>
      </c>
      <c r="BD274" s="34">
        <f t="shared" si="76"/>
        <v>12001.5</v>
      </c>
      <c r="BE274" s="35">
        <f t="shared" si="77"/>
        <v>282035.25</v>
      </c>
    </row>
    <row r="275" spans="1:57" x14ac:dyDescent="0.3">
      <c r="A275" s="3">
        <v>273</v>
      </c>
      <c r="B275" s="16" t="str">
        <f>'PERSONEL LİSTESİ'!B275</f>
        <v xml:space="preserve"> AD SOYAD 273</v>
      </c>
      <c r="C275" s="8">
        <f>'PERSONEL LİSTESİ'!C275</f>
        <v>20002.5</v>
      </c>
      <c r="D275" s="10">
        <f>'ÜCRET HESABI'!P275</f>
        <v>17002.125</v>
      </c>
      <c r="E275" s="27">
        <f t="shared" si="78"/>
        <v>20002.5</v>
      </c>
      <c r="F275" s="28">
        <f>'ÜCRET HESABI'!S275</f>
        <v>24503.0625</v>
      </c>
      <c r="G275" s="46">
        <f>'ÜCRET HESABI'!U275</f>
        <v>23502.9375</v>
      </c>
      <c r="H275" s="10">
        <f>'ÜCRET HESABI'!AL275</f>
        <v>17002.125</v>
      </c>
      <c r="I275" s="27">
        <f t="shared" si="79"/>
        <v>20002.5</v>
      </c>
      <c r="J275" s="28">
        <f>'ÜCRET HESABI'!AO275</f>
        <v>24503.0625</v>
      </c>
      <c r="K275" s="46">
        <f>'ÜCRET HESABI'!AQ275</f>
        <v>23502.9375</v>
      </c>
      <c r="L275" s="10">
        <f>'ÜCRET HESABI'!BH275</f>
        <v>17002.125</v>
      </c>
      <c r="M275" s="27">
        <f t="shared" si="80"/>
        <v>20002.5</v>
      </c>
      <c r="N275" s="28">
        <f>'ÜCRET HESABI'!BK275</f>
        <v>24503.0625</v>
      </c>
      <c r="O275" s="46">
        <f>'ÜCRET HESABI'!BM275</f>
        <v>23502.9375</v>
      </c>
      <c r="P275" s="10">
        <f>'ÜCRET HESABI'!CD275</f>
        <v>17002.125</v>
      </c>
      <c r="Q275" s="27">
        <f t="shared" si="81"/>
        <v>20002.5</v>
      </c>
      <c r="R275" s="28">
        <f>'ÜCRET HESABI'!CG275</f>
        <v>24503.0625</v>
      </c>
      <c r="S275" s="46">
        <f>'ÜCRET HESABI'!CI275</f>
        <v>23502.9375</v>
      </c>
      <c r="T275" s="10">
        <f>'ÜCRET HESABI'!CZ275</f>
        <v>17002.125</v>
      </c>
      <c r="U275" s="27">
        <f t="shared" si="82"/>
        <v>20002.5</v>
      </c>
      <c r="V275" s="28">
        <f>'ÜCRET HESABI'!DC275</f>
        <v>24503.0625</v>
      </c>
      <c r="W275" s="46">
        <f>'ÜCRET HESABI'!DE275</f>
        <v>23502.9375</v>
      </c>
      <c r="X275" s="10">
        <f>'ÜCRET HESABI'!DV275</f>
        <v>17002.125</v>
      </c>
      <c r="Y275" s="27">
        <f t="shared" si="83"/>
        <v>20002.5</v>
      </c>
      <c r="Z275" s="28">
        <f>'ÜCRET HESABI'!DY275</f>
        <v>24503.0625</v>
      </c>
      <c r="AA275" s="46">
        <f>'ÜCRET HESABI'!EA275</f>
        <v>23502.9375</v>
      </c>
      <c r="AB275" s="10">
        <f>'ÜCRET HESABI'!ER275</f>
        <v>17002.125</v>
      </c>
      <c r="AC275" s="27">
        <f t="shared" si="84"/>
        <v>20002.5</v>
      </c>
      <c r="AD275" s="28">
        <f>'ÜCRET HESABI'!EU275</f>
        <v>24503.0625</v>
      </c>
      <c r="AE275" s="46">
        <f>'ÜCRET HESABI'!EW275</f>
        <v>23502.9375</v>
      </c>
      <c r="AF275" s="10">
        <f>'ÜCRET HESABI'!FN275</f>
        <v>17002.125</v>
      </c>
      <c r="AG275" s="27">
        <f t="shared" si="85"/>
        <v>20002.5</v>
      </c>
      <c r="AH275" s="28">
        <f>'ÜCRET HESABI'!FQ275</f>
        <v>24503.0625</v>
      </c>
      <c r="AI275" s="46">
        <f>'ÜCRET HESABI'!FS275</f>
        <v>23502.9375</v>
      </c>
      <c r="AJ275" s="10">
        <f>'ÜCRET HESABI'!GJ275</f>
        <v>17002.125</v>
      </c>
      <c r="AK275" s="27">
        <f t="shared" si="86"/>
        <v>20002.5</v>
      </c>
      <c r="AL275" s="28">
        <f>'ÜCRET HESABI'!GM275</f>
        <v>24503.0625</v>
      </c>
      <c r="AM275" s="46">
        <f>'ÜCRET HESABI'!GO275</f>
        <v>23502.9375</v>
      </c>
      <c r="AN275" s="10">
        <f>'ÜCRET HESABI'!HF275</f>
        <v>17002.125</v>
      </c>
      <c r="AO275" s="27">
        <f t="shared" si="87"/>
        <v>20002.5</v>
      </c>
      <c r="AP275" s="28">
        <f>'ÜCRET HESABI'!HI275</f>
        <v>24503.0625</v>
      </c>
      <c r="AQ275" s="46">
        <f>'ÜCRET HESABI'!HK275</f>
        <v>23502.9375</v>
      </c>
      <c r="AR275" s="10">
        <f>'ÜCRET HESABI'!IB275</f>
        <v>17002.125</v>
      </c>
      <c r="AS275" s="27">
        <f t="shared" si="88"/>
        <v>20002.5</v>
      </c>
      <c r="AT275" s="28">
        <f>'ÜCRET HESABI'!IE275</f>
        <v>24503.0625</v>
      </c>
      <c r="AU275" s="46">
        <f>'ÜCRET HESABI'!IG275</f>
        <v>23502.9375</v>
      </c>
      <c r="AV275" s="10">
        <f>'ÜCRET HESABI'!IX275</f>
        <v>17002.125</v>
      </c>
      <c r="AW275" s="27">
        <f t="shared" si="89"/>
        <v>20002.5</v>
      </c>
      <c r="AX275" s="28">
        <f>'ÜCRET HESABI'!JA275</f>
        <v>24503.0625</v>
      </c>
      <c r="AY275" s="46">
        <f>'ÜCRET HESABI'!JC275</f>
        <v>23502.9375</v>
      </c>
      <c r="AZ275" s="36">
        <f t="shared" si="72"/>
        <v>204025.5</v>
      </c>
      <c r="BA275" s="33">
        <f t="shared" si="73"/>
        <v>240030</v>
      </c>
      <c r="BB275" s="37">
        <f t="shared" si="74"/>
        <v>17002.125</v>
      </c>
      <c r="BC275" s="35">
        <f t="shared" si="75"/>
        <v>294036.75</v>
      </c>
      <c r="BD275" s="34">
        <f t="shared" si="76"/>
        <v>12001.5</v>
      </c>
      <c r="BE275" s="35">
        <f t="shared" si="77"/>
        <v>282035.25</v>
      </c>
    </row>
    <row r="276" spans="1:57" x14ac:dyDescent="0.3">
      <c r="A276" s="2">
        <v>274</v>
      </c>
      <c r="B276" s="17" t="str">
        <f>'PERSONEL LİSTESİ'!B276</f>
        <v xml:space="preserve"> AD SOYAD 274</v>
      </c>
      <c r="C276" s="13">
        <f>'PERSONEL LİSTESİ'!C276</f>
        <v>20002.5</v>
      </c>
      <c r="D276" s="10">
        <f>'ÜCRET HESABI'!P276</f>
        <v>17002.125</v>
      </c>
      <c r="E276" s="27">
        <f t="shared" si="78"/>
        <v>20002.5</v>
      </c>
      <c r="F276" s="28">
        <f>'ÜCRET HESABI'!S276</f>
        <v>24503.0625</v>
      </c>
      <c r="G276" s="46">
        <f>'ÜCRET HESABI'!U276</f>
        <v>23502.9375</v>
      </c>
      <c r="H276" s="10">
        <f>'ÜCRET HESABI'!AL276</f>
        <v>17002.125</v>
      </c>
      <c r="I276" s="27">
        <f t="shared" si="79"/>
        <v>20002.5</v>
      </c>
      <c r="J276" s="28">
        <f>'ÜCRET HESABI'!AO276</f>
        <v>24503.0625</v>
      </c>
      <c r="K276" s="46">
        <f>'ÜCRET HESABI'!AQ276</f>
        <v>23502.9375</v>
      </c>
      <c r="L276" s="10">
        <f>'ÜCRET HESABI'!BH276</f>
        <v>17002.125</v>
      </c>
      <c r="M276" s="27">
        <f t="shared" si="80"/>
        <v>20002.5</v>
      </c>
      <c r="N276" s="28">
        <f>'ÜCRET HESABI'!BK276</f>
        <v>24503.0625</v>
      </c>
      <c r="O276" s="46">
        <f>'ÜCRET HESABI'!BM276</f>
        <v>23502.9375</v>
      </c>
      <c r="P276" s="10">
        <f>'ÜCRET HESABI'!CD276</f>
        <v>17002.125</v>
      </c>
      <c r="Q276" s="27">
        <f t="shared" si="81"/>
        <v>20002.5</v>
      </c>
      <c r="R276" s="28">
        <f>'ÜCRET HESABI'!CG276</f>
        <v>24503.0625</v>
      </c>
      <c r="S276" s="46">
        <f>'ÜCRET HESABI'!CI276</f>
        <v>23502.9375</v>
      </c>
      <c r="T276" s="10">
        <f>'ÜCRET HESABI'!CZ276</f>
        <v>17002.125</v>
      </c>
      <c r="U276" s="27">
        <f t="shared" si="82"/>
        <v>20002.5</v>
      </c>
      <c r="V276" s="28">
        <f>'ÜCRET HESABI'!DC276</f>
        <v>24503.0625</v>
      </c>
      <c r="W276" s="46">
        <f>'ÜCRET HESABI'!DE276</f>
        <v>23502.9375</v>
      </c>
      <c r="X276" s="10">
        <f>'ÜCRET HESABI'!DV276</f>
        <v>17002.125</v>
      </c>
      <c r="Y276" s="27">
        <f t="shared" si="83"/>
        <v>20002.5</v>
      </c>
      <c r="Z276" s="28">
        <f>'ÜCRET HESABI'!DY276</f>
        <v>24503.0625</v>
      </c>
      <c r="AA276" s="46">
        <f>'ÜCRET HESABI'!EA276</f>
        <v>23502.9375</v>
      </c>
      <c r="AB276" s="10">
        <f>'ÜCRET HESABI'!ER276</f>
        <v>17002.125</v>
      </c>
      <c r="AC276" s="27">
        <f t="shared" si="84"/>
        <v>20002.5</v>
      </c>
      <c r="AD276" s="28">
        <f>'ÜCRET HESABI'!EU276</f>
        <v>24503.0625</v>
      </c>
      <c r="AE276" s="46">
        <f>'ÜCRET HESABI'!EW276</f>
        <v>23502.9375</v>
      </c>
      <c r="AF276" s="10">
        <f>'ÜCRET HESABI'!FN276</f>
        <v>17002.125</v>
      </c>
      <c r="AG276" s="27">
        <f t="shared" si="85"/>
        <v>20002.5</v>
      </c>
      <c r="AH276" s="28">
        <f>'ÜCRET HESABI'!FQ276</f>
        <v>24503.0625</v>
      </c>
      <c r="AI276" s="46">
        <f>'ÜCRET HESABI'!FS276</f>
        <v>23502.9375</v>
      </c>
      <c r="AJ276" s="10">
        <f>'ÜCRET HESABI'!GJ276</f>
        <v>17002.125</v>
      </c>
      <c r="AK276" s="27">
        <f t="shared" si="86"/>
        <v>20002.5</v>
      </c>
      <c r="AL276" s="28">
        <f>'ÜCRET HESABI'!GM276</f>
        <v>24503.0625</v>
      </c>
      <c r="AM276" s="46">
        <f>'ÜCRET HESABI'!GO276</f>
        <v>23502.9375</v>
      </c>
      <c r="AN276" s="10">
        <f>'ÜCRET HESABI'!HF276</f>
        <v>17002.125</v>
      </c>
      <c r="AO276" s="27">
        <f t="shared" si="87"/>
        <v>20002.5</v>
      </c>
      <c r="AP276" s="28">
        <f>'ÜCRET HESABI'!HI276</f>
        <v>24503.0625</v>
      </c>
      <c r="AQ276" s="46">
        <f>'ÜCRET HESABI'!HK276</f>
        <v>23502.9375</v>
      </c>
      <c r="AR276" s="10">
        <f>'ÜCRET HESABI'!IB276</f>
        <v>17002.125</v>
      </c>
      <c r="AS276" s="27">
        <f t="shared" si="88"/>
        <v>20002.5</v>
      </c>
      <c r="AT276" s="28">
        <f>'ÜCRET HESABI'!IE276</f>
        <v>24503.0625</v>
      </c>
      <c r="AU276" s="46">
        <f>'ÜCRET HESABI'!IG276</f>
        <v>23502.9375</v>
      </c>
      <c r="AV276" s="10">
        <f>'ÜCRET HESABI'!IX276</f>
        <v>17002.125</v>
      </c>
      <c r="AW276" s="27">
        <f t="shared" si="89"/>
        <v>20002.5</v>
      </c>
      <c r="AX276" s="28">
        <f>'ÜCRET HESABI'!JA276</f>
        <v>24503.0625</v>
      </c>
      <c r="AY276" s="46">
        <f>'ÜCRET HESABI'!JC276</f>
        <v>23502.9375</v>
      </c>
      <c r="AZ276" s="36">
        <f t="shared" si="72"/>
        <v>204025.5</v>
      </c>
      <c r="BA276" s="33">
        <f t="shared" si="73"/>
        <v>240030</v>
      </c>
      <c r="BB276" s="37">
        <f t="shared" si="74"/>
        <v>17002.125</v>
      </c>
      <c r="BC276" s="35">
        <f t="shared" si="75"/>
        <v>294036.75</v>
      </c>
      <c r="BD276" s="34">
        <f t="shared" si="76"/>
        <v>12001.5</v>
      </c>
      <c r="BE276" s="35">
        <f t="shared" si="77"/>
        <v>282035.25</v>
      </c>
    </row>
    <row r="277" spans="1:57" x14ac:dyDescent="0.3">
      <c r="A277" s="3">
        <v>275</v>
      </c>
      <c r="B277" s="16" t="str">
        <f>'PERSONEL LİSTESİ'!B277</f>
        <v xml:space="preserve"> AD SOYAD 275</v>
      </c>
      <c r="C277" s="8">
        <f>'PERSONEL LİSTESİ'!C277</f>
        <v>20002.5</v>
      </c>
      <c r="D277" s="10">
        <f>'ÜCRET HESABI'!P277</f>
        <v>17002.125</v>
      </c>
      <c r="E277" s="27">
        <f t="shared" si="78"/>
        <v>20002.5</v>
      </c>
      <c r="F277" s="28">
        <f>'ÜCRET HESABI'!S277</f>
        <v>24503.0625</v>
      </c>
      <c r="G277" s="46">
        <f>'ÜCRET HESABI'!U277</f>
        <v>23502.9375</v>
      </c>
      <c r="H277" s="10">
        <f>'ÜCRET HESABI'!AL277</f>
        <v>17002.125</v>
      </c>
      <c r="I277" s="27">
        <f t="shared" si="79"/>
        <v>20002.5</v>
      </c>
      <c r="J277" s="28">
        <f>'ÜCRET HESABI'!AO277</f>
        <v>24503.0625</v>
      </c>
      <c r="K277" s="46">
        <f>'ÜCRET HESABI'!AQ277</f>
        <v>23502.9375</v>
      </c>
      <c r="L277" s="10">
        <f>'ÜCRET HESABI'!BH277</f>
        <v>17002.125</v>
      </c>
      <c r="M277" s="27">
        <f t="shared" si="80"/>
        <v>20002.5</v>
      </c>
      <c r="N277" s="28">
        <f>'ÜCRET HESABI'!BK277</f>
        <v>24503.0625</v>
      </c>
      <c r="O277" s="46">
        <f>'ÜCRET HESABI'!BM277</f>
        <v>23502.9375</v>
      </c>
      <c r="P277" s="10">
        <f>'ÜCRET HESABI'!CD277</f>
        <v>17002.125</v>
      </c>
      <c r="Q277" s="27">
        <f t="shared" si="81"/>
        <v>20002.5</v>
      </c>
      <c r="R277" s="28">
        <f>'ÜCRET HESABI'!CG277</f>
        <v>24503.0625</v>
      </c>
      <c r="S277" s="46">
        <f>'ÜCRET HESABI'!CI277</f>
        <v>23502.9375</v>
      </c>
      <c r="T277" s="10">
        <f>'ÜCRET HESABI'!CZ277</f>
        <v>17002.125</v>
      </c>
      <c r="U277" s="27">
        <f t="shared" si="82"/>
        <v>20002.5</v>
      </c>
      <c r="V277" s="28">
        <f>'ÜCRET HESABI'!DC277</f>
        <v>24503.0625</v>
      </c>
      <c r="W277" s="46">
        <f>'ÜCRET HESABI'!DE277</f>
        <v>23502.9375</v>
      </c>
      <c r="X277" s="10">
        <f>'ÜCRET HESABI'!DV277</f>
        <v>17002.125</v>
      </c>
      <c r="Y277" s="27">
        <f t="shared" si="83"/>
        <v>20002.5</v>
      </c>
      <c r="Z277" s="28">
        <f>'ÜCRET HESABI'!DY277</f>
        <v>24503.0625</v>
      </c>
      <c r="AA277" s="46">
        <f>'ÜCRET HESABI'!EA277</f>
        <v>23502.9375</v>
      </c>
      <c r="AB277" s="10">
        <f>'ÜCRET HESABI'!ER277</f>
        <v>17002.125</v>
      </c>
      <c r="AC277" s="27">
        <f t="shared" si="84"/>
        <v>20002.5</v>
      </c>
      <c r="AD277" s="28">
        <f>'ÜCRET HESABI'!EU277</f>
        <v>24503.0625</v>
      </c>
      <c r="AE277" s="46">
        <f>'ÜCRET HESABI'!EW277</f>
        <v>23502.9375</v>
      </c>
      <c r="AF277" s="10">
        <f>'ÜCRET HESABI'!FN277</f>
        <v>17002.125</v>
      </c>
      <c r="AG277" s="27">
        <f t="shared" si="85"/>
        <v>20002.5</v>
      </c>
      <c r="AH277" s="28">
        <f>'ÜCRET HESABI'!FQ277</f>
        <v>24503.0625</v>
      </c>
      <c r="AI277" s="46">
        <f>'ÜCRET HESABI'!FS277</f>
        <v>23502.9375</v>
      </c>
      <c r="AJ277" s="10">
        <f>'ÜCRET HESABI'!GJ277</f>
        <v>17002.125</v>
      </c>
      <c r="AK277" s="27">
        <f t="shared" si="86"/>
        <v>20002.5</v>
      </c>
      <c r="AL277" s="28">
        <f>'ÜCRET HESABI'!GM277</f>
        <v>24503.0625</v>
      </c>
      <c r="AM277" s="46">
        <f>'ÜCRET HESABI'!GO277</f>
        <v>23502.9375</v>
      </c>
      <c r="AN277" s="10">
        <f>'ÜCRET HESABI'!HF277</f>
        <v>17002.125</v>
      </c>
      <c r="AO277" s="27">
        <f t="shared" si="87"/>
        <v>20002.5</v>
      </c>
      <c r="AP277" s="28">
        <f>'ÜCRET HESABI'!HI277</f>
        <v>24503.0625</v>
      </c>
      <c r="AQ277" s="46">
        <f>'ÜCRET HESABI'!HK277</f>
        <v>23502.9375</v>
      </c>
      <c r="AR277" s="10">
        <f>'ÜCRET HESABI'!IB277</f>
        <v>17002.125</v>
      </c>
      <c r="AS277" s="27">
        <f t="shared" si="88"/>
        <v>20002.5</v>
      </c>
      <c r="AT277" s="28">
        <f>'ÜCRET HESABI'!IE277</f>
        <v>24503.0625</v>
      </c>
      <c r="AU277" s="46">
        <f>'ÜCRET HESABI'!IG277</f>
        <v>23502.9375</v>
      </c>
      <c r="AV277" s="10">
        <f>'ÜCRET HESABI'!IX277</f>
        <v>17002.125</v>
      </c>
      <c r="AW277" s="27">
        <f t="shared" si="89"/>
        <v>20002.5</v>
      </c>
      <c r="AX277" s="28">
        <f>'ÜCRET HESABI'!JA277</f>
        <v>24503.0625</v>
      </c>
      <c r="AY277" s="46">
        <f>'ÜCRET HESABI'!JC277</f>
        <v>23502.9375</v>
      </c>
      <c r="AZ277" s="36">
        <f t="shared" si="72"/>
        <v>204025.5</v>
      </c>
      <c r="BA277" s="33">
        <f t="shared" si="73"/>
        <v>240030</v>
      </c>
      <c r="BB277" s="37">
        <f t="shared" si="74"/>
        <v>17002.125</v>
      </c>
      <c r="BC277" s="35">
        <f t="shared" si="75"/>
        <v>294036.75</v>
      </c>
      <c r="BD277" s="34">
        <f t="shared" si="76"/>
        <v>12001.5</v>
      </c>
      <c r="BE277" s="35">
        <f t="shared" si="77"/>
        <v>282035.25</v>
      </c>
    </row>
    <row r="278" spans="1:57" x14ac:dyDescent="0.3">
      <c r="A278" s="2">
        <v>276</v>
      </c>
      <c r="B278" s="17" t="str">
        <f>'PERSONEL LİSTESİ'!B278</f>
        <v xml:space="preserve"> AD SOYAD 276</v>
      </c>
      <c r="C278" s="13">
        <f>'PERSONEL LİSTESİ'!C278</f>
        <v>20002.5</v>
      </c>
      <c r="D278" s="10">
        <f>'ÜCRET HESABI'!P278</f>
        <v>17002.125</v>
      </c>
      <c r="E278" s="27">
        <f t="shared" si="78"/>
        <v>20002.5</v>
      </c>
      <c r="F278" s="28">
        <f>'ÜCRET HESABI'!S278</f>
        <v>24503.0625</v>
      </c>
      <c r="G278" s="46">
        <f>'ÜCRET HESABI'!U278</f>
        <v>23502.9375</v>
      </c>
      <c r="H278" s="10">
        <f>'ÜCRET HESABI'!AL278</f>
        <v>17002.125</v>
      </c>
      <c r="I278" s="27">
        <f t="shared" si="79"/>
        <v>20002.5</v>
      </c>
      <c r="J278" s="28">
        <f>'ÜCRET HESABI'!AO278</f>
        <v>24503.0625</v>
      </c>
      <c r="K278" s="46">
        <f>'ÜCRET HESABI'!AQ278</f>
        <v>23502.9375</v>
      </c>
      <c r="L278" s="10">
        <f>'ÜCRET HESABI'!BH278</f>
        <v>17002.125</v>
      </c>
      <c r="M278" s="27">
        <f t="shared" si="80"/>
        <v>20002.5</v>
      </c>
      <c r="N278" s="28">
        <f>'ÜCRET HESABI'!BK278</f>
        <v>24503.0625</v>
      </c>
      <c r="O278" s="46">
        <f>'ÜCRET HESABI'!BM278</f>
        <v>23502.9375</v>
      </c>
      <c r="P278" s="10">
        <f>'ÜCRET HESABI'!CD278</f>
        <v>17002.125</v>
      </c>
      <c r="Q278" s="27">
        <f t="shared" si="81"/>
        <v>20002.5</v>
      </c>
      <c r="R278" s="28">
        <f>'ÜCRET HESABI'!CG278</f>
        <v>24503.0625</v>
      </c>
      <c r="S278" s="46">
        <f>'ÜCRET HESABI'!CI278</f>
        <v>23502.9375</v>
      </c>
      <c r="T278" s="10">
        <f>'ÜCRET HESABI'!CZ278</f>
        <v>17002.125</v>
      </c>
      <c r="U278" s="27">
        <f t="shared" si="82"/>
        <v>20002.5</v>
      </c>
      <c r="V278" s="28">
        <f>'ÜCRET HESABI'!DC278</f>
        <v>24503.0625</v>
      </c>
      <c r="W278" s="46">
        <f>'ÜCRET HESABI'!DE278</f>
        <v>23502.9375</v>
      </c>
      <c r="X278" s="10">
        <f>'ÜCRET HESABI'!DV278</f>
        <v>17002.125</v>
      </c>
      <c r="Y278" s="27">
        <f t="shared" si="83"/>
        <v>20002.5</v>
      </c>
      <c r="Z278" s="28">
        <f>'ÜCRET HESABI'!DY278</f>
        <v>24503.0625</v>
      </c>
      <c r="AA278" s="46">
        <f>'ÜCRET HESABI'!EA278</f>
        <v>23502.9375</v>
      </c>
      <c r="AB278" s="10">
        <f>'ÜCRET HESABI'!ER278</f>
        <v>17002.125</v>
      </c>
      <c r="AC278" s="27">
        <f t="shared" si="84"/>
        <v>20002.5</v>
      </c>
      <c r="AD278" s="28">
        <f>'ÜCRET HESABI'!EU278</f>
        <v>24503.0625</v>
      </c>
      <c r="AE278" s="46">
        <f>'ÜCRET HESABI'!EW278</f>
        <v>23502.9375</v>
      </c>
      <c r="AF278" s="10">
        <f>'ÜCRET HESABI'!FN278</f>
        <v>17002.125</v>
      </c>
      <c r="AG278" s="27">
        <f t="shared" si="85"/>
        <v>20002.5</v>
      </c>
      <c r="AH278" s="28">
        <f>'ÜCRET HESABI'!FQ278</f>
        <v>24503.0625</v>
      </c>
      <c r="AI278" s="46">
        <f>'ÜCRET HESABI'!FS278</f>
        <v>23502.9375</v>
      </c>
      <c r="AJ278" s="10">
        <f>'ÜCRET HESABI'!GJ278</f>
        <v>17002.125</v>
      </c>
      <c r="AK278" s="27">
        <f t="shared" si="86"/>
        <v>20002.5</v>
      </c>
      <c r="AL278" s="28">
        <f>'ÜCRET HESABI'!GM278</f>
        <v>24503.0625</v>
      </c>
      <c r="AM278" s="46">
        <f>'ÜCRET HESABI'!GO278</f>
        <v>23502.9375</v>
      </c>
      <c r="AN278" s="10">
        <f>'ÜCRET HESABI'!HF278</f>
        <v>17002.125</v>
      </c>
      <c r="AO278" s="27">
        <f t="shared" si="87"/>
        <v>20002.5</v>
      </c>
      <c r="AP278" s="28">
        <f>'ÜCRET HESABI'!HI278</f>
        <v>24503.0625</v>
      </c>
      <c r="AQ278" s="46">
        <f>'ÜCRET HESABI'!HK278</f>
        <v>23502.9375</v>
      </c>
      <c r="AR278" s="10">
        <f>'ÜCRET HESABI'!IB278</f>
        <v>17002.125</v>
      </c>
      <c r="AS278" s="27">
        <f t="shared" si="88"/>
        <v>20002.5</v>
      </c>
      <c r="AT278" s="28">
        <f>'ÜCRET HESABI'!IE278</f>
        <v>24503.0625</v>
      </c>
      <c r="AU278" s="46">
        <f>'ÜCRET HESABI'!IG278</f>
        <v>23502.9375</v>
      </c>
      <c r="AV278" s="10">
        <f>'ÜCRET HESABI'!IX278</f>
        <v>17002.125</v>
      </c>
      <c r="AW278" s="27">
        <f t="shared" si="89"/>
        <v>20002.5</v>
      </c>
      <c r="AX278" s="28">
        <f>'ÜCRET HESABI'!JA278</f>
        <v>24503.0625</v>
      </c>
      <c r="AY278" s="46">
        <f>'ÜCRET HESABI'!JC278</f>
        <v>23502.9375</v>
      </c>
      <c r="AZ278" s="36">
        <f t="shared" si="72"/>
        <v>204025.5</v>
      </c>
      <c r="BA278" s="33">
        <f t="shared" si="73"/>
        <v>240030</v>
      </c>
      <c r="BB278" s="37">
        <f t="shared" si="74"/>
        <v>17002.125</v>
      </c>
      <c r="BC278" s="35">
        <f t="shared" si="75"/>
        <v>294036.75</v>
      </c>
      <c r="BD278" s="34">
        <f t="shared" si="76"/>
        <v>12001.5</v>
      </c>
      <c r="BE278" s="35">
        <f t="shared" si="77"/>
        <v>282035.25</v>
      </c>
    </row>
    <row r="279" spans="1:57" x14ac:dyDescent="0.3">
      <c r="A279" s="3">
        <v>277</v>
      </c>
      <c r="B279" s="16" t="str">
        <f>'PERSONEL LİSTESİ'!B279</f>
        <v xml:space="preserve"> AD SOYAD 277</v>
      </c>
      <c r="C279" s="8">
        <f>'PERSONEL LİSTESİ'!C279</f>
        <v>20002.5</v>
      </c>
      <c r="D279" s="10">
        <f>'ÜCRET HESABI'!P279</f>
        <v>17002.125</v>
      </c>
      <c r="E279" s="27">
        <f t="shared" si="78"/>
        <v>20002.5</v>
      </c>
      <c r="F279" s="28">
        <f>'ÜCRET HESABI'!S279</f>
        <v>24503.0625</v>
      </c>
      <c r="G279" s="46">
        <f>'ÜCRET HESABI'!U279</f>
        <v>23502.9375</v>
      </c>
      <c r="H279" s="10">
        <f>'ÜCRET HESABI'!AL279</f>
        <v>17002.125</v>
      </c>
      <c r="I279" s="27">
        <f t="shared" si="79"/>
        <v>20002.5</v>
      </c>
      <c r="J279" s="28">
        <f>'ÜCRET HESABI'!AO279</f>
        <v>24503.0625</v>
      </c>
      <c r="K279" s="46">
        <f>'ÜCRET HESABI'!AQ279</f>
        <v>23502.9375</v>
      </c>
      <c r="L279" s="10">
        <f>'ÜCRET HESABI'!BH279</f>
        <v>17002.125</v>
      </c>
      <c r="M279" s="27">
        <f t="shared" si="80"/>
        <v>20002.5</v>
      </c>
      <c r="N279" s="28">
        <f>'ÜCRET HESABI'!BK279</f>
        <v>24503.0625</v>
      </c>
      <c r="O279" s="46">
        <f>'ÜCRET HESABI'!BM279</f>
        <v>23502.9375</v>
      </c>
      <c r="P279" s="10">
        <f>'ÜCRET HESABI'!CD279</f>
        <v>17002.125</v>
      </c>
      <c r="Q279" s="27">
        <f t="shared" si="81"/>
        <v>20002.5</v>
      </c>
      <c r="R279" s="28">
        <f>'ÜCRET HESABI'!CG279</f>
        <v>24503.0625</v>
      </c>
      <c r="S279" s="46">
        <f>'ÜCRET HESABI'!CI279</f>
        <v>23502.9375</v>
      </c>
      <c r="T279" s="10">
        <f>'ÜCRET HESABI'!CZ279</f>
        <v>17002.125</v>
      </c>
      <c r="U279" s="27">
        <f t="shared" si="82"/>
        <v>20002.5</v>
      </c>
      <c r="V279" s="28">
        <f>'ÜCRET HESABI'!DC279</f>
        <v>24503.0625</v>
      </c>
      <c r="W279" s="46">
        <f>'ÜCRET HESABI'!DE279</f>
        <v>23502.9375</v>
      </c>
      <c r="X279" s="10">
        <f>'ÜCRET HESABI'!DV279</f>
        <v>17002.125</v>
      </c>
      <c r="Y279" s="27">
        <f t="shared" si="83"/>
        <v>20002.5</v>
      </c>
      <c r="Z279" s="28">
        <f>'ÜCRET HESABI'!DY279</f>
        <v>24503.0625</v>
      </c>
      <c r="AA279" s="46">
        <f>'ÜCRET HESABI'!EA279</f>
        <v>23502.9375</v>
      </c>
      <c r="AB279" s="10">
        <f>'ÜCRET HESABI'!ER279</f>
        <v>17002.125</v>
      </c>
      <c r="AC279" s="27">
        <f t="shared" si="84"/>
        <v>20002.5</v>
      </c>
      <c r="AD279" s="28">
        <f>'ÜCRET HESABI'!EU279</f>
        <v>24503.0625</v>
      </c>
      <c r="AE279" s="46">
        <f>'ÜCRET HESABI'!EW279</f>
        <v>23502.9375</v>
      </c>
      <c r="AF279" s="10">
        <f>'ÜCRET HESABI'!FN279</f>
        <v>17002.125</v>
      </c>
      <c r="AG279" s="27">
        <f t="shared" si="85"/>
        <v>20002.5</v>
      </c>
      <c r="AH279" s="28">
        <f>'ÜCRET HESABI'!FQ279</f>
        <v>24503.0625</v>
      </c>
      <c r="AI279" s="46">
        <f>'ÜCRET HESABI'!FS279</f>
        <v>23502.9375</v>
      </c>
      <c r="AJ279" s="10">
        <f>'ÜCRET HESABI'!GJ279</f>
        <v>17002.125</v>
      </c>
      <c r="AK279" s="27">
        <f t="shared" si="86"/>
        <v>20002.5</v>
      </c>
      <c r="AL279" s="28">
        <f>'ÜCRET HESABI'!GM279</f>
        <v>24503.0625</v>
      </c>
      <c r="AM279" s="46">
        <f>'ÜCRET HESABI'!GO279</f>
        <v>23502.9375</v>
      </c>
      <c r="AN279" s="10">
        <f>'ÜCRET HESABI'!HF279</f>
        <v>17002.125</v>
      </c>
      <c r="AO279" s="27">
        <f t="shared" si="87"/>
        <v>20002.5</v>
      </c>
      <c r="AP279" s="28">
        <f>'ÜCRET HESABI'!HI279</f>
        <v>24503.0625</v>
      </c>
      <c r="AQ279" s="46">
        <f>'ÜCRET HESABI'!HK279</f>
        <v>23502.9375</v>
      </c>
      <c r="AR279" s="10">
        <f>'ÜCRET HESABI'!IB279</f>
        <v>17002.125</v>
      </c>
      <c r="AS279" s="27">
        <f t="shared" si="88"/>
        <v>20002.5</v>
      </c>
      <c r="AT279" s="28">
        <f>'ÜCRET HESABI'!IE279</f>
        <v>24503.0625</v>
      </c>
      <c r="AU279" s="46">
        <f>'ÜCRET HESABI'!IG279</f>
        <v>23502.9375</v>
      </c>
      <c r="AV279" s="10">
        <f>'ÜCRET HESABI'!IX279</f>
        <v>17002.125</v>
      </c>
      <c r="AW279" s="27">
        <f t="shared" si="89"/>
        <v>20002.5</v>
      </c>
      <c r="AX279" s="28">
        <f>'ÜCRET HESABI'!JA279</f>
        <v>24503.0625</v>
      </c>
      <c r="AY279" s="46">
        <f>'ÜCRET HESABI'!JC279</f>
        <v>23502.9375</v>
      </c>
      <c r="AZ279" s="36">
        <f t="shared" si="72"/>
        <v>204025.5</v>
      </c>
      <c r="BA279" s="33">
        <f t="shared" si="73"/>
        <v>240030</v>
      </c>
      <c r="BB279" s="37">
        <f t="shared" si="74"/>
        <v>17002.125</v>
      </c>
      <c r="BC279" s="35">
        <f t="shared" si="75"/>
        <v>294036.75</v>
      </c>
      <c r="BD279" s="34">
        <f t="shared" si="76"/>
        <v>12001.5</v>
      </c>
      <c r="BE279" s="35">
        <f t="shared" si="77"/>
        <v>282035.25</v>
      </c>
    </row>
    <row r="280" spans="1:57" x14ac:dyDescent="0.3">
      <c r="A280" s="2">
        <v>278</v>
      </c>
      <c r="B280" s="17" t="str">
        <f>'PERSONEL LİSTESİ'!B280</f>
        <v xml:space="preserve"> AD SOYAD 278</v>
      </c>
      <c r="C280" s="13">
        <f>'PERSONEL LİSTESİ'!C280</f>
        <v>20002.5</v>
      </c>
      <c r="D280" s="10">
        <f>'ÜCRET HESABI'!P280</f>
        <v>17002.125</v>
      </c>
      <c r="E280" s="27">
        <f t="shared" si="78"/>
        <v>20002.5</v>
      </c>
      <c r="F280" s="28">
        <f>'ÜCRET HESABI'!S280</f>
        <v>24503.0625</v>
      </c>
      <c r="G280" s="46">
        <f>'ÜCRET HESABI'!U280</f>
        <v>23502.9375</v>
      </c>
      <c r="H280" s="10">
        <f>'ÜCRET HESABI'!AL280</f>
        <v>17002.125</v>
      </c>
      <c r="I280" s="27">
        <f t="shared" si="79"/>
        <v>20002.5</v>
      </c>
      <c r="J280" s="28">
        <f>'ÜCRET HESABI'!AO280</f>
        <v>24503.0625</v>
      </c>
      <c r="K280" s="46">
        <f>'ÜCRET HESABI'!AQ280</f>
        <v>23502.9375</v>
      </c>
      <c r="L280" s="10">
        <f>'ÜCRET HESABI'!BH280</f>
        <v>17002.125</v>
      </c>
      <c r="M280" s="27">
        <f t="shared" si="80"/>
        <v>20002.5</v>
      </c>
      <c r="N280" s="28">
        <f>'ÜCRET HESABI'!BK280</f>
        <v>24503.0625</v>
      </c>
      <c r="O280" s="46">
        <f>'ÜCRET HESABI'!BM280</f>
        <v>23502.9375</v>
      </c>
      <c r="P280" s="10">
        <f>'ÜCRET HESABI'!CD280</f>
        <v>17002.125</v>
      </c>
      <c r="Q280" s="27">
        <f t="shared" si="81"/>
        <v>20002.5</v>
      </c>
      <c r="R280" s="28">
        <f>'ÜCRET HESABI'!CG280</f>
        <v>24503.0625</v>
      </c>
      <c r="S280" s="46">
        <f>'ÜCRET HESABI'!CI280</f>
        <v>23502.9375</v>
      </c>
      <c r="T280" s="10">
        <f>'ÜCRET HESABI'!CZ280</f>
        <v>17002.125</v>
      </c>
      <c r="U280" s="27">
        <f t="shared" si="82"/>
        <v>20002.5</v>
      </c>
      <c r="V280" s="28">
        <f>'ÜCRET HESABI'!DC280</f>
        <v>24503.0625</v>
      </c>
      <c r="W280" s="46">
        <f>'ÜCRET HESABI'!DE280</f>
        <v>23502.9375</v>
      </c>
      <c r="X280" s="10">
        <f>'ÜCRET HESABI'!DV280</f>
        <v>17002.125</v>
      </c>
      <c r="Y280" s="27">
        <f t="shared" si="83"/>
        <v>20002.5</v>
      </c>
      <c r="Z280" s="28">
        <f>'ÜCRET HESABI'!DY280</f>
        <v>24503.0625</v>
      </c>
      <c r="AA280" s="46">
        <f>'ÜCRET HESABI'!EA280</f>
        <v>23502.9375</v>
      </c>
      <c r="AB280" s="10">
        <f>'ÜCRET HESABI'!ER280</f>
        <v>17002.125</v>
      </c>
      <c r="AC280" s="27">
        <f t="shared" si="84"/>
        <v>20002.5</v>
      </c>
      <c r="AD280" s="28">
        <f>'ÜCRET HESABI'!EU280</f>
        <v>24503.0625</v>
      </c>
      <c r="AE280" s="46">
        <f>'ÜCRET HESABI'!EW280</f>
        <v>23502.9375</v>
      </c>
      <c r="AF280" s="10">
        <f>'ÜCRET HESABI'!FN280</f>
        <v>17002.125</v>
      </c>
      <c r="AG280" s="27">
        <f t="shared" si="85"/>
        <v>20002.5</v>
      </c>
      <c r="AH280" s="28">
        <f>'ÜCRET HESABI'!FQ280</f>
        <v>24503.0625</v>
      </c>
      <c r="AI280" s="46">
        <f>'ÜCRET HESABI'!FS280</f>
        <v>23502.9375</v>
      </c>
      <c r="AJ280" s="10">
        <f>'ÜCRET HESABI'!GJ280</f>
        <v>17002.125</v>
      </c>
      <c r="AK280" s="27">
        <f t="shared" si="86"/>
        <v>20002.5</v>
      </c>
      <c r="AL280" s="28">
        <f>'ÜCRET HESABI'!GM280</f>
        <v>24503.0625</v>
      </c>
      <c r="AM280" s="46">
        <f>'ÜCRET HESABI'!GO280</f>
        <v>23502.9375</v>
      </c>
      <c r="AN280" s="10">
        <f>'ÜCRET HESABI'!HF280</f>
        <v>17002.125</v>
      </c>
      <c r="AO280" s="27">
        <f t="shared" si="87"/>
        <v>20002.5</v>
      </c>
      <c r="AP280" s="28">
        <f>'ÜCRET HESABI'!HI280</f>
        <v>24503.0625</v>
      </c>
      <c r="AQ280" s="46">
        <f>'ÜCRET HESABI'!HK280</f>
        <v>23502.9375</v>
      </c>
      <c r="AR280" s="10">
        <f>'ÜCRET HESABI'!IB280</f>
        <v>17002.125</v>
      </c>
      <c r="AS280" s="27">
        <f t="shared" si="88"/>
        <v>20002.5</v>
      </c>
      <c r="AT280" s="28">
        <f>'ÜCRET HESABI'!IE280</f>
        <v>24503.0625</v>
      </c>
      <c r="AU280" s="46">
        <f>'ÜCRET HESABI'!IG280</f>
        <v>23502.9375</v>
      </c>
      <c r="AV280" s="10">
        <f>'ÜCRET HESABI'!IX280</f>
        <v>17002.125</v>
      </c>
      <c r="AW280" s="27">
        <f t="shared" si="89"/>
        <v>20002.5</v>
      </c>
      <c r="AX280" s="28">
        <f>'ÜCRET HESABI'!JA280</f>
        <v>24503.0625</v>
      </c>
      <c r="AY280" s="46">
        <f>'ÜCRET HESABI'!JC280</f>
        <v>23502.9375</v>
      </c>
      <c r="AZ280" s="36">
        <f t="shared" si="72"/>
        <v>204025.5</v>
      </c>
      <c r="BA280" s="33">
        <f t="shared" si="73"/>
        <v>240030</v>
      </c>
      <c r="BB280" s="37">
        <f t="shared" si="74"/>
        <v>17002.125</v>
      </c>
      <c r="BC280" s="35">
        <f t="shared" si="75"/>
        <v>294036.75</v>
      </c>
      <c r="BD280" s="34">
        <f t="shared" si="76"/>
        <v>12001.5</v>
      </c>
      <c r="BE280" s="35">
        <f t="shared" si="77"/>
        <v>282035.25</v>
      </c>
    </row>
    <row r="281" spans="1:57" x14ac:dyDescent="0.3">
      <c r="A281" s="3">
        <v>279</v>
      </c>
      <c r="B281" s="16" t="str">
        <f>'PERSONEL LİSTESİ'!B281</f>
        <v xml:space="preserve"> AD SOYAD 279</v>
      </c>
      <c r="C281" s="8">
        <f>'PERSONEL LİSTESİ'!C281</f>
        <v>20002.5</v>
      </c>
      <c r="D281" s="10">
        <f>'ÜCRET HESABI'!P281</f>
        <v>17002.125</v>
      </c>
      <c r="E281" s="27">
        <f t="shared" si="78"/>
        <v>20002.5</v>
      </c>
      <c r="F281" s="28">
        <f>'ÜCRET HESABI'!S281</f>
        <v>24503.0625</v>
      </c>
      <c r="G281" s="46">
        <f>'ÜCRET HESABI'!U281</f>
        <v>23502.9375</v>
      </c>
      <c r="H281" s="10">
        <f>'ÜCRET HESABI'!AL281</f>
        <v>17002.125</v>
      </c>
      <c r="I281" s="27">
        <f t="shared" si="79"/>
        <v>20002.5</v>
      </c>
      <c r="J281" s="28">
        <f>'ÜCRET HESABI'!AO281</f>
        <v>24503.0625</v>
      </c>
      <c r="K281" s="46">
        <f>'ÜCRET HESABI'!AQ281</f>
        <v>23502.9375</v>
      </c>
      <c r="L281" s="10">
        <f>'ÜCRET HESABI'!BH281</f>
        <v>17002.125</v>
      </c>
      <c r="M281" s="27">
        <f t="shared" si="80"/>
        <v>20002.5</v>
      </c>
      <c r="N281" s="28">
        <f>'ÜCRET HESABI'!BK281</f>
        <v>24503.0625</v>
      </c>
      <c r="O281" s="46">
        <f>'ÜCRET HESABI'!BM281</f>
        <v>23502.9375</v>
      </c>
      <c r="P281" s="10">
        <f>'ÜCRET HESABI'!CD281</f>
        <v>17002.125</v>
      </c>
      <c r="Q281" s="27">
        <f t="shared" si="81"/>
        <v>20002.5</v>
      </c>
      <c r="R281" s="28">
        <f>'ÜCRET HESABI'!CG281</f>
        <v>24503.0625</v>
      </c>
      <c r="S281" s="46">
        <f>'ÜCRET HESABI'!CI281</f>
        <v>23502.9375</v>
      </c>
      <c r="T281" s="10">
        <f>'ÜCRET HESABI'!CZ281</f>
        <v>17002.125</v>
      </c>
      <c r="U281" s="27">
        <f t="shared" si="82"/>
        <v>20002.5</v>
      </c>
      <c r="V281" s="28">
        <f>'ÜCRET HESABI'!DC281</f>
        <v>24503.0625</v>
      </c>
      <c r="W281" s="46">
        <f>'ÜCRET HESABI'!DE281</f>
        <v>23502.9375</v>
      </c>
      <c r="X281" s="10">
        <f>'ÜCRET HESABI'!DV281</f>
        <v>17002.125</v>
      </c>
      <c r="Y281" s="27">
        <f t="shared" si="83"/>
        <v>20002.5</v>
      </c>
      <c r="Z281" s="28">
        <f>'ÜCRET HESABI'!DY281</f>
        <v>24503.0625</v>
      </c>
      <c r="AA281" s="46">
        <f>'ÜCRET HESABI'!EA281</f>
        <v>23502.9375</v>
      </c>
      <c r="AB281" s="10">
        <f>'ÜCRET HESABI'!ER281</f>
        <v>17002.125</v>
      </c>
      <c r="AC281" s="27">
        <f t="shared" si="84"/>
        <v>20002.5</v>
      </c>
      <c r="AD281" s="28">
        <f>'ÜCRET HESABI'!EU281</f>
        <v>24503.0625</v>
      </c>
      <c r="AE281" s="46">
        <f>'ÜCRET HESABI'!EW281</f>
        <v>23502.9375</v>
      </c>
      <c r="AF281" s="10">
        <f>'ÜCRET HESABI'!FN281</f>
        <v>17002.125</v>
      </c>
      <c r="AG281" s="27">
        <f t="shared" si="85"/>
        <v>20002.5</v>
      </c>
      <c r="AH281" s="28">
        <f>'ÜCRET HESABI'!FQ281</f>
        <v>24503.0625</v>
      </c>
      <c r="AI281" s="46">
        <f>'ÜCRET HESABI'!FS281</f>
        <v>23502.9375</v>
      </c>
      <c r="AJ281" s="10">
        <f>'ÜCRET HESABI'!GJ281</f>
        <v>17002.125</v>
      </c>
      <c r="AK281" s="27">
        <f t="shared" si="86"/>
        <v>20002.5</v>
      </c>
      <c r="AL281" s="28">
        <f>'ÜCRET HESABI'!GM281</f>
        <v>24503.0625</v>
      </c>
      <c r="AM281" s="46">
        <f>'ÜCRET HESABI'!GO281</f>
        <v>23502.9375</v>
      </c>
      <c r="AN281" s="10">
        <f>'ÜCRET HESABI'!HF281</f>
        <v>17002.125</v>
      </c>
      <c r="AO281" s="27">
        <f t="shared" si="87"/>
        <v>20002.5</v>
      </c>
      <c r="AP281" s="28">
        <f>'ÜCRET HESABI'!HI281</f>
        <v>24503.0625</v>
      </c>
      <c r="AQ281" s="46">
        <f>'ÜCRET HESABI'!HK281</f>
        <v>23502.9375</v>
      </c>
      <c r="AR281" s="10">
        <f>'ÜCRET HESABI'!IB281</f>
        <v>17002.125</v>
      </c>
      <c r="AS281" s="27">
        <f t="shared" si="88"/>
        <v>20002.5</v>
      </c>
      <c r="AT281" s="28">
        <f>'ÜCRET HESABI'!IE281</f>
        <v>24503.0625</v>
      </c>
      <c r="AU281" s="46">
        <f>'ÜCRET HESABI'!IG281</f>
        <v>23502.9375</v>
      </c>
      <c r="AV281" s="10">
        <f>'ÜCRET HESABI'!IX281</f>
        <v>17002.125</v>
      </c>
      <c r="AW281" s="27">
        <f t="shared" si="89"/>
        <v>20002.5</v>
      </c>
      <c r="AX281" s="28">
        <f>'ÜCRET HESABI'!JA281</f>
        <v>24503.0625</v>
      </c>
      <c r="AY281" s="46">
        <f>'ÜCRET HESABI'!JC281</f>
        <v>23502.9375</v>
      </c>
      <c r="AZ281" s="36">
        <f t="shared" si="72"/>
        <v>204025.5</v>
      </c>
      <c r="BA281" s="33">
        <f t="shared" si="73"/>
        <v>240030</v>
      </c>
      <c r="BB281" s="37">
        <f t="shared" si="74"/>
        <v>17002.125</v>
      </c>
      <c r="BC281" s="35">
        <f t="shared" si="75"/>
        <v>294036.75</v>
      </c>
      <c r="BD281" s="34">
        <f t="shared" si="76"/>
        <v>12001.5</v>
      </c>
      <c r="BE281" s="35">
        <f t="shared" si="77"/>
        <v>282035.25</v>
      </c>
    </row>
    <row r="282" spans="1:57" x14ac:dyDescent="0.3">
      <c r="A282" s="2">
        <v>280</v>
      </c>
      <c r="B282" s="17" t="str">
        <f>'PERSONEL LİSTESİ'!B282</f>
        <v xml:space="preserve"> AD SOYAD 280</v>
      </c>
      <c r="C282" s="13">
        <f>'PERSONEL LİSTESİ'!C282</f>
        <v>20002.5</v>
      </c>
      <c r="D282" s="10">
        <f>'ÜCRET HESABI'!P282</f>
        <v>17002.125</v>
      </c>
      <c r="E282" s="27">
        <f t="shared" si="78"/>
        <v>20002.5</v>
      </c>
      <c r="F282" s="28">
        <f>'ÜCRET HESABI'!S282</f>
        <v>24503.0625</v>
      </c>
      <c r="G282" s="46">
        <f>'ÜCRET HESABI'!U282</f>
        <v>23502.9375</v>
      </c>
      <c r="H282" s="10">
        <f>'ÜCRET HESABI'!AL282</f>
        <v>17002.125</v>
      </c>
      <c r="I282" s="27">
        <f t="shared" si="79"/>
        <v>20002.5</v>
      </c>
      <c r="J282" s="28">
        <f>'ÜCRET HESABI'!AO282</f>
        <v>24503.0625</v>
      </c>
      <c r="K282" s="46">
        <f>'ÜCRET HESABI'!AQ282</f>
        <v>23502.9375</v>
      </c>
      <c r="L282" s="10">
        <f>'ÜCRET HESABI'!BH282</f>
        <v>17002.125</v>
      </c>
      <c r="M282" s="27">
        <f t="shared" si="80"/>
        <v>20002.5</v>
      </c>
      <c r="N282" s="28">
        <f>'ÜCRET HESABI'!BK282</f>
        <v>24503.0625</v>
      </c>
      <c r="O282" s="46">
        <f>'ÜCRET HESABI'!BM282</f>
        <v>23502.9375</v>
      </c>
      <c r="P282" s="10">
        <f>'ÜCRET HESABI'!CD282</f>
        <v>17002.125</v>
      </c>
      <c r="Q282" s="27">
        <f t="shared" si="81"/>
        <v>20002.5</v>
      </c>
      <c r="R282" s="28">
        <f>'ÜCRET HESABI'!CG282</f>
        <v>24503.0625</v>
      </c>
      <c r="S282" s="46">
        <f>'ÜCRET HESABI'!CI282</f>
        <v>23502.9375</v>
      </c>
      <c r="T282" s="10">
        <f>'ÜCRET HESABI'!CZ282</f>
        <v>17002.125</v>
      </c>
      <c r="U282" s="27">
        <f t="shared" si="82"/>
        <v>20002.5</v>
      </c>
      <c r="V282" s="28">
        <f>'ÜCRET HESABI'!DC282</f>
        <v>24503.0625</v>
      </c>
      <c r="W282" s="46">
        <f>'ÜCRET HESABI'!DE282</f>
        <v>23502.9375</v>
      </c>
      <c r="X282" s="10">
        <f>'ÜCRET HESABI'!DV282</f>
        <v>17002.125</v>
      </c>
      <c r="Y282" s="27">
        <f t="shared" si="83"/>
        <v>20002.5</v>
      </c>
      <c r="Z282" s="28">
        <f>'ÜCRET HESABI'!DY282</f>
        <v>24503.0625</v>
      </c>
      <c r="AA282" s="46">
        <f>'ÜCRET HESABI'!EA282</f>
        <v>23502.9375</v>
      </c>
      <c r="AB282" s="10">
        <f>'ÜCRET HESABI'!ER282</f>
        <v>17002.125</v>
      </c>
      <c r="AC282" s="27">
        <f t="shared" si="84"/>
        <v>20002.5</v>
      </c>
      <c r="AD282" s="28">
        <f>'ÜCRET HESABI'!EU282</f>
        <v>24503.0625</v>
      </c>
      <c r="AE282" s="46">
        <f>'ÜCRET HESABI'!EW282</f>
        <v>23502.9375</v>
      </c>
      <c r="AF282" s="10">
        <f>'ÜCRET HESABI'!FN282</f>
        <v>17002.125</v>
      </c>
      <c r="AG282" s="27">
        <f t="shared" si="85"/>
        <v>20002.5</v>
      </c>
      <c r="AH282" s="28">
        <f>'ÜCRET HESABI'!FQ282</f>
        <v>24503.0625</v>
      </c>
      <c r="AI282" s="46">
        <f>'ÜCRET HESABI'!FS282</f>
        <v>23502.9375</v>
      </c>
      <c r="AJ282" s="10">
        <f>'ÜCRET HESABI'!GJ282</f>
        <v>17002.125</v>
      </c>
      <c r="AK282" s="27">
        <f t="shared" si="86"/>
        <v>20002.5</v>
      </c>
      <c r="AL282" s="28">
        <f>'ÜCRET HESABI'!GM282</f>
        <v>24503.0625</v>
      </c>
      <c r="AM282" s="46">
        <f>'ÜCRET HESABI'!GO282</f>
        <v>23502.9375</v>
      </c>
      <c r="AN282" s="10">
        <f>'ÜCRET HESABI'!HF282</f>
        <v>17002.125</v>
      </c>
      <c r="AO282" s="27">
        <f t="shared" si="87"/>
        <v>20002.5</v>
      </c>
      <c r="AP282" s="28">
        <f>'ÜCRET HESABI'!HI282</f>
        <v>24503.0625</v>
      </c>
      <c r="AQ282" s="46">
        <f>'ÜCRET HESABI'!HK282</f>
        <v>23502.9375</v>
      </c>
      <c r="AR282" s="10">
        <f>'ÜCRET HESABI'!IB282</f>
        <v>17002.125</v>
      </c>
      <c r="AS282" s="27">
        <f t="shared" si="88"/>
        <v>20002.5</v>
      </c>
      <c r="AT282" s="28">
        <f>'ÜCRET HESABI'!IE282</f>
        <v>24503.0625</v>
      </c>
      <c r="AU282" s="46">
        <f>'ÜCRET HESABI'!IG282</f>
        <v>23502.9375</v>
      </c>
      <c r="AV282" s="10">
        <f>'ÜCRET HESABI'!IX282</f>
        <v>17002.125</v>
      </c>
      <c r="AW282" s="27">
        <f t="shared" si="89"/>
        <v>20002.5</v>
      </c>
      <c r="AX282" s="28">
        <f>'ÜCRET HESABI'!JA282</f>
        <v>24503.0625</v>
      </c>
      <c r="AY282" s="46">
        <f>'ÜCRET HESABI'!JC282</f>
        <v>23502.9375</v>
      </c>
      <c r="AZ282" s="36">
        <f t="shared" si="72"/>
        <v>204025.5</v>
      </c>
      <c r="BA282" s="33">
        <f t="shared" si="73"/>
        <v>240030</v>
      </c>
      <c r="BB282" s="37">
        <f t="shared" si="74"/>
        <v>17002.125</v>
      </c>
      <c r="BC282" s="35">
        <f t="shared" si="75"/>
        <v>294036.75</v>
      </c>
      <c r="BD282" s="34">
        <f t="shared" si="76"/>
        <v>12001.5</v>
      </c>
      <c r="BE282" s="35">
        <f t="shared" si="77"/>
        <v>282035.25</v>
      </c>
    </row>
    <row r="283" spans="1:57" x14ac:dyDescent="0.3">
      <c r="A283" s="3">
        <v>281</v>
      </c>
      <c r="B283" s="16" t="str">
        <f>'PERSONEL LİSTESİ'!B283</f>
        <v xml:space="preserve"> AD SOYAD 281</v>
      </c>
      <c r="C283" s="8">
        <f>'PERSONEL LİSTESİ'!C283</f>
        <v>20002.5</v>
      </c>
      <c r="D283" s="10">
        <f>'ÜCRET HESABI'!P283</f>
        <v>17002.125</v>
      </c>
      <c r="E283" s="27">
        <f t="shared" si="78"/>
        <v>20002.5</v>
      </c>
      <c r="F283" s="28">
        <f>'ÜCRET HESABI'!S283</f>
        <v>24503.0625</v>
      </c>
      <c r="G283" s="46">
        <f>'ÜCRET HESABI'!U283</f>
        <v>23502.9375</v>
      </c>
      <c r="H283" s="10">
        <f>'ÜCRET HESABI'!AL283</f>
        <v>17002.125</v>
      </c>
      <c r="I283" s="27">
        <f t="shared" si="79"/>
        <v>20002.5</v>
      </c>
      <c r="J283" s="28">
        <f>'ÜCRET HESABI'!AO283</f>
        <v>24503.0625</v>
      </c>
      <c r="K283" s="46">
        <f>'ÜCRET HESABI'!AQ283</f>
        <v>23502.9375</v>
      </c>
      <c r="L283" s="10">
        <f>'ÜCRET HESABI'!BH283</f>
        <v>17002.125</v>
      </c>
      <c r="M283" s="27">
        <f t="shared" si="80"/>
        <v>20002.5</v>
      </c>
      <c r="N283" s="28">
        <f>'ÜCRET HESABI'!BK283</f>
        <v>24503.0625</v>
      </c>
      <c r="O283" s="46">
        <f>'ÜCRET HESABI'!BM283</f>
        <v>23502.9375</v>
      </c>
      <c r="P283" s="10">
        <f>'ÜCRET HESABI'!CD283</f>
        <v>17002.125</v>
      </c>
      <c r="Q283" s="27">
        <f t="shared" si="81"/>
        <v>20002.5</v>
      </c>
      <c r="R283" s="28">
        <f>'ÜCRET HESABI'!CG283</f>
        <v>24503.0625</v>
      </c>
      <c r="S283" s="46">
        <f>'ÜCRET HESABI'!CI283</f>
        <v>23502.9375</v>
      </c>
      <c r="T283" s="10">
        <f>'ÜCRET HESABI'!CZ283</f>
        <v>17002.125</v>
      </c>
      <c r="U283" s="27">
        <f t="shared" si="82"/>
        <v>20002.5</v>
      </c>
      <c r="V283" s="28">
        <f>'ÜCRET HESABI'!DC283</f>
        <v>24503.0625</v>
      </c>
      <c r="W283" s="46">
        <f>'ÜCRET HESABI'!DE283</f>
        <v>23502.9375</v>
      </c>
      <c r="X283" s="10">
        <f>'ÜCRET HESABI'!DV283</f>
        <v>17002.125</v>
      </c>
      <c r="Y283" s="27">
        <f t="shared" si="83"/>
        <v>20002.5</v>
      </c>
      <c r="Z283" s="28">
        <f>'ÜCRET HESABI'!DY283</f>
        <v>24503.0625</v>
      </c>
      <c r="AA283" s="46">
        <f>'ÜCRET HESABI'!EA283</f>
        <v>23502.9375</v>
      </c>
      <c r="AB283" s="10">
        <f>'ÜCRET HESABI'!ER283</f>
        <v>17002.125</v>
      </c>
      <c r="AC283" s="27">
        <f t="shared" si="84"/>
        <v>20002.5</v>
      </c>
      <c r="AD283" s="28">
        <f>'ÜCRET HESABI'!EU283</f>
        <v>24503.0625</v>
      </c>
      <c r="AE283" s="46">
        <f>'ÜCRET HESABI'!EW283</f>
        <v>23502.9375</v>
      </c>
      <c r="AF283" s="10">
        <f>'ÜCRET HESABI'!FN283</f>
        <v>17002.125</v>
      </c>
      <c r="AG283" s="27">
        <f t="shared" si="85"/>
        <v>20002.5</v>
      </c>
      <c r="AH283" s="28">
        <f>'ÜCRET HESABI'!FQ283</f>
        <v>24503.0625</v>
      </c>
      <c r="AI283" s="46">
        <f>'ÜCRET HESABI'!FS283</f>
        <v>23502.9375</v>
      </c>
      <c r="AJ283" s="10">
        <f>'ÜCRET HESABI'!GJ283</f>
        <v>17002.125</v>
      </c>
      <c r="AK283" s="27">
        <f t="shared" si="86"/>
        <v>20002.5</v>
      </c>
      <c r="AL283" s="28">
        <f>'ÜCRET HESABI'!GM283</f>
        <v>24503.0625</v>
      </c>
      <c r="AM283" s="46">
        <f>'ÜCRET HESABI'!GO283</f>
        <v>23502.9375</v>
      </c>
      <c r="AN283" s="10">
        <f>'ÜCRET HESABI'!HF283</f>
        <v>17002.125</v>
      </c>
      <c r="AO283" s="27">
        <f t="shared" si="87"/>
        <v>20002.5</v>
      </c>
      <c r="AP283" s="28">
        <f>'ÜCRET HESABI'!HI283</f>
        <v>24503.0625</v>
      </c>
      <c r="AQ283" s="46">
        <f>'ÜCRET HESABI'!HK283</f>
        <v>23502.9375</v>
      </c>
      <c r="AR283" s="10">
        <f>'ÜCRET HESABI'!IB283</f>
        <v>17002.125</v>
      </c>
      <c r="AS283" s="27">
        <f t="shared" si="88"/>
        <v>20002.5</v>
      </c>
      <c r="AT283" s="28">
        <f>'ÜCRET HESABI'!IE283</f>
        <v>24503.0625</v>
      </c>
      <c r="AU283" s="46">
        <f>'ÜCRET HESABI'!IG283</f>
        <v>23502.9375</v>
      </c>
      <c r="AV283" s="10">
        <f>'ÜCRET HESABI'!IX283</f>
        <v>17002.125</v>
      </c>
      <c r="AW283" s="27">
        <f t="shared" si="89"/>
        <v>20002.5</v>
      </c>
      <c r="AX283" s="28">
        <f>'ÜCRET HESABI'!JA283</f>
        <v>24503.0625</v>
      </c>
      <c r="AY283" s="46">
        <f>'ÜCRET HESABI'!JC283</f>
        <v>23502.9375</v>
      </c>
      <c r="AZ283" s="36">
        <f t="shared" si="72"/>
        <v>204025.5</v>
      </c>
      <c r="BA283" s="33">
        <f t="shared" si="73"/>
        <v>240030</v>
      </c>
      <c r="BB283" s="37">
        <f t="shared" si="74"/>
        <v>17002.125</v>
      </c>
      <c r="BC283" s="35">
        <f t="shared" si="75"/>
        <v>294036.75</v>
      </c>
      <c r="BD283" s="34">
        <f t="shared" si="76"/>
        <v>12001.5</v>
      </c>
      <c r="BE283" s="35">
        <f t="shared" si="77"/>
        <v>282035.25</v>
      </c>
    </row>
    <row r="284" spans="1:57" x14ac:dyDescent="0.3">
      <c r="A284" s="2">
        <v>282</v>
      </c>
      <c r="B284" s="17" t="str">
        <f>'PERSONEL LİSTESİ'!B284</f>
        <v xml:space="preserve"> AD SOYAD 282</v>
      </c>
      <c r="C284" s="13">
        <f>'PERSONEL LİSTESİ'!C284</f>
        <v>20002.5</v>
      </c>
      <c r="D284" s="10">
        <f>'ÜCRET HESABI'!P284</f>
        <v>17002.125</v>
      </c>
      <c r="E284" s="27">
        <f t="shared" si="78"/>
        <v>20002.5</v>
      </c>
      <c r="F284" s="28">
        <f>'ÜCRET HESABI'!S284</f>
        <v>24503.0625</v>
      </c>
      <c r="G284" s="46">
        <f>'ÜCRET HESABI'!U284</f>
        <v>23502.9375</v>
      </c>
      <c r="H284" s="10">
        <f>'ÜCRET HESABI'!AL284</f>
        <v>17002.125</v>
      </c>
      <c r="I284" s="27">
        <f t="shared" si="79"/>
        <v>20002.5</v>
      </c>
      <c r="J284" s="28">
        <f>'ÜCRET HESABI'!AO284</f>
        <v>24503.0625</v>
      </c>
      <c r="K284" s="46">
        <f>'ÜCRET HESABI'!AQ284</f>
        <v>23502.9375</v>
      </c>
      <c r="L284" s="10">
        <f>'ÜCRET HESABI'!BH284</f>
        <v>17002.125</v>
      </c>
      <c r="M284" s="27">
        <f t="shared" si="80"/>
        <v>20002.5</v>
      </c>
      <c r="N284" s="28">
        <f>'ÜCRET HESABI'!BK284</f>
        <v>24503.0625</v>
      </c>
      <c r="O284" s="46">
        <f>'ÜCRET HESABI'!BM284</f>
        <v>23502.9375</v>
      </c>
      <c r="P284" s="10">
        <f>'ÜCRET HESABI'!CD284</f>
        <v>17002.125</v>
      </c>
      <c r="Q284" s="27">
        <f t="shared" si="81"/>
        <v>20002.5</v>
      </c>
      <c r="R284" s="28">
        <f>'ÜCRET HESABI'!CG284</f>
        <v>24503.0625</v>
      </c>
      <c r="S284" s="46">
        <f>'ÜCRET HESABI'!CI284</f>
        <v>23502.9375</v>
      </c>
      <c r="T284" s="10">
        <f>'ÜCRET HESABI'!CZ284</f>
        <v>17002.125</v>
      </c>
      <c r="U284" s="27">
        <f t="shared" si="82"/>
        <v>20002.5</v>
      </c>
      <c r="V284" s="28">
        <f>'ÜCRET HESABI'!DC284</f>
        <v>24503.0625</v>
      </c>
      <c r="W284" s="46">
        <f>'ÜCRET HESABI'!DE284</f>
        <v>23502.9375</v>
      </c>
      <c r="X284" s="10">
        <f>'ÜCRET HESABI'!DV284</f>
        <v>17002.125</v>
      </c>
      <c r="Y284" s="27">
        <f t="shared" si="83"/>
        <v>20002.5</v>
      </c>
      <c r="Z284" s="28">
        <f>'ÜCRET HESABI'!DY284</f>
        <v>24503.0625</v>
      </c>
      <c r="AA284" s="46">
        <f>'ÜCRET HESABI'!EA284</f>
        <v>23502.9375</v>
      </c>
      <c r="AB284" s="10">
        <f>'ÜCRET HESABI'!ER284</f>
        <v>17002.125</v>
      </c>
      <c r="AC284" s="27">
        <f t="shared" si="84"/>
        <v>20002.5</v>
      </c>
      <c r="AD284" s="28">
        <f>'ÜCRET HESABI'!EU284</f>
        <v>24503.0625</v>
      </c>
      <c r="AE284" s="46">
        <f>'ÜCRET HESABI'!EW284</f>
        <v>23502.9375</v>
      </c>
      <c r="AF284" s="10">
        <f>'ÜCRET HESABI'!FN284</f>
        <v>17002.125</v>
      </c>
      <c r="AG284" s="27">
        <f t="shared" si="85"/>
        <v>20002.5</v>
      </c>
      <c r="AH284" s="28">
        <f>'ÜCRET HESABI'!FQ284</f>
        <v>24503.0625</v>
      </c>
      <c r="AI284" s="46">
        <f>'ÜCRET HESABI'!FS284</f>
        <v>23502.9375</v>
      </c>
      <c r="AJ284" s="10">
        <f>'ÜCRET HESABI'!GJ284</f>
        <v>17002.125</v>
      </c>
      <c r="AK284" s="27">
        <f t="shared" si="86"/>
        <v>20002.5</v>
      </c>
      <c r="AL284" s="28">
        <f>'ÜCRET HESABI'!GM284</f>
        <v>24503.0625</v>
      </c>
      <c r="AM284" s="46">
        <f>'ÜCRET HESABI'!GO284</f>
        <v>23502.9375</v>
      </c>
      <c r="AN284" s="10">
        <f>'ÜCRET HESABI'!HF284</f>
        <v>17002.125</v>
      </c>
      <c r="AO284" s="27">
        <f t="shared" si="87"/>
        <v>20002.5</v>
      </c>
      <c r="AP284" s="28">
        <f>'ÜCRET HESABI'!HI284</f>
        <v>24503.0625</v>
      </c>
      <c r="AQ284" s="46">
        <f>'ÜCRET HESABI'!HK284</f>
        <v>23502.9375</v>
      </c>
      <c r="AR284" s="10">
        <f>'ÜCRET HESABI'!IB284</f>
        <v>17002.125</v>
      </c>
      <c r="AS284" s="27">
        <f t="shared" si="88"/>
        <v>20002.5</v>
      </c>
      <c r="AT284" s="28">
        <f>'ÜCRET HESABI'!IE284</f>
        <v>24503.0625</v>
      </c>
      <c r="AU284" s="46">
        <f>'ÜCRET HESABI'!IG284</f>
        <v>23502.9375</v>
      </c>
      <c r="AV284" s="10">
        <f>'ÜCRET HESABI'!IX284</f>
        <v>17002.125</v>
      </c>
      <c r="AW284" s="27">
        <f t="shared" si="89"/>
        <v>20002.5</v>
      </c>
      <c r="AX284" s="28">
        <f>'ÜCRET HESABI'!JA284</f>
        <v>24503.0625</v>
      </c>
      <c r="AY284" s="46">
        <f>'ÜCRET HESABI'!JC284</f>
        <v>23502.9375</v>
      </c>
      <c r="AZ284" s="36">
        <f t="shared" si="72"/>
        <v>204025.5</v>
      </c>
      <c r="BA284" s="33">
        <f t="shared" si="73"/>
        <v>240030</v>
      </c>
      <c r="BB284" s="37">
        <f t="shared" si="74"/>
        <v>17002.125</v>
      </c>
      <c r="BC284" s="35">
        <f t="shared" si="75"/>
        <v>294036.75</v>
      </c>
      <c r="BD284" s="34">
        <f t="shared" si="76"/>
        <v>12001.5</v>
      </c>
      <c r="BE284" s="35">
        <f t="shared" si="77"/>
        <v>282035.25</v>
      </c>
    </row>
    <row r="285" spans="1:57" x14ac:dyDescent="0.3">
      <c r="A285" s="3">
        <v>283</v>
      </c>
      <c r="B285" s="16" t="str">
        <f>'PERSONEL LİSTESİ'!B285</f>
        <v xml:space="preserve"> AD SOYAD 283</v>
      </c>
      <c r="C285" s="8">
        <f>'PERSONEL LİSTESİ'!C285</f>
        <v>20002.5</v>
      </c>
      <c r="D285" s="10">
        <f>'ÜCRET HESABI'!P285</f>
        <v>17002.125</v>
      </c>
      <c r="E285" s="27">
        <f t="shared" si="78"/>
        <v>20002.5</v>
      </c>
      <c r="F285" s="28">
        <f>'ÜCRET HESABI'!S285</f>
        <v>24503.0625</v>
      </c>
      <c r="G285" s="46">
        <f>'ÜCRET HESABI'!U285</f>
        <v>23502.9375</v>
      </c>
      <c r="H285" s="10">
        <f>'ÜCRET HESABI'!AL285</f>
        <v>17002.125</v>
      </c>
      <c r="I285" s="27">
        <f t="shared" si="79"/>
        <v>20002.5</v>
      </c>
      <c r="J285" s="28">
        <f>'ÜCRET HESABI'!AO285</f>
        <v>24503.0625</v>
      </c>
      <c r="K285" s="46">
        <f>'ÜCRET HESABI'!AQ285</f>
        <v>23502.9375</v>
      </c>
      <c r="L285" s="10">
        <f>'ÜCRET HESABI'!BH285</f>
        <v>17002.125</v>
      </c>
      <c r="M285" s="27">
        <f t="shared" si="80"/>
        <v>20002.5</v>
      </c>
      <c r="N285" s="28">
        <f>'ÜCRET HESABI'!BK285</f>
        <v>24503.0625</v>
      </c>
      <c r="O285" s="46">
        <f>'ÜCRET HESABI'!BM285</f>
        <v>23502.9375</v>
      </c>
      <c r="P285" s="10">
        <f>'ÜCRET HESABI'!CD285</f>
        <v>17002.125</v>
      </c>
      <c r="Q285" s="27">
        <f t="shared" si="81"/>
        <v>20002.5</v>
      </c>
      <c r="R285" s="28">
        <f>'ÜCRET HESABI'!CG285</f>
        <v>24503.0625</v>
      </c>
      <c r="S285" s="46">
        <f>'ÜCRET HESABI'!CI285</f>
        <v>23502.9375</v>
      </c>
      <c r="T285" s="10">
        <f>'ÜCRET HESABI'!CZ285</f>
        <v>17002.125</v>
      </c>
      <c r="U285" s="27">
        <f t="shared" si="82"/>
        <v>20002.5</v>
      </c>
      <c r="V285" s="28">
        <f>'ÜCRET HESABI'!DC285</f>
        <v>24503.0625</v>
      </c>
      <c r="W285" s="46">
        <f>'ÜCRET HESABI'!DE285</f>
        <v>23502.9375</v>
      </c>
      <c r="X285" s="10">
        <f>'ÜCRET HESABI'!DV285</f>
        <v>17002.125</v>
      </c>
      <c r="Y285" s="27">
        <f t="shared" si="83"/>
        <v>20002.5</v>
      </c>
      <c r="Z285" s="28">
        <f>'ÜCRET HESABI'!DY285</f>
        <v>24503.0625</v>
      </c>
      <c r="AA285" s="46">
        <f>'ÜCRET HESABI'!EA285</f>
        <v>23502.9375</v>
      </c>
      <c r="AB285" s="10">
        <f>'ÜCRET HESABI'!ER285</f>
        <v>17002.125</v>
      </c>
      <c r="AC285" s="27">
        <f t="shared" si="84"/>
        <v>20002.5</v>
      </c>
      <c r="AD285" s="28">
        <f>'ÜCRET HESABI'!EU285</f>
        <v>24503.0625</v>
      </c>
      <c r="AE285" s="46">
        <f>'ÜCRET HESABI'!EW285</f>
        <v>23502.9375</v>
      </c>
      <c r="AF285" s="10">
        <f>'ÜCRET HESABI'!FN285</f>
        <v>17002.125</v>
      </c>
      <c r="AG285" s="27">
        <f t="shared" si="85"/>
        <v>20002.5</v>
      </c>
      <c r="AH285" s="28">
        <f>'ÜCRET HESABI'!FQ285</f>
        <v>24503.0625</v>
      </c>
      <c r="AI285" s="46">
        <f>'ÜCRET HESABI'!FS285</f>
        <v>23502.9375</v>
      </c>
      <c r="AJ285" s="10">
        <f>'ÜCRET HESABI'!GJ285</f>
        <v>17002.125</v>
      </c>
      <c r="AK285" s="27">
        <f t="shared" si="86"/>
        <v>20002.5</v>
      </c>
      <c r="AL285" s="28">
        <f>'ÜCRET HESABI'!GM285</f>
        <v>24503.0625</v>
      </c>
      <c r="AM285" s="46">
        <f>'ÜCRET HESABI'!GO285</f>
        <v>23502.9375</v>
      </c>
      <c r="AN285" s="10">
        <f>'ÜCRET HESABI'!HF285</f>
        <v>17002.125</v>
      </c>
      <c r="AO285" s="27">
        <f t="shared" si="87"/>
        <v>20002.5</v>
      </c>
      <c r="AP285" s="28">
        <f>'ÜCRET HESABI'!HI285</f>
        <v>24503.0625</v>
      </c>
      <c r="AQ285" s="46">
        <f>'ÜCRET HESABI'!HK285</f>
        <v>23502.9375</v>
      </c>
      <c r="AR285" s="10">
        <f>'ÜCRET HESABI'!IB285</f>
        <v>17002.125</v>
      </c>
      <c r="AS285" s="27">
        <f t="shared" si="88"/>
        <v>20002.5</v>
      </c>
      <c r="AT285" s="28">
        <f>'ÜCRET HESABI'!IE285</f>
        <v>24503.0625</v>
      </c>
      <c r="AU285" s="46">
        <f>'ÜCRET HESABI'!IG285</f>
        <v>23502.9375</v>
      </c>
      <c r="AV285" s="10">
        <f>'ÜCRET HESABI'!IX285</f>
        <v>17002.125</v>
      </c>
      <c r="AW285" s="27">
        <f t="shared" si="89"/>
        <v>20002.5</v>
      </c>
      <c r="AX285" s="28">
        <f>'ÜCRET HESABI'!JA285</f>
        <v>24503.0625</v>
      </c>
      <c r="AY285" s="46">
        <f>'ÜCRET HESABI'!JC285</f>
        <v>23502.9375</v>
      </c>
      <c r="AZ285" s="36">
        <f t="shared" si="72"/>
        <v>204025.5</v>
      </c>
      <c r="BA285" s="33">
        <f t="shared" si="73"/>
        <v>240030</v>
      </c>
      <c r="BB285" s="37">
        <f t="shared" si="74"/>
        <v>17002.125</v>
      </c>
      <c r="BC285" s="35">
        <f t="shared" si="75"/>
        <v>294036.75</v>
      </c>
      <c r="BD285" s="34">
        <f t="shared" si="76"/>
        <v>12001.5</v>
      </c>
      <c r="BE285" s="35">
        <f t="shared" si="77"/>
        <v>282035.25</v>
      </c>
    </row>
    <row r="286" spans="1:57" x14ac:dyDescent="0.3">
      <c r="A286" s="2">
        <v>284</v>
      </c>
      <c r="B286" s="17" t="str">
        <f>'PERSONEL LİSTESİ'!B286</f>
        <v xml:space="preserve"> AD SOYAD 284</v>
      </c>
      <c r="C286" s="13">
        <f>'PERSONEL LİSTESİ'!C286</f>
        <v>20002.5</v>
      </c>
      <c r="D286" s="10">
        <f>'ÜCRET HESABI'!P286</f>
        <v>17002.125</v>
      </c>
      <c r="E286" s="27">
        <f t="shared" si="78"/>
        <v>20002.5</v>
      </c>
      <c r="F286" s="28">
        <f>'ÜCRET HESABI'!S286</f>
        <v>24503.0625</v>
      </c>
      <c r="G286" s="46">
        <f>'ÜCRET HESABI'!U286</f>
        <v>23502.9375</v>
      </c>
      <c r="H286" s="10">
        <f>'ÜCRET HESABI'!AL286</f>
        <v>17002.125</v>
      </c>
      <c r="I286" s="27">
        <f t="shared" si="79"/>
        <v>20002.5</v>
      </c>
      <c r="J286" s="28">
        <f>'ÜCRET HESABI'!AO286</f>
        <v>24503.0625</v>
      </c>
      <c r="K286" s="46">
        <f>'ÜCRET HESABI'!AQ286</f>
        <v>23502.9375</v>
      </c>
      <c r="L286" s="10">
        <f>'ÜCRET HESABI'!BH286</f>
        <v>17002.125</v>
      </c>
      <c r="M286" s="27">
        <f t="shared" si="80"/>
        <v>20002.5</v>
      </c>
      <c r="N286" s="28">
        <f>'ÜCRET HESABI'!BK286</f>
        <v>24503.0625</v>
      </c>
      <c r="O286" s="46">
        <f>'ÜCRET HESABI'!BM286</f>
        <v>23502.9375</v>
      </c>
      <c r="P286" s="10">
        <f>'ÜCRET HESABI'!CD286</f>
        <v>17002.125</v>
      </c>
      <c r="Q286" s="27">
        <f t="shared" si="81"/>
        <v>20002.5</v>
      </c>
      <c r="R286" s="28">
        <f>'ÜCRET HESABI'!CG286</f>
        <v>24503.0625</v>
      </c>
      <c r="S286" s="46">
        <f>'ÜCRET HESABI'!CI286</f>
        <v>23502.9375</v>
      </c>
      <c r="T286" s="10">
        <f>'ÜCRET HESABI'!CZ286</f>
        <v>17002.125</v>
      </c>
      <c r="U286" s="27">
        <f t="shared" si="82"/>
        <v>20002.5</v>
      </c>
      <c r="V286" s="28">
        <f>'ÜCRET HESABI'!DC286</f>
        <v>24503.0625</v>
      </c>
      <c r="W286" s="46">
        <f>'ÜCRET HESABI'!DE286</f>
        <v>23502.9375</v>
      </c>
      <c r="X286" s="10">
        <f>'ÜCRET HESABI'!DV286</f>
        <v>17002.125</v>
      </c>
      <c r="Y286" s="27">
        <f t="shared" si="83"/>
        <v>20002.5</v>
      </c>
      <c r="Z286" s="28">
        <f>'ÜCRET HESABI'!DY286</f>
        <v>24503.0625</v>
      </c>
      <c r="AA286" s="46">
        <f>'ÜCRET HESABI'!EA286</f>
        <v>23502.9375</v>
      </c>
      <c r="AB286" s="10">
        <f>'ÜCRET HESABI'!ER286</f>
        <v>17002.125</v>
      </c>
      <c r="AC286" s="27">
        <f t="shared" si="84"/>
        <v>20002.5</v>
      </c>
      <c r="AD286" s="28">
        <f>'ÜCRET HESABI'!EU286</f>
        <v>24503.0625</v>
      </c>
      <c r="AE286" s="46">
        <f>'ÜCRET HESABI'!EW286</f>
        <v>23502.9375</v>
      </c>
      <c r="AF286" s="10">
        <f>'ÜCRET HESABI'!FN286</f>
        <v>17002.125</v>
      </c>
      <c r="AG286" s="27">
        <f t="shared" si="85"/>
        <v>20002.5</v>
      </c>
      <c r="AH286" s="28">
        <f>'ÜCRET HESABI'!FQ286</f>
        <v>24503.0625</v>
      </c>
      <c r="AI286" s="46">
        <f>'ÜCRET HESABI'!FS286</f>
        <v>23502.9375</v>
      </c>
      <c r="AJ286" s="10">
        <f>'ÜCRET HESABI'!GJ286</f>
        <v>17002.125</v>
      </c>
      <c r="AK286" s="27">
        <f t="shared" si="86"/>
        <v>20002.5</v>
      </c>
      <c r="AL286" s="28">
        <f>'ÜCRET HESABI'!GM286</f>
        <v>24503.0625</v>
      </c>
      <c r="AM286" s="46">
        <f>'ÜCRET HESABI'!GO286</f>
        <v>23502.9375</v>
      </c>
      <c r="AN286" s="10">
        <f>'ÜCRET HESABI'!HF286</f>
        <v>17002.125</v>
      </c>
      <c r="AO286" s="27">
        <f t="shared" si="87"/>
        <v>20002.5</v>
      </c>
      <c r="AP286" s="28">
        <f>'ÜCRET HESABI'!HI286</f>
        <v>24503.0625</v>
      </c>
      <c r="AQ286" s="46">
        <f>'ÜCRET HESABI'!HK286</f>
        <v>23502.9375</v>
      </c>
      <c r="AR286" s="10">
        <f>'ÜCRET HESABI'!IB286</f>
        <v>17002.125</v>
      </c>
      <c r="AS286" s="27">
        <f t="shared" si="88"/>
        <v>20002.5</v>
      </c>
      <c r="AT286" s="28">
        <f>'ÜCRET HESABI'!IE286</f>
        <v>24503.0625</v>
      </c>
      <c r="AU286" s="46">
        <f>'ÜCRET HESABI'!IG286</f>
        <v>23502.9375</v>
      </c>
      <c r="AV286" s="10">
        <f>'ÜCRET HESABI'!IX286</f>
        <v>17002.125</v>
      </c>
      <c r="AW286" s="27">
        <f t="shared" si="89"/>
        <v>20002.5</v>
      </c>
      <c r="AX286" s="28">
        <f>'ÜCRET HESABI'!JA286</f>
        <v>24503.0625</v>
      </c>
      <c r="AY286" s="46">
        <f>'ÜCRET HESABI'!JC286</f>
        <v>23502.9375</v>
      </c>
      <c r="AZ286" s="36">
        <f t="shared" si="72"/>
        <v>204025.5</v>
      </c>
      <c r="BA286" s="33">
        <f t="shared" si="73"/>
        <v>240030</v>
      </c>
      <c r="BB286" s="37">
        <f t="shared" si="74"/>
        <v>17002.125</v>
      </c>
      <c r="BC286" s="35">
        <f t="shared" si="75"/>
        <v>294036.75</v>
      </c>
      <c r="BD286" s="34">
        <f t="shared" si="76"/>
        <v>12001.5</v>
      </c>
      <c r="BE286" s="35">
        <f t="shared" si="77"/>
        <v>282035.25</v>
      </c>
    </row>
    <row r="287" spans="1:57" x14ac:dyDescent="0.3">
      <c r="A287" s="3">
        <v>285</v>
      </c>
      <c r="B287" s="16" t="str">
        <f>'PERSONEL LİSTESİ'!B287</f>
        <v xml:space="preserve"> AD SOYAD 285</v>
      </c>
      <c r="C287" s="8">
        <f>'PERSONEL LİSTESİ'!C287</f>
        <v>20002.5</v>
      </c>
      <c r="D287" s="10">
        <f>'ÜCRET HESABI'!P287</f>
        <v>17002.125</v>
      </c>
      <c r="E287" s="27">
        <f t="shared" si="78"/>
        <v>20002.5</v>
      </c>
      <c r="F287" s="28">
        <f>'ÜCRET HESABI'!S287</f>
        <v>24503.0625</v>
      </c>
      <c r="G287" s="46">
        <f>'ÜCRET HESABI'!U287</f>
        <v>23502.9375</v>
      </c>
      <c r="H287" s="10">
        <f>'ÜCRET HESABI'!AL287</f>
        <v>17002.125</v>
      </c>
      <c r="I287" s="27">
        <f t="shared" si="79"/>
        <v>20002.5</v>
      </c>
      <c r="J287" s="28">
        <f>'ÜCRET HESABI'!AO287</f>
        <v>24503.0625</v>
      </c>
      <c r="K287" s="46">
        <f>'ÜCRET HESABI'!AQ287</f>
        <v>23502.9375</v>
      </c>
      <c r="L287" s="10">
        <f>'ÜCRET HESABI'!BH287</f>
        <v>17002.125</v>
      </c>
      <c r="M287" s="27">
        <f t="shared" si="80"/>
        <v>20002.5</v>
      </c>
      <c r="N287" s="28">
        <f>'ÜCRET HESABI'!BK287</f>
        <v>24503.0625</v>
      </c>
      <c r="O287" s="46">
        <f>'ÜCRET HESABI'!BM287</f>
        <v>23502.9375</v>
      </c>
      <c r="P287" s="10">
        <f>'ÜCRET HESABI'!CD287</f>
        <v>17002.125</v>
      </c>
      <c r="Q287" s="27">
        <f t="shared" si="81"/>
        <v>20002.5</v>
      </c>
      <c r="R287" s="28">
        <f>'ÜCRET HESABI'!CG287</f>
        <v>24503.0625</v>
      </c>
      <c r="S287" s="46">
        <f>'ÜCRET HESABI'!CI287</f>
        <v>23502.9375</v>
      </c>
      <c r="T287" s="10">
        <f>'ÜCRET HESABI'!CZ287</f>
        <v>17002.125</v>
      </c>
      <c r="U287" s="27">
        <f t="shared" si="82"/>
        <v>20002.5</v>
      </c>
      <c r="V287" s="28">
        <f>'ÜCRET HESABI'!DC287</f>
        <v>24503.0625</v>
      </c>
      <c r="W287" s="46">
        <f>'ÜCRET HESABI'!DE287</f>
        <v>23502.9375</v>
      </c>
      <c r="X287" s="10">
        <f>'ÜCRET HESABI'!DV287</f>
        <v>17002.125</v>
      </c>
      <c r="Y287" s="27">
        <f t="shared" si="83"/>
        <v>20002.5</v>
      </c>
      <c r="Z287" s="28">
        <f>'ÜCRET HESABI'!DY287</f>
        <v>24503.0625</v>
      </c>
      <c r="AA287" s="46">
        <f>'ÜCRET HESABI'!EA287</f>
        <v>23502.9375</v>
      </c>
      <c r="AB287" s="10">
        <f>'ÜCRET HESABI'!ER287</f>
        <v>17002.125</v>
      </c>
      <c r="AC287" s="27">
        <f t="shared" si="84"/>
        <v>20002.5</v>
      </c>
      <c r="AD287" s="28">
        <f>'ÜCRET HESABI'!EU287</f>
        <v>24503.0625</v>
      </c>
      <c r="AE287" s="46">
        <f>'ÜCRET HESABI'!EW287</f>
        <v>23502.9375</v>
      </c>
      <c r="AF287" s="10">
        <f>'ÜCRET HESABI'!FN287</f>
        <v>17002.125</v>
      </c>
      <c r="AG287" s="27">
        <f t="shared" si="85"/>
        <v>20002.5</v>
      </c>
      <c r="AH287" s="28">
        <f>'ÜCRET HESABI'!FQ287</f>
        <v>24503.0625</v>
      </c>
      <c r="AI287" s="46">
        <f>'ÜCRET HESABI'!FS287</f>
        <v>23502.9375</v>
      </c>
      <c r="AJ287" s="10">
        <f>'ÜCRET HESABI'!GJ287</f>
        <v>17002.125</v>
      </c>
      <c r="AK287" s="27">
        <f t="shared" si="86"/>
        <v>20002.5</v>
      </c>
      <c r="AL287" s="28">
        <f>'ÜCRET HESABI'!GM287</f>
        <v>24503.0625</v>
      </c>
      <c r="AM287" s="46">
        <f>'ÜCRET HESABI'!GO287</f>
        <v>23502.9375</v>
      </c>
      <c r="AN287" s="10">
        <f>'ÜCRET HESABI'!HF287</f>
        <v>17002.125</v>
      </c>
      <c r="AO287" s="27">
        <f t="shared" si="87"/>
        <v>20002.5</v>
      </c>
      <c r="AP287" s="28">
        <f>'ÜCRET HESABI'!HI287</f>
        <v>24503.0625</v>
      </c>
      <c r="AQ287" s="46">
        <f>'ÜCRET HESABI'!HK287</f>
        <v>23502.9375</v>
      </c>
      <c r="AR287" s="10">
        <f>'ÜCRET HESABI'!IB287</f>
        <v>17002.125</v>
      </c>
      <c r="AS287" s="27">
        <f t="shared" si="88"/>
        <v>20002.5</v>
      </c>
      <c r="AT287" s="28">
        <f>'ÜCRET HESABI'!IE287</f>
        <v>24503.0625</v>
      </c>
      <c r="AU287" s="46">
        <f>'ÜCRET HESABI'!IG287</f>
        <v>23502.9375</v>
      </c>
      <c r="AV287" s="10">
        <f>'ÜCRET HESABI'!IX287</f>
        <v>17002.125</v>
      </c>
      <c r="AW287" s="27">
        <f t="shared" si="89"/>
        <v>20002.5</v>
      </c>
      <c r="AX287" s="28">
        <f>'ÜCRET HESABI'!JA287</f>
        <v>24503.0625</v>
      </c>
      <c r="AY287" s="46">
        <f>'ÜCRET HESABI'!JC287</f>
        <v>23502.9375</v>
      </c>
      <c r="AZ287" s="36">
        <f t="shared" si="72"/>
        <v>204025.5</v>
      </c>
      <c r="BA287" s="33">
        <f t="shared" si="73"/>
        <v>240030</v>
      </c>
      <c r="BB287" s="37">
        <f t="shared" si="74"/>
        <v>17002.125</v>
      </c>
      <c r="BC287" s="35">
        <f t="shared" si="75"/>
        <v>294036.75</v>
      </c>
      <c r="BD287" s="34">
        <f t="shared" si="76"/>
        <v>12001.5</v>
      </c>
      <c r="BE287" s="35">
        <f t="shared" si="77"/>
        <v>282035.25</v>
      </c>
    </row>
    <row r="288" spans="1:57" x14ac:dyDescent="0.3">
      <c r="A288" s="2">
        <v>286</v>
      </c>
      <c r="B288" s="17" t="str">
        <f>'PERSONEL LİSTESİ'!B288</f>
        <v xml:space="preserve"> AD SOYAD 286</v>
      </c>
      <c r="C288" s="13">
        <f>'PERSONEL LİSTESİ'!C288</f>
        <v>20002.5</v>
      </c>
      <c r="D288" s="10">
        <f>'ÜCRET HESABI'!P288</f>
        <v>17002.125</v>
      </c>
      <c r="E288" s="27">
        <f t="shared" si="78"/>
        <v>20002.5</v>
      </c>
      <c r="F288" s="28">
        <f>'ÜCRET HESABI'!S288</f>
        <v>24503.0625</v>
      </c>
      <c r="G288" s="46">
        <f>'ÜCRET HESABI'!U288</f>
        <v>23502.9375</v>
      </c>
      <c r="H288" s="10">
        <f>'ÜCRET HESABI'!AL288</f>
        <v>17002.125</v>
      </c>
      <c r="I288" s="27">
        <f t="shared" si="79"/>
        <v>20002.5</v>
      </c>
      <c r="J288" s="28">
        <f>'ÜCRET HESABI'!AO288</f>
        <v>24503.0625</v>
      </c>
      <c r="K288" s="46">
        <f>'ÜCRET HESABI'!AQ288</f>
        <v>23502.9375</v>
      </c>
      <c r="L288" s="10">
        <f>'ÜCRET HESABI'!BH288</f>
        <v>17002.125</v>
      </c>
      <c r="M288" s="27">
        <f t="shared" si="80"/>
        <v>20002.5</v>
      </c>
      <c r="N288" s="28">
        <f>'ÜCRET HESABI'!BK288</f>
        <v>24503.0625</v>
      </c>
      <c r="O288" s="46">
        <f>'ÜCRET HESABI'!BM288</f>
        <v>23502.9375</v>
      </c>
      <c r="P288" s="10">
        <f>'ÜCRET HESABI'!CD288</f>
        <v>17002.125</v>
      </c>
      <c r="Q288" s="27">
        <f t="shared" si="81"/>
        <v>20002.5</v>
      </c>
      <c r="R288" s="28">
        <f>'ÜCRET HESABI'!CG288</f>
        <v>24503.0625</v>
      </c>
      <c r="S288" s="46">
        <f>'ÜCRET HESABI'!CI288</f>
        <v>23502.9375</v>
      </c>
      <c r="T288" s="10">
        <f>'ÜCRET HESABI'!CZ288</f>
        <v>17002.125</v>
      </c>
      <c r="U288" s="27">
        <f t="shared" si="82"/>
        <v>20002.5</v>
      </c>
      <c r="V288" s="28">
        <f>'ÜCRET HESABI'!DC288</f>
        <v>24503.0625</v>
      </c>
      <c r="W288" s="46">
        <f>'ÜCRET HESABI'!DE288</f>
        <v>23502.9375</v>
      </c>
      <c r="X288" s="10">
        <f>'ÜCRET HESABI'!DV288</f>
        <v>17002.125</v>
      </c>
      <c r="Y288" s="27">
        <f t="shared" si="83"/>
        <v>20002.5</v>
      </c>
      <c r="Z288" s="28">
        <f>'ÜCRET HESABI'!DY288</f>
        <v>24503.0625</v>
      </c>
      <c r="AA288" s="46">
        <f>'ÜCRET HESABI'!EA288</f>
        <v>23502.9375</v>
      </c>
      <c r="AB288" s="10">
        <f>'ÜCRET HESABI'!ER288</f>
        <v>17002.125</v>
      </c>
      <c r="AC288" s="27">
        <f t="shared" si="84"/>
        <v>20002.5</v>
      </c>
      <c r="AD288" s="28">
        <f>'ÜCRET HESABI'!EU288</f>
        <v>24503.0625</v>
      </c>
      <c r="AE288" s="46">
        <f>'ÜCRET HESABI'!EW288</f>
        <v>23502.9375</v>
      </c>
      <c r="AF288" s="10">
        <f>'ÜCRET HESABI'!FN288</f>
        <v>17002.125</v>
      </c>
      <c r="AG288" s="27">
        <f t="shared" si="85"/>
        <v>20002.5</v>
      </c>
      <c r="AH288" s="28">
        <f>'ÜCRET HESABI'!FQ288</f>
        <v>24503.0625</v>
      </c>
      <c r="AI288" s="46">
        <f>'ÜCRET HESABI'!FS288</f>
        <v>23502.9375</v>
      </c>
      <c r="AJ288" s="10">
        <f>'ÜCRET HESABI'!GJ288</f>
        <v>17002.125</v>
      </c>
      <c r="AK288" s="27">
        <f t="shared" si="86"/>
        <v>20002.5</v>
      </c>
      <c r="AL288" s="28">
        <f>'ÜCRET HESABI'!GM288</f>
        <v>24503.0625</v>
      </c>
      <c r="AM288" s="46">
        <f>'ÜCRET HESABI'!GO288</f>
        <v>23502.9375</v>
      </c>
      <c r="AN288" s="10">
        <f>'ÜCRET HESABI'!HF288</f>
        <v>17002.125</v>
      </c>
      <c r="AO288" s="27">
        <f t="shared" si="87"/>
        <v>20002.5</v>
      </c>
      <c r="AP288" s="28">
        <f>'ÜCRET HESABI'!HI288</f>
        <v>24503.0625</v>
      </c>
      <c r="AQ288" s="46">
        <f>'ÜCRET HESABI'!HK288</f>
        <v>23502.9375</v>
      </c>
      <c r="AR288" s="10">
        <f>'ÜCRET HESABI'!IB288</f>
        <v>17002.125</v>
      </c>
      <c r="AS288" s="27">
        <f t="shared" si="88"/>
        <v>20002.5</v>
      </c>
      <c r="AT288" s="28">
        <f>'ÜCRET HESABI'!IE288</f>
        <v>24503.0625</v>
      </c>
      <c r="AU288" s="46">
        <f>'ÜCRET HESABI'!IG288</f>
        <v>23502.9375</v>
      </c>
      <c r="AV288" s="10">
        <f>'ÜCRET HESABI'!IX288</f>
        <v>17002.125</v>
      </c>
      <c r="AW288" s="27">
        <f t="shared" si="89"/>
        <v>20002.5</v>
      </c>
      <c r="AX288" s="28">
        <f>'ÜCRET HESABI'!JA288</f>
        <v>24503.0625</v>
      </c>
      <c r="AY288" s="46">
        <f>'ÜCRET HESABI'!JC288</f>
        <v>23502.9375</v>
      </c>
      <c r="AZ288" s="36">
        <f t="shared" si="72"/>
        <v>204025.5</v>
      </c>
      <c r="BA288" s="33">
        <f t="shared" si="73"/>
        <v>240030</v>
      </c>
      <c r="BB288" s="37">
        <f t="shared" si="74"/>
        <v>17002.125</v>
      </c>
      <c r="BC288" s="35">
        <f t="shared" si="75"/>
        <v>294036.75</v>
      </c>
      <c r="BD288" s="34">
        <f t="shared" si="76"/>
        <v>12001.5</v>
      </c>
      <c r="BE288" s="35">
        <f t="shared" si="77"/>
        <v>282035.25</v>
      </c>
    </row>
    <row r="289" spans="1:57" x14ac:dyDescent="0.3">
      <c r="A289" s="3">
        <v>287</v>
      </c>
      <c r="B289" s="16" t="str">
        <f>'PERSONEL LİSTESİ'!B289</f>
        <v xml:space="preserve"> AD SOYAD 287</v>
      </c>
      <c r="C289" s="8">
        <f>'PERSONEL LİSTESİ'!C289</f>
        <v>20002.5</v>
      </c>
      <c r="D289" s="10">
        <f>'ÜCRET HESABI'!P289</f>
        <v>17002.125</v>
      </c>
      <c r="E289" s="27">
        <f t="shared" si="78"/>
        <v>20002.5</v>
      </c>
      <c r="F289" s="28">
        <f>'ÜCRET HESABI'!S289</f>
        <v>24503.0625</v>
      </c>
      <c r="G289" s="46">
        <f>'ÜCRET HESABI'!U289</f>
        <v>23502.9375</v>
      </c>
      <c r="H289" s="10">
        <f>'ÜCRET HESABI'!AL289</f>
        <v>17002.125</v>
      </c>
      <c r="I289" s="27">
        <f t="shared" si="79"/>
        <v>20002.5</v>
      </c>
      <c r="J289" s="28">
        <f>'ÜCRET HESABI'!AO289</f>
        <v>24503.0625</v>
      </c>
      <c r="K289" s="46">
        <f>'ÜCRET HESABI'!AQ289</f>
        <v>23502.9375</v>
      </c>
      <c r="L289" s="10">
        <f>'ÜCRET HESABI'!BH289</f>
        <v>17002.125</v>
      </c>
      <c r="M289" s="27">
        <f t="shared" si="80"/>
        <v>20002.5</v>
      </c>
      <c r="N289" s="28">
        <f>'ÜCRET HESABI'!BK289</f>
        <v>24503.0625</v>
      </c>
      <c r="O289" s="46">
        <f>'ÜCRET HESABI'!BM289</f>
        <v>23502.9375</v>
      </c>
      <c r="P289" s="10">
        <f>'ÜCRET HESABI'!CD289</f>
        <v>17002.125</v>
      </c>
      <c r="Q289" s="27">
        <f t="shared" si="81"/>
        <v>20002.5</v>
      </c>
      <c r="R289" s="28">
        <f>'ÜCRET HESABI'!CG289</f>
        <v>24503.0625</v>
      </c>
      <c r="S289" s="46">
        <f>'ÜCRET HESABI'!CI289</f>
        <v>23502.9375</v>
      </c>
      <c r="T289" s="10">
        <f>'ÜCRET HESABI'!CZ289</f>
        <v>17002.125</v>
      </c>
      <c r="U289" s="27">
        <f t="shared" si="82"/>
        <v>20002.5</v>
      </c>
      <c r="V289" s="28">
        <f>'ÜCRET HESABI'!DC289</f>
        <v>24503.0625</v>
      </c>
      <c r="W289" s="46">
        <f>'ÜCRET HESABI'!DE289</f>
        <v>23502.9375</v>
      </c>
      <c r="X289" s="10">
        <f>'ÜCRET HESABI'!DV289</f>
        <v>17002.125</v>
      </c>
      <c r="Y289" s="27">
        <f t="shared" si="83"/>
        <v>20002.5</v>
      </c>
      <c r="Z289" s="28">
        <f>'ÜCRET HESABI'!DY289</f>
        <v>24503.0625</v>
      </c>
      <c r="AA289" s="46">
        <f>'ÜCRET HESABI'!EA289</f>
        <v>23502.9375</v>
      </c>
      <c r="AB289" s="10">
        <f>'ÜCRET HESABI'!ER289</f>
        <v>17002.125</v>
      </c>
      <c r="AC289" s="27">
        <f t="shared" si="84"/>
        <v>20002.5</v>
      </c>
      <c r="AD289" s="28">
        <f>'ÜCRET HESABI'!EU289</f>
        <v>24503.0625</v>
      </c>
      <c r="AE289" s="46">
        <f>'ÜCRET HESABI'!EW289</f>
        <v>23502.9375</v>
      </c>
      <c r="AF289" s="10">
        <f>'ÜCRET HESABI'!FN289</f>
        <v>17002.125</v>
      </c>
      <c r="AG289" s="27">
        <f t="shared" si="85"/>
        <v>20002.5</v>
      </c>
      <c r="AH289" s="28">
        <f>'ÜCRET HESABI'!FQ289</f>
        <v>24503.0625</v>
      </c>
      <c r="AI289" s="46">
        <f>'ÜCRET HESABI'!FS289</f>
        <v>23502.9375</v>
      </c>
      <c r="AJ289" s="10">
        <f>'ÜCRET HESABI'!GJ289</f>
        <v>17002.125</v>
      </c>
      <c r="AK289" s="27">
        <f t="shared" si="86"/>
        <v>20002.5</v>
      </c>
      <c r="AL289" s="28">
        <f>'ÜCRET HESABI'!GM289</f>
        <v>24503.0625</v>
      </c>
      <c r="AM289" s="46">
        <f>'ÜCRET HESABI'!GO289</f>
        <v>23502.9375</v>
      </c>
      <c r="AN289" s="10">
        <f>'ÜCRET HESABI'!HF289</f>
        <v>17002.125</v>
      </c>
      <c r="AO289" s="27">
        <f t="shared" si="87"/>
        <v>20002.5</v>
      </c>
      <c r="AP289" s="28">
        <f>'ÜCRET HESABI'!HI289</f>
        <v>24503.0625</v>
      </c>
      <c r="AQ289" s="46">
        <f>'ÜCRET HESABI'!HK289</f>
        <v>23502.9375</v>
      </c>
      <c r="AR289" s="10">
        <f>'ÜCRET HESABI'!IB289</f>
        <v>17002.125</v>
      </c>
      <c r="AS289" s="27">
        <f t="shared" si="88"/>
        <v>20002.5</v>
      </c>
      <c r="AT289" s="28">
        <f>'ÜCRET HESABI'!IE289</f>
        <v>24503.0625</v>
      </c>
      <c r="AU289" s="46">
        <f>'ÜCRET HESABI'!IG289</f>
        <v>23502.9375</v>
      </c>
      <c r="AV289" s="10">
        <f>'ÜCRET HESABI'!IX289</f>
        <v>17002.125</v>
      </c>
      <c r="AW289" s="27">
        <f t="shared" si="89"/>
        <v>20002.5</v>
      </c>
      <c r="AX289" s="28">
        <f>'ÜCRET HESABI'!JA289</f>
        <v>24503.0625</v>
      </c>
      <c r="AY289" s="46">
        <f>'ÜCRET HESABI'!JC289</f>
        <v>23502.9375</v>
      </c>
      <c r="AZ289" s="36">
        <f t="shared" si="72"/>
        <v>204025.5</v>
      </c>
      <c r="BA289" s="33">
        <f t="shared" si="73"/>
        <v>240030</v>
      </c>
      <c r="BB289" s="37">
        <f t="shared" si="74"/>
        <v>17002.125</v>
      </c>
      <c r="BC289" s="35">
        <f t="shared" si="75"/>
        <v>294036.75</v>
      </c>
      <c r="BD289" s="34">
        <f t="shared" si="76"/>
        <v>12001.5</v>
      </c>
      <c r="BE289" s="35">
        <f t="shared" si="77"/>
        <v>282035.25</v>
      </c>
    </row>
    <row r="290" spans="1:57" x14ac:dyDescent="0.3">
      <c r="A290" s="2">
        <v>288</v>
      </c>
      <c r="B290" s="17" t="str">
        <f>'PERSONEL LİSTESİ'!B290</f>
        <v xml:space="preserve"> AD SOYAD 288</v>
      </c>
      <c r="C290" s="13">
        <f>'PERSONEL LİSTESİ'!C290</f>
        <v>20002.5</v>
      </c>
      <c r="D290" s="10">
        <f>'ÜCRET HESABI'!P290</f>
        <v>17002.125</v>
      </c>
      <c r="E290" s="27">
        <f t="shared" si="78"/>
        <v>20002.5</v>
      </c>
      <c r="F290" s="28">
        <f>'ÜCRET HESABI'!S290</f>
        <v>24503.0625</v>
      </c>
      <c r="G290" s="46">
        <f>'ÜCRET HESABI'!U290</f>
        <v>23502.9375</v>
      </c>
      <c r="H290" s="10">
        <f>'ÜCRET HESABI'!AL290</f>
        <v>17002.125</v>
      </c>
      <c r="I290" s="27">
        <f t="shared" si="79"/>
        <v>20002.5</v>
      </c>
      <c r="J290" s="28">
        <f>'ÜCRET HESABI'!AO290</f>
        <v>24503.0625</v>
      </c>
      <c r="K290" s="46">
        <f>'ÜCRET HESABI'!AQ290</f>
        <v>23502.9375</v>
      </c>
      <c r="L290" s="10">
        <f>'ÜCRET HESABI'!BH290</f>
        <v>17002.125</v>
      </c>
      <c r="M290" s="27">
        <f t="shared" si="80"/>
        <v>20002.5</v>
      </c>
      <c r="N290" s="28">
        <f>'ÜCRET HESABI'!BK290</f>
        <v>24503.0625</v>
      </c>
      <c r="O290" s="46">
        <f>'ÜCRET HESABI'!BM290</f>
        <v>23502.9375</v>
      </c>
      <c r="P290" s="10">
        <f>'ÜCRET HESABI'!CD290</f>
        <v>17002.125</v>
      </c>
      <c r="Q290" s="27">
        <f t="shared" si="81"/>
        <v>20002.5</v>
      </c>
      <c r="R290" s="28">
        <f>'ÜCRET HESABI'!CG290</f>
        <v>24503.0625</v>
      </c>
      <c r="S290" s="46">
        <f>'ÜCRET HESABI'!CI290</f>
        <v>23502.9375</v>
      </c>
      <c r="T290" s="10">
        <f>'ÜCRET HESABI'!CZ290</f>
        <v>17002.125</v>
      </c>
      <c r="U290" s="27">
        <f t="shared" si="82"/>
        <v>20002.5</v>
      </c>
      <c r="V290" s="28">
        <f>'ÜCRET HESABI'!DC290</f>
        <v>24503.0625</v>
      </c>
      <c r="W290" s="46">
        <f>'ÜCRET HESABI'!DE290</f>
        <v>23502.9375</v>
      </c>
      <c r="X290" s="10">
        <f>'ÜCRET HESABI'!DV290</f>
        <v>17002.125</v>
      </c>
      <c r="Y290" s="27">
        <f t="shared" si="83"/>
        <v>20002.5</v>
      </c>
      <c r="Z290" s="28">
        <f>'ÜCRET HESABI'!DY290</f>
        <v>24503.0625</v>
      </c>
      <c r="AA290" s="46">
        <f>'ÜCRET HESABI'!EA290</f>
        <v>23502.9375</v>
      </c>
      <c r="AB290" s="10">
        <f>'ÜCRET HESABI'!ER290</f>
        <v>17002.125</v>
      </c>
      <c r="AC290" s="27">
        <f t="shared" si="84"/>
        <v>20002.5</v>
      </c>
      <c r="AD290" s="28">
        <f>'ÜCRET HESABI'!EU290</f>
        <v>24503.0625</v>
      </c>
      <c r="AE290" s="46">
        <f>'ÜCRET HESABI'!EW290</f>
        <v>23502.9375</v>
      </c>
      <c r="AF290" s="10">
        <f>'ÜCRET HESABI'!FN290</f>
        <v>17002.125</v>
      </c>
      <c r="AG290" s="27">
        <f t="shared" si="85"/>
        <v>20002.5</v>
      </c>
      <c r="AH290" s="28">
        <f>'ÜCRET HESABI'!FQ290</f>
        <v>24503.0625</v>
      </c>
      <c r="AI290" s="46">
        <f>'ÜCRET HESABI'!FS290</f>
        <v>23502.9375</v>
      </c>
      <c r="AJ290" s="10">
        <f>'ÜCRET HESABI'!GJ290</f>
        <v>17002.125</v>
      </c>
      <c r="AK290" s="27">
        <f t="shared" si="86"/>
        <v>20002.5</v>
      </c>
      <c r="AL290" s="28">
        <f>'ÜCRET HESABI'!GM290</f>
        <v>24503.0625</v>
      </c>
      <c r="AM290" s="46">
        <f>'ÜCRET HESABI'!GO290</f>
        <v>23502.9375</v>
      </c>
      <c r="AN290" s="10">
        <f>'ÜCRET HESABI'!HF290</f>
        <v>17002.125</v>
      </c>
      <c r="AO290" s="27">
        <f t="shared" si="87"/>
        <v>20002.5</v>
      </c>
      <c r="AP290" s="28">
        <f>'ÜCRET HESABI'!HI290</f>
        <v>24503.0625</v>
      </c>
      <c r="AQ290" s="46">
        <f>'ÜCRET HESABI'!HK290</f>
        <v>23502.9375</v>
      </c>
      <c r="AR290" s="10">
        <f>'ÜCRET HESABI'!IB290</f>
        <v>17002.125</v>
      </c>
      <c r="AS290" s="27">
        <f t="shared" si="88"/>
        <v>20002.5</v>
      </c>
      <c r="AT290" s="28">
        <f>'ÜCRET HESABI'!IE290</f>
        <v>24503.0625</v>
      </c>
      <c r="AU290" s="46">
        <f>'ÜCRET HESABI'!IG290</f>
        <v>23502.9375</v>
      </c>
      <c r="AV290" s="10">
        <f>'ÜCRET HESABI'!IX290</f>
        <v>17002.125</v>
      </c>
      <c r="AW290" s="27">
        <f t="shared" si="89"/>
        <v>20002.5</v>
      </c>
      <c r="AX290" s="28">
        <f>'ÜCRET HESABI'!JA290</f>
        <v>24503.0625</v>
      </c>
      <c r="AY290" s="46">
        <f>'ÜCRET HESABI'!JC290</f>
        <v>23502.9375</v>
      </c>
      <c r="AZ290" s="36">
        <f t="shared" si="72"/>
        <v>204025.5</v>
      </c>
      <c r="BA290" s="33">
        <f t="shared" si="73"/>
        <v>240030</v>
      </c>
      <c r="BB290" s="37">
        <f t="shared" si="74"/>
        <v>17002.125</v>
      </c>
      <c r="BC290" s="35">
        <f t="shared" si="75"/>
        <v>294036.75</v>
      </c>
      <c r="BD290" s="34">
        <f t="shared" si="76"/>
        <v>12001.5</v>
      </c>
      <c r="BE290" s="35">
        <f t="shared" si="77"/>
        <v>282035.25</v>
      </c>
    </row>
    <row r="291" spans="1:57" x14ac:dyDescent="0.3">
      <c r="A291" s="3">
        <v>289</v>
      </c>
      <c r="B291" s="16" t="str">
        <f>'PERSONEL LİSTESİ'!B291</f>
        <v xml:space="preserve"> AD SOYAD 289</v>
      </c>
      <c r="C291" s="8">
        <f>'PERSONEL LİSTESİ'!C291</f>
        <v>20002.5</v>
      </c>
      <c r="D291" s="10">
        <f>'ÜCRET HESABI'!P291</f>
        <v>17002.125</v>
      </c>
      <c r="E291" s="27">
        <f t="shared" si="78"/>
        <v>20002.5</v>
      </c>
      <c r="F291" s="28">
        <f>'ÜCRET HESABI'!S291</f>
        <v>24503.0625</v>
      </c>
      <c r="G291" s="46">
        <f>'ÜCRET HESABI'!U291</f>
        <v>23502.9375</v>
      </c>
      <c r="H291" s="10">
        <f>'ÜCRET HESABI'!AL291</f>
        <v>17002.125</v>
      </c>
      <c r="I291" s="27">
        <f t="shared" si="79"/>
        <v>20002.5</v>
      </c>
      <c r="J291" s="28">
        <f>'ÜCRET HESABI'!AO291</f>
        <v>24503.0625</v>
      </c>
      <c r="K291" s="46">
        <f>'ÜCRET HESABI'!AQ291</f>
        <v>23502.9375</v>
      </c>
      <c r="L291" s="10">
        <f>'ÜCRET HESABI'!BH291</f>
        <v>17002.125</v>
      </c>
      <c r="M291" s="27">
        <f t="shared" si="80"/>
        <v>20002.5</v>
      </c>
      <c r="N291" s="28">
        <f>'ÜCRET HESABI'!BK291</f>
        <v>24503.0625</v>
      </c>
      <c r="O291" s="46">
        <f>'ÜCRET HESABI'!BM291</f>
        <v>23502.9375</v>
      </c>
      <c r="P291" s="10">
        <f>'ÜCRET HESABI'!CD291</f>
        <v>17002.125</v>
      </c>
      <c r="Q291" s="27">
        <f t="shared" si="81"/>
        <v>20002.5</v>
      </c>
      <c r="R291" s="28">
        <f>'ÜCRET HESABI'!CG291</f>
        <v>24503.0625</v>
      </c>
      <c r="S291" s="46">
        <f>'ÜCRET HESABI'!CI291</f>
        <v>23502.9375</v>
      </c>
      <c r="T291" s="10">
        <f>'ÜCRET HESABI'!CZ291</f>
        <v>17002.125</v>
      </c>
      <c r="U291" s="27">
        <f t="shared" si="82"/>
        <v>20002.5</v>
      </c>
      <c r="V291" s="28">
        <f>'ÜCRET HESABI'!DC291</f>
        <v>24503.0625</v>
      </c>
      <c r="W291" s="46">
        <f>'ÜCRET HESABI'!DE291</f>
        <v>23502.9375</v>
      </c>
      <c r="X291" s="10">
        <f>'ÜCRET HESABI'!DV291</f>
        <v>17002.125</v>
      </c>
      <c r="Y291" s="27">
        <f t="shared" si="83"/>
        <v>20002.5</v>
      </c>
      <c r="Z291" s="28">
        <f>'ÜCRET HESABI'!DY291</f>
        <v>24503.0625</v>
      </c>
      <c r="AA291" s="46">
        <f>'ÜCRET HESABI'!EA291</f>
        <v>23502.9375</v>
      </c>
      <c r="AB291" s="10">
        <f>'ÜCRET HESABI'!ER291</f>
        <v>17002.125</v>
      </c>
      <c r="AC291" s="27">
        <f t="shared" si="84"/>
        <v>20002.5</v>
      </c>
      <c r="AD291" s="28">
        <f>'ÜCRET HESABI'!EU291</f>
        <v>24503.0625</v>
      </c>
      <c r="AE291" s="46">
        <f>'ÜCRET HESABI'!EW291</f>
        <v>23502.9375</v>
      </c>
      <c r="AF291" s="10">
        <f>'ÜCRET HESABI'!FN291</f>
        <v>17002.125</v>
      </c>
      <c r="AG291" s="27">
        <f t="shared" si="85"/>
        <v>20002.5</v>
      </c>
      <c r="AH291" s="28">
        <f>'ÜCRET HESABI'!FQ291</f>
        <v>24503.0625</v>
      </c>
      <c r="AI291" s="46">
        <f>'ÜCRET HESABI'!FS291</f>
        <v>23502.9375</v>
      </c>
      <c r="AJ291" s="10">
        <f>'ÜCRET HESABI'!GJ291</f>
        <v>17002.125</v>
      </c>
      <c r="AK291" s="27">
        <f t="shared" si="86"/>
        <v>20002.5</v>
      </c>
      <c r="AL291" s="28">
        <f>'ÜCRET HESABI'!GM291</f>
        <v>24503.0625</v>
      </c>
      <c r="AM291" s="46">
        <f>'ÜCRET HESABI'!GO291</f>
        <v>23502.9375</v>
      </c>
      <c r="AN291" s="10">
        <f>'ÜCRET HESABI'!HF291</f>
        <v>17002.125</v>
      </c>
      <c r="AO291" s="27">
        <f t="shared" si="87"/>
        <v>20002.5</v>
      </c>
      <c r="AP291" s="28">
        <f>'ÜCRET HESABI'!HI291</f>
        <v>24503.0625</v>
      </c>
      <c r="AQ291" s="46">
        <f>'ÜCRET HESABI'!HK291</f>
        <v>23502.9375</v>
      </c>
      <c r="AR291" s="10">
        <f>'ÜCRET HESABI'!IB291</f>
        <v>17002.125</v>
      </c>
      <c r="AS291" s="27">
        <f t="shared" si="88"/>
        <v>20002.5</v>
      </c>
      <c r="AT291" s="28">
        <f>'ÜCRET HESABI'!IE291</f>
        <v>24503.0625</v>
      </c>
      <c r="AU291" s="46">
        <f>'ÜCRET HESABI'!IG291</f>
        <v>23502.9375</v>
      </c>
      <c r="AV291" s="10">
        <f>'ÜCRET HESABI'!IX291</f>
        <v>17002.125</v>
      </c>
      <c r="AW291" s="27">
        <f t="shared" si="89"/>
        <v>20002.5</v>
      </c>
      <c r="AX291" s="28">
        <f>'ÜCRET HESABI'!JA291</f>
        <v>24503.0625</v>
      </c>
      <c r="AY291" s="46">
        <f>'ÜCRET HESABI'!JC291</f>
        <v>23502.9375</v>
      </c>
      <c r="AZ291" s="36">
        <f t="shared" si="72"/>
        <v>204025.5</v>
      </c>
      <c r="BA291" s="33">
        <f t="shared" si="73"/>
        <v>240030</v>
      </c>
      <c r="BB291" s="37">
        <f t="shared" si="74"/>
        <v>17002.125</v>
      </c>
      <c r="BC291" s="35">
        <f t="shared" si="75"/>
        <v>294036.75</v>
      </c>
      <c r="BD291" s="34">
        <f t="shared" si="76"/>
        <v>12001.5</v>
      </c>
      <c r="BE291" s="35">
        <f t="shared" si="77"/>
        <v>282035.25</v>
      </c>
    </row>
    <row r="292" spans="1:57" x14ac:dyDescent="0.3">
      <c r="A292" s="2">
        <v>290</v>
      </c>
      <c r="B292" s="17" t="str">
        <f>'PERSONEL LİSTESİ'!B292</f>
        <v xml:space="preserve"> AD SOYAD 290</v>
      </c>
      <c r="C292" s="13">
        <f>'PERSONEL LİSTESİ'!C292</f>
        <v>20002.5</v>
      </c>
      <c r="D292" s="10">
        <f>'ÜCRET HESABI'!P292</f>
        <v>17002.125</v>
      </c>
      <c r="E292" s="27">
        <f t="shared" si="78"/>
        <v>20002.5</v>
      </c>
      <c r="F292" s="28">
        <f>'ÜCRET HESABI'!S292</f>
        <v>24503.0625</v>
      </c>
      <c r="G292" s="46">
        <f>'ÜCRET HESABI'!U292</f>
        <v>23502.9375</v>
      </c>
      <c r="H292" s="10">
        <f>'ÜCRET HESABI'!AL292</f>
        <v>17002.125</v>
      </c>
      <c r="I292" s="27">
        <f t="shared" si="79"/>
        <v>20002.5</v>
      </c>
      <c r="J292" s="28">
        <f>'ÜCRET HESABI'!AO292</f>
        <v>24503.0625</v>
      </c>
      <c r="K292" s="46">
        <f>'ÜCRET HESABI'!AQ292</f>
        <v>23502.9375</v>
      </c>
      <c r="L292" s="10">
        <f>'ÜCRET HESABI'!BH292</f>
        <v>17002.125</v>
      </c>
      <c r="M292" s="27">
        <f t="shared" si="80"/>
        <v>20002.5</v>
      </c>
      <c r="N292" s="28">
        <f>'ÜCRET HESABI'!BK292</f>
        <v>24503.0625</v>
      </c>
      <c r="O292" s="46">
        <f>'ÜCRET HESABI'!BM292</f>
        <v>23502.9375</v>
      </c>
      <c r="P292" s="10">
        <f>'ÜCRET HESABI'!CD292</f>
        <v>17002.125</v>
      </c>
      <c r="Q292" s="27">
        <f t="shared" si="81"/>
        <v>20002.5</v>
      </c>
      <c r="R292" s="28">
        <f>'ÜCRET HESABI'!CG292</f>
        <v>24503.0625</v>
      </c>
      <c r="S292" s="46">
        <f>'ÜCRET HESABI'!CI292</f>
        <v>23502.9375</v>
      </c>
      <c r="T292" s="10">
        <f>'ÜCRET HESABI'!CZ292</f>
        <v>17002.125</v>
      </c>
      <c r="U292" s="27">
        <f t="shared" si="82"/>
        <v>20002.5</v>
      </c>
      <c r="V292" s="28">
        <f>'ÜCRET HESABI'!DC292</f>
        <v>24503.0625</v>
      </c>
      <c r="W292" s="46">
        <f>'ÜCRET HESABI'!DE292</f>
        <v>23502.9375</v>
      </c>
      <c r="X292" s="10">
        <f>'ÜCRET HESABI'!DV292</f>
        <v>17002.125</v>
      </c>
      <c r="Y292" s="27">
        <f t="shared" si="83"/>
        <v>20002.5</v>
      </c>
      <c r="Z292" s="28">
        <f>'ÜCRET HESABI'!DY292</f>
        <v>24503.0625</v>
      </c>
      <c r="AA292" s="46">
        <f>'ÜCRET HESABI'!EA292</f>
        <v>23502.9375</v>
      </c>
      <c r="AB292" s="10">
        <f>'ÜCRET HESABI'!ER292</f>
        <v>17002.125</v>
      </c>
      <c r="AC292" s="27">
        <f t="shared" si="84"/>
        <v>20002.5</v>
      </c>
      <c r="AD292" s="28">
        <f>'ÜCRET HESABI'!EU292</f>
        <v>24503.0625</v>
      </c>
      <c r="AE292" s="46">
        <f>'ÜCRET HESABI'!EW292</f>
        <v>23502.9375</v>
      </c>
      <c r="AF292" s="10">
        <f>'ÜCRET HESABI'!FN292</f>
        <v>17002.125</v>
      </c>
      <c r="AG292" s="27">
        <f t="shared" si="85"/>
        <v>20002.5</v>
      </c>
      <c r="AH292" s="28">
        <f>'ÜCRET HESABI'!FQ292</f>
        <v>24503.0625</v>
      </c>
      <c r="AI292" s="46">
        <f>'ÜCRET HESABI'!FS292</f>
        <v>23502.9375</v>
      </c>
      <c r="AJ292" s="10">
        <f>'ÜCRET HESABI'!GJ292</f>
        <v>17002.125</v>
      </c>
      <c r="AK292" s="27">
        <f t="shared" si="86"/>
        <v>20002.5</v>
      </c>
      <c r="AL292" s="28">
        <f>'ÜCRET HESABI'!GM292</f>
        <v>24503.0625</v>
      </c>
      <c r="AM292" s="46">
        <f>'ÜCRET HESABI'!GO292</f>
        <v>23502.9375</v>
      </c>
      <c r="AN292" s="10">
        <f>'ÜCRET HESABI'!HF292</f>
        <v>17002.125</v>
      </c>
      <c r="AO292" s="27">
        <f t="shared" si="87"/>
        <v>20002.5</v>
      </c>
      <c r="AP292" s="28">
        <f>'ÜCRET HESABI'!HI292</f>
        <v>24503.0625</v>
      </c>
      <c r="AQ292" s="46">
        <f>'ÜCRET HESABI'!HK292</f>
        <v>23502.9375</v>
      </c>
      <c r="AR292" s="10">
        <f>'ÜCRET HESABI'!IB292</f>
        <v>17002.125</v>
      </c>
      <c r="AS292" s="27">
        <f t="shared" si="88"/>
        <v>20002.5</v>
      </c>
      <c r="AT292" s="28">
        <f>'ÜCRET HESABI'!IE292</f>
        <v>24503.0625</v>
      </c>
      <c r="AU292" s="46">
        <f>'ÜCRET HESABI'!IG292</f>
        <v>23502.9375</v>
      </c>
      <c r="AV292" s="10">
        <f>'ÜCRET HESABI'!IX292</f>
        <v>17002.125</v>
      </c>
      <c r="AW292" s="27">
        <f t="shared" si="89"/>
        <v>20002.5</v>
      </c>
      <c r="AX292" s="28">
        <f>'ÜCRET HESABI'!JA292</f>
        <v>24503.0625</v>
      </c>
      <c r="AY292" s="46">
        <f>'ÜCRET HESABI'!JC292</f>
        <v>23502.9375</v>
      </c>
      <c r="AZ292" s="36">
        <f t="shared" si="72"/>
        <v>204025.5</v>
      </c>
      <c r="BA292" s="33">
        <f t="shared" si="73"/>
        <v>240030</v>
      </c>
      <c r="BB292" s="37">
        <f t="shared" si="74"/>
        <v>17002.125</v>
      </c>
      <c r="BC292" s="35">
        <f t="shared" si="75"/>
        <v>294036.75</v>
      </c>
      <c r="BD292" s="34">
        <f t="shared" si="76"/>
        <v>12001.5</v>
      </c>
      <c r="BE292" s="35">
        <f t="shared" si="77"/>
        <v>282035.25</v>
      </c>
    </row>
    <row r="293" spans="1:57" x14ac:dyDescent="0.3">
      <c r="A293" s="3">
        <v>291</v>
      </c>
      <c r="B293" s="16" t="str">
        <f>'PERSONEL LİSTESİ'!B293</f>
        <v xml:space="preserve"> AD SOYAD 291</v>
      </c>
      <c r="C293" s="8">
        <f>'PERSONEL LİSTESİ'!C293</f>
        <v>20002.5</v>
      </c>
      <c r="D293" s="10">
        <f>'ÜCRET HESABI'!P293</f>
        <v>17002.125</v>
      </c>
      <c r="E293" s="27">
        <f t="shared" si="78"/>
        <v>20002.5</v>
      </c>
      <c r="F293" s="28">
        <f>'ÜCRET HESABI'!S293</f>
        <v>24503.0625</v>
      </c>
      <c r="G293" s="46">
        <f>'ÜCRET HESABI'!U293</f>
        <v>23502.9375</v>
      </c>
      <c r="H293" s="10">
        <f>'ÜCRET HESABI'!AL293</f>
        <v>17002.125</v>
      </c>
      <c r="I293" s="27">
        <f t="shared" si="79"/>
        <v>20002.5</v>
      </c>
      <c r="J293" s="28">
        <f>'ÜCRET HESABI'!AO293</f>
        <v>24503.0625</v>
      </c>
      <c r="K293" s="46">
        <f>'ÜCRET HESABI'!AQ293</f>
        <v>23502.9375</v>
      </c>
      <c r="L293" s="10">
        <f>'ÜCRET HESABI'!BH293</f>
        <v>17002.125</v>
      </c>
      <c r="M293" s="27">
        <f t="shared" si="80"/>
        <v>20002.5</v>
      </c>
      <c r="N293" s="28">
        <f>'ÜCRET HESABI'!BK293</f>
        <v>24503.0625</v>
      </c>
      <c r="O293" s="46">
        <f>'ÜCRET HESABI'!BM293</f>
        <v>23502.9375</v>
      </c>
      <c r="P293" s="10">
        <f>'ÜCRET HESABI'!CD293</f>
        <v>17002.125</v>
      </c>
      <c r="Q293" s="27">
        <f t="shared" si="81"/>
        <v>20002.5</v>
      </c>
      <c r="R293" s="28">
        <f>'ÜCRET HESABI'!CG293</f>
        <v>24503.0625</v>
      </c>
      <c r="S293" s="46">
        <f>'ÜCRET HESABI'!CI293</f>
        <v>23502.9375</v>
      </c>
      <c r="T293" s="10">
        <f>'ÜCRET HESABI'!CZ293</f>
        <v>17002.125</v>
      </c>
      <c r="U293" s="27">
        <f t="shared" si="82"/>
        <v>20002.5</v>
      </c>
      <c r="V293" s="28">
        <f>'ÜCRET HESABI'!DC293</f>
        <v>24503.0625</v>
      </c>
      <c r="W293" s="46">
        <f>'ÜCRET HESABI'!DE293</f>
        <v>23502.9375</v>
      </c>
      <c r="X293" s="10">
        <f>'ÜCRET HESABI'!DV293</f>
        <v>17002.125</v>
      </c>
      <c r="Y293" s="27">
        <f t="shared" si="83"/>
        <v>20002.5</v>
      </c>
      <c r="Z293" s="28">
        <f>'ÜCRET HESABI'!DY293</f>
        <v>24503.0625</v>
      </c>
      <c r="AA293" s="46">
        <f>'ÜCRET HESABI'!EA293</f>
        <v>23502.9375</v>
      </c>
      <c r="AB293" s="10">
        <f>'ÜCRET HESABI'!ER293</f>
        <v>17002.125</v>
      </c>
      <c r="AC293" s="27">
        <f t="shared" si="84"/>
        <v>20002.5</v>
      </c>
      <c r="AD293" s="28">
        <f>'ÜCRET HESABI'!EU293</f>
        <v>24503.0625</v>
      </c>
      <c r="AE293" s="46">
        <f>'ÜCRET HESABI'!EW293</f>
        <v>23502.9375</v>
      </c>
      <c r="AF293" s="10">
        <f>'ÜCRET HESABI'!FN293</f>
        <v>17002.125</v>
      </c>
      <c r="AG293" s="27">
        <f t="shared" si="85"/>
        <v>20002.5</v>
      </c>
      <c r="AH293" s="28">
        <f>'ÜCRET HESABI'!FQ293</f>
        <v>24503.0625</v>
      </c>
      <c r="AI293" s="46">
        <f>'ÜCRET HESABI'!FS293</f>
        <v>23502.9375</v>
      </c>
      <c r="AJ293" s="10">
        <f>'ÜCRET HESABI'!GJ293</f>
        <v>17002.125</v>
      </c>
      <c r="AK293" s="27">
        <f t="shared" si="86"/>
        <v>20002.5</v>
      </c>
      <c r="AL293" s="28">
        <f>'ÜCRET HESABI'!GM293</f>
        <v>24503.0625</v>
      </c>
      <c r="AM293" s="46">
        <f>'ÜCRET HESABI'!GO293</f>
        <v>23502.9375</v>
      </c>
      <c r="AN293" s="10">
        <f>'ÜCRET HESABI'!HF293</f>
        <v>17002.125</v>
      </c>
      <c r="AO293" s="27">
        <f t="shared" si="87"/>
        <v>20002.5</v>
      </c>
      <c r="AP293" s="28">
        <f>'ÜCRET HESABI'!HI293</f>
        <v>24503.0625</v>
      </c>
      <c r="AQ293" s="46">
        <f>'ÜCRET HESABI'!HK293</f>
        <v>23502.9375</v>
      </c>
      <c r="AR293" s="10">
        <f>'ÜCRET HESABI'!IB293</f>
        <v>17002.125</v>
      </c>
      <c r="AS293" s="27">
        <f t="shared" si="88"/>
        <v>20002.5</v>
      </c>
      <c r="AT293" s="28">
        <f>'ÜCRET HESABI'!IE293</f>
        <v>24503.0625</v>
      </c>
      <c r="AU293" s="46">
        <f>'ÜCRET HESABI'!IG293</f>
        <v>23502.9375</v>
      </c>
      <c r="AV293" s="10">
        <f>'ÜCRET HESABI'!IX293</f>
        <v>17002.125</v>
      </c>
      <c r="AW293" s="27">
        <f t="shared" si="89"/>
        <v>20002.5</v>
      </c>
      <c r="AX293" s="28">
        <f>'ÜCRET HESABI'!JA293</f>
        <v>24503.0625</v>
      </c>
      <c r="AY293" s="46">
        <f>'ÜCRET HESABI'!JC293</f>
        <v>23502.9375</v>
      </c>
      <c r="AZ293" s="36">
        <f t="shared" si="72"/>
        <v>204025.5</v>
      </c>
      <c r="BA293" s="33">
        <f t="shared" si="73"/>
        <v>240030</v>
      </c>
      <c r="BB293" s="37">
        <f t="shared" si="74"/>
        <v>17002.125</v>
      </c>
      <c r="BC293" s="35">
        <f t="shared" si="75"/>
        <v>294036.75</v>
      </c>
      <c r="BD293" s="34">
        <f t="shared" si="76"/>
        <v>12001.5</v>
      </c>
      <c r="BE293" s="35">
        <f t="shared" si="77"/>
        <v>282035.25</v>
      </c>
    </row>
    <row r="294" spans="1:57" x14ac:dyDescent="0.3">
      <c r="A294" s="2">
        <v>292</v>
      </c>
      <c r="B294" s="17" t="str">
        <f>'PERSONEL LİSTESİ'!B294</f>
        <v xml:space="preserve"> AD SOYAD 292</v>
      </c>
      <c r="C294" s="13">
        <f>'PERSONEL LİSTESİ'!C294</f>
        <v>20002.5</v>
      </c>
      <c r="D294" s="10">
        <f>'ÜCRET HESABI'!P294</f>
        <v>17002.125</v>
      </c>
      <c r="E294" s="27">
        <f t="shared" si="78"/>
        <v>20002.5</v>
      </c>
      <c r="F294" s="28">
        <f>'ÜCRET HESABI'!S294</f>
        <v>24503.0625</v>
      </c>
      <c r="G294" s="46">
        <f>'ÜCRET HESABI'!U294</f>
        <v>23502.9375</v>
      </c>
      <c r="H294" s="10">
        <f>'ÜCRET HESABI'!AL294</f>
        <v>17002.125</v>
      </c>
      <c r="I294" s="27">
        <f t="shared" si="79"/>
        <v>20002.5</v>
      </c>
      <c r="J294" s="28">
        <f>'ÜCRET HESABI'!AO294</f>
        <v>24503.0625</v>
      </c>
      <c r="K294" s="46">
        <f>'ÜCRET HESABI'!AQ294</f>
        <v>23502.9375</v>
      </c>
      <c r="L294" s="10">
        <f>'ÜCRET HESABI'!BH294</f>
        <v>17002.125</v>
      </c>
      <c r="M294" s="27">
        <f t="shared" si="80"/>
        <v>20002.5</v>
      </c>
      <c r="N294" s="28">
        <f>'ÜCRET HESABI'!BK294</f>
        <v>24503.0625</v>
      </c>
      <c r="O294" s="46">
        <f>'ÜCRET HESABI'!BM294</f>
        <v>23502.9375</v>
      </c>
      <c r="P294" s="10">
        <f>'ÜCRET HESABI'!CD294</f>
        <v>17002.125</v>
      </c>
      <c r="Q294" s="27">
        <f t="shared" si="81"/>
        <v>20002.5</v>
      </c>
      <c r="R294" s="28">
        <f>'ÜCRET HESABI'!CG294</f>
        <v>24503.0625</v>
      </c>
      <c r="S294" s="46">
        <f>'ÜCRET HESABI'!CI294</f>
        <v>23502.9375</v>
      </c>
      <c r="T294" s="10">
        <f>'ÜCRET HESABI'!CZ294</f>
        <v>17002.125</v>
      </c>
      <c r="U294" s="27">
        <f t="shared" si="82"/>
        <v>20002.5</v>
      </c>
      <c r="V294" s="28">
        <f>'ÜCRET HESABI'!DC294</f>
        <v>24503.0625</v>
      </c>
      <c r="W294" s="46">
        <f>'ÜCRET HESABI'!DE294</f>
        <v>23502.9375</v>
      </c>
      <c r="X294" s="10">
        <f>'ÜCRET HESABI'!DV294</f>
        <v>17002.125</v>
      </c>
      <c r="Y294" s="27">
        <f t="shared" si="83"/>
        <v>20002.5</v>
      </c>
      <c r="Z294" s="28">
        <f>'ÜCRET HESABI'!DY294</f>
        <v>24503.0625</v>
      </c>
      <c r="AA294" s="46">
        <f>'ÜCRET HESABI'!EA294</f>
        <v>23502.9375</v>
      </c>
      <c r="AB294" s="10">
        <f>'ÜCRET HESABI'!ER294</f>
        <v>17002.125</v>
      </c>
      <c r="AC294" s="27">
        <f t="shared" si="84"/>
        <v>20002.5</v>
      </c>
      <c r="AD294" s="28">
        <f>'ÜCRET HESABI'!EU294</f>
        <v>24503.0625</v>
      </c>
      <c r="AE294" s="46">
        <f>'ÜCRET HESABI'!EW294</f>
        <v>23502.9375</v>
      </c>
      <c r="AF294" s="10">
        <f>'ÜCRET HESABI'!FN294</f>
        <v>17002.125</v>
      </c>
      <c r="AG294" s="27">
        <f t="shared" si="85"/>
        <v>20002.5</v>
      </c>
      <c r="AH294" s="28">
        <f>'ÜCRET HESABI'!FQ294</f>
        <v>24503.0625</v>
      </c>
      <c r="AI294" s="46">
        <f>'ÜCRET HESABI'!FS294</f>
        <v>23502.9375</v>
      </c>
      <c r="AJ294" s="10">
        <f>'ÜCRET HESABI'!GJ294</f>
        <v>17002.125</v>
      </c>
      <c r="AK294" s="27">
        <f t="shared" si="86"/>
        <v>20002.5</v>
      </c>
      <c r="AL294" s="28">
        <f>'ÜCRET HESABI'!GM294</f>
        <v>24503.0625</v>
      </c>
      <c r="AM294" s="46">
        <f>'ÜCRET HESABI'!GO294</f>
        <v>23502.9375</v>
      </c>
      <c r="AN294" s="10">
        <f>'ÜCRET HESABI'!HF294</f>
        <v>17002.125</v>
      </c>
      <c r="AO294" s="27">
        <f t="shared" si="87"/>
        <v>20002.5</v>
      </c>
      <c r="AP294" s="28">
        <f>'ÜCRET HESABI'!HI294</f>
        <v>24503.0625</v>
      </c>
      <c r="AQ294" s="46">
        <f>'ÜCRET HESABI'!HK294</f>
        <v>23502.9375</v>
      </c>
      <c r="AR294" s="10">
        <f>'ÜCRET HESABI'!IB294</f>
        <v>17002.125</v>
      </c>
      <c r="AS294" s="27">
        <f t="shared" si="88"/>
        <v>20002.5</v>
      </c>
      <c r="AT294" s="28">
        <f>'ÜCRET HESABI'!IE294</f>
        <v>24503.0625</v>
      </c>
      <c r="AU294" s="46">
        <f>'ÜCRET HESABI'!IG294</f>
        <v>23502.9375</v>
      </c>
      <c r="AV294" s="10">
        <f>'ÜCRET HESABI'!IX294</f>
        <v>17002.125</v>
      </c>
      <c r="AW294" s="27">
        <f t="shared" si="89"/>
        <v>20002.5</v>
      </c>
      <c r="AX294" s="28">
        <f>'ÜCRET HESABI'!JA294</f>
        <v>24503.0625</v>
      </c>
      <c r="AY294" s="46">
        <f>'ÜCRET HESABI'!JC294</f>
        <v>23502.9375</v>
      </c>
      <c r="AZ294" s="36">
        <f t="shared" si="72"/>
        <v>204025.5</v>
      </c>
      <c r="BA294" s="33">
        <f t="shared" si="73"/>
        <v>240030</v>
      </c>
      <c r="BB294" s="37">
        <f t="shared" si="74"/>
        <v>17002.125</v>
      </c>
      <c r="BC294" s="35">
        <f t="shared" si="75"/>
        <v>294036.75</v>
      </c>
      <c r="BD294" s="34">
        <f t="shared" si="76"/>
        <v>12001.5</v>
      </c>
      <c r="BE294" s="35">
        <f t="shared" si="77"/>
        <v>282035.25</v>
      </c>
    </row>
    <row r="295" spans="1:57" x14ac:dyDescent="0.3">
      <c r="A295" s="3">
        <v>293</v>
      </c>
      <c r="B295" s="16" t="str">
        <f>'PERSONEL LİSTESİ'!B295</f>
        <v xml:space="preserve"> AD SOYAD 293</v>
      </c>
      <c r="C295" s="8">
        <f>'PERSONEL LİSTESİ'!C295</f>
        <v>20002.5</v>
      </c>
      <c r="D295" s="10">
        <f>'ÜCRET HESABI'!P295</f>
        <v>17002.125</v>
      </c>
      <c r="E295" s="27">
        <f t="shared" si="78"/>
        <v>20002.5</v>
      </c>
      <c r="F295" s="28">
        <f>'ÜCRET HESABI'!S295</f>
        <v>24503.0625</v>
      </c>
      <c r="G295" s="46">
        <f>'ÜCRET HESABI'!U295</f>
        <v>23502.9375</v>
      </c>
      <c r="H295" s="10">
        <f>'ÜCRET HESABI'!AL295</f>
        <v>17002.125</v>
      </c>
      <c r="I295" s="27">
        <f t="shared" si="79"/>
        <v>20002.5</v>
      </c>
      <c r="J295" s="28">
        <f>'ÜCRET HESABI'!AO295</f>
        <v>24503.0625</v>
      </c>
      <c r="K295" s="46">
        <f>'ÜCRET HESABI'!AQ295</f>
        <v>23502.9375</v>
      </c>
      <c r="L295" s="10">
        <f>'ÜCRET HESABI'!BH295</f>
        <v>17002.125</v>
      </c>
      <c r="M295" s="27">
        <f t="shared" si="80"/>
        <v>20002.5</v>
      </c>
      <c r="N295" s="28">
        <f>'ÜCRET HESABI'!BK295</f>
        <v>24503.0625</v>
      </c>
      <c r="O295" s="46">
        <f>'ÜCRET HESABI'!BM295</f>
        <v>23502.9375</v>
      </c>
      <c r="P295" s="10">
        <f>'ÜCRET HESABI'!CD295</f>
        <v>17002.125</v>
      </c>
      <c r="Q295" s="27">
        <f t="shared" si="81"/>
        <v>20002.5</v>
      </c>
      <c r="R295" s="28">
        <f>'ÜCRET HESABI'!CG295</f>
        <v>24503.0625</v>
      </c>
      <c r="S295" s="46">
        <f>'ÜCRET HESABI'!CI295</f>
        <v>23502.9375</v>
      </c>
      <c r="T295" s="10">
        <f>'ÜCRET HESABI'!CZ295</f>
        <v>17002.125</v>
      </c>
      <c r="U295" s="27">
        <f t="shared" si="82"/>
        <v>20002.5</v>
      </c>
      <c r="V295" s="28">
        <f>'ÜCRET HESABI'!DC295</f>
        <v>24503.0625</v>
      </c>
      <c r="W295" s="46">
        <f>'ÜCRET HESABI'!DE295</f>
        <v>23502.9375</v>
      </c>
      <c r="X295" s="10">
        <f>'ÜCRET HESABI'!DV295</f>
        <v>17002.125</v>
      </c>
      <c r="Y295" s="27">
        <f t="shared" si="83"/>
        <v>20002.5</v>
      </c>
      <c r="Z295" s="28">
        <f>'ÜCRET HESABI'!DY295</f>
        <v>24503.0625</v>
      </c>
      <c r="AA295" s="46">
        <f>'ÜCRET HESABI'!EA295</f>
        <v>23502.9375</v>
      </c>
      <c r="AB295" s="10">
        <f>'ÜCRET HESABI'!ER295</f>
        <v>17002.125</v>
      </c>
      <c r="AC295" s="27">
        <f t="shared" si="84"/>
        <v>20002.5</v>
      </c>
      <c r="AD295" s="28">
        <f>'ÜCRET HESABI'!EU295</f>
        <v>24503.0625</v>
      </c>
      <c r="AE295" s="46">
        <f>'ÜCRET HESABI'!EW295</f>
        <v>23502.9375</v>
      </c>
      <c r="AF295" s="10">
        <f>'ÜCRET HESABI'!FN295</f>
        <v>17002.125</v>
      </c>
      <c r="AG295" s="27">
        <f t="shared" si="85"/>
        <v>20002.5</v>
      </c>
      <c r="AH295" s="28">
        <f>'ÜCRET HESABI'!FQ295</f>
        <v>24503.0625</v>
      </c>
      <c r="AI295" s="46">
        <f>'ÜCRET HESABI'!FS295</f>
        <v>23502.9375</v>
      </c>
      <c r="AJ295" s="10">
        <f>'ÜCRET HESABI'!GJ295</f>
        <v>17002.125</v>
      </c>
      <c r="AK295" s="27">
        <f t="shared" si="86"/>
        <v>20002.5</v>
      </c>
      <c r="AL295" s="28">
        <f>'ÜCRET HESABI'!GM295</f>
        <v>24503.0625</v>
      </c>
      <c r="AM295" s="46">
        <f>'ÜCRET HESABI'!GO295</f>
        <v>23502.9375</v>
      </c>
      <c r="AN295" s="10">
        <f>'ÜCRET HESABI'!HF295</f>
        <v>17002.125</v>
      </c>
      <c r="AO295" s="27">
        <f t="shared" si="87"/>
        <v>20002.5</v>
      </c>
      <c r="AP295" s="28">
        <f>'ÜCRET HESABI'!HI295</f>
        <v>24503.0625</v>
      </c>
      <c r="AQ295" s="46">
        <f>'ÜCRET HESABI'!HK295</f>
        <v>23502.9375</v>
      </c>
      <c r="AR295" s="10">
        <f>'ÜCRET HESABI'!IB295</f>
        <v>17002.125</v>
      </c>
      <c r="AS295" s="27">
        <f t="shared" si="88"/>
        <v>20002.5</v>
      </c>
      <c r="AT295" s="28">
        <f>'ÜCRET HESABI'!IE295</f>
        <v>24503.0625</v>
      </c>
      <c r="AU295" s="46">
        <f>'ÜCRET HESABI'!IG295</f>
        <v>23502.9375</v>
      </c>
      <c r="AV295" s="10">
        <f>'ÜCRET HESABI'!IX295</f>
        <v>17002.125</v>
      </c>
      <c r="AW295" s="27">
        <f t="shared" si="89"/>
        <v>20002.5</v>
      </c>
      <c r="AX295" s="28">
        <f>'ÜCRET HESABI'!JA295</f>
        <v>24503.0625</v>
      </c>
      <c r="AY295" s="46">
        <f>'ÜCRET HESABI'!JC295</f>
        <v>23502.9375</v>
      </c>
      <c r="AZ295" s="36">
        <f t="shared" si="72"/>
        <v>204025.5</v>
      </c>
      <c r="BA295" s="33">
        <f t="shared" si="73"/>
        <v>240030</v>
      </c>
      <c r="BB295" s="37">
        <f t="shared" si="74"/>
        <v>17002.125</v>
      </c>
      <c r="BC295" s="35">
        <f t="shared" si="75"/>
        <v>294036.75</v>
      </c>
      <c r="BD295" s="34">
        <f t="shared" si="76"/>
        <v>12001.5</v>
      </c>
      <c r="BE295" s="35">
        <f t="shared" si="77"/>
        <v>282035.25</v>
      </c>
    </row>
    <row r="296" spans="1:57" x14ac:dyDescent="0.3">
      <c r="A296" s="2">
        <v>294</v>
      </c>
      <c r="B296" s="17" t="str">
        <f>'PERSONEL LİSTESİ'!B296</f>
        <v xml:space="preserve"> AD SOYAD 294</v>
      </c>
      <c r="C296" s="13">
        <f>'PERSONEL LİSTESİ'!C296</f>
        <v>20002.5</v>
      </c>
      <c r="D296" s="10">
        <f>'ÜCRET HESABI'!P296</f>
        <v>17002.125</v>
      </c>
      <c r="E296" s="27">
        <f t="shared" si="78"/>
        <v>20002.5</v>
      </c>
      <c r="F296" s="28">
        <f>'ÜCRET HESABI'!S296</f>
        <v>24503.0625</v>
      </c>
      <c r="G296" s="46">
        <f>'ÜCRET HESABI'!U296</f>
        <v>23502.9375</v>
      </c>
      <c r="H296" s="10">
        <f>'ÜCRET HESABI'!AL296</f>
        <v>17002.125</v>
      </c>
      <c r="I296" s="27">
        <f t="shared" si="79"/>
        <v>20002.5</v>
      </c>
      <c r="J296" s="28">
        <f>'ÜCRET HESABI'!AO296</f>
        <v>24503.0625</v>
      </c>
      <c r="K296" s="46">
        <f>'ÜCRET HESABI'!AQ296</f>
        <v>23502.9375</v>
      </c>
      <c r="L296" s="10">
        <f>'ÜCRET HESABI'!BH296</f>
        <v>17002.125</v>
      </c>
      <c r="M296" s="27">
        <f t="shared" si="80"/>
        <v>20002.5</v>
      </c>
      <c r="N296" s="28">
        <f>'ÜCRET HESABI'!BK296</f>
        <v>24503.0625</v>
      </c>
      <c r="O296" s="46">
        <f>'ÜCRET HESABI'!BM296</f>
        <v>23502.9375</v>
      </c>
      <c r="P296" s="10">
        <f>'ÜCRET HESABI'!CD296</f>
        <v>17002.125</v>
      </c>
      <c r="Q296" s="27">
        <f t="shared" si="81"/>
        <v>20002.5</v>
      </c>
      <c r="R296" s="28">
        <f>'ÜCRET HESABI'!CG296</f>
        <v>24503.0625</v>
      </c>
      <c r="S296" s="46">
        <f>'ÜCRET HESABI'!CI296</f>
        <v>23502.9375</v>
      </c>
      <c r="T296" s="10">
        <f>'ÜCRET HESABI'!CZ296</f>
        <v>17002.125</v>
      </c>
      <c r="U296" s="27">
        <f t="shared" si="82"/>
        <v>20002.5</v>
      </c>
      <c r="V296" s="28">
        <f>'ÜCRET HESABI'!DC296</f>
        <v>24503.0625</v>
      </c>
      <c r="W296" s="46">
        <f>'ÜCRET HESABI'!DE296</f>
        <v>23502.9375</v>
      </c>
      <c r="X296" s="10">
        <f>'ÜCRET HESABI'!DV296</f>
        <v>17002.125</v>
      </c>
      <c r="Y296" s="27">
        <f t="shared" si="83"/>
        <v>20002.5</v>
      </c>
      <c r="Z296" s="28">
        <f>'ÜCRET HESABI'!DY296</f>
        <v>24503.0625</v>
      </c>
      <c r="AA296" s="46">
        <f>'ÜCRET HESABI'!EA296</f>
        <v>23502.9375</v>
      </c>
      <c r="AB296" s="10">
        <f>'ÜCRET HESABI'!ER296</f>
        <v>17002.125</v>
      </c>
      <c r="AC296" s="27">
        <f t="shared" si="84"/>
        <v>20002.5</v>
      </c>
      <c r="AD296" s="28">
        <f>'ÜCRET HESABI'!EU296</f>
        <v>24503.0625</v>
      </c>
      <c r="AE296" s="46">
        <f>'ÜCRET HESABI'!EW296</f>
        <v>23502.9375</v>
      </c>
      <c r="AF296" s="10">
        <f>'ÜCRET HESABI'!FN296</f>
        <v>17002.125</v>
      </c>
      <c r="AG296" s="27">
        <f t="shared" si="85"/>
        <v>20002.5</v>
      </c>
      <c r="AH296" s="28">
        <f>'ÜCRET HESABI'!FQ296</f>
        <v>24503.0625</v>
      </c>
      <c r="AI296" s="46">
        <f>'ÜCRET HESABI'!FS296</f>
        <v>23502.9375</v>
      </c>
      <c r="AJ296" s="10">
        <f>'ÜCRET HESABI'!GJ296</f>
        <v>17002.125</v>
      </c>
      <c r="AK296" s="27">
        <f t="shared" si="86"/>
        <v>20002.5</v>
      </c>
      <c r="AL296" s="28">
        <f>'ÜCRET HESABI'!GM296</f>
        <v>24503.0625</v>
      </c>
      <c r="AM296" s="46">
        <f>'ÜCRET HESABI'!GO296</f>
        <v>23502.9375</v>
      </c>
      <c r="AN296" s="10">
        <f>'ÜCRET HESABI'!HF296</f>
        <v>17002.125</v>
      </c>
      <c r="AO296" s="27">
        <f t="shared" si="87"/>
        <v>20002.5</v>
      </c>
      <c r="AP296" s="28">
        <f>'ÜCRET HESABI'!HI296</f>
        <v>24503.0625</v>
      </c>
      <c r="AQ296" s="46">
        <f>'ÜCRET HESABI'!HK296</f>
        <v>23502.9375</v>
      </c>
      <c r="AR296" s="10">
        <f>'ÜCRET HESABI'!IB296</f>
        <v>17002.125</v>
      </c>
      <c r="AS296" s="27">
        <f t="shared" si="88"/>
        <v>20002.5</v>
      </c>
      <c r="AT296" s="28">
        <f>'ÜCRET HESABI'!IE296</f>
        <v>24503.0625</v>
      </c>
      <c r="AU296" s="46">
        <f>'ÜCRET HESABI'!IG296</f>
        <v>23502.9375</v>
      </c>
      <c r="AV296" s="10">
        <f>'ÜCRET HESABI'!IX296</f>
        <v>17002.125</v>
      </c>
      <c r="AW296" s="27">
        <f t="shared" si="89"/>
        <v>20002.5</v>
      </c>
      <c r="AX296" s="28">
        <f>'ÜCRET HESABI'!JA296</f>
        <v>24503.0625</v>
      </c>
      <c r="AY296" s="46">
        <f>'ÜCRET HESABI'!JC296</f>
        <v>23502.9375</v>
      </c>
      <c r="AZ296" s="36">
        <f t="shared" si="72"/>
        <v>204025.5</v>
      </c>
      <c r="BA296" s="33">
        <f t="shared" si="73"/>
        <v>240030</v>
      </c>
      <c r="BB296" s="37">
        <f t="shared" si="74"/>
        <v>17002.125</v>
      </c>
      <c r="BC296" s="35">
        <f t="shared" si="75"/>
        <v>294036.75</v>
      </c>
      <c r="BD296" s="34">
        <f t="shared" si="76"/>
        <v>12001.5</v>
      </c>
      <c r="BE296" s="35">
        <f t="shared" si="77"/>
        <v>282035.25</v>
      </c>
    </row>
    <row r="297" spans="1:57" x14ac:dyDescent="0.3">
      <c r="A297" s="3">
        <v>295</v>
      </c>
      <c r="B297" s="16" t="str">
        <f>'PERSONEL LİSTESİ'!B297</f>
        <v xml:space="preserve"> AD SOYAD 295</v>
      </c>
      <c r="C297" s="8">
        <f>'PERSONEL LİSTESİ'!C297</f>
        <v>20002.5</v>
      </c>
      <c r="D297" s="10">
        <f>'ÜCRET HESABI'!P297</f>
        <v>17002.125</v>
      </c>
      <c r="E297" s="27">
        <f t="shared" si="78"/>
        <v>20002.5</v>
      </c>
      <c r="F297" s="28">
        <f>'ÜCRET HESABI'!S297</f>
        <v>24503.0625</v>
      </c>
      <c r="G297" s="46">
        <f>'ÜCRET HESABI'!U297</f>
        <v>23502.9375</v>
      </c>
      <c r="H297" s="10">
        <f>'ÜCRET HESABI'!AL297</f>
        <v>17002.125</v>
      </c>
      <c r="I297" s="27">
        <f t="shared" si="79"/>
        <v>20002.5</v>
      </c>
      <c r="J297" s="28">
        <f>'ÜCRET HESABI'!AO297</f>
        <v>24503.0625</v>
      </c>
      <c r="K297" s="46">
        <f>'ÜCRET HESABI'!AQ297</f>
        <v>23502.9375</v>
      </c>
      <c r="L297" s="10">
        <f>'ÜCRET HESABI'!BH297</f>
        <v>17002.125</v>
      </c>
      <c r="M297" s="27">
        <f t="shared" si="80"/>
        <v>20002.5</v>
      </c>
      <c r="N297" s="28">
        <f>'ÜCRET HESABI'!BK297</f>
        <v>24503.0625</v>
      </c>
      <c r="O297" s="46">
        <f>'ÜCRET HESABI'!BM297</f>
        <v>23502.9375</v>
      </c>
      <c r="P297" s="10">
        <f>'ÜCRET HESABI'!CD297</f>
        <v>17002.125</v>
      </c>
      <c r="Q297" s="27">
        <f t="shared" si="81"/>
        <v>20002.5</v>
      </c>
      <c r="R297" s="28">
        <f>'ÜCRET HESABI'!CG297</f>
        <v>24503.0625</v>
      </c>
      <c r="S297" s="46">
        <f>'ÜCRET HESABI'!CI297</f>
        <v>23502.9375</v>
      </c>
      <c r="T297" s="10">
        <f>'ÜCRET HESABI'!CZ297</f>
        <v>17002.125</v>
      </c>
      <c r="U297" s="27">
        <f t="shared" si="82"/>
        <v>20002.5</v>
      </c>
      <c r="V297" s="28">
        <f>'ÜCRET HESABI'!DC297</f>
        <v>24503.0625</v>
      </c>
      <c r="W297" s="46">
        <f>'ÜCRET HESABI'!DE297</f>
        <v>23502.9375</v>
      </c>
      <c r="X297" s="10">
        <f>'ÜCRET HESABI'!DV297</f>
        <v>17002.125</v>
      </c>
      <c r="Y297" s="27">
        <f t="shared" si="83"/>
        <v>20002.5</v>
      </c>
      <c r="Z297" s="28">
        <f>'ÜCRET HESABI'!DY297</f>
        <v>24503.0625</v>
      </c>
      <c r="AA297" s="46">
        <f>'ÜCRET HESABI'!EA297</f>
        <v>23502.9375</v>
      </c>
      <c r="AB297" s="10">
        <f>'ÜCRET HESABI'!ER297</f>
        <v>17002.125</v>
      </c>
      <c r="AC297" s="27">
        <f t="shared" si="84"/>
        <v>20002.5</v>
      </c>
      <c r="AD297" s="28">
        <f>'ÜCRET HESABI'!EU297</f>
        <v>24503.0625</v>
      </c>
      <c r="AE297" s="46">
        <f>'ÜCRET HESABI'!EW297</f>
        <v>23502.9375</v>
      </c>
      <c r="AF297" s="10">
        <f>'ÜCRET HESABI'!FN297</f>
        <v>17002.125</v>
      </c>
      <c r="AG297" s="27">
        <f t="shared" si="85"/>
        <v>20002.5</v>
      </c>
      <c r="AH297" s="28">
        <f>'ÜCRET HESABI'!FQ297</f>
        <v>24503.0625</v>
      </c>
      <c r="AI297" s="46">
        <f>'ÜCRET HESABI'!FS297</f>
        <v>23502.9375</v>
      </c>
      <c r="AJ297" s="10">
        <f>'ÜCRET HESABI'!GJ297</f>
        <v>17002.125</v>
      </c>
      <c r="AK297" s="27">
        <f t="shared" si="86"/>
        <v>20002.5</v>
      </c>
      <c r="AL297" s="28">
        <f>'ÜCRET HESABI'!GM297</f>
        <v>24503.0625</v>
      </c>
      <c r="AM297" s="46">
        <f>'ÜCRET HESABI'!GO297</f>
        <v>23502.9375</v>
      </c>
      <c r="AN297" s="10">
        <f>'ÜCRET HESABI'!HF297</f>
        <v>17002.125</v>
      </c>
      <c r="AO297" s="27">
        <f t="shared" si="87"/>
        <v>20002.5</v>
      </c>
      <c r="AP297" s="28">
        <f>'ÜCRET HESABI'!HI297</f>
        <v>24503.0625</v>
      </c>
      <c r="AQ297" s="46">
        <f>'ÜCRET HESABI'!HK297</f>
        <v>23502.9375</v>
      </c>
      <c r="AR297" s="10">
        <f>'ÜCRET HESABI'!IB297</f>
        <v>17002.125</v>
      </c>
      <c r="AS297" s="27">
        <f t="shared" si="88"/>
        <v>20002.5</v>
      </c>
      <c r="AT297" s="28">
        <f>'ÜCRET HESABI'!IE297</f>
        <v>24503.0625</v>
      </c>
      <c r="AU297" s="46">
        <f>'ÜCRET HESABI'!IG297</f>
        <v>23502.9375</v>
      </c>
      <c r="AV297" s="10">
        <f>'ÜCRET HESABI'!IX297</f>
        <v>17002.125</v>
      </c>
      <c r="AW297" s="27">
        <f t="shared" si="89"/>
        <v>20002.5</v>
      </c>
      <c r="AX297" s="28">
        <f>'ÜCRET HESABI'!JA297</f>
        <v>24503.0625</v>
      </c>
      <c r="AY297" s="46">
        <f>'ÜCRET HESABI'!JC297</f>
        <v>23502.9375</v>
      </c>
      <c r="AZ297" s="36">
        <f t="shared" si="72"/>
        <v>204025.5</v>
      </c>
      <c r="BA297" s="33">
        <f t="shared" si="73"/>
        <v>240030</v>
      </c>
      <c r="BB297" s="37">
        <f t="shared" si="74"/>
        <v>17002.125</v>
      </c>
      <c r="BC297" s="35">
        <f t="shared" si="75"/>
        <v>294036.75</v>
      </c>
      <c r="BD297" s="34">
        <f t="shared" si="76"/>
        <v>12001.5</v>
      </c>
      <c r="BE297" s="35">
        <f t="shared" si="77"/>
        <v>282035.25</v>
      </c>
    </row>
    <row r="298" spans="1:57" x14ac:dyDescent="0.3">
      <c r="A298" s="2">
        <v>296</v>
      </c>
      <c r="B298" s="17" t="str">
        <f>'PERSONEL LİSTESİ'!B298</f>
        <v xml:space="preserve"> AD SOYAD 296</v>
      </c>
      <c r="C298" s="13">
        <f>'PERSONEL LİSTESİ'!C298</f>
        <v>20002.5</v>
      </c>
      <c r="D298" s="10">
        <f>'ÜCRET HESABI'!P298</f>
        <v>17002.125</v>
      </c>
      <c r="E298" s="27">
        <f t="shared" si="78"/>
        <v>20002.5</v>
      </c>
      <c r="F298" s="28">
        <f>'ÜCRET HESABI'!S298</f>
        <v>24503.0625</v>
      </c>
      <c r="G298" s="46">
        <f>'ÜCRET HESABI'!U298</f>
        <v>23502.9375</v>
      </c>
      <c r="H298" s="10">
        <f>'ÜCRET HESABI'!AL298</f>
        <v>17002.125</v>
      </c>
      <c r="I298" s="27">
        <f t="shared" si="79"/>
        <v>20002.5</v>
      </c>
      <c r="J298" s="28">
        <f>'ÜCRET HESABI'!AO298</f>
        <v>24503.0625</v>
      </c>
      <c r="K298" s="46">
        <f>'ÜCRET HESABI'!AQ298</f>
        <v>23502.9375</v>
      </c>
      <c r="L298" s="10">
        <f>'ÜCRET HESABI'!BH298</f>
        <v>17002.125</v>
      </c>
      <c r="M298" s="27">
        <f t="shared" si="80"/>
        <v>20002.5</v>
      </c>
      <c r="N298" s="28">
        <f>'ÜCRET HESABI'!BK298</f>
        <v>24503.0625</v>
      </c>
      <c r="O298" s="46">
        <f>'ÜCRET HESABI'!BM298</f>
        <v>23502.9375</v>
      </c>
      <c r="P298" s="10">
        <f>'ÜCRET HESABI'!CD298</f>
        <v>17002.125</v>
      </c>
      <c r="Q298" s="27">
        <f t="shared" si="81"/>
        <v>20002.5</v>
      </c>
      <c r="R298" s="28">
        <f>'ÜCRET HESABI'!CG298</f>
        <v>24503.0625</v>
      </c>
      <c r="S298" s="46">
        <f>'ÜCRET HESABI'!CI298</f>
        <v>23502.9375</v>
      </c>
      <c r="T298" s="10">
        <f>'ÜCRET HESABI'!CZ298</f>
        <v>17002.125</v>
      </c>
      <c r="U298" s="27">
        <f t="shared" si="82"/>
        <v>20002.5</v>
      </c>
      <c r="V298" s="28">
        <f>'ÜCRET HESABI'!DC298</f>
        <v>24503.0625</v>
      </c>
      <c r="W298" s="46">
        <f>'ÜCRET HESABI'!DE298</f>
        <v>23502.9375</v>
      </c>
      <c r="X298" s="10">
        <f>'ÜCRET HESABI'!DV298</f>
        <v>17002.125</v>
      </c>
      <c r="Y298" s="27">
        <f t="shared" si="83"/>
        <v>20002.5</v>
      </c>
      <c r="Z298" s="28">
        <f>'ÜCRET HESABI'!DY298</f>
        <v>24503.0625</v>
      </c>
      <c r="AA298" s="46">
        <f>'ÜCRET HESABI'!EA298</f>
        <v>23502.9375</v>
      </c>
      <c r="AB298" s="10">
        <f>'ÜCRET HESABI'!ER298</f>
        <v>17002.125</v>
      </c>
      <c r="AC298" s="27">
        <f t="shared" si="84"/>
        <v>20002.5</v>
      </c>
      <c r="AD298" s="28">
        <f>'ÜCRET HESABI'!EU298</f>
        <v>24503.0625</v>
      </c>
      <c r="AE298" s="46">
        <f>'ÜCRET HESABI'!EW298</f>
        <v>23502.9375</v>
      </c>
      <c r="AF298" s="10">
        <f>'ÜCRET HESABI'!FN298</f>
        <v>17002.125</v>
      </c>
      <c r="AG298" s="27">
        <f t="shared" si="85"/>
        <v>20002.5</v>
      </c>
      <c r="AH298" s="28">
        <f>'ÜCRET HESABI'!FQ298</f>
        <v>24503.0625</v>
      </c>
      <c r="AI298" s="46">
        <f>'ÜCRET HESABI'!FS298</f>
        <v>23502.9375</v>
      </c>
      <c r="AJ298" s="10">
        <f>'ÜCRET HESABI'!GJ298</f>
        <v>17002.125</v>
      </c>
      <c r="AK298" s="27">
        <f t="shared" si="86"/>
        <v>20002.5</v>
      </c>
      <c r="AL298" s="28">
        <f>'ÜCRET HESABI'!GM298</f>
        <v>24503.0625</v>
      </c>
      <c r="AM298" s="46">
        <f>'ÜCRET HESABI'!GO298</f>
        <v>23502.9375</v>
      </c>
      <c r="AN298" s="10">
        <f>'ÜCRET HESABI'!HF298</f>
        <v>17002.125</v>
      </c>
      <c r="AO298" s="27">
        <f t="shared" si="87"/>
        <v>20002.5</v>
      </c>
      <c r="AP298" s="28">
        <f>'ÜCRET HESABI'!HI298</f>
        <v>24503.0625</v>
      </c>
      <c r="AQ298" s="46">
        <f>'ÜCRET HESABI'!HK298</f>
        <v>23502.9375</v>
      </c>
      <c r="AR298" s="10">
        <f>'ÜCRET HESABI'!IB298</f>
        <v>17002.125</v>
      </c>
      <c r="AS298" s="27">
        <f t="shared" si="88"/>
        <v>20002.5</v>
      </c>
      <c r="AT298" s="28">
        <f>'ÜCRET HESABI'!IE298</f>
        <v>24503.0625</v>
      </c>
      <c r="AU298" s="46">
        <f>'ÜCRET HESABI'!IG298</f>
        <v>23502.9375</v>
      </c>
      <c r="AV298" s="10">
        <f>'ÜCRET HESABI'!IX298</f>
        <v>17002.125</v>
      </c>
      <c r="AW298" s="27">
        <f t="shared" si="89"/>
        <v>20002.5</v>
      </c>
      <c r="AX298" s="28">
        <f>'ÜCRET HESABI'!JA298</f>
        <v>24503.0625</v>
      </c>
      <c r="AY298" s="46">
        <f>'ÜCRET HESABI'!JC298</f>
        <v>23502.9375</v>
      </c>
      <c r="AZ298" s="36">
        <f t="shared" si="72"/>
        <v>204025.5</v>
      </c>
      <c r="BA298" s="33">
        <f t="shared" si="73"/>
        <v>240030</v>
      </c>
      <c r="BB298" s="37">
        <f t="shared" si="74"/>
        <v>17002.125</v>
      </c>
      <c r="BC298" s="35">
        <f t="shared" si="75"/>
        <v>294036.75</v>
      </c>
      <c r="BD298" s="34">
        <f t="shared" si="76"/>
        <v>12001.5</v>
      </c>
      <c r="BE298" s="35">
        <f t="shared" si="77"/>
        <v>282035.25</v>
      </c>
    </row>
    <row r="299" spans="1:57" x14ac:dyDescent="0.3">
      <c r="A299" s="3">
        <v>297</v>
      </c>
      <c r="B299" s="16" t="str">
        <f>'PERSONEL LİSTESİ'!B299</f>
        <v xml:space="preserve"> AD SOYAD 297</v>
      </c>
      <c r="C299" s="8">
        <f>'PERSONEL LİSTESİ'!C299</f>
        <v>20002.5</v>
      </c>
      <c r="D299" s="10">
        <f>'ÜCRET HESABI'!P299</f>
        <v>17002.125</v>
      </c>
      <c r="E299" s="27">
        <f t="shared" si="78"/>
        <v>20002.5</v>
      </c>
      <c r="F299" s="28">
        <f>'ÜCRET HESABI'!S299</f>
        <v>24503.0625</v>
      </c>
      <c r="G299" s="46">
        <f>'ÜCRET HESABI'!U299</f>
        <v>23502.9375</v>
      </c>
      <c r="H299" s="10">
        <f>'ÜCRET HESABI'!AL299</f>
        <v>17002.125</v>
      </c>
      <c r="I299" s="27">
        <f t="shared" si="79"/>
        <v>20002.5</v>
      </c>
      <c r="J299" s="28">
        <f>'ÜCRET HESABI'!AO299</f>
        <v>24503.0625</v>
      </c>
      <c r="K299" s="46">
        <f>'ÜCRET HESABI'!AQ299</f>
        <v>23502.9375</v>
      </c>
      <c r="L299" s="10">
        <f>'ÜCRET HESABI'!BH299</f>
        <v>17002.125</v>
      </c>
      <c r="M299" s="27">
        <f t="shared" si="80"/>
        <v>20002.5</v>
      </c>
      <c r="N299" s="28">
        <f>'ÜCRET HESABI'!BK299</f>
        <v>24503.0625</v>
      </c>
      <c r="O299" s="46">
        <f>'ÜCRET HESABI'!BM299</f>
        <v>23502.9375</v>
      </c>
      <c r="P299" s="10">
        <f>'ÜCRET HESABI'!CD299</f>
        <v>17002.125</v>
      </c>
      <c r="Q299" s="27">
        <f t="shared" si="81"/>
        <v>20002.5</v>
      </c>
      <c r="R299" s="28">
        <f>'ÜCRET HESABI'!CG299</f>
        <v>24503.0625</v>
      </c>
      <c r="S299" s="46">
        <f>'ÜCRET HESABI'!CI299</f>
        <v>23502.9375</v>
      </c>
      <c r="T299" s="10">
        <f>'ÜCRET HESABI'!CZ299</f>
        <v>17002.125</v>
      </c>
      <c r="U299" s="27">
        <f t="shared" si="82"/>
        <v>20002.5</v>
      </c>
      <c r="V299" s="28">
        <f>'ÜCRET HESABI'!DC299</f>
        <v>24503.0625</v>
      </c>
      <c r="W299" s="46">
        <f>'ÜCRET HESABI'!DE299</f>
        <v>23502.9375</v>
      </c>
      <c r="X299" s="10">
        <f>'ÜCRET HESABI'!DV299</f>
        <v>17002.125</v>
      </c>
      <c r="Y299" s="27">
        <f t="shared" si="83"/>
        <v>20002.5</v>
      </c>
      <c r="Z299" s="28">
        <f>'ÜCRET HESABI'!DY299</f>
        <v>24503.0625</v>
      </c>
      <c r="AA299" s="46">
        <f>'ÜCRET HESABI'!EA299</f>
        <v>23502.9375</v>
      </c>
      <c r="AB299" s="10">
        <f>'ÜCRET HESABI'!ER299</f>
        <v>17002.125</v>
      </c>
      <c r="AC299" s="27">
        <f t="shared" si="84"/>
        <v>20002.5</v>
      </c>
      <c r="AD299" s="28">
        <f>'ÜCRET HESABI'!EU299</f>
        <v>24503.0625</v>
      </c>
      <c r="AE299" s="46">
        <f>'ÜCRET HESABI'!EW299</f>
        <v>23502.9375</v>
      </c>
      <c r="AF299" s="10">
        <f>'ÜCRET HESABI'!FN299</f>
        <v>17002.125</v>
      </c>
      <c r="AG299" s="27">
        <f t="shared" si="85"/>
        <v>20002.5</v>
      </c>
      <c r="AH299" s="28">
        <f>'ÜCRET HESABI'!FQ299</f>
        <v>24503.0625</v>
      </c>
      <c r="AI299" s="46">
        <f>'ÜCRET HESABI'!FS299</f>
        <v>23502.9375</v>
      </c>
      <c r="AJ299" s="10">
        <f>'ÜCRET HESABI'!GJ299</f>
        <v>17002.125</v>
      </c>
      <c r="AK299" s="27">
        <f t="shared" si="86"/>
        <v>20002.5</v>
      </c>
      <c r="AL299" s="28">
        <f>'ÜCRET HESABI'!GM299</f>
        <v>24503.0625</v>
      </c>
      <c r="AM299" s="46">
        <f>'ÜCRET HESABI'!GO299</f>
        <v>23502.9375</v>
      </c>
      <c r="AN299" s="10">
        <f>'ÜCRET HESABI'!HF299</f>
        <v>17002.125</v>
      </c>
      <c r="AO299" s="27">
        <f t="shared" si="87"/>
        <v>20002.5</v>
      </c>
      <c r="AP299" s="28">
        <f>'ÜCRET HESABI'!HI299</f>
        <v>24503.0625</v>
      </c>
      <c r="AQ299" s="46">
        <f>'ÜCRET HESABI'!HK299</f>
        <v>23502.9375</v>
      </c>
      <c r="AR299" s="10">
        <f>'ÜCRET HESABI'!IB299</f>
        <v>17002.125</v>
      </c>
      <c r="AS299" s="27">
        <f t="shared" si="88"/>
        <v>20002.5</v>
      </c>
      <c r="AT299" s="28">
        <f>'ÜCRET HESABI'!IE299</f>
        <v>24503.0625</v>
      </c>
      <c r="AU299" s="46">
        <f>'ÜCRET HESABI'!IG299</f>
        <v>23502.9375</v>
      </c>
      <c r="AV299" s="10">
        <f>'ÜCRET HESABI'!IX299</f>
        <v>17002.125</v>
      </c>
      <c r="AW299" s="27">
        <f t="shared" si="89"/>
        <v>20002.5</v>
      </c>
      <c r="AX299" s="28">
        <f>'ÜCRET HESABI'!JA299</f>
        <v>24503.0625</v>
      </c>
      <c r="AY299" s="46">
        <f>'ÜCRET HESABI'!JC299</f>
        <v>23502.9375</v>
      </c>
      <c r="AZ299" s="36">
        <f t="shared" si="72"/>
        <v>204025.5</v>
      </c>
      <c r="BA299" s="33">
        <f t="shared" si="73"/>
        <v>240030</v>
      </c>
      <c r="BB299" s="37">
        <f t="shared" si="74"/>
        <v>17002.125</v>
      </c>
      <c r="BC299" s="35">
        <f t="shared" si="75"/>
        <v>294036.75</v>
      </c>
      <c r="BD299" s="34">
        <f t="shared" si="76"/>
        <v>12001.5</v>
      </c>
      <c r="BE299" s="35">
        <f t="shared" si="77"/>
        <v>282035.25</v>
      </c>
    </row>
    <row r="300" spans="1:57" x14ac:dyDescent="0.3">
      <c r="A300" s="2">
        <v>298</v>
      </c>
      <c r="B300" s="17" t="str">
        <f>'PERSONEL LİSTESİ'!B300</f>
        <v xml:space="preserve"> AD SOYAD 298</v>
      </c>
      <c r="C300" s="13">
        <f>'PERSONEL LİSTESİ'!C300</f>
        <v>20002.5</v>
      </c>
      <c r="D300" s="10">
        <f>'ÜCRET HESABI'!P300</f>
        <v>17002.125</v>
      </c>
      <c r="E300" s="27">
        <f t="shared" si="78"/>
        <v>20002.5</v>
      </c>
      <c r="F300" s="28">
        <f>'ÜCRET HESABI'!S300</f>
        <v>24503.0625</v>
      </c>
      <c r="G300" s="46">
        <f>'ÜCRET HESABI'!U300</f>
        <v>23502.9375</v>
      </c>
      <c r="H300" s="10">
        <f>'ÜCRET HESABI'!AL300</f>
        <v>17002.125</v>
      </c>
      <c r="I300" s="27">
        <f t="shared" si="79"/>
        <v>20002.5</v>
      </c>
      <c r="J300" s="28">
        <f>'ÜCRET HESABI'!AO300</f>
        <v>24503.0625</v>
      </c>
      <c r="K300" s="46">
        <f>'ÜCRET HESABI'!AQ300</f>
        <v>23502.9375</v>
      </c>
      <c r="L300" s="10">
        <f>'ÜCRET HESABI'!BH300</f>
        <v>17002.125</v>
      </c>
      <c r="M300" s="27">
        <f t="shared" si="80"/>
        <v>20002.5</v>
      </c>
      <c r="N300" s="28">
        <f>'ÜCRET HESABI'!BK300</f>
        <v>24503.0625</v>
      </c>
      <c r="O300" s="46">
        <f>'ÜCRET HESABI'!BM300</f>
        <v>23502.9375</v>
      </c>
      <c r="P300" s="10">
        <f>'ÜCRET HESABI'!CD300</f>
        <v>17002.125</v>
      </c>
      <c r="Q300" s="27">
        <f t="shared" si="81"/>
        <v>20002.5</v>
      </c>
      <c r="R300" s="28">
        <f>'ÜCRET HESABI'!CG300</f>
        <v>24503.0625</v>
      </c>
      <c r="S300" s="46">
        <f>'ÜCRET HESABI'!CI300</f>
        <v>23502.9375</v>
      </c>
      <c r="T300" s="10">
        <f>'ÜCRET HESABI'!CZ300</f>
        <v>17002.125</v>
      </c>
      <c r="U300" s="27">
        <f t="shared" si="82"/>
        <v>20002.5</v>
      </c>
      <c r="V300" s="28">
        <f>'ÜCRET HESABI'!DC300</f>
        <v>24503.0625</v>
      </c>
      <c r="W300" s="46">
        <f>'ÜCRET HESABI'!DE300</f>
        <v>23502.9375</v>
      </c>
      <c r="X300" s="10">
        <f>'ÜCRET HESABI'!DV300</f>
        <v>17002.125</v>
      </c>
      <c r="Y300" s="27">
        <f t="shared" si="83"/>
        <v>20002.5</v>
      </c>
      <c r="Z300" s="28">
        <f>'ÜCRET HESABI'!DY300</f>
        <v>24503.0625</v>
      </c>
      <c r="AA300" s="46">
        <f>'ÜCRET HESABI'!EA300</f>
        <v>23502.9375</v>
      </c>
      <c r="AB300" s="10">
        <f>'ÜCRET HESABI'!ER300</f>
        <v>17002.125</v>
      </c>
      <c r="AC300" s="27">
        <f t="shared" si="84"/>
        <v>20002.5</v>
      </c>
      <c r="AD300" s="28">
        <f>'ÜCRET HESABI'!EU300</f>
        <v>24503.0625</v>
      </c>
      <c r="AE300" s="46">
        <f>'ÜCRET HESABI'!EW300</f>
        <v>23502.9375</v>
      </c>
      <c r="AF300" s="10">
        <f>'ÜCRET HESABI'!FN300</f>
        <v>17002.125</v>
      </c>
      <c r="AG300" s="27">
        <f t="shared" si="85"/>
        <v>20002.5</v>
      </c>
      <c r="AH300" s="28">
        <f>'ÜCRET HESABI'!FQ300</f>
        <v>24503.0625</v>
      </c>
      <c r="AI300" s="46">
        <f>'ÜCRET HESABI'!FS300</f>
        <v>23502.9375</v>
      </c>
      <c r="AJ300" s="10">
        <f>'ÜCRET HESABI'!GJ300</f>
        <v>17002.125</v>
      </c>
      <c r="AK300" s="27">
        <f t="shared" si="86"/>
        <v>20002.5</v>
      </c>
      <c r="AL300" s="28">
        <f>'ÜCRET HESABI'!GM300</f>
        <v>24503.0625</v>
      </c>
      <c r="AM300" s="46">
        <f>'ÜCRET HESABI'!GO300</f>
        <v>23502.9375</v>
      </c>
      <c r="AN300" s="10">
        <f>'ÜCRET HESABI'!HF300</f>
        <v>17002.125</v>
      </c>
      <c r="AO300" s="27">
        <f t="shared" si="87"/>
        <v>20002.5</v>
      </c>
      <c r="AP300" s="28">
        <f>'ÜCRET HESABI'!HI300</f>
        <v>24503.0625</v>
      </c>
      <c r="AQ300" s="46">
        <f>'ÜCRET HESABI'!HK300</f>
        <v>23502.9375</v>
      </c>
      <c r="AR300" s="10">
        <f>'ÜCRET HESABI'!IB300</f>
        <v>17002.125</v>
      </c>
      <c r="AS300" s="27">
        <f t="shared" si="88"/>
        <v>20002.5</v>
      </c>
      <c r="AT300" s="28">
        <f>'ÜCRET HESABI'!IE300</f>
        <v>24503.0625</v>
      </c>
      <c r="AU300" s="46">
        <f>'ÜCRET HESABI'!IG300</f>
        <v>23502.9375</v>
      </c>
      <c r="AV300" s="10">
        <f>'ÜCRET HESABI'!IX300</f>
        <v>17002.125</v>
      </c>
      <c r="AW300" s="27">
        <f t="shared" si="89"/>
        <v>20002.5</v>
      </c>
      <c r="AX300" s="28">
        <f>'ÜCRET HESABI'!JA300</f>
        <v>24503.0625</v>
      </c>
      <c r="AY300" s="46">
        <f>'ÜCRET HESABI'!JC300</f>
        <v>23502.9375</v>
      </c>
      <c r="AZ300" s="36">
        <f t="shared" si="72"/>
        <v>204025.5</v>
      </c>
      <c r="BA300" s="33">
        <f t="shared" si="73"/>
        <v>240030</v>
      </c>
      <c r="BB300" s="37">
        <f t="shared" si="74"/>
        <v>17002.125</v>
      </c>
      <c r="BC300" s="35">
        <f t="shared" si="75"/>
        <v>294036.75</v>
      </c>
      <c r="BD300" s="34">
        <f t="shared" si="76"/>
        <v>12001.5</v>
      </c>
      <c r="BE300" s="35">
        <f t="shared" si="77"/>
        <v>282035.25</v>
      </c>
    </row>
    <row r="301" spans="1:57" x14ac:dyDescent="0.3">
      <c r="A301" s="3">
        <v>299</v>
      </c>
      <c r="B301" s="16" t="str">
        <f>'PERSONEL LİSTESİ'!B301</f>
        <v xml:space="preserve"> AD SOYAD 299</v>
      </c>
      <c r="C301" s="8">
        <f>'PERSONEL LİSTESİ'!C301</f>
        <v>20002.5</v>
      </c>
      <c r="D301" s="10">
        <f>'ÜCRET HESABI'!P301</f>
        <v>17002.125</v>
      </c>
      <c r="E301" s="27">
        <f t="shared" si="78"/>
        <v>20002.5</v>
      </c>
      <c r="F301" s="28">
        <f>'ÜCRET HESABI'!S301</f>
        <v>24503.0625</v>
      </c>
      <c r="G301" s="46">
        <f>'ÜCRET HESABI'!U301</f>
        <v>23502.9375</v>
      </c>
      <c r="H301" s="10">
        <f>'ÜCRET HESABI'!AL301</f>
        <v>17002.125</v>
      </c>
      <c r="I301" s="27">
        <f t="shared" si="79"/>
        <v>20002.5</v>
      </c>
      <c r="J301" s="28">
        <f>'ÜCRET HESABI'!AO301</f>
        <v>24503.0625</v>
      </c>
      <c r="K301" s="46">
        <f>'ÜCRET HESABI'!AQ301</f>
        <v>23502.9375</v>
      </c>
      <c r="L301" s="10">
        <f>'ÜCRET HESABI'!BH301</f>
        <v>17002.125</v>
      </c>
      <c r="M301" s="27">
        <f t="shared" si="80"/>
        <v>20002.5</v>
      </c>
      <c r="N301" s="28">
        <f>'ÜCRET HESABI'!BK301</f>
        <v>24503.0625</v>
      </c>
      <c r="O301" s="46">
        <f>'ÜCRET HESABI'!BM301</f>
        <v>23502.9375</v>
      </c>
      <c r="P301" s="10">
        <f>'ÜCRET HESABI'!CD301</f>
        <v>17002.125</v>
      </c>
      <c r="Q301" s="27">
        <f t="shared" si="81"/>
        <v>20002.5</v>
      </c>
      <c r="R301" s="28">
        <f>'ÜCRET HESABI'!CG301</f>
        <v>24503.0625</v>
      </c>
      <c r="S301" s="46">
        <f>'ÜCRET HESABI'!CI301</f>
        <v>23502.9375</v>
      </c>
      <c r="T301" s="10">
        <f>'ÜCRET HESABI'!CZ301</f>
        <v>17002.125</v>
      </c>
      <c r="U301" s="27">
        <f t="shared" si="82"/>
        <v>20002.5</v>
      </c>
      <c r="V301" s="28">
        <f>'ÜCRET HESABI'!DC301</f>
        <v>24503.0625</v>
      </c>
      <c r="W301" s="46">
        <f>'ÜCRET HESABI'!DE301</f>
        <v>23502.9375</v>
      </c>
      <c r="X301" s="10">
        <f>'ÜCRET HESABI'!DV301</f>
        <v>17002.125</v>
      </c>
      <c r="Y301" s="27">
        <f t="shared" si="83"/>
        <v>20002.5</v>
      </c>
      <c r="Z301" s="28">
        <f>'ÜCRET HESABI'!DY301</f>
        <v>24503.0625</v>
      </c>
      <c r="AA301" s="46">
        <f>'ÜCRET HESABI'!EA301</f>
        <v>23502.9375</v>
      </c>
      <c r="AB301" s="10">
        <f>'ÜCRET HESABI'!ER301</f>
        <v>17002.125</v>
      </c>
      <c r="AC301" s="27">
        <f t="shared" si="84"/>
        <v>20002.5</v>
      </c>
      <c r="AD301" s="28">
        <f>'ÜCRET HESABI'!EU301</f>
        <v>24503.0625</v>
      </c>
      <c r="AE301" s="46">
        <f>'ÜCRET HESABI'!EW301</f>
        <v>23502.9375</v>
      </c>
      <c r="AF301" s="10">
        <f>'ÜCRET HESABI'!FN301</f>
        <v>17002.125</v>
      </c>
      <c r="AG301" s="27">
        <f t="shared" si="85"/>
        <v>20002.5</v>
      </c>
      <c r="AH301" s="28">
        <f>'ÜCRET HESABI'!FQ301</f>
        <v>24503.0625</v>
      </c>
      <c r="AI301" s="46">
        <f>'ÜCRET HESABI'!FS301</f>
        <v>23502.9375</v>
      </c>
      <c r="AJ301" s="10">
        <f>'ÜCRET HESABI'!GJ301</f>
        <v>17002.125</v>
      </c>
      <c r="AK301" s="27">
        <f t="shared" si="86"/>
        <v>20002.5</v>
      </c>
      <c r="AL301" s="28">
        <f>'ÜCRET HESABI'!GM301</f>
        <v>24503.0625</v>
      </c>
      <c r="AM301" s="46">
        <f>'ÜCRET HESABI'!GO301</f>
        <v>23502.9375</v>
      </c>
      <c r="AN301" s="10">
        <f>'ÜCRET HESABI'!HF301</f>
        <v>17002.125</v>
      </c>
      <c r="AO301" s="27">
        <f t="shared" si="87"/>
        <v>20002.5</v>
      </c>
      <c r="AP301" s="28">
        <f>'ÜCRET HESABI'!HI301</f>
        <v>24503.0625</v>
      </c>
      <c r="AQ301" s="46">
        <f>'ÜCRET HESABI'!HK301</f>
        <v>23502.9375</v>
      </c>
      <c r="AR301" s="10">
        <f>'ÜCRET HESABI'!IB301</f>
        <v>17002.125</v>
      </c>
      <c r="AS301" s="27">
        <f t="shared" si="88"/>
        <v>20002.5</v>
      </c>
      <c r="AT301" s="28">
        <f>'ÜCRET HESABI'!IE301</f>
        <v>24503.0625</v>
      </c>
      <c r="AU301" s="46">
        <f>'ÜCRET HESABI'!IG301</f>
        <v>23502.9375</v>
      </c>
      <c r="AV301" s="10">
        <f>'ÜCRET HESABI'!IX301</f>
        <v>17002.125</v>
      </c>
      <c r="AW301" s="27">
        <f t="shared" si="89"/>
        <v>20002.5</v>
      </c>
      <c r="AX301" s="28">
        <f>'ÜCRET HESABI'!JA301</f>
        <v>24503.0625</v>
      </c>
      <c r="AY301" s="46">
        <f>'ÜCRET HESABI'!JC301</f>
        <v>23502.9375</v>
      </c>
      <c r="AZ301" s="36">
        <f t="shared" si="72"/>
        <v>204025.5</v>
      </c>
      <c r="BA301" s="33">
        <f t="shared" si="73"/>
        <v>240030</v>
      </c>
      <c r="BB301" s="37">
        <f t="shared" si="74"/>
        <v>17002.125</v>
      </c>
      <c r="BC301" s="35">
        <f t="shared" si="75"/>
        <v>294036.75</v>
      </c>
      <c r="BD301" s="34">
        <f t="shared" si="76"/>
        <v>12001.5</v>
      </c>
      <c r="BE301" s="35">
        <f t="shared" si="77"/>
        <v>282035.25</v>
      </c>
    </row>
    <row r="302" spans="1:57" x14ac:dyDescent="0.3">
      <c r="A302" s="2">
        <v>300</v>
      </c>
      <c r="B302" s="17" t="str">
        <f>'PERSONEL LİSTESİ'!B302</f>
        <v xml:space="preserve"> AD SOYAD 300</v>
      </c>
      <c r="C302" s="13">
        <f>'PERSONEL LİSTESİ'!C302</f>
        <v>20002.5</v>
      </c>
      <c r="D302" s="10">
        <f>'ÜCRET HESABI'!P302</f>
        <v>17002.125</v>
      </c>
      <c r="E302" s="27">
        <f t="shared" si="78"/>
        <v>20002.5</v>
      </c>
      <c r="F302" s="28">
        <f>'ÜCRET HESABI'!S302</f>
        <v>24503.0625</v>
      </c>
      <c r="G302" s="46">
        <f>'ÜCRET HESABI'!U302</f>
        <v>23502.9375</v>
      </c>
      <c r="H302" s="10">
        <f>'ÜCRET HESABI'!AL302</f>
        <v>17002.125</v>
      </c>
      <c r="I302" s="27">
        <f t="shared" si="79"/>
        <v>20002.5</v>
      </c>
      <c r="J302" s="28">
        <f>'ÜCRET HESABI'!AO302</f>
        <v>24503.0625</v>
      </c>
      <c r="K302" s="46">
        <f>'ÜCRET HESABI'!AQ302</f>
        <v>23502.9375</v>
      </c>
      <c r="L302" s="10">
        <f>'ÜCRET HESABI'!BH302</f>
        <v>17002.125</v>
      </c>
      <c r="M302" s="27">
        <f t="shared" si="80"/>
        <v>20002.5</v>
      </c>
      <c r="N302" s="28">
        <f>'ÜCRET HESABI'!BK302</f>
        <v>24503.0625</v>
      </c>
      <c r="O302" s="46">
        <f>'ÜCRET HESABI'!BM302</f>
        <v>23502.9375</v>
      </c>
      <c r="P302" s="10">
        <f>'ÜCRET HESABI'!CD302</f>
        <v>17002.125</v>
      </c>
      <c r="Q302" s="27">
        <f t="shared" si="81"/>
        <v>20002.5</v>
      </c>
      <c r="R302" s="28">
        <f>'ÜCRET HESABI'!CG302</f>
        <v>24503.0625</v>
      </c>
      <c r="S302" s="46">
        <f>'ÜCRET HESABI'!CI302</f>
        <v>23502.9375</v>
      </c>
      <c r="T302" s="10">
        <f>'ÜCRET HESABI'!CZ302</f>
        <v>17002.125</v>
      </c>
      <c r="U302" s="27">
        <f t="shared" si="82"/>
        <v>20002.5</v>
      </c>
      <c r="V302" s="28">
        <f>'ÜCRET HESABI'!DC302</f>
        <v>24503.0625</v>
      </c>
      <c r="W302" s="46">
        <f>'ÜCRET HESABI'!DE302</f>
        <v>23502.9375</v>
      </c>
      <c r="X302" s="10">
        <f>'ÜCRET HESABI'!DV302</f>
        <v>17002.125</v>
      </c>
      <c r="Y302" s="27">
        <f t="shared" si="83"/>
        <v>20002.5</v>
      </c>
      <c r="Z302" s="28">
        <f>'ÜCRET HESABI'!DY302</f>
        <v>24503.0625</v>
      </c>
      <c r="AA302" s="46">
        <f>'ÜCRET HESABI'!EA302</f>
        <v>23502.9375</v>
      </c>
      <c r="AB302" s="10">
        <f>'ÜCRET HESABI'!ER302</f>
        <v>17002.125</v>
      </c>
      <c r="AC302" s="27">
        <f t="shared" si="84"/>
        <v>20002.5</v>
      </c>
      <c r="AD302" s="28">
        <f>'ÜCRET HESABI'!EU302</f>
        <v>24503.0625</v>
      </c>
      <c r="AE302" s="46">
        <f>'ÜCRET HESABI'!EW302</f>
        <v>23502.9375</v>
      </c>
      <c r="AF302" s="10">
        <f>'ÜCRET HESABI'!FN302</f>
        <v>17002.125</v>
      </c>
      <c r="AG302" s="27">
        <f t="shared" si="85"/>
        <v>20002.5</v>
      </c>
      <c r="AH302" s="28">
        <f>'ÜCRET HESABI'!FQ302</f>
        <v>24503.0625</v>
      </c>
      <c r="AI302" s="46">
        <f>'ÜCRET HESABI'!FS302</f>
        <v>23502.9375</v>
      </c>
      <c r="AJ302" s="10">
        <f>'ÜCRET HESABI'!GJ302</f>
        <v>17002.125</v>
      </c>
      <c r="AK302" s="27">
        <f t="shared" si="86"/>
        <v>20002.5</v>
      </c>
      <c r="AL302" s="28">
        <f>'ÜCRET HESABI'!GM302</f>
        <v>24503.0625</v>
      </c>
      <c r="AM302" s="46">
        <f>'ÜCRET HESABI'!GO302</f>
        <v>23502.9375</v>
      </c>
      <c r="AN302" s="10">
        <f>'ÜCRET HESABI'!HF302</f>
        <v>17002.125</v>
      </c>
      <c r="AO302" s="27">
        <f t="shared" si="87"/>
        <v>20002.5</v>
      </c>
      <c r="AP302" s="28">
        <f>'ÜCRET HESABI'!HI302</f>
        <v>24503.0625</v>
      </c>
      <c r="AQ302" s="46">
        <f>'ÜCRET HESABI'!HK302</f>
        <v>23502.9375</v>
      </c>
      <c r="AR302" s="10">
        <f>'ÜCRET HESABI'!IB302</f>
        <v>17002.125</v>
      </c>
      <c r="AS302" s="27">
        <f t="shared" si="88"/>
        <v>20002.5</v>
      </c>
      <c r="AT302" s="28">
        <f>'ÜCRET HESABI'!IE302</f>
        <v>24503.0625</v>
      </c>
      <c r="AU302" s="46">
        <f>'ÜCRET HESABI'!IG302</f>
        <v>23502.9375</v>
      </c>
      <c r="AV302" s="10">
        <f>'ÜCRET HESABI'!IX302</f>
        <v>17002.125</v>
      </c>
      <c r="AW302" s="27">
        <f t="shared" si="89"/>
        <v>20002.5</v>
      </c>
      <c r="AX302" s="28">
        <f>'ÜCRET HESABI'!JA302</f>
        <v>24503.0625</v>
      </c>
      <c r="AY302" s="46">
        <f>'ÜCRET HESABI'!JC302</f>
        <v>23502.9375</v>
      </c>
      <c r="AZ302" s="36">
        <f t="shared" si="72"/>
        <v>204025.5</v>
      </c>
      <c r="BA302" s="33">
        <f t="shared" si="73"/>
        <v>240030</v>
      </c>
      <c r="BB302" s="37">
        <f t="shared" si="74"/>
        <v>17002.125</v>
      </c>
      <c r="BC302" s="35">
        <f t="shared" si="75"/>
        <v>294036.75</v>
      </c>
      <c r="BD302" s="34">
        <f t="shared" si="76"/>
        <v>12001.5</v>
      </c>
      <c r="BE302" s="35">
        <f t="shared" si="77"/>
        <v>282035.25</v>
      </c>
    </row>
    <row r="303" spans="1:57" x14ac:dyDescent="0.3">
      <c r="D303" s="64">
        <f>SUM(D3:D302)</f>
        <v>5100637.5</v>
      </c>
      <c r="E303" s="64">
        <f t="shared" ref="E303:H303" si="90">SUM(E3:E302)</f>
        <v>6000750</v>
      </c>
      <c r="F303" s="64">
        <f t="shared" si="90"/>
        <v>7350918.75</v>
      </c>
      <c r="G303" s="64">
        <f t="shared" si="90"/>
        <v>7050881.25</v>
      </c>
      <c r="H303" s="64">
        <f t="shared" si="90"/>
        <v>5100637.5</v>
      </c>
      <c r="I303" s="64">
        <f t="shared" ref="I303" si="91">SUM(I3:I302)</f>
        <v>6000750</v>
      </c>
      <c r="J303" s="64">
        <f t="shared" ref="J303" si="92">SUM(J3:J302)</f>
        <v>7350918.75</v>
      </c>
      <c r="K303" s="64">
        <f t="shared" ref="K303:L303" si="93">SUM(K3:K302)</f>
        <v>7050881.25</v>
      </c>
      <c r="L303" s="64">
        <f t="shared" si="93"/>
        <v>5100637.5</v>
      </c>
      <c r="M303" s="64">
        <f t="shared" ref="M303" si="94">SUM(M3:M302)</f>
        <v>6000750</v>
      </c>
      <c r="N303" s="64">
        <f t="shared" ref="N303" si="95">SUM(N3:N302)</f>
        <v>7350918.75</v>
      </c>
      <c r="O303" s="64">
        <f t="shared" ref="O303:P303" si="96">SUM(O3:O302)</f>
        <v>7050881.25</v>
      </c>
      <c r="P303" s="64">
        <f t="shared" si="96"/>
        <v>5100637.5</v>
      </c>
      <c r="Q303" s="64">
        <f t="shared" ref="Q303" si="97">SUM(Q3:Q302)</f>
        <v>6000750</v>
      </c>
      <c r="R303" s="64">
        <f t="shared" ref="R303" si="98">SUM(R3:R302)</f>
        <v>7350918.75</v>
      </c>
      <c r="S303" s="64">
        <f t="shared" ref="S303:T303" si="99">SUM(S3:S302)</f>
        <v>7050881.25</v>
      </c>
      <c r="T303" s="64">
        <f t="shared" si="99"/>
        <v>5100637.5</v>
      </c>
      <c r="U303" s="64">
        <f t="shared" ref="U303" si="100">SUM(U3:U302)</f>
        <v>6000750</v>
      </c>
      <c r="V303" s="64">
        <f t="shared" ref="V303" si="101">SUM(V3:V302)</f>
        <v>7350918.75</v>
      </c>
      <c r="W303" s="64">
        <f t="shared" ref="W303:X303" si="102">SUM(W3:W302)</f>
        <v>7050881.25</v>
      </c>
      <c r="X303" s="64">
        <f t="shared" si="102"/>
        <v>5100637.5</v>
      </c>
      <c r="Y303" s="64">
        <f t="shared" ref="Y303" si="103">SUM(Y3:Y302)</f>
        <v>6000750</v>
      </c>
      <c r="Z303" s="64">
        <f t="shared" ref="Z303" si="104">SUM(Z3:Z302)</f>
        <v>7350918.75</v>
      </c>
      <c r="AA303" s="64">
        <f t="shared" ref="AA303:AB303" si="105">SUM(AA3:AA302)</f>
        <v>7050881.25</v>
      </c>
      <c r="AB303" s="64">
        <f t="shared" si="105"/>
        <v>5100637.5</v>
      </c>
      <c r="AC303" s="64">
        <f t="shared" ref="AC303" si="106">SUM(AC3:AC302)</f>
        <v>6000750</v>
      </c>
      <c r="AD303" s="64">
        <f t="shared" ref="AD303" si="107">SUM(AD3:AD302)</f>
        <v>7350918.75</v>
      </c>
      <c r="AE303" s="64">
        <f t="shared" ref="AE303:AF303" si="108">SUM(AE3:AE302)</f>
        <v>7050881.25</v>
      </c>
      <c r="AF303" s="64">
        <f t="shared" si="108"/>
        <v>5100637.5</v>
      </c>
      <c r="AG303" s="64">
        <f t="shared" ref="AG303" si="109">SUM(AG3:AG302)</f>
        <v>6000750</v>
      </c>
      <c r="AH303" s="64">
        <f t="shared" ref="AH303" si="110">SUM(AH3:AH302)</f>
        <v>7350918.75</v>
      </c>
      <c r="AI303" s="64">
        <f t="shared" ref="AI303:AJ303" si="111">SUM(AI3:AI302)</f>
        <v>7050881.25</v>
      </c>
      <c r="AJ303" s="64">
        <f t="shared" si="111"/>
        <v>5100637.5</v>
      </c>
      <c r="AK303" s="64">
        <f t="shared" ref="AK303" si="112">SUM(AK3:AK302)</f>
        <v>6000750</v>
      </c>
      <c r="AL303" s="64">
        <f t="shared" ref="AL303" si="113">SUM(AL3:AL302)</f>
        <v>7350918.75</v>
      </c>
      <c r="AM303" s="64">
        <f t="shared" ref="AM303:AN303" si="114">SUM(AM3:AM302)</f>
        <v>7050881.25</v>
      </c>
      <c r="AN303" s="64">
        <f t="shared" si="114"/>
        <v>5100637.5</v>
      </c>
      <c r="AO303" s="64">
        <f t="shared" ref="AO303" si="115">SUM(AO3:AO302)</f>
        <v>6000750</v>
      </c>
      <c r="AP303" s="64">
        <f t="shared" ref="AP303" si="116">SUM(AP3:AP302)</f>
        <v>7350918.75</v>
      </c>
      <c r="AQ303" s="64">
        <f t="shared" ref="AQ303:AR303" si="117">SUM(AQ3:AQ302)</f>
        <v>7050881.25</v>
      </c>
      <c r="AR303" s="64">
        <f t="shared" si="117"/>
        <v>5100637.5</v>
      </c>
      <c r="AS303" s="64">
        <f t="shared" ref="AS303" si="118">SUM(AS3:AS302)</f>
        <v>6000750</v>
      </c>
      <c r="AT303" s="64">
        <f t="shared" ref="AT303" si="119">SUM(AT3:AT302)</f>
        <v>7350918.75</v>
      </c>
      <c r="AU303" s="64">
        <f t="shared" ref="AU303:AV303" si="120">SUM(AU3:AU302)</f>
        <v>7050881.25</v>
      </c>
      <c r="AV303" s="64">
        <f t="shared" si="120"/>
        <v>5100637.5</v>
      </c>
      <c r="AW303" s="64">
        <f t="shared" ref="AW303" si="121">SUM(AW3:AW302)</f>
        <v>6000750</v>
      </c>
      <c r="AX303" s="64">
        <f t="shared" ref="AX303" si="122">SUM(AX3:AX302)</f>
        <v>7350918.75</v>
      </c>
      <c r="AY303" s="64">
        <f t="shared" ref="AY303" si="123">SUM(AY3:AY302)</f>
        <v>7050881.25</v>
      </c>
    </row>
  </sheetData>
  <mergeCells count="16">
    <mergeCell ref="AZ1:BE1"/>
    <mergeCell ref="AV1:AY1"/>
    <mergeCell ref="D1:G1"/>
    <mergeCell ref="H1:K1"/>
    <mergeCell ref="L1:O1"/>
    <mergeCell ref="P1:S1"/>
    <mergeCell ref="T1:W1"/>
    <mergeCell ref="X1:AA1"/>
    <mergeCell ref="AB1:AE1"/>
    <mergeCell ref="AF1:AI1"/>
    <mergeCell ref="AJ1:AM1"/>
    <mergeCell ref="AN1:AQ1"/>
    <mergeCell ref="AR1:AU1"/>
    <mergeCell ref="B1:B2"/>
    <mergeCell ref="C1:C2"/>
    <mergeCell ref="A1:A2"/>
  </mergeCells>
  <conditionalFormatting sqref="C3:C302">
    <cfRule type="cellIs" dxfId="0" priority="1" operator="lessThan">
      <formula>5004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03"/>
  <sheetViews>
    <sheetView zoomScale="70" zoomScaleNormal="70" workbookViewId="0">
      <selection activeCell="I6" sqref="I6:I7"/>
    </sheetView>
  </sheetViews>
  <sheetFormatPr defaultRowHeight="14.4" x14ac:dyDescent="0.3"/>
  <cols>
    <col min="1" max="1" width="7.88671875" customWidth="1"/>
    <col min="2" max="2" width="26.6640625" style="6" bestFit="1" customWidth="1"/>
    <col min="3" max="3" width="12.21875" style="6" customWidth="1"/>
    <col min="4" max="7" width="14.44140625" style="6" customWidth="1"/>
    <col min="8" max="8" width="17.44140625" style="6" customWidth="1"/>
    <col min="9" max="9" width="18.109375" bestFit="1" customWidth="1"/>
    <col min="10" max="10" width="26.33203125" bestFit="1" customWidth="1"/>
    <col min="11" max="11" width="24.44140625" bestFit="1" customWidth="1"/>
    <col min="12" max="12" width="21.6640625" customWidth="1"/>
    <col min="13" max="13" width="20.88671875" bestFit="1" customWidth="1"/>
  </cols>
  <sheetData>
    <row r="1" spans="1:13" ht="32.25" customHeight="1" x14ac:dyDescent="0.3">
      <c r="A1" s="127">
        <f>PARAMETRELER!D2</f>
        <v>2024</v>
      </c>
      <c r="B1" s="127"/>
      <c r="C1" s="126" t="s">
        <v>357</v>
      </c>
      <c r="D1" s="126"/>
      <c r="E1" s="126"/>
      <c r="F1" s="126"/>
      <c r="G1" s="126"/>
      <c r="H1" s="60"/>
    </row>
    <row r="2" spans="1:13" ht="37.5" customHeight="1" thickBot="1" x14ac:dyDescent="0.35">
      <c r="A2" s="115"/>
      <c r="B2" s="115"/>
      <c r="C2" s="115"/>
      <c r="D2" s="114" t="s">
        <v>40</v>
      </c>
      <c r="E2" s="114" t="s">
        <v>34</v>
      </c>
      <c r="F2" s="114" t="s">
        <v>27</v>
      </c>
      <c r="G2" s="114" t="s">
        <v>47</v>
      </c>
      <c r="H2" s="61"/>
    </row>
    <row r="3" spans="1:13" ht="41.25" customHeight="1" thickBot="1" x14ac:dyDescent="0.4">
      <c r="A3" s="39"/>
      <c r="B3" s="40" t="s">
        <v>35</v>
      </c>
      <c r="C3" s="63" t="s">
        <v>356</v>
      </c>
      <c r="D3" s="114"/>
      <c r="E3" s="114"/>
      <c r="F3" s="114"/>
      <c r="G3" s="114"/>
      <c r="H3" s="61"/>
      <c r="I3" s="116">
        <f>PARAMETRELER!D2</f>
        <v>2024</v>
      </c>
      <c r="J3" s="54" t="s">
        <v>40</v>
      </c>
      <c r="K3" s="54" t="s">
        <v>34</v>
      </c>
      <c r="L3" s="54" t="s">
        <v>27</v>
      </c>
      <c r="M3" s="55" t="s">
        <v>47</v>
      </c>
    </row>
    <row r="4" spans="1:13" ht="15" customHeight="1" x14ac:dyDescent="0.3">
      <c r="A4" s="9">
        <v>1</v>
      </c>
      <c r="B4" s="15" t="str">
        <f>'YILLIK MALİYET RAPORU'!B3</f>
        <v xml:space="preserve"> AD SOYAD 1</v>
      </c>
      <c r="C4" s="41">
        <f>'YILLIK MALİYET RAPORU'!C3</f>
        <v>20002.5</v>
      </c>
      <c r="D4" s="53">
        <f>'YILLIK MALİYET RAPORU'!BA3</f>
        <v>240030</v>
      </c>
      <c r="E4" s="53">
        <f>'YILLIK MALİYET RAPORU'!AZ3</f>
        <v>204025.5</v>
      </c>
      <c r="F4" s="56">
        <f>'YILLIK MALİYET RAPORU'!BC3</f>
        <v>294036.75</v>
      </c>
      <c r="G4" s="56">
        <f>'YILLIK MALİYET RAPORU'!BE3</f>
        <v>282035.25</v>
      </c>
      <c r="H4" s="62"/>
      <c r="I4" s="117"/>
      <c r="J4" s="118">
        <f>SUM(D4:D303)</f>
        <v>72009000</v>
      </c>
      <c r="K4" s="118">
        <f t="shared" ref="K4:M4" si="0">SUM(E4:E303)</f>
        <v>61207650</v>
      </c>
      <c r="L4" s="118">
        <f t="shared" si="0"/>
        <v>88211025</v>
      </c>
      <c r="M4" s="118">
        <f t="shared" si="0"/>
        <v>84610575</v>
      </c>
    </row>
    <row r="5" spans="1:13" ht="15" customHeight="1" x14ac:dyDescent="0.3">
      <c r="A5" s="14">
        <v>2</v>
      </c>
      <c r="B5" s="43" t="str">
        <f>'YILLIK MALİYET RAPORU'!B4</f>
        <v>AD SOYAD 2</v>
      </c>
      <c r="C5" s="42">
        <f>'YILLIK MALİYET RAPORU'!C4</f>
        <v>20002.5</v>
      </c>
      <c r="D5" s="53">
        <f>'YILLIK MALİYET RAPORU'!BA4</f>
        <v>240030</v>
      </c>
      <c r="E5" s="53">
        <f>'YILLIK MALİYET RAPORU'!AZ4</f>
        <v>204025.5</v>
      </c>
      <c r="F5" s="56">
        <f>'YILLIK MALİYET RAPORU'!BC4</f>
        <v>294036.75</v>
      </c>
      <c r="G5" s="56">
        <f>'YILLIK MALİYET RAPORU'!BE4</f>
        <v>282035.25</v>
      </c>
      <c r="H5" s="62"/>
      <c r="I5" s="117"/>
      <c r="J5" s="119"/>
      <c r="K5" s="119"/>
      <c r="L5" s="119"/>
      <c r="M5" s="119"/>
    </row>
    <row r="6" spans="1:13" ht="15" customHeight="1" x14ac:dyDescent="0.3">
      <c r="A6" s="3">
        <v>3</v>
      </c>
      <c r="B6" s="15" t="str">
        <f>'YILLIK MALİYET RAPORU'!B5</f>
        <v xml:space="preserve"> AD SOYAD 3</v>
      </c>
      <c r="C6" s="41">
        <f>'YILLIK MALİYET RAPORU'!C5</f>
        <v>20002.5</v>
      </c>
      <c r="D6" s="53">
        <f>'YILLIK MALİYET RAPORU'!BA5</f>
        <v>240030</v>
      </c>
      <c r="E6" s="53">
        <f>'YILLIK MALİYET RAPORU'!AZ5</f>
        <v>204025.5</v>
      </c>
      <c r="F6" s="56">
        <f>'YILLIK MALİYET RAPORU'!BC5</f>
        <v>294036.75</v>
      </c>
      <c r="G6" s="56">
        <f>'YILLIK MALİYET RAPORU'!BE5</f>
        <v>282035.25</v>
      </c>
      <c r="H6" s="62"/>
      <c r="I6" s="120"/>
      <c r="J6" s="121"/>
      <c r="K6" s="121"/>
      <c r="L6" s="121"/>
      <c r="M6" s="121"/>
    </row>
    <row r="7" spans="1:13" ht="15.75" customHeight="1" x14ac:dyDescent="0.3">
      <c r="A7" s="14">
        <v>4</v>
      </c>
      <c r="B7" s="43" t="str">
        <f>'YILLIK MALİYET RAPORU'!B6</f>
        <v xml:space="preserve"> AD SOYAD 4</v>
      </c>
      <c r="C7" s="42">
        <f>'YILLIK MALİYET RAPORU'!C6</f>
        <v>20002.5</v>
      </c>
      <c r="D7" s="53">
        <f>'YILLIK MALİYET RAPORU'!BA6</f>
        <v>240030</v>
      </c>
      <c r="E7" s="53">
        <f>'YILLIK MALİYET RAPORU'!AZ6</f>
        <v>204025.5</v>
      </c>
      <c r="F7" s="56">
        <f>'YILLIK MALİYET RAPORU'!BC6</f>
        <v>294036.75</v>
      </c>
      <c r="G7" s="56">
        <f>'YILLIK MALİYET RAPORU'!BE6</f>
        <v>282035.25</v>
      </c>
      <c r="H7" s="62"/>
      <c r="I7" s="120"/>
      <c r="J7" s="121"/>
      <c r="K7" s="121"/>
      <c r="L7" s="121"/>
      <c r="M7" s="121"/>
    </row>
    <row r="8" spans="1:13" x14ac:dyDescent="0.3">
      <c r="A8" s="3">
        <v>5</v>
      </c>
      <c r="B8" s="15" t="str">
        <f>'YILLIK MALİYET RAPORU'!B7</f>
        <v xml:space="preserve"> AD SOYAD 5</v>
      </c>
      <c r="C8" s="41">
        <f>'YILLIK MALİYET RAPORU'!C7</f>
        <v>20002.5</v>
      </c>
      <c r="D8" s="53">
        <f>'YILLIK MALİYET RAPORU'!BA7</f>
        <v>240030</v>
      </c>
      <c r="E8" s="53">
        <f>'YILLIK MALİYET RAPORU'!AZ7</f>
        <v>204025.5</v>
      </c>
      <c r="F8" s="56">
        <f>'YILLIK MALİYET RAPORU'!BC7</f>
        <v>294036.75</v>
      </c>
      <c r="G8" s="56">
        <f>'YILLIK MALİYET RAPORU'!BE7</f>
        <v>282035.25</v>
      </c>
      <c r="H8" s="62"/>
      <c r="I8" s="122"/>
      <c r="J8" s="123"/>
      <c r="K8" s="123"/>
      <c r="L8" s="123"/>
      <c r="M8" s="123"/>
    </row>
    <row r="9" spans="1:13" x14ac:dyDescent="0.3">
      <c r="A9" s="14">
        <v>6</v>
      </c>
      <c r="B9" s="43" t="str">
        <f>'YILLIK MALİYET RAPORU'!B8</f>
        <v xml:space="preserve"> AD SOYAD 6</v>
      </c>
      <c r="C9" s="42">
        <f>'YILLIK MALİYET RAPORU'!C8</f>
        <v>20002.5</v>
      </c>
      <c r="D9" s="53">
        <f>'YILLIK MALİYET RAPORU'!BA8</f>
        <v>240030</v>
      </c>
      <c r="E9" s="53">
        <f>'YILLIK MALİYET RAPORU'!AZ8</f>
        <v>204025.5</v>
      </c>
      <c r="F9" s="56">
        <f>'YILLIK MALİYET RAPORU'!BC8</f>
        <v>294036.75</v>
      </c>
      <c r="G9" s="56">
        <f>'YILLIK MALİYET RAPORU'!BE8</f>
        <v>282035.25</v>
      </c>
      <c r="H9" s="62"/>
      <c r="I9" s="122"/>
      <c r="J9" s="123"/>
      <c r="K9" s="123"/>
      <c r="L9" s="123"/>
      <c r="M9" s="123"/>
    </row>
    <row r="10" spans="1:13" x14ac:dyDescent="0.3">
      <c r="A10" s="3">
        <v>7</v>
      </c>
      <c r="B10" s="15" t="str">
        <f>'YILLIK MALİYET RAPORU'!B9</f>
        <v xml:space="preserve"> AD SOYAD 7</v>
      </c>
      <c r="C10" s="41">
        <f>'YILLIK MALİYET RAPORU'!C9</f>
        <v>20002.5</v>
      </c>
      <c r="D10" s="53">
        <f>'YILLIK MALİYET RAPORU'!BA9</f>
        <v>240030</v>
      </c>
      <c r="E10" s="53">
        <f>'YILLIK MALİYET RAPORU'!AZ9</f>
        <v>204025.5</v>
      </c>
      <c r="F10" s="56">
        <f>'YILLIK MALİYET RAPORU'!BC9</f>
        <v>294036.75</v>
      </c>
      <c r="G10" s="56">
        <f>'YILLIK MALİYET RAPORU'!BE9</f>
        <v>282035.25</v>
      </c>
      <c r="H10" s="62"/>
      <c r="I10" s="120"/>
      <c r="J10" s="124"/>
      <c r="K10" s="124"/>
      <c r="L10" s="124"/>
      <c r="M10" s="124"/>
    </row>
    <row r="11" spans="1:13" x14ac:dyDescent="0.3">
      <c r="A11" s="14">
        <v>8</v>
      </c>
      <c r="B11" s="43" t="str">
        <f>'YILLIK MALİYET RAPORU'!B10</f>
        <v xml:space="preserve"> AD SOYAD 8</v>
      </c>
      <c r="C11" s="42">
        <f>'YILLIK MALİYET RAPORU'!C10</f>
        <v>20002.5</v>
      </c>
      <c r="D11" s="53">
        <f>'YILLIK MALİYET RAPORU'!BA10</f>
        <v>240030</v>
      </c>
      <c r="E11" s="53">
        <f>'YILLIK MALİYET RAPORU'!AZ10</f>
        <v>204025.5</v>
      </c>
      <c r="F11" s="56">
        <f>'YILLIK MALİYET RAPORU'!BC10</f>
        <v>294036.75</v>
      </c>
      <c r="G11" s="56">
        <f>'YILLIK MALİYET RAPORU'!BE10</f>
        <v>282035.25</v>
      </c>
      <c r="H11" s="62"/>
      <c r="I11" s="120"/>
      <c r="J11" s="124"/>
      <c r="K11" s="124"/>
      <c r="L11" s="124"/>
      <c r="M11" s="124"/>
    </row>
    <row r="12" spans="1:13" x14ac:dyDescent="0.3">
      <c r="A12" s="3">
        <v>9</v>
      </c>
      <c r="B12" s="15" t="str">
        <f>'YILLIK MALİYET RAPORU'!B11</f>
        <v xml:space="preserve"> AD SOYAD 9</v>
      </c>
      <c r="C12" s="41">
        <f>'YILLIK MALİYET RAPORU'!C11</f>
        <v>20002.5</v>
      </c>
      <c r="D12" s="53">
        <f>'YILLIK MALİYET RAPORU'!BA11</f>
        <v>240030</v>
      </c>
      <c r="E12" s="53">
        <f>'YILLIK MALİYET RAPORU'!AZ11</f>
        <v>204025.5</v>
      </c>
      <c r="F12" s="56">
        <f>'YILLIK MALİYET RAPORU'!BC11</f>
        <v>294036.75</v>
      </c>
      <c r="G12" s="56">
        <f>'YILLIK MALİYET RAPORU'!BE11</f>
        <v>282035.25</v>
      </c>
      <c r="H12" s="62"/>
    </row>
    <row r="13" spans="1:13" x14ac:dyDescent="0.3">
      <c r="A13" s="14">
        <v>10</v>
      </c>
      <c r="B13" s="43" t="str">
        <f>'YILLIK MALİYET RAPORU'!B12</f>
        <v xml:space="preserve"> AD SOYAD 10</v>
      </c>
      <c r="C13" s="42">
        <f>'YILLIK MALİYET RAPORU'!C12</f>
        <v>20002.5</v>
      </c>
      <c r="D13" s="53">
        <f>'YILLIK MALİYET RAPORU'!BA12</f>
        <v>240030</v>
      </c>
      <c r="E13" s="53">
        <f>'YILLIK MALİYET RAPORU'!AZ12</f>
        <v>204025.5</v>
      </c>
      <c r="F13" s="56">
        <f>'YILLIK MALİYET RAPORU'!BC12</f>
        <v>294036.75</v>
      </c>
      <c r="G13" s="56">
        <f>'YILLIK MALİYET RAPORU'!BE12</f>
        <v>282035.25</v>
      </c>
      <c r="H13" s="62"/>
    </row>
    <row r="14" spans="1:13" x14ac:dyDescent="0.3">
      <c r="A14" s="3">
        <v>11</v>
      </c>
      <c r="B14" s="15" t="str">
        <f>'YILLIK MALİYET RAPORU'!B13</f>
        <v xml:space="preserve"> AD SOYAD 11</v>
      </c>
      <c r="C14" s="41">
        <f>'YILLIK MALİYET RAPORU'!C13</f>
        <v>20002.5</v>
      </c>
      <c r="D14" s="53">
        <f>'YILLIK MALİYET RAPORU'!BA13</f>
        <v>240030</v>
      </c>
      <c r="E14" s="53">
        <f>'YILLIK MALİYET RAPORU'!AZ13</f>
        <v>204025.5</v>
      </c>
      <c r="F14" s="56">
        <f>'YILLIK MALİYET RAPORU'!BC13</f>
        <v>294036.75</v>
      </c>
      <c r="G14" s="56">
        <f>'YILLIK MALİYET RAPORU'!BE13</f>
        <v>282035.25</v>
      </c>
      <c r="H14" s="62"/>
    </row>
    <row r="15" spans="1:13" x14ac:dyDescent="0.3">
      <c r="A15" s="14">
        <v>12</v>
      </c>
      <c r="B15" s="43" t="str">
        <f>'YILLIK MALİYET RAPORU'!B14</f>
        <v xml:space="preserve"> AD SOYAD 12</v>
      </c>
      <c r="C15" s="42">
        <f>'YILLIK MALİYET RAPORU'!C14</f>
        <v>20002.5</v>
      </c>
      <c r="D15" s="53">
        <f>'YILLIK MALİYET RAPORU'!BA14</f>
        <v>240030</v>
      </c>
      <c r="E15" s="53">
        <f>'YILLIK MALİYET RAPORU'!AZ14</f>
        <v>204025.5</v>
      </c>
      <c r="F15" s="56">
        <f>'YILLIK MALİYET RAPORU'!BC14</f>
        <v>294036.75</v>
      </c>
      <c r="G15" s="56">
        <f>'YILLIK MALİYET RAPORU'!BE14</f>
        <v>282035.25</v>
      </c>
      <c r="H15" s="62"/>
    </row>
    <row r="16" spans="1:13" x14ac:dyDescent="0.3">
      <c r="A16" s="3">
        <v>13</v>
      </c>
      <c r="B16" s="15" t="str">
        <f>'YILLIK MALİYET RAPORU'!B15</f>
        <v xml:space="preserve"> AD SOYAD 13</v>
      </c>
      <c r="C16" s="41">
        <f>'YILLIK MALİYET RAPORU'!C15</f>
        <v>20002.5</v>
      </c>
      <c r="D16" s="53">
        <f>'YILLIK MALİYET RAPORU'!BA15</f>
        <v>240030</v>
      </c>
      <c r="E16" s="53">
        <f>'YILLIK MALİYET RAPORU'!AZ15</f>
        <v>204025.5</v>
      </c>
      <c r="F16" s="56">
        <f>'YILLIK MALİYET RAPORU'!BC15</f>
        <v>294036.75</v>
      </c>
      <c r="G16" s="56">
        <f>'YILLIK MALİYET RAPORU'!BE15</f>
        <v>282035.25</v>
      </c>
      <c r="H16" s="62"/>
    </row>
    <row r="17" spans="1:8" x14ac:dyDescent="0.3">
      <c r="A17" s="14">
        <v>14</v>
      </c>
      <c r="B17" s="43" t="str">
        <f>'YILLIK MALİYET RAPORU'!B16</f>
        <v xml:space="preserve"> AD SOYAD 14</v>
      </c>
      <c r="C17" s="42">
        <f>'YILLIK MALİYET RAPORU'!C16</f>
        <v>20002.5</v>
      </c>
      <c r="D17" s="53">
        <f>'YILLIK MALİYET RAPORU'!BA16</f>
        <v>240030</v>
      </c>
      <c r="E17" s="53">
        <f>'YILLIK MALİYET RAPORU'!AZ16</f>
        <v>204025.5</v>
      </c>
      <c r="F17" s="56">
        <f>'YILLIK MALİYET RAPORU'!BC16</f>
        <v>294036.75</v>
      </c>
      <c r="G17" s="56">
        <f>'YILLIK MALİYET RAPORU'!BE16</f>
        <v>282035.25</v>
      </c>
      <c r="H17" s="62"/>
    </row>
    <row r="18" spans="1:8" x14ac:dyDescent="0.3">
      <c r="A18" s="3">
        <v>15</v>
      </c>
      <c r="B18" s="15" t="str">
        <f>'YILLIK MALİYET RAPORU'!B17</f>
        <v xml:space="preserve"> AD SOYAD 15</v>
      </c>
      <c r="C18" s="41">
        <f>'YILLIK MALİYET RAPORU'!C17</f>
        <v>20002.5</v>
      </c>
      <c r="D18" s="53">
        <f>'YILLIK MALİYET RAPORU'!BA17</f>
        <v>240030</v>
      </c>
      <c r="E18" s="53">
        <f>'YILLIK MALİYET RAPORU'!AZ17</f>
        <v>204025.5</v>
      </c>
      <c r="F18" s="56">
        <f>'YILLIK MALİYET RAPORU'!BC17</f>
        <v>294036.75</v>
      </c>
      <c r="G18" s="56">
        <f>'YILLIK MALİYET RAPORU'!BE17</f>
        <v>282035.25</v>
      </c>
      <c r="H18" s="62"/>
    </row>
    <row r="19" spans="1:8" x14ac:dyDescent="0.3">
      <c r="A19" s="14">
        <v>16</v>
      </c>
      <c r="B19" s="43" t="str">
        <f>'YILLIK MALİYET RAPORU'!B18</f>
        <v xml:space="preserve"> AD SOYAD 16</v>
      </c>
      <c r="C19" s="42">
        <f>'YILLIK MALİYET RAPORU'!C18</f>
        <v>20002.5</v>
      </c>
      <c r="D19" s="53">
        <f>'YILLIK MALİYET RAPORU'!BA18</f>
        <v>240030</v>
      </c>
      <c r="E19" s="53">
        <f>'YILLIK MALİYET RAPORU'!AZ18</f>
        <v>204025.5</v>
      </c>
      <c r="F19" s="56">
        <f>'YILLIK MALİYET RAPORU'!BC18</f>
        <v>294036.75</v>
      </c>
      <c r="G19" s="56">
        <f>'YILLIK MALİYET RAPORU'!BE18</f>
        <v>282035.25</v>
      </c>
      <c r="H19" s="62"/>
    </row>
    <row r="20" spans="1:8" x14ac:dyDescent="0.3">
      <c r="A20" s="3">
        <v>17</v>
      </c>
      <c r="B20" s="15" t="str">
        <f>'YILLIK MALİYET RAPORU'!B19</f>
        <v xml:space="preserve"> AD SOYAD 17</v>
      </c>
      <c r="C20" s="41">
        <f>'YILLIK MALİYET RAPORU'!C19</f>
        <v>20002.5</v>
      </c>
      <c r="D20" s="53">
        <f>'YILLIK MALİYET RAPORU'!BA19</f>
        <v>240030</v>
      </c>
      <c r="E20" s="53">
        <f>'YILLIK MALİYET RAPORU'!AZ19</f>
        <v>204025.5</v>
      </c>
      <c r="F20" s="56">
        <f>'YILLIK MALİYET RAPORU'!BC19</f>
        <v>294036.75</v>
      </c>
      <c r="G20" s="56">
        <f>'YILLIK MALİYET RAPORU'!BE19</f>
        <v>282035.25</v>
      </c>
      <c r="H20" s="62"/>
    </row>
    <row r="21" spans="1:8" x14ac:dyDescent="0.3">
      <c r="A21" s="14">
        <v>18</v>
      </c>
      <c r="B21" s="43" t="str">
        <f>'YILLIK MALİYET RAPORU'!B20</f>
        <v xml:space="preserve"> AD SOYAD 18</v>
      </c>
      <c r="C21" s="42">
        <f>'YILLIK MALİYET RAPORU'!C20</f>
        <v>20002.5</v>
      </c>
      <c r="D21" s="53">
        <f>'YILLIK MALİYET RAPORU'!BA20</f>
        <v>240030</v>
      </c>
      <c r="E21" s="53">
        <f>'YILLIK MALİYET RAPORU'!AZ20</f>
        <v>204025.5</v>
      </c>
      <c r="F21" s="56">
        <f>'YILLIK MALİYET RAPORU'!BC20</f>
        <v>294036.75</v>
      </c>
      <c r="G21" s="56">
        <f>'YILLIK MALİYET RAPORU'!BE20</f>
        <v>282035.25</v>
      </c>
      <c r="H21" s="62"/>
    </row>
    <row r="22" spans="1:8" x14ac:dyDescent="0.3">
      <c r="A22" s="3">
        <v>19</v>
      </c>
      <c r="B22" s="15" t="str">
        <f>'YILLIK MALİYET RAPORU'!B21</f>
        <v xml:space="preserve"> AD SOYAD 19</v>
      </c>
      <c r="C22" s="41">
        <f>'YILLIK MALİYET RAPORU'!C21</f>
        <v>20002.5</v>
      </c>
      <c r="D22" s="53">
        <f>'YILLIK MALİYET RAPORU'!BA21</f>
        <v>240030</v>
      </c>
      <c r="E22" s="53">
        <f>'YILLIK MALİYET RAPORU'!AZ21</f>
        <v>204025.5</v>
      </c>
      <c r="F22" s="56">
        <f>'YILLIK MALİYET RAPORU'!BC21</f>
        <v>294036.75</v>
      </c>
      <c r="G22" s="56">
        <f>'YILLIK MALİYET RAPORU'!BE21</f>
        <v>282035.25</v>
      </c>
      <c r="H22" s="62"/>
    </row>
    <row r="23" spans="1:8" x14ac:dyDescent="0.3">
      <c r="A23" s="14">
        <v>20</v>
      </c>
      <c r="B23" s="43" t="str">
        <f>'YILLIK MALİYET RAPORU'!B22</f>
        <v xml:space="preserve"> AD SOYAD 20</v>
      </c>
      <c r="C23" s="42">
        <f>'YILLIK MALİYET RAPORU'!C22</f>
        <v>20002.5</v>
      </c>
      <c r="D23" s="53">
        <f>'YILLIK MALİYET RAPORU'!BA22</f>
        <v>240030</v>
      </c>
      <c r="E23" s="53">
        <f>'YILLIK MALİYET RAPORU'!AZ22</f>
        <v>204025.5</v>
      </c>
      <c r="F23" s="56">
        <f>'YILLIK MALİYET RAPORU'!BC22</f>
        <v>294036.75</v>
      </c>
      <c r="G23" s="56">
        <f>'YILLIK MALİYET RAPORU'!BE22</f>
        <v>282035.25</v>
      </c>
      <c r="H23" s="62"/>
    </row>
    <row r="24" spans="1:8" x14ac:dyDescent="0.3">
      <c r="A24" s="3">
        <v>21</v>
      </c>
      <c r="B24" s="15" t="str">
        <f>'YILLIK MALİYET RAPORU'!B23</f>
        <v xml:space="preserve"> AD SOYAD 21</v>
      </c>
      <c r="C24" s="41">
        <f>'YILLIK MALİYET RAPORU'!C23</f>
        <v>20002.5</v>
      </c>
      <c r="D24" s="53">
        <f>'YILLIK MALİYET RAPORU'!BA23</f>
        <v>240030</v>
      </c>
      <c r="E24" s="53">
        <f>'YILLIK MALİYET RAPORU'!AZ23</f>
        <v>204025.5</v>
      </c>
      <c r="F24" s="56">
        <f>'YILLIK MALİYET RAPORU'!BC23</f>
        <v>294036.75</v>
      </c>
      <c r="G24" s="56">
        <f>'YILLIK MALİYET RAPORU'!BE23</f>
        <v>282035.25</v>
      </c>
      <c r="H24" s="62"/>
    </row>
    <row r="25" spans="1:8" x14ac:dyDescent="0.3">
      <c r="A25" s="14">
        <v>22</v>
      </c>
      <c r="B25" s="43" t="str">
        <f>'YILLIK MALİYET RAPORU'!B24</f>
        <v xml:space="preserve"> AD SOYAD 22</v>
      </c>
      <c r="C25" s="42">
        <f>'YILLIK MALİYET RAPORU'!C24</f>
        <v>20002.5</v>
      </c>
      <c r="D25" s="53">
        <f>'YILLIK MALİYET RAPORU'!BA24</f>
        <v>240030</v>
      </c>
      <c r="E25" s="53">
        <f>'YILLIK MALİYET RAPORU'!AZ24</f>
        <v>204025.5</v>
      </c>
      <c r="F25" s="56">
        <f>'YILLIK MALİYET RAPORU'!BC24</f>
        <v>294036.75</v>
      </c>
      <c r="G25" s="56">
        <f>'YILLIK MALİYET RAPORU'!BE24</f>
        <v>282035.25</v>
      </c>
      <c r="H25" s="62"/>
    </row>
    <row r="26" spans="1:8" x14ac:dyDescent="0.3">
      <c r="A26" s="3">
        <v>23</v>
      </c>
      <c r="B26" s="15" t="str">
        <f>'YILLIK MALİYET RAPORU'!B25</f>
        <v xml:space="preserve"> AD SOYAD 23</v>
      </c>
      <c r="C26" s="41">
        <f>'YILLIK MALİYET RAPORU'!C25</f>
        <v>20002.5</v>
      </c>
      <c r="D26" s="53">
        <f>'YILLIK MALİYET RAPORU'!BA25</f>
        <v>240030</v>
      </c>
      <c r="E26" s="53">
        <f>'YILLIK MALİYET RAPORU'!AZ25</f>
        <v>204025.5</v>
      </c>
      <c r="F26" s="56">
        <f>'YILLIK MALİYET RAPORU'!BC25</f>
        <v>294036.75</v>
      </c>
      <c r="G26" s="56">
        <f>'YILLIK MALİYET RAPORU'!BE25</f>
        <v>282035.25</v>
      </c>
      <c r="H26" s="62"/>
    </row>
    <row r="27" spans="1:8" x14ac:dyDescent="0.3">
      <c r="A27" s="14">
        <v>24</v>
      </c>
      <c r="B27" s="43" t="str">
        <f>'YILLIK MALİYET RAPORU'!B26</f>
        <v xml:space="preserve"> AD SOYAD 24</v>
      </c>
      <c r="C27" s="42">
        <f>'YILLIK MALİYET RAPORU'!C26</f>
        <v>20002.5</v>
      </c>
      <c r="D27" s="53">
        <f>'YILLIK MALİYET RAPORU'!BA26</f>
        <v>240030</v>
      </c>
      <c r="E27" s="53">
        <f>'YILLIK MALİYET RAPORU'!AZ26</f>
        <v>204025.5</v>
      </c>
      <c r="F27" s="56">
        <f>'YILLIK MALİYET RAPORU'!BC26</f>
        <v>294036.75</v>
      </c>
      <c r="G27" s="56">
        <f>'YILLIK MALİYET RAPORU'!BE26</f>
        <v>282035.25</v>
      </c>
      <c r="H27" s="62"/>
    </row>
    <row r="28" spans="1:8" x14ac:dyDescent="0.3">
      <c r="A28" s="3">
        <v>25</v>
      </c>
      <c r="B28" s="15" t="str">
        <f>'YILLIK MALİYET RAPORU'!B27</f>
        <v xml:space="preserve"> AD SOYAD 25</v>
      </c>
      <c r="C28" s="41">
        <f>'YILLIK MALİYET RAPORU'!C27</f>
        <v>20002.5</v>
      </c>
      <c r="D28" s="53">
        <f>'YILLIK MALİYET RAPORU'!BA27</f>
        <v>240030</v>
      </c>
      <c r="E28" s="53">
        <f>'YILLIK MALİYET RAPORU'!AZ27</f>
        <v>204025.5</v>
      </c>
      <c r="F28" s="56">
        <f>'YILLIK MALİYET RAPORU'!BC27</f>
        <v>294036.75</v>
      </c>
      <c r="G28" s="56">
        <f>'YILLIK MALİYET RAPORU'!BE27</f>
        <v>282035.25</v>
      </c>
      <c r="H28" s="62"/>
    </row>
    <row r="29" spans="1:8" x14ac:dyDescent="0.3">
      <c r="A29" s="14">
        <v>26</v>
      </c>
      <c r="B29" s="43" t="str">
        <f>'YILLIK MALİYET RAPORU'!B28</f>
        <v xml:space="preserve"> AD SOYAD 26</v>
      </c>
      <c r="C29" s="42">
        <f>'YILLIK MALİYET RAPORU'!C28</f>
        <v>20002.5</v>
      </c>
      <c r="D29" s="53">
        <f>'YILLIK MALİYET RAPORU'!BA28</f>
        <v>240030</v>
      </c>
      <c r="E29" s="53">
        <f>'YILLIK MALİYET RAPORU'!AZ28</f>
        <v>204025.5</v>
      </c>
      <c r="F29" s="56">
        <f>'YILLIK MALİYET RAPORU'!BC28</f>
        <v>294036.75</v>
      </c>
      <c r="G29" s="56">
        <f>'YILLIK MALİYET RAPORU'!BE28</f>
        <v>282035.25</v>
      </c>
      <c r="H29" s="62"/>
    </row>
    <row r="30" spans="1:8" x14ac:dyDescent="0.3">
      <c r="A30" s="3">
        <v>27</v>
      </c>
      <c r="B30" s="15" t="str">
        <f>'YILLIK MALİYET RAPORU'!B29</f>
        <v xml:space="preserve"> AD SOYAD 27</v>
      </c>
      <c r="C30" s="41">
        <f>'YILLIK MALİYET RAPORU'!C29</f>
        <v>20002.5</v>
      </c>
      <c r="D30" s="53">
        <f>'YILLIK MALİYET RAPORU'!BA29</f>
        <v>240030</v>
      </c>
      <c r="E30" s="53">
        <f>'YILLIK MALİYET RAPORU'!AZ29</f>
        <v>204025.5</v>
      </c>
      <c r="F30" s="56">
        <f>'YILLIK MALİYET RAPORU'!BC29</f>
        <v>294036.75</v>
      </c>
      <c r="G30" s="56">
        <f>'YILLIK MALİYET RAPORU'!BE29</f>
        <v>282035.25</v>
      </c>
      <c r="H30" s="62"/>
    </row>
    <row r="31" spans="1:8" x14ac:dyDescent="0.3">
      <c r="A31" s="14">
        <v>28</v>
      </c>
      <c r="B31" s="43" t="str">
        <f>'YILLIK MALİYET RAPORU'!B30</f>
        <v xml:space="preserve"> AD SOYAD 28</v>
      </c>
      <c r="C31" s="42">
        <f>'YILLIK MALİYET RAPORU'!C30</f>
        <v>20002.5</v>
      </c>
      <c r="D31" s="53">
        <f>'YILLIK MALİYET RAPORU'!BA30</f>
        <v>240030</v>
      </c>
      <c r="E31" s="53">
        <f>'YILLIK MALİYET RAPORU'!AZ30</f>
        <v>204025.5</v>
      </c>
      <c r="F31" s="56">
        <f>'YILLIK MALİYET RAPORU'!BC30</f>
        <v>294036.75</v>
      </c>
      <c r="G31" s="56">
        <f>'YILLIK MALİYET RAPORU'!BE30</f>
        <v>282035.25</v>
      </c>
      <c r="H31" s="62"/>
    </row>
    <row r="32" spans="1:8" x14ac:dyDescent="0.3">
      <c r="A32" s="3">
        <v>29</v>
      </c>
      <c r="B32" s="15" t="str">
        <f>'YILLIK MALİYET RAPORU'!B31</f>
        <v xml:space="preserve"> AD SOYAD 29</v>
      </c>
      <c r="C32" s="41">
        <f>'YILLIK MALİYET RAPORU'!C31</f>
        <v>20002.5</v>
      </c>
      <c r="D32" s="53">
        <f>'YILLIK MALİYET RAPORU'!BA31</f>
        <v>240030</v>
      </c>
      <c r="E32" s="53">
        <f>'YILLIK MALİYET RAPORU'!AZ31</f>
        <v>204025.5</v>
      </c>
      <c r="F32" s="56">
        <f>'YILLIK MALİYET RAPORU'!BC31</f>
        <v>294036.75</v>
      </c>
      <c r="G32" s="56">
        <f>'YILLIK MALİYET RAPORU'!BE31</f>
        <v>282035.25</v>
      </c>
      <c r="H32" s="62"/>
    </row>
    <row r="33" spans="1:8" x14ac:dyDescent="0.3">
      <c r="A33" s="14">
        <v>30</v>
      </c>
      <c r="B33" s="43" t="str">
        <f>'YILLIK MALİYET RAPORU'!B32</f>
        <v xml:space="preserve"> AD SOYAD 30</v>
      </c>
      <c r="C33" s="42">
        <f>'YILLIK MALİYET RAPORU'!C32</f>
        <v>20002.5</v>
      </c>
      <c r="D33" s="53">
        <f>'YILLIK MALİYET RAPORU'!BA32</f>
        <v>240030</v>
      </c>
      <c r="E33" s="53">
        <f>'YILLIK MALİYET RAPORU'!AZ32</f>
        <v>204025.5</v>
      </c>
      <c r="F33" s="56">
        <f>'YILLIK MALİYET RAPORU'!BC32</f>
        <v>294036.75</v>
      </c>
      <c r="G33" s="56">
        <f>'YILLIK MALİYET RAPORU'!BE32</f>
        <v>282035.25</v>
      </c>
      <c r="H33" s="62"/>
    </row>
    <row r="34" spans="1:8" x14ac:dyDescent="0.3">
      <c r="A34" s="3">
        <v>31</v>
      </c>
      <c r="B34" s="15" t="str">
        <f>'YILLIK MALİYET RAPORU'!B33</f>
        <v xml:space="preserve"> AD SOYAD 31</v>
      </c>
      <c r="C34" s="41">
        <f>'YILLIK MALİYET RAPORU'!C33</f>
        <v>20002.5</v>
      </c>
      <c r="D34" s="53">
        <f>'YILLIK MALİYET RAPORU'!BA33</f>
        <v>240030</v>
      </c>
      <c r="E34" s="53">
        <f>'YILLIK MALİYET RAPORU'!AZ33</f>
        <v>204025.5</v>
      </c>
      <c r="F34" s="56">
        <f>'YILLIK MALİYET RAPORU'!BC33</f>
        <v>294036.75</v>
      </c>
      <c r="G34" s="56">
        <f>'YILLIK MALİYET RAPORU'!BE33</f>
        <v>282035.25</v>
      </c>
      <c r="H34" s="62"/>
    </row>
    <row r="35" spans="1:8" x14ac:dyDescent="0.3">
      <c r="A35" s="14">
        <v>32</v>
      </c>
      <c r="B35" s="43" t="str">
        <f>'YILLIK MALİYET RAPORU'!B34</f>
        <v xml:space="preserve"> AD SOYAD 32</v>
      </c>
      <c r="C35" s="42">
        <f>'YILLIK MALİYET RAPORU'!C34</f>
        <v>20002.5</v>
      </c>
      <c r="D35" s="53">
        <f>'YILLIK MALİYET RAPORU'!BA34</f>
        <v>240030</v>
      </c>
      <c r="E35" s="53">
        <f>'YILLIK MALİYET RAPORU'!AZ34</f>
        <v>204025.5</v>
      </c>
      <c r="F35" s="56">
        <f>'YILLIK MALİYET RAPORU'!BC34</f>
        <v>294036.75</v>
      </c>
      <c r="G35" s="56">
        <f>'YILLIK MALİYET RAPORU'!BE34</f>
        <v>282035.25</v>
      </c>
      <c r="H35" s="62"/>
    </row>
    <row r="36" spans="1:8" x14ac:dyDescent="0.3">
      <c r="A36" s="3">
        <v>33</v>
      </c>
      <c r="B36" s="15" t="str">
        <f>'YILLIK MALİYET RAPORU'!B35</f>
        <v xml:space="preserve"> AD SOYAD 33</v>
      </c>
      <c r="C36" s="41">
        <f>'YILLIK MALİYET RAPORU'!C35</f>
        <v>20002.5</v>
      </c>
      <c r="D36" s="53">
        <f>'YILLIK MALİYET RAPORU'!BA35</f>
        <v>240030</v>
      </c>
      <c r="E36" s="53">
        <f>'YILLIK MALİYET RAPORU'!AZ35</f>
        <v>204025.5</v>
      </c>
      <c r="F36" s="56">
        <f>'YILLIK MALİYET RAPORU'!BC35</f>
        <v>294036.75</v>
      </c>
      <c r="G36" s="56">
        <f>'YILLIK MALİYET RAPORU'!BE35</f>
        <v>282035.25</v>
      </c>
      <c r="H36" s="62"/>
    </row>
    <row r="37" spans="1:8" x14ac:dyDescent="0.3">
      <c r="A37" s="14">
        <v>34</v>
      </c>
      <c r="B37" s="43" t="str">
        <f>'YILLIK MALİYET RAPORU'!B36</f>
        <v xml:space="preserve"> AD SOYAD 34</v>
      </c>
      <c r="C37" s="42">
        <f>'YILLIK MALİYET RAPORU'!C36</f>
        <v>20002.5</v>
      </c>
      <c r="D37" s="53">
        <f>'YILLIK MALİYET RAPORU'!BA36</f>
        <v>240030</v>
      </c>
      <c r="E37" s="53">
        <f>'YILLIK MALİYET RAPORU'!AZ36</f>
        <v>204025.5</v>
      </c>
      <c r="F37" s="56">
        <f>'YILLIK MALİYET RAPORU'!BC36</f>
        <v>294036.75</v>
      </c>
      <c r="G37" s="56">
        <f>'YILLIK MALİYET RAPORU'!BE36</f>
        <v>282035.25</v>
      </c>
      <c r="H37" s="62"/>
    </row>
    <row r="38" spans="1:8" x14ac:dyDescent="0.3">
      <c r="A38" s="3">
        <v>35</v>
      </c>
      <c r="B38" s="15" t="str">
        <f>'YILLIK MALİYET RAPORU'!B37</f>
        <v xml:space="preserve"> AD SOYAD 35</v>
      </c>
      <c r="C38" s="41">
        <f>'YILLIK MALİYET RAPORU'!C37</f>
        <v>20002.5</v>
      </c>
      <c r="D38" s="53">
        <f>'YILLIK MALİYET RAPORU'!BA37</f>
        <v>240030</v>
      </c>
      <c r="E38" s="53">
        <f>'YILLIK MALİYET RAPORU'!AZ37</f>
        <v>204025.5</v>
      </c>
      <c r="F38" s="56">
        <f>'YILLIK MALİYET RAPORU'!BC37</f>
        <v>294036.75</v>
      </c>
      <c r="G38" s="56">
        <f>'YILLIK MALİYET RAPORU'!BE37</f>
        <v>282035.25</v>
      </c>
      <c r="H38" s="62"/>
    </row>
    <row r="39" spans="1:8" x14ac:dyDescent="0.3">
      <c r="A39" s="14">
        <v>36</v>
      </c>
      <c r="B39" s="43" t="str">
        <f>'YILLIK MALİYET RAPORU'!B38</f>
        <v xml:space="preserve"> AD SOYAD 36</v>
      </c>
      <c r="C39" s="42">
        <f>'YILLIK MALİYET RAPORU'!C38</f>
        <v>20002.5</v>
      </c>
      <c r="D39" s="53">
        <f>'YILLIK MALİYET RAPORU'!BA38</f>
        <v>240030</v>
      </c>
      <c r="E39" s="53">
        <f>'YILLIK MALİYET RAPORU'!AZ38</f>
        <v>204025.5</v>
      </c>
      <c r="F39" s="56">
        <f>'YILLIK MALİYET RAPORU'!BC38</f>
        <v>294036.75</v>
      </c>
      <c r="G39" s="56">
        <f>'YILLIK MALİYET RAPORU'!BE38</f>
        <v>282035.25</v>
      </c>
      <c r="H39" s="62"/>
    </row>
    <row r="40" spans="1:8" x14ac:dyDescent="0.3">
      <c r="A40" s="3">
        <v>37</v>
      </c>
      <c r="B40" s="15" t="str">
        <f>'YILLIK MALİYET RAPORU'!B39</f>
        <v xml:space="preserve"> AD SOYAD 37</v>
      </c>
      <c r="C40" s="41">
        <f>'YILLIK MALİYET RAPORU'!C39</f>
        <v>20002.5</v>
      </c>
      <c r="D40" s="53">
        <f>'YILLIK MALİYET RAPORU'!BA39</f>
        <v>240030</v>
      </c>
      <c r="E40" s="53">
        <f>'YILLIK MALİYET RAPORU'!AZ39</f>
        <v>204025.5</v>
      </c>
      <c r="F40" s="56">
        <f>'YILLIK MALİYET RAPORU'!BC39</f>
        <v>294036.75</v>
      </c>
      <c r="G40" s="56">
        <f>'YILLIK MALİYET RAPORU'!BE39</f>
        <v>282035.25</v>
      </c>
      <c r="H40" s="62"/>
    </row>
    <row r="41" spans="1:8" x14ac:dyDescent="0.3">
      <c r="A41" s="14">
        <v>38</v>
      </c>
      <c r="B41" s="43" t="str">
        <f>'YILLIK MALİYET RAPORU'!B40</f>
        <v xml:space="preserve"> AD SOYAD 38</v>
      </c>
      <c r="C41" s="42">
        <f>'YILLIK MALİYET RAPORU'!C40</f>
        <v>20002.5</v>
      </c>
      <c r="D41" s="53">
        <f>'YILLIK MALİYET RAPORU'!BA40</f>
        <v>240030</v>
      </c>
      <c r="E41" s="53">
        <f>'YILLIK MALİYET RAPORU'!AZ40</f>
        <v>204025.5</v>
      </c>
      <c r="F41" s="56">
        <f>'YILLIK MALİYET RAPORU'!BC40</f>
        <v>294036.75</v>
      </c>
      <c r="G41" s="56">
        <f>'YILLIK MALİYET RAPORU'!BE40</f>
        <v>282035.25</v>
      </c>
      <c r="H41" s="62"/>
    </row>
    <row r="42" spans="1:8" x14ac:dyDescent="0.3">
      <c r="A42" s="3">
        <v>39</v>
      </c>
      <c r="B42" s="15" t="str">
        <f>'YILLIK MALİYET RAPORU'!B41</f>
        <v xml:space="preserve"> AD SOYAD 39</v>
      </c>
      <c r="C42" s="41">
        <f>'YILLIK MALİYET RAPORU'!C41</f>
        <v>20002.5</v>
      </c>
      <c r="D42" s="53">
        <f>'YILLIK MALİYET RAPORU'!BA41</f>
        <v>240030</v>
      </c>
      <c r="E42" s="53">
        <f>'YILLIK MALİYET RAPORU'!AZ41</f>
        <v>204025.5</v>
      </c>
      <c r="F42" s="56">
        <f>'YILLIK MALİYET RAPORU'!BC41</f>
        <v>294036.75</v>
      </c>
      <c r="G42" s="56">
        <f>'YILLIK MALİYET RAPORU'!BE41</f>
        <v>282035.25</v>
      </c>
      <c r="H42" s="62"/>
    </row>
    <row r="43" spans="1:8" x14ac:dyDescent="0.3">
      <c r="A43" s="14">
        <v>40</v>
      </c>
      <c r="B43" s="43" t="str">
        <f>'YILLIK MALİYET RAPORU'!B42</f>
        <v xml:space="preserve"> AD SOYAD 40</v>
      </c>
      <c r="C43" s="42">
        <f>'YILLIK MALİYET RAPORU'!C42</f>
        <v>20002.5</v>
      </c>
      <c r="D43" s="53">
        <f>'YILLIK MALİYET RAPORU'!BA42</f>
        <v>240030</v>
      </c>
      <c r="E43" s="53">
        <f>'YILLIK MALİYET RAPORU'!AZ42</f>
        <v>204025.5</v>
      </c>
      <c r="F43" s="56">
        <f>'YILLIK MALİYET RAPORU'!BC42</f>
        <v>294036.75</v>
      </c>
      <c r="G43" s="56">
        <f>'YILLIK MALİYET RAPORU'!BE42</f>
        <v>282035.25</v>
      </c>
      <c r="H43" s="62"/>
    </row>
    <row r="44" spans="1:8" x14ac:dyDescent="0.3">
      <c r="A44" s="3">
        <v>41</v>
      </c>
      <c r="B44" s="15" t="str">
        <f>'YILLIK MALİYET RAPORU'!B43</f>
        <v xml:space="preserve"> AD SOYAD 41</v>
      </c>
      <c r="C44" s="41">
        <f>'YILLIK MALİYET RAPORU'!C43</f>
        <v>20002.5</v>
      </c>
      <c r="D44" s="53">
        <f>'YILLIK MALİYET RAPORU'!BA43</f>
        <v>240030</v>
      </c>
      <c r="E44" s="53">
        <f>'YILLIK MALİYET RAPORU'!AZ43</f>
        <v>204025.5</v>
      </c>
      <c r="F44" s="56">
        <f>'YILLIK MALİYET RAPORU'!BC43</f>
        <v>294036.75</v>
      </c>
      <c r="G44" s="56">
        <f>'YILLIK MALİYET RAPORU'!BE43</f>
        <v>282035.25</v>
      </c>
      <c r="H44" s="62"/>
    </row>
    <row r="45" spans="1:8" x14ac:dyDescent="0.3">
      <c r="A45" s="14">
        <v>42</v>
      </c>
      <c r="B45" s="43" t="str">
        <f>'YILLIK MALİYET RAPORU'!B44</f>
        <v xml:space="preserve"> AD SOYAD 42</v>
      </c>
      <c r="C45" s="42">
        <f>'YILLIK MALİYET RAPORU'!C44</f>
        <v>20002.5</v>
      </c>
      <c r="D45" s="53">
        <f>'YILLIK MALİYET RAPORU'!BA44</f>
        <v>240030</v>
      </c>
      <c r="E45" s="53">
        <f>'YILLIK MALİYET RAPORU'!AZ44</f>
        <v>204025.5</v>
      </c>
      <c r="F45" s="56">
        <f>'YILLIK MALİYET RAPORU'!BC44</f>
        <v>294036.75</v>
      </c>
      <c r="G45" s="56">
        <f>'YILLIK MALİYET RAPORU'!BE44</f>
        <v>282035.25</v>
      </c>
      <c r="H45" s="62"/>
    </row>
    <row r="46" spans="1:8" x14ac:dyDescent="0.3">
      <c r="A46" s="3">
        <v>43</v>
      </c>
      <c r="B46" s="15" t="str">
        <f>'YILLIK MALİYET RAPORU'!B45</f>
        <v xml:space="preserve"> AD SOYAD 43</v>
      </c>
      <c r="C46" s="41">
        <f>'YILLIK MALİYET RAPORU'!C45</f>
        <v>20002.5</v>
      </c>
      <c r="D46" s="53">
        <f>'YILLIK MALİYET RAPORU'!BA45</f>
        <v>240030</v>
      </c>
      <c r="E46" s="53">
        <f>'YILLIK MALİYET RAPORU'!AZ45</f>
        <v>204025.5</v>
      </c>
      <c r="F46" s="56">
        <f>'YILLIK MALİYET RAPORU'!BC45</f>
        <v>294036.75</v>
      </c>
      <c r="G46" s="56">
        <f>'YILLIK MALİYET RAPORU'!BE45</f>
        <v>282035.25</v>
      </c>
      <c r="H46" s="62"/>
    </row>
    <row r="47" spans="1:8" x14ac:dyDescent="0.3">
      <c r="A47" s="14">
        <v>44</v>
      </c>
      <c r="B47" s="43" t="str">
        <f>'YILLIK MALİYET RAPORU'!B46</f>
        <v xml:space="preserve"> AD SOYAD 44</v>
      </c>
      <c r="C47" s="42">
        <f>'YILLIK MALİYET RAPORU'!C46</f>
        <v>20002.5</v>
      </c>
      <c r="D47" s="53">
        <f>'YILLIK MALİYET RAPORU'!BA46</f>
        <v>240030</v>
      </c>
      <c r="E47" s="53">
        <f>'YILLIK MALİYET RAPORU'!AZ46</f>
        <v>204025.5</v>
      </c>
      <c r="F47" s="56">
        <f>'YILLIK MALİYET RAPORU'!BC46</f>
        <v>294036.75</v>
      </c>
      <c r="G47" s="56">
        <f>'YILLIK MALİYET RAPORU'!BE46</f>
        <v>282035.25</v>
      </c>
      <c r="H47" s="62"/>
    </row>
    <row r="48" spans="1:8" x14ac:dyDescent="0.3">
      <c r="A48" s="3">
        <v>45</v>
      </c>
      <c r="B48" s="15" t="str">
        <f>'YILLIK MALİYET RAPORU'!B47</f>
        <v xml:space="preserve"> AD SOYAD 45</v>
      </c>
      <c r="C48" s="41">
        <f>'YILLIK MALİYET RAPORU'!C47</f>
        <v>20002.5</v>
      </c>
      <c r="D48" s="53">
        <f>'YILLIK MALİYET RAPORU'!BA47</f>
        <v>240030</v>
      </c>
      <c r="E48" s="53">
        <f>'YILLIK MALİYET RAPORU'!AZ47</f>
        <v>204025.5</v>
      </c>
      <c r="F48" s="56">
        <f>'YILLIK MALİYET RAPORU'!BC47</f>
        <v>294036.75</v>
      </c>
      <c r="G48" s="56">
        <f>'YILLIK MALİYET RAPORU'!BE47</f>
        <v>282035.25</v>
      </c>
      <c r="H48" s="62"/>
    </row>
    <row r="49" spans="1:8" x14ac:dyDescent="0.3">
      <c r="A49" s="14">
        <v>46</v>
      </c>
      <c r="B49" s="43" t="str">
        <f>'YILLIK MALİYET RAPORU'!B48</f>
        <v xml:space="preserve"> AD SOYAD 46</v>
      </c>
      <c r="C49" s="42">
        <f>'YILLIK MALİYET RAPORU'!C48</f>
        <v>20002.5</v>
      </c>
      <c r="D49" s="53">
        <f>'YILLIK MALİYET RAPORU'!BA48</f>
        <v>240030</v>
      </c>
      <c r="E49" s="53">
        <f>'YILLIK MALİYET RAPORU'!AZ48</f>
        <v>204025.5</v>
      </c>
      <c r="F49" s="56">
        <f>'YILLIK MALİYET RAPORU'!BC48</f>
        <v>294036.75</v>
      </c>
      <c r="G49" s="56">
        <f>'YILLIK MALİYET RAPORU'!BE48</f>
        <v>282035.25</v>
      </c>
      <c r="H49" s="62"/>
    </row>
    <row r="50" spans="1:8" x14ac:dyDescent="0.3">
      <c r="A50" s="3">
        <v>47</v>
      </c>
      <c r="B50" s="15" t="str">
        <f>'YILLIK MALİYET RAPORU'!B49</f>
        <v xml:space="preserve"> AD SOYAD 47</v>
      </c>
      <c r="C50" s="41">
        <f>'YILLIK MALİYET RAPORU'!C49</f>
        <v>20002.5</v>
      </c>
      <c r="D50" s="53">
        <f>'YILLIK MALİYET RAPORU'!BA49</f>
        <v>240030</v>
      </c>
      <c r="E50" s="53">
        <f>'YILLIK MALİYET RAPORU'!AZ49</f>
        <v>204025.5</v>
      </c>
      <c r="F50" s="56">
        <f>'YILLIK MALİYET RAPORU'!BC49</f>
        <v>294036.75</v>
      </c>
      <c r="G50" s="56">
        <f>'YILLIK MALİYET RAPORU'!BE49</f>
        <v>282035.25</v>
      </c>
      <c r="H50" s="62"/>
    </row>
    <row r="51" spans="1:8" x14ac:dyDescent="0.3">
      <c r="A51" s="14">
        <v>48</v>
      </c>
      <c r="B51" s="43" t="str">
        <f>'YILLIK MALİYET RAPORU'!B50</f>
        <v xml:space="preserve"> AD SOYAD 48</v>
      </c>
      <c r="C51" s="42">
        <f>'YILLIK MALİYET RAPORU'!C50</f>
        <v>20002.5</v>
      </c>
      <c r="D51" s="53">
        <f>'YILLIK MALİYET RAPORU'!BA50</f>
        <v>240030</v>
      </c>
      <c r="E51" s="53">
        <f>'YILLIK MALİYET RAPORU'!AZ50</f>
        <v>204025.5</v>
      </c>
      <c r="F51" s="56">
        <f>'YILLIK MALİYET RAPORU'!BC50</f>
        <v>294036.75</v>
      </c>
      <c r="G51" s="56">
        <f>'YILLIK MALİYET RAPORU'!BE50</f>
        <v>282035.25</v>
      </c>
      <c r="H51" s="62"/>
    </row>
    <row r="52" spans="1:8" x14ac:dyDescent="0.3">
      <c r="A52" s="3">
        <v>49</v>
      </c>
      <c r="B52" s="15" t="str">
        <f>'YILLIK MALİYET RAPORU'!B51</f>
        <v xml:space="preserve"> AD SOYAD 49</v>
      </c>
      <c r="C52" s="41">
        <f>'YILLIK MALİYET RAPORU'!C51</f>
        <v>20002.5</v>
      </c>
      <c r="D52" s="53">
        <f>'YILLIK MALİYET RAPORU'!BA51</f>
        <v>240030</v>
      </c>
      <c r="E52" s="53">
        <f>'YILLIK MALİYET RAPORU'!AZ51</f>
        <v>204025.5</v>
      </c>
      <c r="F52" s="56">
        <f>'YILLIK MALİYET RAPORU'!BC51</f>
        <v>294036.75</v>
      </c>
      <c r="G52" s="56">
        <f>'YILLIK MALİYET RAPORU'!BE51</f>
        <v>282035.25</v>
      </c>
      <c r="H52" s="62"/>
    </row>
    <row r="53" spans="1:8" x14ac:dyDescent="0.3">
      <c r="A53" s="14">
        <v>50</v>
      </c>
      <c r="B53" s="43" t="str">
        <f>'YILLIK MALİYET RAPORU'!B52</f>
        <v xml:space="preserve"> AD SOYAD 50</v>
      </c>
      <c r="C53" s="42">
        <f>'YILLIK MALİYET RAPORU'!C52</f>
        <v>20002.5</v>
      </c>
      <c r="D53" s="53">
        <f>'YILLIK MALİYET RAPORU'!BA52</f>
        <v>240030</v>
      </c>
      <c r="E53" s="53">
        <f>'YILLIK MALİYET RAPORU'!AZ52</f>
        <v>204025.5</v>
      </c>
      <c r="F53" s="56">
        <f>'YILLIK MALİYET RAPORU'!BC52</f>
        <v>294036.75</v>
      </c>
      <c r="G53" s="56">
        <f>'YILLIK MALİYET RAPORU'!BE52</f>
        <v>282035.25</v>
      </c>
      <c r="H53" s="62"/>
    </row>
    <row r="54" spans="1:8" x14ac:dyDescent="0.3">
      <c r="A54" s="3">
        <v>51</v>
      </c>
      <c r="B54" s="15" t="str">
        <f>'YILLIK MALİYET RAPORU'!B53</f>
        <v xml:space="preserve"> AD SOYAD 51</v>
      </c>
      <c r="C54" s="41">
        <f>'YILLIK MALİYET RAPORU'!C53</f>
        <v>20002.5</v>
      </c>
      <c r="D54" s="53">
        <f>'YILLIK MALİYET RAPORU'!BA53</f>
        <v>240030</v>
      </c>
      <c r="E54" s="53">
        <f>'YILLIK MALİYET RAPORU'!AZ53</f>
        <v>204025.5</v>
      </c>
      <c r="F54" s="56">
        <f>'YILLIK MALİYET RAPORU'!BC53</f>
        <v>294036.75</v>
      </c>
      <c r="G54" s="56">
        <f>'YILLIK MALİYET RAPORU'!BE53</f>
        <v>282035.25</v>
      </c>
      <c r="H54" s="62"/>
    </row>
    <row r="55" spans="1:8" x14ac:dyDescent="0.3">
      <c r="A55" s="14">
        <v>52</v>
      </c>
      <c r="B55" s="43" t="str">
        <f>'YILLIK MALİYET RAPORU'!B54</f>
        <v xml:space="preserve"> AD SOYAD 52</v>
      </c>
      <c r="C55" s="42">
        <f>'YILLIK MALİYET RAPORU'!C54</f>
        <v>20002.5</v>
      </c>
      <c r="D55" s="53">
        <f>'YILLIK MALİYET RAPORU'!BA54</f>
        <v>240030</v>
      </c>
      <c r="E55" s="53">
        <f>'YILLIK MALİYET RAPORU'!AZ54</f>
        <v>204025.5</v>
      </c>
      <c r="F55" s="56">
        <f>'YILLIK MALİYET RAPORU'!BC54</f>
        <v>294036.75</v>
      </c>
      <c r="G55" s="56">
        <f>'YILLIK MALİYET RAPORU'!BE54</f>
        <v>282035.25</v>
      </c>
      <c r="H55" s="62"/>
    </row>
    <row r="56" spans="1:8" x14ac:dyDescent="0.3">
      <c r="A56" s="3">
        <v>53</v>
      </c>
      <c r="B56" s="15" t="str">
        <f>'YILLIK MALİYET RAPORU'!B55</f>
        <v xml:space="preserve"> AD SOYAD 53</v>
      </c>
      <c r="C56" s="41">
        <f>'YILLIK MALİYET RAPORU'!C55</f>
        <v>20002.5</v>
      </c>
      <c r="D56" s="53">
        <f>'YILLIK MALİYET RAPORU'!BA55</f>
        <v>240030</v>
      </c>
      <c r="E56" s="53">
        <f>'YILLIK MALİYET RAPORU'!AZ55</f>
        <v>204025.5</v>
      </c>
      <c r="F56" s="56">
        <f>'YILLIK MALİYET RAPORU'!BC55</f>
        <v>294036.75</v>
      </c>
      <c r="G56" s="56">
        <f>'YILLIK MALİYET RAPORU'!BE55</f>
        <v>282035.25</v>
      </c>
      <c r="H56" s="62"/>
    </row>
    <row r="57" spans="1:8" x14ac:dyDescent="0.3">
      <c r="A57" s="14">
        <v>54</v>
      </c>
      <c r="B57" s="43" t="str">
        <f>'YILLIK MALİYET RAPORU'!B56</f>
        <v xml:space="preserve"> AD SOYAD 54</v>
      </c>
      <c r="C57" s="42">
        <f>'YILLIK MALİYET RAPORU'!C56</f>
        <v>20002.5</v>
      </c>
      <c r="D57" s="53">
        <f>'YILLIK MALİYET RAPORU'!BA56</f>
        <v>240030</v>
      </c>
      <c r="E57" s="53">
        <f>'YILLIK MALİYET RAPORU'!AZ56</f>
        <v>204025.5</v>
      </c>
      <c r="F57" s="56">
        <f>'YILLIK MALİYET RAPORU'!BC56</f>
        <v>294036.75</v>
      </c>
      <c r="G57" s="56">
        <f>'YILLIK MALİYET RAPORU'!BE56</f>
        <v>282035.25</v>
      </c>
      <c r="H57" s="62"/>
    </row>
    <row r="58" spans="1:8" x14ac:dyDescent="0.3">
      <c r="A58" s="3">
        <v>55</v>
      </c>
      <c r="B58" s="15" t="str">
        <f>'YILLIK MALİYET RAPORU'!B57</f>
        <v xml:space="preserve"> AD SOYAD 55</v>
      </c>
      <c r="C58" s="41">
        <f>'YILLIK MALİYET RAPORU'!C57</f>
        <v>20002.5</v>
      </c>
      <c r="D58" s="53">
        <f>'YILLIK MALİYET RAPORU'!BA57</f>
        <v>240030</v>
      </c>
      <c r="E58" s="53">
        <f>'YILLIK MALİYET RAPORU'!AZ57</f>
        <v>204025.5</v>
      </c>
      <c r="F58" s="56">
        <f>'YILLIK MALİYET RAPORU'!BC57</f>
        <v>294036.75</v>
      </c>
      <c r="G58" s="56">
        <f>'YILLIK MALİYET RAPORU'!BE57</f>
        <v>282035.25</v>
      </c>
      <c r="H58" s="62"/>
    </row>
    <row r="59" spans="1:8" x14ac:dyDescent="0.3">
      <c r="A59" s="14">
        <v>56</v>
      </c>
      <c r="B59" s="43" t="str">
        <f>'YILLIK MALİYET RAPORU'!B58</f>
        <v xml:space="preserve"> AD SOYAD 56</v>
      </c>
      <c r="C59" s="42">
        <f>'YILLIK MALİYET RAPORU'!C58</f>
        <v>20002.5</v>
      </c>
      <c r="D59" s="53">
        <f>'YILLIK MALİYET RAPORU'!BA58</f>
        <v>240030</v>
      </c>
      <c r="E59" s="53">
        <f>'YILLIK MALİYET RAPORU'!AZ58</f>
        <v>204025.5</v>
      </c>
      <c r="F59" s="56">
        <f>'YILLIK MALİYET RAPORU'!BC58</f>
        <v>294036.75</v>
      </c>
      <c r="G59" s="56">
        <f>'YILLIK MALİYET RAPORU'!BE58</f>
        <v>282035.25</v>
      </c>
      <c r="H59" s="62"/>
    </row>
    <row r="60" spans="1:8" x14ac:dyDescent="0.3">
      <c r="A60" s="3">
        <v>57</v>
      </c>
      <c r="B60" s="15" t="str">
        <f>'YILLIK MALİYET RAPORU'!B59</f>
        <v xml:space="preserve"> AD SOYAD 57</v>
      </c>
      <c r="C60" s="41">
        <f>'YILLIK MALİYET RAPORU'!C59</f>
        <v>20002.5</v>
      </c>
      <c r="D60" s="53">
        <f>'YILLIK MALİYET RAPORU'!BA59</f>
        <v>240030</v>
      </c>
      <c r="E60" s="53">
        <f>'YILLIK MALİYET RAPORU'!AZ59</f>
        <v>204025.5</v>
      </c>
      <c r="F60" s="56">
        <f>'YILLIK MALİYET RAPORU'!BC59</f>
        <v>294036.75</v>
      </c>
      <c r="G60" s="56">
        <f>'YILLIK MALİYET RAPORU'!BE59</f>
        <v>282035.25</v>
      </c>
      <c r="H60" s="62"/>
    </row>
    <row r="61" spans="1:8" x14ac:dyDescent="0.3">
      <c r="A61" s="14">
        <v>58</v>
      </c>
      <c r="B61" s="43" t="str">
        <f>'YILLIK MALİYET RAPORU'!B60</f>
        <v xml:space="preserve"> AD SOYAD 58</v>
      </c>
      <c r="C61" s="42">
        <f>'YILLIK MALİYET RAPORU'!C60</f>
        <v>20002.5</v>
      </c>
      <c r="D61" s="53">
        <f>'YILLIK MALİYET RAPORU'!BA60</f>
        <v>240030</v>
      </c>
      <c r="E61" s="53">
        <f>'YILLIK MALİYET RAPORU'!AZ60</f>
        <v>204025.5</v>
      </c>
      <c r="F61" s="56">
        <f>'YILLIK MALİYET RAPORU'!BC60</f>
        <v>294036.75</v>
      </c>
      <c r="G61" s="56">
        <f>'YILLIK MALİYET RAPORU'!BE60</f>
        <v>282035.25</v>
      </c>
      <c r="H61" s="62"/>
    </row>
    <row r="62" spans="1:8" x14ac:dyDescent="0.3">
      <c r="A62" s="3">
        <v>59</v>
      </c>
      <c r="B62" s="15" t="str">
        <f>'YILLIK MALİYET RAPORU'!B61</f>
        <v xml:space="preserve"> AD SOYAD 59</v>
      </c>
      <c r="C62" s="41">
        <f>'YILLIK MALİYET RAPORU'!C61</f>
        <v>20002.5</v>
      </c>
      <c r="D62" s="53">
        <f>'YILLIK MALİYET RAPORU'!BA61</f>
        <v>240030</v>
      </c>
      <c r="E62" s="53">
        <f>'YILLIK MALİYET RAPORU'!AZ61</f>
        <v>204025.5</v>
      </c>
      <c r="F62" s="56">
        <f>'YILLIK MALİYET RAPORU'!BC61</f>
        <v>294036.75</v>
      </c>
      <c r="G62" s="56">
        <f>'YILLIK MALİYET RAPORU'!BE61</f>
        <v>282035.25</v>
      </c>
      <c r="H62" s="62"/>
    </row>
    <row r="63" spans="1:8" x14ac:dyDescent="0.3">
      <c r="A63" s="14">
        <v>60</v>
      </c>
      <c r="B63" s="43" t="str">
        <f>'YILLIK MALİYET RAPORU'!B62</f>
        <v xml:space="preserve"> AD SOYAD 60</v>
      </c>
      <c r="C63" s="42">
        <f>'YILLIK MALİYET RAPORU'!C62</f>
        <v>20002.5</v>
      </c>
      <c r="D63" s="53">
        <f>'YILLIK MALİYET RAPORU'!BA62</f>
        <v>240030</v>
      </c>
      <c r="E63" s="53">
        <f>'YILLIK MALİYET RAPORU'!AZ62</f>
        <v>204025.5</v>
      </c>
      <c r="F63" s="56">
        <f>'YILLIK MALİYET RAPORU'!BC62</f>
        <v>294036.75</v>
      </c>
      <c r="G63" s="56">
        <f>'YILLIK MALİYET RAPORU'!BE62</f>
        <v>282035.25</v>
      </c>
      <c r="H63" s="62"/>
    </row>
    <row r="64" spans="1:8" x14ac:dyDescent="0.3">
      <c r="A64" s="3">
        <v>61</v>
      </c>
      <c r="B64" s="15" t="str">
        <f>'YILLIK MALİYET RAPORU'!B63</f>
        <v xml:space="preserve"> AD SOYAD 61</v>
      </c>
      <c r="C64" s="41">
        <f>'YILLIK MALİYET RAPORU'!C63</f>
        <v>20002.5</v>
      </c>
      <c r="D64" s="53">
        <f>'YILLIK MALİYET RAPORU'!BA63</f>
        <v>240030</v>
      </c>
      <c r="E64" s="53">
        <f>'YILLIK MALİYET RAPORU'!AZ63</f>
        <v>204025.5</v>
      </c>
      <c r="F64" s="56">
        <f>'YILLIK MALİYET RAPORU'!BC63</f>
        <v>294036.75</v>
      </c>
      <c r="G64" s="56">
        <f>'YILLIK MALİYET RAPORU'!BE63</f>
        <v>282035.25</v>
      </c>
      <c r="H64" s="62"/>
    </row>
    <row r="65" spans="1:8" x14ac:dyDescent="0.3">
      <c r="A65" s="14">
        <v>62</v>
      </c>
      <c r="B65" s="43" t="str">
        <f>'YILLIK MALİYET RAPORU'!B64</f>
        <v xml:space="preserve"> AD SOYAD 62</v>
      </c>
      <c r="C65" s="42">
        <f>'YILLIK MALİYET RAPORU'!C64</f>
        <v>20002.5</v>
      </c>
      <c r="D65" s="53">
        <f>'YILLIK MALİYET RAPORU'!BA64</f>
        <v>240030</v>
      </c>
      <c r="E65" s="53">
        <f>'YILLIK MALİYET RAPORU'!AZ64</f>
        <v>204025.5</v>
      </c>
      <c r="F65" s="56">
        <f>'YILLIK MALİYET RAPORU'!BC64</f>
        <v>294036.75</v>
      </c>
      <c r="G65" s="56">
        <f>'YILLIK MALİYET RAPORU'!BE64</f>
        <v>282035.25</v>
      </c>
      <c r="H65" s="62"/>
    </row>
    <row r="66" spans="1:8" x14ac:dyDescent="0.3">
      <c r="A66" s="3">
        <v>63</v>
      </c>
      <c r="B66" s="15" t="str">
        <f>'YILLIK MALİYET RAPORU'!B65</f>
        <v xml:space="preserve"> AD SOYAD 63</v>
      </c>
      <c r="C66" s="41">
        <f>'YILLIK MALİYET RAPORU'!C65</f>
        <v>20002.5</v>
      </c>
      <c r="D66" s="53">
        <f>'YILLIK MALİYET RAPORU'!BA65</f>
        <v>240030</v>
      </c>
      <c r="E66" s="53">
        <f>'YILLIK MALİYET RAPORU'!AZ65</f>
        <v>204025.5</v>
      </c>
      <c r="F66" s="56">
        <f>'YILLIK MALİYET RAPORU'!BC65</f>
        <v>294036.75</v>
      </c>
      <c r="G66" s="56">
        <f>'YILLIK MALİYET RAPORU'!BE65</f>
        <v>282035.25</v>
      </c>
      <c r="H66" s="62"/>
    </row>
    <row r="67" spans="1:8" x14ac:dyDescent="0.3">
      <c r="A67" s="14">
        <v>64</v>
      </c>
      <c r="B67" s="43" t="str">
        <f>'YILLIK MALİYET RAPORU'!B66</f>
        <v xml:space="preserve"> AD SOYAD 64</v>
      </c>
      <c r="C67" s="42">
        <f>'YILLIK MALİYET RAPORU'!C66</f>
        <v>20002.5</v>
      </c>
      <c r="D67" s="53">
        <f>'YILLIK MALİYET RAPORU'!BA66</f>
        <v>240030</v>
      </c>
      <c r="E67" s="53">
        <f>'YILLIK MALİYET RAPORU'!AZ66</f>
        <v>204025.5</v>
      </c>
      <c r="F67" s="56">
        <f>'YILLIK MALİYET RAPORU'!BC66</f>
        <v>294036.75</v>
      </c>
      <c r="G67" s="56">
        <f>'YILLIK MALİYET RAPORU'!BE66</f>
        <v>282035.25</v>
      </c>
      <c r="H67" s="62"/>
    </row>
    <row r="68" spans="1:8" x14ac:dyDescent="0.3">
      <c r="A68" s="3">
        <v>65</v>
      </c>
      <c r="B68" s="15" t="str">
        <f>'YILLIK MALİYET RAPORU'!B67</f>
        <v xml:space="preserve"> AD SOYAD 65</v>
      </c>
      <c r="C68" s="41">
        <f>'YILLIK MALİYET RAPORU'!C67</f>
        <v>20002.5</v>
      </c>
      <c r="D68" s="53">
        <f>'YILLIK MALİYET RAPORU'!BA67</f>
        <v>240030</v>
      </c>
      <c r="E68" s="53">
        <f>'YILLIK MALİYET RAPORU'!AZ67</f>
        <v>204025.5</v>
      </c>
      <c r="F68" s="56">
        <f>'YILLIK MALİYET RAPORU'!BC67</f>
        <v>294036.75</v>
      </c>
      <c r="G68" s="56">
        <f>'YILLIK MALİYET RAPORU'!BE67</f>
        <v>282035.25</v>
      </c>
      <c r="H68" s="62"/>
    </row>
    <row r="69" spans="1:8" x14ac:dyDescent="0.3">
      <c r="A69" s="14">
        <v>66</v>
      </c>
      <c r="B69" s="43" t="str">
        <f>'YILLIK MALİYET RAPORU'!B68</f>
        <v xml:space="preserve"> AD SOYAD 66</v>
      </c>
      <c r="C69" s="42">
        <f>'YILLIK MALİYET RAPORU'!C68</f>
        <v>20002.5</v>
      </c>
      <c r="D69" s="53">
        <f>'YILLIK MALİYET RAPORU'!BA68</f>
        <v>240030</v>
      </c>
      <c r="E69" s="53">
        <f>'YILLIK MALİYET RAPORU'!AZ68</f>
        <v>204025.5</v>
      </c>
      <c r="F69" s="56">
        <f>'YILLIK MALİYET RAPORU'!BC68</f>
        <v>294036.75</v>
      </c>
      <c r="G69" s="56">
        <f>'YILLIK MALİYET RAPORU'!BE68</f>
        <v>282035.25</v>
      </c>
      <c r="H69" s="62"/>
    </row>
    <row r="70" spans="1:8" x14ac:dyDescent="0.3">
      <c r="A70" s="3">
        <v>67</v>
      </c>
      <c r="B70" s="15" t="str">
        <f>'YILLIK MALİYET RAPORU'!B69</f>
        <v xml:space="preserve"> AD SOYAD 67</v>
      </c>
      <c r="C70" s="41">
        <f>'YILLIK MALİYET RAPORU'!C69</f>
        <v>20002.5</v>
      </c>
      <c r="D70" s="53">
        <f>'YILLIK MALİYET RAPORU'!BA69</f>
        <v>240030</v>
      </c>
      <c r="E70" s="53">
        <f>'YILLIK MALİYET RAPORU'!AZ69</f>
        <v>204025.5</v>
      </c>
      <c r="F70" s="56">
        <f>'YILLIK MALİYET RAPORU'!BC69</f>
        <v>294036.75</v>
      </c>
      <c r="G70" s="56">
        <f>'YILLIK MALİYET RAPORU'!BE69</f>
        <v>282035.25</v>
      </c>
      <c r="H70" s="62"/>
    </row>
    <row r="71" spans="1:8" x14ac:dyDescent="0.3">
      <c r="A71" s="14">
        <v>68</v>
      </c>
      <c r="B71" s="43" t="str">
        <f>'YILLIK MALİYET RAPORU'!B70</f>
        <v xml:space="preserve"> AD SOYAD 68</v>
      </c>
      <c r="C71" s="42">
        <f>'YILLIK MALİYET RAPORU'!C70</f>
        <v>20002.5</v>
      </c>
      <c r="D71" s="53">
        <f>'YILLIK MALİYET RAPORU'!BA70</f>
        <v>240030</v>
      </c>
      <c r="E71" s="53">
        <f>'YILLIK MALİYET RAPORU'!AZ70</f>
        <v>204025.5</v>
      </c>
      <c r="F71" s="56">
        <f>'YILLIK MALİYET RAPORU'!BC70</f>
        <v>294036.75</v>
      </c>
      <c r="G71" s="56">
        <f>'YILLIK MALİYET RAPORU'!BE70</f>
        <v>282035.25</v>
      </c>
      <c r="H71" s="62"/>
    </row>
    <row r="72" spans="1:8" x14ac:dyDescent="0.3">
      <c r="A72" s="3">
        <v>69</v>
      </c>
      <c r="B72" s="15" t="str">
        <f>'YILLIK MALİYET RAPORU'!B71</f>
        <v xml:space="preserve"> AD SOYAD 69</v>
      </c>
      <c r="C72" s="41">
        <f>'YILLIK MALİYET RAPORU'!C71</f>
        <v>20002.5</v>
      </c>
      <c r="D72" s="53">
        <f>'YILLIK MALİYET RAPORU'!BA71</f>
        <v>240030</v>
      </c>
      <c r="E72" s="53">
        <f>'YILLIK MALİYET RAPORU'!AZ71</f>
        <v>204025.5</v>
      </c>
      <c r="F72" s="56">
        <f>'YILLIK MALİYET RAPORU'!BC71</f>
        <v>294036.75</v>
      </c>
      <c r="G72" s="56">
        <f>'YILLIK MALİYET RAPORU'!BE71</f>
        <v>282035.25</v>
      </c>
      <c r="H72" s="62"/>
    </row>
    <row r="73" spans="1:8" x14ac:dyDescent="0.3">
      <c r="A73" s="14">
        <v>70</v>
      </c>
      <c r="B73" s="43" t="str">
        <f>'YILLIK MALİYET RAPORU'!B72</f>
        <v xml:space="preserve"> AD SOYAD 70</v>
      </c>
      <c r="C73" s="42">
        <f>'YILLIK MALİYET RAPORU'!C72</f>
        <v>20002.5</v>
      </c>
      <c r="D73" s="53">
        <f>'YILLIK MALİYET RAPORU'!BA72</f>
        <v>240030</v>
      </c>
      <c r="E73" s="53">
        <f>'YILLIK MALİYET RAPORU'!AZ72</f>
        <v>204025.5</v>
      </c>
      <c r="F73" s="56">
        <f>'YILLIK MALİYET RAPORU'!BC72</f>
        <v>294036.75</v>
      </c>
      <c r="G73" s="56">
        <f>'YILLIK MALİYET RAPORU'!BE72</f>
        <v>282035.25</v>
      </c>
      <c r="H73" s="62"/>
    </row>
    <row r="74" spans="1:8" x14ac:dyDescent="0.3">
      <c r="A74" s="3">
        <v>71</v>
      </c>
      <c r="B74" s="15" t="str">
        <f>'YILLIK MALİYET RAPORU'!B73</f>
        <v xml:space="preserve"> AD SOYAD 71</v>
      </c>
      <c r="C74" s="41">
        <f>'YILLIK MALİYET RAPORU'!C73</f>
        <v>20002.5</v>
      </c>
      <c r="D74" s="53">
        <f>'YILLIK MALİYET RAPORU'!BA73</f>
        <v>240030</v>
      </c>
      <c r="E74" s="53">
        <f>'YILLIK MALİYET RAPORU'!AZ73</f>
        <v>204025.5</v>
      </c>
      <c r="F74" s="56">
        <f>'YILLIK MALİYET RAPORU'!BC73</f>
        <v>294036.75</v>
      </c>
      <c r="G74" s="56">
        <f>'YILLIK MALİYET RAPORU'!BE73</f>
        <v>282035.25</v>
      </c>
      <c r="H74" s="62"/>
    </row>
    <row r="75" spans="1:8" x14ac:dyDescent="0.3">
      <c r="A75" s="14">
        <v>72</v>
      </c>
      <c r="B75" s="43" t="str">
        <f>'YILLIK MALİYET RAPORU'!B74</f>
        <v xml:space="preserve"> AD SOYAD 72</v>
      </c>
      <c r="C75" s="42">
        <f>'YILLIK MALİYET RAPORU'!C74</f>
        <v>20002.5</v>
      </c>
      <c r="D75" s="53">
        <f>'YILLIK MALİYET RAPORU'!BA74</f>
        <v>240030</v>
      </c>
      <c r="E75" s="53">
        <f>'YILLIK MALİYET RAPORU'!AZ74</f>
        <v>204025.5</v>
      </c>
      <c r="F75" s="56">
        <f>'YILLIK MALİYET RAPORU'!BC74</f>
        <v>294036.75</v>
      </c>
      <c r="G75" s="56">
        <f>'YILLIK MALİYET RAPORU'!BE74</f>
        <v>282035.25</v>
      </c>
      <c r="H75" s="62"/>
    </row>
    <row r="76" spans="1:8" x14ac:dyDescent="0.3">
      <c r="A76" s="3">
        <v>73</v>
      </c>
      <c r="B76" s="15" t="str">
        <f>'YILLIK MALİYET RAPORU'!B75</f>
        <v xml:space="preserve"> AD SOYAD 73</v>
      </c>
      <c r="C76" s="41">
        <f>'YILLIK MALİYET RAPORU'!C75</f>
        <v>20002.5</v>
      </c>
      <c r="D76" s="53">
        <f>'YILLIK MALİYET RAPORU'!BA75</f>
        <v>240030</v>
      </c>
      <c r="E76" s="53">
        <f>'YILLIK MALİYET RAPORU'!AZ75</f>
        <v>204025.5</v>
      </c>
      <c r="F76" s="56">
        <f>'YILLIK MALİYET RAPORU'!BC75</f>
        <v>294036.75</v>
      </c>
      <c r="G76" s="56">
        <f>'YILLIK MALİYET RAPORU'!BE75</f>
        <v>282035.25</v>
      </c>
      <c r="H76" s="62"/>
    </row>
    <row r="77" spans="1:8" x14ac:dyDescent="0.3">
      <c r="A77" s="14">
        <v>74</v>
      </c>
      <c r="B77" s="43" t="str">
        <f>'YILLIK MALİYET RAPORU'!B76</f>
        <v xml:space="preserve"> AD SOYAD 74</v>
      </c>
      <c r="C77" s="42">
        <f>'YILLIK MALİYET RAPORU'!C76</f>
        <v>20002.5</v>
      </c>
      <c r="D77" s="53">
        <f>'YILLIK MALİYET RAPORU'!BA76</f>
        <v>240030</v>
      </c>
      <c r="E77" s="53">
        <f>'YILLIK MALİYET RAPORU'!AZ76</f>
        <v>204025.5</v>
      </c>
      <c r="F77" s="56">
        <f>'YILLIK MALİYET RAPORU'!BC76</f>
        <v>294036.75</v>
      </c>
      <c r="G77" s="56">
        <f>'YILLIK MALİYET RAPORU'!BE76</f>
        <v>282035.25</v>
      </c>
      <c r="H77" s="62"/>
    </row>
    <row r="78" spans="1:8" x14ac:dyDescent="0.3">
      <c r="A78" s="3">
        <v>75</v>
      </c>
      <c r="B78" s="15" t="str">
        <f>'YILLIK MALİYET RAPORU'!B77</f>
        <v xml:space="preserve"> AD SOYAD 75</v>
      </c>
      <c r="C78" s="41">
        <f>'YILLIK MALİYET RAPORU'!C77</f>
        <v>20002.5</v>
      </c>
      <c r="D78" s="53">
        <f>'YILLIK MALİYET RAPORU'!BA77</f>
        <v>240030</v>
      </c>
      <c r="E78" s="53">
        <f>'YILLIK MALİYET RAPORU'!AZ77</f>
        <v>204025.5</v>
      </c>
      <c r="F78" s="56">
        <f>'YILLIK MALİYET RAPORU'!BC77</f>
        <v>294036.75</v>
      </c>
      <c r="G78" s="56">
        <f>'YILLIK MALİYET RAPORU'!BE77</f>
        <v>282035.25</v>
      </c>
      <c r="H78" s="62"/>
    </row>
    <row r="79" spans="1:8" x14ac:dyDescent="0.3">
      <c r="A79" s="14">
        <v>76</v>
      </c>
      <c r="B79" s="43" t="str">
        <f>'YILLIK MALİYET RAPORU'!B78</f>
        <v xml:space="preserve"> AD SOYAD 76</v>
      </c>
      <c r="C79" s="42">
        <f>'YILLIK MALİYET RAPORU'!C78</f>
        <v>20002.5</v>
      </c>
      <c r="D79" s="53">
        <f>'YILLIK MALİYET RAPORU'!BA78</f>
        <v>240030</v>
      </c>
      <c r="E79" s="53">
        <f>'YILLIK MALİYET RAPORU'!AZ78</f>
        <v>204025.5</v>
      </c>
      <c r="F79" s="56">
        <f>'YILLIK MALİYET RAPORU'!BC78</f>
        <v>294036.75</v>
      </c>
      <c r="G79" s="56">
        <f>'YILLIK MALİYET RAPORU'!BE78</f>
        <v>282035.25</v>
      </c>
      <c r="H79" s="62"/>
    </row>
    <row r="80" spans="1:8" x14ac:dyDescent="0.3">
      <c r="A80" s="3">
        <v>77</v>
      </c>
      <c r="B80" s="15" t="str">
        <f>'YILLIK MALİYET RAPORU'!B79</f>
        <v xml:space="preserve"> AD SOYAD 77</v>
      </c>
      <c r="C80" s="41">
        <f>'YILLIK MALİYET RAPORU'!C79</f>
        <v>20002.5</v>
      </c>
      <c r="D80" s="53">
        <f>'YILLIK MALİYET RAPORU'!BA79</f>
        <v>240030</v>
      </c>
      <c r="E80" s="53">
        <f>'YILLIK MALİYET RAPORU'!AZ79</f>
        <v>204025.5</v>
      </c>
      <c r="F80" s="56">
        <f>'YILLIK MALİYET RAPORU'!BC79</f>
        <v>294036.75</v>
      </c>
      <c r="G80" s="56">
        <f>'YILLIK MALİYET RAPORU'!BE79</f>
        <v>282035.25</v>
      </c>
      <c r="H80" s="62"/>
    </row>
    <row r="81" spans="1:8" x14ac:dyDescent="0.3">
      <c r="A81" s="14">
        <v>78</v>
      </c>
      <c r="B81" s="43" t="str">
        <f>'YILLIK MALİYET RAPORU'!B80</f>
        <v xml:space="preserve"> AD SOYAD 78</v>
      </c>
      <c r="C81" s="42">
        <f>'YILLIK MALİYET RAPORU'!C80</f>
        <v>20002.5</v>
      </c>
      <c r="D81" s="53">
        <f>'YILLIK MALİYET RAPORU'!BA80</f>
        <v>240030</v>
      </c>
      <c r="E81" s="53">
        <f>'YILLIK MALİYET RAPORU'!AZ80</f>
        <v>204025.5</v>
      </c>
      <c r="F81" s="56">
        <f>'YILLIK MALİYET RAPORU'!BC80</f>
        <v>294036.75</v>
      </c>
      <c r="G81" s="56">
        <f>'YILLIK MALİYET RAPORU'!BE80</f>
        <v>282035.25</v>
      </c>
      <c r="H81" s="62"/>
    </row>
    <row r="82" spans="1:8" x14ac:dyDescent="0.3">
      <c r="A82" s="3">
        <v>79</v>
      </c>
      <c r="B82" s="15" t="str">
        <f>'YILLIK MALİYET RAPORU'!B81</f>
        <v xml:space="preserve"> AD SOYAD 79</v>
      </c>
      <c r="C82" s="41">
        <f>'YILLIK MALİYET RAPORU'!C81</f>
        <v>20002.5</v>
      </c>
      <c r="D82" s="53">
        <f>'YILLIK MALİYET RAPORU'!BA81</f>
        <v>240030</v>
      </c>
      <c r="E82" s="53">
        <f>'YILLIK MALİYET RAPORU'!AZ81</f>
        <v>204025.5</v>
      </c>
      <c r="F82" s="56">
        <f>'YILLIK MALİYET RAPORU'!BC81</f>
        <v>294036.75</v>
      </c>
      <c r="G82" s="56">
        <f>'YILLIK MALİYET RAPORU'!BE81</f>
        <v>282035.25</v>
      </c>
      <c r="H82" s="62"/>
    </row>
    <row r="83" spans="1:8" x14ac:dyDescent="0.3">
      <c r="A83" s="14">
        <v>80</v>
      </c>
      <c r="B83" s="43" t="str">
        <f>'YILLIK MALİYET RAPORU'!B82</f>
        <v xml:space="preserve"> AD SOYAD 80</v>
      </c>
      <c r="C83" s="42">
        <f>'YILLIK MALİYET RAPORU'!C82</f>
        <v>20002.5</v>
      </c>
      <c r="D83" s="53">
        <f>'YILLIK MALİYET RAPORU'!BA82</f>
        <v>240030</v>
      </c>
      <c r="E83" s="53">
        <f>'YILLIK MALİYET RAPORU'!AZ82</f>
        <v>204025.5</v>
      </c>
      <c r="F83" s="56">
        <f>'YILLIK MALİYET RAPORU'!BC82</f>
        <v>294036.75</v>
      </c>
      <c r="G83" s="56">
        <f>'YILLIK MALİYET RAPORU'!BE82</f>
        <v>282035.25</v>
      </c>
      <c r="H83" s="62"/>
    </row>
    <row r="84" spans="1:8" x14ac:dyDescent="0.3">
      <c r="A84" s="3">
        <v>81</v>
      </c>
      <c r="B84" s="15" t="str">
        <f>'YILLIK MALİYET RAPORU'!B83</f>
        <v xml:space="preserve"> AD SOYAD 81</v>
      </c>
      <c r="C84" s="41">
        <f>'YILLIK MALİYET RAPORU'!C83</f>
        <v>20002.5</v>
      </c>
      <c r="D84" s="53">
        <f>'YILLIK MALİYET RAPORU'!BA83</f>
        <v>240030</v>
      </c>
      <c r="E84" s="53">
        <f>'YILLIK MALİYET RAPORU'!AZ83</f>
        <v>204025.5</v>
      </c>
      <c r="F84" s="56">
        <f>'YILLIK MALİYET RAPORU'!BC83</f>
        <v>294036.75</v>
      </c>
      <c r="G84" s="56">
        <f>'YILLIK MALİYET RAPORU'!BE83</f>
        <v>282035.25</v>
      </c>
      <c r="H84" s="62"/>
    </row>
    <row r="85" spans="1:8" x14ac:dyDescent="0.3">
      <c r="A85" s="14">
        <v>82</v>
      </c>
      <c r="B85" s="43" t="str">
        <f>'YILLIK MALİYET RAPORU'!B84</f>
        <v xml:space="preserve"> AD SOYAD 82</v>
      </c>
      <c r="C85" s="42">
        <f>'YILLIK MALİYET RAPORU'!C84</f>
        <v>20002.5</v>
      </c>
      <c r="D85" s="53">
        <f>'YILLIK MALİYET RAPORU'!BA84</f>
        <v>240030</v>
      </c>
      <c r="E85" s="53">
        <f>'YILLIK MALİYET RAPORU'!AZ84</f>
        <v>204025.5</v>
      </c>
      <c r="F85" s="56">
        <f>'YILLIK MALİYET RAPORU'!BC84</f>
        <v>294036.75</v>
      </c>
      <c r="G85" s="56">
        <f>'YILLIK MALİYET RAPORU'!BE84</f>
        <v>282035.25</v>
      </c>
      <c r="H85" s="62"/>
    </row>
    <row r="86" spans="1:8" x14ac:dyDescent="0.3">
      <c r="A86" s="3">
        <v>83</v>
      </c>
      <c r="B86" s="15" t="str">
        <f>'YILLIK MALİYET RAPORU'!B85</f>
        <v xml:space="preserve"> AD SOYAD 83</v>
      </c>
      <c r="C86" s="41">
        <f>'YILLIK MALİYET RAPORU'!C85</f>
        <v>20002.5</v>
      </c>
      <c r="D86" s="53">
        <f>'YILLIK MALİYET RAPORU'!BA85</f>
        <v>240030</v>
      </c>
      <c r="E86" s="53">
        <f>'YILLIK MALİYET RAPORU'!AZ85</f>
        <v>204025.5</v>
      </c>
      <c r="F86" s="56">
        <f>'YILLIK MALİYET RAPORU'!BC85</f>
        <v>294036.75</v>
      </c>
      <c r="G86" s="56">
        <f>'YILLIK MALİYET RAPORU'!BE85</f>
        <v>282035.25</v>
      </c>
      <c r="H86" s="62"/>
    </row>
    <row r="87" spans="1:8" x14ac:dyDescent="0.3">
      <c r="A87" s="14">
        <v>84</v>
      </c>
      <c r="B87" s="43" t="str">
        <f>'YILLIK MALİYET RAPORU'!B86</f>
        <v xml:space="preserve"> AD SOYAD 84</v>
      </c>
      <c r="C87" s="42">
        <f>'YILLIK MALİYET RAPORU'!C86</f>
        <v>20002.5</v>
      </c>
      <c r="D87" s="53">
        <f>'YILLIK MALİYET RAPORU'!BA86</f>
        <v>240030</v>
      </c>
      <c r="E87" s="53">
        <f>'YILLIK MALİYET RAPORU'!AZ86</f>
        <v>204025.5</v>
      </c>
      <c r="F87" s="56">
        <f>'YILLIK MALİYET RAPORU'!BC86</f>
        <v>294036.75</v>
      </c>
      <c r="G87" s="56">
        <f>'YILLIK MALİYET RAPORU'!BE86</f>
        <v>282035.25</v>
      </c>
      <c r="H87" s="62"/>
    </row>
    <row r="88" spans="1:8" x14ac:dyDescent="0.3">
      <c r="A88" s="3">
        <v>85</v>
      </c>
      <c r="B88" s="15" t="str">
        <f>'YILLIK MALİYET RAPORU'!B87</f>
        <v xml:space="preserve"> AD SOYAD 85</v>
      </c>
      <c r="C88" s="41">
        <f>'YILLIK MALİYET RAPORU'!C87</f>
        <v>20002.5</v>
      </c>
      <c r="D88" s="53">
        <f>'YILLIK MALİYET RAPORU'!BA87</f>
        <v>240030</v>
      </c>
      <c r="E88" s="53">
        <f>'YILLIK MALİYET RAPORU'!AZ87</f>
        <v>204025.5</v>
      </c>
      <c r="F88" s="56">
        <f>'YILLIK MALİYET RAPORU'!BC87</f>
        <v>294036.75</v>
      </c>
      <c r="G88" s="56">
        <f>'YILLIK MALİYET RAPORU'!BE87</f>
        <v>282035.25</v>
      </c>
      <c r="H88" s="62"/>
    </row>
    <row r="89" spans="1:8" x14ac:dyDescent="0.3">
      <c r="A89" s="14">
        <v>86</v>
      </c>
      <c r="B89" s="43" t="str">
        <f>'YILLIK MALİYET RAPORU'!B88</f>
        <v xml:space="preserve"> AD SOYAD 86</v>
      </c>
      <c r="C89" s="42">
        <f>'YILLIK MALİYET RAPORU'!C88</f>
        <v>20002.5</v>
      </c>
      <c r="D89" s="53">
        <f>'YILLIK MALİYET RAPORU'!BA88</f>
        <v>240030</v>
      </c>
      <c r="E89" s="53">
        <f>'YILLIK MALİYET RAPORU'!AZ88</f>
        <v>204025.5</v>
      </c>
      <c r="F89" s="56">
        <f>'YILLIK MALİYET RAPORU'!BC88</f>
        <v>294036.75</v>
      </c>
      <c r="G89" s="56">
        <f>'YILLIK MALİYET RAPORU'!BE88</f>
        <v>282035.25</v>
      </c>
      <c r="H89" s="62"/>
    </row>
    <row r="90" spans="1:8" x14ac:dyDescent="0.3">
      <c r="A90" s="3">
        <v>87</v>
      </c>
      <c r="B90" s="15" t="str">
        <f>'YILLIK MALİYET RAPORU'!B89</f>
        <v xml:space="preserve"> AD SOYAD 87</v>
      </c>
      <c r="C90" s="41">
        <f>'YILLIK MALİYET RAPORU'!C89</f>
        <v>20002.5</v>
      </c>
      <c r="D90" s="53">
        <f>'YILLIK MALİYET RAPORU'!BA89</f>
        <v>240030</v>
      </c>
      <c r="E90" s="53">
        <f>'YILLIK MALİYET RAPORU'!AZ89</f>
        <v>204025.5</v>
      </c>
      <c r="F90" s="56">
        <f>'YILLIK MALİYET RAPORU'!BC89</f>
        <v>294036.75</v>
      </c>
      <c r="G90" s="56">
        <f>'YILLIK MALİYET RAPORU'!BE89</f>
        <v>282035.25</v>
      </c>
      <c r="H90" s="62"/>
    </row>
    <row r="91" spans="1:8" x14ac:dyDescent="0.3">
      <c r="A91" s="14">
        <v>88</v>
      </c>
      <c r="B91" s="43" t="str">
        <f>'YILLIK MALİYET RAPORU'!B90</f>
        <v xml:space="preserve"> AD SOYAD 88</v>
      </c>
      <c r="C91" s="42">
        <f>'YILLIK MALİYET RAPORU'!C90</f>
        <v>20002.5</v>
      </c>
      <c r="D91" s="53">
        <f>'YILLIK MALİYET RAPORU'!BA90</f>
        <v>240030</v>
      </c>
      <c r="E91" s="53">
        <f>'YILLIK MALİYET RAPORU'!AZ90</f>
        <v>204025.5</v>
      </c>
      <c r="F91" s="56">
        <f>'YILLIK MALİYET RAPORU'!BC90</f>
        <v>294036.75</v>
      </c>
      <c r="G91" s="56">
        <f>'YILLIK MALİYET RAPORU'!BE90</f>
        <v>282035.25</v>
      </c>
      <c r="H91" s="62"/>
    </row>
    <row r="92" spans="1:8" x14ac:dyDescent="0.3">
      <c r="A92" s="3">
        <v>89</v>
      </c>
      <c r="B92" s="15" t="str">
        <f>'YILLIK MALİYET RAPORU'!B91</f>
        <v xml:space="preserve"> AD SOYAD 89</v>
      </c>
      <c r="C92" s="41">
        <f>'YILLIK MALİYET RAPORU'!C91</f>
        <v>20002.5</v>
      </c>
      <c r="D92" s="53">
        <f>'YILLIK MALİYET RAPORU'!BA91</f>
        <v>240030</v>
      </c>
      <c r="E92" s="53">
        <f>'YILLIK MALİYET RAPORU'!AZ91</f>
        <v>204025.5</v>
      </c>
      <c r="F92" s="56">
        <f>'YILLIK MALİYET RAPORU'!BC91</f>
        <v>294036.75</v>
      </c>
      <c r="G92" s="56">
        <f>'YILLIK MALİYET RAPORU'!BE91</f>
        <v>282035.25</v>
      </c>
      <c r="H92" s="62"/>
    </row>
    <row r="93" spans="1:8" x14ac:dyDescent="0.3">
      <c r="A93" s="14">
        <v>90</v>
      </c>
      <c r="B93" s="43" t="str">
        <f>'YILLIK MALİYET RAPORU'!B92</f>
        <v xml:space="preserve"> AD SOYAD 90</v>
      </c>
      <c r="C93" s="42">
        <f>'YILLIK MALİYET RAPORU'!C92</f>
        <v>20002.5</v>
      </c>
      <c r="D93" s="53">
        <f>'YILLIK MALİYET RAPORU'!BA92</f>
        <v>240030</v>
      </c>
      <c r="E93" s="53">
        <f>'YILLIK MALİYET RAPORU'!AZ92</f>
        <v>204025.5</v>
      </c>
      <c r="F93" s="56">
        <f>'YILLIK MALİYET RAPORU'!BC92</f>
        <v>294036.75</v>
      </c>
      <c r="G93" s="56">
        <f>'YILLIK MALİYET RAPORU'!BE92</f>
        <v>282035.25</v>
      </c>
      <c r="H93" s="62"/>
    </row>
    <row r="94" spans="1:8" x14ac:dyDescent="0.3">
      <c r="A94" s="3">
        <v>91</v>
      </c>
      <c r="B94" s="15" t="str">
        <f>'YILLIK MALİYET RAPORU'!B93</f>
        <v xml:space="preserve"> AD SOYAD 91</v>
      </c>
      <c r="C94" s="41">
        <f>'YILLIK MALİYET RAPORU'!C93</f>
        <v>20002.5</v>
      </c>
      <c r="D94" s="53">
        <f>'YILLIK MALİYET RAPORU'!BA93</f>
        <v>240030</v>
      </c>
      <c r="E94" s="53">
        <f>'YILLIK MALİYET RAPORU'!AZ93</f>
        <v>204025.5</v>
      </c>
      <c r="F94" s="56">
        <f>'YILLIK MALİYET RAPORU'!BC93</f>
        <v>294036.75</v>
      </c>
      <c r="G94" s="56">
        <f>'YILLIK MALİYET RAPORU'!BE93</f>
        <v>282035.25</v>
      </c>
      <c r="H94" s="62"/>
    </row>
    <row r="95" spans="1:8" x14ac:dyDescent="0.3">
      <c r="A95" s="14">
        <v>92</v>
      </c>
      <c r="B95" s="43" t="str">
        <f>'YILLIK MALİYET RAPORU'!B94</f>
        <v xml:space="preserve"> AD SOYAD 92</v>
      </c>
      <c r="C95" s="42">
        <f>'YILLIK MALİYET RAPORU'!C94</f>
        <v>20002.5</v>
      </c>
      <c r="D95" s="53">
        <f>'YILLIK MALİYET RAPORU'!BA94</f>
        <v>240030</v>
      </c>
      <c r="E95" s="53">
        <f>'YILLIK MALİYET RAPORU'!AZ94</f>
        <v>204025.5</v>
      </c>
      <c r="F95" s="56">
        <f>'YILLIK MALİYET RAPORU'!BC94</f>
        <v>294036.75</v>
      </c>
      <c r="G95" s="56">
        <f>'YILLIK MALİYET RAPORU'!BE94</f>
        <v>282035.25</v>
      </c>
      <c r="H95" s="62"/>
    </row>
    <row r="96" spans="1:8" x14ac:dyDescent="0.3">
      <c r="A96" s="3">
        <v>93</v>
      </c>
      <c r="B96" s="15" t="str">
        <f>'YILLIK MALİYET RAPORU'!B95</f>
        <v xml:space="preserve"> AD SOYAD 93</v>
      </c>
      <c r="C96" s="41">
        <f>'YILLIK MALİYET RAPORU'!C95</f>
        <v>20002.5</v>
      </c>
      <c r="D96" s="53">
        <f>'YILLIK MALİYET RAPORU'!BA95</f>
        <v>240030</v>
      </c>
      <c r="E96" s="53">
        <f>'YILLIK MALİYET RAPORU'!AZ95</f>
        <v>204025.5</v>
      </c>
      <c r="F96" s="56">
        <f>'YILLIK MALİYET RAPORU'!BC95</f>
        <v>294036.75</v>
      </c>
      <c r="G96" s="56">
        <f>'YILLIK MALİYET RAPORU'!BE95</f>
        <v>282035.25</v>
      </c>
      <c r="H96" s="62"/>
    </row>
    <row r="97" spans="1:8" x14ac:dyDescent="0.3">
      <c r="A97" s="14">
        <v>94</v>
      </c>
      <c r="B97" s="43" t="str">
        <f>'YILLIK MALİYET RAPORU'!B96</f>
        <v xml:space="preserve"> AD SOYAD 94</v>
      </c>
      <c r="C97" s="42">
        <f>'YILLIK MALİYET RAPORU'!C96</f>
        <v>20002.5</v>
      </c>
      <c r="D97" s="53">
        <f>'YILLIK MALİYET RAPORU'!BA96</f>
        <v>240030</v>
      </c>
      <c r="E97" s="53">
        <f>'YILLIK MALİYET RAPORU'!AZ96</f>
        <v>204025.5</v>
      </c>
      <c r="F97" s="56">
        <f>'YILLIK MALİYET RAPORU'!BC96</f>
        <v>294036.75</v>
      </c>
      <c r="G97" s="56">
        <f>'YILLIK MALİYET RAPORU'!BE96</f>
        <v>282035.25</v>
      </c>
      <c r="H97" s="62"/>
    </row>
    <row r="98" spans="1:8" x14ac:dyDescent="0.3">
      <c r="A98" s="3">
        <v>95</v>
      </c>
      <c r="B98" s="15" t="str">
        <f>'YILLIK MALİYET RAPORU'!B97</f>
        <v xml:space="preserve"> AD SOYAD 95</v>
      </c>
      <c r="C98" s="41">
        <f>'YILLIK MALİYET RAPORU'!C97</f>
        <v>20002.5</v>
      </c>
      <c r="D98" s="53">
        <f>'YILLIK MALİYET RAPORU'!BA97</f>
        <v>240030</v>
      </c>
      <c r="E98" s="53">
        <f>'YILLIK MALİYET RAPORU'!AZ97</f>
        <v>204025.5</v>
      </c>
      <c r="F98" s="56">
        <f>'YILLIK MALİYET RAPORU'!BC97</f>
        <v>294036.75</v>
      </c>
      <c r="G98" s="56">
        <f>'YILLIK MALİYET RAPORU'!BE97</f>
        <v>282035.25</v>
      </c>
      <c r="H98" s="62"/>
    </row>
    <row r="99" spans="1:8" x14ac:dyDescent="0.3">
      <c r="A99" s="14">
        <v>96</v>
      </c>
      <c r="B99" s="43" t="str">
        <f>'YILLIK MALİYET RAPORU'!B98</f>
        <v xml:space="preserve"> AD SOYAD 96</v>
      </c>
      <c r="C99" s="42">
        <f>'YILLIK MALİYET RAPORU'!C98</f>
        <v>20002.5</v>
      </c>
      <c r="D99" s="53">
        <f>'YILLIK MALİYET RAPORU'!BA98</f>
        <v>240030</v>
      </c>
      <c r="E99" s="53">
        <f>'YILLIK MALİYET RAPORU'!AZ98</f>
        <v>204025.5</v>
      </c>
      <c r="F99" s="56">
        <f>'YILLIK MALİYET RAPORU'!BC98</f>
        <v>294036.75</v>
      </c>
      <c r="G99" s="56">
        <f>'YILLIK MALİYET RAPORU'!BE98</f>
        <v>282035.25</v>
      </c>
      <c r="H99" s="62"/>
    </row>
    <row r="100" spans="1:8" x14ac:dyDescent="0.3">
      <c r="A100" s="3">
        <v>97</v>
      </c>
      <c r="B100" s="15" t="str">
        <f>'YILLIK MALİYET RAPORU'!B99</f>
        <v xml:space="preserve"> AD SOYAD 97</v>
      </c>
      <c r="C100" s="41">
        <f>'YILLIK MALİYET RAPORU'!C99</f>
        <v>20002.5</v>
      </c>
      <c r="D100" s="53">
        <f>'YILLIK MALİYET RAPORU'!BA99</f>
        <v>240030</v>
      </c>
      <c r="E100" s="53">
        <f>'YILLIK MALİYET RAPORU'!AZ99</f>
        <v>204025.5</v>
      </c>
      <c r="F100" s="56">
        <f>'YILLIK MALİYET RAPORU'!BC99</f>
        <v>294036.75</v>
      </c>
      <c r="G100" s="56">
        <f>'YILLIK MALİYET RAPORU'!BE99</f>
        <v>282035.25</v>
      </c>
      <c r="H100" s="62"/>
    </row>
    <row r="101" spans="1:8" x14ac:dyDescent="0.3">
      <c r="A101" s="14">
        <v>98</v>
      </c>
      <c r="B101" s="43" t="str">
        <f>'YILLIK MALİYET RAPORU'!B100</f>
        <v xml:space="preserve"> AD SOYAD 98</v>
      </c>
      <c r="C101" s="42">
        <f>'YILLIK MALİYET RAPORU'!C100</f>
        <v>20002.5</v>
      </c>
      <c r="D101" s="53">
        <f>'YILLIK MALİYET RAPORU'!BA100</f>
        <v>240030</v>
      </c>
      <c r="E101" s="53">
        <f>'YILLIK MALİYET RAPORU'!AZ100</f>
        <v>204025.5</v>
      </c>
      <c r="F101" s="56">
        <f>'YILLIK MALİYET RAPORU'!BC100</f>
        <v>294036.75</v>
      </c>
      <c r="G101" s="56">
        <f>'YILLIK MALİYET RAPORU'!BE100</f>
        <v>282035.25</v>
      </c>
      <c r="H101" s="62"/>
    </row>
    <row r="102" spans="1:8" x14ac:dyDescent="0.3">
      <c r="A102" s="3">
        <v>99</v>
      </c>
      <c r="B102" s="15" t="str">
        <f>'YILLIK MALİYET RAPORU'!B101</f>
        <v xml:space="preserve"> AD SOYAD 99</v>
      </c>
      <c r="C102" s="41">
        <f>'YILLIK MALİYET RAPORU'!C101</f>
        <v>20002.5</v>
      </c>
      <c r="D102" s="53">
        <f>'YILLIK MALİYET RAPORU'!BA101</f>
        <v>240030</v>
      </c>
      <c r="E102" s="53">
        <f>'YILLIK MALİYET RAPORU'!AZ101</f>
        <v>204025.5</v>
      </c>
      <c r="F102" s="56">
        <f>'YILLIK MALİYET RAPORU'!BC101</f>
        <v>294036.75</v>
      </c>
      <c r="G102" s="56">
        <f>'YILLIK MALİYET RAPORU'!BE101</f>
        <v>282035.25</v>
      </c>
      <c r="H102" s="62"/>
    </row>
    <row r="103" spans="1:8" x14ac:dyDescent="0.3">
      <c r="A103" s="14">
        <v>100</v>
      </c>
      <c r="B103" s="43" t="str">
        <f>'YILLIK MALİYET RAPORU'!B102</f>
        <v xml:space="preserve"> AD SOYAD 100</v>
      </c>
      <c r="C103" s="42">
        <f>'YILLIK MALİYET RAPORU'!C102</f>
        <v>20002.5</v>
      </c>
      <c r="D103" s="53">
        <f>'YILLIK MALİYET RAPORU'!BA102</f>
        <v>240030</v>
      </c>
      <c r="E103" s="53">
        <f>'YILLIK MALİYET RAPORU'!AZ102</f>
        <v>204025.5</v>
      </c>
      <c r="F103" s="56">
        <f>'YILLIK MALİYET RAPORU'!BC102</f>
        <v>294036.75</v>
      </c>
      <c r="G103" s="56">
        <f>'YILLIK MALİYET RAPORU'!BE102</f>
        <v>282035.25</v>
      </c>
      <c r="H103" s="62"/>
    </row>
    <row r="104" spans="1:8" x14ac:dyDescent="0.3">
      <c r="A104" s="3">
        <v>101</v>
      </c>
      <c r="B104" s="15" t="str">
        <f>'YILLIK MALİYET RAPORU'!B103</f>
        <v xml:space="preserve"> AD SOYAD 101</v>
      </c>
      <c r="C104" s="41">
        <f>'YILLIK MALİYET RAPORU'!C103</f>
        <v>20002.5</v>
      </c>
      <c r="D104" s="53">
        <f>'YILLIK MALİYET RAPORU'!BA103</f>
        <v>240030</v>
      </c>
      <c r="E104" s="53">
        <f>'YILLIK MALİYET RAPORU'!AZ103</f>
        <v>204025.5</v>
      </c>
      <c r="F104" s="56">
        <f>'YILLIK MALİYET RAPORU'!BC103</f>
        <v>294036.75</v>
      </c>
      <c r="G104" s="56">
        <f>'YILLIK MALİYET RAPORU'!BE103</f>
        <v>282035.25</v>
      </c>
      <c r="H104" s="62"/>
    </row>
    <row r="105" spans="1:8" x14ac:dyDescent="0.3">
      <c r="A105" s="14">
        <v>102</v>
      </c>
      <c r="B105" s="43" t="str">
        <f>'YILLIK MALİYET RAPORU'!B104</f>
        <v xml:space="preserve"> AD SOYAD 102</v>
      </c>
      <c r="C105" s="42">
        <f>'YILLIK MALİYET RAPORU'!C104</f>
        <v>20002.5</v>
      </c>
      <c r="D105" s="53">
        <f>'YILLIK MALİYET RAPORU'!BA104</f>
        <v>240030</v>
      </c>
      <c r="E105" s="53">
        <f>'YILLIK MALİYET RAPORU'!AZ104</f>
        <v>204025.5</v>
      </c>
      <c r="F105" s="56">
        <f>'YILLIK MALİYET RAPORU'!BC104</f>
        <v>294036.75</v>
      </c>
      <c r="G105" s="56">
        <f>'YILLIK MALİYET RAPORU'!BE104</f>
        <v>282035.25</v>
      </c>
      <c r="H105" s="62"/>
    </row>
    <row r="106" spans="1:8" x14ac:dyDescent="0.3">
      <c r="A106" s="3">
        <v>103</v>
      </c>
      <c r="B106" s="15" t="str">
        <f>'YILLIK MALİYET RAPORU'!B105</f>
        <v xml:space="preserve"> AD SOYAD 103</v>
      </c>
      <c r="C106" s="41">
        <f>'YILLIK MALİYET RAPORU'!C105</f>
        <v>20002.5</v>
      </c>
      <c r="D106" s="53">
        <f>'YILLIK MALİYET RAPORU'!BA105</f>
        <v>240030</v>
      </c>
      <c r="E106" s="53">
        <f>'YILLIK MALİYET RAPORU'!AZ105</f>
        <v>204025.5</v>
      </c>
      <c r="F106" s="56">
        <f>'YILLIK MALİYET RAPORU'!BC105</f>
        <v>294036.75</v>
      </c>
      <c r="G106" s="56">
        <f>'YILLIK MALİYET RAPORU'!BE105</f>
        <v>282035.25</v>
      </c>
      <c r="H106" s="62"/>
    </row>
    <row r="107" spans="1:8" x14ac:dyDescent="0.3">
      <c r="A107" s="14">
        <v>104</v>
      </c>
      <c r="B107" s="43" t="str">
        <f>'YILLIK MALİYET RAPORU'!B106</f>
        <v xml:space="preserve"> AD SOYAD 104</v>
      </c>
      <c r="C107" s="42">
        <f>'YILLIK MALİYET RAPORU'!C106</f>
        <v>20002.5</v>
      </c>
      <c r="D107" s="53">
        <f>'YILLIK MALİYET RAPORU'!BA106</f>
        <v>240030</v>
      </c>
      <c r="E107" s="53">
        <f>'YILLIK MALİYET RAPORU'!AZ106</f>
        <v>204025.5</v>
      </c>
      <c r="F107" s="56">
        <f>'YILLIK MALİYET RAPORU'!BC106</f>
        <v>294036.75</v>
      </c>
      <c r="G107" s="56">
        <f>'YILLIK MALİYET RAPORU'!BE106</f>
        <v>282035.25</v>
      </c>
      <c r="H107" s="62"/>
    </row>
    <row r="108" spans="1:8" x14ac:dyDescent="0.3">
      <c r="A108" s="3">
        <v>105</v>
      </c>
      <c r="B108" s="15" t="str">
        <f>'YILLIK MALİYET RAPORU'!B107</f>
        <v xml:space="preserve"> AD SOYAD 105</v>
      </c>
      <c r="C108" s="41">
        <f>'YILLIK MALİYET RAPORU'!C107</f>
        <v>20002.5</v>
      </c>
      <c r="D108" s="53">
        <f>'YILLIK MALİYET RAPORU'!BA107</f>
        <v>240030</v>
      </c>
      <c r="E108" s="53">
        <f>'YILLIK MALİYET RAPORU'!AZ107</f>
        <v>204025.5</v>
      </c>
      <c r="F108" s="56">
        <f>'YILLIK MALİYET RAPORU'!BC107</f>
        <v>294036.75</v>
      </c>
      <c r="G108" s="56">
        <f>'YILLIK MALİYET RAPORU'!BE107</f>
        <v>282035.25</v>
      </c>
      <c r="H108" s="62"/>
    </row>
    <row r="109" spans="1:8" x14ac:dyDescent="0.3">
      <c r="A109" s="14">
        <v>106</v>
      </c>
      <c r="B109" s="43" t="str">
        <f>'YILLIK MALİYET RAPORU'!B108</f>
        <v xml:space="preserve"> AD SOYAD 106</v>
      </c>
      <c r="C109" s="42">
        <f>'YILLIK MALİYET RAPORU'!C108</f>
        <v>20002.5</v>
      </c>
      <c r="D109" s="53">
        <f>'YILLIK MALİYET RAPORU'!BA108</f>
        <v>240030</v>
      </c>
      <c r="E109" s="53">
        <f>'YILLIK MALİYET RAPORU'!AZ108</f>
        <v>204025.5</v>
      </c>
      <c r="F109" s="56">
        <f>'YILLIK MALİYET RAPORU'!BC108</f>
        <v>294036.75</v>
      </c>
      <c r="G109" s="56">
        <f>'YILLIK MALİYET RAPORU'!BE108</f>
        <v>282035.25</v>
      </c>
      <c r="H109" s="62"/>
    </row>
    <row r="110" spans="1:8" x14ac:dyDescent="0.3">
      <c r="A110" s="3">
        <v>107</v>
      </c>
      <c r="B110" s="15" t="str">
        <f>'YILLIK MALİYET RAPORU'!B109</f>
        <v xml:space="preserve"> AD SOYAD 107</v>
      </c>
      <c r="C110" s="41">
        <f>'YILLIK MALİYET RAPORU'!C109</f>
        <v>20002.5</v>
      </c>
      <c r="D110" s="53">
        <f>'YILLIK MALİYET RAPORU'!BA109</f>
        <v>240030</v>
      </c>
      <c r="E110" s="53">
        <f>'YILLIK MALİYET RAPORU'!AZ109</f>
        <v>204025.5</v>
      </c>
      <c r="F110" s="56">
        <f>'YILLIK MALİYET RAPORU'!BC109</f>
        <v>294036.75</v>
      </c>
      <c r="G110" s="56">
        <f>'YILLIK MALİYET RAPORU'!BE109</f>
        <v>282035.25</v>
      </c>
      <c r="H110" s="62"/>
    </row>
    <row r="111" spans="1:8" x14ac:dyDescent="0.3">
      <c r="A111" s="14">
        <v>108</v>
      </c>
      <c r="B111" s="43" t="str">
        <f>'YILLIK MALİYET RAPORU'!B110</f>
        <v xml:space="preserve"> AD SOYAD 108</v>
      </c>
      <c r="C111" s="42">
        <f>'YILLIK MALİYET RAPORU'!C110</f>
        <v>20002.5</v>
      </c>
      <c r="D111" s="53">
        <f>'YILLIK MALİYET RAPORU'!BA110</f>
        <v>240030</v>
      </c>
      <c r="E111" s="53">
        <f>'YILLIK MALİYET RAPORU'!AZ110</f>
        <v>204025.5</v>
      </c>
      <c r="F111" s="56">
        <f>'YILLIK MALİYET RAPORU'!BC110</f>
        <v>294036.75</v>
      </c>
      <c r="G111" s="56">
        <f>'YILLIK MALİYET RAPORU'!BE110</f>
        <v>282035.25</v>
      </c>
      <c r="H111" s="62"/>
    </row>
    <row r="112" spans="1:8" x14ac:dyDescent="0.3">
      <c r="A112" s="3">
        <v>109</v>
      </c>
      <c r="B112" s="15" t="str">
        <f>'YILLIK MALİYET RAPORU'!B111</f>
        <v xml:space="preserve"> AD SOYAD 109</v>
      </c>
      <c r="C112" s="41">
        <f>'YILLIK MALİYET RAPORU'!C111</f>
        <v>20002.5</v>
      </c>
      <c r="D112" s="53">
        <f>'YILLIK MALİYET RAPORU'!BA111</f>
        <v>240030</v>
      </c>
      <c r="E112" s="53">
        <f>'YILLIK MALİYET RAPORU'!AZ111</f>
        <v>204025.5</v>
      </c>
      <c r="F112" s="56">
        <f>'YILLIK MALİYET RAPORU'!BC111</f>
        <v>294036.75</v>
      </c>
      <c r="G112" s="56">
        <f>'YILLIK MALİYET RAPORU'!BE111</f>
        <v>282035.25</v>
      </c>
      <c r="H112" s="62"/>
    </row>
    <row r="113" spans="1:8" x14ac:dyDescent="0.3">
      <c r="A113" s="14">
        <v>110</v>
      </c>
      <c r="B113" s="43" t="str">
        <f>'YILLIK MALİYET RAPORU'!B112</f>
        <v xml:space="preserve"> AD SOYAD 110</v>
      </c>
      <c r="C113" s="42">
        <f>'YILLIK MALİYET RAPORU'!C112</f>
        <v>20002.5</v>
      </c>
      <c r="D113" s="53">
        <f>'YILLIK MALİYET RAPORU'!BA112</f>
        <v>240030</v>
      </c>
      <c r="E113" s="53">
        <f>'YILLIK MALİYET RAPORU'!AZ112</f>
        <v>204025.5</v>
      </c>
      <c r="F113" s="56">
        <f>'YILLIK MALİYET RAPORU'!BC112</f>
        <v>294036.75</v>
      </c>
      <c r="G113" s="56">
        <f>'YILLIK MALİYET RAPORU'!BE112</f>
        <v>282035.25</v>
      </c>
      <c r="H113" s="62"/>
    </row>
    <row r="114" spans="1:8" x14ac:dyDescent="0.3">
      <c r="A114" s="3">
        <v>111</v>
      </c>
      <c r="B114" s="15" t="str">
        <f>'YILLIK MALİYET RAPORU'!B113</f>
        <v xml:space="preserve"> AD SOYAD 111</v>
      </c>
      <c r="C114" s="41">
        <f>'YILLIK MALİYET RAPORU'!C113</f>
        <v>20002.5</v>
      </c>
      <c r="D114" s="53">
        <f>'YILLIK MALİYET RAPORU'!BA113</f>
        <v>240030</v>
      </c>
      <c r="E114" s="53">
        <f>'YILLIK MALİYET RAPORU'!AZ113</f>
        <v>204025.5</v>
      </c>
      <c r="F114" s="56">
        <f>'YILLIK MALİYET RAPORU'!BC113</f>
        <v>294036.75</v>
      </c>
      <c r="G114" s="56">
        <f>'YILLIK MALİYET RAPORU'!BE113</f>
        <v>282035.25</v>
      </c>
      <c r="H114" s="62"/>
    </row>
    <row r="115" spans="1:8" x14ac:dyDescent="0.3">
      <c r="A115" s="14">
        <v>112</v>
      </c>
      <c r="B115" s="43" t="str">
        <f>'YILLIK MALİYET RAPORU'!B114</f>
        <v xml:space="preserve"> AD SOYAD 112</v>
      </c>
      <c r="C115" s="42">
        <f>'YILLIK MALİYET RAPORU'!C114</f>
        <v>20002.5</v>
      </c>
      <c r="D115" s="53">
        <f>'YILLIK MALİYET RAPORU'!BA114</f>
        <v>240030</v>
      </c>
      <c r="E115" s="53">
        <f>'YILLIK MALİYET RAPORU'!AZ114</f>
        <v>204025.5</v>
      </c>
      <c r="F115" s="56">
        <f>'YILLIK MALİYET RAPORU'!BC114</f>
        <v>294036.75</v>
      </c>
      <c r="G115" s="56">
        <f>'YILLIK MALİYET RAPORU'!BE114</f>
        <v>282035.25</v>
      </c>
      <c r="H115" s="62"/>
    </row>
    <row r="116" spans="1:8" x14ac:dyDescent="0.3">
      <c r="A116" s="3">
        <v>113</v>
      </c>
      <c r="B116" s="15" t="str">
        <f>'YILLIK MALİYET RAPORU'!B115</f>
        <v xml:space="preserve"> AD SOYAD 113</v>
      </c>
      <c r="C116" s="41">
        <f>'YILLIK MALİYET RAPORU'!C115</f>
        <v>20002.5</v>
      </c>
      <c r="D116" s="53">
        <f>'YILLIK MALİYET RAPORU'!BA115</f>
        <v>240030</v>
      </c>
      <c r="E116" s="53">
        <f>'YILLIK MALİYET RAPORU'!AZ115</f>
        <v>204025.5</v>
      </c>
      <c r="F116" s="56">
        <f>'YILLIK MALİYET RAPORU'!BC115</f>
        <v>294036.75</v>
      </c>
      <c r="G116" s="56">
        <f>'YILLIK MALİYET RAPORU'!BE115</f>
        <v>282035.25</v>
      </c>
      <c r="H116" s="62"/>
    </row>
    <row r="117" spans="1:8" x14ac:dyDescent="0.3">
      <c r="A117" s="14">
        <v>114</v>
      </c>
      <c r="B117" s="43" t="str">
        <f>'YILLIK MALİYET RAPORU'!B116</f>
        <v xml:space="preserve"> AD SOYAD 114</v>
      </c>
      <c r="C117" s="42">
        <f>'YILLIK MALİYET RAPORU'!C116</f>
        <v>20002.5</v>
      </c>
      <c r="D117" s="53">
        <f>'YILLIK MALİYET RAPORU'!BA116</f>
        <v>240030</v>
      </c>
      <c r="E117" s="53">
        <f>'YILLIK MALİYET RAPORU'!AZ116</f>
        <v>204025.5</v>
      </c>
      <c r="F117" s="56">
        <f>'YILLIK MALİYET RAPORU'!BC116</f>
        <v>294036.75</v>
      </c>
      <c r="G117" s="56">
        <f>'YILLIK MALİYET RAPORU'!BE116</f>
        <v>282035.25</v>
      </c>
      <c r="H117" s="62"/>
    </row>
    <row r="118" spans="1:8" x14ac:dyDescent="0.3">
      <c r="A118" s="3">
        <v>115</v>
      </c>
      <c r="B118" s="15" t="str">
        <f>'YILLIK MALİYET RAPORU'!B117</f>
        <v xml:space="preserve"> AD SOYAD 115</v>
      </c>
      <c r="C118" s="41">
        <f>'YILLIK MALİYET RAPORU'!C117</f>
        <v>20002.5</v>
      </c>
      <c r="D118" s="53">
        <f>'YILLIK MALİYET RAPORU'!BA117</f>
        <v>240030</v>
      </c>
      <c r="E118" s="53">
        <f>'YILLIK MALİYET RAPORU'!AZ117</f>
        <v>204025.5</v>
      </c>
      <c r="F118" s="56">
        <f>'YILLIK MALİYET RAPORU'!BC117</f>
        <v>294036.75</v>
      </c>
      <c r="G118" s="56">
        <f>'YILLIK MALİYET RAPORU'!BE117</f>
        <v>282035.25</v>
      </c>
      <c r="H118" s="62"/>
    </row>
    <row r="119" spans="1:8" x14ac:dyDescent="0.3">
      <c r="A119" s="14">
        <v>116</v>
      </c>
      <c r="B119" s="43" t="str">
        <f>'YILLIK MALİYET RAPORU'!B118</f>
        <v xml:space="preserve"> AD SOYAD 116</v>
      </c>
      <c r="C119" s="42">
        <f>'YILLIK MALİYET RAPORU'!C118</f>
        <v>20002.5</v>
      </c>
      <c r="D119" s="53">
        <f>'YILLIK MALİYET RAPORU'!BA118</f>
        <v>240030</v>
      </c>
      <c r="E119" s="53">
        <f>'YILLIK MALİYET RAPORU'!AZ118</f>
        <v>204025.5</v>
      </c>
      <c r="F119" s="56">
        <f>'YILLIK MALİYET RAPORU'!BC118</f>
        <v>294036.75</v>
      </c>
      <c r="G119" s="56">
        <f>'YILLIK MALİYET RAPORU'!BE118</f>
        <v>282035.25</v>
      </c>
      <c r="H119" s="62"/>
    </row>
    <row r="120" spans="1:8" x14ac:dyDescent="0.3">
      <c r="A120" s="3">
        <v>117</v>
      </c>
      <c r="B120" s="15" t="str">
        <f>'YILLIK MALİYET RAPORU'!B119</f>
        <v xml:space="preserve"> AD SOYAD 117</v>
      </c>
      <c r="C120" s="41">
        <f>'YILLIK MALİYET RAPORU'!C119</f>
        <v>20002.5</v>
      </c>
      <c r="D120" s="53">
        <f>'YILLIK MALİYET RAPORU'!BA119</f>
        <v>240030</v>
      </c>
      <c r="E120" s="53">
        <f>'YILLIK MALİYET RAPORU'!AZ119</f>
        <v>204025.5</v>
      </c>
      <c r="F120" s="56">
        <f>'YILLIK MALİYET RAPORU'!BC119</f>
        <v>294036.75</v>
      </c>
      <c r="G120" s="56">
        <f>'YILLIK MALİYET RAPORU'!BE119</f>
        <v>282035.25</v>
      </c>
      <c r="H120" s="62"/>
    </row>
    <row r="121" spans="1:8" x14ac:dyDescent="0.3">
      <c r="A121" s="14">
        <v>118</v>
      </c>
      <c r="B121" s="43" t="str">
        <f>'YILLIK MALİYET RAPORU'!B120</f>
        <v xml:space="preserve"> AD SOYAD 118</v>
      </c>
      <c r="C121" s="42">
        <f>'YILLIK MALİYET RAPORU'!C120</f>
        <v>20002.5</v>
      </c>
      <c r="D121" s="53">
        <f>'YILLIK MALİYET RAPORU'!BA120</f>
        <v>240030</v>
      </c>
      <c r="E121" s="53">
        <f>'YILLIK MALİYET RAPORU'!AZ120</f>
        <v>204025.5</v>
      </c>
      <c r="F121" s="56">
        <f>'YILLIK MALİYET RAPORU'!BC120</f>
        <v>294036.75</v>
      </c>
      <c r="G121" s="56">
        <f>'YILLIK MALİYET RAPORU'!BE120</f>
        <v>282035.25</v>
      </c>
      <c r="H121" s="62"/>
    </row>
    <row r="122" spans="1:8" x14ac:dyDescent="0.3">
      <c r="A122" s="3">
        <v>119</v>
      </c>
      <c r="B122" s="15" t="str">
        <f>'YILLIK MALİYET RAPORU'!B121</f>
        <v xml:space="preserve"> AD SOYAD 119</v>
      </c>
      <c r="C122" s="41">
        <f>'YILLIK MALİYET RAPORU'!C121</f>
        <v>20002.5</v>
      </c>
      <c r="D122" s="53">
        <f>'YILLIK MALİYET RAPORU'!BA121</f>
        <v>240030</v>
      </c>
      <c r="E122" s="53">
        <f>'YILLIK MALİYET RAPORU'!AZ121</f>
        <v>204025.5</v>
      </c>
      <c r="F122" s="56">
        <f>'YILLIK MALİYET RAPORU'!BC121</f>
        <v>294036.75</v>
      </c>
      <c r="G122" s="56">
        <f>'YILLIK MALİYET RAPORU'!BE121</f>
        <v>282035.25</v>
      </c>
      <c r="H122" s="62"/>
    </row>
    <row r="123" spans="1:8" x14ac:dyDescent="0.3">
      <c r="A123" s="14">
        <v>120</v>
      </c>
      <c r="B123" s="43" t="str">
        <f>'YILLIK MALİYET RAPORU'!B122</f>
        <v xml:space="preserve"> AD SOYAD 120</v>
      </c>
      <c r="C123" s="42">
        <f>'YILLIK MALİYET RAPORU'!C122</f>
        <v>20002.5</v>
      </c>
      <c r="D123" s="53">
        <f>'YILLIK MALİYET RAPORU'!BA122</f>
        <v>240030</v>
      </c>
      <c r="E123" s="53">
        <f>'YILLIK MALİYET RAPORU'!AZ122</f>
        <v>204025.5</v>
      </c>
      <c r="F123" s="56">
        <f>'YILLIK MALİYET RAPORU'!BC122</f>
        <v>294036.75</v>
      </c>
      <c r="G123" s="56">
        <f>'YILLIK MALİYET RAPORU'!BE122</f>
        <v>282035.25</v>
      </c>
      <c r="H123" s="62"/>
    </row>
    <row r="124" spans="1:8" x14ac:dyDescent="0.3">
      <c r="A124" s="3">
        <v>121</v>
      </c>
      <c r="B124" s="15" t="str">
        <f>'YILLIK MALİYET RAPORU'!B123</f>
        <v xml:space="preserve"> AD SOYAD 121</v>
      </c>
      <c r="C124" s="41">
        <f>'YILLIK MALİYET RAPORU'!C123</f>
        <v>20002.5</v>
      </c>
      <c r="D124" s="53">
        <f>'YILLIK MALİYET RAPORU'!BA123</f>
        <v>240030</v>
      </c>
      <c r="E124" s="53">
        <f>'YILLIK MALİYET RAPORU'!AZ123</f>
        <v>204025.5</v>
      </c>
      <c r="F124" s="56">
        <f>'YILLIK MALİYET RAPORU'!BC123</f>
        <v>294036.75</v>
      </c>
      <c r="G124" s="56">
        <f>'YILLIK MALİYET RAPORU'!BE123</f>
        <v>282035.25</v>
      </c>
      <c r="H124" s="62"/>
    </row>
    <row r="125" spans="1:8" x14ac:dyDescent="0.3">
      <c r="A125" s="14">
        <v>122</v>
      </c>
      <c r="B125" s="43" t="str">
        <f>'YILLIK MALİYET RAPORU'!B124</f>
        <v xml:space="preserve"> AD SOYAD 122</v>
      </c>
      <c r="C125" s="42">
        <f>'YILLIK MALİYET RAPORU'!C124</f>
        <v>20002.5</v>
      </c>
      <c r="D125" s="53">
        <f>'YILLIK MALİYET RAPORU'!BA124</f>
        <v>240030</v>
      </c>
      <c r="E125" s="53">
        <f>'YILLIK MALİYET RAPORU'!AZ124</f>
        <v>204025.5</v>
      </c>
      <c r="F125" s="56">
        <f>'YILLIK MALİYET RAPORU'!BC124</f>
        <v>294036.75</v>
      </c>
      <c r="G125" s="56">
        <f>'YILLIK MALİYET RAPORU'!BE124</f>
        <v>282035.25</v>
      </c>
      <c r="H125" s="62"/>
    </row>
    <row r="126" spans="1:8" x14ac:dyDescent="0.3">
      <c r="A126" s="3">
        <v>123</v>
      </c>
      <c r="B126" s="15" t="str">
        <f>'YILLIK MALİYET RAPORU'!B125</f>
        <v xml:space="preserve"> AD SOYAD 123</v>
      </c>
      <c r="C126" s="41">
        <f>'YILLIK MALİYET RAPORU'!C125</f>
        <v>20002.5</v>
      </c>
      <c r="D126" s="53">
        <f>'YILLIK MALİYET RAPORU'!BA125</f>
        <v>240030</v>
      </c>
      <c r="E126" s="53">
        <f>'YILLIK MALİYET RAPORU'!AZ125</f>
        <v>204025.5</v>
      </c>
      <c r="F126" s="56">
        <f>'YILLIK MALİYET RAPORU'!BC125</f>
        <v>294036.75</v>
      </c>
      <c r="G126" s="56">
        <f>'YILLIK MALİYET RAPORU'!BE125</f>
        <v>282035.25</v>
      </c>
      <c r="H126" s="62"/>
    </row>
    <row r="127" spans="1:8" x14ac:dyDescent="0.3">
      <c r="A127" s="14">
        <v>124</v>
      </c>
      <c r="B127" s="43" t="str">
        <f>'YILLIK MALİYET RAPORU'!B126</f>
        <v xml:space="preserve"> AD SOYAD 124</v>
      </c>
      <c r="C127" s="42">
        <f>'YILLIK MALİYET RAPORU'!C126</f>
        <v>20002.5</v>
      </c>
      <c r="D127" s="53">
        <f>'YILLIK MALİYET RAPORU'!BA126</f>
        <v>240030</v>
      </c>
      <c r="E127" s="53">
        <f>'YILLIK MALİYET RAPORU'!AZ126</f>
        <v>204025.5</v>
      </c>
      <c r="F127" s="56">
        <f>'YILLIK MALİYET RAPORU'!BC126</f>
        <v>294036.75</v>
      </c>
      <c r="G127" s="56">
        <f>'YILLIK MALİYET RAPORU'!BE126</f>
        <v>282035.25</v>
      </c>
      <c r="H127" s="62"/>
    </row>
    <row r="128" spans="1:8" x14ac:dyDescent="0.3">
      <c r="A128" s="3">
        <v>125</v>
      </c>
      <c r="B128" s="15" t="str">
        <f>'YILLIK MALİYET RAPORU'!B127</f>
        <v xml:space="preserve"> AD SOYAD 125</v>
      </c>
      <c r="C128" s="41">
        <f>'YILLIK MALİYET RAPORU'!C127</f>
        <v>20002.5</v>
      </c>
      <c r="D128" s="53">
        <f>'YILLIK MALİYET RAPORU'!BA127</f>
        <v>240030</v>
      </c>
      <c r="E128" s="53">
        <f>'YILLIK MALİYET RAPORU'!AZ127</f>
        <v>204025.5</v>
      </c>
      <c r="F128" s="56">
        <f>'YILLIK MALİYET RAPORU'!BC127</f>
        <v>294036.75</v>
      </c>
      <c r="G128" s="56">
        <f>'YILLIK MALİYET RAPORU'!BE127</f>
        <v>282035.25</v>
      </c>
      <c r="H128" s="62"/>
    </row>
    <row r="129" spans="1:8" x14ac:dyDescent="0.3">
      <c r="A129" s="14">
        <v>126</v>
      </c>
      <c r="B129" s="43" t="str">
        <f>'YILLIK MALİYET RAPORU'!B128</f>
        <v xml:space="preserve"> AD SOYAD 126</v>
      </c>
      <c r="C129" s="42">
        <f>'YILLIK MALİYET RAPORU'!C128</f>
        <v>20002.5</v>
      </c>
      <c r="D129" s="53">
        <f>'YILLIK MALİYET RAPORU'!BA128</f>
        <v>240030</v>
      </c>
      <c r="E129" s="53">
        <f>'YILLIK MALİYET RAPORU'!AZ128</f>
        <v>204025.5</v>
      </c>
      <c r="F129" s="56">
        <f>'YILLIK MALİYET RAPORU'!BC128</f>
        <v>294036.75</v>
      </c>
      <c r="G129" s="56">
        <f>'YILLIK MALİYET RAPORU'!BE128</f>
        <v>282035.25</v>
      </c>
      <c r="H129" s="62"/>
    </row>
    <row r="130" spans="1:8" x14ac:dyDescent="0.3">
      <c r="A130" s="3">
        <v>127</v>
      </c>
      <c r="B130" s="15" t="str">
        <f>'YILLIK MALİYET RAPORU'!B129</f>
        <v xml:space="preserve"> AD SOYAD 127</v>
      </c>
      <c r="C130" s="41">
        <f>'YILLIK MALİYET RAPORU'!C129</f>
        <v>20002.5</v>
      </c>
      <c r="D130" s="53">
        <f>'YILLIK MALİYET RAPORU'!BA129</f>
        <v>240030</v>
      </c>
      <c r="E130" s="53">
        <f>'YILLIK MALİYET RAPORU'!AZ129</f>
        <v>204025.5</v>
      </c>
      <c r="F130" s="56">
        <f>'YILLIK MALİYET RAPORU'!BC129</f>
        <v>294036.75</v>
      </c>
      <c r="G130" s="56">
        <f>'YILLIK MALİYET RAPORU'!BE129</f>
        <v>282035.25</v>
      </c>
      <c r="H130" s="62"/>
    </row>
    <row r="131" spans="1:8" x14ac:dyDescent="0.3">
      <c r="A131" s="14">
        <v>128</v>
      </c>
      <c r="B131" s="43" t="str">
        <f>'YILLIK MALİYET RAPORU'!B130</f>
        <v xml:space="preserve"> AD SOYAD 128</v>
      </c>
      <c r="C131" s="42">
        <f>'YILLIK MALİYET RAPORU'!C130</f>
        <v>20002.5</v>
      </c>
      <c r="D131" s="53">
        <f>'YILLIK MALİYET RAPORU'!BA130</f>
        <v>240030</v>
      </c>
      <c r="E131" s="53">
        <f>'YILLIK MALİYET RAPORU'!AZ130</f>
        <v>204025.5</v>
      </c>
      <c r="F131" s="56">
        <f>'YILLIK MALİYET RAPORU'!BC130</f>
        <v>294036.75</v>
      </c>
      <c r="G131" s="56">
        <f>'YILLIK MALİYET RAPORU'!BE130</f>
        <v>282035.25</v>
      </c>
      <c r="H131" s="62"/>
    </row>
    <row r="132" spans="1:8" x14ac:dyDescent="0.3">
      <c r="A132" s="3">
        <v>129</v>
      </c>
      <c r="B132" s="15" t="str">
        <f>'YILLIK MALİYET RAPORU'!B131</f>
        <v xml:space="preserve"> AD SOYAD 129</v>
      </c>
      <c r="C132" s="41">
        <f>'YILLIK MALİYET RAPORU'!C131</f>
        <v>20002.5</v>
      </c>
      <c r="D132" s="53">
        <f>'YILLIK MALİYET RAPORU'!BA131</f>
        <v>240030</v>
      </c>
      <c r="E132" s="53">
        <f>'YILLIK MALİYET RAPORU'!AZ131</f>
        <v>204025.5</v>
      </c>
      <c r="F132" s="56">
        <f>'YILLIK MALİYET RAPORU'!BC131</f>
        <v>294036.75</v>
      </c>
      <c r="G132" s="56">
        <f>'YILLIK MALİYET RAPORU'!BE131</f>
        <v>282035.25</v>
      </c>
      <c r="H132" s="62"/>
    </row>
    <row r="133" spans="1:8" x14ac:dyDescent="0.3">
      <c r="A133" s="14">
        <v>130</v>
      </c>
      <c r="B133" s="43" t="str">
        <f>'YILLIK MALİYET RAPORU'!B132</f>
        <v xml:space="preserve"> AD SOYAD 130</v>
      </c>
      <c r="C133" s="42">
        <f>'YILLIK MALİYET RAPORU'!C132</f>
        <v>20002.5</v>
      </c>
      <c r="D133" s="53">
        <f>'YILLIK MALİYET RAPORU'!BA132</f>
        <v>240030</v>
      </c>
      <c r="E133" s="53">
        <f>'YILLIK MALİYET RAPORU'!AZ132</f>
        <v>204025.5</v>
      </c>
      <c r="F133" s="56">
        <f>'YILLIK MALİYET RAPORU'!BC132</f>
        <v>294036.75</v>
      </c>
      <c r="G133" s="56">
        <f>'YILLIK MALİYET RAPORU'!BE132</f>
        <v>282035.25</v>
      </c>
      <c r="H133" s="62"/>
    </row>
    <row r="134" spans="1:8" x14ac:dyDescent="0.3">
      <c r="A134" s="3">
        <v>131</v>
      </c>
      <c r="B134" s="15" t="str">
        <f>'YILLIK MALİYET RAPORU'!B133</f>
        <v xml:space="preserve"> AD SOYAD 131</v>
      </c>
      <c r="C134" s="41">
        <f>'YILLIK MALİYET RAPORU'!C133</f>
        <v>20002.5</v>
      </c>
      <c r="D134" s="53">
        <f>'YILLIK MALİYET RAPORU'!BA133</f>
        <v>240030</v>
      </c>
      <c r="E134" s="53">
        <f>'YILLIK MALİYET RAPORU'!AZ133</f>
        <v>204025.5</v>
      </c>
      <c r="F134" s="56">
        <f>'YILLIK MALİYET RAPORU'!BC133</f>
        <v>294036.75</v>
      </c>
      <c r="G134" s="56">
        <f>'YILLIK MALİYET RAPORU'!BE133</f>
        <v>282035.25</v>
      </c>
      <c r="H134" s="62"/>
    </row>
    <row r="135" spans="1:8" x14ac:dyDescent="0.3">
      <c r="A135" s="14">
        <v>132</v>
      </c>
      <c r="B135" s="43" t="str">
        <f>'YILLIK MALİYET RAPORU'!B134</f>
        <v xml:space="preserve"> AD SOYAD 132</v>
      </c>
      <c r="C135" s="42">
        <f>'YILLIK MALİYET RAPORU'!C134</f>
        <v>20002.5</v>
      </c>
      <c r="D135" s="53">
        <f>'YILLIK MALİYET RAPORU'!BA134</f>
        <v>240030</v>
      </c>
      <c r="E135" s="53">
        <f>'YILLIK MALİYET RAPORU'!AZ134</f>
        <v>204025.5</v>
      </c>
      <c r="F135" s="56">
        <f>'YILLIK MALİYET RAPORU'!BC134</f>
        <v>294036.75</v>
      </c>
      <c r="G135" s="56">
        <f>'YILLIK MALİYET RAPORU'!BE134</f>
        <v>282035.25</v>
      </c>
      <c r="H135" s="62"/>
    </row>
    <row r="136" spans="1:8" x14ac:dyDescent="0.3">
      <c r="A136" s="3">
        <v>133</v>
      </c>
      <c r="B136" s="15" t="str">
        <f>'YILLIK MALİYET RAPORU'!B135</f>
        <v xml:space="preserve"> AD SOYAD 133</v>
      </c>
      <c r="C136" s="41">
        <f>'YILLIK MALİYET RAPORU'!C135</f>
        <v>20002.5</v>
      </c>
      <c r="D136" s="53">
        <f>'YILLIK MALİYET RAPORU'!BA135</f>
        <v>240030</v>
      </c>
      <c r="E136" s="53">
        <f>'YILLIK MALİYET RAPORU'!AZ135</f>
        <v>204025.5</v>
      </c>
      <c r="F136" s="56">
        <f>'YILLIK MALİYET RAPORU'!BC135</f>
        <v>294036.75</v>
      </c>
      <c r="G136" s="56">
        <f>'YILLIK MALİYET RAPORU'!BE135</f>
        <v>282035.25</v>
      </c>
      <c r="H136" s="62"/>
    </row>
    <row r="137" spans="1:8" x14ac:dyDescent="0.3">
      <c r="A137" s="14">
        <v>134</v>
      </c>
      <c r="B137" s="43" t="str">
        <f>'YILLIK MALİYET RAPORU'!B136</f>
        <v xml:space="preserve"> AD SOYAD 134</v>
      </c>
      <c r="C137" s="42">
        <f>'YILLIK MALİYET RAPORU'!C136</f>
        <v>20002.5</v>
      </c>
      <c r="D137" s="53">
        <f>'YILLIK MALİYET RAPORU'!BA136</f>
        <v>240030</v>
      </c>
      <c r="E137" s="53">
        <f>'YILLIK MALİYET RAPORU'!AZ136</f>
        <v>204025.5</v>
      </c>
      <c r="F137" s="56">
        <f>'YILLIK MALİYET RAPORU'!BC136</f>
        <v>294036.75</v>
      </c>
      <c r="G137" s="56">
        <f>'YILLIK MALİYET RAPORU'!BE136</f>
        <v>282035.25</v>
      </c>
      <c r="H137" s="62"/>
    </row>
    <row r="138" spans="1:8" x14ac:dyDescent="0.3">
      <c r="A138" s="3">
        <v>135</v>
      </c>
      <c r="B138" s="15" t="str">
        <f>'YILLIK MALİYET RAPORU'!B137</f>
        <v xml:space="preserve"> AD SOYAD 135</v>
      </c>
      <c r="C138" s="41">
        <f>'YILLIK MALİYET RAPORU'!C137</f>
        <v>20002.5</v>
      </c>
      <c r="D138" s="53">
        <f>'YILLIK MALİYET RAPORU'!BA137</f>
        <v>240030</v>
      </c>
      <c r="E138" s="53">
        <f>'YILLIK MALİYET RAPORU'!AZ137</f>
        <v>204025.5</v>
      </c>
      <c r="F138" s="56">
        <f>'YILLIK MALİYET RAPORU'!BC137</f>
        <v>294036.75</v>
      </c>
      <c r="G138" s="56">
        <f>'YILLIK MALİYET RAPORU'!BE137</f>
        <v>282035.25</v>
      </c>
      <c r="H138" s="62"/>
    </row>
    <row r="139" spans="1:8" x14ac:dyDescent="0.3">
      <c r="A139" s="14">
        <v>136</v>
      </c>
      <c r="B139" s="43" t="str">
        <f>'YILLIK MALİYET RAPORU'!B138</f>
        <v xml:space="preserve"> AD SOYAD 136</v>
      </c>
      <c r="C139" s="42">
        <f>'YILLIK MALİYET RAPORU'!C138</f>
        <v>20002.5</v>
      </c>
      <c r="D139" s="53">
        <f>'YILLIK MALİYET RAPORU'!BA138</f>
        <v>240030</v>
      </c>
      <c r="E139" s="53">
        <f>'YILLIK MALİYET RAPORU'!AZ138</f>
        <v>204025.5</v>
      </c>
      <c r="F139" s="56">
        <f>'YILLIK MALİYET RAPORU'!BC138</f>
        <v>294036.75</v>
      </c>
      <c r="G139" s="56">
        <f>'YILLIK MALİYET RAPORU'!BE138</f>
        <v>282035.25</v>
      </c>
      <c r="H139" s="62"/>
    </row>
    <row r="140" spans="1:8" x14ac:dyDescent="0.3">
      <c r="A140" s="3">
        <v>137</v>
      </c>
      <c r="B140" s="15" t="str">
        <f>'YILLIK MALİYET RAPORU'!B139</f>
        <v xml:space="preserve"> AD SOYAD 137</v>
      </c>
      <c r="C140" s="41">
        <f>'YILLIK MALİYET RAPORU'!C139</f>
        <v>20002.5</v>
      </c>
      <c r="D140" s="53">
        <f>'YILLIK MALİYET RAPORU'!BA139</f>
        <v>240030</v>
      </c>
      <c r="E140" s="53">
        <f>'YILLIK MALİYET RAPORU'!AZ139</f>
        <v>204025.5</v>
      </c>
      <c r="F140" s="56">
        <f>'YILLIK MALİYET RAPORU'!BC139</f>
        <v>294036.75</v>
      </c>
      <c r="G140" s="56">
        <f>'YILLIK MALİYET RAPORU'!BE139</f>
        <v>282035.25</v>
      </c>
      <c r="H140" s="62"/>
    </row>
    <row r="141" spans="1:8" x14ac:dyDescent="0.3">
      <c r="A141" s="14">
        <v>138</v>
      </c>
      <c r="B141" s="43" t="str">
        <f>'YILLIK MALİYET RAPORU'!B140</f>
        <v xml:space="preserve"> AD SOYAD 138</v>
      </c>
      <c r="C141" s="42">
        <f>'YILLIK MALİYET RAPORU'!C140</f>
        <v>20002.5</v>
      </c>
      <c r="D141" s="53">
        <f>'YILLIK MALİYET RAPORU'!BA140</f>
        <v>240030</v>
      </c>
      <c r="E141" s="53">
        <f>'YILLIK MALİYET RAPORU'!AZ140</f>
        <v>204025.5</v>
      </c>
      <c r="F141" s="56">
        <f>'YILLIK MALİYET RAPORU'!BC140</f>
        <v>294036.75</v>
      </c>
      <c r="G141" s="56">
        <f>'YILLIK MALİYET RAPORU'!BE140</f>
        <v>282035.25</v>
      </c>
      <c r="H141" s="62"/>
    </row>
    <row r="142" spans="1:8" x14ac:dyDescent="0.3">
      <c r="A142" s="3">
        <v>139</v>
      </c>
      <c r="B142" s="15" t="str">
        <f>'YILLIK MALİYET RAPORU'!B141</f>
        <v xml:space="preserve"> AD SOYAD 139</v>
      </c>
      <c r="C142" s="41">
        <f>'YILLIK MALİYET RAPORU'!C141</f>
        <v>20002.5</v>
      </c>
      <c r="D142" s="53">
        <f>'YILLIK MALİYET RAPORU'!BA141</f>
        <v>240030</v>
      </c>
      <c r="E142" s="53">
        <f>'YILLIK MALİYET RAPORU'!AZ141</f>
        <v>204025.5</v>
      </c>
      <c r="F142" s="56">
        <f>'YILLIK MALİYET RAPORU'!BC141</f>
        <v>294036.75</v>
      </c>
      <c r="G142" s="56">
        <f>'YILLIK MALİYET RAPORU'!BE141</f>
        <v>282035.25</v>
      </c>
      <c r="H142" s="62"/>
    </row>
    <row r="143" spans="1:8" x14ac:dyDescent="0.3">
      <c r="A143" s="14">
        <v>140</v>
      </c>
      <c r="B143" s="43" t="str">
        <f>'YILLIK MALİYET RAPORU'!B142</f>
        <v xml:space="preserve"> AD SOYAD 140</v>
      </c>
      <c r="C143" s="42">
        <f>'YILLIK MALİYET RAPORU'!C142</f>
        <v>20002.5</v>
      </c>
      <c r="D143" s="53">
        <f>'YILLIK MALİYET RAPORU'!BA142</f>
        <v>240030</v>
      </c>
      <c r="E143" s="53">
        <f>'YILLIK MALİYET RAPORU'!AZ142</f>
        <v>204025.5</v>
      </c>
      <c r="F143" s="56">
        <f>'YILLIK MALİYET RAPORU'!BC142</f>
        <v>294036.75</v>
      </c>
      <c r="G143" s="56">
        <f>'YILLIK MALİYET RAPORU'!BE142</f>
        <v>282035.25</v>
      </c>
      <c r="H143" s="62"/>
    </row>
    <row r="144" spans="1:8" x14ac:dyDescent="0.3">
      <c r="A144" s="3">
        <v>141</v>
      </c>
      <c r="B144" s="15" t="str">
        <f>'YILLIK MALİYET RAPORU'!B143</f>
        <v xml:space="preserve"> AD SOYAD 141</v>
      </c>
      <c r="C144" s="41">
        <f>'YILLIK MALİYET RAPORU'!C143</f>
        <v>20002.5</v>
      </c>
      <c r="D144" s="53">
        <f>'YILLIK MALİYET RAPORU'!BA143</f>
        <v>240030</v>
      </c>
      <c r="E144" s="53">
        <f>'YILLIK MALİYET RAPORU'!AZ143</f>
        <v>204025.5</v>
      </c>
      <c r="F144" s="56">
        <f>'YILLIK MALİYET RAPORU'!BC143</f>
        <v>294036.75</v>
      </c>
      <c r="G144" s="56">
        <f>'YILLIK MALİYET RAPORU'!BE143</f>
        <v>282035.25</v>
      </c>
      <c r="H144" s="62"/>
    </row>
    <row r="145" spans="1:8" x14ac:dyDescent="0.3">
      <c r="A145" s="14">
        <v>142</v>
      </c>
      <c r="B145" s="43" t="str">
        <f>'YILLIK MALİYET RAPORU'!B144</f>
        <v xml:space="preserve"> AD SOYAD 142</v>
      </c>
      <c r="C145" s="42">
        <f>'YILLIK MALİYET RAPORU'!C144</f>
        <v>20002.5</v>
      </c>
      <c r="D145" s="53">
        <f>'YILLIK MALİYET RAPORU'!BA144</f>
        <v>240030</v>
      </c>
      <c r="E145" s="53">
        <f>'YILLIK MALİYET RAPORU'!AZ144</f>
        <v>204025.5</v>
      </c>
      <c r="F145" s="56">
        <f>'YILLIK MALİYET RAPORU'!BC144</f>
        <v>294036.75</v>
      </c>
      <c r="G145" s="56">
        <f>'YILLIK MALİYET RAPORU'!BE144</f>
        <v>282035.25</v>
      </c>
      <c r="H145" s="62"/>
    </row>
    <row r="146" spans="1:8" x14ac:dyDescent="0.3">
      <c r="A146" s="3">
        <v>143</v>
      </c>
      <c r="B146" s="15" t="str">
        <f>'YILLIK MALİYET RAPORU'!B145</f>
        <v xml:space="preserve"> AD SOYAD 143</v>
      </c>
      <c r="C146" s="41">
        <f>'YILLIK MALİYET RAPORU'!C145</f>
        <v>20002.5</v>
      </c>
      <c r="D146" s="53">
        <f>'YILLIK MALİYET RAPORU'!BA145</f>
        <v>240030</v>
      </c>
      <c r="E146" s="53">
        <f>'YILLIK MALİYET RAPORU'!AZ145</f>
        <v>204025.5</v>
      </c>
      <c r="F146" s="56">
        <f>'YILLIK MALİYET RAPORU'!BC145</f>
        <v>294036.75</v>
      </c>
      <c r="G146" s="56">
        <f>'YILLIK MALİYET RAPORU'!BE145</f>
        <v>282035.25</v>
      </c>
      <c r="H146" s="62"/>
    </row>
    <row r="147" spans="1:8" x14ac:dyDescent="0.3">
      <c r="A147" s="14">
        <v>144</v>
      </c>
      <c r="B147" s="43" t="str">
        <f>'YILLIK MALİYET RAPORU'!B146</f>
        <v xml:space="preserve"> AD SOYAD 144</v>
      </c>
      <c r="C147" s="42">
        <f>'YILLIK MALİYET RAPORU'!C146</f>
        <v>20002.5</v>
      </c>
      <c r="D147" s="53">
        <f>'YILLIK MALİYET RAPORU'!BA146</f>
        <v>240030</v>
      </c>
      <c r="E147" s="53">
        <f>'YILLIK MALİYET RAPORU'!AZ146</f>
        <v>204025.5</v>
      </c>
      <c r="F147" s="56">
        <f>'YILLIK MALİYET RAPORU'!BC146</f>
        <v>294036.75</v>
      </c>
      <c r="G147" s="56">
        <f>'YILLIK MALİYET RAPORU'!BE146</f>
        <v>282035.25</v>
      </c>
      <c r="H147" s="62"/>
    </row>
    <row r="148" spans="1:8" x14ac:dyDescent="0.3">
      <c r="A148" s="3">
        <v>145</v>
      </c>
      <c r="B148" s="15" t="str">
        <f>'YILLIK MALİYET RAPORU'!B147</f>
        <v xml:space="preserve"> AD SOYAD 145</v>
      </c>
      <c r="C148" s="41">
        <f>'YILLIK MALİYET RAPORU'!C147</f>
        <v>20002.5</v>
      </c>
      <c r="D148" s="53">
        <f>'YILLIK MALİYET RAPORU'!BA147</f>
        <v>240030</v>
      </c>
      <c r="E148" s="53">
        <f>'YILLIK MALİYET RAPORU'!AZ147</f>
        <v>204025.5</v>
      </c>
      <c r="F148" s="56">
        <f>'YILLIK MALİYET RAPORU'!BC147</f>
        <v>294036.75</v>
      </c>
      <c r="G148" s="56">
        <f>'YILLIK MALİYET RAPORU'!BE147</f>
        <v>282035.25</v>
      </c>
      <c r="H148" s="62"/>
    </row>
    <row r="149" spans="1:8" x14ac:dyDescent="0.3">
      <c r="A149" s="14">
        <v>146</v>
      </c>
      <c r="B149" s="43" t="str">
        <f>'YILLIK MALİYET RAPORU'!B148</f>
        <v xml:space="preserve"> AD SOYAD 146</v>
      </c>
      <c r="C149" s="42">
        <f>'YILLIK MALİYET RAPORU'!C148</f>
        <v>20002.5</v>
      </c>
      <c r="D149" s="53">
        <f>'YILLIK MALİYET RAPORU'!BA148</f>
        <v>240030</v>
      </c>
      <c r="E149" s="53">
        <f>'YILLIK MALİYET RAPORU'!AZ148</f>
        <v>204025.5</v>
      </c>
      <c r="F149" s="56">
        <f>'YILLIK MALİYET RAPORU'!BC148</f>
        <v>294036.75</v>
      </c>
      <c r="G149" s="56">
        <f>'YILLIK MALİYET RAPORU'!BE148</f>
        <v>282035.25</v>
      </c>
      <c r="H149" s="62"/>
    </row>
    <row r="150" spans="1:8" x14ac:dyDescent="0.3">
      <c r="A150" s="3">
        <v>147</v>
      </c>
      <c r="B150" s="15" t="str">
        <f>'YILLIK MALİYET RAPORU'!B149</f>
        <v xml:space="preserve"> AD SOYAD 147</v>
      </c>
      <c r="C150" s="41">
        <f>'YILLIK MALİYET RAPORU'!C149</f>
        <v>20002.5</v>
      </c>
      <c r="D150" s="53">
        <f>'YILLIK MALİYET RAPORU'!BA149</f>
        <v>240030</v>
      </c>
      <c r="E150" s="53">
        <f>'YILLIK MALİYET RAPORU'!AZ149</f>
        <v>204025.5</v>
      </c>
      <c r="F150" s="56">
        <f>'YILLIK MALİYET RAPORU'!BC149</f>
        <v>294036.75</v>
      </c>
      <c r="G150" s="56">
        <f>'YILLIK MALİYET RAPORU'!BE149</f>
        <v>282035.25</v>
      </c>
      <c r="H150" s="62"/>
    </row>
    <row r="151" spans="1:8" x14ac:dyDescent="0.3">
      <c r="A151" s="14">
        <v>148</v>
      </c>
      <c r="B151" s="43" t="str">
        <f>'YILLIK MALİYET RAPORU'!B150</f>
        <v xml:space="preserve"> AD SOYAD 148</v>
      </c>
      <c r="C151" s="42">
        <f>'YILLIK MALİYET RAPORU'!C150</f>
        <v>20002.5</v>
      </c>
      <c r="D151" s="53">
        <f>'YILLIK MALİYET RAPORU'!BA150</f>
        <v>240030</v>
      </c>
      <c r="E151" s="53">
        <f>'YILLIK MALİYET RAPORU'!AZ150</f>
        <v>204025.5</v>
      </c>
      <c r="F151" s="56">
        <f>'YILLIK MALİYET RAPORU'!BC150</f>
        <v>294036.75</v>
      </c>
      <c r="G151" s="56">
        <f>'YILLIK MALİYET RAPORU'!BE150</f>
        <v>282035.25</v>
      </c>
      <c r="H151" s="62"/>
    </row>
    <row r="152" spans="1:8" x14ac:dyDescent="0.3">
      <c r="A152" s="3">
        <v>149</v>
      </c>
      <c r="B152" s="15" t="str">
        <f>'YILLIK MALİYET RAPORU'!B151</f>
        <v xml:space="preserve"> AD SOYAD 149</v>
      </c>
      <c r="C152" s="41">
        <f>'YILLIK MALİYET RAPORU'!C151</f>
        <v>20002.5</v>
      </c>
      <c r="D152" s="53">
        <f>'YILLIK MALİYET RAPORU'!BA151</f>
        <v>240030</v>
      </c>
      <c r="E152" s="53">
        <f>'YILLIK MALİYET RAPORU'!AZ151</f>
        <v>204025.5</v>
      </c>
      <c r="F152" s="56">
        <f>'YILLIK MALİYET RAPORU'!BC151</f>
        <v>294036.75</v>
      </c>
      <c r="G152" s="56">
        <f>'YILLIK MALİYET RAPORU'!BE151</f>
        <v>282035.25</v>
      </c>
      <c r="H152" s="62"/>
    </row>
    <row r="153" spans="1:8" x14ac:dyDescent="0.3">
      <c r="A153" s="14">
        <v>150</v>
      </c>
      <c r="B153" s="43" t="str">
        <f>'YILLIK MALİYET RAPORU'!B152</f>
        <v xml:space="preserve"> AD SOYAD 150</v>
      </c>
      <c r="C153" s="42">
        <f>'YILLIK MALİYET RAPORU'!C152</f>
        <v>20002.5</v>
      </c>
      <c r="D153" s="53">
        <f>'YILLIK MALİYET RAPORU'!BA152</f>
        <v>240030</v>
      </c>
      <c r="E153" s="53">
        <f>'YILLIK MALİYET RAPORU'!AZ152</f>
        <v>204025.5</v>
      </c>
      <c r="F153" s="56">
        <f>'YILLIK MALİYET RAPORU'!BC152</f>
        <v>294036.75</v>
      </c>
      <c r="G153" s="56">
        <f>'YILLIK MALİYET RAPORU'!BE152</f>
        <v>282035.25</v>
      </c>
      <c r="H153" s="62"/>
    </row>
    <row r="154" spans="1:8" x14ac:dyDescent="0.3">
      <c r="A154" s="3">
        <v>151</v>
      </c>
      <c r="B154" s="15" t="str">
        <f>'YILLIK MALİYET RAPORU'!B153</f>
        <v xml:space="preserve"> AD SOYAD 151</v>
      </c>
      <c r="C154" s="41">
        <f>'YILLIK MALİYET RAPORU'!C153</f>
        <v>20002.5</v>
      </c>
      <c r="D154" s="53">
        <f>'YILLIK MALİYET RAPORU'!BA153</f>
        <v>240030</v>
      </c>
      <c r="E154" s="53">
        <f>'YILLIK MALİYET RAPORU'!AZ153</f>
        <v>204025.5</v>
      </c>
      <c r="F154" s="56">
        <f>'YILLIK MALİYET RAPORU'!BC153</f>
        <v>294036.75</v>
      </c>
      <c r="G154" s="56">
        <f>'YILLIK MALİYET RAPORU'!BE153</f>
        <v>282035.25</v>
      </c>
      <c r="H154" s="62"/>
    </row>
    <row r="155" spans="1:8" x14ac:dyDescent="0.3">
      <c r="A155" s="14">
        <v>152</v>
      </c>
      <c r="B155" s="43" t="str">
        <f>'YILLIK MALİYET RAPORU'!B154</f>
        <v xml:space="preserve"> AD SOYAD 152</v>
      </c>
      <c r="C155" s="42">
        <f>'YILLIK MALİYET RAPORU'!C154</f>
        <v>20002.5</v>
      </c>
      <c r="D155" s="53">
        <f>'YILLIK MALİYET RAPORU'!BA154</f>
        <v>240030</v>
      </c>
      <c r="E155" s="53">
        <f>'YILLIK MALİYET RAPORU'!AZ154</f>
        <v>204025.5</v>
      </c>
      <c r="F155" s="56">
        <f>'YILLIK MALİYET RAPORU'!BC154</f>
        <v>294036.75</v>
      </c>
      <c r="G155" s="56">
        <f>'YILLIK MALİYET RAPORU'!BE154</f>
        <v>282035.25</v>
      </c>
      <c r="H155" s="62"/>
    </row>
    <row r="156" spans="1:8" x14ac:dyDescent="0.3">
      <c r="A156" s="3">
        <v>153</v>
      </c>
      <c r="B156" s="15" t="str">
        <f>'YILLIK MALİYET RAPORU'!B155</f>
        <v xml:space="preserve"> AD SOYAD 153</v>
      </c>
      <c r="C156" s="41">
        <f>'YILLIK MALİYET RAPORU'!C155</f>
        <v>20002.5</v>
      </c>
      <c r="D156" s="53">
        <f>'YILLIK MALİYET RAPORU'!BA155</f>
        <v>240030</v>
      </c>
      <c r="E156" s="53">
        <f>'YILLIK MALİYET RAPORU'!AZ155</f>
        <v>204025.5</v>
      </c>
      <c r="F156" s="56">
        <f>'YILLIK MALİYET RAPORU'!BC155</f>
        <v>294036.75</v>
      </c>
      <c r="G156" s="56">
        <f>'YILLIK MALİYET RAPORU'!BE155</f>
        <v>282035.25</v>
      </c>
      <c r="H156" s="62"/>
    </row>
    <row r="157" spans="1:8" x14ac:dyDescent="0.3">
      <c r="A157" s="14">
        <v>154</v>
      </c>
      <c r="B157" s="43" t="str">
        <f>'YILLIK MALİYET RAPORU'!B156</f>
        <v xml:space="preserve"> AD SOYAD 154</v>
      </c>
      <c r="C157" s="42">
        <f>'YILLIK MALİYET RAPORU'!C156</f>
        <v>20002.5</v>
      </c>
      <c r="D157" s="53">
        <f>'YILLIK MALİYET RAPORU'!BA156</f>
        <v>240030</v>
      </c>
      <c r="E157" s="53">
        <f>'YILLIK MALİYET RAPORU'!AZ156</f>
        <v>204025.5</v>
      </c>
      <c r="F157" s="56">
        <f>'YILLIK MALİYET RAPORU'!BC156</f>
        <v>294036.75</v>
      </c>
      <c r="G157" s="56">
        <f>'YILLIK MALİYET RAPORU'!BE156</f>
        <v>282035.25</v>
      </c>
      <c r="H157" s="62"/>
    </row>
    <row r="158" spans="1:8" x14ac:dyDescent="0.3">
      <c r="A158" s="3">
        <v>155</v>
      </c>
      <c r="B158" s="15" t="str">
        <f>'YILLIK MALİYET RAPORU'!B157</f>
        <v xml:space="preserve"> AD SOYAD 155</v>
      </c>
      <c r="C158" s="41">
        <f>'YILLIK MALİYET RAPORU'!C157</f>
        <v>20002.5</v>
      </c>
      <c r="D158" s="53">
        <f>'YILLIK MALİYET RAPORU'!BA157</f>
        <v>240030</v>
      </c>
      <c r="E158" s="53">
        <f>'YILLIK MALİYET RAPORU'!AZ157</f>
        <v>204025.5</v>
      </c>
      <c r="F158" s="56">
        <f>'YILLIK MALİYET RAPORU'!BC157</f>
        <v>294036.75</v>
      </c>
      <c r="G158" s="56">
        <f>'YILLIK MALİYET RAPORU'!BE157</f>
        <v>282035.25</v>
      </c>
      <c r="H158" s="62"/>
    </row>
    <row r="159" spans="1:8" x14ac:dyDescent="0.3">
      <c r="A159" s="14">
        <v>156</v>
      </c>
      <c r="B159" s="43" t="str">
        <f>'YILLIK MALİYET RAPORU'!B158</f>
        <v xml:space="preserve"> AD SOYAD 156</v>
      </c>
      <c r="C159" s="42">
        <f>'YILLIK MALİYET RAPORU'!C158</f>
        <v>20002.5</v>
      </c>
      <c r="D159" s="53">
        <f>'YILLIK MALİYET RAPORU'!BA158</f>
        <v>240030</v>
      </c>
      <c r="E159" s="53">
        <f>'YILLIK MALİYET RAPORU'!AZ158</f>
        <v>204025.5</v>
      </c>
      <c r="F159" s="56">
        <f>'YILLIK MALİYET RAPORU'!BC158</f>
        <v>294036.75</v>
      </c>
      <c r="G159" s="56">
        <f>'YILLIK MALİYET RAPORU'!BE158</f>
        <v>282035.25</v>
      </c>
      <c r="H159" s="62"/>
    </row>
    <row r="160" spans="1:8" x14ac:dyDescent="0.3">
      <c r="A160" s="3">
        <v>157</v>
      </c>
      <c r="B160" s="15" t="str">
        <f>'YILLIK MALİYET RAPORU'!B159</f>
        <v xml:space="preserve"> AD SOYAD 157</v>
      </c>
      <c r="C160" s="41">
        <f>'YILLIK MALİYET RAPORU'!C159</f>
        <v>20002.5</v>
      </c>
      <c r="D160" s="53">
        <f>'YILLIK MALİYET RAPORU'!BA159</f>
        <v>240030</v>
      </c>
      <c r="E160" s="53">
        <f>'YILLIK MALİYET RAPORU'!AZ159</f>
        <v>204025.5</v>
      </c>
      <c r="F160" s="56">
        <f>'YILLIK MALİYET RAPORU'!BC159</f>
        <v>294036.75</v>
      </c>
      <c r="G160" s="56">
        <f>'YILLIK MALİYET RAPORU'!BE159</f>
        <v>282035.25</v>
      </c>
      <c r="H160" s="62"/>
    </row>
    <row r="161" spans="1:8" x14ac:dyDescent="0.3">
      <c r="A161" s="14">
        <v>158</v>
      </c>
      <c r="B161" s="43" t="str">
        <f>'YILLIK MALİYET RAPORU'!B160</f>
        <v xml:space="preserve"> AD SOYAD 158</v>
      </c>
      <c r="C161" s="42">
        <f>'YILLIK MALİYET RAPORU'!C160</f>
        <v>20002.5</v>
      </c>
      <c r="D161" s="53">
        <f>'YILLIK MALİYET RAPORU'!BA160</f>
        <v>240030</v>
      </c>
      <c r="E161" s="53">
        <f>'YILLIK MALİYET RAPORU'!AZ160</f>
        <v>204025.5</v>
      </c>
      <c r="F161" s="56">
        <f>'YILLIK MALİYET RAPORU'!BC160</f>
        <v>294036.75</v>
      </c>
      <c r="G161" s="56">
        <f>'YILLIK MALİYET RAPORU'!BE160</f>
        <v>282035.25</v>
      </c>
      <c r="H161" s="62"/>
    </row>
    <row r="162" spans="1:8" x14ac:dyDescent="0.3">
      <c r="A162" s="3">
        <v>159</v>
      </c>
      <c r="B162" s="15" t="str">
        <f>'YILLIK MALİYET RAPORU'!B161</f>
        <v xml:space="preserve"> AD SOYAD 159</v>
      </c>
      <c r="C162" s="41">
        <f>'YILLIK MALİYET RAPORU'!C161</f>
        <v>20002.5</v>
      </c>
      <c r="D162" s="53">
        <f>'YILLIK MALİYET RAPORU'!BA161</f>
        <v>240030</v>
      </c>
      <c r="E162" s="53">
        <f>'YILLIK MALİYET RAPORU'!AZ161</f>
        <v>204025.5</v>
      </c>
      <c r="F162" s="56">
        <f>'YILLIK MALİYET RAPORU'!BC161</f>
        <v>294036.75</v>
      </c>
      <c r="G162" s="56">
        <f>'YILLIK MALİYET RAPORU'!BE161</f>
        <v>282035.25</v>
      </c>
      <c r="H162" s="62"/>
    </row>
    <row r="163" spans="1:8" x14ac:dyDescent="0.3">
      <c r="A163" s="14">
        <v>160</v>
      </c>
      <c r="B163" s="43" t="str">
        <f>'YILLIK MALİYET RAPORU'!B162</f>
        <v xml:space="preserve"> AD SOYAD 160</v>
      </c>
      <c r="C163" s="42">
        <f>'YILLIK MALİYET RAPORU'!C162</f>
        <v>20002.5</v>
      </c>
      <c r="D163" s="53">
        <f>'YILLIK MALİYET RAPORU'!BA162</f>
        <v>240030</v>
      </c>
      <c r="E163" s="53">
        <f>'YILLIK MALİYET RAPORU'!AZ162</f>
        <v>204025.5</v>
      </c>
      <c r="F163" s="56">
        <f>'YILLIK MALİYET RAPORU'!BC162</f>
        <v>294036.75</v>
      </c>
      <c r="G163" s="56">
        <f>'YILLIK MALİYET RAPORU'!BE162</f>
        <v>282035.25</v>
      </c>
      <c r="H163" s="62"/>
    </row>
    <row r="164" spans="1:8" x14ac:dyDescent="0.3">
      <c r="A164" s="3">
        <v>161</v>
      </c>
      <c r="B164" s="15" t="str">
        <f>'YILLIK MALİYET RAPORU'!B163</f>
        <v xml:space="preserve"> AD SOYAD 161</v>
      </c>
      <c r="C164" s="41">
        <f>'YILLIK MALİYET RAPORU'!C163</f>
        <v>20002.5</v>
      </c>
      <c r="D164" s="53">
        <f>'YILLIK MALİYET RAPORU'!BA163</f>
        <v>240030</v>
      </c>
      <c r="E164" s="53">
        <f>'YILLIK MALİYET RAPORU'!AZ163</f>
        <v>204025.5</v>
      </c>
      <c r="F164" s="56">
        <f>'YILLIK MALİYET RAPORU'!BC163</f>
        <v>294036.75</v>
      </c>
      <c r="G164" s="56">
        <f>'YILLIK MALİYET RAPORU'!BE163</f>
        <v>282035.25</v>
      </c>
      <c r="H164" s="62"/>
    </row>
    <row r="165" spans="1:8" x14ac:dyDescent="0.3">
      <c r="A165" s="14">
        <v>162</v>
      </c>
      <c r="B165" s="43" t="str">
        <f>'YILLIK MALİYET RAPORU'!B164</f>
        <v xml:space="preserve"> AD SOYAD 162</v>
      </c>
      <c r="C165" s="42">
        <f>'YILLIK MALİYET RAPORU'!C164</f>
        <v>20002.5</v>
      </c>
      <c r="D165" s="53">
        <f>'YILLIK MALİYET RAPORU'!BA164</f>
        <v>240030</v>
      </c>
      <c r="E165" s="53">
        <f>'YILLIK MALİYET RAPORU'!AZ164</f>
        <v>204025.5</v>
      </c>
      <c r="F165" s="56">
        <f>'YILLIK MALİYET RAPORU'!BC164</f>
        <v>294036.75</v>
      </c>
      <c r="G165" s="56">
        <f>'YILLIK MALİYET RAPORU'!BE164</f>
        <v>282035.25</v>
      </c>
      <c r="H165" s="62"/>
    </row>
    <row r="166" spans="1:8" x14ac:dyDescent="0.3">
      <c r="A166" s="3">
        <v>163</v>
      </c>
      <c r="B166" s="15" t="str">
        <f>'YILLIK MALİYET RAPORU'!B165</f>
        <v xml:space="preserve"> AD SOYAD 163</v>
      </c>
      <c r="C166" s="41">
        <f>'YILLIK MALİYET RAPORU'!C165</f>
        <v>20002.5</v>
      </c>
      <c r="D166" s="53">
        <f>'YILLIK MALİYET RAPORU'!BA165</f>
        <v>240030</v>
      </c>
      <c r="E166" s="53">
        <f>'YILLIK MALİYET RAPORU'!AZ165</f>
        <v>204025.5</v>
      </c>
      <c r="F166" s="56">
        <f>'YILLIK MALİYET RAPORU'!BC165</f>
        <v>294036.75</v>
      </c>
      <c r="G166" s="56">
        <f>'YILLIK MALİYET RAPORU'!BE165</f>
        <v>282035.25</v>
      </c>
      <c r="H166" s="62"/>
    </row>
    <row r="167" spans="1:8" x14ac:dyDescent="0.3">
      <c r="A167" s="14">
        <v>164</v>
      </c>
      <c r="B167" s="43" t="str">
        <f>'YILLIK MALİYET RAPORU'!B166</f>
        <v xml:space="preserve"> AD SOYAD 164</v>
      </c>
      <c r="C167" s="42">
        <f>'YILLIK MALİYET RAPORU'!C166</f>
        <v>20002.5</v>
      </c>
      <c r="D167" s="53">
        <f>'YILLIK MALİYET RAPORU'!BA166</f>
        <v>240030</v>
      </c>
      <c r="E167" s="53">
        <f>'YILLIK MALİYET RAPORU'!AZ166</f>
        <v>204025.5</v>
      </c>
      <c r="F167" s="56">
        <f>'YILLIK MALİYET RAPORU'!BC166</f>
        <v>294036.75</v>
      </c>
      <c r="G167" s="56">
        <f>'YILLIK MALİYET RAPORU'!BE166</f>
        <v>282035.25</v>
      </c>
      <c r="H167" s="62"/>
    </row>
    <row r="168" spans="1:8" x14ac:dyDescent="0.3">
      <c r="A168" s="3">
        <v>165</v>
      </c>
      <c r="B168" s="15" t="str">
        <f>'YILLIK MALİYET RAPORU'!B167</f>
        <v xml:space="preserve"> AD SOYAD 165</v>
      </c>
      <c r="C168" s="41">
        <f>'YILLIK MALİYET RAPORU'!C167</f>
        <v>20002.5</v>
      </c>
      <c r="D168" s="53">
        <f>'YILLIK MALİYET RAPORU'!BA167</f>
        <v>240030</v>
      </c>
      <c r="E168" s="53">
        <f>'YILLIK MALİYET RAPORU'!AZ167</f>
        <v>204025.5</v>
      </c>
      <c r="F168" s="56">
        <f>'YILLIK MALİYET RAPORU'!BC167</f>
        <v>294036.75</v>
      </c>
      <c r="G168" s="56">
        <f>'YILLIK MALİYET RAPORU'!BE167</f>
        <v>282035.25</v>
      </c>
      <c r="H168" s="62"/>
    </row>
    <row r="169" spans="1:8" x14ac:dyDescent="0.3">
      <c r="A169" s="14">
        <v>166</v>
      </c>
      <c r="B169" s="43" t="str">
        <f>'YILLIK MALİYET RAPORU'!B168</f>
        <v xml:space="preserve"> AD SOYAD 166</v>
      </c>
      <c r="C169" s="42">
        <f>'YILLIK MALİYET RAPORU'!C168</f>
        <v>20002.5</v>
      </c>
      <c r="D169" s="53">
        <f>'YILLIK MALİYET RAPORU'!BA168</f>
        <v>240030</v>
      </c>
      <c r="E169" s="53">
        <f>'YILLIK MALİYET RAPORU'!AZ168</f>
        <v>204025.5</v>
      </c>
      <c r="F169" s="56">
        <f>'YILLIK MALİYET RAPORU'!BC168</f>
        <v>294036.75</v>
      </c>
      <c r="G169" s="56">
        <f>'YILLIK MALİYET RAPORU'!BE168</f>
        <v>282035.25</v>
      </c>
      <c r="H169" s="62"/>
    </row>
    <row r="170" spans="1:8" x14ac:dyDescent="0.3">
      <c r="A170" s="3">
        <v>167</v>
      </c>
      <c r="B170" s="15" t="str">
        <f>'YILLIK MALİYET RAPORU'!B169</f>
        <v xml:space="preserve"> AD SOYAD 167</v>
      </c>
      <c r="C170" s="41">
        <f>'YILLIK MALİYET RAPORU'!C169</f>
        <v>20002.5</v>
      </c>
      <c r="D170" s="53">
        <f>'YILLIK MALİYET RAPORU'!BA169</f>
        <v>240030</v>
      </c>
      <c r="E170" s="53">
        <f>'YILLIK MALİYET RAPORU'!AZ169</f>
        <v>204025.5</v>
      </c>
      <c r="F170" s="56">
        <f>'YILLIK MALİYET RAPORU'!BC169</f>
        <v>294036.75</v>
      </c>
      <c r="G170" s="56">
        <f>'YILLIK MALİYET RAPORU'!BE169</f>
        <v>282035.25</v>
      </c>
      <c r="H170" s="62"/>
    </row>
    <row r="171" spans="1:8" x14ac:dyDescent="0.3">
      <c r="A171" s="14">
        <v>168</v>
      </c>
      <c r="B171" s="43" t="str">
        <f>'YILLIK MALİYET RAPORU'!B170</f>
        <v xml:space="preserve"> AD SOYAD 168</v>
      </c>
      <c r="C171" s="42">
        <f>'YILLIK MALİYET RAPORU'!C170</f>
        <v>20002.5</v>
      </c>
      <c r="D171" s="53">
        <f>'YILLIK MALİYET RAPORU'!BA170</f>
        <v>240030</v>
      </c>
      <c r="E171" s="53">
        <f>'YILLIK MALİYET RAPORU'!AZ170</f>
        <v>204025.5</v>
      </c>
      <c r="F171" s="56">
        <f>'YILLIK MALİYET RAPORU'!BC170</f>
        <v>294036.75</v>
      </c>
      <c r="G171" s="56">
        <f>'YILLIK MALİYET RAPORU'!BE170</f>
        <v>282035.25</v>
      </c>
      <c r="H171" s="62"/>
    </row>
    <row r="172" spans="1:8" x14ac:dyDescent="0.3">
      <c r="A172" s="3">
        <v>169</v>
      </c>
      <c r="B172" s="15" t="str">
        <f>'YILLIK MALİYET RAPORU'!B171</f>
        <v xml:space="preserve"> AD SOYAD 169</v>
      </c>
      <c r="C172" s="41">
        <f>'YILLIK MALİYET RAPORU'!C171</f>
        <v>20002.5</v>
      </c>
      <c r="D172" s="53">
        <f>'YILLIK MALİYET RAPORU'!BA171</f>
        <v>240030</v>
      </c>
      <c r="E172" s="53">
        <f>'YILLIK MALİYET RAPORU'!AZ171</f>
        <v>204025.5</v>
      </c>
      <c r="F172" s="56">
        <f>'YILLIK MALİYET RAPORU'!BC171</f>
        <v>294036.75</v>
      </c>
      <c r="G172" s="56">
        <f>'YILLIK MALİYET RAPORU'!BE171</f>
        <v>282035.25</v>
      </c>
      <c r="H172" s="62"/>
    </row>
    <row r="173" spans="1:8" x14ac:dyDescent="0.3">
      <c r="A173" s="14">
        <v>170</v>
      </c>
      <c r="B173" s="43" t="str">
        <f>'YILLIK MALİYET RAPORU'!B172</f>
        <v xml:space="preserve"> AD SOYAD 170</v>
      </c>
      <c r="C173" s="42">
        <f>'YILLIK MALİYET RAPORU'!C172</f>
        <v>20002.5</v>
      </c>
      <c r="D173" s="53">
        <f>'YILLIK MALİYET RAPORU'!BA172</f>
        <v>240030</v>
      </c>
      <c r="E173" s="53">
        <f>'YILLIK MALİYET RAPORU'!AZ172</f>
        <v>204025.5</v>
      </c>
      <c r="F173" s="56">
        <f>'YILLIK MALİYET RAPORU'!BC172</f>
        <v>294036.75</v>
      </c>
      <c r="G173" s="56">
        <f>'YILLIK MALİYET RAPORU'!BE172</f>
        <v>282035.25</v>
      </c>
      <c r="H173" s="62"/>
    </row>
    <row r="174" spans="1:8" x14ac:dyDescent="0.3">
      <c r="A174" s="3">
        <v>171</v>
      </c>
      <c r="B174" s="15" t="str">
        <f>'YILLIK MALİYET RAPORU'!B173</f>
        <v xml:space="preserve"> AD SOYAD 171</v>
      </c>
      <c r="C174" s="41">
        <f>'YILLIK MALİYET RAPORU'!C173</f>
        <v>20002.5</v>
      </c>
      <c r="D174" s="53">
        <f>'YILLIK MALİYET RAPORU'!BA173</f>
        <v>240030</v>
      </c>
      <c r="E174" s="53">
        <f>'YILLIK MALİYET RAPORU'!AZ173</f>
        <v>204025.5</v>
      </c>
      <c r="F174" s="56">
        <f>'YILLIK MALİYET RAPORU'!BC173</f>
        <v>294036.75</v>
      </c>
      <c r="G174" s="56">
        <f>'YILLIK MALİYET RAPORU'!BE173</f>
        <v>282035.25</v>
      </c>
      <c r="H174" s="62"/>
    </row>
    <row r="175" spans="1:8" x14ac:dyDescent="0.3">
      <c r="A175" s="14">
        <v>172</v>
      </c>
      <c r="B175" s="43" t="str">
        <f>'YILLIK MALİYET RAPORU'!B174</f>
        <v xml:space="preserve"> AD SOYAD 172</v>
      </c>
      <c r="C175" s="42">
        <f>'YILLIK MALİYET RAPORU'!C174</f>
        <v>20002.5</v>
      </c>
      <c r="D175" s="53">
        <f>'YILLIK MALİYET RAPORU'!BA174</f>
        <v>240030</v>
      </c>
      <c r="E175" s="53">
        <f>'YILLIK MALİYET RAPORU'!AZ174</f>
        <v>204025.5</v>
      </c>
      <c r="F175" s="56">
        <f>'YILLIK MALİYET RAPORU'!BC174</f>
        <v>294036.75</v>
      </c>
      <c r="G175" s="56">
        <f>'YILLIK MALİYET RAPORU'!BE174</f>
        <v>282035.25</v>
      </c>
      <c r="H175" s="62"/>
    </row>
    <row r="176" spans="1:8" x14ac:dyDescent="0.3">
      <c r="A176" s="3">
        <v>173</v>
      </c>
      <c r="B176" s="15" t="str">
        <f>'YILLIK MALİYET RAPORU'!B175</f>
        <v xml:space="preserve"> AD SOYAD 173</v>
      </c>
      <c r="C176" s="41">
        <f>'YILLIK MALİYET RAPORU'!C175</f>
        <v>20002.5</v>
      </c>
      <c r="D176" s="53">
        <f>'YILLIK MALİYET RAPORU'!BA175</f>
        <v>240030</v>
      </c>
      <c r="E176" s="53">
        <f>'YILLIK MALİYET RAPORU'!AZ175</f>
        <v>204025.5</v>
      </c>
      <c r="F176" s="56">
        <f>'YILLIK MALİYET RAPORU'!BC175</f>
        <v>294036.75</v>
      </c>
      <c r="G176" s="56">
        <f>'YILLIK MALİYET RAPORU'!BE175</f>
        <v>282035.25</v>
      </c>
      <c r="H176" s="62"/>
    </row>
    <row r="177" spans="1:8" x14ac:dyDescent="0.3">
      <c r="A177" s="14">
        <v>174</v>
      </c>
      <c r="B177" s="43" t="str">
        <f>'YILLIK MALİYET RAPORU'!B176</f>
        <v xml:space="preserve"> AD SOYAD 174</v>
      </c>
      <c r="C177" s="42">
        <f>'YILLIK MALİYET RAPORU'!C176</f>
        <v>20002.5</v>
      </c>
      <c r="D177" s="53">
        <f>'YILLIK MALİYET RAPORU'!BA176</f>
        <v>240030</v>
      </c>
      <c r="E177" s="53">
        <f>'YILLIK MALİYET RAPORU'!AZ176</f>
        <v>204025.5</v>
      </c>
      <c r="F177" s="56">
        <f>'YILLIK MALİYET RAPORU'!BC176</f>
        <v>294036.75</v>
      </c>
      <c r="G177" s="56">
        <f>'YILLIK MALİYET RAPORU'!BE176</f>
        <v>282035.25</v>
      </c>
      <c r="H177" s="62"/>
    </row>
    <row r="178" spans="1:8" x14ac:dyDescent="0.3">
      <c r="A178" s="3">
        <v>175</v>
      </c>
      <c r="B178" s="15" t="str">
        <f>'YILLIK MALİYET RAPORU'!B177</f>
        <v xml:space="preserve"> AD SOYAD 175</v>
      </c>
      <c r="C178" s="41">
        <f>'YILLIK MALİYET RAPORU'!C177</f>
        <v>20002.5</v>
      </c>
      <c r="D178" s="53">
        <f>'YILLIK MALİYET RAPORU'!BA177</f>
        <v>240030</v>
      </c>
      <c r="E178" s="53">
        <f>'YILLIK MALİYET RAPORU'!AZ177</f>
        <v>204025.5</v>
      </c>
      <c r="F178" s="56">
        <f>'YILLIK MALİYET RAPORU'!BC177</f>
        <v>294036.75</v>
      </c>
      <c r="G178" s="56">
        <f>'YILLIK MALİYET RAPORU'!BE177</f>
        <v>282035.25</v>
      </c>
      <c r="H178" s="62"/>
    </row>
    <row r="179" spans="1:8" x14ac:dyDescent="0.3">
      <c r="A179" s="14">
        <v>176</v>
      </c>
      <c r="B179" s="43" t="str">
        <f>'YILLIK MALİYET RAPORU'!B178</f>
        <v xml:space="preserve"> AD SOYAD 176</v>
      </c>
      <c r="C179" s="42">
        <f>'YILLIK MALİYET RAPORU'!C178</f>
        <v>20002.5</v>
      </c>
      <c r="D179" s="53">
        <f>'YILLIK MALİYET RAPORU'!BA178</f>
        <v>240030</v>
      </c>
      <c r="E179" s="53">
        <f>'YILLIK MALİYET RAPORU'!AZ178</f>
        <v>204025.5</v>
      </c>
      <c r="F179" s="56">
        <f>'YILLIK MALİYET RAPORU'!BC178</f>
        <v>294036.75</v>
      </c>
      <c r="G179" s="56">
        <f>'YILLIK MALİYET RAPORU'!BE178</f>
        <v>282035.25</v>
      </c>
      <c r="H179" s="62"/>
    </row>
    <row r="180" spans="1:8" x14ac:dyDescent="0.3">
      <c r="A180" s="3">
        <v>177</v>
      </c>
      <c r="B180" s="15" t="str">
        <f>'YILLIK MALİYET RAPORU'!B179</f>
        <v xml:space="preserve"> AD SOYAD 177</v>
      </c>
      <c r="C180" s="41">
        <f>'YILLIK MALİYET RAPORU'!C179</f>
        <v>20002.5</v>
      </c>
      <c r="D180" s="53">
        <f>'YILLIK MALİYET RAPORU'!BA179</f>
        <v>240030</v>
      </c>
      <c r="E180" s="53">
        <f>'YILLIK MALİYET RAPORU'!AZ179</f>
        <v>204025.5</v>
      </c>
      <c r="F180" s="56">
        <f>'YILLIK MALİYET RAPORU'!BC179</f>
        <v>294036.75</v>
      </c>
      <c r="G180" s="56">
        <f>'YILLIK MALİYET RAPORU'!BE179</f>
        <v>282035.25</v>
      </c>
      <c r="H180" s="62"/>
    </row>
    <row r="181" spans="1:8" x14ac:dyDescent="0.3">
      <c r="A181" s="14">
        <v>178</v>
      </c>
      <c r="B181" s="43" t="str">
        <f>'YILLIK MALİYET RAPORU'!B180</f>
        <v xml:space="preserve"> AD SOYAD 178</v>
      </c>
      <c r="C181" s="42">
        <f>'YILLIK MALİYET RAPORU'!C180</f>
        <v>20002.5</v>
      </c>
      <c r="D181" s="53">
        <f>'YILLIK MALİYET RAPORU'!BA180</f>
        <v>240030</v>
      </c>
      <c r="E181" s="53">
        <f>'YILLIK MALİYET RAPORU'!AZ180</f>
        <v>204025.5</v>
      </c>
      <c r="F181" s="56">
        <f>'YILLIK MALİYET RAPORU'!BC180</f>
        <v>294036.75</v>
      </c>
      <c r="G181" s="56">
        <f>'YILLIK MALİYET RAPORU'!BE180</f>
        <v>282035.25</v>
      </c>
      <c r="H181" s="62"/>
    </row>
    <row r="182" spans="1:8" x14ac:dyDescent="0.3">
      <c r="A182" s="3">
        <v>179</v>
      </c>
      <c r="B182" s="15" t="str">
        <f>'YILLIK MALİYET RAPORU'!B181</f>
        <v xml:space="preserve"> AD SOYAD 179</v>
      </c>
      <c r="C182" s="41">
        <f>'YILLIK MALİYET RAPORU'!C181</f>
        <v>20002.5</v>
      </c>
      <c r="D182" s="53">
        <f>'YILLIK MALİYET RAPORU'!BA181</f>
        <v>240030</v>
      </c>
      <c r="E182" s="53">
        <f>'YILLIK MALİYET RAPORU'!AZ181</f>
        <v>204025.5</v>
      </c>
      <c r="F182" s="56">
        <f>'YILLIK MALİYET RAPORU'!BC181</f>
        <v>294036.75</v>
      </c>
      <c r="G182" s="56">
        <f>'YILLIK MALİYET RAPORU'!BE181</f>
        <v>282035.25</v>
      </c>
      <c r="H182" s="62"/>
    </row>
    <row r="183" spans="1:8" x14ac:dyDescent="0.3">
      <c r="A183" s="14">
        <v>180</v>
      </c>
      <c r="B183" s="43" t="str">
        <f>'YILLIK MALİYET RAPORU'!B182</f>
        <v xml:space="preserve"> AD SOYAD 180</v>
      </c>
      <c r="C183" s="42">
        <f>'YILLIK MALİYET RAPORU'!C182</f>
        <v>20002.5</v>
      </c>
      <c r="D183" s="53">
        <f>'YILLIK MALİYET RAPORU'!BA182</f>
        <v>240030</v>
      </c>
      <c r="E183" s="53">
        <f>'YILLIK MALİYET RAPORU'!AZ182</f>
        <v>204025.5</v>
      </c>
      <c r="F183" s="56">
        <f>'YILLIK MALİYET RAPORU'!BC182</f>
        <v>294036.75</v>
      </c>
      <c r="G183" s="56">
        <f>'YILLIK MALİYET RAPORU'!BE182</f>
        <v>282035.25</v>
      </c>
      <c r="H183" s="62"/>
    </row>
    <row r="184" spans="1:8" x14ac:dyDescent="0.3">
      <c r="A184" s="3">
        <v>181</v>
      </c>
      <c r="B184" s="15" t="str">
        <f>'YILLIK MALİYET RAPORU'!B183</f>
        <v xml:space="preserve"> AD SOYAD 181</v>
      </c>
      <c r="C184" s="41">
        <f>'YILLIK MALİYET RAPORU'!C183</f>
        <v>20002.5</v>
      </c>
      <c r="D184" s="53">
        <f>'YILLIK MALİYET RAPORU'!BA183</f>
        <v>240030</v>
      </c>
      <c r="E184" s="53">
        <f>'YILLIK MALİYET RAPORU'!AZ183</f>
        <v>204025.5</v>
      </c>
      <c r="F184" s="56">
        <f>'YILLIK MALİYET RAPORU'!BC183</f>
        <v>294036.75</v>
      </c>
      <c r="G184" s="56">
        <f>'YILLIK MALİYET RAPORU'!BE183</f>
        <v>282035.25</v>
      </c>
      <c r="H184" s="62"/>
    </row>
    <row r="185" spans="1:8" x14ac:dyDescent="0.3">
      <c r="A185" s="14">
        <v>182</v>
      </c>
      <c r="B185" s="43" t="str">
        <f>'YILLIK MALİYET RAPORU'!B184</f>
        <v xml:space="preserve"> AD SOYAD 182</v>
      </c>
      <c r="C185" s="42">
        <f>'YILLIK MALİYET RAPORU'!C184</f>
        <v>20002.5</v>
      </c>
      <c r="D185" s="53">
        <f>'YILLIK MALİYET RAPORU'!BA184</f>
        <v>240030</v>
      </c>
      <c r="E185" s="53">
        <f>'YILLIK MALİYET RAPORU'!AZ184</f>
        <v>204025.5</v>
      </c>
      <c r="F185" s="56">
        <f>'YILLIK MALİYET RAPORU'!BC184</f>
        <v>294036.75</v>
      </c>
      <c r="G185" s="56">
        <f>'YILLIK MALİYET RAPORU'!BE184</f>
        <v>282035.25</v>
      </c>
      <c r="H185" s="62"/>
    </row>
    <row r="186" spans="1:8" x14ac:dyDescent="0.3">
      <c r="A186" s="3">
        <v>183</v>
      </c>
      <c r="B186" s="15" t="str">
        <f>'YILLIK MALİYET RAPORU'!B185</f>
        <v xml:space="preserve"> AD SOYAD 183</v>
      </c>
      <c r="C186" s="41">
        <f>'YILLIK MALİYET RAPORU'!C185</f>
        <v>20002.5</v>
      </c>
      <c r="D186" s="53">
        <f>'YILLIK MALİYET RAPORU'!BA185</f>
        <v>240030</v>
      </c>
      <c r="E186" s="53">
        <f>'YILLIK MALİYET RAPORU'!AZ185</f>
        <v>204025.5</v>
      </c>
      <c r="F186" s="56">
        <f>'YILLIK MALİYET RAPORU'!BC185</f>
        <v>294036.75</v>
      </c>
      <c r="G186" s="56">
        <f>'YILLIK MALİYET RAPORU'!BE185</f>
        <v>282035.25</v>
      </c>
      <c r="H186" s="62"/>
    </row>
    <row r="187" spans="1:8" x14ac:dyDescent="0.3">
      <c r="A187" s="14">
        <v>184</v>
      </c>
      <c r="B187" s="43" t="str">
        <f>'YILLIK MALİYET RAPORU'!B186</f>
        <v xml:space="preserve"> AD SOYAD 184</v>
      </c>
      <c r="C187" s="42">
        <f>'YILLIK MALİYET RAPORU'!C186</f>
        <v>20002.5</v>
      </c>
      <c r="D187" s="53">
        <f>'YILLIK MALİYET RAPORU'!BA186</f>
        <v>240030</v>
      </c>
      <c r="E187" s="53">
        <f>'YILLIK MALİYET RAPORU'!AZ186</f>
        <v>204025.5</v>
      </c>
      <c r="F187" s="56">
        <f>'YILLIK MALİYET RAPORU'!BC186</f>
        <v>294036.75</v>
      </c>
      <c r="G187" s="56">
        <f>'YILLIK MALİYET RAPORU'!BE186</f>
        <v>282035.25</v>
      </c>
      <c r="H187" s="62"/>
    </row>
    <row r="188" spans="1:8" x14ac:dyDescent="0.3">
      <c r="A188" s="3">
        <v>185</v>
      </c>
      <c r="B188" s="15" t="str">
        <f>'YILLIK MALİYET RAPORU'!B187</f>
        <v xml:space="preserve"> AD SOYAD 185</v>
      </c>
      <c r="C188" s="41">
        <f>'YILLIK MALİYET RAPORU'!C187</f>
        <v>20002.5</v>
      </c>
      <c r="D188" s="53">
        <f>'YILLIK MALİYET RAPORU'!BA187</f>
        <v>240030</v>
      </c>
      <c r="E188" s="53">
        <f>'YILLIK MALİYET RAPORU'!AZ187</f>
        <v>204025.5</v>
      </c>
      <c r="F188" s="56">
        <f>'YILLIK MALİYET RAPORU'!BC187</f>
        <v>294036.75</v>
      </c>
      <c r="G188" s="56">
        <f>'YILLIK MALİYET RAPORU'!BE187</f>
        <v>282035.25</v>
      </c>
      <c r="H188" s="62"/>
    </row>
    <row r="189" spans="1:8" x14ac:dyDescent="0.3">
      <c r="A189" s="14">
        <v>186</v>
      </c>
      <c r="B189" s="43" t="str">
        <f>'YILLIK MALİYET RAPORU'!B188</f>
        <v xml:space="preserve"> AD SOYAD 186</v>
      </c>
      <c r="C189" s="42">
        <f>'YILLIK MALİYET RAPORU'!C188</f>
        <v>20002.5</v>
      </c>
      <c r="D189" s="53">
        <f>'YILLIK MALİYET RAPORU'!BA188</f>
        <v>240030</v>
      </c>
      <c r="E189" s="53">
        <f>'YILLIK MALİYET RAPORU'!AZ188</f>
        <v>204025.5</v>
      </c>
      <c r="F189" s="56">
        <f>'YILLIK MALİYET RAPORU'!BC188</f>
        <v>294036.75</v>
      </c>
      <c r="G189" s="56">
        <f>'YILLIK MALİYET RAPORU'!BE188</f>
        <v>282035.25</v>
      </c>
      <c r="H189" s="62"/>
    </row>
    <row r="190" spans="1:8" x14ac:dyDescent="0.3">
      <c r="A190" s="3">
        <v>187</v>
      </c>
      <c r="B190" s="15" t="str">
        <f>'YILLIK MALİYET RAPORU'!B189</f>
        <v xml:space="preserve"> AD SOYAD 187</v>
      </c>
      <c r="C190" s="41">
        <f>'YILLIK MALİYET RAPORU'!C189</f>
        <v>20002.5</v>
      </c>
      <c r="D190" s="53">
        <f>'YILLIK MALİYET RAPORU'!BA189</f>
        <v>240030</v>
      </c>
      <c r="E190" s="53">
        <f>'YILLIK MALİYET RAPORU'!AZ189</f>
        <v>204025.5</v>
      </c>
      <c r="F190" s="56">
        <f>'YILLIK MALİYET RAPORU'!BC189</f>
        <v>294036.75</v>
      </c>
      <c r="G190" s="56">
        <f>'YILLIK MALİYET RAPORU'!BE189</f>
        <v>282035.25</v>
      </c>
      <c r="H190" s="62"/>
    </row>
    <row r="191" spans="1:8" x14ac:dyDescent="0.3">
      <c r="A191" s="14">
        <v>188</v>
      </c>
      <c r="B191" s="43" t="str">
        <f>'YILLIK MALİYET RAPORU'!B190</f>
        <v xml:space="preserve"> AD SOYAD 188</v>
      </c>
      <c r="C191" s="42">
        <f>'YILLIK MALİYET RAPORU'!C190</f>
        <v>20002.5</v>
      </c>
      <c r="D191" s="53">
        <f>'YILLIK MALİYET RAPORU'!BA190</f>
        <v>240030</v>
      </c>
      <c r="E191" s="53">
        <f>'YILLIK MALİYET RAPORU'!AZ190</f>
        <v>204025.5</v>
      </c>
      <c r="F191" s="56">
        <f>'YILLIK MALİYET RAPORU'!BC190</f>
        <v>294036.75</v>
      </c>
      <c r="G191" s="56">
        <f>'YILLIK MALİYET RAPORU'!BE190</f>
        <v>282035.25</v>
      </c>
      <c r="H191" s="62"/>
    </row>
    <row r="192" spans="1:8" x14ac:dyDescent="0.3">
      <c r="A192" s="3">
        <v>189</v>
      </c>
      <c r="B192" s="15" t="str">
        <f>'YILLIK MALİYET RAPORU'!B191</f>
        <v xml:space="preserve"> AD SOYAD 189</v>
      </c>
      <c r="C192" s="41">
        <f>'YILLIK MALİYET RAPORU'!C191</f>
        <v>20002.5</v>
      </c>
      <c r="D192" s="53">
        <f>'YILLIK MALİYET RAPORU'!BA191</f>
        <v>240030</v>
      </c>
      <c r="E192" s="53">
        <f>'YILLIK MALİYET RAPORU'!AZ191</f>
        <v>204025.5</v>
      </c>
      <c r="F192" s="56">
        <f>'YILLIK MALİYET RAPORU'!BC191</f>
        <v>294036.75</v>
      </c>
      <c r="G192" s="56">
        <f>'YILLIK MALİYET RAPORU'!BE191</f>
        <v>282035.25</v>
      </c>
      <c r="H192" s="62"/>
    </row>
    <row r="193" spans="1:8" x14ac:dyDescent="0.3">
      <c r="A193" s="14">
        <v>190</v>
      </c>
      <c r="B193" s="43" t="str">
        <f>'YILLIK MALİYET RAPORU'!B192</f>
        <v xml:space="preserve"> AD SOYAD 190</v>
      </c>
      <c r="C193" s="42">
        <f>'YILLIK MALİYET RAPORU'!C192</f>
        <v>20002.5</v>
      </c>
      <c r="D193" s="53">
        <f>'YILLIK MALİYET RAPORU'!BA192</f>
        <v>240030</v>
      </c>
      <c r="E193" s="53">
        <f>'YILLIK MALİYET RAPORU'!AZ192</f>
        <v>204025.5</v>
      </c>
      <c r="F193" s="56">
        <f>'YILLIK MALİYET RAPORU'!BC192</f>
        <v>294036.75</v>
      </c>
      <c r="G193" s="56">
        <f>'YILLIK MALİYET RAPORU'!BE192</f>
        <v>282035.25</v>
      </c>
      <c r="H193" s="62"/>
    </row>
    <row r="194" spans="1:8" x14ac:dyDescent="0.3">
      <c r="A194" s="3">
        <v>191</v>
      </c>
      <c r="B194" s="15" t="str">
        <f>'YILLIK MALİYET RAPORU'!B193</f>
        <v xml:space="preserve"> AD SOYAD 191</v>
      </c>
      <c r="C194" s="41">
        <f>'YILLIK MALİYET RAPORU'!C193</f>
        <v>20002.5</v>
      </c>
      <c r="D194" s="53">
        <f>'YILLIK MALİYET RAPORU'!BA193</f>
        <v>240030</v>
      </c>
      <c r="E194" s="53">
        <f>'YILLIK MALİYET RAPORU'!AZ193</f>
        <v>204025.5</v>
      </c>
      <c r="F194" s="56">
        <f>'YILLIK MALİYET RAPORU'!BC193</f>
        <v>294036.75</v>
      </c>
      <c r="G194" s="56">
        <f>'YILLIK MALİYET RAPORU'!BE193</f>
        <v>282035.25</v>
      </c>
      <c r="H194" s="62"/>
    </row>
    <row r="195" spans="1:8" x14ac:dyDescent="0.3">
      <c r="A195" s="14">
        <v>192</v>
      </c>
      <c r="B195" s="43" t="str">
        <f>'YILLIK MALİYET RAPORU'!B194</f>
        <v xml:space="preserve"> AD SOYAD 192</v>
      </c>
      <c r="C195" s="42">
        <f>'YILLIK MALİYET RAPORU'!C194</f>
        <v>20002.5</v>
      </c>
      <c r="D195" s="53">
        <f>'YILLIK MALİYET RAPORU'!BA194</f>
        <v>240030</v>
      </c>
      <c r="E195" s="53">
        <f>'YILLIK MALİYET RAPORU'!AZ194</f>
        <v>204025.5</v>
      </c>
      <c r="F195" s="56">
        <f>'YILLIK MALİYET RAPORU'!BC194</f>
        <v>294036.75</v>
      </c>
      <c r="G195" s="56">
        <f>'YILLIK MALİYET RAPORU'!BE194</f>
        <v>282035.25</v>
      </c>
      <c r="H195" s="62"/>
    </row>
    <row r="196" spans="1:8" x14ac:dyDescent="0.3">
      <c r="A196" s="3">
        <v>193</v>
      </c>
      <c r="B196" s="15" t="str">
        <f>'YILLIK MALİYET RAPORU'!B195</f>
        <v xml:space="preserve"> AD SOYAD 193</v>
      </c>
      <c r="C196" s="41">
        <f>'YILLIK MALİYET RAPORU'!C195</f>
        <v>20002.5</v>
      </c>
      <c r="D196" s="53">
        <f>'YILLIK MALİYET RAPORU'!BA195</f>
        <v>240030</v>
      </c>
      <c r="E196" s="53">
        <f>'YILLIK MALİYET RAPORU'!AZ195</f>
        <v>204025.5</v>
      </c>
      <c r="F196" s="56">
        <f>'YILLIK MALİYET RAPORU'!BC195</f>
        <v>294036.75</v>
      </c>
      <c r="G196" s="56">
        <f>'YILLIK MALİYET RAPORU'!BE195</f>
        <v>282035.25</v>
      </c>
      <c r="H196" s="62"/>
    </row>
    <row r="197" spans="1:8" x14ac:dyDescent="0.3">
      <c r="A197" s="14">
        <v>194</v>
      </c>
      <c r="B197" s="43" t="str">
        <f>'YILLIK MALİYET RAPORU'!B196</f>
        <v xml:space="preserve"> AD SOYAD 194</v>
      </c>
      <c r="C197" s="42">
        <f>'YILLIK MALİYET RAPORU'!C196</f>
        <v>20002.5</v>
      </c>
      <c r="D197" s="53">
        <f>'YILLIK MALİYET RAPORU'!BA196</f>
        <v>240030</v>
      </c>
      <c r="E197" s="53">
        <f>'YILLIK MALİYET RAPORU'!AZ196</f>
        <v>204025.5</v>
      </c>
      <c r="F197" s="56">
        <f>'YILLIK MALİYET RAPORU'!BC196</f>
        <v>294036.75</v>
      </c>
      <c r="G197" s="56">
        <f>'YILLIK MALİYET RAPORU'!BE196</f>
        <v>282035.25</v>
      </c>
      <c r="H197" s="62"/>
    </row>
    <row r="198" spans="1:8" x14ac:dyDescent="0.3">
      <c r="A198" s="3">
        <v>195</v>
      </c>
      <c r="B198" s="15" t="str">
        <f>'YILLIK MALİYET RAPORU'!B197</f>
        <v xml:space="preserve"> AD SOYAD 195</v>
      </c>
      <c r="C198" s="41">
        <f>'YILLIK MALİYET RAPORU'!C197</f>
        <v>20002.5</v>
      </c>
      <c r="D198" s="53">
        <f>'YILLIK MALİYET RAPORU'!BA197</f>
        <v>240030</v>
      </c>
      <c r="E198" s="53">
        <f>'YILLIK MALİYET RAPORU'!AZ197</f>
        <v>204025.5</v>
      </c>
      <c r="F198" s="56">
        <f>'YILLIK MALİYET RAPORU'!BC197</f>
        <v>294036.75</v>
      </c>
      <c r="G198" s="56">
        <f>'YILLIK MALİYET RAPORU'!BE197</f>
        <v>282035.25</v>
      </c>
      <c r="H198" s="62"/>
    </row>
    <row r="199" spans="1:8" x14ac:dyDescent="0.3">
      <c r="A199" s="14">
        <v>196</v>
      </c>
      <c r="B199" s="43" t="str">
        <f>'YILLIK MALİYET RAPORU'!B198</f>
        <v xml:space="preserve"> AD SOYAD 196</v>
      </c>
      <c r="C199" s="42">
        <f>'YILLIK MALİYET RAPORU'!C198</f>
        <v>20002.5</v>
      </c>
      <c r="D199" s="53">
        <f>'YILLIK MALİYET RAPORU'!BA198</f>
        <v>240030</v>
      </c>
      <c r="E199" s="53">
        <f>'YILLIK MALİYET RAPORU'!AZ198</f>
        <v>204025.5</v>
      </c>
      <c r="F199" s="56">
        <f>'YILLIK MALİYET RAPORU'!BC198</f>
        <v>294036.75</v>
      </c>
      <c r="G199" s="56">
        <f>'YILLIK MALİYET RAPORU'!BE198</f>
        <v>282035.25</v>
      </c>
      <c r="H199" s="62"/>
    </row>
    <row r="200" spans="1:8" x14ac:dyDescent="0.3">
      <c r="A200" s="3">
        <v>197</v>
      </c>
      <c r="B200" s="15" t="str">
        <f>'YILLIK MALİYET RAPORU'!B199</f>
        <v xml:space="preserve"> AD SOYAD 197</v>
      </c>
      <c r="C200" s="41">
        <f>'YILLIK MALİYET RAPORU'!C199</f>
        <v>20002.5</v>
      </c>
      <c r="D200" s="53">
        <f>'YILLIK MALİYET RAPORU'!BA199</f>
        <v>240030</v>
      </c>
      <c r="E200" s="53">
        <f>'YILLIK MALİYET RAPORU'!AZ199</f>
        <v>204025.5</v>
      </c>
      <c r="F200" s="56">
        <f>'YILLIK MALİYET RAPORU'!BC199</f>
        <v>294036.75</v>
      </c>
      <c r="G200" s="56">
        <f>'YILLIK MALİYET RAPORU'!BE199</f>
        <v>282035.25</v>
      </c>
      <c r="H200" s="62"/>
    </row>
    <row r="201" spans="1:8" x14ac:dyDescent="0.3">
      <c r="A201" s="14">
        <v>198</v>
      </c>
      <c r="B201" s="43" t="str">
        <f>'YILLIK MALİYET RAPORU'!B200</f>
        <v xml:space="preserve"> AD SOYAD 198</v>
      </c>
      <c r="C201" s="42">
        <f>'YILLIK MALİYET RAPORU'!C200</f>
        <v>20002.5</v>
      </c>
      <c r="D201" s="53">
        <f>'YILLIK MALİYET RAPORU'!BA200</f>
        <v>240030</v>
      </c>
      <c r="E201" s="53">
        <f>'YILLIK MALİYET RAPORU'!AZ200</f>
        <v>204025.5</v>
      </c>
      <c r="F201" s="56">
        <f>'YILLIK MALİYET RAPORU'!BC200</f>
        <v>294036.75</v>
      </c>
      <c r="G201" s="56">
        <f>'YILLIK MALİYET RAPORU'!BE200</f>
        <v>282035.25</v>
      </c>
      <c r="H201" s="62"/>
    </row>
    <row r="202" spans="1:8" x14ac:dyDescent="0.3">
      <c r="A202" s="3">
        <v>199</v>
      </c>
      <c r="B202" s="15" t="str">
        <f>'YILLIK MALİYET RAPORU'!B201</f>
        <v xml:space="preserve"> AD SOYAD 199</v>
      </c>
      <c r="C202" s="41">
        <f>'YILLIK MALİYET RAPORU'!C201</f>
        <v>20002.5</v>
      </c>
      <c r="D202" s="53">
        <f>'YILLIK MALİYET RAPORU'!BA201</f>
        <v>240030</v>
      </c>
      <c r="E202" s="53">
        <f>'YILLIK MALİYET RAPORU'!AZ201</f>
        <v>204025.5</v>
      </c>
      <c r="F202" s="56">
        <f>'YILLIK MALİYET RAPORU'!BC201</f>
        <v>294036.75</v>
      </c>
      <c r="G202" s="56">
        <f>'YILLIK MALİYET RAPORU'!BE201</f>
        <v>282035.25</v>
      </c>
      <c r="H202" s="62"/>
    </row>
    <row r="203" spans="1:8" x14ac:dyDescent="0.3">
      <c r="A203" s="14">
        <v>200</v>
      </c>
      <c r="B203" s="43" t="str">
        <f>'YILLIK MALİYET RAPORU'!B202</f>
        <v xml:space="preserve"> AD SOYAD 200</v>
      </c>
      <c r="C203" s="42">
        <f>'YILLIK MALİYET RAPORU'!C202</f>
        <v>20002.5</v>
      </c>
      <c r="D203" s="53">
        <f>'YILLIK MALİYET RAPORU'!BA202</f>
        <v>240030</v>
      </c>
      <c r="E203" s="53">
        <f>'YILLIK MALİYET RAPORU'!AZ202</f>
        <v>204025.5</v>
      </c>
      <c r="F203" s="56">
        <f>'YILLIK MALİYET RAPORU'!BC202</f>
        <v>294036.75</v>
      </c>
      <c r="G203" s="56">
        <f>'YILLIK MALİYET RAPORU'!BE202</f>
        <v>282035.25</v>
      </c>
      <c r="H203" s="62"/>
    </row>
    <row r="204" spans="1:8" x14ac:dyDescent="0.3">
      <c r="A204" s="3">
        <v>201</v>
      </c>
      <c r="B204" s="15" t="str">
        <f>'YILLIK MALİYET RAPORU'!B203</f>
        <v xml:space="preserve"> AD SOYAD 201</v>
      </c>
      <c r="C204" s="41">
        <f>'YILLIK MALİYET RAPORU'!C203</f>
        <v>20002.5</v>
      </c>
      <c r="D204" s="53">
        <f>'YILLIK MALİYET RAPORU'!BA203</f>
        <v>240030</v>
      </c>
      <c r="E204" s="53">
        <f>'YILLIK MALİYET RAPORU'!AZ203</f>
        <v>204025.5</v>
      </c>
      <c r="F204" s="56">
        <f>'YILLIK MALİYET RAPORU'!BC203</f>
        <v>294036.75</v>
      </c>
      <c r="G204" s="56">
        <f>'YILLIK MALİYET RAPORU'!BE203</f>
        <v>282035.25</v>
      </c>
      <c r="H204" s="62"/>
    </row>
    <row r="205" spans="1:8" x14ac:dyDescent="0.3">
      <c r="A205" s="14">
        <v>202</v>
      </c>
      <c r="B205" s="43" t="str">
        <f>'YILLIK MALİYET RAPORU'!B204</f>
        <v xml:space="preserve"> AD SOYAD 202</v>
      </c>
      <c r="C205" s="42">
        <f>'YILLIK MALİYET RAPORU'!C204</f>
        <v>20002.5</v>
      </c>
      <c r="D205" s="53">
        <f>'YILLIK MALİYET RAPORU'!BA204</f>
        <v>240030</v>
      </c>
      <c r="E205" s="53">
        <f>'YILLIK MALİYET RAPORU'!AZ204</f>
        <v>204025.5</v>
      </c>
      <c r="F205" s="56">
        <f>'YILLIK MALİYET RAPORU'!BC204</f>
        <v>294036.75</v>
      </c>
      <c r="G205" s="56">
        <f>'YILLIK MALİYET RAPORU'!BE204</f>
        <v>282035.25</v>
      </c>
      <c r="H205" s="62"/>
    </row>
    <row r="206" spans="1:8" x14ac:dyDescent="0.3">
      <c r="A206" s="3">
        <v>203</v>
      </c>
      <c r="B206" s="15" t="str">
        <f>'YILLIK MALİYET RAPORU'!B205</f>
        <v xml:space="preserve"> AD SOYAD 203</v>
      </c>
      <c r="C206" s="41">
        <f>'YILLIK MALİYET RAPORU'!C205</f>
        <v>20002.5</v>
      </c>
      <c r="D206" s="53">
        <f>'YILLIK MALİYET RAPORU'!BA205</f>
        <v>240030</v>
      </c>
      <c r="E206" s="53">
        <f>'YILLIK MALİYET RAPORU'!AZ205</f>
        <v>204025.5</v>
      </c>
      <c r="F206" s="56">
        <f>'YILLIK MALİYET RAPORU'!BC205</f>
        <v>294036.75</v>
      </c>
      <c r="G206" s="56">
        <f>'YILLIK MALİYET RAPORU'!BE205</f>
        <v>282035.25</v>
      </c>
      <c r="H206" s="62"/>
    </row>
    <row r="207" spans="1:8" x14ac:dyDescent="0.3">
      <c r="A207" s="14">
        <v>204</v>
      </c>
      <c r="B207" s="43" t="str">
        <f>'YILLIK MALİYET RAPORU'!B206</f>
        <v xml:space="preserve"> AD SOYAD 204</v>
      </c>
      <c r="C207" s="42">
        <f>'YILLIK MALİYET RAPORU'!C206</f>
        <v>20002.5</v>
      </c>
      <c r="D207" s="53">
        <f>'YILLIK MALİYET RAPORU'!BA206</f>
        <v>240030</v>
      </c>
      <c r="E207" s="53">
        <f>'YILLIK MALİYET RAPORU'!AZ206</f>
        <v>204025.5</v>
      </c>
      <c r="F207" s="56">
        <f>'YILLIK MALİYET RAPORU'!BC206</f>
        <v>294036.75</v>
      </c>
      <c r="G207" s="56">
        <f>'YILLIK MALİYET RAPORU'!BE206</f>
        <v>282035.25</v>
      </c>
      <c r="H207" s="62"/>
    </row>
    <row r="208" spans="1:8" x14ac:dyDescent="0.3">
      <c r="A208" s="3">
        <v>205</v>
      </c>
      <c r="B208" s="15" t="str">
        <f>'YILLIK MALİYET RAPORU'!B207</f>
        <v xml:space="preserve"> AD SOYAD 205</v>
      </c>
      <c r="C208" s="41">
        <f>'YILLIK MALİYET RAPORU'!C207</f>
        <v>20002.5</v>
      </c>
      <c r="D208" s="53">
        <f>'YILLIK MALİYET RAPORU'!BA207</f>
        <v>240030</v>
      </c>
      <c r="E208" s="53">
        <f>'YILLIK MALİYET RAPORU'!AZ207</f>
        <v>204025.5</v>
      </c>
      <c r="F208" s="56">
        <f>'YILLIK MALİYET RAPORU'!BC207</f>
        <v>294036.75</v>
      </c>
      <c r="G208" s="56">
        <f>'YILLIK MALİYET RAPORU'!BE207</f>
        <v>282035.25</v>
      </c>
      <c r="H208" s="62"/>
    </row>
    <row r="209" spans="1:8" x14ac:dyDescent="0.3">
      <c r="A209" s="14">
        <v>206</v>
      </c>
      <c r="B209" s="43" t="str">
        <f>'YILLIK MALİYET RAPORU'!B208</f>
        <v xml:space="preserve"> AD SOYAD 206</v>
      </c>
      <c r="C209" s="42">
        <f>'YILLIK MALİYET RAPORU'!C208</f>
        <v>20002.5</v>
      </c>
      <c r="D209" s="53">
        <f>'YILLIK MALİYET RAPORU'!BA208</f>
        <v>240030</v>
      </c>
      <c r="E209" s="53">
        <f>'YILLIK MALİYET RAPORU'!AZ208</f>
        <v>204025.5</v>
      </c>
      <c r="F209" s="56">
        <f>'YILLIK MALİYET RAPORU'!BC208</f>
        <v>294036.75</v>
      </c>
      <c r="G209" s="56">
        <f>'YILLIK MALİYET RAPORU'!BE208</f>
        <v>282035.25</v>
      </c>
      <c r="H209" s="62"/>
    </row>
    <row r="210" spans="1:8" x14ac:dyDescent="0.3">
      <c r="A210" s="3">
        <v>207</v>
      </c>
      <c r="B210" s="15" t="str">
        <f>'YILLIK MALİYET RAPORU'!B209</f>
        <v xml:space="preserve"> AD SOYAD 207</v>
      </c>
      <c r="C210" s="41">
        <f>'YILLIK MALİYET RAPORU'!C209</f>
        <v>20002.5</v>
      </c>
      <c r="D210" s="53">
        <f>'YILLIK MALİYET RAPORU'!BA209</f>
        <v>240030</v>
      </c>
      <c r="E210" s="53">
        <f>'YILLIK MALİYET RAPORU'!AZ209</f>
        <v>204025.5</v>
      </c>
      <c r="F210" s="56">
        <f>'YILLIK MALİYET RAPORU'!BC209</f>
        <v>294036.75</v>
      </c>
      <c r="G210" s="56">
        <f>'YILLIK MALİYET RAPORU'!BE209</f>
        <v>282035.25</v>
      </c>
      <c r="H210" s="62"/>
    </row>
    <row r="211" spans="1:8" x14ac:dyDescent="0.3">
      <c r="A211" s="14">
        <v>208</v>
      </c>
      <c r="B211" s="43" t="str">
        <f>'YILLIK MALİYET RAPORU'!B210</f>
        <v xml:space="preserve"> AD SOYAD 208</v>
      </c>
      <c r="C211" s="42">
        <f>'YILLIK MALİYET RAPORU'!C210</f>
        <v>20002.5</v>
      </c>
      <c r="D211" s="53">
        <f>'YILLIK MALİYET RAPORU'!BA210</f>
        <v>240030</v>
      </c>
      <c r="E211" s="53">
        <f>'YILLIK MALİYET RAPORU'!AZ210</f>
        <v>204025.5</v>
      </c>
      <c r="F211" s="56">
        <f>'YILLIK MALİYET RAPORU'!BC210</f>
        <v>294036.75</v>
      </c>
      <c r="G211" s="56">
        <f>'YILLIK MALİYET RAPORU'!BE210</f>
        <v>282035.25</v>
      </c>
      <c r="H211" s="62"/>
    </row>
    <row r="212" spans="1:8" x14ac:dyDescent="0.3">
      <c r="A212" s="3">
        <v>209</v>
      </c>
      <c r="B212" s="15" t="str">
        <f>'YILLIK MALİYET RAPORU'!B211</f>
        <v xml:space="preserve"> AD SOYAD 209</v>
      </c>
      <c r="C212" s="41">
        <f>'YILLIK MALİYET RAPORU'!C211</f>
        <v>20002.5</v>
      </c>
      <c r="D212" s="53">
        <f>'YILLIK MALİYET RAPORU'!BA211</f>
        <v>240030</v>
      </c>
      <c r="E212" s="53">
        <f>'YILLIK MALİYET RAPORU'!AZ211</f>
        <v>204025.5</v>
      </c>
      <c r="F212" s="56">
        <f>'YILLIK MALİYET RAPORU'!BC211</f>
        <v>294036.75</v>
      </c>
      <c r="G212" s="56">
        <f>'YILLIK MALİYET RAPORU'!BE211</f>
        <v>282035.25</v>
      </c>
      <c r="H212" s="62"/>
    </row>
    <row r="213" spans="1:8" x14ac:dyDescent="0.3">
      <c r="A213" s="14">
        <v>210</v>
      </c>
      <c r="B213" s="43" t="str">
        <f>'YILLIK MALİYET RAPORU'!B212</f>
        <v xml:space="preserve"> AD SOYAD 210</v>
      </c>
      <c r="C213" s="42">
        <f>'YILLIK MALİYET RAPORU'!C212</f>
        <v>20002.5</v>
      </c>
      <c r="D213" s="53">
        <f>'YILLIK MALİYET RAPORU'!BA212</f>
        <v>240030</v>
      </c>
      <c r="E213" s="53">
        <f>'YILLIK MALİYET RAPORU'!AZ212</f>
        <v>204025.5</v>
      </c>
      <c r="F213" s="56">
        <f>'YILLIK MALİYET RAPORU'!BC212</f>
        <v>294036.75</v>
      </c>
      <c r="G213" s="56">
        <f>'YILLIK MALİYET RAPORU'!BE212</f>
        <v>282035.25</v>
      </c>
      <c r="H213" s="62"/>
    </row>
    <row r="214" spans="1:8" x14ac:dyDescent="0.3">
      <c r="A214" s="3">
        <v>211</v>
      </c>
      <c r="B214" s="15" t="str">
        <f>'YILLIK MALİYET RAPORU'!B213</f>
        <v xml:space="preserve"> AD SOYAD 211</v>
      </c>
      <c r="C214" s="41">
        <f>'YILLIK MALİYET RAPORU'!C213</f>
        <v>20002.5</v>
      </c>
      <c r="D214" s="53">
        <f>'YILLIK MALİYET RAPORU'!BA213</f>
        <v>240030</v>
      </c>
      <c r="E214" s="53">
        <f>'YILLIK MALİYET RAPORU'!AZ213</f>
        <v>204025.5</v>
      </c>
      <c r="F214" s="56">
        <f>'YILLIK MALİYET RAPORU'!BC213</f>
        <v>294036.75</v>
      </c>
      <c r="G214" s="56">
        <f>'YILLIK MALİYET RAPORU'!BE213</f>
        <v>282035.25</v>
      </c>
      <c r="H214" s="62"/>
    </row>
    <row r="215" spans="1:8" x14ac:dyDescent="0.3">
      <c r="A215" s="14">
        <v>212</v>
      </c>
      <c r="B215" s="43" t="str">
        <f>'YILLIK MALİYET RAPORU'!B214</f>
        <v xml:space="preserve"> AD SOYAD 212</v>
      </c>
      <c r="C215" s="42">
        <f>'YILLIK MALİYET RAPORU'!C214</f>
        <v>20002.5</v>
      </c>
      <c r="D215" s="53">
        <f>'YILLIK MALİYET RAPORU'!BA214</f>
        <v>240030</v>
      </c>
      <c r="E215" s="53">
        <f>'YILLIK MALİYET RAPORU'!AZ214</f>
        <v>204025.5</v>
      </c>
      <c r="F215" s="56">
        <f>'YILLIK MALİYET RAPORU'!BC214</f>
        <v>294036.75</v>
      </c>
      <c r="G215" s="56">
        <f>'YILLIK MALİYET RAPORU'!BE214</f>
        <v>282035.25</v>
      </c>
      <c r="H215" s="62"/>
    </row>
    <row r="216" spans="1:8" x14ac:dyDescent="0.3">
      <c r="A216" s="3">
        <v>213</v>
      </c>
      <c r="B216" s="15" t="str">
        <f>'YILLIK MALİYET RAPORU'!B215</f>
        <v xml:space="preserve"> AD SOYAD 213</v>
      </c>
      <c r="C216" s="41">
        <f>'YILLIK MALİYET RAPORU'!C215</f>
        <v>20002.5</v>
      </c>
      <c r="D216" s="53">
        <f>'YILLIK MALİYET RAPORU'!BA215</f>
        <v>240030</v>
      </c>
      <c r="E216" s="53">
        <f>'YILLIK MALİYET RAPORU'!AZ215</f>
        <v>204025.5</v>
      </c>
      <c r="F216" s="56">
        <f>'YILLIK MALİYET RAPORU'!BC215</f>
        <v>294036.75</v>
      </c>
      <c r="G216" s="56">
        <f>'YILLIK MALİYET RAPORU'!BE215</f>
        <v>282035.25</v>
      </c>
      <c r="H216" s="62"/>
    </row>
    <row r="217" spans="1:8" x14ac:dyDescent="0.3">
      <c r="A217" s="14">
        <v>214</v>
      </c>
      <c r="B217" s="43" t="str">
        <f>'YILLIK MALİYET RAPORU'!B216</f>
        <v xml:space="preserve"> AD SOYAD 214</v>
      </c>
      <c r="C217" s="42">
        <f>'YILLIK MALİYET RAPORU'!C216</f>
        <v>20002.5</v>
      </c>
      <c r="D217" s="53">
        <f>'YILLIK MALİYET RAPORU'!BA216</f>
        <v>240030</v>
      </c>
      <c r="E217" s="53">
        <f>'YILLIK MALİYET RAPORU'!AZ216</f>
        <v>204025.5</v>
      </c>
      <c r="F217" s="56">
        <f>'YILLIK MALİYET RAPORU'!BC216</f>
        <v>294036.75</v>
      </c>
      <c r="G217" s="56">
        <f>'YILLIK MALİYET RAPORU'!BE216</f>
        <v>282035.25</v>
      </c>
      <c r="H217" s="62"/>
    </row>
    <row r="218" spans="1:8" x14ac:dyDescent="0.3">
      <c r="A218" s="3">
        <v>215</v>
      </c>
      <c r="B218" s="15" t="str">
        <f>'YILLIK MALİYET RAPORU'!B217</f>
        <v xml:space="preserve"> AD SOYAD 215</v>
      </c>
      <c r="C218" s="41">
        <f>'YILLIK MALİYET RAPORU'!C217</f>
        <v>20002.5</v>
      </c>
      <c r="D218" s="53">
        <f>'YILLIK MALİYET RAPORU'!BA217</f>
        <v>240030</v>
      </c>
      <c r="E218" s="53">
        <f>'YILLIK MALİYET RAPORU'!AZ217</f>
        <v>204025.5</v>
      </c>
      <c r="F218" s="56">
        <f>'YILLIK MALİYET RAPORU'!BC217</f>
        <v>294036.75</v>
      </c>
      <c r="G218" s="56">
        <f>'YILLIK MALİYET RAPORU'!BE217</f>
        <v>282035.25</v>
      </c>
      <c r="H218" s="62"/>
    </row>
    <row r="219" spans="1:8" x14ac:dyDescent="0.3">
      <c r="A219" s="14">
        <v>216</v>
      </c>
      <c r="B219" s="43" t="str">
        <f>'YILLIK MALİYET RAPORU'!B218</f>
        <v xml:space="preserve"> AD SOYAD 216</v>
      </c>
      <c r="C219" s="42">
        <f>'YILLIK MALİYET RAPORU'!C218</f>
        <v>20002.5</v>
      </c>
      <c r="D219" s="53">
        <f>'YILLIK MALİYET RAPORU'!BA218</f>
        <v>240030</v>
      </c>
      <c r="E219" s="53">
        <f>'YILLIK MALİYET RAPORU'!AZ218</f>
        <v>204025.5</v>
      </c>
      <c r="F219" s="56">
        <f>'YILLIK MALİYET RAPORU'!BC218</f>
        <v>294036.75</v>
      </c>
      <c r="G219" s="56">
        <f>'YILLIK MALİYET RAPORU'!BE218</f>
        <v>282035.25</v>
      </c>
      <c r="H219" s="62"/>
    </row>
    <row r="220" spans="1:8" x14ac:dyDescent="0.3">
      <c r="A220" s="3">
        <v>217</v>
      </c>
      <c r="B220" s="15" t="str">
        <f>'YILLIK MALİYET RAPORU'!B219</f>
        <v xml:space="preserve"> AD SOYAD 217</v>
      </c>
      <c r="C220" s="41">
        <f>'YILLIK MALİYET RAPORU'!C219</f>
        <v>20002.5</v>
      </c>
      <c r="D220" s="53">
        <f>'YILLIK MALİYET RAPORU'!BA219</f>
        <v>240030</v>
      </c>
      <c r="E220" s="53">
        <f>'YILLIK MALİYET RAPORU'!AZ219</f>
        <v>204025.5</v>
      </c>
      <c r="F220" s="56">
        <f>'YILLIK MALİYET RAPORU'!BC219</f>
        <v>294036.75</v>
      </c>
      <c r="G220" s="56">
        <f>'YILLIK MALİYET RAPORU'!BE219</f>
        <v>282035.25</v>
      </c>
      <c r="H220" s="62"/>
    </row>
    <row r="221" spans="1:8" x14ac:dyDescent="0.3">
      <c r="A221" s="14">
        <v>218</v>
      </c>
      <c r="B221" s="43" t="str">
        <f>'YILLIK MALİYET RAPORU'!B220</f>
        <v xml:space="preserve"> AD SOYAD 218</v>
      </c>
      <c r="C221" s="42">
        <f>'YILLIK MALİYET RAPORU'!C220</f>
        <v>20002.5</v>
      </c>
      <c r="D221" s="53">
        <f>'YILLIK MALİYET RAPORU'!BA220</f>
        <v>240030</v>
      </c>
      <c r="E221" s="53">
        <f>'YILLIK MALİYET RAPORU'!AZ220</f>
        <v>204025.5</v>
      </c>
      <c r="F221" s="56">
        <f>'YILLIK MALİYET RAPORU'!BC220</f>
        <v>294036.75</v>
      </c>
      <c r="G221" s="56">
        <f>'YILLIK MALİYET RAPORU'!BE220</f>
        <v>282035.25</v>
      </c>
      <c r="H221" s="62"/>
    </row>
    <row r="222" spans="1:8" x14ac:dyDescent="0.3">
      <c r="A222" s="3">
        <v>219</v>
      </c>
      <c r="B222" s="15" t="str">
        <f>'YILLIK MALİYET RAPORU'!B221</f>
        <v xml:space="preserve"> AD SOYAD 219</v>
      </c>
      <c r="C222" s="41">
        <f>'YILLIK MALİYET RAPORU'!C221</f>
        <v>20002.5</v>
      </c>
      <c r="D222" s="53">
        <f>'YILLIK MALİYET RAPORU'!BA221</f>
        <v>240030</v>
      </c>
      <c r="E222" s="53">
        <f>'YILLIK MALİYET RAPORU'!AZ221</f>
        <v>204025.5</v>
      </c>
      <c r="F222" s="56">
        <f>'YILLIK MALİYET RAPORU'!BC221</f>
        <v>294036.75</v>
      </c>
      <c r="G222" s="56">
        <f>'YILLIK MALİYET RAPORU'!BE221</f>
        <v>282035.25</v>
      </c>
      <c r="H222" s="62"/>
    </row>
    <row r="223" spans="1:8" x14ac:dyDescent="0.3">
      <c r="A223" s="14">
        <v>220</v>
      </c>
      <c r="B223" s="43" t="str">
        <f>'YILLIK MALİYET RAPORU'!B222</f>
        <v xml:space="preserve"> AD SOYAD 220</v>
      </c>
      <c r="C223" s="42">
        <f>'YILLIK MALİYET RAPORU'!C222</f>
        <v>20002.5</v>
      </c>
      <c r="D223" s="53">
        <f>'YILLIK MALİYET RAPORU'!BA222</f>
        <v>240030</v>
      </c>
      <c r="E223" s="53">
        <f>'YILLIK MALİYET RAPORU'!AZ222</f>
        <v>204025.5</v>
      </c>
      <c r="F223" s="56">
        <f>'YILLIK MALİYET RAPORU'!BC222</f>
        <v>294036.75</v>
      </c>
      <c r="G223" s="56">
        <f>'YILLIK MALİYET RAPORU'!BE222</f>
        <v>282035.25</v>
      </c>
      <c r="H223" s="62"/>
    </row>
    <row r="224" spans="1:8" x14ac:dyDescent="0.3">
      <c r="A224" s="3">
        <v>221</v>
      </c>
      <c r="B224" s="15" t="str">
        <f>'YILLIK MALİYET RAPORU'!B223</f>
        <v xml:space="preserve"> AD SOYAD 221</v>
      </c>
      <c r="C224" s="41">
        <f>'YILLIK MALİYET RAPORU'!C223</f>
        <v>20002.5</v>
      </c>
      <c r="D224" s="53">
        <f>'YILLIK MALİYET RAPORU'!BA223</f>
        <v>240030</v>
      </c>
      <c r="E224" s="53">
        <f>'YILLIK MALİYET RAPORU'!AZ223</f>
        <v>204025.5</v>
      </c>
      <c r="F224" s="56">
        <f>'YILLIK MALİYET RAPORU'!BC223</f>
        <v>294036.75</v>
      </c>
      <c r="G224" s="56">
        <f>'YILLIK MALİYET RAPORU'!BE223</f>
        <v>282035.25</v>
      </c>
      <c r="H224" s="62"/>
    </row>
    <row r="225" spans="1:8" x14ac:dyDescent="0.3">
      <c r="A225" s="14">
        <v>222</v>
      </c>
      <c r="B225" s="43" t="str">
        <f>'YILLIK MALİYET RAPORU'!B224</f>
        <v xml:space="preserve"> AD SOYAD 222</v>
      </c>
      <c r="C225" s="42">
        <f>'YILLIK MALİYET RAPORU'!C224</f>
        <v>20002.5</v>
      </c>
      <c r="D225" s="53">
        <f>'YILLIK MALİYET RAPORU'!BA224</f>
        <v>240030</v>
      </c>
      <c r="E225" s="53">
        <f>'YILLIK MALİYET RAPORU'!AZ224</f>
        <v>204025.5</v>
      </c>
      <c r="F225" s="56">
        <f>'YILLIK MALİYET RAPORU'!BC224</f>
        <v>294036.75</v>
      </c>
      <c r="G225" s="56">
        <f>'YILLIK MALİYET RAPORU'!BE224</f>
        <v>282035.25</v>
      </c>
      <c r="H225" s="62"/>
    </row>
    <row r="226" spans="1:8" x14ac:dyDescent="0.3">
      <c r="A226" s="3">
        <v>223</v>
      </c>
      <c r="B226" s="15" t="str">
        <f>'YILLIK MALİYET RAPORU'!B225</f>
        <v xml:space="preserve"> AD SOYAD 223</v>
      </c>
      <c r="C226" s="41">
        <f>'YILLIK MALİYET RAPORU'!C225</f>
        <v>20002.5</v>
      </c>
      <c r="D226" s="53">
        <f>'YILLIK MALİYET RAPORU'!BA225</f>
        <v>240030</v>
      </c>
      <c r="E226" s="53">
        <f>'YILLIK MALİYET RAPORU'!AZ225</f>
        <v>204025.5</v>
      </c>
      <c r="F226" s="56">
        <f>'YILLIK MALİYET RAPORU'!BC225</f>
        <v>294036.75</v>
      </c>
      <c r="G226" s="56">
        <f>'YILLIK MALİYET RAPORU'!BE225</f>
        <v>282035.25</v>
      </c>
      <c r="H226" s="62"/>
    </row>
    <row r="227" spans="1:8" x14ac:dyDescent="0.3">
      <c r="A227" s="14">
        <v>224</v>
      </c>
      <c r="B227" s="43" t="str">
        <f>'YILLIK MALİYET RAPORU'!B226</f>
        <v xml:space="preserve"> AD SOYAD 224</v>
      </c>
      <c r="C227" s="42">
        <f>'YILLIK MALİYET RAPORU'!C226</f>
        <v>20002.5</v>
      </c>
      <c r="D227" s="53">
        <f>'YILLIK MALİYET RAPORU'!BA226</f>
        <v>240030</v>
      </c>
      <c r="E227" s="53">
        <f>'YILLIK MALİYET RAPORU'!AZ226</f>
        <v>204025.5</v>
      </c>
      <c r="F227" s="56">
        <f>'YILLIK MALİYET RAPORU'!BC226</f>
        <v>294036.75</v>
      </c>
      <c r="G227" s="56">
        <f>'YILLIK MALİYET RAPORU'!BE226</f>
        <v>282035.25</v>
      </c>
      <c r="H227" s="62"/>
    </row>
    <row r="228" spans="1:8" x14ac:dyDescent="0.3">
      <c r="A228" s="3">
        <v>225</v>
      </c>
      <c r="B228" s="15" t="str">
        <f>'YILLIK MALİYET RAPORU'!B227</f>
        <v xml:space="preserve"> AD SOYAD 225</v>
      </c>
      <c r="C228" s="41">
        <f>'YILLIK MALİYET RAPORU'!C227</f>
        <v>20002.5</v>
      </c>
      <c r="D228" s="53">
        <f>'YILLIK MALİYET RAPORU'!BA227</f>
        <v>240030</v>
      </c>
      <c r="E228" s="53">
        <f>'YILLIK MALİYET RAPORU'!AZ227</f>
        <v>204025.5</v>
      </c>
      <c r="F228" s="56">
        <f>'YILLIK MALİYET RAPORU'!BC227</f>
        <v>294036.75</v>
      </c>
      <c r="G228" s="56">
        <f>'YILLIK MALİYET RAPORU'!BE227</f>
        <v>282035.25</v>
      </c>
      <c r="H228" s="62"/>
    </row>
    <row r="229" spans="1:8" x14ac:dyDescent="0.3">
      <c r="A229" s="14">
        <v>226</v>
      </c>
      <c r="B229" s="43" t="str">
        <f>'YILLIK MALİYET RAPORU'!B228</f>
        <v xml:space="preserve"> AD SOYAD 226</v>
      </c>
      <c r="C229" s="42">
        <f>'YILLIK MALİYET RAPORU'!C228</f>
        <v>20002.5</v>
      </c>
      <c r="D229" s="53">
        <f>'YILLIK MALİYET RAPORU'!BA228</f>
        <v>240030</v>
      </c>
      <c r="E229" s="53">
        <f>'YILLIK MALİYET RAPORU'!AZ228</f>
        <v>204025.5</v>
      </c>
      <c r="F229" s="56">
        <f>'YILLIK MALİYET RAPORU'!BC228</f>
        <v>294036.75</v>
      </c>
      <c r="G229" s="56">
        <f>'YILLIK MALİYET RAPORU'!BE228</f>
        <v>282035.25</v>
      </c>
      <c r="H229" s="62"/>
    </row>
    <row r="230" spans="1:8" x14ac:dyDescent="0.3">
      <c r="A230" s="3">
        <v>227</v>
      </c>
      <c r="B230" s="15" t="str">
        <f>'YILLIK MALİYET RAPORU'!B229</f>
        <v xml:space="preserve"> AD SOYAD 227</v>
      </c>
      <c r="C230" s="41">
        <f>'YILLIK MALİYET RAPORU'!C229</f>
        <v>20002.5</v>
      </c>
      <c r="D230" s="53">
        <f>'YILLIK MALİYET RAPORU'!BA229</f>
        <v>240030</v>
      </c>
      <c r="E230" s="53">
        <f>'YILLIK MALİYET RAPORU'!AZ229</f>
        <v>204025.5</v>
      </c>
      <c r="F230" s="56">
        <f>'YILLIK MALİYET RAPORU'!BC229</f>
        <v>294036.75</v>
      </c>
      <c r="G230" s="56">
        <f>'YILLIK MALİYET RAPORU'!BE229</f>
        <v>282035.25</v>
      </c>
      <c r="H230" s="62"/>
    </row>
    <row r="231" spans="1:8" x14ac:dyDescent="0.3">
      <c r="A231" s="14">
        <v>228</v>
      </c>
      <c r="B231" s="43" t="str">
        <f>'YILLIK MALİYET RAPORU'!B230</f>
        <v xml:space="preserve"> AD SOYAD 228</v>
      </c>
      <c r="C231" s="42">
        <f>'YILLIK MALİYET RAPORU'!C230</f>
        <v>20002.5</v>
      </c>
      <c r="D231" s="53">
        <f>'YILLIK MALİYET RAPORU'!BA230</f>
        <v>240030</v>
      </c>
      <c r="E231" s="53">
        <f>'YILLIK MALİYET RAPORU'!AZ230</f>
        <v>204025.5</v>
      </c>
      <c r="F231" s="56">
        <f>'YILLIK MALİYET RAPORU'!BC230</f>
        <v>294036.75</v>
      </c>
      <c r="G231" s="56">
        <f>'YILLIK MALİYET RAPORU'!BE230</f>
        <v>282035.25</v>
      </c>
      <c r="H231" s="62"/>
    </row>
    <row r="232" spans="1:8" x14ac:dyDescent="0.3">
      <c r="A232" s="3">
        <v>229</v>
      </c>
      <c r="B232" s="15" t="str">
        <f>'YILLIK MALİYET RAPORU'!B231</f>
        <v xml:space="preserve"> AD SOYAD 229</v>
      </c>
      <c r="C232" s="41">
        <f>'YILLIK MALİYET RAPORU'!C231</f>
        <v>20002.5</v>
      </c>
      <c r="D232" s="53">
        <f>'YILLIK MALİYET RAPORU'!BA231</f>
        <v>240030</v>
      </c>
      <c r="E232" s="53">
        <f>'YILLIK MALİYET RAPORU'!AZ231</f>
        <v>204025.5</v>
      </c>
      <c r="F232" s="56">
        <f>'YILLIK MALİYET RAPORU'!BC231</f>
        <v>294036.75</v>
      </c>
      <c r="G232" s="56">
        <f>'YILLIK MALİYET RAPORU'!BE231</f>
        <v>282035.25</v>
      </c>
      <c r="H232" s="62"/>
    </row>
    <row r="233" spans="1:8" x14ac:dyDescent="0.3">
      <c r="A233" s="14">
        <v>230</v>
      </c>
      <c r="B233" s="43" t="str">
        <f>'YILLIK MALİYET RAPORU'!B232</f>
        <v xml:space="preserve"> AD SOYAD 230</v>
      </c>
      <c r="C233" s="42">
        <f>'YILLIK MALİYET RAPORU'!C232</f>
        <v>20002.5</v>
      </c>
      <c r="D233" s="53">
        <f>'YILLIK MALİYET RAPORU'!BA232</f>
        <v>240030</v>
      </c>
      <c r="E233" s="53">
        <f>'YILLIK MALİYET RAPORU'!AZ232</f>
        <v>204025.5</v>
      </c>
      <c r="F233" s="56">
        <f>'YILLIK MALİYET RAPORU'!BC232</f>
        <v>294036.75</v>
      </c>
      <c r="G233" s="56">
        <f>'YILLIK MALİYET RAPORU'!BE232</f>
        <v>282035.25</v>
      </c>
      <c r="H233" s="62"/>
    </row>
    <row r="234" spans="1:8" x14ac:dyDescent="0.3">
      <c r="A234" s="3">
        <v>231</v>
      </c>
      <c r="B234" s="15" t="str">
        <f>'YILLIK MALİYET RAPORU'!B233</f>
        <v xml:space="preserve"> AD SOYAD 231</v>
      </c>
      <c r="C234" s="41">
        <f>'YILLIK MALİYET RAPORU'!C233</f>
        <v>20002.5</v>
      </c>
      <c r="D234" s="53">
        <f>'YILLIK MALİYET RAPORU'!BA233</f>
        <v>240030</v>
      </c>
      <c r="E234" s="53">
        <f>'YILLIK MALİYET RAPORU'!AZ233</f>
        <v>204025.5</v>
      </c>
      <c r="F234" s="56">
        <f>'YILLIK MALİYET RAPORU'!BC233</f>
        <v>294036.75</v>
      </c>
      <c r="G234" s="56">
        <f>'YILLIK MALİYET RAPORU'!BE233</f>
        <v>282035.25</v>
      </c>
      <c r="H234" s="62"/>
    </row>
    <row r="235" spans="1:8" x14ac:dyDescent="0.3">
      <c r="A235" s="14">
        <v>232</v>
      </c>
      <c r="B235" s="43" t="str">
        <f>'YILLIK MALİYET RAPORU'!B234</f>
        <v xml:space="preserve"> AD SOYAD 232</v>
      </c>
      <c r="C235" s="42">
        <f>'YILLIK MALİYET RAPORU'!C234</f>
        <v>20002.5</v>
      </c>
      <c r="D235" s="53">
        <f>'YILLIK MALİYET RAPORU'!BA234</f>
        <v>240030</v>
      </c>
      <c r="E235" s="53">
        <f>'YILLIK MALİYET RAPORU'!AZ234</f>
        <v>204025.5</v>
      </c>
      <c r="F235" s="56">
        <f>'YILLIK MALİYET RAPORU'!BC234</f>
        <v>294036.75</v>
      </c>
      <c r="G235" s="56">
        <f>'YILLIK MALİYET RAPORU'!BE234</f>
        <v>282035.25</v>
      </c>
      <c r="H235" s="62"/>
    </row>
    <row r="236" spans="1:8" x14ac:dyDescent="0.3">
      <c r="A236" s="3">
        <v>233</v>
      </c>
      <c r="B236" s="15" t="str">
        <f>'YILLIK MALİYET RAPORU'!B235</f>
        <v xml:space="preserve"> AD SOYAD 233</v>
      </c>
      <c r="C236" s="41">
        <f>'YILLIK MALİYET RAPORU'!C235</f>
        <v>20002.5</v>
      </c>
      <c r="D236" s="53">
        <f>'YILLIK MALİYET RAPORU'!BA235</f>
        <v>240030</v>
      </c>
      <c r="E236" s="53">
        <f>'YILLIK MALİYET RAPORU'!AZ235</f>
        <v>204025.5</v>
      </c>
      <c r="F236" s="56">
        <f>'YILLIK MALİYET RAPORU'!BC235</f>
        <v>294036.75</v>
      </c>
      <c r="G236" s="56">
        <f>'YILLIK MALİYET RAPORU'!BE235</f>
        <v>282035.25</v>
      </c>
      <c r="H236" s="62"/>
    </row>
    <row r="237" spans="1:8" x14ac:dyDescent="0.3">
      <c r="A237" s="14">
        <v>234</v>
      </c>
      <c r="B237" s="43" t="str">
        <f>'YILLIK MALİYET RAPORU'!B236</f>
        <v xml:space="preserve"> AD SOYAD 234</v>
      </c>
      <c r="C237" s="42">
        <f>'YILLIK MALİYET RAPORU'!C236</f>
        <v>20002.5</v>
      </c>
      <c r="D237" s="53">
        <f>'YILLIK MALİYET RAPORU'!BA236</f>
        <v>240030</v>
      </c>
      <c r="E237" s="53">
        <f>'YILLIK MALİYET RAPORU'!AZ236</f>
        <v>204025.5</v>
      </c>
      <c r="F237" s="56">
        <f>'YILLIK MALİYET RAPORU'!BC236</f>
        <v>294036.75</v>
      </c>
      <c r="G237" s="56">
        <f>'YILLIK MALİYET RAPORU'!BE236</f>
        <v>282035.25</v>
      </c>
      <c r="H237" s="62"/>
    </row>
    <row r="238" spans="1:8" x14ac:dyDescent="0.3">
      <c r="A238" s="3">
        <v>235</v>
      </c>
      <c r="B238" s="15" t="str">
        <f>'YILLIK MALİYET RAPORU'!B237</f>
        <v xml:space="preserve"> AD SOYAD 235</v>
      </c>
      <c r="C238" s="41">
        <f>'YILLIK MALİYET RAPORU'!C237</f>
        <v>20002.5</v>
      </c>
      <c r="D238" s="53">
        <f>'YILLIK MALİYET RAPORU'!BA237</f>
        <v>240030</v>
      </c>
      <c r="E238" s="53">
        <f>'YILLIK MALİYET RAPORU'!AZ237</f>
        <v>204025.5</v>
      </c>
      <c r="F238" s="56">
        <f>'YILLIK MALİYET RAPORU'!BC237</f>
        <v>294036.75</v>
      </c>
      <c r="G238" s="56">
        <f>'YILLIK MALİYET RAPORU'!BE237</f>
        <v>282035.25</v>
      </c>
      <c r="H238" s="62"/>
    </row>
    <row r="239" spans="1:8" x14ac:dyDescent="0.3">
      <c r="A239" s="14">
        <v>236</v>
      </c>
      <c r="B239" s="43" t="str">
        <f>'YILLIK MALİYET RAPORU'!B238</f>
        <v xml:space="preserve"> AD SOYAD 236</v>
      </c>
      <c r="C239" s="42">
        <f>'YILLIK MALİYET RAPORU'!C238</f>
        <v>20002.5</v>
      </c>
      <c r="D239" s="53">
        <f>'YILLIK MALİYET RAPORU'!BA238</f>
        <v>240030</v>
      </c>
      <c r="E239" s="53">
        <f>'YILLIK MALİYET RAPORU'!AZ238</f>
        <v>204025.5</v>
      </c>
      <c r="F239" s="56">
        <f>'YILLIK MALİYET RAPORU'!BC238</f>
        <v>294036.75</v>
      </c>
      <c r="G239" s="56">
        <f>'YILLIK MALİYET RAPORU'!BE238</f>
        <v>282035.25</v>
      </c>
      <c r="H239" s="62"/>
    </row>
    <row r="240" spans="1:8" x14ac:dyDescent="0.3">
      <c r="A240" s="3">
        <v>237</v>
      </c>
      <c r="B240" s="15" t="str">
        <f>'YILLIK MALİYET RAPORU'!B239</f>
        <v xml:space="preserve"> AD SOYAD 237</v>
      </c>
      <c r="C240" s="41">
        <f>'YILLIK MALİYET RAPORU'!C239</f>
        <v>20002.5</v>
      </c>
      <c r="D240" s="53">
        <f>'YILLIK MALİYET RAPORU'!BA239</f>
        <v>240030</v>
      </c>
      <c r="E240" s="53">
        <f>'YILLIK MALİYET RAPORU'!AZ239</f>
        <v>204025.5</v>
      </c>
      <c r="F240" s="56">
        <f>'YILLIK MALİYET RAPORU'!BC239</f>
        <v>294036.75</v>
      </c>
      <c r="G240" s="56">
        <f>'YILLIK MALİYET RAPORU'!BE239</f>
        <v>282035.25</v>
      </c>
      <c r="H240" s="62"/>
    </row>
    <row r="241" spans="1:8" x14ac:dyDescent="0.3">
      <c r="A241" s="14">
        <v>238</v>
      </c>
      <c r="B241" s="43" t="str">
        <f>'YILLIK MALİYET RAPORU'!B240</f>
        <v xml:space="preserve"> AD SOYAD 238</v>
      </c>
      <c r="C241" s="42">
        <f>'YILLIK MALİYET RAPORU'!C240</f>
        <v>20002.5</v>
      </c>
      <c r="D241" s="53">
        <f>'YILLIK MALİYET RAPORU'!BA240</f>
        <v>240030</v>
      </c>
      <c r="E241" s="53">
        <f>'YILLIK MALİYET RAPORU'!AZ240</f>
        <v>204025.5</v>
      </c>
      <c r="F241" s="56">
        <f>'YILLIK MALİYET RAPORU'!BC240</f>
        <v>294036.75</v>
      </c>
      <c r="G241" s="56">
        <f>'YILLIK MALİYET RAPORU'!BE240</f>
        <v>282035.25</v>
      </c>
      <c r="H241" s="62"/>
    </row>
    <row r="242" spans="1:8" x14ac:dyDescent="0.3">
      <c r="A242" s="3">
        <v>239</v>
      </c>
      <c r="B242" s="15" t="str">
        <f>'YILLIK MALİYET RAPORU'!B241</f>
        <v xml:space="preserve"> AD SOYAD 239</v>
      </c>
      <c r="C242" s="41">
        <f>'YILLIK MALİYET RAPORU'!C241</f>
        <v>20002.5</v>
      </c>
      <c r="D242" s="53">
        <f>'YILLIK MALİYET RAPORU'!BA241</f>
        <v>240030</v>
      </c>
      <c r="E242" s="53">
        <f>'YILLIK MALİYET RAPORU'!AZ241</f>
        <v>204025.5</v>
      </c>
      <c r="F242" s="56">
        <f>'YILLIK MALİYET RAPORU'!BC241</f>
        <v>294036.75</v>
      </c>
      <c r="G242" s="56">
        <f>'YILLIK MALİYET RAPORU'!BE241</f>
        <v>282035.25</v>
      </c>
      <c r="H242" s="62"/>
    </row>
    <row r="243" spans="1:8" x14ac:dyDescent="0.3">
      <c r="A243" s="14">
        <v>240</v>
      </c>
      <c r="B243" s="43" t="str">
        <f>'YILLIK MALİYET RAPORU'!B242</f>
        <v xml:space="preserve"> AD SOYAD 240</v>
      </c>
      <c r="C243" s="42">
        <f>'YILLIK MALİYET RAPORU'!C242</f>
        <v>20002.5</v>
      </c>
      <c r="D243" s="53">
        <f>'YILLIK MALİYET RAPORU'!BA242</f>
        <v>240030</v>
      </c>
      <c r="E243" s="53">
        <f>'YILLIK MALİYET RAPORU'!AZ242</f>
        <v>204025.5</v>
      </c>
      <c r="F243" s="56">
        <f>'YILLIK MALİYET RAPORU'!BC242</f>
        <v>294036.75</v>
      </c>
      <c r="G243" s="56">
        <f>'YILLIK MALİYET RAPORU'!BE242</f>
        <v>282035.25</v>
      </c>
      <c r="H243" s="62"/>
    </row>
    <row r="244" spans="1:8" x14ac:dyDescent="0.3">
      <c r="A244" s="3">
        <v>241</v>
      </c>
      <c r="B244" s="15" t="str">
        <f>'YILLIK MALİYET RAPORU'!B243</f>
        <v xml:space="preserve"> AD SOYAD 241</v>
      </c>
      <c r="C244" s="41">
        <f>'YILLIK MALİYET RAPORU'!C243</f>
        <v>20002.5</v>
      </c>
      <c r="D244" s="53">
        <f>'YILLIK MALİYET RAPORU'!BA243</f>
        <v>240030</v>
      </c>
      <c r="E244" s="53">
        <f>'YILLIK MALİYET RAPORU'!AZ243</f>
        <v>204025.5</v>
      </c>
      <c r="F244" s="56">
        <f>'YILLIK MALİYET RAPORU'!BC243</f>
        <v>294036.75</v>
      </c>
      <c r="G244" s="56">
        <f>'YILLIK MALİYET RAPORU'!BE243</f>
        <v>282035.25</v>
      </c>
      <c r="H244" s="62"/>
    </row>
    <row r="245" spans="1:8" x14ac:dyDescent="0.3">
      <c r="A245" s="14">
        <v>242</v>
      </c>
      <c r="B245" s="43" t="str">
        <f>'YILLIK MALİYET RAPORU'!B244</f>
        <v xml:space="preserve"> AD SOYAD 242</v>
      </c>
      <c r="C245" s="42">
        <f>'YILLIK MALİYET RAPORU'!C244</f>
        <v>20002.5</v>
      </c>
      <c r="D245" s="53">
        <f>'YILLIK MALİYET RAPORU'!BA244</f>
        <v>240030</v>
      </c>
      <c r="E245" s="53">
        <f>'YILLIK MALİYET RAPORU'!AZ244</f>
        <v>204025.5</v>
      </c>
      <c r="F245" s="56">
        <f>'YILLIK MALİYET RAPORU'!BC244</f>
        <v>294036.75</v>
      </c>
      <c r="G245" s="56">
        <f>'YILLIK MALİYET RAPORU'!BE244</f>
        <v>282035.25</v>
      </c>
      <c r="H245" s="62"/>
    </row>
    <row r="246" spans="1:8" x14ac:dyDescent="0.3">
      <c r="A246" s="3">
        <v>243</v>
      </c>
      <c r="B246" s="15" t="str">
        <f>'YILLIK MALİYET RAPORU'!B245</f>
        <v xml:space="preserve"> AD SOYAD 243</v>
      </c>
      <c r="C246" s="41">
        <f>'YILLIK MALİYET RAPORU'!C245</f>
        <v>20002.5</v>
      </c>
      <c r="D246" s="53">
        <f>'YILLIK MALİYET RAPORU'!BA245</f>
        <v>240030</v>
      </c>
      <c r="E246" s="53">
        <f>'YILLIK MALİYET RAPORU'!AZ245</f>
        <v>204025.5</v>
      </c>
      <c r="F246" s="56">
        <f>'YILLIK MALİYET RAPORU'!BC245</f>
        <v>294036.75</v>
      </c>
      <c r="G246" s="56">
        <f>'YILLIK MALİYET RAPORU'!BE245</f>
        <v>282035.25</v>
      </c>
      <c r="H246" s="62"/>
    </row>
    <row r="247" spans="1:8" x14ac:dyDescent="0.3">
      <c r="A247" s="14">
        <v>244</v>
      </c>
      <c r="B247" s="43" t="str">
        <f>'YILLIK MALİYET RAPORU'!B246</f>
        <v xml:space="preserve"> AD SOYAD 244</v>
      </c>
      <c r="C247" s="42">
        <f>'YILLIK MALİYET RAPORU'!C246</f>
        <v>20002.5</v>
      </c>
      <c r="D247" s="53">
        <f>'YILLIK MALİYET RAPORU'!BA246</f>
        <v>240030</v>
      </c>
      <c r="E247" s="53">
        <f>'YILLIK MALİYET RAPORU'!AZ246</f>
        <v>204025.5</v>
      </c>
      <c r="F247" s="56">
        <f>'YILLIK MALİYET RAPORU'!BC246</f>
        <v>294036.75</v>
      </c>
      <c r="G247" s="56">
        <f>'YILLIK MALİYET RAPORU'!BE246</f>
        <v>282035.25</v>
      </c>
      <c r="H247" s="62"/>
    </row>
    <row r="248" spans="1:8" x14ac:dyDescent="0.3">
      <c r="A248" s="3">
        <v>245</v>
      </c>
      <c r="B248" s="15" t="str">
        <f>'YILLIK MALİYET RAPORU'!B247</f>
        <v xml:space="preserve"> AD SOYAD 245</v>
      </c>
      <c r="C248" s="41">
        <f>'YILLIK MALİYET RAPORU'!C247</f>
        <v>20002.5</v>
      </c>
      <c r="D248" s="53">
        <f>'YILLIK MALİYET RAPORU'!BA247</f>
        <v>240030</v>
      </c>
      <c r="E248" s="53">
        <f>'YILLIK MALİYET RAPORU'!AZ247</f>
        <v>204025.5</v>
      </c>
      <c r="F248" s="56">
        <f>'YILLIK MALİYET RAPORU'!BC247</f>
        <v>294036.75</v>
      </c>
      <c r="G248" s="56">
        <f>'YILLIK MALİYET RAPORU'!BE247</f>
        <v>282035.25</v>
      </c>
      <c r="H248" s="62"/>
    </row>
    <row r="249" spans="1:8" x14ac:dyDescent="0.3">
      <c r="A249" s="14">
        <v>246</v>
      </c>
      <c r="B249" s="43" t="str">
        <f>'YILLIK MALİYET RAPORU'!B248</f>
        <v xml:space="preserve"> AD SOYAD 246</v>
      </c>
      <c r="C249" s="42">
        <f>'YILLIK MALİYET RAPORU'!C248</f>
        <v>20002.5</v>
      </c>
      <c r="D249" s="53">
        <f>'YILLIK MALİYET RAPORU'!BA248</f>
        <v>240030</v>
      </c>
      <c r="E249" s="53">
        <f>'YILLIK MALİYET RAPORU'!AZ248</f>
        <v>204025.5</v>
      </c>
      <c r="F249" s="56">
        <f>'YILLIK MALİYET RAPORU'!BC248</f>
        <v>294036.75</v>
      </c>
      <c r="G249" s="56">
        <f>'YILLIK MALİYET RAPORU'!BE248</f>
        <v>282035.25</v>
      </c>
      <c r="H249" s="62"/>
    </row>
    <row r="250" spans="1:8" x14ac:dyDescent="0.3">
      <c r="A250" s="3">
        <v>247</v>
      </c>
      <c r="B250" s="15" t="str">
        <f>'YILLIK MALİYET RAPORU'!B249</f>
        <v xml:space="preserve"> AD SOYAD 247</v>
      </c>
      <c r="C250" s="41">
        <f>'YILLIK MALİYET RAPORU'!C249</f>
        <v>20002.5</v>
      </c>
      <c r="D250" s="53">
        <f>'YILLIK MALİYET RAPORU'!BA249</f>
        <v>240030</v>
      </c>
      <c r="E250" s="53">
        <f>'YILLIK MALİYET RAPORU'!AZ249</f>
        <v>204025.5</v>
      </c>
      <c r="F250" s="56">
        <f>'YILLIK MALİYET RAPORU'!BC249</f>
        <v>294036.75</v>
      </c>
      <c r="G250" s="56">
        <f>'YILLIK MALİYET RAPORU'!BE249</f>
        <v>282035.25</v>
      </c>
      <c r="H250" s="62"/>
    </row>
    <row r="251" spans="1:8" x14ac:dyDescent="0.3">
      <c r="A251" s="14">
        <v>248</v>
      </c>
      <c r="B251" s="43" t="str">
        <f>'YILLIK MALİYET RAPORU'!B250</f>
        <v xml:space="preserve"> AD SOYAD 248</v>
      </c>
      <c r="C251" s="42">
        <f>'YILLIK MALİYET RAPORU'!C250</f>
        <v>20002.5</v>
      </c>
      <c r="D251" s="53">
        <f>'YILLIK MALİYET RAPORU'!BA250</f>
        <v>240030</v>
      </c>
      <c r="E251" s="53">
        <f>'YILLIK MALİYET RAPORU'!AZ250</f>
        <v>204025.5</v>
      </c>
      <c r="F251" s="56">
        <f>'YILLIK MALİYET RAPORU'!BC250</f>
        <v>294036.75</v>
      </c>
      <c r="G251" s="56">
        <f>'YILLIK MALİYET RAPORU'!BE250</f>
        <v>282035.25</v>
      </c>
      <c r="H251" s="62"/>
    </row>
    <row r="252" spans="1:8" x14ac:dyDescent="0.3">
      <c r="A252" s="3">
        <v>249</v>
      </c>
      <c r="B252" s="15" t="str">
        <f>'YILLIK MALİYET RAPORU'!B251</f>
        <v xml:space="preserve"> AD SOYAD 249</v>
      </c>
      <c r="C252" s="41">
        <f>'YILLIK MALİYET RAPORU'!C251</f>
        <v>20002.5</v>
      </c>
      <c r="D252" s="53">
        <f>'YILLIK MALİYET RAPORU'!BA251</f>
        <v>240030</v>
      </c>
      <c r="E252" s="53">
        <f>'YILLIK MALİYET RAPORU'!AZ251</f>
        <v>204025.5</v>
      </c>
      <c r="F252" s="56">
        <f>'YILLIK MALİYET RAPORU'!BC251</f>
        <v>294036.75</v>
      </c>
      <c r="G252" s="56">
        <f>'YILLIK MALİYET RAPORU'!BE251</f>
        <v>282035.25</v>
      </c>
      <c r="H252" s="62"/>
    </row>
    <row r="253" spans="1:8" x14ac:dyDescent="0.3">
      <c r="A253" s="14">
        <v>250</v>
      </c>
      <c r="B253" s="43" t="str">
        <f>'YILLIK MALİYET RAPORU'!B252</f>
        <v xml:space="preserve"> AD SOYAD 250</v>
      </c>
      <c r="C253" s="42">
        <f>'YILLIK MALİYET RAPORU'!C252</f>
        <v>20002.5</v>
      </c>
      <c r="D253" s="53">
        <f>'YILLIK MALİYET RAPORU'!BA252</f>
        <v>240030</v>
      </c>
      <c r="E253" s="53">
        <f>'YILLIK MALİYET RAPORU'!AZ252</f>
        <v>204025.5</v>
      </c>
      <c r="F253" s="56">
        <f>'YILLIK MALİYET RAPORU'!BC252</f>
        <v>294036.75</v>
      </c>
      <c r="G253" s="56">
        <f>'YILLIK MALİYET RAPORU'!BE252</f>
        <v>282035.25</v>
      </c>
      <c r="H253" s="62"/>
    </row>
    <row r="254" spans="1:8" x14ac:dyDescent="0.3">
      <c r="A254" s="3">
        <v>251</v>
      </c>
      <c r="B254" s="15" t="str">
        <f>'YILLIK MALİYET RAPORU'!B253</f>
        <v xml:space="preserve"> AD SOYAD 251</v>
      </c>
      <c r="C254" s="41">
        <f>'YILLIK MALİYET RAPORU'!C253</f>
        <v>20002.5</v>
      </c>
      <c r="D254" s="53">
        <f>'YILLIK MALİYET RAPORU'!BA253</f>
        <v>240030</v>
      </c>
      <c r="E254" s="53">
        <f>'YILLIK MALİYET RAPORU'!AZ253</f>
        <v>204025.5</v>
      </c>
      <c r="F254" s="56">
        <f>'YILLIK MALİYET RAPORU'!BC253</f>
        <v>294036.75</v>
      </c>
      <c r="G254" s="56">
        <f>'YILLIK MALİYET RAPORU'!BE253</f>
        <v>282035.25</v>
      </c>
      <c r="H254" s="62"/>
    </row>
    <row r="255" spans="1:8" x14ac:dyDescent="0.3">
      <c r="A255" s="14">
        <v>252</v>
      </c>
      <c r="B255" s="43" t="str">
        <f>'YILLIK MALİYET RAPORU'!B254</f>
        <v xml:space="preserve"> AD SOYAD 252</v>
      </c>
      <c r="C255" s="42">
        <f>'YILLIK MALİYET RAPORU'!C254</f>
        <v>20002.5</v>
      </c>
      <c r="D255" s="53">
        <f>'YILLIK MALİYET RAPORU'!BA254</f>
        <v>240030</v>
      </c>
      <c r="E255" s="53">
        <f>'YILLIK MALİYET RAPORU'!AZ254</f>
        <v>204025.5</v>
      </c>
      <c r="F255" s="56">
        <f>'YILLIK MALİYET RAPORU'!BC254</f>
        <v>294036.75</v>
      </c>
      <c r="G255" s="56">
        <f>'YILLIK MALİYET RAPORU'!BE254</f>
        <v>282035.25</v>
      </c>
      <c r="H255" s="62"/>
    </row>
    <row r="256" spans="1:8" x14ac:dyDescent="0.3">
      <c r="A256" s="3">
        <v>253</v>
      </c>
      <c r="B256" s="15" t="str">
        <f>'YILLIK MALİYET RAPORU'!B255</f>
        <v xml:space="preserve"> AD SOYAD 253</v>
      </c>
      <c r="C256" s="41">
        <f>'YILLIK MALİYET RAPORU'!C255</f>
        <v>20002.5</v>
      </c>
      <c r="D256" s="53">
        <f>'YILLIK MALİYET RAPORU'!BA255</f>
        <v>240030</v>
      </c>
      <c r="E256" s="53">
        <f>'YILLIK MALİYET RAPORU'!AZ255</f>
        <v>204025.5</v>
      </c>
      <c r="F256" s="56">
        <f>'YILLIK MALİYET RAPORU'!BC255</f>
        <v>294036.75</v>
      </c>
      <c r="G256" s="56">
        <f>'YILLIK MALİYET RAPORU'!BE255</f>
        <v>282035.25</v>
      </c>
      <c r="H256" s="62"/>
    </row>
    <row r="257" spans="1:8" x14ac:dyDescent="0.3">
      <c r="A257" s="14">
        <v>254</v>
      </c>
      <c r="B257" s="43" t="str">
        <f>'YILLIK MALİYET RAPORU'!B256</f>
        <v xml:space="preserve"> AD SOYAD 254</v>
      </c>
      <c r="C257" s="42">
        <f>'YILLIK MALİYET RAPORU'!C256</f>
        <v>20002.5</v>
      </c>
      <c r="D257" s="53">
        <f>'YILLIK MALİYET RAPORU'!BA256</f>
        <v>240030</v>
      </c>
      <c r="E257" s="53">
        <f>'YILLIK MALİYET RAPORU'!AZ256</f>
        <v>204025.5</v>
      </c>
      <c r="F257" s="56">
        <f>'YILLIK MALİYET RAPORU'!BC256</f>
        <v>294036.75</v>
      </c>
      <c r="G257" s="56">
        <f>'YILLIK MALİYET RAPORU'!BE256</f>
        <v>282035.25</v>
      </c>
      <c r="H257" s="62"/>
    </row>
    <row r="258" spans="1:8" x14ac:dyDescent="0.3">
      <c r="A258" s="3">
        <v>255</v>
      </c>
      <c r="B258" s="15" t="str">
        <f>'YILLIK MALİYET RAPORU'!B257</f>
        <v xml:space="preserve"> AD SOYAD 255</v>
      </c>
      <c r="C258" s="41">
        <f>'YILLIK MALİYET RAPORU'!C257</f>
        <v>20002.5</v>
      </c>
      <c r="D258" s="53">
        <f>'YILLIK MALİYET RAPORU'!BA257</f>
        <v>240030</v>
      </c>
      <c r="E258" s="53">
        <f>'YILLIK MALİYET RAPORU'!AZ257</f>
        <v>204025.5</v>
      </c>
      <c r="F258" s="56">
        <f>'YILLIK MALİYET RAPORU'!BC257</f>
        <v>294036.75</v>
      </c>
      <c r="G258" s="56">
        <f>'YILLIK MALİYET RAPORU'!BE257</f>
        <v>282035.25</v>
      </c>
      <c r="H258" s="62"/>
    </row>
    <row r="259" spans="1:8" x14ac:dyDescent="0.3">
      <c r="A259" s="14">
        <v>256</v>
      </c>
      <c r="B259" s="43" t="str">
        <f>'YILLIK MALİYET RAPORU'!B258</f>
        <v xml:space="preserve"> AD SOYAD 256</v>
      </c>
      <c r="C259" s="42">
        <f>'YILLIK MALİYET RAPORU'!C258</f>
        <v>20002.5</v>
      </c>
      <c r="D259" s="53">
        <f>'YILLIK MALİYET RAPORU'!BA258</f>
        <v>240030</v>
      </c>
      <c r="E259" s="53">
        <f>'YILLIK MALİYET RAPORU'!AZ258</f>
        <v>204025.5</v>
      </c>
      <c r="F259" s="56">
        <f>'YILLIK MALİYET RAPORU'!BC258</f>
        <v>294036.75</v>
      </c>
      <c r="G259" s="56">
        <f>'YILLIK MALİYET RAPORU'!BE258</f>
        <v>282035.25</v>
      </c>
      <c r="H259" s="62"/>
    </row>
    <row r="260" spans="1:8" x14ac:dyDescent="0.3">
      <c r="A260" s="3">
        <v>257</v>
      </c>
      <c r="B260" s="15" t="str">
        <f>'YILLIK MALİYET RAPORU'!B259</f>
        <v xml:space="preserve"> AD SOYAD 257</v>
      </c>
      <c r="C260" s="41">
        <f>'YILLIK MALİYET RAPORU'!C259</f>
        <v>20002.5</v>
      </c>
      <c r="D260" s="53">
        <f>'YILLIK MALİYET RAPORU'!BA259</f>
        <v>240030</v>
      </c>
      <c r="E260" s="53">
        <f>'YILLIK MALİYET RAPORU'!AZ259</f>
        <v>204025.5</v>
      </c>
      <c r="F260" s="56">
        <f>'YILLIK MALİYET RAPORU'!BC259</f>
        <v>294036.75</v>
      </c>
      <c r="G260" s="56">
        <f>'YILLIK MALİYET RAPORU'!BE259</f>
        <v>282035.25</v>
      </c>
      <c r="H260" s="62"/>
    </row>
    <row r="261" spans="1:8" x14ac:dyDescent="0.3">
      <c r="A261" s="14">
        <v>258</v>
      </c>
      <c r="B261" s="43" t="str">
        <f>'YILLIK MALİYET RAPORU'!B260</f>
        <v xml:space="preserve"> AD SOYAD 258</v>
      </c>
      <c r="C261" s="42">
        <f>'YILLIK MALİYET RAPORU'!C260</f>
        <v>20002.5</v>
      </c>
      <c r="D261" s="53">
        <f>'YILLIK MALİYET RAPORU'!BA260</f>
        <v>240030</v>
      </c>
      <c r="E261" s="53">
        <f>'YILLIK MALİYET RAPORU'!AZ260</f>
        <v>204025.5</v>
      </c>
      <c r="F261" s="56">
        <f>'YILLIK MALİYET RAPORU'!BC260</f>
        <v>294036.75</v>
      </c>
      <c r="G261" s="56">
        <f>'YILLIK MALİYET RAPORU'!BE260</f>
        <v>282035.25</v>
      </c>
      <c r="H261" s="62"/>
    </row>
    <row r="262" spans="1:8" x14ac:dyDescent="0.3">
      <c r="A262" s="3">
        <v>259</v>
      </c>
      <c r="B262" s="15" t="str">
        <f>'YILLIK MALİYET RAPORU'!B261</f>
        <v xml:space="preserve"> AD SOYAD 259</v>
      </c>
      <c r="C262" s="41">
        <f>'YILLIK MALİYET RAPORU'!C261</f>
        <v>20002.5</v>
      </c>
      <c r="D262" s="53">
        <f>'YILLIK MALİYET RAPORU'!BA261</f>
        <v>240030</v>
      </c>
      <c r="E262" s="53">
        <f>'YILLIK MALİYET RAPORU'!AZ261</f>
        <v>204025.5</v>
      </c>
      <c r="F262" s="56">
        <f>'YILLIK MALİYET RAPORU'!BC261</f>
        <v>294036.75</v>
      </c>
      <c r="G262" s="56">
        <f>'YILLIK MALİYET RAPORU'!BE261</f>
        <v>282035.25</v>
      </c>
      <c r="H262" s="62"/>
    </row>
    <row r="263" spans="1:8" x14ac:dyDescent="0.3">
      <c r="A263" s="14">
        <v>260</v>
      </c>
      <c r="B263" s="43" t="str">
        <f>'YILLIK MALİYET RAPORU'!B262</f>
        <v xml:space="preserve"> AD SOYAD 260</v>
      </c>
      <c r="C263" s="42">
        <f>'YILLIK MALİYET RAPORU'!C262</f>
        <v>20002.5</v>
      </c>
      <c r="D263" s="53">
        <f>'YILLIK MALİYET RAPORU'!BA262</f>
        <v>240030</v>
      </c>
      <c r="E263" s="53">
        <f>'YILLIK MALİYET RAPORU'!AZ262</f>
        <v>204025.5</v>
      </c>
      <c r="F263" s="56">
        <f>'YILLIK MALİYET RAPORU'!BC262</f>
        <v>294036.75</v>
      </c>
      <c r="G263" s="56">
        <f>'YILLIK MALİYET RAPORU'!BE262</f>
        <v>282035.25</v>
      </c>
      <c r="H263" s="62"/>
    </row>
    <row r="264" spans="1:8" x14ac:dyDescent="0.3">
      <c r="A264" s="3">
        <v>261</v>
      </c>
      <c r="B264" s="15" t="str">
        <f>'YILLIK MALİYET RAPORU'!B263</f>
        <v xml:space="preserve"> AD SOYAD 261</v>
      </c>
      <c r="C264" s="41">
        <f>'YILLIK MALİYET RAPORU'!C263</f>
        <v>20002.5</v>
      </c>
      <c r="D264" s="53">
        <f>'YILLIK MALİYET RAPORU'!BA263</f>
        <v>240030</v>
      </c>
      <c r="E264" s="53">
        <f>'YILLIK MALİYET RAPORU'!AZ263</f>
        <v>204025.5</v>
      </c>
      <c r="F264" s="56">
        <f>'YILLIK MALİYET RAPORU'!BC263</f>
        <v>294036.75</v>
      </c>
      <c r="G264" s="56">
        <f>'YILLIK MALİYET RAPORU'!BE263</f>
        <v>282035.25</v>
      </c>
      <c r="H264" s="62"/>
    </row>
    <row r="265" spans="1:8" x14ac:dyDescent="0.3">
      <c r="A265" s="14">
        <v>262</v>
      </c>
      <c r="B265" s="43" t="str">
        <f>'YILLIK MALİYET RAPORU'!B264</f>
        <v xml:space="preserve"> AD SOYAD 262</v>
      </c>
      <c r="C265" s="42">
        <f>'YILLIK MALİYET RAPORU'!C264</f>
        <v>20002.5</v>
      </c>
      <c r="D265" s="53">
        <f>'YILLIK MALİYET RAPORU'!BA264</f>
        <v>240030</v>
      </c>
      <c r="E265" s="53">
        <f>'YILLIK MALİYET RAPORU'!AZ264</f>
        <v>204025.5</v>
      </c>
      <c r="F265" s="56">
        <f>'YILLIK MALİYET RAPORU'!BC264</f>
        <v>294036.75</v>
      </c>
      <c r="G265" s="56">
        <f>'YILLIK MALİYET RAPORU'!BE264</f>
        <v>282035.25</v>
      </c>
      <c r="H265" s="62"/>
    </row>
    <row r="266" spans="1:8" x14ac:dyDescent="0.3">
      <c r="A266" s="3">
        <v>263</v>
      </c>
      <c r="B266" s="15" t="str">
        <f>'YILLIK MALİYET RAPORU'!B265</f>
        <v xml:space="preserve"> AD SOYAD 263</v>
      </c>
      <c r="C266" s="41">
        <f>'YILLIK MALİYET RAPORU'!C265</f>
        <v>20002.5</v>
      </c>
      <c r="D266" s="53">
        <f>'YILLIK MALİYET RAPORU'!BA265</f>
        <v>240030</v>
      </c>
      <c r="E266" s="53">
        <f>'YILLIK MALİYET RAPORU'!AZ265</f>
        <v>204025.5</v>
      </c>
      <c r="F266" s="56">
        <f>'YILLIK MALİYET RAPORU'!BC265</f>
        <v>294036.75</v>
      </c>
      <c r="G266" s="56">
        <f>'YILLIK MALİYET RAPORU'!BE265</f>
        <v>282035.25</v>
      </c>
      <c r="H266" s="62"/>
    </row>
    <row r="267" spans="1:8" x14ac:dyDescent="0.3">
      <c r="A267" s="14">
        <v>264</v>
      </c>
      <c r="B267" s="43" t="str">
        <f>'YILLIK MALİYET RAPORU'!B266</f>
        <v xml:space="preserve"> AD SOYAD 264</v>
      </c>
      <c r="C267" s="42">
        <f>'YILLIK MALİYET RAPORU'!C266</f>
        <v>20002.5</v>
      </c>
      <c r="D267" s="53">
        <f>'YILLIK MALİYET RAPORU'!BA266</f>
        <v>240030</v>
      </c>
      <c r="E267" s="53">
        <f>'YILLIK MALİYET RAPORU'!AZ266</f>
        <v>204025.5</v>
      </c>
      <c r="F267" s="56">
        <f>'YILLIK MALİYET RAPORU'!BC266</f>
        <v>294036.75</v>
      </c>
      <c r="G267" s="56">
        <f>'YILLIK MALİYET RAPORU'!BE266</f>
        <v>282035.25</v>
      </c>
      <c r="H267" s="62"/>
    </row>
    <row r="268" spans="1:8" x14ac:dyDescent="0.3">
      <c r="A268" s="3">
        <v>265</v>
      </c>
      <c r="B268" s="15" t="str">
        <f>'YILLIK MALİYET RAPORU'!B267</f>
        <v xml:space="preserve"> AD SOYAD 265</v>
      </c>
      <c r="C268" s="41">
        <f>'YILLIK MALİYET RAPORU'!C267</f>
        <v>20002.5</v>
      </c>
      <c r="D268" s="53">
        <f>'YILLIK MALİYET RAPORU'!BA267</f>
        <v>240030</v>
      </c>
      <c r="E268" s="53">
        <f>'YILLIK MALİYET RAPORU'!AZ267</f>
        <v>204025.5</v>
      </c>
      <c r="F268" s="56">
        <f>'YILLIK MALİYET RAPORU'!BC267</f>
        <v>294036.75</v>
      </c>
      <c r="G268" s="56">
        <f>'YILLIK MALİYET RAPORU'!BE267</f>
        <v>282035.25</v>
      </c>
      <c r="H268" s="62"/>
    </row>
    <row r="269" spans="1:8" x14ac:dyDescent="0.3">
      <c r="A269" s="14">
        <v>266</v>
      </c>
      <c r="B269" s="43" t="str">
        <f>'YILLIK MALİYET RAPORU'!B268</f>
        <v xml:space="preserve"> AD SOYAD 266</v>
      </c>
      <c r="C269" s="42">
        <f>'YILLIK MALİYET RAPORU'!C268</f>
        <v>20002.5</v>
      </c>
      <c r="D269" s="53">
        <f>'YILLIK MALİYET RAPORU'!BA268</f>
        <v>240030</v>
      </c>
      <c r="E269" s="53">
        <f>'YILLIK MALİYET RAPORU'!AZ268</f>
        <v>204025.5</v>
      </c>
      <c r="F269" s="56">
        <f>'YILLIK MALİYET RAPORU'!BC268</f>
        <v>294036.75</v>
      </c>
      <c r="G269" s="56">
        <f>'YILLIK MALİYET RAPORU'!BE268</f>
        <v>282035.25</v>
      </c>
      <c r="H269" s="62"/>
    </row>
    <row r="270" spans="1:8" x14ac:dyDescent="0.3">
      <c r="A270" s="3">
        <v>267</v>
      </c>
      <c r="B270" s="15" t="str">
        <f>'YILLIK MALİYET RAPORU'!B269</f>
        <v xml:space="preserve"> AD SOYAD 267</v>
      </c>
      <c r="C270" s="41">
        <f>'YILLIK MALİYET RAPORU'!C269</f>
        <v>20002.5</v>
      </c>
      <c r="D270" s="53">
        <f>'YILLIK MALİYET RAPORU'!BA269</f>
        <v>240030</v>
      </c>
      <c r="E270" s="53">
        <f>'YILLIK MALİYET RAPORU'!AZ269</f>
        <v>204025.5</v>
      </c>
      <c r="F270" s="56">
        <f>'YILLIK MALİYET RAPORU'!BC269</f>
        <v>294036.75</v>
      </c>
      <c r="G270" s="56">
        <f>'YILLIK MALİYET RAPORU'!BE269</f>
        <v>282035.25</v>
      </c>
      <c r="H270" s="62"/>
    </row>
    <row r="271" spans="1:8" x14ac:dyDescent="0.3">
      <c r="A271" s="14">
        <v>268</v>
      </c>
      <c r="B271" s="43" t="str">
        <f>'YILLIK MALİYET RAPORU'!B270</f>
        <v xml:space="preserve"> AD SOYAD 268</v>
      </c>
      <c r="C271" s="42">
        <f>'YILLIK MALİYET RAPORU'!C270</f>
        <v>20002.5</v>
      </c>
      <c r="D271" s="53">
        <f>'YILLIK MALİYET RAPORU'!BA270</f>
        <v>240030</v>
      </c>
      <c r="E271" s="53">
        <f>'YILLIK MALİYET RAPORU'!AZ270</f>
        <v>204025.5</v>
      </c>
      <c r="F271" s="56">
        <f>'YILLIK MALİYET RAPORU'!BC270</f>
        <v>294036.75</v>
      </c>
      <c r="G271" s="56">
        <f>'YILLIK MALİYET RAPORU'!BE270</f>
        <v>282035.25</v>
      </c>
      <c r="H271" s="62"/>
    </row>
    <row r="272" spans="1:8" x14ac:dyDescent="0.3">
      <c r="A272" s="3">
        <v>269</v>
      </c>
      <c r="B272" s="15" t="str">
        <f>'YILLIK MALİYET RAPORU'!B271</f>
        <v xml:space="preserve"> AD SOYAD 269</v>
      </c>
      <c r="C272" s="41">
        <f>'YILLIK MALİYET RAPORU'!C271</f>
        <v>20002.5</v>
      </c>
      <c r="D272" s="53">
        <f>'YILLIK MALİYET RAPORU'!BA271</f>
        <v>240030</v>
      </c>
      <c r="E272" s="53">
        <f>'YILLIK MALİYET RAPORU'!AZ271</f>
        <v>204025.5</v>
      </c>
      <c r="F272" s="56">
        <f>'YILLIK MALİYET RAPORU'!BC271</f>
        <v>294036.75</v>
      </c>
      <c r="G272" s="56">
        <f>'YILLIK MALİYET RAPORU'!BE271</f>
        <v>282035.25</v>
      </c>
      <c r="H272" s="62"/>
    </row>
    <row r="273" spans="1:8" x14ac:dyDescent="0.3">
      <c r="A273" s="14">
        <v>270</v>
      </c>
      <c r="B273" s="43" t="str">
        <f>'YILLIK MALİYET RAPORU'!B272</f>
        <v xml:space="preserve"> AD SOYAD 270</v>
      </c>
      <c r="C273" s="42">
        <f>'YILLIK MALİYET RAPORU'!C272</f>
        <v>20002.5</v>
      </c>
      <c r="D273" s="53">
        <f>'YILLIK MALİYET RAPORU'!BA272</f>
        <v>240030</v>
      </c>
      <c r="E273" s="53">
        <f>'YILLIK MALİYET RAPORU'!AZ272</f>
        <v>204025.5</v>
      </c>
      <c r="F273" s="56">
        <f>'YILLIK MALİYET RAPORU'!BC272</f>
        <v>294036.75</v>
      </c>
      <c r="G273" s="56">
        <f>'YILLIK MALİYET RAPORU'!BE272</f>
        <v>282035.25</v>
      </c>
      <c r="H273" s="62"/>
    </row>
    <row r="274" spans="1:8" x14ac:dyDescent="0.3">
      <c r="A274" s="3">
        <v>271</v>
      </c>
      <c r="B274" s="15" t="str">
        <f>'YILLIK MALİYET RAPORU'!B273</f>
        <v xml:space="preserve"> AD SOYAD 271</v>
      </c>
      <c r="C274" s="41">
        <f>'YILLIK MALİYET RAPORU'!C273</f>
        <v>20002.5</v>
      </c>
      <c r="D274" s="53">
        <f>'YILLIK MALİYET RAPORU'!BA273</f>
        <v>240030</v>
      </c>
      <c r="E274" s="53">
        <f>'YILLIK MALİYET RAPORU'!AZ273</f>
        <v>204025.5</v>
      </c>
      <c r="F274" s="56">
        <f>'YILLIK MALİYET RAPORU'!BC273</f>
        <v>294036.75</v>
      </c>
      <c r="G274" s="56">
        <f>'YILLIK MALİYET RAPORU'!BE273</f>
        <v>282035.25</v>
      </c>
      <c r="H274" s="62"/>
    </row>
    <row r="275" spans="1:8" x14ac:dyDescent="0.3">
      <c r="A275" s="14">
        <v>272</v>
      </c>
      <c r="B275" s="43" t="str">
        <f>'YILLIK MALİYET RAPORU'!B274</f>
        <v xml:space="preserve"> AD SOYAD 272</v>
      </c>
      <c r="C275" s="42">
        <f>'YILLIK MALİYET RAPORU'!C274</f>
        <v>20002.5</v>
      </c>
      <c r="D275" s="53">
        <f>'YILLIK MALİYET RAPORU'!BA274</f>
        <v>240030</v>
      </c>
      <c r="E275" s="53">
        <f>'YILLIK MALİYET RAPORU'!AZ274</f>
        <v>204025.5</v>
      </c>
      <c r="F275" s="56">
        <f>'YILLIK MALİYET RAPORU'!BC274</f>
        <v>294036.75</v>
      </c>
      <c r="G275" s="56">
        <f>'YILLIK MALİYET RAPORU'!BE274</f>
        <v>282035.25</v>
      </c>
      <c r="H275" s="62"/>
    </row>
    <row r="276" spans="1:8" x14ac:dyDescent="0.3">
      <c r="A276" s="3">
        <v>273</v>
      </c>
      <c r="B276" s="15" t="str">
        <f>'YILLIK MALİYET RAPORU'!B275</f>
        <v xml:space="preserve"> AD SOYAD 273</v>
      </c>
      <c r="C276" s="41">
        <f>'YILLIK MALİYET RAPORU'!C275</f>
        <v>20002.5</v>
      </c>
      <c r="D276" s="53">
        <f>'YILLIK MALİYET RAPORU'!BA275</f>
        <v>240030</v>
      </c>
      <c r="E276" s="53">
        <f>'YILLIK MALİYET RAPORU'!AZ275</f>
        <v>204025.5</v>
      </c>
      <c r="F276" s="56">
        <f>'YILLIK MALİYET RAPORU'!BC275</f>
        <v>294036.75</v>
      </c>
      <c r="G276" s="56">
        <f>'YILLIK MALİYET RAPORU'!BE275</f>
        <v>282035.25</v>
      </c>
      <c r="H276" s="62"/>
    </row>
    <row r="277" spans="1:8" x14ac:dyDescent="0.3">
      <c r="A277" s="14">
        <v>274</v>
      </c>
      <c r="B277" s="43" t="str">
        <f>'YILLIK MALİYET RAPORU'!B276</f>
        <v xml:space="preserve"> AD SOYAD 274</v>
      </c>
      <c r="C277" s="42">
        <f>'YILLIK MALİYET RAPORU'!C276</f>
        <v>20002.5</v>
      </c>
      <c r="D277" s="53">
        <f>'YILLIK MALİYET RAPORU'!BA276</f>
        <v>240030</v>
      </c>
      <c r="E277" s="53">
        <f>'YILLIK MALİYET RAPORU'!AZ276</f>
        <v>204025.5</v>
      </c>
      <c r="F277" s="56">
        <f>'YILLIK MALİYET RAPORU'!BC276</f>
        <v>294036.75</v>
      </c>
      <c r="G277" s="56">
        <f>'YILLIK MALİYET RAPORU'!BE276</f>
        <v>282035.25</v>
      </c>
      <c r="H277" s="62"/>
    </row>
    <row r="278" spans="1:8" x14ac:dyDescent="0.3">
      <c r="A278" s="3">
        <v>275</v>
      </c>
      <c r="B278" s="15" t="str">
        <f>'YILLIK MALİYET RAPORU'!B277</f>
        <v xml:space="preserve"> AD SOYAD 275</v>
      </c>
      <c r="C278" s="41">
        <f>'YILLIK MALİYET RAPORU'!C277</f>
        <v>20002.5</v>
      </c>
      <c r="D278" s="53">
        <f>'YILLIK MALİYET RAPORU'!BA277</f>
        <v>240030</v>
      </c>
      <c r="E278" s="53">
        <f>'YILLIK MALİYET RAPORU'!AZ277</f>
        <v>204025.5</v>
      </c>
      <c r="F278" s="56">
        <f>'YILLIK MALİYET RAPORU'!BC277</f>
        <v>294036.75</v>
      </c>
      <c r="G278" s="56">
        <f>'YILLIK MALİYET RAPORU'!BE277</f>
        <v>282035.25</v>
      </c>
      <c r="H278" s="62"/>
    </row>
    <row r="279" spans="1:8" x14ac:dyDescent="0.3">
      <c r="A279" s="14">
        <v>276</v>
      </c>
      <c r="B279" s="43" t="str">
        <f>'YILLIK MALİYET RAPORU'!B278</f>
        <v xml:space="preserve"> AD SOYAD 276</v>
      </c>
      <c r="C279" s="42">
        <f>'YILLIK MALİYET RAPORU'!C278</f>
        <v>20002.5</v>
      </c>
      <c r="D279" s="53">
        <f>'YILLIK MALİYET RAPORU'!BA278</f>
        <v>240030</v>
      </c>
      <c r="E279" s="53">
        <f>'YILLIK MALİYET RAPORU'!AZ278</f>
        <v>204025.5</v>
      </c>
      <c r="F279" s="56">
        <f>'YILLIK MALİYET RAPORU'!BC278</f>
        <v>294036.75</v>
      </c>
      <c r="G279" s="56">
        <f>'YILLIK MALİYET RAPORU'!BE278</f>
        <v>282035.25</v>
      </c>
      <c r="H279" s="62"/>
    </row>
    <row r="280" spans="1:8" x14ac:dyDescent="0.3">
      <c r="A280" s="3">
        <v>277</v>
      </c>
      <c r="B280" s="15" t="str">
        <f>'YILLIK MALİYET RAPORU'!B279</f>
        <v xml:space="preserve"> AD SOYAD 277</v>
      </c>
      <c r="C280" s="41">
        <f>'YILLIK MALİYET RAPORU'!C279</f>
        <v>20002.5</v>
      </c>
      <c r="D280" s="53">
        <f>'YILLIK MALİYET RAPORU'!BA279</f>
        <v>240030</v>
      </c>
      <c r="E280" s="53">
        <f>'YILLIK MALİYET RAPORU'!AZ279</f>
        <v>204025.5</v>
      </c>
      <c r="F280" s="56">
        <f>'YILLIK MALİYET RAPORU'!BC279</f>
        <v>294036.75</v>
      </c>
      <c r="G280" s="56">
        <f>'YILLIK MALİYET RAPORU'!BE279</f>
        <v>282035.25</v>
      </c>
      <c r="H280" s="62"/>
    </row>
    <row r="281" spans="1:8" x14ac:dyDescent="0.3">
      <c r="A281" s="14">
        <v>278</v>
      </c>
      <c r="B281" s="43" t="str">
        <f>'YILLIK MALİYET RAPORU'!B280</f>
        <v xml:space="preserve"> AD SOYAD 278</v>
      </c>
      <c r="C281" s="42">
        <f>'YILLIK MALİYET RAPORU'!C280</f>
        <v>20002.5</v>
      </c>
      <c r="D281" s="53">
        <f>'YILLIK MALİYET RAPORU'!BA280</f>
        <v>240030</v>
      </c>
      <c r="E281" s="53">
        <f>'YILLIK MALİYET RAPORU'!AZ280</f>
        <v>204025.5</v>
      </c>
      <c r="F281" s="56">
        <f>'YILLIK MALİYET RAPORU'!BC280</f>
        <v>294036.75</v>
      </c>
      <c r="G281" s="56">
        <f>'YILLIK MALİYET RAPORU'!BE280</f>
        <v>282035.25</v>
      </c>
      <c r="H281" s="62"/>
    </row>
    <row r="282" spans="1:8" x14ac:dyDescent="0.3">
      <c r="A282" s="3">
        <v>279</v>
      </c>
      <c r="B282" s="15" t="str">
        <f>'YILLIK MALİYET RAPORU'!B281</f>
        <v xml:space="preserve"> AD SOYAD 279</v>
      </c>
      <c r="C282" s="41">
        <f>'YILLIK MALİYET RAPORU'!C281</f>
        <v>20002.5</v>
      </c>
      <c r="D282" s="53">
        <f>'YILLIK MALİYET RAPORU'!BA281</f>
        <v>240030</v>
      </c>
      <c r="E282" s="53">
        <f>'YILLIK MALİYET RAPORU'!AZ281</f>
        <v>204025.5</v>
      </c>
      <c r="F282" s="56">
        <f>'YILLIK MALİYET RAPORU'!BC281</f>
        <v>294036.75</v>
      </c>
      <c r="G282" s="56">
        <f>'YILLIK MALİYET RAPORU'!BE281</f>
        <v>282035.25</v>
      </c>
      <c r="H282" s="62"/>
    </row>
    <row r="283" spans="1:8" x14ac:dyDescent="0.3">
      <c r="A283" s="14">
        <v>280</v>
      </c>
      <c r="B283" s="43" t="str">
        <f>'YILLIK MALİYET RAPORU'!B282</f>
        <v xml:space="preserve"> AD SOYAD 280</v>
      </c>
      <c r="C283" s="42">
        <f>'YILLIK MALİYET RAPORU'!C282</f>
        <v>20002.5</v>
      </c>
      <c r="D283" s="53">
        <f>'YILLIK MALİYET RAPORU'!BA282</f>
        <v>240030</v>
      </c>
      <c r="E283" s="53">
        <f>'YILLIK MALİYET RAPORU'!AZ282</f>
        <v>204025.5</v>
      </c>
      <c r="F283" s="56">
        <f>'YILLIK MALİYET RAPORU'!BC282</f>
        <v>294036.75</v>
      </c>
      <c r="G283" s="56">
        <f>'YILLIK MALİYET RAPORU'!BE282</f>
        <v>282035.25</v>
      </c>
      <c r="H283" s="62"/>
    </row>
    <row r="284" spans="1:8" x14ac:dyDescent="0.3">
      <c r="A284" s="3">
        <v>281</v>
      </c>
      <c r="B284" s="15" t="str">
        <f>'YILLIK MALİYET RAPORU'!B283</f>
        <v xml:space="preserve"> AD SOYAD 281</v>
      </c>
      <c r="C284" s="41">
        <f>'YILLIK MALİYET RAPORU'!C283</f>
        <v>20002.5</v>
      </c>
      <c r="D284" s="53">
        <f>'YILLIK MALİYET RAPORU'!BA283</f>
        <v>240030</v>
      </c>
      <c r="E284" s="53">
        <f>'YILLIK MALİYET RAPORU'!AZ283</f>
        <v>204025.5</v>
      </c>
      <c r="F284" s="56">
        <f>'YILLIK MALİYET RAPORU'!BC283</f>
        <v>294036.75</v>
      </c>
      <c r="G284" s="56">
        <f>'YILLIK MALİYET RAPORU'!BE283</f>
        <v>282035.25</v>
      </c>
      <c r="H284" s="62"/>
    </row>
    <row r="285" spans="1:8" x14ac:dyDescent="0.3">
      <c r="A285" s="14">
        <v>282</v>
      </c>
      <c r="B285" s="43" t="str">
        <f>'YILLIK MALİYET RAPORU'!B284</f>
        <v xml:space="preserve"> AD SOYAD 282</v>
      </c>
      <c r="C285" s="42">
        <f>'YILLIK MALİYET RAPORU'!C284</f>
        <v>20002.5</v>
      </c>
      <c r="D285" s="53">
        <f>'YILLIK MALİYET RAPORU'!BA284</f>
        <v>240030</v>
      </c>
      <c r="E285" s="53">
        <f>'YILLIK MALİYET RAPORU'!AZ284</f>
        <v>204025.5</v>
      </c>
      <c r="F285" s="56">
        <f>'YILLIK MALİYET RAPORU'!BC284</f>
        <v>294036.75</v>
      </c>
      <c r="G285" s="56">
        <f>'YILLIK MALİYET RAPORU'!BE284</f>
        <v>282035.25</v>
      </c>
      <c r="H285" s="62"/>
    </row>
    <row r="286" spans="1:8" x14ac:dyDescent="0.3">
      <c r="A286" s="3">
        <v>283</v>
      </c>
      <c r="B286" s="15" t="str">
        <f>'YILLIK MALİYET RAPORU'!B285</f>
        <v xml:space="preserve"> AD SOYAD 283</v>
      </c>
      <c r="C286" s="41">
        <f>'YILLIK MALİYET RAPORU'!C285</f>
        <v>20002.5</v>
      </c>
      <c r="D286" s="53">
        <f>'YILLIK MALİYET RAPORU'!BA285</f>
        <v>240030</v>
      </c>
      <c r="E286" s="53">
        <f>'YILLIK MALİYET RAPORU'!AZ285</f>
        <v>204025.5</v>
      </c>
      <c r="F286" s="56">
        <f>'YILLIK MALİYET RAPORU'!BC285</f>
        <v>294036.75</v>
      </c>
      <c r="G286" s="56">
        <f>'YILLIK MALİYET RAPORU'!BE285</f>
        <v>282035.25</v>
      </c>
      <c r="H286" s="62"/>
    </row>
    <row r="287" spans="1:8" x14ac:dyDescent="0.3">
      <c r="A287" s="14">
        <v>284</v>
      </c>
      <c r="B287" s="43" t="str">
        <f>'YILLIK MALİYET RAPORU'!B286</f>
        <v xml:space="preserve"> AD SOYAD 284</v>
      </c>
      <c r="C287" s="42">
        <f>'YILLIK MALİYET RAPORU'!C286</f>
        <v>20002.5</v>
      </c>
      <c r="D287" s="53">
        <f>'YILLIK MALİYET RAPORU'!BA286</f>
        <v>240030</v>
      </c>
      <c r="E287" s="53">
        <f>'YILLIK MALİYET RAPORU'!AZ286</f>
        <v>204025.5</v>
      </c>
      <c r="F287" s="56">
        <f>'YILLIK MALİYET RAPORU'!BC286</f>
        <v>294036.75</v>
      </c>
      <c r="G287" s="56">
        <f>'YILLIK MALİYET RAPORU'!BE286</f>
        <v>282035.25</v>
      </c>
      <c r="H287" s="62"/>
    </row>
    <row r="288" spans="1:8" x14ac:dyDescent="0.3">
      <c r="A288" s="3">
        <v>285</v>
      </c>
      <c r="B288" s="15" t="str">
        <f>'YILLIK MALİYET RAPORU'!B287</f>
        <v xml:space="preserve"> AD SOYAD 285</v>
      </c>
      <c r="C288" s="41">
        <f>'YILLIK MALİYET RAPORU'!C287</f>
        <v>20002.5</v>
      </c>
      <c r="D288" s="53">
        <f>'YILLIK MALİYET RAPORU'!BA287</f>
        <v>240030</v>
      </c>
      <c r="E288" s="53">
        <f>'YILLIK MALİYET RAPORU'!AZ287</f>
        <v>204025.5</v>
      </c>
      <c r="F288" s="56">
        <f>'YILLIK MALİYET RAPORU'!BC287</f>
        <v>294036.75</v>
      </c>
      <c r="G288" s="56">
        <f>'YILLIK MALİYET RAPORU'!BE287</f>
        <v>282035.25</v>
      </c>
      <c r="H288" s="62"/>
    </row>
    <row r="289" spans="1:8" x14ac:dyDescent="0.3">
      <c r="A289" s="14">
        <v>286</v>
      </c>
      <c r="B289" s="43" t="str">
        <f>'YILLIK MALİYET RAPORU'!B288</f>
        <v xml:space="preserve"> AD SOYAD 286</v>
      </c>
      <c r="C289" s="42">
        <f>'YILLIK MALİYET RAPORU'!C288</f>
        <v>20002.5</v>
      </c>
      <c r="D289" s="53">
        <f>'YILLIK MALİYET RAPORU'!BA288</f>
        <v>240030</v>
      </c>
      <c r="E289" s="53">
        <f>'YILLIK MALİYET RAPORU'!AZ288</f>
        <v>204025.5</v>
      </c>
      <c r="F289" s="56">
        <f>'YILLIK MALİYET RAPORU'!BC288</f>
        <v>294036.75</v>
      </c>
      <c r="G289" s="56">
        <f>'YILLIK MALİYET RAPORU'!BE288</f>
        <v>282035.25</v>
      </c>
      <c r="H289" s="62"/>
    </row>
    <row r="290" spans="1:8" x14ac:dyDescent="0.3">
      <c r="A290" s="3">
        <v>287</v>
      </c>
      <c r="B290" s="15" t="str">
        <f>'YILLIK MALİYET RAPORU'!B289</f>
        <v xml:space="preserve"> AD SOYAD 287</v>
      </c>
      <c r="C290" s="41">
        <f>'YILLIK MALİYET RAPORU'!C289</f>
        <v>20002.5</v>
      </c>
      <c r="D290" s="53">
        <f>'YILLIK MALİYET RAPORU'!BA289</f>
        <v>240030</v>
      </c>
      <c r="E290" s="53">
        <f>'YILLIK MALİYET RAPORU'!AZ289</f>
        <v>204025.5</v>
      </c>
      <c r="F290" s="56">
        <f>'YILLIK MALİYET RAPORU'!BC289</f>
        <v>294036.75</v>
      </c>
      <c r="G290" s="56">
        <f>'YILLIK MALİYET RAPORU'!BE289</f>
        <v>282035.25</v>
      </c>
      <c r="H290" s="62"/>
    </row>
    <row r="291" spans="1:8" x14ac:dyDescent="0.3">
      <c r="A291" s="14">
        <v>288</v>
      </c>
      <c r="B291" s="43" t="str">
        <f>'YILLIK MALİYET RAPORU'!B290</f>
        <v xml:space="preserve"> AD SOYAD 288</v>
      </c>
      <c r="C291" s="42">
        <f>'YILLIK MALİYET RAPORU'!C290</f>
        <v>20002.5</v>
      </c>
      <c r="D291" s="53">
        <f>'YILLIK MALİYET RAPORU'!BA290</f>
        <v>240030</v>
      </c>
      <c r="E291" s="53">
        <f>'YILLIK MALİYET RAPORU'!AZ290</f>
        <v>204025.5</v>
      </c>
      <c r="F291" s="56">
        <f>'YILLIK MALİYET RAPORU'!BC290</f>
        <v>294036.75</v>
      </c>
      <c r="G291" s="56">
        <f>'YILLIK MALİYET RAPORU'!BE290</f>
        <v>282035.25</v>
      </c>
      <c r="H291" s="62"/>
    </row>
    <row r="292" spans="1:8" x14ac:dyDescent="0.3">
      <c r="A292" s="3">
        <v>289</v>
      </c>
      <c r="B292" s="15" t="str">
        <f>'YILLIK MALİYET RAPORU'!B291</f>
        <v xml:space="preserve"> AD SOYAD 289</v>
      </c>
      <c r="C292" s="41">
        <f>'YILLIK MALİYET RAPORU'!C291</f>
        <v>20002.5</v>
      </c>
      <c r="D292" s="53">
        <f>'YILLIK MALİYET RAPORU'!BA291</f>
        <v>240030</v>
      </c>
      <c r="E292" s="53">
        <f>'YILLIK MALİYET RAPORU'!AZ291</f>
        <v>204025.5</v>
      </c>
      <c r="F292" s="56">
        <f>'YILLIK MALİYET RAPORU'!BC291</f>
        <v>294036.75</v>
      </c>
      <c r="G292" s="56">
        <f>'YILLIK MALİYET RAPORU'!BE291</f>
        <v>282035.25</v>
      </c>
      <c r="H292" s="62"/>
    </row>
    <row r="293" spans="1:8" x14ac:dyDescent="0.3">
      <c r="A293" s="14">
        <v>290</v>
      </c>
      <c r="B293" s="43" t="str">
        <f>'YILLIK MALİYET RAPORU'!B292</f>
        <v xml:space="preserve"> AD SOYAD 290</v>
      </c>
      <c r="C293" s="42">
        <f>'YILLIK MALİYET RAPORU'!C292</f>
        <v>20002.5</v>
      </c>
      <c r="D293" s="53">
        <f>'YILLIK MALİYET RAPORU'!BA292</f>
        <v>240030</v>
      </c>
      <c r="E293" s="53">
        <f>'YILLIK MALİYET RAPORU'!AZ292</f>
        <v>204025.5</v>
      </c>
      <c r="F293" s="56">
        <f>'YILLIK MALİYET RAPORU'!BC292</f>
        <v>294036.75</v>
      </c>
      <c r="G293" s="56">
        <f>'YILLIK MALİYET RAPORU'!BE292</f>
        <v>282035.25</v>
      </c>
      <c r="H293" s="62"/>
    </row>
    <row r="294" spans="1:8" x14ac:dyDescent="0.3">
      <c r="A294" s="3">
        <v>291</v>
      </c>
      <c r="B294" s="15" t="str">
        <f>'YILLIK MALİYET RAPORU'!B293</f>
        <v xml:space="preserve"> AD SOYAD 291</v>
      </c>
      <c r="C294" s="41">
        <f>'YILLIK MALİYET RAPORU'!C293</f>
        <v>20002.5</v>
      </c>
      <c r="D294" s="53">
        <f>'YILLIK MALİYET RAPORU'!BA293</f>
        <v>240030</v>
      </c>
      <c r="E294" s="53">
        <f>'YILLIK MALİYET RAPORU'!AZ293</f>
        <v>204025.5</v>
      </c>
      <c r="F294" s="56">
        <f>'YILLIK MALİYET RAPORU'!BC293</f>
        <v>294036.75</v>
      </c>
      <c r="G294" s="56">
        <f>'YILLIK MALİYET RAPORU'!BE293</f>
        <v>282035.25</v>
      </c>
      <c r="H294" s="62"/>
    </row>
    <row r="295" spans="1:8" x14ac:dyDescent="0.3">
      <c r="A295" s="14">
        <v>292</v>
      </c>
      <c r="B295" s="43" t="str">
        <f>'YILLIK MALİYET RAPORU'!B294</f>
        <v xml:space="preserve"> AD SOYAD 292</v>
      </c>
      <c r="C295" s="42">
        <f>'YILLIK MALİYET RAPORU'!C294</f>
        <v>20002.5</v>
      </c>
      <c r="D295" s="53">
        <f>'YILLIK MALİYET RAPORU'!BA294</f>
        <v>240030</v>
      </c>
      <c r="E295" s="53">
        <f>'YILLIK MALİYET RAPORU'!AZ294</f>
        <v>204025.5</v>
      </c>
      <c r="F295" s="56">
        <f>'YILLIK MALİYET RAPORU'!BC294</f>
        <v>294036.75</v>
      </c>
      <c r="G295" s="56">
        <f>'YILLIK MALİYET RAPORU'!BE294</f>
        <v>282035.25</v>
      </c>
      <c r="H295" s="62"/>
    </row>
    <row r="296" spans="1:8" x14ac:dyDescent="0.3">
      <c r="A296" s="3">
        <v>293</v>
      </c>
      <c r="B296" s="15" t="str">
        <f>'YILLIK MALİYET RAPORU'!B295</f>
        <v xml:space="preserve"> AD SOYAD 293</v>
      </c>
      <c r="C296" s="41">
        <f>'YILLIK MALİYET RAPORU'!C295</f>
        <v>20002.5</v>
      </c>
      <c r="D296" s="53">
        <f>'YILLIK MALİYET RAPORU'!BA295</f>
        <v>240030</v>
      </c>
      <c r="E296" s="53">
        <f>'YILLIK MALİYET RAPORU'!AZ295</f>
        <v>204025.5</v>
      </c>
      <c r="F296" s="56">
        <f>'YILLIK MALİYET RAPORU'!BC295</f>
        <v>294036.75</v>
      </c>
      <c r="G296" s="56">
        <f>'YILLIK MALİYET RAPORU'!BE295</f>
        <v>282035.25</v>
      </c>
      <c r="H296" s="62"/>
    </row>
    <row r="297" spans="1:8" x14ac:dyDescent="0.3">
      <c r="A297" s="14">
        <v>294</v>
      </c>
      <c r="B297" s="43" t="str">
        <f>'YILLIK MALİYET RAPORU'!B296</f>
        <v xml:space="preserve"> AD SOYAD 294</v>
      </c>
      <c r="C297" s="42">
        <f>'YILLIK MALİYET RAPORU'!C296</f>
        <v>20002.5</v>
      </c>
      <c r="D297" s="53">
        <f>'YILLIK MALİYET RAPORU'!BA296</f>
        <v>240030</v>
      </c>
      <c r="E297" s="53">
        <f>'YILLIK MALİYET RAPORU'!AZ296</f>
        <v>204025.5</v>
      </c>
      <c r="F297" s="56">
        <f>'YILLIK MALİYET RAPORU'!BC296</f>
        <v>294036.75</v>
      </c>
      <c r="G297" s="56">
        <f>'YILLIK MALİYET RAPORU'!BE296</f>
        <v>282035.25</v>
      </c>
      <c r="H297" s="62"/>
    </row>
    <row r="298" spans="1:8" x14ac:dyDescent="0.3">
      <c r="A298" s="3">
        <v>295</v>
      </c>
      <c r="B298" s="15" t="str">
        <f>'YILLIK MALİYET RAPORU'!B297</f>
        <v xml:space="preserve"> AD SOYAD 295</v>
      </c>
      <c r="C298" s="41">
        <f>'YILLIK MALİYET RAPORU'!C297</f>
        <v>20002.5</v>
      </c>
      <c r="D298" s="53">
        <f>'YILLIK MALİYET RAPORU'!BA297</f>
        <v>240030</v>
      </c>
      <c r="E298" s="53">
        <f>'YILLIK MALİYET RAPORU'!AZ297</f>
        <v>204025.5</v>
      </c>
      <c r="F298" s="56">
        <f>'YILLIK MALİYET RAPORU'!BC297</f>
        <v>294036.75</v>
      </c>
      <c r="G298" s="56">
        <f>'YILLIK MALİYET RAPORU'!BE297</f>
        <v>282035.25</v>
      </c>
      <c r="H298" s="62"/>
    </row>
    <row r="299" spans="1:8" x14ac:dyDescent="0.3">
      <c r="A299" s="14">
        <v>296</v>
      </c>
      <c r="B299" s="43" t="str">
        <f>'YILLIK MALİYET RAPORU'!B298</f>
        <v xml:space="preserve"> AD SOYAD 296</v>
      </c>
      <c r="C299" s="42">
        <f>'YILLIK MALİYET RAPORU'!C298</f>
        <v>20002.5</v>
      </c>
      <c r="D299" s="53">
        <f>'YILLIK MALİYET RAPORU'!BA298</f>
        <v>240030</v>
      </c>
      <c r="E299" s="53">
        <f>'YILLIK MALİYET RAPORU'!AZ298</f>
        <v>204025.5</v>
      </c>
      <c r="F299" s="56">
        <f>'YILLIK MALİYET RAPORU'!BC298</f>
        <v>294036.75</v>
      </c>
      <c r="G299" s="56">
        <f>'YILLIK MALİYET RAPORU'!BE298</f>
        <v>282035.25</v>
      </c>
      <c r="H299" s="62"/>
    </row>
    <row r="300" spans="1:8" x14ac:dyDescent="0.3">
      <c r="A300" s="3">
        <v>297</v>
      </c>
      <c r="B300" s="15" t="str">
        <f>'YILLIK MALİYET RAPORU'!B299</f>
        <v xml:space="preserve"> AD SOYAD 297</v>
      </c>
      <c r="C300" s="41">
        <f>'YILLIK MALİYET RAPORU'!C299</f>
        <v>20002.5</v>
      </c>
      <c r="D300" s="53">
        <f>'YILLIK MALİYET RAPORU'!BA299</f>
        <v>240030</v>
      </c>
      <c r="E300" s="53">
        <f>'YILLIK MALİYET RAPORU'!AZ299</f>
        <v>204025.5</v>
      </c>
      <c r="F300" s="56">
        <f>'YILLIK MALİYET RAPORU'!BC299</f>
        <v>294036.75</v>
      </c>
      <c r="G300" s="56">
        <f>'YILLIK MALİYET RAPORU'!BE299</f>
        <v>282035.25</v>
      </c>
      <c r="H300" s="62"/>
    </row>
    <row r="301" spans="1:8" x14ac:dyDescent="0.3">
      <c r="A301" s="14">
        <v>298</v>
      </c>
      <c r="B301" s="43" t="str">
        <f>'YILLIK MALİYET RAPORU'!B300</f>
        <v xml:space="preserve"> AD SOYAD 298</v>
      </c>
      <c r="C301" s="42">
        <f>'YILLIK MALİYET RAPORU'!C300</f>
        <v>20002.5</v>
      </c>
      <c r="D301" s="53">
        <f>'YILLIK MALİYET RAPORU'!BA300</f>
        <v>240030</v>
      </c>
      <c r="E301" s="53">
        <f>'YILLIK MALİYET RAPORU'!AZ300</f>
        <v>204025.5</v>
      </c>
      <c r="F301" s="56">
        <f>'YILLIK MALİYET RAPORU'!BC300</f>
        <v>294036.75</v>
      </c>
      <c r="G301" s="56">
        <f>'YILLIK MALİYET RAPORU'!BE300</f>
        <v>282035.25</v>
      </c>
      <c r="H301" s="62"/>
    </row>
    <row r="302" spans="1:8" x14ac:dyDescent="0.3">
      <c r="A302" s="3">
        <v>299</v>
      </c>
      <c r="B302" s="15" t="str">
        <f>'YILLIK MALİYET RAPORU'!B301</f>
        <v xml:space="preserve"> AD SOYAD 299</v>
      </c>
      <c r="C302" s="41">
        <f>'YILLIK MALİYET RAPORU'!C301</f>
        <v>20002.5</v>
      </c>
      <c r="D302" s="53">
        <f>'YILLIK MALİYET RAPORU'!BA301</f>
        <v>240030</v>
      </c>
      <c r="E302" s="53">
        <f>'YILLIK MALİYET RAPORU'!AZ301</f>
        <v>204025.5</v>
      </c>
      <c r="F302" s="56">
        <f>'YILLIK MALİYET RAPORU'!BC301</f>
        <v>294036.75</v>
      </c>
      <c r="G302" s="56">
        <f>'YILLIK MALİYET RAPORU'!BE301</f>
        <v>282035.25</v>
      </c>
      <c r="H302" s="62"/>
    </row>
    <row r="303" spans="1:8" x14ac:dyDescent="0.3">
      <c r="A303" s="14">
        <v>300</v>
      </c>
      <c r="B303" s="43" t="str">
        <f>'YILLIK MALİYET RAPORU'!B302</f>
        <v xml:space="preserve"> AD SOYAD 300</v>
      </c>
      <c r="C303" s="42">
        <f>'YILLIK MALİYET RAPORU'!C302</f>
        <v>20002.5</v>
      </c>
      <c r="D303" s="53">
        <f>'YILLIK MALİYET RAPORU'!BA302</f>
        <v>240030</v>
      </c>
      <c r="E303" s="53">
        <f>'YILLIK MALİYET RAPORU'!AZ302</f>
        <v>204025.5</v>
      </c>
      <c r="F303" s="56">
        <f>'YILLIK MALİYET RAPORU'!BC302</f>
        <v>294036.75</v>
      </c>
      <c r="G303" s="56">
        <f>'YILLIK MALİYET RAPORU'!BE302</f>
        <v>282035.25</v>
      </c>
      <c r="H303" s="62"/>
    </row>
  </sheetData>
  <mergeCells count="27">
    <mergeCell ref="I10:I11"/>
    <mergeCell ref="J10:J11"/>
    <mergeCell ref="K10:K11"/>
    <mergeCell ref="L10:L11"/>
    <mergeCell ref="M10:M11"/>
    <mergeCell ref="I8:I9"/>
    <mergeCell ref="J8:J9"/>
    <mergeCell ref="K8:K9"/>
    <mergeCell ref="L8:L9"/>
    <mergeCell ref="M8:M9"/>
    <mergeCell ref="I6:I7"/>
    <mergeCell ref="J6:J7"/>
    <mergeCell ref="K6:K7"/>
    <mergeCell ref="L6:L7"/>
    <mergeCell ref="M6:M7"/>
    <mergeCell ref="I3:I5"/>
    <mergeCell ref="J4:J5"/>
    <mergeCell ref="K4:K5"/>
    <mergeCell ref="L4:L5"/>
    <mergeCell ref="M4:M5"/>
    <mergeCell ref="G2:G3"/>
    <mergeCell ref="A2:C2"/>
    <mergeCell ref="D2:D3"/>
    <mergeCell ref="E2:E3"/>
    <mergeCell ref="F2:F3"/>
    <mergeCell ref="A1:B1"/>
    <mergeCell ref="C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FE896-0930-4DF0-AEC0-CC7985392DDA}">
  <sheetPr>
    <tabColor theme="1"/>
  </sheetPr>
  <dimension ref="B2:J24"/>
  <sheetViews>
    <sheetView workbookViewId="0">
      <selection activeCell="D1" sqref="D1"/>
    </sheetView>
  </sheetViews>
  <sheetFormatPr defaultRowHeight="14.4" x14ac:dyDescent="0.3"/>
  <cols>
    <col min="2" max="2" width="41.5546875" bestFit="1" customWidth="1"/>
    <col min="4" max="4" width="22.6640625" style="70" bestFit="1" customWidth="1"/>
    <col min="5" max="5" width="22.44140625" bestFit="1" customWidth="1"/>
  </cols>
  <sheetData>
    <row r="2" spans="2:10" x14ac:dyDescent="0.3">
      <c r="B2" s="68" t="s">
        <v>358</v>
      </c>
      <c r="D2" s="69">
        <v>2024</v>
      </c>
    </row>
    <row r="4" spans="2:10" x14ac:dyDescent="0.3">
      <c r="B4" s="68" t="s">
        <v>351</v>
      </c>
      <c r="D4" s="69">
        <v>150018.75</v>
      </c>
    </row>
    <row r="6" spans="2:10" x14ac:dyDescent="0.3">
      <c r="B6" s="68" t="s">
        <v>352</v>
      </c>
      <c r="D6" s="69">
        <v>20002.5</v>
      </c>
    </row>
    <row r="7" spans="2:10" x14ac:dyDescent="0.3">
      <c r="F7" s="125" t="s">
        <v>355</v>
      </c>
      <c r="G7" s="125"/>
      <c r="H7" s="125"/>
      <c r="I7" s="125"/>
      <c r="J7" s="125"/>
    </row>
    <row r="8" spans="2:10" x14ac:dyDescent="0.3">
      <c r="B8" s="68" t="s">
        <v>353</v>
      </c>
      <c r="C8" s="68" t="s">
        <v>15</v>
      </c>
      <c r="D8" s="69">
        <v>2550.3187499999999</v>
      </c>
      <c r="F8" s="125"/>
      <c r="G8" s="125"/>
      <c r="H8" s="125"/>
      <c r="I8" s="125"/>
      <c r="J8" s="125"/>
    </row>
    <row r="9" spans="2:10" x14ac:dyDescent="0.3">
      <c r="C9" s="68" t="s">
        <v>16</v>
      </c>
      <c r="D9" s="69">
        <v>2550.3187499999999</v>
      </c>
      <c r="F9" s="125"/>
      <c r="G9" s="125"/>
      <c r="H9" s="125"/>
      <c r="I9" s="125"/>
      <c r="J9" s="125"/>
    </row>
    <row r="10" spans="2:10" x14ac:dyDescent="0.3">
      <c r="C10" s="68" t="s">
        <v>17</v>
      </c>
      <c r="D10" s="69">
        <v>2550.3187499999995</v>
      </c>
    </row>
    <row r="11" spans="2:10" x14ac:dyDescent="0.3">
      <c r="C11" s="68" t="s">
        <v>18</v>
      </c>
      <c r="D11" s="69">
        <v>2550.3187500000004</v>
      </c>
    </row>
    <row r="12" spans="2:10" x14ac:dyDescent="0.3">
      <c r="C12" s="68" t="s">
        <v>19</v>
      </c>
      <c r="D12" s="69">
        <v>2550.3187500000004</v>
      </c>
    </row>
    <row r="13" spans="2:10" x14ac:dyDescent="0.3">
      <c r="C13" s="68" t="s">
        <v>20</v>
      </c>
      <c r="D13" s="69">
        <v>2550.3187499999985</v>
      </c>
    </row>
    <row r="14" spans="2:10" x14ac:dyDescent="0.3">
      <c r="C14" s="68" t="s">
        <v>21</v>
      </c>
      <c r="D14" s="69">
        <v>3001.0625000000036</v>
      </c>
    </row>
    <row r="15" spans="2:10" x14ac:dyDescent="0.3">
      <c r="C15" s="68" t="s">
        <v>22</v>
      </c>
      <c r="D15" s="69">
        <v>3400.4249999999956</v>
      </c>
    </row>
    <row r="16" spans="2:10" x14ac:dyDescent="0.3">
      <c r="C16" s="68" t="s">
        <v>23</v>
      </c>
      <c r="D16" s="69">
        <v>3400.4249999999993</v>
      </c>
    </row>
    <row r="17" spans="2:4" x14ac:dyDescent="0.3">
      <c r="C17" s="68" t="s">
        <v>24</v>
      </c>
      <c r="D17" s="69">
        <v>3400.4250000000029</v>
      </c>
    </row>
    <row r="18" spans="2:4" x14ac:dyDescent="0.3">
      <c r="C18" s="68" t="s">
        <v>25</v>
      </c>
      <c r="D18" s="69">
        <v>3400.4249999999993</v>
      </c>
    </row>
    <row r="19" spans="2:4" x14ac:dyDescent="0.3">
      <c r="C19" s="68" t="s">
        <v>26</v>
      </c>
      <c r="D19" s="69">
        <v>3400.4249999999993</v>
      </c>
    </row>
    <row r="21" spans="2:4" x14ac:dyDescent="0.3">
      <c r="B21" s="68" t="s">
        <v>354</v>
      </c>
      <c r="C21" s="71">
        <v>0.15</v>
      </c>
      <c r="D21" s="72">
        <v>0</v>
      </c>
    </row>
    <row r="22" spans="2:4" x14ac:dyDescent="0.3">
      <c r="C22" s="71">
        <v>0.2</v>
      </c>
      <c r="D22" s="72">
        <v>110000</v>
      </c>
    </row>
    <row r="23" spans="2:4" x14ac:dyDescent="0.3">
      <c r="C23" s="71">
        <v>0.27</v>
      </c>
      <c r="D23" s="72">
        <v>230000</v>
      </c>
    </row>
    <row r="24" spans="2:4" x14ac:dyDescent="0.3">
      <c r="C24" s="71">
        <v>0.35</v>
      </c>
      <c r="D24" s="72">
        <v>870000</v>
      </c>
    </row>
  </sheetData>
  <mergeCells count="1">
    <mergeCell ref="F7:J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PERSONEL LİSTESİ</vt:lpstr>
      <vt:lpstr>ÜCRET HESABI</vt:lpstr>
      <vt:lpstr>YILLIK MALİYET RAPORU</vt:lpstr>
      <vt:lpstr>ÖZET</vt:lpstr>
      <vt:lpstr>PARAMETRELER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2023-12-28T00:12:17Z</dcterms:modified>
</cp:coreProperties>
</file>